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OneDrive\Desktop\Battle Creek\Reshaped Standings\"/>
    </mc:Choice>
  </mc:AlternateContent>
  <xr:revisionPtr revIDLastSave="0" documentId="13_ncr:1_{F972DE91-E8E9-45B1-B73F-8AB8555B0774}" xr6:coauthVersionLast="47" xr6:coauthVersionMax="47" xr10:uidLastSave="{00000000-0000-0000-0000-000000000000}"/>
  <bookViews>
    <workbookView xWindow="-120" yWindow="-120" windowWidth="20730" windowHeight="11160" activeTab="3" xr2:uid="{A2EA0579-6575-4C6A-B932-F0E9156D033E}"/>
  </bookViews>
  <sheets>
    <sheet name="Full Log" sheetId="1" r:id="rId1"/>
    <sheet name="Per Game" sheetId="4" r:id="rId2"/>
    <sheet name="Pointstreak" sheetId="3" r:id="rId3"/>
    <sheet name="Years" sheetId="2" r:id="rId4"/>
    <sheet name="Pitching" sheetId="5" r:id="rId5"/>
    <sheet name="RA Per Game" sheetId="6" r:id="rId6"/>
    <sheet name="Field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5" l="1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2" i="5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2" i="8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2" i="5"/>
  <c r="E6" i="2"/>
  <c r="E5" i="2"/>
  <c r="E3" i="2"/>
  <c r="E2" i="2"/>
  <c r="E4" i="2"/>
  <c r="J6" i="2"/>
  <c r="J5" i="2"/>
  <c r="J4" i="2"/>
  <c r="J3" i="2"/>
  <c r="J2" i="2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2" i="5"/>
  <c r="K5" i="2" l="1"/>
  <c r="K6" i="2"/>
  <c r="K2" i="2"/>
  <c r="K3" i="2"/>
  <c r="K4" i="2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2" i="5"/>
  <c r="U56" i="4"/>
  <c r="T2" i="4"/>
  <c r="T4" i="1"/>
  <c r="T6" i="1"/>
  <c r="T20" i="1"/>
  <c r="T22" i="1"/>
  <c r="T36" i="1"/>
  <c r="T38" i="1"/>
  <c r="T52" i="1"/>
  <c r="T54" i="1"/>
  <c r="T68" i="1"/>
  <c r="T70" i="1"/>
  <c r="T84" i="1"/>
  <c r="T86" i="1"/>
  <c r="T100" i="1"/>
  <c r="T102" i="1"/>
  <c r="S3" i="1"/>
  <c r="U3" i="4" s="1"/>
  <c r="S4" i="1"/>
  <c r="U4" i="4" s="1"/>
  <c r="S5" i="1"/>
  <c r="U5" i="4" s="1"/>
  <c r="S6" i="1"/>
  <c r="U6" i="4" s="1"/>
  <c r="S7" i="1"/>
  <c r="T7" i="1" s="1"/>
  <c r="S8" i="1"/>
  <c r="U8" i="4" s="1"/>
  <c r="S9" i="1"/>
  <c r="T9" i="1" s="1"/>
  <c r="S10" i="1"/>
  <c r="U10" i="4" s="1"/>
  <c r="S11" i="1"/>
  <c r="U11" i="4" s="1"/>
  <c r="S12" i="1"/>
  <c r="U12" i="4" s="1"/>
  <c r="S13" i="1"/>
  <c r="U13" i="4" s="1"/>
  <c r="S14" i="1"/>
  <c r="U14" i="4" s="1"/>
  <c r="S15" i="1"/>
  <c r="T15" i="1" s="1"/>
  <c r="S16" i="1"/>
  <c r="U16" i="4" s="1"/>
  <c r="S17" i="1"/>
  <c r="T17" i="1" s="1"/>
  <c r="S18" i="1"/>
  <c r="U18" i="4" s="1"/>
  <c r="S19" i="1"/>
  <c r="U19" i="4" s="1"/>
  <c r="S20" i="1"/>
  <c r="U20" i="4" s="1"/>
  <c r="S21" i="1"/>
  <c r="U21" i="4" s="1"/>
  <c r="S22" i="1"/>
  <c r="U22" i="4" s="1"/>
  <c r="S23" i="1"/>
  <c r="T23" i="1" s="1"/>
  <c r="S24" i="1"/>
  <c r="T24" i="1" s="1"/>
  <c r="S25" i="1"/>
  <c r="T25" i="1" s="1"/>
  <c r="S26" i="1"/>
  <c r="U26" i="4" s="1"/>
  <c r="S27" i="1"/>
  <c r="U27" i="4" s="1"/>
  <c r="S28" i="1"/>
  <c r="U28" i="4" s="1"/>
  <c r="S29" i="1"/>
  <c r="U29" i="4" s="1"/>
  <c r="S30" i="1"/>
  <c r="U30" i="4" s="1"/>
  <c r="S31" i="1"/>
  <c r="T31" i="1" s="1"/>
  <c r="S32" i="1"/>
  <c r="U32" i="4" s="1"/>
  <c r="S33" i="1"/>
  <c r="T33" i="1" s="1"/>
  <c r="S34" i="1"/>
  <c r="U34" i="4" s="1"/>
  <c r="S35" i="1"/>
  <c r="U35" i="4" s="1"/>
  <c r="S36" i="1"/>
  <c r="U36" i="4" s="1"/>
  <c r="S37" i="1"/>
  <c r="U37" i="4" s="1"/>
  <c r="S38" i="1"/>
  <c r="U38" i="4" s="1"/>
  <c r="S39" i="1"/>
  <c r="T39" i="1" s="1"/>
  <c r="S40" i="1"/>
  <c r="T40" i="1" s="1"/>
  <c r="S41" i="1"/>
  <c r="T41" i="1" s="1"/>
  <c r="S42" i="1"/>
  <c r="U42" i="4" s="1"/>
  <c r="S43" i="1"/>
  <c r="U43" i="4" s="1"/>
  <c r="S44" i="1"/>
  <c r="U44" i="4" s="1"/>
  <c r="S45" i="1"/>
  <c r="U45" i="4" s="1"/>
  <c r="S46" i="1"/>
  <c r="U46" i="4" s="1"/>
  <c r="S47" i="1"/>
  <c r="T47" i="1" s="1"/>
  <c r="S48" i="1"/>
  <c r="U48" i="4" s="1"/>
  <c r="S49" i="1"/>
  <c r="T49" i="1" s="1"/>
  <c r="S50" i="1"/>
  <c r="U50" i="4" s="1"/>
  <c r="S51" i="1"/>
  <c r="U51" i="4" s="1"/>
  <c r="S52" i="1"/>
  <c r="U52" i="4" s="1"/>
  <c r="S53" i="1"/>
  <c r="U53" i="4" s="1"/>
  <c r="S54" i="1"/>
  <c r="U54" i="4" s="1"/>
  <c r="S55" i="1"/>
  <c r="T55" i="1" s="1"/>
  <c r="S56" i="1"/>
  <c r="T56" i="1" s="1"/>
  <c r="S57" i="1"/>
  <c r="T57" i="1" s="1"/>
  <c r="S58" i="1"/>
  <c r="U58" i="4" s="1"/>
  <c r="S59" i="1"/>
  <c r="U59" i="4" s="1"/>
  <c r="S60" i="1"/>
  <c r="U60" i="4" s="1"/>
  <c r="S61" i="1"/>
  <c r="U61" i="4" s="1"/>
  <c r="S62" i="1"/>
  <c r="U62" i="4" s="1"/>
  <c r="S63" i="1"/>
  <c r="T63" i="1" s="1"/>
  <c r="S64" i="1"/>
  <c r="U64" i="4" s="1"/>
  <c r="S65" i="1"/>
  <c r="T65" i="1" s="1"/>
  <c r="S66" i="1"/>
  <c r="U66" i="4" s="1"/>
  <c r="S67" i="1"/>
  <c r="U67" i="4" s="1"/>
  <c r="S68" i="1"/>
  <c r="U68" i="4" s="1"/>
  <c r="S69" i="1"/>
  <c r="U69" i="4" s="1"/>
  <c r="S70" i="1"/>
  <c r="U70" i="4" s="1"/>
  <c r="S71" i="1"/>
  <c r="T71" i="1" s="1"/>
  <c r="S72" i="1"/>
  <c r="U72" i="4" s="1"/>
  <c r="S73" i="1"/>
  <c r="T73" i="1" s="1"/>
  <c r="S74" i="1"/>
  <c r="U74" i="4" s="1"/>
  <c r="S75" i="1"/>
  <c r="U75" i="4" s="1"/>
  <c r="S76" i="1"/>
  <c r="U76" i="4" s="1"/>
  <c r="S77" i="1"/>
  <c r="U77" i="4" s="1"/>
  <c r="S78" i="1"/>
  <c r="U78" i="4" s="1"/>
  <c r="S79" i="1"/>
  <c r="T79" i="1" s="1"/>
  <c r="S80" i="1"/>
  <c r="U80" i="4" s="1"/>
  <c r="S81" i="1"/>
  <c r="T81" i="1" s="1"/>
  <c r="S82" i="1"/>
  <c r="U82" i="4" s="1"/>
  <c r="S83" i="1"/>
  <c r="U83" i="4" s="1"/>
  <c r="S84" i="1"/>
  <c r="U84" i="4" s="1"/>
  <c r="S85" i="1"/>
  <c r="U85" i="4" s="1"/>
  <c r="S86" i="1"/>
  <c r="U86" i="4" s="1"/>
  <c r="S87" i="1"/>
  <c r="T87" i="1" s="1"/>
  <c r="S88" i="1"/>
  <c r="T88" i="1" s="1"/>
  <c r="S89" i="1"/>
  <c r="T89" i="1" s="1"/>
  <c r="S90" i="1"/>
  <c r="U90" i="4" s="1"/>
  <c r="S91" i="1"/>
  <c r="U91" i="4" s="1"/>
  <c r="S92" i="1"/>
  <c r="U92" i="4" s="1"/>
  <c r="S93" i="1"/>
  <c r="U93" i="4" s="1"/>
  <c r="S94" i="1"/>
  <c r="U94" i="4" s="1"/>
  <c r="S95" i="1"/>
  <c r="T95" i="1" s="1"/>
  <c r="S96" i="1"/>
  <c r="U96" i="4" s="1"/>
  <c r="S97" i="1"/>
  <c r="T97" i="1" s="1"/>
  <c r="S98" i="1"/>
  <c r="U98" i="4" s="1"/>
  <c r="S99" i="1"/>
  <c r="U99" i="4" s="1"/>
  <c r="S100" i="1"/>
  <c r="U100" i="4" s="1"/>
  <c r="S101" i="1"/>
  <c r="U101" i="4" s="1"/>
  <c r="S102" i="1"/>
  <c r="U102" i="4" s="1"/>
  <c r="S103" i="1"/>
  <c r="T103" i="1" s="1"/>
  <c r="S104" i="1"/>
  <c r="T104" i="1" s="1"/>
  <c r="S105" i="1"/>
  <c r="T105" i="1" s="1"/>
  <c r="S106" i="1"/>
  <c r="U106" i="4" s="1"/>
  <c r="S107" i="1"/>
  <c r="U107" i="4" s="1"/>
  <c r="S108" i="1"/>
  <c r="U108" i="4" s="1"/>
  <c r="S2" i="1"/>
  <c r="U2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3" i="4" a="1"/>
  <c r="E3" i="4" s="1"/>
  <c r="E2" i="4" a="1"/>
  <c r="E2" i="4" s="1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R108" i="1"/>
  <c r="T108" i="4" s="1"/>
  <c r="C108" i="1"/>
  <c r="R107" i="1"/>
  <c r="T107" i="4" s="1"/>
  <c r="C107" i="1"/>
  <c r="R106" i="1"/>
  <c r="T106" i="4" s="1"/>
  <c r="C106" i="1"/>
  <c r="R105" i="1"/>
  <c r="T105" i="4" s="1"/>
  <c r="C105" i="1"/>
  <c r="R104" i="1"/>
  <c r="T104" i="4" s="1"/>
  <c r="C104" i="1"/>
  <c r="R103" i="1"/>
  <c r="T103" i="4" s="1"/>
  <c r="C103" i="1"/>
  <c r="R102" i="1"/>
  <c r="T102" i="4" s="1"/>
  <c r="C102" i="1"/>
  <c r="R101" i="1"/>
  <c r="T101" i="4" s="1"/>
  <c r="C101" i="1"/>
  <c r="R100" i="1"/>
  <c r="T100" i="4" s="1"/>
  <c r="C100" i="1"/>
  <c r="R99" i="1"/>
  <c r="T99" i="4" s="1"/>
  <c r="C99" i="1"/>
  <c r="R98" i="1"/>
  <c r="T98" i="4" s="1"/>
  <c r="C98" i="1"/>
  <c r="R97" i="1"/>
  <c r="T97" i="4" s="1"/>
  <c r="C97" i="1"/>
  <c r="R96" i="1"/>
  <c r="T96" i="4" s="1"/>
  <c r="C96" i="1"/>
  <c r="R95" i="1"/>
  <c r="T95" i="4" s="1"/>
  <c r="C95" i="1"/>
  <c r="R94" i="1"/>
  <c r="T94" i="4" s="1"/>
  <c r="C94" i="1"/>
  <c r="R93" i="1"/>
  <c r="T93" i="4" s="1"/>
  <c r="C93" i="1"/>
  <c r="R92" i="1"/>
  <c r="T92" i="4" s="1"/>
  <c r="C92" i="1"/>
  <c r="R91" i="1"/>
  <c r="T91" i="4" s="1"/>
  <c r="C91" i="1"/>
  <c r="R90" i="1"/>
  <c r="T90" i="4" s="1"/>
  <c r="C90" i="1"/>
  <c r="R89" i="1"/>
  <c r="T89" i="4" s="1"/>
  <c r="C89" i="1"/>
  <c r="R88" i="1"/>
  <c r="T88" i="4" s="1"/>
  <c r="C88" i="1"/>
  <c r="R87" i="1"/>
  <c r="T87" i="4" s="1"/>
  <c r="C87" i="1"/>
  <c r="R86" i="1"/>
  <c r="T86" i="4" s="1"/>
  <c r="C86" i="1"/>
  <c r="R85" i="1"/>
  <c r="T85" i="4" s="1"/>
  <c r="C85" i="1"/>
  <c r="R84" i="1"/>
  <c r="T84" i="4" s="1"/>
  <c r="C84" i="1"/>
  <c r="R83" i="1"/>
  <c r="T83" i="4" s="1"/>
  <c r="C83" i="1"/>
  <c r="R82" i="1"/>
  <c r="T82" i="4" s="1"/>
  <c r="C82" i="1"/>
  <c r="R81" i="1"/>
  <c r="T81" i="4" s="1"/>
  <c r="C81" i="1"/>
  <c r="R80" i="1"/>
  <c r="T80" i="4" s="1"/>
  <c r="C80" i="1"/>
  <c r="R79" i="1"/>
  <c r="T79" i="4" s="1"/>
  <c r="C79" i="1"/>
  <c r="R78" i="1"/>
  <c r="T78" i="4" s="1"/>
  <c r="C78" i="1"/>
  <c r="R77" i="1"/>
  <c r="T77" i="4" s="1"/>
  <c r="C77" i="1"/>
  <c r="R76" i="1"/>
  <c r="T76" i="4" s="1"/>
  <c r="C76" i="1"/>
  <c r="R75" i="1"/>
  <c r="T75" i="4" s="1"/>
  <c r="C75" i="1"/>
  <c r="R74" i="1"/>
  <c r="T74" i="4" s="1"/>
  <c r="C74" i="1"/>
  <c r="R73" i="1"/>
  <c r="T73" i="4" s="1"/>
  <c r="C73" i="1"/>
  <c r="R72" i="1"/>
  <c r="T72" i="4" s="1"/>
  <c r="C72" i="1"/>
  <c r="R71" i="1"/>
  <c r="T71" i="4" s="1"/>
  <c r="C71" i="1"/>
  <c r="R70" i="1"/>
  <c r="T70" i="4" s="1"/>
  <c r="C70" i="1"/>
  <c r="R69" i="1"/>
  <c r="T69" i="4" s="1"/>
  <c r="C69" i="1"/>
  <c r="R68" i="1"/>
  <c r="T68" i="4" s="1"/>
  <c r="C68" i="1"/>
  <c r="R67" i="1"/>
  <c r="T67" i="4" s="1"/>
  <c r="C67" i="1"/>
  <c r="R66" i="1"/>
  <c r="T66" i="4" s="1"/>
  <c r="C66" i="1"/>
  <c r="R65" i="1"/>
  <c r="T65" i="4" s="1"/>
  <c r="C65" i="1"/>
  <c r="R64" i="1"/>
  <c r="T64" i="4" s="1"/>
  <c r="C64" i="1"/>
  <c r="R63" i="1"/>
  <c r="T63" i="4" s="1"/>
  <c r="C63" i="1"/>
  <c r="R62" i="1"/>
  <c r="T62" i="4" s="1"/>
  <c r="C62" i="1"/>
  <c r="R61" i="1"/>
  <c r="T61" i="4" s="1"/>
  <c r="C61" i="1"/>
  <c r="R60" i="1"/>
  <c r="T60" i="4" s="1"/>
  <c r="C60" i="1"/>
  <c r="R59" i="1"/>
  <c r="T59" i="4" s="1"/>
  <c r="C59" i="1"/>
  <c r="R58" i="1"/>
  <c r="T58" i="4" s="1"/>
  <c r="C58" i="1"/>
  <c r="R57" i="1"/>
  <c r="T57" i="4" s="1"/>
  <c r="C57" i="1"/>
  <c r="R56" i="1"/>
  <c r="T56" i="4" s="1"/>
  <c r="C56" i="1"/>
  <c r="R55" i="1"/>
  <c r="T55" i="4" s="1"/>
  <c r="C55" i="1"/>
  <c r="R54" i="1"/>
  <c r="T54" i="4" s="1"/>
  <c r="C54" i="1"/>
  <c r="R53" i="1"/>
  <c r="T53" i="4" s="1"/>
  <c r="C53" i="1"/>
  <c r="R52" i="1"/>
  <c r="T52" i="4" s="1"/>
  <c r="C52" i="1"/>
  <c r="R51" i="1"/>
  <c r="T51" i="4" s="1"/>
  <c r="C51" i="1"/>
  <c r="R50" i="1"/>
  <c r="T50" i="4" s="1"/>
  <c r="C50" i="1"/>
  <c r="R49" i="1"/>
  <c r="T49" i="4" s="1"/>
  <c r="C49" i="1"/>
  <c r="R48" i="1"/>
  <c r="T48" i="4" s="1"/>
  <c r="C48" i="1"/>
  <c r="R47" i="1"/>
  <c r="T47" i="4" s="1"/>
  <c r="C47" i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  <c r="D2" i="2"/>
  <c r="D3" i="2"/>
  <c r="D4" i="2"/>
  <c r="D5" i="2"/>
  <c r="D6" i="2"/>
  <c r="X7" i="5" l="1"/>
  <c r="X15" i="5"/>
  <c r="X23" i="5"/>
  <c r="X17" i="5"/>
  <c r="X3" i="5"/>
  <c r="X19" i="5"/>
  <c r="X12" i="5"/>
  <c r="X20" i="5"/>
  <c r="X13" i="5"/>
  <c r="X6" i="5"/>
  <c r="X22" i="5"/>
  <c r="X8" i="5"/>
  <c r="X16" i="5"/>
  <c r="X2" i="5"/>
  <c r="X9" i="5"/>
  <c r="X10" i="5"/>
  <c r="X18" i="5"/>
  <c r="X11" i="5"/>
  <c r="X4" i="5"/>
  <c r="X5" i="5"/>
  <c r="X21" i="5"/>
  <c r="X14" i="5"/>
  <c r="X73" i="5"/>
  <c r="X81" i="5"/>
  <c r="X83" i="5"/>
  <c r="X69" i="5"/>
  <c r="X70" i="5"/>
  <c r="X86" i="5"/>
  <c r="X79" i="5"/>
  <c r="X72" i="5"/>
  <c r="X68" i="5"/>
  <c r="X74" i="5"/>
  <c r="X82" i="5"/>
  <c r="X75" i="5"/>
  <c r="X76" i="5"/>
  <c r="X84" i="5"/>
  <c r="X77" i="5"/>
  <c r="X85" i="5"/>
  <c r="X78" i="5"/>
  <c r="X71" i="5"/>
  <c r="X87" i="5"/>
  <c r="X80" i="5"/>
  <c r="X47" i="5"/>
  <c r="X55" i="5"/>
  <c r="X63" i="5"/>
  <c r="X57" i="5"/>
  <c r="X50" i="5"/>
  <c r="X66" i="5"/>
  <c r="X51" i="5"/>
  <c r="X67" i="5"/>
  <c r="X46" i="5"/>
  <c r="X53" i="5"/>
  <c r="X62" i="5"/>
  <c r="X48" i="5"/>
  <c r="X56" i="5"/>
  <c r="X64" i="5"/>
  <c r="X49" i="5"/>
  <c r="X65" i="5"/>
  <c r="X58" i="5"/>
  <c r="X59" i="5"/>
  <c r="X52" i="5"/>
  <c r="X60" i="5"/>
  <c r="X61" i="5"/>
  <c r="X54" i="5"/>
  <c r="X27" i="5"/>
  <c r="X35" i="5"/>
  <c r="X43" i="5"/>
  <c r="X29" i="5"/>
  <c r="X45" i="5"/>
  <c r="X24" i="5"/>
  <c r="X31" i="5"/>
  <c r="X40" i="5"/>
  <c r="X33" i="5"/>
  <c r="X34" i="5"/>
  <c r="X28" i="5"/>
  <c r="X36" i="5"/>
  <c r="X44" i="5"/>
  <c r="X37" i="5"/>
  <c r="X30" i="5"/>
  <c r="X38" i="5"/>
  <c r="X39" i="5"/>
  <c r="X32" i="5"/>
  <c r="X25" i="5"/>
  <c r="X41" i="5"/>
  <c r="X26" i="5"/>
  <c r="X42" i="5"/>
  <c r="X95" i="5"/>
  <c r="X96" i="5"/>
  <c r="X89" i="5"/>
  <c r="X97" i="5"/>
  <c r="X105" i="5"/>
  <c r="X107" i="5"/>
  <c r="X88" i="5"/>
  <c r="X103" i="5"/>
  <c r="X90" i="5"/>
  <c r="X98" i="5"/>
  <c r="X106" i="5"/>
  <c r="X99" i="5"/>
  <c r="X100" i="5"/>
  <c r="X101" i="5"/>
  <c r="X102" i="5"/>
  <c r="X104" i="5"/>
  <c r="X91" i="5"/>
  <c r="X92" i="5"/>
  <c r="X93" i="5"/>
  <c r="X94" i="5"/>
  <c r="T96" i="1"/>
  <c r="T80" i="1"/>
  <c r="T64" i="1"/>
  <c r="T48" i="1"/>
  <c r="T32" i="1"/>
  <c r="T16" i="1"/>
  <c r="T94" i="1"/>
  <c r="T78" i="1"/>
  <c r="T62" i="1"/>
  <c r="T46" i="1"/>
  <c r="T30" i="1"/>
  <c r="T14" i="1"/>
  <c r="U104" i="4"/>
  <c r="U40" i="4"/>
  <c r="T2" i="1"/>
  <c r="T93" i="1"/>
  <c r="T77" i="1"/>
  <c r="T61" i="1"/>
  <c r="T45" i="1"/>
  <c r="T29" i="1"/>
  <c r="T13" i="1"/>
  <c r="T108" i="1"/>
  <c r="T92" i="1"/>
  <c r="T76" i="1"/>
  <c r="T60" i="1"/>
  <c r="T44" i="1"/>
  <c r="T28" i="1"/>
  <c r="T12" i="1"/>
  <c r="U88" i="4"/>
  <c r="U24" i="4"/>
  <c r="T72" i="1"/>
  <c r="T8" i="1"/>
  <c r="T101" i="1"/>
  <c r="T85" i="1"/>
  <c r="T69" i="1"/>
  <c r="T53" i="1"/>
  <c r="T37" i="1"/>
  <c r="T21" i="1"/>
  <c r="T5" i="1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T107" i="1"/>
  <c r="T99" i="1"/>
  <c r="T91" i="1"/>
  <c r="T83" i="1"/>
  <c r="T75" i="1"/>
  <c r="T67" i="1"/>
  <c r="T59" i="1"/>
  <c r="T51" i="1"/>
  <c r="T43" i="1"/>
  <c r="T35" i="1"/>
  <c r="T27" i="1"/>
  <c r="T19" i="1"/>
  <c r="T11" i="1"/>
  <c r="T3" i="1"/>
  <c r="U103" i="4"/>
  <c r="U95" i="4"/>
  <c r="U87" i="4"/>
  <c r="U79" i="4"/>
  <c r="U71" i="4"/>
  <c r="U63" i="4"/>
  <c r="U55" i="4"/>
  <c r="U47" i="4"/>
  <c r="U39" i="4"/>
  <c r="U31" i="4"/>
  <c r="U23" i="4"/>
  <c r="U15" i="4"/>
  <c r="U7" i="4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R103" i="4"/>
  <c r="R95" i="4"/>
  <c r="R87" i="4"/>
  <c r="R79" i="4"/>
  <c r="R71" i="4"/>
  <c r="R63" i="4"/>
  <c r="R55" i="4"/>
  <c r="R47" i="4"/>
  <c r="R39" i="4"/>
  <c r="R31" i="4"/>
  <c r="R23" i="4"/>
  <c r="R15" i="4"/>
  <c r="R7" i="4"/>
  <c r="R102" i="4"/>
  <c r="R94" i="4"/>
  <c r="R86" i="4"/>
  <c r="R78" i="4"/>
  <c r="R70" i="4"/>
  <c r="R62" i="4"/>
  <c r="R54" i="4"/>
  <c r="R46" i="4"/>
  <c r="R38" i="4"/>
  <c r="R30" i="4"/>
  <c r="R22" i="4"/>
  <c r="R14" i="4"/>
  <c r="R6" i="4"/>
  <c r="R2" i="4"/>
  <c r="R101" i="4"/>
  <c r="R93" i="4"/>
  <c r="R85" i="4"/>
  <c r="R77" i="4"/>
  <c r="R69" i="4"/>
  <c r="R61" i="4"/>
  <c r="R53" i="4"/>
  <c r="R45" i="4"/>
  <c r="R37" i="4"/>
  <c r="R29" i="4"/>
  <c r="R21" i="4"/>
  <c r="R13" i="4"/>
  <c r="R5" i="4"/>
  <c r="R108" i="4"/>
  <c r="R100" i="4"/>
  <c r="R92" i="4"/>
  <c r="R84" i="4"/>
  <c r="R76" i="4"/>
  <c r="R68" i="4"/>
  <c r="R60" i="4"/>
  <c r="R52" i="4"/>
  <c r="R44" i="4"/>
  <c r="R36" i="4"/>
  <c r="R28" i="4"/>
  <c r="R20" i="4"/>
  <c r="R12" i="4"/>
  <c r="R4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R3" i="4"/>
  <c r="R106" i="4"/>
  <c r="R98" i="4"/>
  <c r="R90" i="4"/>
  <c r="R82" i="4"/>
  <c r="R74" i="4"/>
  <c r="R66" i="4"/>
  <c r="R58" i="4"/>
  <c r="R50" i="4"/>
  <c r="R42" i="4"/>
  <c r="R34" i="4"/>
  <c r="R26" i="4"/>
  <c r="R18" i="4"/>
  <c r="R10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R104" i="4"/>
  <c r="R96" i="4"/>
  <c r="R88" i="4"/>
  <c r="R80" i="4"/>
  <c r="R72" i="4"/>
  <c r="R64" i="4"/>
  <c r="R56" i="4"/>
  <c r="R48" i="4"/>
  <c r="R40" i="4"/>
  <c r="R32" i="4"/>
  <c r="R24" i="4"/>
  <c r="R16" i="4"/>
  <c r="R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<sst xmlns="http://schemas.openxmlformats.org/spreadsheetml/2006/main" count="955" uniqueCount="186">
  <si>
    <t>Year</t>
  </si>
  <si>
    <t>Runs</t>
  </si>
  <si>
    <t>Games</t>
  </si>
  <si>
    <t>R/G</t>
  </si>
  <si>
    <t>WAT</t>
  </si>
  <si>
    <t>FDL</t>
  </si>
  <si>
    <t>KEN</t>
  </si>
  <si>
    <t>MAD</t>
  </si>
  <si>
    <t>STC</t>
  </si>
  <si>
    <t>DUL</t>
  </si>
  <si>
    <t>MAN</t>
  </si>
  <si>
    <t>KMO</t>
  </si>
  <si>
    <t>WIL</t>
  </si>
  <si>
    <t>GB</t>
  </si>
  <si>
    <t>WIR</t>
  </si>
  <si>
    <t>TVC</t>
  </si>
  <si>
    <t>LAC</t>
  </si>
  <si>
    <t>BC</t>
  </si>
  <si>
    <t>RFD</t>
  </si>
  <si>
    <t>KZO</t>
  </si>
  <si>
    <t>WAU</t>
  </si>
  <si>
    <t>ROC</t>
  </si>
  <si>
    <t>LAK</t>
  </si>
  <si>
    <t>BIS</t>
  </si>
  <si>
    <t>MIN</t>
  </si>
  <si>
    <t>EC</t>
  </si>
  <si>
    <t>TOTALS</t>
  </si>
  <si>
    <t>Team</t>
  </si>
  <si>
    <t>G</t>
  </si>
  <si>
    <t>AVG</t>
  </si>
  <si>
    <t>R</t>
  </si>
  <si>
    <t>H</t>
  </si>
  <si>
    <t>2B</t>
  </si>
  <si>
    <t>3B</t>
  </si>
  <si>
    <t>HR</t>
  </si>
  <si>
    <t>BB</t>
  </si>
  <si>
    <t>K</t>
  </si>
  <si>
    <t>SB</t>
  </si>
  <si>
    <t>CS</t>
  </si>
  <si>
    <t>OBP</t>
  </si>
  <si>
    <t>SLG</t>
  </si>
  <si>
    <t>OPS</t>
  </si>
  <si>
    <t>RC</t>
  </si>
  <si>
    <t>BOB</t>
  </si>
  <si>
    <t>BBM</t>
  </si>
  <si>
    <t>NMDB</t>
  </si>
  <si>
    <t>KMD</t>
  </si>
  <si>
    <t>FT</t>
  </si>
  <si>
    <t>GLR</t>
  </si>
  <si>
    <t>TB</t>
  </si>
  <si>
    <t>WRP</t>
  </si>
  <si>
    <t>KAZ</t>
  </si>
  <si>
    <t>WIS</t>
  </si>
  <si>
    <t>Label</t>
  </si>
  <si>
    <t>HPR</t>
  </si>
  <si>
    <t>ISO</t>
  </si>
  <si>
    <t>SECA</t>
  </si>
  <si>
    <t>GS</t>
  </si>
  <si>
    <t>CG</t>
  </si>
  <si>
    <t>W</t>
  </si>
  <si>
    <t>L</t>
  </si>
  <si>
    <t>SV</t>
  </si>
  <si>
    <t>IP</t>
  </si>
  <si>
    <t>ER</t>
  </si>
  <si>
    <t>ERA</t>
  </si>
  <si>
    <t>BF</t>
  </si>
  <si>
    <t>BAA</t>
  </si>
  <si>
    <t>WP</t>
  </si>
  <si>
    <t>HB</t>
  </si>
  <si>
    <t>WHIP</t>
  </si>
  <si>
    <t>TVC 2019</t>
  </si>
  <si>
    <t>WRP 2019</t>
  </si>
  <si>
    <t>ROC 2019</t>
  </si>
  <si>
    <t>WIL 2019</t>
  </si>
  <si>
    <t>MAN 2019</t>
  </si>
  <si>
    <t>RFD 2019</t>
  </si>
  <si>
    <t>STC 2019</t>
  </si>
  <si>
    <t>KEN 2019</t>
  </si>
  <si>
    <t>LAK 2019</t>
  </si>
  <si>
    <t>FDL 2019</t>
  </si>
  <si>
    <t>WIS 2019</t>
  </si>
  <si>
    <t>MAD 2019</t>
  </si>
  <si>
    <t>GB 2019</t>
  </si>
  <si>
    <t>KAZ 2019</t>
  </si>
  <si>
    <t>KMO 2019</t>
  </si>
  <si>
    <t>WAT 2019</t>
  </si>
  <si>
    <t>LAC 2019</t>
  </si>
  <si>
    <t>EC 2019</t>
  </si>
  <si>
    <t>DUL 2019</t>
  </si>
  <si>
    <t>TB 2019</t>
  </si>
  <si>
    <t>BC 2019</t>
  </si>
  <si>
    <t>BIS 2019</t>
  </si>
  <si>
    <t>FDL 2018</t>
  </si>
  <si>
    <t>WIL 2018</t>
  </si>
  <si>
    <t>WRP 2018</t>
  </si>
  <si>
    <t>MAN 2018</t>
  </si>
  <si>
    <t>DUL 2018</t>
  </si>
  <si>
    <t>MAD 2018</t>
  </si>
  <si>
    <t>BC 2018</t>
  </si>
  <si>
    <t>WIS 2018</t>
  </si>
  <si>
    <t>LAC 2018</t>
  </si>
  <si>
    <t>STC 2018</t>
  </si>
  <si>
    <t>KEN 2018</t>
  </si>
  <si>
    <t>EC 2018</t>
  </si>
  <si>
    <t>KAZ 2018</t>
  </si>
  <si>
    <t>BIS 2018</t>
  </si>
  <si>
    <t>RFD 2018</t>
  </si>
  <si>
    <t>LAK 2018</t>
  </si>
  <si>
    <t>ROC 2018</t>
  </si>
  <si>
    <t>GB 2018</t>
  </si>
  <si>
    <t>TB 2018</t>
  </si>
  <si>
    <t>WAT 2018</t>
  </si>
  <si>
    <t>STC 2017</t>
  </si>
  <si>
    <t>MAN 2017</t>
  </si>
  <si>
    <t>MAD 2017</t>
  </si>
  <si>
    <t>WRP 2017</t>
  </si>
  <si>
    <t>EC 2017</t>
  </si>
  <si>
    <t>WAT 2017</t>
  </si>
  <si>
    <t>KEN 2017</t>
  </si>
  <si>
    <t>BC 2017</t>
  </si>
  <si>
    <t>WIL 2017</t>
  </si>
  <si>
    <t>FDL 2017</t>
  </si>
  <si>
    <t>LAK 2017</t>
  </si>
  <si>
    <t>BIS 2017</t>
  </si>
  <si>
    <t>LAC 2017</t>
  </si>
  <si>
    <t>DUL 2017</t>
  </si>
  <si>
    <t>TB 2017</t>
  </si>
  <si>
    <t>RFD 2017</t>
  </si>
  <si>
    <t>KAZ 2017</t>
  </si>
  <si>
    <t>WIS 2017</t>
  </si>
  <si>
    <t>ROC 2017</t>
  </si>
  <si>
    <t>GB 2017</t>
  </si>
  <si>
    <t>FIP</t>
  </si>
  <si>
    <t>IPx</t>
  </si>
  <si>
    <t>FIP C</t>
  </si>
  <si>
    <t>E</t>
  </si>
  <si>
    <t>FPCT</t>
  </si>
  <si>
    <t>FieldP</t>
  </si>
  <si>
    <t>Err</t>
  </si>
  <si>
    <t>BB%</t>
  </si>
  <si>
    <t>K%</t>
  </si>
  <si>
    <t>STC 2021</t>
  </si>
  <si>
    <t>WIR 2021</t>
  </si>
  <si>
    <t>TVC 2021</t>
  </si>
  <si>
    <t>WAT 2021</t>
  </si>
  <si>
    <t>MAN 2021</t>
  </si>
  <si>
    <t>KMO 2021</t>
  </si>
  <si>
    <t>FDL 2021</t>
  </si>
  <si>
    <t>KEN 2021</t>
  </si>
  <si>
    <t>WAU 2021</t>
  </si>
  <si>
    <t>LAK 2021</t>
  </si>
  <si>
    <t>WIL 2021</t>
  </si>
  <si>
    <t>MAD 2021</t>
  </si>
  <si>
    <t>ROC 2021</t>
  </si>
  <si>
    <t>EC 2021</t>
  </si>
  <si>
    <t>GB 2021</t>
  </si>
  <si>
    <t>KZO 2021</t>
  </si>
  <si>
    <t>BIS 2021</t>
  </si>
  <si>
    <t>DUL 2021</t>
  </si>
  <si>
    <t>LAC 2021</t>
  </si>
  <si>
    <t>MIN 2021</t>
  </si>
  <si>
    <t>RFD 2021</t>
  </si>
  <si>
    <t>BC 2021</t>
  </si>
  <si>
    <t>WIR 2020</t>
  </si>
  <si>
    <t>BC 2020</t>
  </si>
  <si>
    <t>KZO 2020</t>
  </si>
  <si>
    <t>TVC 2020</t>
  </si>
  <si>
    <t>STC 2020</t>
  </si>
  <si>
    <t>BIS 2020</t>
  </si>
  <si>
    <t>WAT 2020</t>
  </si>
  <si>
    <t>FT 2020</t>
  </si>
  <si>
    <t>KMD 2020</t>
  </si>
  <si>
    <t>KEN 2020</t>
  </si>
  <si>
    <t>NMDB 2020</t>
  </si>
  <si>
    <t>FDL 2020</t>
  </si>
  <si>
    <t>WIL 2020</t>
  </si>
  <si>
    <t>RFD 2020</t>
  </si>
  <si>
    <t>BOB 2020</t>
  </si>
  <si>
    <t>GB 2020</t>
  </si>
  <si>
    <t>GLR 2020</t>
  </si>
  <si>
    <t>LAC 2020</t>
  </si>
  <si>
    <t>MAN 2020</t>
  </si>
  <si>
    <t>BBM 2020</t>
  </si>
  <si>
    <t>WAU 2020</t>
  </si>
  <si>
    <t>ROC 2020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</si>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</sst>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DBC4B-8278-4F3D-8CE7-44215BF7D17B}" name="Table1" displayName="Table1" ref="A1:L6" totalsRowShown="0">
  <autoFilter ref="A1:L6" xr:uid="{52CDBC4B-8278-4F3D-8CE7-44215BF7D17B}"/>
  <sortState xmlns:xlrd2="http://schemas.microsoft.com/office/spreadsheetml/2017/richdata2" ref="A2:L6">
    <sortCondition ref="A1:A6"/>
  </sortState>
  <tableColumns count="12">
    <tableColumn id="1" xr3:uid="{44248FF9-E5C5-404E-B05D-4E58306014B2}" name="Year"/>
    <tableColumn id="2" xr3:uid="{7985FC07-A3CA-4388-8DCE-71D8B1DF9010}" name="Runs"/>
    <tableColumn id="3" xr3:uid="{29B99909-46D8-4EE8-9A35-E7BF2B74EF2D}" name="Games"/>
    <tableColumn id="4" xr3:uid="{604C558A-C9FA-495E-A270-964A514EB023}" name="R/G">
      <calculatedColumnFormula>Table1[[#This Row],[Runs]]/Table1[[#This Row],[Games]]</calculatedColumnFormula>
    </tableColumn>
    <tableColumn id="5" xr3:uid="{1C6A807B-355E-45FB-A091-4F88C0FCA578}" name="ERA">
      <calculatedColumnFormula>(Table1[[#This Row],[ER]]/Table1[[#This Row],[IP]])*9</calculatedColumnFormula>
    </tableColumn>
    <tableColumn id="8" xr3:uid="{5CE4F9F3-0194-40F8-A5A5-75C8BE1F35AB}" name="HR"/>
    <tableColumn id="9" xr3:uid="{E2A6018D-70B5-4E13-A206-8AA4DB4100B4}" name="BB"/>
    <tableColumn id="10" xr3:uid="{CBACED27-D648-40C9-982C-1A160734315D}" name="K"/>
    <tableColumn id="11" xr3:uid="{062C5571-892D-487D-9CB0-FB288CA368F8}" name="IP"/>
    <tableColumn id="6" xr3:uid="{068471BB-AAD2-499D-813A-7C8C4A9D9DFA}" name="FIP" dataDxfId="1">
      <calculatedColumnFormula>(13*Table1[[#This Row],[HR]]+3*Table1[[#This Row],[BB]]-2*Table1[[#This Row],[K]])/Table1[[#This Row],[IP]]</calculatedColumnFormula>
    </tableColumn>
    <tableColumn id="7" xr3:uid="{5EE1EB05-835D-4523-A45F-11A18933350E}" name="FIP C" dataDxfId="0">
      <calculatedColumnFormula>Table1[[#This Row],[ERA]]-Table1[[#This Row],[FIP]]</calculatedColumnFormula>
    </tableColumn>
    <tableColumn id="12" xr3:uid="{11FA515E-9B13-4F42-B572-B14A4DD6C493}" name="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5B61-5FF7-409D-BE6B-5CEAA3A7FC13}">
  <dimension ref="A1:U108"/>
  <sheetViews>
    <sheetView topLeftCell="B1" workbookViewId="0">
      <selection activeCell="U1" sqref="U1"/>
    </sheetView>
  </sheetViews>
  <sheetFormatPr defaultRowHeight="15" x14ac:dyDescent="0.25"/>
  <sheetData>
    <row r="1" spans="1:21" x14ac:dyDescent="0.25">
      <c r="A1" t="s">
        <v>27</v>
      </c>
      <c r="B1" t="s">
        <v>0</v>
      </c>
      <c r="C1" t="s">
        <v>53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29</v>
      </c>
      <c r="O1" t="s">
        <v>39</v>
      </c>
      <c r="P1" t="s">
        <v>40</v>
      </c>
      <c r="Q1" t="s">
        <v>41</v>
      </c>
      <c r="R1" t="s">
        <v>42</v>
      </c>
      <c r="S1" t="s">
        <v>49</v>
      </c>
      <c r="T1" t="s">
        <v>56</v>
      </c>
      <c r="U1" t="s">
        <v>185</v>
      </c>
    </row>
    <row r="2" spans="1:21" x14ac:dyDescent="0.25">
      <c r="A2" t="s">
        <v>4</v>
      </c>
      <c r="B2">
        <v>2021</v>
      </c>
      <c r="C2" t="str">
        <f>A2 &amp; " " &amp; B2</f>
        <v>WAT 2021</v>
      </c>
      <c r="D2">
        <v>67</v>
      </c>
      <c r="E2">
        <v>462</v>
      </c>
      <c r="F2">
        <v>620</v>
      </c>
      <c r="G2">
        <v>91</v>
      </c>
      <c r="H2">
        <v>7</v>
      </c>
      <c r="I2">
        <v>28</v>
      </c>
      <c r="J2">
        <v>353</v>
      </c>
      <c r="K2">
        <v>486</v>
      </c>
      <c r="L2">
        <v>146</v>
      </c>
      <c r="M2">
        <v>29</v>
      </c>
      <c r="N2">
        <v>0.27700000000000002</v>
      </c>
      <c r="O2">
        <v>0.38800000000000001</v>
      </c>
      <c r="P2">
        <v>0.36099999999999999</v>
      </c>
      <c r="Q2">
        <v>0.75</v>
      </c>
      <c r="R2">
        <v>303.80399999999997</v>
      </c>
      <c r="S2">
        <f>(F2-G2-H2-I2)+2*G2+3*H2+4*I2</f>
        <v>809</v>
      </c>
      <c r="T2" s="1">
        <f>(J2-M2-F2+L2+S2)/(F2/N2)</f>
        <v>0.29442419354838711</v>
      </c>
      <c r="U2">
        <v>2719</v>
      </c>
    </row>
    <row r="3" spans="1:21" x14ac:dyDescent="0.25">
      <c r="A3" t="s">
        <v>5</v>
      </c>
      <c r="B3">
        <v>2021</v>
      </c>
      <c r="C3" t="str">
        <f t="shared" ref="C3:C46" si="0">A3 &amp; " " &amp; B3</f>
        <v>FDL 2021</v>
      </c>
      <c r="D3">
        <v>71</v>
      </c>
      <c r="E3">
        <v>424</v>
      </c>
      <c r="F3">
        <v>646</v>
      </c>
      <c r="G3">
        <v>100</v>
      </c>
      <c r="H3">
        <v>15</v>
      </c>
      <c r="I3">
        <v>24</v>
      </c>
      <c r="J3">
        <v>321</v>
      </c>
      <c r="K3">
        <v>502</v>
      </c>
      <c r="L3">
        <v>235</v>
      </c>
      <c r="M3">
        <v>51</v>
      </c>
      <c r="N3">
        <v>0.27200000000000002</v>
      </c>
      <c r="O3">
        <v>0.36599999999999999</v>
      </c>
      <c r="P3">
        <v>0.35699999999999998</v>
      </c>
      <c r="Q3">
        <v>0.72399999999999998</v>
      </c>
      <c r="R3">
        <v>304.38600000000002</v>
      </c>
      <c r="S3">
        <f t="shared" ref="S3:S66" si="1">(F3-G3-H3-I3)+2*G3+3*H3+4*I3</f>
        <v>848</v>
      </c>
      <c r="T3" s="1">
        <f t="shared" ref="T3:T66" si="2">(J3-M3-F3+L3+S3)/(F3/N3)</f>
        <v>0.29768421052631577</v>
      </c>
      <c r="U3">
        <v>2821</v>
      </c>
    </row>
    <row r="4" spans="1:21" x14ac:dyDescent="0.25">
      <c r="A4" t="s">
        <v>6</v>
      </c>
      <c r="B4">
        <v>2021</v>
      </c>
      <c r="C4" t="str">
        <f t="shared" si="0"/>
        <v>KEN 2021</v>
      </c>
      <c r="D4">
        <v>72</v>
      </c>
      <c r="E4">
        <v>459</v>
      </c>
      <c r="F4">
        <v>670</v>
      </c>
      <c r="G4">
        <v>112</v>
      </c>
      <c r="H4">
        <v>20</v>
      </c>
      <c r="I4">
        <v>22</v>
      </c>
      <c r="J4">
        <v>393</v>
      </c>
      <c r="K4">
        <v>556</v>
      </c>
      <c r="L4">
        <v>100</v>
      </c>
      <c r="M4">
        <v>27</v>
      </c>
      <c r="N4">
        <v>0.27</v>
      </c>
      <c r="O4">
        <v>0.377</v>
      </c>
      <c r="P4">
        <v>0.35799999999999998</v>
      </c>
      <c r="Q4">
        <v>0.73499999999999999</v>
      </c>
      <c r="R4">
        <v>328.214</v>
      </c>
      <c r="S4">
        <f t="shared" si="1"/>
        <v>888</v>
      </c>
      <c r="T4" s="1">
        <f t="shared" si="2"/>
        <v>0.27564179104477615</v>
      </c>
      <c r="U4">
        <v>3007</v>
      </c>
    </row>
    <row r="5" spans="1:21" x14ac:dyDescent="0.25">
      <c r="A5" t="s">
        <v>7</v>
      </c>
      <c r="B5">
        <v>2021</v>
      </c>
      <c r="C5" t="str">
        <f t="shared" si="0"/>
        <v>MAD 2021</v>
      </c>
      <c r="D5">
        <v>72</v>
      </c>
      <c r="E5">
        <v>380</v>
      </c>
      <c r="F5">
        <v>651</v>
      </c>
      <c r="G5">
        <v>112</v>
      </c>
      <c r="H5">
        <v>9</v>
      </c>
      <c r="I5">
        <v>42</v>
      </c>
      <c r="J5">
        <v>327</v>
      </c>
      <c r="K5">
        <v>491</v>
      </c>
      <c r="L5">
        <v>56</v>
      </c>
      <c r="M5">
        <v>20</v>
      </c>
      <c r="N5">
        <v>0.26500000000000001</v>
      </c>
      <c r="O5">
        <v>0.36199999999999999</v>
      </c>
      <c r="P5">
        <v>0.37</v>
      </c>
      <c r="Q5">
        <v>0.73099999999999998</v>
      </c>
      <c r="R5">
        <v>318.96699999999998</v>
      </c>
      <c r="S5">
        <f t="shared" si="1"/>
        <v>907</v>
      </c>
      <c r="T5" s="1">
        <f t="shared" si="2"/>
        <v>0.25197388632872508</v>
      </c>
      <c r="U5">
        <v>2884</v>
      </c>
    </row>
    <row r="6" spans="1:21" x14ac:dyDescent="0.25">
      <c r="A6" t="s">
        <v>8</v>
      </c>
      <c r="B6">
        <v>2021</v>
      </c>
      <c r="C6" t="str">
        <f t="shared" si="0"/>
        <v>STC 2021</v>
      </c>
      <c r="D6">
        <v>68</v>
      </c>
      <c r="E6">
        <v>425</v>
      </c>
      <c r="F6">
        <v>609</v>
      </c>
      <c r="G6">
        <v>120</v>
      </c>
      <c r="H6">
        <v>14</v>
      </c>
      <c r="I6">
        <v>37</v>
      </c>
      <c r="J6">
        <v>349</v>
      </c>
      <c r="K6">
        <v>552</v>
      </c>
      <c r="L6">
        <v>77</v>
      </c>
      <c r="M6">
        <v>17</v>
      </c>
      <c r="N6">
        <v>0.26400000000000001</v>
      </c>
      <c r="O6">
        <v>0.38</v>
      </c>
      <c r="P6">
        <v>0.376</v>
      </c>
      <c r="Q6">
        <v>0.75600000000000001</v>
      </c>
      <c r="R6">
        <v>312.72800000000001</v>
      </c>
      <c r="S6">
        <f t="shared" si="1"/>
        <v>868</v>
      </c>
      <c r="T6" s="1">
        <f t="shared" si="2"/>
        <v>0.28957635467980297</v>
      </c>
      <c r="U6">
        <v>2802</v>
      </c>
    </row>
    <row r="7" spans="1:21" x14ac:dyDescent="0.25">
      <c r="A7" t="s">
        <v>9</v>
      </c>
      <c r="B7">
        <v>2021</v>
      </c>
      <c r="C7" t="str">
        <f t="shared" si="0"/>
        <v>DUL 2021</v>
      </c>
      <c r="D7">
        <v>68</v>
      </c>
      <c r="E7">
        <v>370</v>
      </c>
      <c r="F7">
        <v>591</v>
      </c>
      <c r="G7">
        <v>97</v>
      </c>
      <c r="H7">
        <v>12</v>
      </c>
      <c r="I7">
        <v>16</v>
      </c>
      <c r="J7">
        <v>356</v>
      </c>
      <c r="K7">
        <v>426</v>
      </c>
      <c r="L7">
        <v>111</v>
      </c>
      <c r="M7">
        <v>38</v>
      </c>
      <c r="N7">
        <v>0.26200000000000001</v>
      </c>
      <c r="O7">
        <v>0.371</v>
      </c>
      <c r="P7">
        <v>0.33700000000000002</v>
      </c>
      <c r="Q7">
        <v>0.70799999999999996</v>
      </c>
      <c r="R7">
        <v>275.43799999999999</v>
      </c>
      <c r="S7">
        <f t="shared" si="1"/>
        <v>760</v>
      </c>
      <c r="T7" s="1">
        <f t="shared" si="2"/>
        <v>0.26510321489001692</v>
      </c>
      <c r="U7">
        <v>2731</v>
      </c>
    </row>
    <row r="8" spans="1:21" x14ac:dyDescent="0.25">
      <c r="A8" t="s">
        <v>10</v>
      </c>
      <c r="B8">
        <v>2021</v>
      </c>
      <c r="C8" t="str">
        <f t="shared" si="0"/>
        <v>MAN 2021</v>
      </c>
      <c r="D8">
        <v>68</v>
      </c>
      <c r="E8">
        <v>353</v>
      </c>
      <c r="F8">
        <v>579</v>
      </c>
      <c r="G8">
        <v>106</v>
      </c>
      <c r="H8">
        <v>10</v>
      </c>
      <c r="I8">
        <v>32</v>
      </c>
      <c r="J8">
        <v>297</v>
      </c>
      <c r="K8">
        <v>495</v>
      </c>
      <c r="L8">
        <v>107</v>
      </c>
      <c r="M8">
        <v>36</v>
      </c>
      <c r="N8">
        <v>0.26100000000000001</v>
      </c>
      <c r="O8">
        <v>0.36099999999999999</v>
      </c>
      <c r="P8">
        <v>0.36099999999999999</v>
      </c>
      <c r="Q8">
        <v>0.72199999999999998</v>
      </c>
      <c r="R8">
        <v>279.10700000000003</v>
      </c>
      <c r="S8">
        <f t="shared" si="1"/>
        <v>801</v>
      </c>
      <c r="T8" s="1">
        <f t="shared" si="2"/>
        <v>0.26595854922279794</v>
      </c>
      <c r="U8">
        <v>2625</v>
      </c>
    </row>
    <row r="9" spans="1:21" x14ac:dyDescent="0.25">
      <c r="A9" t="s">
        <v>11</v>
      </c>
      <c r="B9">
        <v>2021</v>
      </c>
      <c r="C9" t="str">
        <f t="shared" si="0"/>
        <v>KMO 2021</v>
      </c>
      <c r="D9">
        <v>72</v>
      </c>
      <c r="E9">
        <v>437</v>
      </c>
      <c r="F9">
        <v>651</v>
      </c>
      <c r="G9">
        <v>110</v>
      </c>
      <c r="H9">
        <v>16</v>
      </c>
      <c r="I9">
        <v>18</v>
      </c>
      <c r="J9">
        <v>375</v>
      </c>
      <c r="K9">
        <v>487</v>
      </c>
      <c r="L9">
        <v>100</v>
      </c>
      <c r="M9">
        <v>19</v>
      </c>
      <c r="N9">
        <v>0.26100000000000001</v>
      </c>
      <c r="O9">
        <v>0.374</v>
      </c>
      <c r="P9">
        <v>0.34</v>
      </c>
      <c r="Q9">
        <v>0.71399999999999997</v>
      </c>
      <c r="R9">
        <v>303.32400000000001</v>
      </c>
      <c r="S9">
        <f t="shared" si="1"/>
        <v>847</v>
      </c>
      <c r="T9" s="1">
        <f t="shared" si="2"/>
        <v>0.26140092165898621</v>
      </c>
      <c r="U9">
        <v>3004</v>
      </c>
    </row>
    <row r="10" spans="1:21" x14ac:dyDescent="0.25">
      <c r="A10" t="s">
        <v>12</v>
      </c>
      <c r="B10">
        <v>2021</v>
      </c>
      <c r="C10" t="str">
        <f t="shared" si="0"/>
        <v>WIL 2021</v>
      </c>
      <c r="D10">
        <v>68</v>
      </c>
      <c r="E10">
        <v>365</v>
      </c>
      <c r="F10">
        <v>590</v>
      </c>
      <c r="G10">
        <v>93</v>
      </c>
      <c r="H10">
        <v>7</v>
      </c>
      <c r="I10">
        <v>23</v>
      </c>
      <c r="J10">
        <v>336</v>
      </c>
      <c r="K10">
        <v>547</v>
      </c>
      <c r="L10">
        <v>62</v>
      </c>
      <c r="M10">
        <v>22</v>
      </c>
      <c r="N10">
        <v>0.255</v>
      </c>
      <c r="O10">
        <v>0.36599999999999999</v>
      </c>
      <c r="P10">
        <v>0.33100000000000002</v>
      </c>
      <c r="Q10">
        <v>0.69799999999999995</v>
      </c>
      <c r="R10">
        <v>267.97000000000003</v>
      </c>
      <c r="S10">
        <f t="shared" si="1"/>
        <v>766</v>
      </c>
      <c r="T10" s="1">
        <f t="shared" si="2"/>
        <v>0.2385762711864407</v>
      </c>
      <c r="U10">
        <v>2788</v>
      </c>
    </row>
    <row r="11" spans="1:21" x14ac:dyDescent="0.25">
      <c r="A11" t="s">
        <v>13</v>
      </c>
      <c r="B11">
        <v>2021</v>
      </c>
      <c r="C11" t="str">
        <f t="shared" si="0"/>
        <v>GB 2021</v>
      </c>
      <c r="D11">
        <v>72</v>
      </c>
      <c r="E11">
        <v>343</v>
      </c>
      <c r="F11">
        <v>601</v>
      </c>
      <c r="G11">
        <v>92</v>
      </c>
      <c r="H11">
        <v>13</v>
      </c>
      <c r="I11">
        <v>48</v>
      </c>
      <c r="J11">
        <v>284</v>
      </c>
      <c r="K11">
        <v>614</v>
      </c>
      <c r="L11">
        <v>81</v>
      </c>
      <c r="M11">
        <v>22</v>
      </c>
      <c r="N11">
        <v>0.252</v>
      </c>
      <c r="O11">
        <v>0.34200000000000003</v>
      </c>
      <c r="P11">
        <v>0.36199999999999999</v>
      </c>
      <c r="Q11">
        <v>0.70499999999999996</v>
      </c>
      <c r="R11">
        <v>286.58699999999999</v>
      </c>
      <c r="S11">
        <f t="shared" si="1"/>
        <v>863</v>
      </c>
      <c r="T11" s="1">
        <f t="shared" si="2"/>
        <v>0.25367720465890187</v>
      </c>
      <c r="U11">
        <v>2784</v>
      </c>
    </row>
    <row r="12" spans="1:21" x14ac:dyDescent="0.25">
      <c r="A12" t="s">
        <v>14</v>
      </c>
      <c r="B12">
        <v>2021</v>
      </c>
      <c r="C12" t="str">
        <f t="shared" si="0"/>
        <v>WIR 2021</v>
      </c>
      <c r="D12">
        <v>72</v>
      </c>
      <c r="E12">
        <v>369</v>
      </c>
      <c r="F12">
        <v>599</v>
      </c>
      <c r="G12">
        <v>99</v>
      </c>
      <c r="H12">
        <v>5</v>
      </c>
      <c r="I12">
        <v>19</v>
      </c>
      <c r="J12">
        <v>381</v>
      </c>
      <c r="K12">
        <v>533</v>
      </c>
      <c r="L12">
        <v>102</v>
      </c>
      <c r="M12">
        <v>20</v>
      </c>
      <c r="N12">
        <v>0.252</v>
      </c>
      <c r="O12">
        <v>0.36499999999999999</v>
      </c>
      <c r="P12">
        <v>0.32200000000000001</v>
      </c>
      <c r="Q12">
        <v>0.68700000000000006</v>
      </c>
      <c r="R12">
        <v>271.92599999999999</v>
      </c>
      <c r="S12">
        <f t="shared" si="1"/>
        <v>765</v>
      </c>
      <c r="T12" s="1">
        <f t="shared" si="2"/>
        <v>0.26462103505843076</v>
      </c>
      <c r="U12">
        <v>2897</v>
      </c>
    </row>
    <row r="13" spans="1:21" x14ac:dyDescent="0.25">
      <c r="A13" t="s">
        <v>15</v>
      </c>
      <c r="B13">
        <v>2021</v>
      </c>
      <c r="C13" t="str">
        <f t="shared" si="0"/>
        <v>TVC 2021</v>
      </c>
      <c r="D13">
        <v>71</v>
      </c>
      <c r="E13">
        <v>436</v>
      </c>
      <c r="F13">
        <v>570</v>
      </c>
      <c r="G13">
        <v>103</v>
      </c>
      <c r="H13">
        <v>25</v>
      </c>
      <c r="I13">
        <v>23</v>
      </c>
      <c r="J13">
        <v>416</v>
      </c>
      <c r="K13">
        <v>486</v>
      </c>
      <c r="L13">
        <v>179</v>
      </c>
      <c r="M13">
        <v>49</v>
      </c>
      <c r="N13">
        <v>0.25</v>
      </c>
      <c r="O13">
        <v>0.38100000000000001</v>
      </c>
      <c r="P13">
        <v>0.34699999999999998</v>
      </c>
      <c r="Q13">
        <v>0.72799999999999998</v>
      </c>
      <c r="R13">
        <v>289.334</v>
      </c>
      <c r="S13">
        <f t="shared" si="1"/>
        <v>792</v>
      </c>
      <c r="T13" s="1">
        <f t="shared" si="2"/>
        <v>0.33684210526315789</v>
      </c>
      <c r="U13">
        <v>2834</v>
      </c>
    </row>
    <row r="14" spans="1:21" x14ac:dyDescent="0.25">
      <c r="A14" t="s">
        <v>16</v>
      </c>
      <c r="B14">
        <v>2021</v>
      </c>
      <c r="C14" t="str">
        <f t="shared" si="0"/>
        <v>LAC 2021</v>
      </c>
      <c r="D14">
        <v>68</v>
      </c>
      <c r="E14">
        <v>366</v>
      </c>
      <c r="F14">
        <v>572</v>
      </c>
      <c r="G14">
        <v>91</v>
      </c>
      <c r="H14">
        <v>12</v>
      </c>
      <c r="I14">
        <v>47</v>
      </c>
      <c r="J14">
        <v>339</v>
      </c>
      <c r="K14">
        <v>634</v>
      </c>
      <c r="L14">
        <v>110</v>
      </c>
      <c r="M14">
        <v>15</v>
      </c>
      <c r="N14">
        <v>0.249</v>
      </c>
      <c r="O14">
        <v>0.35699999999999998</v>
      </c>
      <c r="P14">
        <v>0.36</v>
      </c>
      <c r="Q14">
        <v>0.71699999999999997</v>
      </c>
      <c r="R14">
        <v>285.93900000000002</v>
      </c>
      <c r="S14">
        <f t="shared" si="1"/>
        <v>828</v>
      </c>
      <c r="T14" s="1">
        <f t="shared" si="2"/>
        <v>0.30036713286713285</v>
      </c>
      <c r="U14">
        <v>2746</v>
      </c>
    </row>
    <row r="15" spans="1:21" x14ac:dyDescent="0.25">
      <c r="A15" t="s">
        <v>17</v>
      </c>
      <c r="B15">
        <v>2021</v>
      </c>
      <c r="C15" t="str">
        <f t="shared" si="0"/>
        <v>BC 2021</v>
      </c>
      <c r="D15">
        <v>72</v>
      </c>
      <c r="E15">
        <v>338</v>
      </c>
      <c r="F15">
        <v>576</v>
      </c>
      <c r="G15">
        <v>83</v>
      </c>
      <c r="H15">
        <v>16</v>
      </c>
      <c r="I15">
        <v>15</v>
      </c>
      <c r="J15">
        <v>335</v>
      </c>
      <c r="K15">
        <v>526</v>
      </c>
      <c r="L15">
        <v>57</v>
      </c>
      <c r="M15">
        <v>28</v>
      </c>
      <c r="N15">
        <v>0.249</v>
      </c>
      <c r="O15">
        <v>0.35699999999999998</v>
      </c>
      <c r="P15">
        <v>0.318</v>
      </c>
      <c r="Q15">
        <v>0.67500000000000004</v>
      </c>
      <c r="R15">
        <v>252.922</v>
      </c>
      <c r="S15">
        <f t="shared" si="1"/>
        <v>736</v>
      </c>
      <c r="T15" s="1">
        <f t="shared" si="2"/>
        <v>0.22652083333333331</v>
      </c>
      <c r="U15">
        <v>2783</v>
      </c>
    </row>
    <row r="16" spans="1:21" x14ac:dyDescent="0.25">
      <c r="A16" t="s">
        <v>18</v>
      </c>
      <c r="B16">
        <v>2021</v>
      </c>
      <c r="C16" t="str">
        <f t="shared" si="0"/>
        <v>RFD 2021</v>
      </c>
      <c r="D16">
        <v>71</v>
      </c>
      <c r="E16">
        <v>392</v>
      </c>
      <c r="F16">
        <v>571</v>
      </c>
      <c r="G16">
        <v>90</v>
      </c>
      <c r="H16">
        <v>17</v>
      </c>
      <c r="I16">
        <v>25</v>
      </c>
      <c r="J16">
        <v>376</v>
      </c>
      <c r="K16">
        <v>576</v>
      </c>
      <c r="L16">
        <v>120</v>
      </c>
      <c r="M16">
        <v>32</v>
      </c>
      <c r="N16">
        <v>0.24199999999999999</v>
      </c>
      <c r="O16">
        <v>0.35799999999999998</v>
      </c>
      <c r="P16">
        <v>0.32600000000000001</v>
      </c>
      <c r="Q16">
        <v>0.68400000000000005</v>
      </c>
      <c r="R16">
        <v>266.322</v>
      </c>
      <c r="S16">
        <f t="shared" si="1"/>
        <v>770</v>
      </c>
      <c r="T16" s="1">
        <f t="shared" si="2"/>
        <v>0.28099124343257442</v>
      </c>
      <c r="U16">
        <v>2869</v>
      </c>
    </row>
    <row r="17" spans="1:21" x14ac:dyDescent="0.25">
      <c r="A17" t="s">
        <v>19</v>
      </c>
      <c r="B17">
        <v>2021</v>
      </c>
      <c r="C17" t="str">
        <f t="shared" si="0"/>
        <v>KZO 2021</v>
      </c>
      <c r="D17">
        <v>72</v>
      </c>
      <c r="E17">
        <v>358</v>
      </c>
      <c r="F17">
        <v>573</v>
      </c>
      <c r="G17">
        <v>106</v>
      </c>
      <c r="H17">
        <v>7</v>
      </c>
      <c r="I17">
        <v>40</v>
      </c>
      <c r="J17">
        <v>380</v>
      </c>
      <c r="K17">
        <v>607</v>
      </c>
      <c r="L17">
        <v>104</v>
      </c>
      <c r="M17">
        <v>27</v>
      </c>
      <c r="N17">
        <v>0.24099999999999999</v>
      </c>
      <c r="O17">
        <v>0.36399999999999999</v>
      </c>
      <c r="P17">
        <v>0.34200000000000003</v>
      </c>
      <c r="Q17">
        <v>0.70599999999999996</v>
      </c>
      <c r="R17">
        <v>280.822</v>
      </c>
      <c r="S17">
        <f t="shared" si="1"/>
        <v>813</v>
      </c>
      <c r="T17" s="1">
        <f t="shared" si="2"/>
        <v>0.29315357766143108</v>
      </c>
      <c r="U17">
        <v>2917</v>
      </c>
    </row>
    <row r="18" spans="1:21" x14ac:dyDescent="0.25">
      <c r="A18" t="s">
        <v>20</v>
      </c>
      <c r="B18">
        <v>2021</v>
      </c>
      <c r="C18" t="str">
        <f t="shared" si="0"/>
        <v>WAU 2021</v>
      </c>
      <c r="D18">
        <v>72</v>
      </c>
      <c r="E18">
        <v>381</v>
      </c>
      <c r="F18">
        <v>565</v>
      </c>
      <c r="G18">
        <v>89</v>
      </c>
      <c r="H18">
        <v>7</v>
      </c>
      <c r="I18">
        <v>45</v>
      </c>
      <c r="J18">
        <v>350</v>
      </c>
      <c r="K18">
        <v>571</v>
      </c>
      <c r="L18">
        <v>127</v>
      </c>
      <c r="M18">
        <v>40</v>
      </c>
      <c r="N18">
        <v>0.24099999999999999</v>
      </c>
      <c r="O18">
        <v>0.35099999999999998</v>
      </c>
      <c r="P18">
        <v>0.34300000000000003</v>
      </c>
      <c r="Q18">
        <v>0.69399999999999995</v>
      </c>
      <c r="R18">
        <v>273.13900000000001</v>
      </c>
      <c r="S18">
        <f t="shared" si="1"/>
        <v>803</v>
      </c>
      <c r="T18" s="1">
        <f t="shared" si="2"/>
        <v>0.28792035398230093</v>
      </c>
      <c r="U18">
        <v>2814</v>
      </c>
    </row>
    <row r="19" spans="1:21" x14ac:dyDescent="0.25">
      <c r="A19" t="s">
        <v>21</v>
      </c>
      <c r="B19">
        <v>2021</v>
      </c>
      <c r="C19" t="str">
        <f t="shared" si="0"/>
        <v>ROC 2021</v>
      </c>
      <c r="D19">
        <v>67</v>
      </c>
      <c r="E19">
        <v>361</v>
      </c>
      <c r="F19">
        <v>532</v>
      </c>
      <c r="G19">
        <v>88</v>
      </c>
      <c r="H19">
        <v>5</v>
      </c>
      <c r="I19">
        <v>40</v>
      </c>
      <c r="J19">
        <v>377</v>
      </c>
      <c r="K19">
        <v>640</v>
      </c>
      <c r="L19">
        <v>138</v>
      </c>
      <c r="M19">
        <v>41</v>
      </c>
      <c r="N19">
        <v>0.24</v>
      </c>
      <c r="O19">
        <v>0.36199999999999999</v>
      </c>
      <c r="P19">
        <v>0.33900000000000002</v>
      </c>
      <c r="Q19">
        <v>0.70099999999999996</v>
      </c>
      <c r="R19">
        <v>263.22399999999999</v>
      </c>
      <c r="S19">
        <f t="shared" si="1"/>
        <v>750</v>
      </c>
      <c r="T19" s="1">
        <f t="shared" si="2"/>
        <v>0.3121804511278195</v>
      </c>
      <c r="U19">
        <v>2696</v>
      </c>
    </row>
    <row r="20" spans="1:21" x14ac:dyDescent="0.25">
      <c r="A20" t="s">
        <v>22</v>
      </c>
      <c r="B20">
        <v>2021</v>
      </c>
      <c r="C20" t="str">
        <f t="shared" si="0"/>
        <v>LAK 2021</v>
      </c>
      <c r="D20">
        <v>71</v>
      </c>
      <c r="E20">
        <v>361</v>
      </c>
      <c r="F20">
        <v>558</v>
      </c>
      <c r="G20">
        <v>93</v>
      </c>
      <c r="H20">
        <v>13</v>
      </c>
      <c r="I20">
        <v>48</v>
      </c>
      <c r="J20">
        <v>320</v>
      </c>
      <c r="K20">
        <v>625</v>
      </c>
      <c r="L20">
        <v>68</v>
      </c>
      <c r="M20">
        <v>22</v>
      </c>
      <c r="N20">
        <v>0.23899999999999999</v>
      </c>
      <c r="O20">
        <v>0.34100000000000003</v>
      </c>
      <c r="P20">
        <v>0.35099999999999998</v>
      </c>
      <c r="Q20">
        <v>0.69199999999999995</v>
      </c>
      <c r="R20">
        <v>271.39999999999998</v>
      </c>
      <c r="S20">
        <f t="shared" si="1"/>
        <v>821</v>
      </c>
      <c r="T20" s="1">
        <f t="shared" si="2"/>
        <v>0.26941039426523294</v>
      </c>
      <c r="U20">
        <v>2757</v>
      </c>
    </row>
    <row r="21" spans="1:21" x14ac:dyDescent="0.25">
      <c r="A21" t="s">
        <v>23</v>
      </c>
      <c r="B21">
        <v>2021</v>
      </c>
      <c r="C21" t="str">
        <f t="shared" si="0"/>
        <v>BIS 2021</v>
      </c>
      <c r="D21">
        <v>68</v>
      </c>
      <c r="E21">
        <v>359</v>
      </c>
      <c r="F21">
        <v>537</v>
      </c>
      <c r="G21">
        <v>76</v>
      </c>
      <c r="H21">
        <v>5</v>
      </c>
      <c r="I21">
        <v>27</v>
      </c>
      <c r="J21">
        <v>332</v>
      </c>
      <c r="K21">
        <v>566</v>
      </c>
      <c r="L21">
        <v>111</v>
      </c>
      <c r="M21">
        <v>36</v>
      </c>
      <c r="N21">
        <v>0.23799999999999999</v>
      </c>
      <c r="O21">
        <v>0.35899999999999999</v>
      </c>
      <c r="P21">
        <v>0.312</v>
      </c>
      <c r="Q21">
        <v>0.67200000000000004</v>
      </c>
      <c r="R21">
        <v>236.572</v>
      </c>
      <c r="S21">
        <f t="shared" si="1"/>
        <v>704</v>
      </c>
      <c r="T21" s="1">
        <f t="shared" si="2"/>
        <v>0.25439851024208565</v>
      </c>
      <c r="U21">
        <v>2728</v>
      </c>
    </row>
    <row r="22" spans="1:21" x14ac:dyDescent="0.25">
      <c r="A22" t="s">
        <v>24</v>
      </c>
      <c r="B22">
        <v>2021</v>
      </c>
      <c r="C22" t="str">
        <f t="shared" si="0"/>
        <v>MIN 2021</v>
      </c>
      <c r="D22">
        <v>36</v>
      </c>
      <c r="E22">
        <v>157</v>
      </c>
      <c r="F22">
        <v>275</v>
      </c>
      <c r="G22">
        <v>46</v>
      </c>
      <c r="H22">
        <v>4</v>
      </c>
      <c r="I22">
        <v>15</v>
      </c>
      <c r="J22">
        <v>161</v>
      </c>
      <c r="K22">
        <v>333</v>
      </c>
      <c r="L22">
        <v>58</v>
      </c>
      <c r="M22">
        <v>15</v>
      </c>
      <c r="N22">
        <v>0.22900000000000001</v>
      </c>
      <c r="O22">
        <v>0.33400000000000002</v>
      </c>
      <c r="P22">
        <v>0.311</v>
      </c>
      <c r="Q22">
        <v>0.64400000000000002</v>
      </c>
      <c r="R22">
        <v>119.548</v>
      </c>
      <c r="S22">
        <f t="shared" si="1"/>
        <v>374</v>
      </c>
      <c r="T22" s="1">
        <f t="shared" si="2"/>
        <v>0.25231636363636362</v>
      </c>
      <c r="U22">
        <v>1417</v>
      </c>
    </row>
    <row r="23" spans="1:21" x14ac:dyDescent="0.25">
      <c r="A23" t="s">
        <v>25</v>
      </c>
      <c r="B23">
        <v>2021</v>
      </c>
      <c r="C23" t="str">
        <f t="shared" si="0"/>
        <v>EC 2021</v>
      </c>
      <c r="D23">
        <v>68</v>
      </c>
      <c r="E23">
        <v>305</v>
      </c>
      <c r="F23">
        <v>496</v>
      </c>
      <c r="G23">
        <v>68</v>
      </c>
      <c r="H23">
        <v>4</v>
      </c>
      <c r="I23">
        <v>12</v>
      </c>
      <c r="J23">
        <v>374</v>
      </c>
      <c r="K23">
        <v>577</v>
      </c>
      <c r="L23">
        <v>95</v>
      </c>
      <c r="M23">
        <v>25</v>
      </c>
      <c r="N23">
        <v>0.22500000000000001</v>
      </c>
      <c r="O23">
        <v>0.35099999999999998</v>
      </c>
      <c r="P23">
        <v>0.27600000000000002</v>
      </c>
      <c r="Q23">
        <v>0.627</v>
      </c>
      <c r="R23">
        <v>205.501</v>
      </c>
      <c r="S23">
        <f t="shared" si="1"/>
        <v>608</v>
      </c>
      <c r="T23" s="1">
        <f t="shared" si="2"/>
        <v>0.25221774193548391</v>
      </c>
      <c r="U23">
        <v>2681</v>
      </c>
    </row>
    <row r="24" spans="1:21" x14ac:dyDescent="0.25">
      <c r="A24" t="s">
        <v>26</v>
      </c>
      <c r="B24">
        <v>2021</v>
      </c>
      <c r="C24" t="str">
        <f t="shared" si="0"/>
        <v>TOTALS 2021</v>
      </c>
      <c r="D24">
        <v>1506</v>
      </c>
      <c r="E24">
        <v>8201</v>
      </c>
      <c r="F24">
        <v>12632</v>
      </c>
      <c r="G24">
        <v>2065</v>
      </c>
      <c r="H24">
        <v>243</v>
      </c>
      <c r="I24">
        <v>646</v>
      </c>
      <c r="J24">
        <v>7532</v>
      </c>
      <c r="K24">
        <v>11830</v>
      </c>
      <c r="L24">
        <v>2344</v>
      </c>
      <c r="M24">
        <v>631</v>
      </c>
      <c r="N24">
        <v>0.252</v>
      </c>
      <c r="O24">
        <v>0.36299999999999999</v>
      </c>
      <c r="P24">
        <v>0.34200000000000003</v>
      </c>
      <c r="Q24">
        <v>0.70499999999999996</v>
      </c>
      <c r="R24">
        <v>5992.8109999999997</v>
      </c>
      <c r="S24">
        <f t="shared" si="1"/>
        <v>17121</v>
      </c>
      <c r="T24" s="1">
        <f t="shared" si="2"/>
        <v>0.27398416719442686</v>
      </c>
    </row>
    <row r="25" spans="1:21" x14ac:dyDescent="0.25">
      <c r="A25" t="s">
        <v>5</v>
      </c>
      <c r="B25">
        <v>2020</v>
      </c>
      <c r="C25" t="str">
        <f t="shared" si="0"/>
        <v>FDL 2020</v>
      </c>
      <c r="D25">
        <v>48</v>
      </c>
      <c r="E25">
        <v>353</v>
      </c>
      <c r="F25">
        <v>473</v>
      </c>
      <c r="G25">
        <v>76</v>
      </c>
      <c r="H25">
        <v>4</v>
      </c>
      <c r="I25">
        <v>28</v>
      </c>
      <c r="J25">
        <v>274</v>
      </c>
      <c r="K25">
        <v>348</v>
      </c>
      <c r="L25">
        <v>76</v>
      </c>
      <c r="M25">
        <v>16</v>
      </c>
      <c r="N25">
        <v>0.28699999999999998</v>
      </c>
      <c r="O25">
        <v>0.39400000000000002</v>
      </c>
      <c r="P25">
        <v>0.38800000000000001</v>
      </c>
      <c r="Q25">
        <v>0.78300000000000003</v>
      </c>
      <c r="R25">
        <v>248.87100000000001</v>
      </c>
      <c r="S25">
        <f t="shared" si="1"/>
        <v>641</v>
      </c>
      <c r="T25" s="1">
        <f t="shared" si="2"/>
        <v>0.30459619450317121</v>
      </c>
      <c r="U25">
        <v>2017</v>
      </c>
    </row>
    <row r="26" spans="1:21" x14ac:dyDescent="0.25">
      <c r="A26" t="s">
        <v>4</v>
      </c>
      <c r="B26">
        <v>2020</v>
      </c>
      <c r="C26" t="str">
        <f t="shared" si="0"/>
        <v>WAT 2020</v>
      </c>
      <c r="D26">
        <v>41</v>
      </c>
      <c r="E26">
        <v>288</v>
      </c>
      <c r="F26">
        <v>401</v>
      </c>
      <c r="G26">
        <v>66</v>
      </c>
      <c r="H26">
        <v>7</v>
      </c>
      <c r="I26">
        <v>35</v>
      </c>
      <c r="J26">
        <v>196</v>
      </c>
      <c r="K26">
        <v>296</v>
      </c>
      <c r="L26">
        <v>69</v>
      </c>
      <c r="M26">
        <v>16</v>
      </c>
      <c r="N26">
        <v>0.28599999999999998</v>
      </c>
      <c r="O26">
        <v>0.38100000000000001</v>
      </c>
      <c r="P26">
        <v>0.41899999999999998</v>
      </c>
      <c r="Q26">
        <v>0.79900000000000004</v>
      </c>
      <c r="R26">
        <v>219.19900000000001</v>
      </c>
      <c r="S26">
        <f t="shared" si="1"/>
        <v>586</v>
      </c>
      <c r="T26" s="1">
        <f t="shared" si="2"/>
        <v>0.30953615960099745</v>
      </c>
      <c r="U26">
        <v>1688</v>
      </c>
    </row>
    <row r="27" spans="1:21" x14ac:dyDescent="0.25">
      <c r="A27" t="s">
        <v>12</v>
      </c>
      <c r="B27">
        <v>2020</v>
      </c>
      <c r="C27" t="str">
        <f t="shared" si="0"/>
        <v>WIL 2020</v>
      </c>
      <c r="D27">
        <v>42</v>
      </c>
      <c r="E27">
        <v>264</v>
      </c>
      <c r="F27">
        <v>402</v>
      </c>
      <c r="G27">
        <v>60</v>
      </c>
      <c r="H27">
        <v>7</v>
      </c>
      <c r="I27">
        <v>29</v>
      </c>
      <c r="J27">
        <v>220</v>
      </c>
      <c r="K27">
        <v>356</v>
      </c>
      <c r="L27">
        <v>38</v>
      </c>
      <c r="M27">
        <v>11</v>
      </c>
      <c r="N27">
        <v>0.27300000000000002</v>
      </c>
      <c r="O27">
        <v>0.378</v>
      </c>
      <c r="P27">
        <v>0.38200000000000001</v>
      </c>
      <c r="Q27">
        <v>0.76100000000000001</v>
      </c>
      <c r="R27">
        <v>206.96600000000001</v>
      </c>
      <c r="S27">
        <f t="shared" si="1"/>
        <v>563</v>
      </c>
      <c r="T27" s="1">
        <f t="shared" si="2"/>
        <v>0.27707462686567169</v>
      </c>
      <c r="U27">
        <v>1763</v>
      </c>
    </row>
    <row r="28" spans="1:21" x14ac:dyDescent="0.25">
      <c r="A28" t="s">
        <v>14</v>
      </c>
      <c r="B28">
        <v>2020</v>
      </c>
      <c r="C28" t="str">
        <f t="shared" si="0"/>
        <v>WIR 2020</v>
      </c>
      <c r="D28">
        <v>46</v>
      </c>
      <c r="E28">
        <v>329</v>
      </c>
      <c r="F28">
        <v>421</v>
      </c>
      <c r="G28">
        <v>67</v>
      </c>
      <c r="H28">
        <v>4</v>
      </c>
      <c r="I28">
        <v>42</v>
      </c>
      <c r="J28">
        <v>274</v>
      </c>
      <c r="K28">
        <v>384</v>
      </c>
      <c r="L28">
        <v>45</v>
      </c>
      <c r="M28">
        <v>13</v>
      </c>
      <c r="N28">
        <v>0.26700000000000002</v>
      </c>
      <c r="O28">
        <v>0.38800000000000001</v>
      </c>
      <c r="P28">
        <v>0.39400000000000002</v>
      </c>
      <c r="Q28">
        <v>0.78200000000000003</v>
      </c>
      <c r="R28">
        <v>233.54400000000001</v>
      </c>
      <c r="S28">
        <f t="shared" si="1"/>
        <v>622</v>
      </c>
      <c r="T28" s="1">
        <f t="shared" si="2"/>
        <v>0.32154156769596198</v>
      </c>
      <c r="U28">
        <v>1946</v>
      </c>
    </row>
    <row r="29" spans="1:21" x14ac:dyDescent="0.25">
      <c r="A29" t="s">
        <v>43</v>
      </c>
      <c r="B29">
        <v>2020</v>
      </c>
      <c r="C29" t="str">
        <f t="shared" si="0"/>
        <v>BOB 2020</v>
      </c>
      <c r="D29">
        <v>26</v>
      </c>
      <c r="E29">
        <v>127</v>
      </c>
      <c r="F29">
        <v>227</v>
      </c>
      <c r="G29">
        <v>28</v>
      </c>
      <c r="H29">
        <v>4</v>
      </c>
      <c r="I29">
        <v>9</v>
      </c>
      <c r="J29">
        <v>107</v>
      </c>
      <c r="K29">
        <v>178</v>
      </c>
      <c r="L29">
        <v>10</v>
      </c>
      <c r="M29">
        <v>10</v>
      </c>
      <c r="N29">
        <v>0.26200000000000001</v>
      </c>
      <c r="O29">
        <v>0.34899999999999998</v>
      </c>
      <c r="P29">
        <v>0.33400000000000002</v>
      </c>
      <c r="Q29">
        <v>0.68300000000000005</v>
      </c>
      <c r="R29">
        <v>99.343999999999994</v>
      </c>
      <c r="S29">
        <f t="shared" si="1"/>
        <v>290</v>
      </c>
      <c r="T29" s="1">
        <f t="shared" si="2"/>
        <v>0.19621145374449339</v>
      </c>
      <c r="U29">
        <v>1002</v>
      </c>
    </row>
    <row r="30" spans="1:21" x14ac:dyDescent="0.25">
      <c r="A30" t="s">
        <v>15</v>
      </c>
      <c r="B30">
        <v>2020</v>
      </c>
      <c r="C30" t="str">
        <f t="shared" si="0"/>
        <v>TVC 2020</v>
      </c>
      <c r="D30">
        <v>42</v>
      </c>
      <c r="E30">
        <v>260</v>
      </c>
      <c r="F30">
        <v>330</v>
      </c>
      <c r="G30">
        <v>43</v>
      </c>
      <c r="H30">
        <v>15</v>
      </c>
      <c r="I30">
        <v>6</v>
      </c>
      <c r="J30">
        <v>274</v>
      </c>
      <c r="K30">
        <v>246</v>
      </c>
      <c r="L30">
        <v>107</v>
      </c>
      <c r="M30">
        <v>23</v>
      </c>
      <c r="N30">
        <v>0.25700000000000001</v>
      </c>
      <c r="O30">
        <v>0.39700000000000002</v>
      </c>
      <c r="P30">
        <v>0.32800000000000001</v>
      </c>
      <c r="Q30">
        <v>0.72599999999999998</v>
      </c>
      <c r="R30">
        <v>163.422</v>
      </c>
      <c r="S30">
        <f t="shared" si="1"/>
        <v>421</v>
      </c>
      <c r="T30" s="1">
        <f t="shared" si="2"/>
        <v>0.34967575757575758</v>
      </c>
      <c r="U30">
        <v>1633</v>
      </c>
    </row>
    <row r="31" spans="1:21" x14ac:dyDescent="0.25">
      <c r="A31" t="s">
        <v>8</v>
      </c>
      <c r="B31">
        <v>2020</v>
      </c>
      <c r="C31" t="str">
        <f t="shared" si="0"/>
        <v>STC 2020</v>
      </c>
      <c r="D31">
        <v>40</v>
      </c>
      <c r="E31">
        <v>223</v>
      </c>
      <c r="F31">
        <v>339</v>
      </c>
      <c r="G31">
        <v>48</v>
      </c>
      <c r="H31">
        <v>6</v>
      </c>
      <c r="I31">
        <v>16</v>
      </c>
      <c r="J31">
        <v>158</v>
      </c>
      <c r="K31">
        <v>273</v>
      </c>
      <c r="L31">
        <v>58</v>
      </c>
      <c r="M31">
        <v>9</v>
      </c>
      <c r="N31">
        <v>0.251</v>
      </c>
      <c r="O31">
        <v>0.33600000000000002</v>
      </c>
      <c r="P31">
        <v>0.33100000000000002</v>
      </c>
      <c r="Q31">
        <v>0.66700000000000004</v>
      </c>
      <c r="R31">
        <v>147.125</v>
      </c>
      <c r="S31">
        <f t="shared" si="1"/>
        <v>447</v>
      </c>
      <c r="T31" s="1">
        <f t="shared" si="2"/>
        <v>0.23323008849557522</v>
      </c>
      <c r="U31">
        <v>1577</v>
      </c>
    </row>
    <row r="32" spans="1:21" x14ac:dyDescent="0.25">
      <c r="A32" t="s">
        <v>44</v>
      </c>
      <c r="B32">
        <v>2020</v>
      </c>
      <c r="C32" t="str">
        <f t="shared" si="0"/>
        <v>BBM 2020</v>
      </c>
      <c r="D32">
        <v>48</v>
      </c>
      <c r="E32">
        <v>250</v>
      </c>
      <c r="F32">
        <v>410</v>
      </c>
      <c r="G32">
        <v>44</v>
      </c>
      <c r="H32">
        <v>4</v>
      </c>
      <c r="I32">
        <v>6</v>
      </c>
      <c r="J32">
        <v>212</v>
      </c>
      <c r="K32">
        <v>452</v>
      </c>
      <c r="L32">
        <v>61</v>
      </c>
      <c r="M32">
        <v>20</v>
      </c>
      <c r="N32">
        <v>0.247</v>
      </c>
      <c r="O32">
        <v>0.35399999999999998</v>
      </c>
      <c r="P32">
        <v>0.28899999999999998</v>
      </c>
      <c r="Q32">
        <v>0.64300000000000002</v>
      </c>
      <c r="R32">
        <v>159.572</v>
      </c>
      <c r="S32">
        <f t="shared" si="1"/>
        <v>480</v>
      </c>
      <c r="T32" s="1">
        <f t="shared" si="2"/>
        <v>0.19458780487804878</v>
      </c>
      <c r="U32">
        <v>1971</v>
      </c>
    </row>
    <row r="33" spans="1:21" x14ac:dyDescent="0.25">
      <c r="A33" t="s">
        <v>23</v>
      </c>
      <c r="B33">
        <v>2020</v>
      </c>
      <c r="C33" t="str">
        <f t="shared" si="0"/>
        <v>BIS 2020</v>
      </c>
      <c r="D33">
        <v>48</v>
      </c>
      <c r="E33">
        <v>274</v>
      </c>
      <c r="F33">
        <v>386</v>
      </c>
      <c r="G33">
        <v>58</v>
      </c>
      <c r="H33">
        <v>11</v>
      </c>
      <c r="I33">
        <v>12</v>
      </c>
      <c r="J33">
        <v>226</v>
      </c>
      <c r="K33">
        <v>373</v>
      </c>
      <c r="L33">
        <v>67</v>
      </c>
      <c r="M33">
        <v>18</v>
      </c>
      <c r="N33">
        <v>0.245</v>
      </c>
      <c r="O33">
        <v>0.35399999999999998</v>
      </c>
      <c r="P33">
        <v>0.318</v>
      </c>
      <c r="Q33">
        <v>0.67200000000000004</v>
      </c>
      <c r="R33">
        <v>170.30199999999999</v>
      </c>
      <c r="S33">
        <f t="shared" si="1"/>
        <v>502</v>
      </c>
      <c r="T33" s="1">
        <f t="shared" si="2"/>
        <v>0.24817357512953367</v>
      </c>
      <c r="U33">
        <v>1899</v>
      </c>
    </row>
    <row r="34" spans="1:21" x14ac:dyDescent="0.25">
      <c r="A34" t="s">
        <v>10</v>
      </c>
      <c r="B34">
        <v>2020</v>
      </c>
      <c r="C34" t="str">
        <f t="shared" si="0"/>
        <v>MAN 2020</v>
      </c>
      <c r="D34">
        <v>42</v>
      </c>
      <c r="E34">
        <v>194</v>
      </c>
      <c r="F34">
        <v>346</v>
      </c>
      <c r="G34">
        <v>44</v>
      </c>
      <c r="H34">
        <v>2</v>
      </c>
      <c r="I34">
        <v>24</v>
      </c>
      <c r="J34">
        <v>184</v>
      </c>
      <c r="K34">
        <v>337</v>
      </c>
      <c r="L34">
        <v>63</v>
      </c>
      <c r="M34">
        <v>15</v>
      </c>
      <c r="N34">
        <v>0.24399999999999999</v>
      </c>
      <c r="O34">
        <v>0.34899999999999998</v>
      </c>
      <c r="P34">
        <v>0.32800000000000001</v>
      </c>
      <c r="Q34">
        <v>0.67700000000000005</v>
      </c>
      <c r="R34">
        <v>153.97800000000001</v>
      </c>
      <c r="S34">
        <f t="shared" si="1"/>
        <v>466</v>
      </c>
      <c r="T34" s="1">
        <f t="shared" si="2"/>
        <v>0.24823121387283237</v>
      </c>
      <c r="U34">
        <v>1675</v>
      </c>
    </row>
    <row r="35" spans="1:21" x14ac:dyDescent="0.25">
      <c r="A35" t="s">
        <v>19</v>
      </c>
      <c r="B35">
        <v>2020</v>
      </c>
      <c r="C35" t="str">
        <f t="shared" si="0"/>
        <v>KZO 2020</v>
      </c>
      <c r="D35">
        <v>72</v>
      </c>
      <c r="E35">
        <v>224</v>
      </c>
      <c r="F35">
        <v>364</v>
      </c>
      <c r="G35">
        <v>56</v>
      </c>
      <c r="H35">
        <v>7</v>
      </c>
      <c r="I35">
        <v>20</v>
      </c>
      <c r="J35">
        <v>223</v>
      </c>
      <c r="K35">
        <v>313</v>
      </c>
      <c r="L35">
        <v>84</v>
      </c>
      <c r="M35">
        <v>20</v>
      </c>
      <c r="N35">
        <v>0.24099999999999999</v>
      </c>
      <c r="O35">
        <v>0.35399999999999998</v>
      </c>
      <c r="P35">
        <v>0.32800000000000001</v>
      </c>
      <c r="Q35">
        <v>0.68200000000000005</v>
      </c>
      <c r="R35">
        <v>167.52099999999999</v>
      </c>
      <c r="S35">
        <f t="shared" si="1"/>
        <v>494</v>
      </c>
      <c r="T35" s="1">
        <f t="shared" si="2"/>
        <v>0.27609065934065935</v>
      </c>
      <c r="U35">
        <v>1830</v>
      </c>
    </row>
    <row r="36" spans="1:21" x14ac:dyDescent="0.25">
      <c r="A36" t="s">
        <v>16</v>
      </c>
      <c r="B36">
        <v>2020</v>
      </c>
      <c r="C36" t="str">
        <f t="shared" si="0"/>
        <v>LAC 2020</v>
      </c>
      <c r="D36">
        <v>48</v>
      </c>
      <c r="E36">
        <v>284</v>
      </c>
      <c r="F36">
        <v>378</v>
      </c>
      <c r="G36">
        <v>65</v>
      </c>
      <c r="H36">
        <v>1</v>
      </c>
      <c r="I36">
        <v>25</v>
      </c>
      <c r="J36">
        <v>284</v>
      </c>
      <c r="K36">
        <v>422</v>
      </c>
      <c r="L36">
        <v>109</v>
      </c>
      <c r="M36">
        <v>25</v>
      </c>
      <c r="N36">
        <v>0.23499999999999999</v>
      </c>
      <c r="O36">
        <v>0.36499999999999999</v>
      </c>
      <c r="P36">
        <v>0.32300000000000001</v>
      </c>
      <c r="Q36">
        <v>0.68799999999999994</v>
      </c>
      <c r="R36">
        <v>181.65700000000001</v>
      </c>
      <c r="S36">
        <f t="shared" si="1"/>
        <v>520</v>
      </c>
      <c r="T36" s="1">
        <f t="shared" si="2"/>
        <v>0.31706349206349205</v>
      </c>
      <c r="U36">
        <v>1985</v>
      </c>
    </row>
    <row r="37" spans="1:21" x14ac:dyDescent="0.25">
      <c r="A37" t="s">
        <v>6</v>
      </c>
      <c r="B37">
        <v>2020</v>
      </c>
      <c r="C37" t="str">
        <f t="shared" si="0"/>
        <v>KEN 2020</v>
      </c>
      <c r="D37">
        <v>26</v>
      </c>
      <c r="E37">
        <v>146</v>
      </c>
      <c r="F37">
        <v>196</v>
      </c>
      <c r="G37">
        <v>32</v>
      </c>
      <c r="H37">
        <v>1</v>
      </c>
      <c r="I37">
        <v>11</v>
      </c>
      <c r="J37">
        <v>134</v>
      </c>
      <c r="K37">
        <v>246</v>
      </c>
      <c r="L37">
        <v>31</v>
      </c>
      <c r="M37">
        <v>8</v>
      </c>
      <c r="N37">
        <v>0.23300000000000001</v>
      </c>
      <c r="O37">
        <v>0.35299999999999998</v>
      </c>
      <c r="P37">
        <v>0.313</v>
      </c>
      <c r="Q37">
        <v>0.66600000000000004</v>
      </c>
      <c r="R37">
        <v>89.106999999999999</v>
      </c>
      <c r="S37">
        <f t="shared" si="1"/>
        <v>263</v>
      </c>
      <c r="T37" s="1">
        <f t="shared" si="2"/>
        <v>0.26628571428571429</v>
      </c>
      <c r="U37">
        <v>1016</v>
      </c>
    </row>
    <row r="38" spans="1:21" x14ac:dyDescent="0.25">
      <c r="A38" t="s">
        <v>18</v>
      </c>
      <c r="B38">
        <v>2020</v>
      </c>
      <c r="C38" t="str">
        <f t="shared" si="0"/>
        <v>RFD 2020</v>
      </c>
      <c r="D38">
        <v>43</v>
      </c>
      <c r="E38">
        <v>229</v>
      </c>
      <c r="F38">
        <v>324</v>
      </c>
      <c r="G38">
        <v>45</v>
      </c>
      <c r="H38">
        <v>4</v>
      </c>
      <c r="I38">
        <v>14</v>
      </c>
      <c r="J38">
        <v>199</v>
      </c>
      <c r="K38">
        <v>357</v>
      </c>
      <c r="L38">
        <v>36</v>
      </c>
      <c r="M38">
        <v>17</v>
      </c>
      <c r="N38">
        <v>0.23100000000000001</v>
      </c>
      <c r="O38">
        <v>0.34100000000000003</v>
      </c>
      <c r="P38">
        <v>0.29799999999999999</v>
      </c>
      <c r="Q38">
        <v>0.63900000000000001</v>
      </c>
      <c r="R38">
        <v>136.70400000000001</v>
      </c>
      <c r="S38">
        <f t="shared" si="1"/>
        <v>419</v>
      </c>
      <c r="T38" s="1">
        <f t="shared" si="2"/>
        <v>0.22315740740740742</v>
      </c>
      <c r="U38">
        <v>1662</v>
      </c>
    </row>
    <row r="39" spans="1:21" x14ac:dyDescent="0.25">
      <c r="A39" t="s">
        <v>45</v>
      </c>
      <c r="B39">
        <v>2020</v>
      </c>
      <c r="C39" t="str">
        <f t="shared" si="0"/>
        <v>NMDB 2020</v>
      </c>
      <c r="D39">
        <v>2</v>
      </c>
      <c r="E39">
        <v>8</v>
      </c>
      <c r="F39">
        <v>17</v>
      </c>
      <c r="G39">
        <v>2</v>
      </c>
      <c r="H39">
        <v>1</v>
      </c>
      <c r="I39">
        <v>0</v>
      </c>
      <c r="J39">
        <v>15</v>
      </c>
      <c r="K39">
        <v>22</v>
      </c>
      <c r="L39">
        <v>1</v>
      </c>
      <c r="M39">
        <v>0</v>
      </c>
      <c r="N39">
        <v>0.22700000000000001</v>
      </c>
      <c r="O39">
        <v>0.38900000000000001</v>
      </c>
      <c r="P39">
        <v>0.28000000000000003</v>
      </c>
      <c r="Q39">
        <v>0.66900000000000004</v>
      </c>
      <c r="R39">
        <v>7.4669999999999996</v>
      </c>
      <c r="S39">
        <f t="shared" si="1"/>
        <v>21</v>
      </c>
      <c r="T39" s="1">
        <f t="shared" si="2"/>
        <v>0.26705882352941179</v>
      </c>
      <c r="U39">
        <v>97</v>
      </c>
    </row>
    <row r="40" spans="1:21" x14ac:dyDescent="0.25">
      <c r="A40" t="s">
        <v>20</v>
      </c>
      <c r="B40">
        <v>2020</v>
      </c>
      <c r="C40" t="str">
        <f t="shared" si="0"/>
        <v>WAU 2020</v>
      </c>
      <c r="D40">
        <v>47</v>
      </c>
      <c r="E40">
        <v>224</v>
      </c>
      <c r="F40">
        <v>358</v>
      </c>
      <c r="G40">
        <v>65</v>
      </c>
      <c r="H40">
        <v>6</v>
      </c>
      <c r="I40">
        <v>26</v>
      </c>
      <c r="J40">
        <v>232</v>
      </c>
      <c r="K40">
        <v>467</v>
      </c>
      <c r="L40">
        <v>111</v>
      </c>
      <c r="M40">
        <v>27</v>
      </c>
      <c r="N40">
        <v>0.22700000000000001</v>
      </c>
      <c r="O40">
        <v>0.33900000000000002</v>
      </c>
      <c r="P40">
        <v>0.32600000000000001</v>
      </c>
      <c r="Q40">
        <v>0.66400000000000003</v>
      </c>
      <c r="R40">
        <v>167.40600000000001</v>
      </c>
      <c r="S40">
        <f t="shared" si="1"/>
        <v>513</v>
      </c>
      <c r="T40" s="1">
        <f t="shared" si="2"/>
        <v>0.29865083798882686</v>
      </c>
      <c r="U40">
        <v>1868</v>
      </c>
    </row>
    <row r="41" spans="1:21" x14ac:dyDescent="0.25">
      <c r="A41" t="s">
        <v>46</v>
      </c>
      <c r="B41">
        <v>2020</v>
      </c>
      <c r="C41" t="str">
        <f t="shared" si="0"/>
        <v>KMD 2020</v>
      </c>
      <c r="D41">
        <v>76</v>
      </c>
      <c r="E41">
        <v>204</v>
      </c>
      <c r="F41">
        <v>346</v>
      </c>
      <c r="G41">
        <v>35</v>
      </c>
      <c r="H41">
        <v>7</v>
      </c>
      <c r="I41">
        <v>10</v>
      </c>
      <c r="J41">
        <v>231</v>
      </c>
      <c r="K41">
        <v>356</v>
      </c>
      <c r="L41">
        <v>49</v>
      </c>
      <c r="M41">
        <v>15</v>
      </c>
      <c r="N41">
        <v>0.22700000000000001</v>
      </c>
      <c r="O41">
        <v>0.34300000000000003</v>
      </c>
      <c r="P41">
        <v>0.27900000000000003</v>
      </c>
      <c r="Q41">
        <v>0.622</v>
      </c>
      <c r="R41">
        <v>139.96899999999999</v>
      </c>
      <c r="S41">
        <f t="shared" si="1"/>
        <v>425</v>
      </c>
      <c r="T41" s="1">
        <f t="shared" si="2"/>
        <v>0.22568786127167628</v>
      </c>
      <c r="U41">
        <v>1863</v>
      </c>
    </row>
    <row r="42" spans="1:21" x14ac:dyDescent="0.25">
      <c r="A42" t="s">
        <v>13</v>
      </c>
      <c r="B42">
        <v>2020</v>
      </c>
      <c r="C42" t="str">
        <f t="shared" si="0"/>
        <v>GB 2020</v>
      </c>
      <c r="D42">
        <v>46</v>
      </c>
      <c r="E42">
        <v>177</v>
      </c>
      <c r="F42">
        <v>337</v>
      </c>
      <c r="G42">
        <v>57</v>
      </c>
      <c r="H42">
        <v>4</v>
      </c>
      <c r="I42">
        <v>28</v>
      </c>
      <c r="J42">
        <v>169</v>
      </c>
      <c r="K42">
        <v>458</v>
      </c>
      <c r="L42">
        <v>81</v>
      </c>
      <c r="M42">
        <v>16</v>
      </c>
      <c r="N42">
        <v>0.221</v>
      </c>
      <c r="O42">
        <v>0.311</v>
      </c>
      <c r="P42">
        <v>0.318</v>
      </c>
      <c r="Q42">
        <v>0.629</v>
      </c>
      <c r="R42">
        <v>144.99799999999999</v>
      </c>
      <c r="S42">
        <f t="shared" si="1"/>
        <v>486</v>
      </c>
      <c r="T42" s="1">
        <f t="shared" si="2"/>
        <v>0.2511661721068249</v>
      </c>
      <c r="U42">
        <v>1773</v>
      </c>
    </row>
    <row r="43" spans="1:21" x14ac:dyDescent="0.25">
      <c r="A43" t="s">
        <v>47</v>
      </c>
      <c r="B43">
        <v>2020</v>
      </c>
      <c r="C43" t="str">
        <f t="shared" si="0"/>
        <v>FT 2020</v>
      </c>
      <c r="D43">
        <v>48</v>
      </c>
      <c r="E43">
        <v>277</v>
      </c>
      <c r="F43">
        <v>341</v>
      </c>
      <c r="G43">
        <v>65</v>
      </c>
      <c r="H43">
        <v>5</v>
      </c>
      <c r="I43">
        <v>16</v>
      </c>
      <c r="J43">
        <v>304</v>
      </c>
      <c r="K43">
        <v>489</v>
      </c>
      <c r="L43">
        <v>91</v>
      </c>
      <c r="M43">
        <v>11</v>
      </c>
      <c r="N43">
        <v>0.216</v>
      </c>
      <c r="O43">
        <v>0.36599999999999999</v>
      </c>
      <c r="P43">
        <v>0.29399999999999998</v>
      </c>
      <c r="Q43">
        <v>0.66</v>
      </c>
      <c r="R43">
        <v>158.93799999999999</v>
      </c>
      <c r="S43">
        <f t="shared" si="1"/>
        <v>464</v>
      </c>
      <c r="T43" s="1">
        <f t="shared" si="2"/>
        <v>0.32114956011730206</v>
      </c>
      <c r="U43">
        <v>1995</v>
      </c>
    </row>
    <row r="44" spans="1:21" x14ac:dyDescent="0.25">
      <c r="A44" t="s">
        <v>21</v>
      </c>
      <c r="B44">
        <v>2020</v>
      </c>
      <c r="C44" t="str">
        <f t="shared" si="0"/>
        <v>ROC 2020</v>
      </c>
      <c r="D44">
        <v>37</v>
      </c>
      <c r="E44">
        <v>143</v>
      </c>
      <c r="F44">
        <v>253</v>
      </c>
      <c r="G44">
        <v>50</v>
      </c>
      <c r="H44">
        <v>4</v>
      </c>
      <c r="I44">
        <v>21</v>
      </c>
      <c r="J44">
        <v>187</v>
      </c>
      <c r="K44">
        <v>380</v>
      </c>
      <c r="L44">
        <v>46</v>
      </c>
      <c r="M44">
        <v>13</v>
      </c>
      <c r="N44">
        <v>0.20699999999999999</v>
      </c>
      <c r="O44">
        <v>0.32300000000000001</v>
      </c>
      <c r="P44">
        <v>0.30599999999999999</v>
      </c>
      <c r="Q44">
        <v>0.629</v>
      </c>
      <c r="R44">
        <v>116.627</v>
      </c>
      <c r="S44">
        <f t="shared" si="1"/>
        <v>374</v>
      </c>
      <c r="T44" s="1">
        <f t="shared" si="2"/>
        <v>0.27900000000000003</v>
      </c>
      <c r="U44">
        <v>1453</v>
      </c>
    </row>
    <row r="45" spans="1:21" x14ac:dyDescent="0.25">
      <c r="A45" t="s">
        <v>17</v>
      </c>
      <c r="B45">
        <v>2020</v>
      </c>
      <c r="C45" t="str">
        <f t="shared" si="0"/>
        <v>BC 2020</v>
      </c>
      <c r="D45">
        <v>74</v>
      </c>
      <c r="E45">
        <v>173</v>
      </c>
      <c r="F45">
        <v>285</v>
      </c>
      <c r="G45">
        <v>48</v>
      </c>
      <c r="H45">
        <v>5</v>
      </c>
      <c r="I45">
        <v>19</v>
      </c>
      <c r="J45">
        <v>190</v>
      </c>
      <c r="K45">
        <v>367</v>
      </c>
      <c r="L45">
        <v>52</v>
      </c>
      <c r="M45">
        <v>17</v>
      </c>
      <c r="N45">
        <v>0.19800000000000001</v>
      </c>
      <c r="O45">
        <v>0.30299999999999999</v>
      </c>
      <c r="P45">
        <v>0.27800000000000002</v>
      </c>
      <c r="Q45">
        <v>0.58099999999999996</v>
      </c>
      <c r="R45">
        <v>116.708</v>
      </c>
      <c r="S45">
        <f t="shared" si="1"/>
        <v>400</v>
      </c>
      <c r="T45" s="1">
        <f t="shared" si="2"/>
        <v>0.23621052631578948</v>
      </c>
      <c r="U45">
        <v>1702</v>
      </c>
    </row>
    <row r="46" spans="1:21" x14ac:dyDescent="0.25">
      <c r="A46" t="s">
        <v>48</v>
      </c>
      <c r="B46">
        <v>2020</v>
      </c>
      <c r="C46" t="str">
        <f t="shared" si="0"/>
        <v>GLR 2020</v>
      </c>
      <c r="D46">
        <v>42</v>
      </c>
      <c r="E46">
        <v>158</v>
      </c>
      <c r="F46">
        <v>254</v>
      </c>
      <c r="G46">
        <v>49</v>
      </c>
      <c r="H46">
        <v>14</v>
      </c>
      <c r="I46">
        <v>10</v>
      </c>
      <c r="J46">
        <v>171</v>
      </c>
      <c r="K46">
        <v>375</v>
      </c>
      <c r="L46">
        <v>64</v>
      </c>
      <c r="M46">
        <v>17</v>
      </c>
      <c r="N46">
        <v>0.19700000000000001</v>
      </c>
      <c r="O46">
        <v>0.30399999999999999</v>
      </c>
      <c r="P46">
        <v>0.28000000000000003</v>
      </c>
      <c r="Q46">
        <v>0.58399999999999996</v>
      </c>
      <c r="R46">
        <v>105.158</v>
      </c>
      <c r="S46">
        <f t="shared" si="1"/>
        <v>361</v>
      </c>
      <c r="T46" s="1">
        <f t="shared" si="2"/>
        <v>0.25206692913385825</v>
      </c>
      <c r="U46">
        <v>1518</v>
      </c>
    </row>
    <row r="47" spans="1:21" x14ac:dyDescent="0.25">
      <c r="A47" t="s">
        <v>7</v>
      </c>
      <c r="B47">
        <v>2019</v>
      </c>
      <c r="C47" t="str">
        <f>A47 &amp; " " &amp; B47</f>
        <v>MAD 2019</v>
      </c>
      <c r="D47">
        <v>72</v>
      </c>
      <c r="E47">
        <v>431</v>
      </c>
      <c r="F47">
        <v>736</v>
      </c>
      <c r="G47">
        <v>107</v>
      </c>
      <c r="H47">
        <v>10</v>
      </c>
      <c r="I47">
        <v>40</v>
      </c>
      <c r="J47">
        <v>296</v>
      </c>
      <c r="K47">
        <v>479</v>
      </c>
      <c r="L47">
        <v>56</v>
      </c>
      <c r="M47">
        <v>20</v>
      </c>
      <c r="N47">
        <v>0.29399999999999998</v>
      </c>
      <c r="O47">
        <v>0.379</v>
      </c>
      <c r="P47">
        <v>0.39300000000000002</v>
      </c>
      <c r="Q47">
        <v>0.77200000000000002</v>
      </c>
      <c r="R47">
        <f>((F47+J47)*((F47-G47-H47-I47)+2*G47+3*H47+4*I47))/((F47/N47)+J47)</f>
        <v>362.38319174167458</v>
      </c>
      <c r="S47">
        <f t="shared" si="1"/>
        <v>983</v>
      </c>
      <c r="T47" s="1">
        <f t="shared" si="2"/>
        <v>0.23128532608695651</v>
      </c>
    </row>
    <row r="48" spans="1:21" x14ac:dyDescent="0.25">
      <c r="A48" t="s">
        <v>25</v>
      </c>
      <c r="B48">
        <v>2019</v>
      </c>
      <c r="C48" t="str">
        <f t="shared" ref="C48:C108" si="3">A48 &amp; " " &amp; B48</f>
        <v>EC 2019</v>
      </c>
      <c r="D48">
        <v>72</v>
      </c>
      <c r="E48">
        <v>456</v>
      </c>
      <c r="F48">
        <v>715</v>
      </c>
      <c r="G48">
        <v>110</v>
      </c>
      <c r="H48">
        <v>24</v>
      </c>
      <c r="I48">
        <v>19</v>
      </c>
      <c r="J48">
        <v>399</v>
      </c>
      <c r="K48">
        <v>410</v>
      </c>
      <c r="L48">
        <v>163</v>
      </c>
      <c r="M48">
        <v>27</v>
      </c>
      <c r="N48">
        <v>0.28799999999999998</v>
      </c>
      <c r="O48">
        <v>0.4</v>
      </c>
      <c r="P48">
        <v>0.375</v>
      </c>
      <c r="Q48">
        <v>0.77500000000000002</v>
      </c>
      <c r="R48">
        <f t="shared" ref="R48:R108" si="4">((F48+J48)*((F48-G48-H48-I48)+2*G48+3*H48+4*I48))/((F48/N48)+J48)</f>
        <v>359.5245760996346</v>
      </c>
      <c r="S48">
        <f t="shared" si="1"/>
        <v>930</v>
      </c>
      <c r="T48" s="1">
        <f t="shared" si="2"/>
        <v>0.30209790209790205</v>
      </c>
    </row>
    <row r="49" spans="1:20" x14ac:dyDescent="0.25">
      <c r="A49" t="s">
        <v>8</v>
      </c>
      <c r="B49">
        <v>2019</v>
      </c>
      <c r="C49" t="str">
        <f t="shared" si="3"/>
        <v>STC 2019</v>
      </c>
      <c r="D49">
        <v>72</v>
      </c>
      <c r="E49">
        <v>418</v>
      </c>
      <c r="F49">
        <v>690</v>
      </c>
      <c r="G49">
        <v>130</v>
      </c>
      <c r="H49">
        <v>15</v>
      </c>
      <c r="I49">
        <v>42</v>
      </c>
      <c r="J49">
        <v>290</v>
      </c>
      <c r="K49">
        <v>517</v>
      </c>
      <c r="L49">
        <v>100</v>
      </c>
      <c r="M49">
        <v>22</v>
      </c>
      <c r="N49">
        <v>0.27800000000000002</v>
      </c>
      <c r="O49">
        <v>0.36199999999999999</v>
      </c>
      <c r="P49">
        <v>0.39300000000000002</v>
      </c>
      <c r="Q49">
        <v>0.755</v>
      </c>
      <c r="R49">
        <f t="shared" si="4"/>
        <v>345.04871402247539</v>
      </c>
      <c r="S49">
        <f t="shared" si="1"/>
        <v>976</v>
      </c>
      <c r="T49" s="1">
        <f t="shared" si="2"/>
        <v>0.26349565217391302</v>
      </c>
    </row>
    <row r="50" spans="1:20" x14ac:dyDescent="0.25">
      <c r="A50" t="s">
        <v>23</v>
      </c>
      <c r="B50">
        <v>2019</v>
      </c>
      <c r="C50" t="str">
        <f t="shared" si="3"/>
        <v>BIS 2019</v>
      </c>
      <c r="D50">
        <v>72</v>
      </c>
      <c r="E50">
        <v>475</v>
      </c>
      <c r="F50">
        <v>678</v>
      </c>
      <c r="G50">
        <v>108</v>
      </c>
      <c r="H50">
        <v>22</v>
      </c>
      <c r="I50">
        <v>30</v>
      </c>
      <c r="J50">
        <v>411</v>
      </c>
      <c r="K50">
        <v>513</v>
      </c>
      <c r="L50">
        <v>171</v>
      </c>
      <c r="M50">
        <v>37</v>
      </c>
      <c r="N50">
        <v>0.27500000000000002</v>
      </c>
      <c r="O50">
        <v>0.39300000000000002</v>
      </c>
      <c r="P50">
        <v>0.373</v>
      </c>
      <c r="Q50">
        <v>0.76600000000000001</v>
      </c>
      <c r="R50">
        <f t="shared" si="4"/>
        <v>348.30378306627483</v>
      </c>
      <c r="S50">
        <f t="shared" si="1"/>
        <v>920</v>
      </c>
      <c r="T50" s="1">
        <f t="shared" si="2"/>
        <v>0.31921091445427735</v>
      </c>
    </row>
    <row r="51" spans="1:20" x14ac:dyDescent="0.25">
      <c r="A51" t="s">
        <v>5</v>
      </c>
      <c r="B51">
        <v>2019</v>
      </c>
      <c r="C51" t="str">
        <f t="shared" si="3"/>
        <v>FDL 2019</v>
      </c>
      <c r="D51">
        <v>71</v>
      </c>
      <c r="E51">
        <v>372</v>
      </c>
      <c r="F51">
        <v>642</v>
      </c>
      <c r="G51">
        <v>121</v>
      </c>
      <c r="H51">
        <v>7</v>
      </c>
      <c r="I51">
        <v>30</v>
      </c>
      <c r="J51">
        <v>304</v>
      </c>
      <c r="K51">
        <v>523</v>
      </c>
      <c r="L51">
        <v>71</v>
      </c>
      <c r="M51">
        <v>32</v>
      </c>
      <c r="N51">
        <v>0.26800000000000002</v>
      </c>
      <c r="O51">
        <v>0.36299999999999999</v>
      </c>
      <c r="P51">
        <v>0.36199999999999999</v>
      </c>
      <c r="Q51">
        <v>0.72499999999999998</v>
      </c>
      <c r="R51">
        <f t="shared" si="4"/>
        <v>303.82485569586663</v>
      </c>
      <c r="S51">
        <f t="shared" si="1"/>
        <v>867</v>
      </c>
      <c r="T51" s="1">
        <f t="shared" si="2"/>
        <v>0.23710903426791277</v>
      </c>
    </row>
    <row r="52" spans="1:20" x14ac:dyDescent="0.25">
      <c r="A52" t="s">
        <v>16</v>
      </c>
      <c r="B52">
        <v>2019</v>
      </c>
      <c r="C52" t="str">
        <f t="shared" si="3"/>
        <v>LAC 2019</v>
      </c>
      <c r="D52">
        <v>72</v>
      </c>
      <c r="E52">
        <v>393</v>
      </c>
      <c r="F52">
        <v>647</v>
      </c>
      <c r="G52">
        <v>133</v>
      </c>
      <c r="H52">
        <v>10</v>
      </c>
      <c r="I52">
        <v>38</v>
      </c>
      <c r="J52">
        <v>374</v>
      </c>
      <c r="K52">
        <v>583</v>
      </c>
      <c r="L52">
        <v>73</v>
      </c>
      <c r="M52">
        <v>30</v>
      </c>
      <c r="N52">
        <v>0.26500000000000001</v>
      </c>
      <c r="O52">
        <v>0.371</v>
      </c>
      <c r="P52">
        <v>0.374</v>
      </c>
      <c r="Q52">
        <v>0.745</v>
      </c>
      <c r="R52">
        <f t="shared" si="4"/>
        <v>331.44765517148943</v>
      </c>
      <c r="S52">
        <f t="shared" si="1"/>
        <v>914</v>
      </c>
      <c r="T52" s="1">
        <f t="shared" si="2"/>
        <v>0.28015455950540957</v>
      </c>
    </row>
    <row r="53" spans="1:20" x14ac:dyDescent="0.25">
      <c r="A53" t="s">
        <v>50</v>
      </c>
      <c r="B53">
        <v>2019</v>
      </c>
      <c r="C53" t="str">
        <f t="shared" si="3"/>
        <v>WRP 2019</v>
      </c>
      <c r="D53">
        <v>72</v>
      </c>
      <c r="E53">
        <v>388</v>
      </c>
      <c r="F53">
        <v>608</v>
      </c>
      <c r="G53">
        <v>112</v>
      </c>
      <c r="H53">
        <v>7</v>
      </c>
      <c r="I53">
        <v>36</v>
      </c>
      <c r="J53">
        <v>329</v>
      </c>
      <c r="K53">
        <v>497</v>
      </c>
      <c r="L53">
        <v>108</v>
      </c>
      <c r="M53">
        <v>26</v>
      </c>
      <c r="N53">
        <v>0.26200000000000001</v>
      </c>
      <c r="O53">
        <v>0.36299999999999999</v>
      </c>
      <c r="P53">
        <v>0.36199999999999999</v>
      </c>
      <c r="Q53">
        <v>0.72499999999999998</v>
      </c>
      <c r="R53">
        <f t="shared" si="4"/>
        <v>297.76223498195043</v>
      </c>
      <c r="S53">
        <f t="shared" si="1"/>
        <v>842</v>
      </c>
      <c r="T53" s="1">
        <f t="shared" si="2"/>
        <v>0.27794407894736844</v>
      </c>
    </row>
    <row r="54" spans="1:20" x14ac:dyDescent="0.25">
      <c r="A54" t="s">
        <v>51</v>
      </c>
      <c r="B54">
        <v>2019</v>
      </c>
      <c r="C54" t="str">
        <f t="shared" si="3"/>
        <v>KAZ 2019</v>
      </c>
      <c r="D54">
        <v>72</v>
      </c>
      <c r="E54">
        <v>385</v>
      </c>
      <c r="F54">
        <v>620</v>
      </c>
      <c r="G54">
        <v>99</v>
      </c>
      <c r="H54">
        <v>14</v>
      </c>
      <c r="I54">
        <v>30</v>
      </c>
      <c r="J54">
        <v>316</v>
      </c>
      <c r="K54">
        <v>527</v>
      </c>
      <c r="L54">
        <v>87</v>
      </c>
      <c r="M54">
        <v>20</v>
      </c>
      <c r="N54">
        <v>0.26100000000000001</v>
      </c>
      <c r="O54">
        <v>0.36099999999999999</v>
      </c>
      <c r="P54">
        <v>0.35299999999999998</v>
      </c>
      <c r="Q54">
        <v>0.71399999999999997</v>
      </c>
      <c r="R54">
        <f t="shared" si="4"/>
        <v>291.07863044431411</v>
      </c>
      <c r="S54">
        <f t="shared" si="1"/>
        <v>837</v>
      </c>
      <c r="T54" s="1">
        <f t="shared" si="2"/>
        <v>0.25258064516129031</v>
      </c>
    </row>
    <row r="55" spans="1:20" x14ac:dyDescent="0.25">
      <c r="A55" t="s">
        <v>22</v>
      </c>
      <c r="B55">
        <v>2019</v>
      </c>
      <c r="C55" t="str">
        <f t="shared" si="3"/>
        <v>LAK 2019</v>
      </c>
      <c r="D55">
        <v>72</v>
      </c>
      <c r="E55">
        <v>398</v>
      </c>
      <c r="F55">
        <v>623</v>
      </c>
      <c r="G55">
        <v>112</v>
      </c>
      <c r="H55">
        <v>11</v>
      </c>
      <c r="I55">
        <v>47</v>
      </c>
      <c r="J55">
        <v>387</v>
      </c>
      <c r="K55">
        <v>548</v>
      </c>
      <c r="L55">
        <v>88</v>
      </c>
      <c r="M55">
        <v>29</v>
      </c>
      <c r="N55">
        <v>0.25800000000000001</v>
      </c>
      <c r="O55">
        <v>0.36799999999999999</v>
      </c>
      <c r="P55">
        <v>0.371</v>
      </c>
      <c r="Q55">
        <v>0.73899999999999999</v>
      </c>
      <c r="R55">
        <f t="shared" si="4"/>
        <v>323.72156724945563</v>
      </c>
      <c r="S55">
        <f t="shared" si="1"/>
        <v>898</v>
      </c>
      <c r="T55" s="1">
        <f t="shared" si="2"/>
        <v>0.29858426966292134</v>
      </c>
    </row>
    <row r="56" spans="1:20" x14ac:dyDescent="0.25">
      <c r="A56" t="s">
        <v>52</v>
      </c>
      <c r="B56">
        <v>2019</v>
      </c>
      <c r="C56" t="str">
        <f t="shared" si="3"/>
        <v>WIS 2019</v>
      </c>
      <c r="D56">
        <v>72</v>
      </c>
      <c r="E56">
        <v>393</v>
      </c>
      <c r="F56">
        <v>608</v>
      </c>
      <c r="G56">
        <v>97</v>
      </c>
      <c r="H56">
        <v>14</v>
      </c>
      <c r="I56">
        <v>56</v>
      </c>
      <c r="J56">
        <v>298</v>
      </c>
      <c r="K56">
        <v>548</v>
      </c>
      <c r="L56">
        <v>156</v>
      </c>
      <c r="M56">
        <v>51</v>
      </c>
      <c r="N56">
        <v>0.25600000000000001</v>
      </c>
      <c r="O56">
        <v>0.35199999999999998</v>
      </c>
      <c r="P56">
        <v>0.38</v>
      </c>
      <c r="Q56">
        <v>0.73199999999999998</v>
      </c>
      <c r="R56">
        <f t="shared" si="4"/>
        <v>305.38945005611674</v>
      </c>
      <c r="S56">
        <f t="shared" si="1"/>
        <v>901</v>
      </c>
      <c r="T56" s="1">
        <f t="shared" si="2"/>
        <v>0.29305263157894734</v>
      </c>
    </row>
    <row r="57" spans="1:20" x14ac:dyDescent="0.25">
      <c r="A57" t="s">
        <v>21</v>
      </c>
      <c r="B57">
        <v>2019</v>
      </c>
      <c r="C57" t="str">
        <f t="shared" si="3"/>
        <v>ROC 2019</v>
      </c>
      <c r="D57">
        <v>72</v>
      </c>
      <c r="E57">
        <v>346</v>
      </c>
      <c r="F57">
        <v>605</v>
      </c>
      <c r="G57">
        <v>94</v>
      </c>
      <c r="H57">
        <v>8</v>
      </c>
      <c r="I57">
        <v>53</v>
      </c>
      <c r="J57">
        <v>298</v>
      </c>
      <c r="K57">
        <v>510</v>
      </c>
      <c r="L57">
        <v>58</v>
      </c>
      <c r="M57">
        <v>28</v>
      </c>
      <c r="N57">
        <v>0.255</v>
      </c>
      <c r="O57">
        <v>0.35399999999999998</v>
      </c>
      <c r="P57">
        <v>0.36799999999999999</v>
      </c>
      <c r="Q57">
        <v>0.72199999999999998</v>
      </c>
      <c r="R57">
        <f t="shared" si="4"/>
        <v>295.52799600581506</v>
      </c>
      <c r="S57">
        <f t="shared" si="1"/>
        <v>874</v>
      </c>
      <c r="T57" s="1">
        <f t="shared" si="2"/>
        <v>0.25162809917355372</v>
      </c>
    </row>
    <row r="58" spans="1:20" x14ac:dyDescent="0.25">
      <c r="A58" t="s">
        <v>4</v>
      </c>
      <c r="B58">
        <v>2019</v>
      </c>
      <c r="C58" t="str">
        <f t="shared" si="3"/>
        <v>WAT 2019</v>
      </c>
      <c r="D58">
        <v>72</v>
      </c>
      <c r="E58">
        <v>407</v>
      </c>
      <c r="F58">
        <v>605</v>
      </c>
      <c r="G58">
        <v>121</v>
      </c>
      <c r="H58">
        <v>10</v>
      </c>
      <c r="I58">
        <v>28</v>
      </c>
      <c r="J58">
        <v>418</v>
      </c>
      <c r="K58">
        <v>539</v>
      </c>
      <c r="L58">
        <v>106</v>
      </c>
      <c r="M58">
        <v>40</v>
      </c>
      <c r="N58">
        <v>0.255</v>
      </c>
      <c r="O58">
        <v>0.375</v>
      </c>
      <c r="P58">
        <v>0.35</v>
      </c>
      <c r="Q58">
        <v>0.72499999999999998</v>
      </c>
      <c r="R58">
        <f t="shared" si="4"/>
        <v>304.27345803060751</v>
      </c>
      <c r="S58">
        <f t="shared" si="1"/>
        <v>830</v>
      </c>
      <c r="T58" s="1">
        <f t="shared" si="2"/>
        <v>0.29883471074380163</v>
      </c>
    </row>
    <row r="59" spans="1:20" x14ac:dyDescent="0.25">
      <c r="A59" t="s">
        <v>9</v>
      </c>
      <c r="B59">
        <v>2019</v>
      </c>
      <c r="C59" t="str">
        <f t="shared" si="3"/>
        <v>DUL 2019</v>
      </c>
      <c r="D59">
        <v>72</v>
      </c>
      <c r="E59">
        <v>408</v>
      </c>
      <c r="F59">
        <v>611</v>
      </c>
      <c r="G59">
        <v>110</v>
      </c>
      <c r="H59">
        <v>14</v>
      </c>
      <c r="I59">
        <v>35</v>
      </c>
      <c r="J59">
        <v>328</v>
      </c>
      <c r="K59">
        <v>538</v>
      </c>
      <c r="L59">
        <v>167</v>
      </c>
      <c r="M59">
        <v>43</v>
      </c>
      <c r="N59">
        <v>0.255</v>
      </c>
      <c r="O59">
        <v>0.35499999999999998</v>
      </c>
      <c r="P59">
        <v>0.35599999999999998</v>
      </c>
      <c r="Q59">
        <v>0.71099999999999997</v>
      </c>
      <c r="R59">
        <f t="shared" si="4"/>
        <v>294.37698664056205</v>
      </c>
      <c r="S59">
        <f t="shared" si="1"/>
        <v>854</v>
      </c>
      <c r="T59" s="1">
        <f t="shared" si="2"/>
        <v>0.29005728314238954</v>
      </c>
    </row>
    <row r="60" spans="1:20" x14ac:dyDescent="0.25">
      <c r="A60" t="s">
        <v>15</v>
      </c>
      <c r="B60">
        <v>2019</v>
      </c>
      <c r="C60" t="str">
        <f t="shared" si="3"/>
        <v>TVC 2019</v>
      </c>
      <c r="D60">
        <v>72</v>
      </c>
      <c r="E60">
        <v>399</v>
      </c>
      <c r="F60">
        <v>595</v>
      </c>
      <c r="G60">
        <v>112</v>
      </c>
      <c r="H60">
        <v>23</v>
      </c>
      <c r="I60">
        <v>24</v>
      </c>
      <c r="J60">
        <v>368</v>
      </c>
      <c r="K60">
        <v>525</v>
      </c>
      <c r="L60">
        <v>163</v>
      </c>
      <c r="M60">
        <v>38</v>
      </c>
      <c r="N60">
        <v>0.252</v>
      </c>
      <c r="O60">
        <v>0.36499999999999999</v>
      </c>
      <c r="P60">
        <v>0.34899999999999998</v>
      </c>
      <c r="Q60">
        <v>0.71399999999999997</v>
      </c>
      <c r="R60">
        <f t="shared" si="4"/>
        <v>291.1112694405993</v>
      </c>
      <c r="S60">
        <f t="shared" si="1"/>
        <v>825</v>
      </c>
      <c r="T60" s="1">
        <f t="shared" si="2"/>
        <v>0.30621176470588235</v>
      </c>
    </row>
    <row r="61" spans="1:20" x14ac:dyDescent="0.25">
      <c r="A61" t="s">
        <v>12</v>
      </c>
      <c r="B61">
        <v>2019</v>
      </c>
      <c r="C61" t="str">
        <f t="shared" si="3"/>
        <v>WIL 2019</v>
      </c>
      <c r="D61">
        <v>72</v>
      </c>
      <c r="E61">
        <v>406</v>
      </c>
      <c r="F61">
        <v>596</v>
      </c>
      <c r="G61">
        <v>99</v>
      </c>
      <c r="H61">
        <v>9</v>
      </c>
      <c r="I61">
        <v>32</v>
      </c>
      <c r="J61">
        <v>338</v>
      </c>
      <c r="K61">
        <v>588</v>
      </c>
      <c r="L61">
        <v>107</v>
      </c>
      <c r="M61">
        <v>35</v>
      </c>
      <c r="N61">
        <v>0.248</v>
      </c>
      <c r="O61">
        <v>0.35599999999999998</v>
      </c>
      <c r="P61">
        <v>0.33700000000000002</v>
      </c>
      <c r="Q61">
        <v>0.69299999999999995</v>
      </c>
      <c r="R61">
        <f t="shared" si="4"/>
        <v>275.64529642966414</v>
      </c>
      <c r="S61">
        <f t="shared" si="1"/>
        <v>809</v>
      </c>
      <c r="T61" s="1">
        <f t="shared" si="2"/>
        <v>0.25923489932885907</v>
      </c>
    </row>
    <row r="62" spans="1:20" x14ac:dyDescent="0.25">
      <c r="A62" t="s">
        <v>10</v>
      </c>
      <c r="B62">
        <v>2019</v>
      </c>
      <c r="C62" t="str">
        <f t="shared" si="3"/>
        <v>MAN 2019</v>
      </c>
      <c r="D62">
        <v>72</v>
      </c>
      <c r="E62">
        <v>368</v>
      </c>
      <c r="F62">
        <v>592</v>
      </c>
      <c r="G62">
        <v>118</v>
      </c>
      <c r="H62">
        <v>8</v>
      </c>
      <c r="I62">
        <v>47</v>
      </c>
      <c r="J62">
        <v>258</v>
      </c>
      <c r="K62">
        <v>533</v>
      </c>
      <c r="L62">
        <v>80</v>
      </c>
      <c r="M62">
        <v>24</v>
      </c>
      <c r="N62">
        <v>0.247</v>
      </c>
      <c r="O62">
        <v>0.33800000000000002</v>
      </c>
      <c r="P62">
        <v>0.36199999999999999</v>
      </c>
      <c r="Q62">
        <v>0.7</v>
      </c>
      <c r="R62">
        <f t="shared" si="4"/>
        <v>277.59559633139452</v>
      </c>
      <c r="S62">
        <f t="shared" si="1"/>
        <v>867</v>
      </c>
      <c r="T62" s="1">
        <f t="shared" si="2"/>
        <v>0.24574831081081083</v>
      </c>
    </row>
    <row r="63" spans="1:20" x14ac:dyDescent="0.25">
      <c r="A63" t="s">
        <v>18</v>
      </c>
      <c r="B63">
        <v>2019</v>
      </c>
      <c r="C63" t="str">
        <f t="shared" si="3"/>
        <v>RFD 2019</v>
      </c>
      <c r="D63">
        <v>72</v>
      </c>
      <c r="E63">
        <v>349</v>
      </c>
      <c r="F63">
        <v>577</v>
      </c>
      <c r="G63">
        <v>106</v>
      </c>
      <c r="H63">
        <v>21</v>
      </c>
      <c r="I63">
        <v>28</v>
      </c>
      <c r="J63">
        <v>327</v>
      </c>
      <c r="K63">
        <v>600</v>
      </c>
      <c r="L63">
        <v>110</v>
      </c>
      <c r="M63">
        <v>36</v>
      </c>
      <c r="N63">
        <v>0.24299999999999999</v>
      </c>
      <c r="O63">
        <v>0.34699999999999998</v>
      </c>
      <c r="P63">
        <v>0.34100000000000003</v>
      </c>
      <c r="Q63">
        <v>0.68799999999999994</v>
      </c>
      <c r="R63">
        <f t="shared" si="4"/>
        <v>270.71623142882822</v>
      </c>
      <c r="S63">
        <f t="shared" si="1"/>
        <v>809</v>
      </c>
      <c r="T63" s="1">
        <f t="shared" si="2"/>
        <v>0.26658405545927211</v>
      </c>
    </row>
    <row r="64" spans="1:20" x14ac:dyDescent="0.25">
      <c r="A64" t="s">
        <v>13</v>
      </c>
      <c r="B64">
        <v>2019</v>
      </c>
      <c r="C64" t="str">
        <f t="shared" si="3"/>
        <v>GB 2019</v>
      </c>
      <c r="D64">
        <v>72</v>
      </c>
      <c r="E64">
        <v>342</v>
      </c>
      <c r="F64">
        <v>548</v>
      </c>
      <c r="G64">
        <v>85</v>
      </c>
      <c r="H64">
        <v>8</v>
      </c>
      <c r="I64">
        <v>40</v>
      </c>
      <c r="J64">
        <v>344</v>
      </c>
      <c r="K64">
        <v>561</v>
      </c>
      <c r="L64">
        <v>84</v>
      </c>
      <c r="M64">
        <v>26</v>
      </c>
      <c r="N64">
        <v>0.23599999999999999</v>
      </c>
      <c r="O64">
        <v>0.34300000000000003</v>
      </c>
      <c r="P64">
        <v>0.33100000000000002</v>
      </c>
      <c r="Q64">
        <v>0.67400000000000004</v>
      </c>
      <c r="R64">
        <f t="shared" si="4"/>
        <v>257.29155223273318</v>
      </c>
      <c r="S64">
        <f t="shared" si="1"/>
        <v>769</v>
      </c>
      <c r="T64" s="1">
        <f t="shared" si="2"/>
        <v>0.2682992700729927</v>
      </c>
    </row>
    <row r="65" spans="1:20" x14ac:dyDescent="0.25">
      <c r="A65" t="s">
        <v>17</v>
      </c>
      <c r="B65">
        <v>2019</v>
      </c>
      <c r="C65" t="str">
        <f t="shared" si="3"/>
        <v>BC 2019</v>
      </c>
      <c r="D65">
        <v>72</v>
      </c>
      <c r="E65">
        <v>325</v>
      </c>
      <c r="F65">
        <v>565</v>
      </c>
      <c r="G65">
        <v>93</v>
      </c>
      <c r="H65">
        <v>16</v>
      </c>
      <c r="I65">
        <v>17</v>
      </c>
      <c r="J65">
        <v>289</v>
      </c>
      <c r="K65">
        <v>567</v>
      </c>
      <c r="L65">
        <v>96</v>
      </c>
      <c r="M65">
        <v>33</v>
      </c>
      <c r="N65">
        <v>0.23599999999999999</v>
      </c>
      <c r="O65">
        <v>0.33</v>
      </c>
      <c r="P65">
        <v>0.309</v>
      </c>
      <c r="Q65">
        <v>0.63900000000000001</v>
      </c>
      <c r="R65">
        <f t="shared" si="4"/>
        <v>235.85464400098545</v>
      </c>
      <c r="S65">
        <f t="shared" si="1"/>
        <v>741</v>
      </c>
      <c r="T65" s="1">
        <f t="shared" si="2"/>
        <v>0.22054513274336279</v>
      </c>
    </row>
    <row r="66" spans="1:20" x14ac:dyDescent="0.25">
      <c r="A66" t="s">
        <v>6</v>
      </c>
      <c r="B66">
        <v>2019</v>
      </c>
      <c r="C66" t="str">
        <f t="shared" si="3"/>
        <v>KEN 2019</v>
      </c>
      <c r="D66">
        <v>72</v>
      </c>
      <c r="E66">
        <v>350</v>
      </c>
      <c r="F66">
        <v>545</v>
      </c>
      <c r="G66">
        <v>112</v>
      </c>
      <c r="H66">
        <v>12</v>
      </c>
      <c r="I66">
        <v>23</v>
      </c>
      <c r="J66">
        <v>321</v>
      </c>
      <c r="K66">
        <v>597</v>
      </c>
      <c r="L66">
        <v>116</v>
      </c>
      <c r="M66">
        <v>41</v>
      </c>
      <c r="N66">
        <v>0.23499999999999999</v>
      </c>
      <c r="O66">
        <v>0.34699999999999998</v>
      </c>
      <c r="P66">
        <v>0.32400000000000001</v>
      </c>
      <c r="Q66">
        <v>0.67100000000000004</v>
      </c>
      <c r="R66">
        <f t="shared" si="4"/>
        <v>246.00884863039641</v>
      </c>
      <c r="S66">
        <f t="shared" si="1"/>
        <v>750</v>
      </c>
      <c r="T66" s="1">
        <f t="shared" si="2"/>
        <v>0.25914678899082566</v>
      </c>
    </row>
    <row r="67" spans="1:20" x14ac:dyDescent="0.25">
      <c r="A67" t="s">
        <v>49</v>
      </c>
      <c r="B67">
        <v>2019</v>
      </c>
      <c r="C67" t="str">
        <f t="shared" si="3"/>
        <v>TB 2019</v>
      </c>
      <c r="D67">
        <v>72</v>
      </c>
      <c r="E67">
        <v>303</v>
      </c>
      <c r="F67">
        <v>546</v>
      </c>
      <c r="G67">
        <v>94</v>
      </c>
      <c r="H67">
        <v>15</v>
      </c>
      <c r="I67">
        <v>20</v>
      </c>
      <c r="J67">
        <v>297</v>
      </c>
      <c r="K67">
        <v>623</v>
      </c>
      <c r="L67">
        <v>93</v>
      </c>
      <c r="M67">
        <v>38</v>
      </c>
      <c r="N67">
        <v>0.23100000000000001</v>
      </c>
      <c r="O67">
        <v>0.32800000000000001</v>
      </c>
      <c r="P67">
        <v>0.308</v>
      </c>
      <c r="Q67">
        <v>0.63600000000000001</v>
      </c>
      <c r="R67">
        <f t="shared" si="4"/>
        <v>231.29429049783033</v>
      </c>
      <c r="S67">
        <f t="shared" ref="S67:S108" si="5">(F67-G67-H67-I67)+2*G67+3*H67+4*I67</f>
        <v>730</v>
      </c>
      <c r="T67" s="1">
        <f t="shared" ref="T67:T108" si="6">(J67-M67-F67+L67+S67)/(F67/N67)</f>
        <v>0.22676923076923078</v>
      </c>
    </row>
    <row r="68" spans="1:20" x14ac:dyDescent="0.25">
      <c r="A68" t="s">
        <v>11</v>
      </c>
      <c r="B68">
        <v>2019</v>
      </c>
      <c r="C68" t="str">
        <f t="shared" si="3"/>
        <v>KMO 2019</v>
      </c>
      <c r="D68">
        <v>71</v>
      </c>
      <c r="E68">
        <v>311</v>
      </c>
      <c r="F68">
        <v>511</v>
      </c>
      <c r="G68">
        <v>100</v>
      </c>
      <c r="H68">
        <v>8</v>
      </c>
      <c r="I68">
        <v>9</v>
      </c>
      <c r="J68">
        <v>379</v>
      </c>
      <c r="K68">
        <v>549</v>
      </c>
      <c r="L68">
        <v>119</v>
      </c>
      <c r="M68">
        <v>40</v>
      </c>
      <c r="N68">
        <v>0.23</v>
      </c>
      <c r="O68">
        <v>0.35899999999999999</v>
      </c>
      <c r="P68">
        <v>0.29499999999999998</v>
      </c>
      <c r="Q68">
        <v>0.65400000000000003</v>
      </c>
      <c r="R68">
        <f t="shared" si="4"/>
        <v>223.80560710166006</v>
      </c>
      <c r="S68">
        <f t="shared" si="5"/>
        <v>654</v>
      </c>
      <c r="T68" s="1">
        <f t="shared" si="6"/>
        <v>0.27050880626223095</v>
      </c>
    </row>
    <row r="69" spans="1:20" x14ac:dyDescent="0.25">
      <c r="A69" t="s">
        <v>7</v>
      </c>
      <c r="B69">
        <v>2018</v>
      </c>
      <c r="C69" t="str">
        <f t="shared" si="3"/>
        <v>MAD 2018</v>
      </c>
      <c r="D69">
        <v>72</v>
      </c>
      <c r="E69">
        <v>424</v>
      </c>
      <c r="F69">
        <v>709</v>
      </c>
      <c r="G69">
        <v>122</v>
      </c>
      <c r="H69">
        <v>13</v>
      </c>
      <c r="I69">
        <v>55</v>
      </c>
      <c r="J69">
        <v>309</v>
      </c>
      <c r="K69">
        <v>485</v>
      </c>
      <c r="L69">
        <v>78</v>
      </c>
      <c r="M69">
        <v>28</v>
      </c>
      <c r="N69">
        <v>0.28100000000000003</v>
      </c>
      <c r="O69">
        <v>0.36499999999999999</v>
      </c>
      <c r="P69">
        <v>0.40600000000000003</v>
      </c>
      <c r="Q69">
        <v>0.77100000000000002</v>
      </c>
      <c r="R69">
        <f t="shared" si="4"/>
        <v>367.35438894536395</v>
      </c>
      <c r="S69">
        <f t="shared" si="5"/>
        <v>1022</v>
      </c>
      <c r="T69" s="1">
        <f t="shared" si="6"/>
        <v>0.26633568406205926</v>
      </c>
    </row>
    <row r="70" spans="1:20" x14ac:dyDescent="0.25">
      <c r="A70" t="s">
        <v>9</v>
      </c>
      <c r="B70">
        <v>2018</v>
      </c>
      <c r="C70" t="str">
        <f t="shared" si="3"/>
        <v>DUL 2018</v>
      </c>
      <c r="D70">
        <v>72</v>
      </c>
      <c r="E70">
        <v>460</v>
      </c>
      <c r="F70">
        <v>703</v>
      </c>
      <c r="G70">
        <v>104</v>
      </c>
      <c r="H70">
        <v>15</v>
      </c>
      <c r="I70">
        <v>22</v>
      </c>
      <c r="J70">
        <v>334</v>
      </c>
      <c r="K70">
        <v>502</v>
      </c>
      <c r="L70">
        <v>167</v>
      </c>
      <c r="M70">
        <v>50</v>
      </c>
      <c r="N70">
        <v>0.27800000000000002</v>
      </c>
      <c r="O70">
        <v>0.374</v>
      </c>
      <c r="P70">
        <v>0.35699999999999998</v>
      </c>
      <c r="Q70">
        <v>0.73099999999999998</v>
      </c>
      <c r="R70">
        <f t="shared" si="4"/>
        <v>327.09882993320366</v>
      </c>
      <c r="S70">
        <f t="shared" si="5"/>
        <v>903</v>
      </c>
      <c r="T70" s="1">
        <f t="shared" si="6"/>
        <v>0.25743669985775253</v>
      </c>
    </row>
    <row r="71" spans="1:20" x14ac:dyDescent="0.25">
      <c r="A71" t="s">
        <v>10</v>
      </c>
      <c r="B71">
        <v>2018</v>
      </c>
      <c r="C71" t="str">
        <f t="shared" si="3"/>
        <v>MAN 2018</v>
      </c>
      <c r="D71">
        <v>72</v>
      </c>
      <c r="E71">
        <v>450</v>
      </c>
      <c r="F71">
        <v>679</v>
      </c>
      <c r="G71">
        <v>106</v>
      </c>
      <c r="H71">
        <v>11</v>
      </c>
      <c r="I71">
        <v>43</v>
      </c>
      <c r="J71">
        <v>326</v>
      </c>
      <c r="K71">
        <v>533</v>
      </c>
      <c r="L71">
        <v>101</v>
      </c>
      <c r="M71">
        <v>27</v>
      </c>
      <c r="N71">
        <v>0.27100000000000002</v>
      </c>
      <c r="O71">
        <v>0.36399999999999999</v>
      </c>
      <c r="P71">
        <v>0.373</v>
      </c>
      <c r="Q71">
        <v>0.73699999999999999</v>
      </c>
      <c r="R71">
        <f t="shared" si="4"/>
        <v>332.21555856158761</v>
      </c>
      <c r="S71">
        <f t="shared" si="5"/>
        <v>936</v>
      </c>
      <c r="T71" s="1">
        <f t="shared" si="6"/>
        <v>0.26221944035346101</v>
      </c>
    </row>
    <row r="72" spans="1:20" x14ac:dyDescent="0.25">
      <c r="A72" t="s">
        <v>51</v>
      </c>
      <c r="B72">
        <v>2018</v>
      </c>
      <c r="C72" t="str">
        <f t="shared" si="3"/>
        <v>KAZ 2018</v>
      </c>
      <c r="D72">
        <v>72</v>
      </c>
      <c r="E72">
        <v>414</v>
      </c>
      <c r="F72">
        <v>665</v>
      </c>
      <c r="G72">
        <v>86</v>
      </c>
      <c r="H72">
        <v>10</v>
      </c>
      <c r="I72">
        <v>44</v>
      </c>
      <c r="J72">
        <v>329</v>
      </c>
      <c r="K72">
        <v>535</v>
      </c>
      <c r="L72">
        <v>80</v>
      </c>
      <c r="M72">
        <v>28</v>
      </c>
      <c r="N72">
        <v>0.27</v>
      </c>
      <c r="O72">
        <v>0.36799999999999999</v>
      </c>
      <c r="P72">
        <v>0.36699999999999999</v>
      </c>
      <c r="Q72">
        <v>0.73499999999999999</v>
      </c>
      <c r="R72">
        <f t="shared" si="4"/>
        <v>321.48778902405058</v>
      </c>
      <c r="S72">
        <f t="shared" si="5"/>
        <v>903</v>
      </c>
      <c r="T72" s="1">
        <f t="shared" si="6"/>
        <v>0.25132330827067673</v>
      </c>
    </row>
    <row r="73" spans="1:20" x14ac:dyDescent="0.25">
      <c r="A73" t="s">
        <v>17</v>
      </c>
      <c r="B73">
        <v>2018</v>
      </c>
      <c r="C73" t="str">
        <f t="shared" si="3"/>
        <v>BC 2018</v>
      </c>
      <c r="D73">
        <v>72</v>
      </c>
      <c r="E73">
        <v>374</v>
      </c>
      <c r="F73">
        <v>655</v>
      </c>
      <c r="G73">
        <v>106</v>
      </c>
      <c r="H73">
        <v>16</v>
      </c>
      <c r="I73">
        <v>20</v>
      </c>
      <c r="J73">
        <v>287</v>
      </c>
      <c r="K73">
        <v>490</v>
      </c>
      <c r="L73">
        <v>100</v>
      </c>
      <c r="M73">
        <v>41</v>
      </c>
      <c r="N73">
        <v>0.26900000000000002</v>
      </c>
      <c r="O73">
        <v>0.35599999999999998</v>
      </c>
      <c r="P73">
        <v>0.35</v>
      </c>
      <c r="Q73">
        <v>0.70599999999999996</v>
      </c>
      <c r="R73">
        <f t="shared" si="4"/>
        <v>295.20296147379895</v>
      </c>
      <c r="S73">
        <f t="shared" si="5"/>
        <v>853</v>
      </c>
      <c r="T73" s="1">
        <f t="shared" si="6"/>
        <v>0.22341374045801526</v>
      </c>
    </row>
    <row r="74" spans="1:20" x14ac:dyDescent="0.25">
      <c r="A74" t="s">
        <v>12</v>
      </c>
      <c r="B74">
        <v>2018</v>
      </c>
      <c r="C74" t="str">
        <f t="shared" si="3"/>
        <v>WIL 2018</v>
      </c>
      <c r="D74">
        <v>72</v>
      </c>
      <c r="E74">
        <v>400</v>
      </c>
      <c r="F74">
        <v>646</v>
      </c>
      <c r="G74">
        <v>120</v>
      </c>
      <c r="H74">
        <v>16</v>
      </c>
      <c r="I74">
        <v>38</v>
      </c>
      <c r="J74">
        <v>373</v>
      </c>
      <c r="K74">
        <v>543</v>
      </c>
      <c r="L74">
        <v>77</v>
      </c>
      <c r="M74">
        <v>46</v>
      </c>
      <c r="N74">
        <v>0.26800000000000002</v>
      </c>
      <c r="O74">
        <v>0.38</v>
      </c>
      <c r="P74">
        <v>0.378</v>
      </c>
      <c r="Q74">
        <v>0.75800000000000001</v>
      </c>
      <c r="R74">
        <f t="shared" si="4"/>
        <v>333.87657313221553</v>
      </c>
      <c r="S74">
        <f t="shared" si="5"/>
        <v>912</v>
      </c>
      <c r="T74" s="1">
        <f t="shared" si="6"/>
        <v>0.27795665634674926</v>
      </c>
    </row>
    <row r="75" spans="1:20" x14ac:dyDescent="0.25">
      <c r="A75" t="s">
        <v>16</v>
      </c>
      <c r="B75">
        <v>2018</v>
      </c>
      <c r="C75" t="str">
        <f t="shared" si="3"/>
        <v>LAC 2018</v>
      </c>
      <c r="D75">
        <v>72</v>
      </c>
      <c r="E75">
        <v>430</v>
      </c>
      <c r="F75">
        <v>643</v>
      </c>
      <c r="G75">
        <v>107</v>
      </c>
      <c r="H75">
        <v>8</v>
      </c>
      <c r="I75">
        <v>45</v>
      </c>
      <c r="J75">
        <v>374</v>
      </c>
      <c r="K75">
        <v>577</v>
      </c>
      <c r="L75">
        <v>136</v>
      </c>
      <c r="M75">
        <v>31</v>
      </c>
      <c r="N75">
        <v>0.26400000000000001</v>
      </c>
      <c r="O75">
        <v>0.374</v>
      </c>
      <c r="P75">
        <v>0.36899999999999999</v>
      </c>
      <c r="Q75">
        <v>0.74299999999999999</v>
      </c>
      <c r="R75">
        <f t="shared" si="4"/>
        <v>326.13718088376459</v>
      </c>
      <c r="S75">
        <f t="shared" si="5"/>
        <v>901</v>
      </c>
      <c r="T75" s="1">
        <f t="shared" si="6"/>
        <v>0.30259409020217731</v>
      </c>
    </row>
    <row r="76" spans="1:20" x14ac:dyDescent="0.25">
      <c r="A76" t="s">
        <v>5</v>
      </c>
      <c r="B76">
        <v>2018</v>
      </c>
      <c r="C76" t="str">
        <f t="shared" si="3"/>
        <v>FDL 2018</v>
      </c>
      <c r="D76">
        <v>72</v>
      </c>
      <c r="E76">
        <v>351</v>
      </c>
      <c r="F76">
        <v>639</v>
      </c>
      <c r="G76">
        <v>86</v>
      </c>
      <c r="H76">
        <v>10</v>
      </c>
      <c r="I76">
        <v>17</v>
      </c>
      <c r="J76">
        <v>347</v>
      </c>
      <c r="K76">
        <v>545</v>
      </c>
      <c r="L76">
        <v>83</v>
      </c>
      <c r="M76">
        <v>33</v>
      </c>
      <c r="N76">
        <v>0.26400000000000001</v>
      </c>
      <c r="O76">
        <v>0.36399999999999999</v>
      </c>
      <c r="P76">
        <v>0.32900000000000001</v>
      </c>
      <c r="Q76">
        <v>0.69299999999999995</v>
      </c>
      <c r="R76">
        <f t="shared" si="4"/>
        <v>283.60212863806584</v>
      </c>
      <c r="S76">
        <f t="shared" si="5"/>
        <v>796</v>
      </c>
      <c r="T76" s="1">
        <f t="shared" si="6"/>
        <v>0.22888262910798121</v>
      </c>
    </row>
    <row r="77" spans="1:20" x14ac:dyDescent="0.25">
      <c r="A77" t="s">
        <v>8</v>
      </c>
      <c r="B77">
        <v>2018</v>
      </c>
      <c r="C77" t="str">
        <f t="shared" si="3"/>
        <v>STC 2018</v>
      </c>
      <c r="D77">
        <v>72</v>
      </c>
      <c r="E77">
        <v>361</v>
      </c>
      <c r="F77">
        <v>649</v>
      </c>
      <c r="G77">
        <v>143</v>
      </c>
      <c r="H77">
        <v>11</v>
      </c>
      <c r="I77">
        <v>35</v>
      </c>
      <c r="J77">
        <v>260</v>
      </c>
      <c r="K77">
        <v>514</v>
      </c>
      <c r="L77">
        <v>77</v>
      </c>
      <c r="M77">
        <v>33</v>
      </c>
      <c r="N77">
        <v>0.26300000000000001</v>
      </c>
      <c r="O77">
        <v>0.34</v>
      </c>
      <c r="P77">
        <v>0.373</v>
      </c>
      <c r="Q77">
        <v>0.71299999999999997</v>
      </c>
      <c r="R77">
        <f t="shared" si="4"/>
        <v>306.25689732080627</v>
      </c>
      <c r="S77">
        <f t="shared" si="5"/>
        <v>919</v>
      </c>
      <c r="T77" s="1">
        <f t="shared" si="6"/>
        <v>0.23260708782742681</v>
      </c>
    </row>
    <row r="78" spans="1:20" x14ac:dyDescent="0.25">
      <c r="A78" t="s">
        <v>23</v>
      </c>
      <c r="B78">
        <v>2018</v>
      </c>
      <c r="C78" t="str">
        <f t="shared" si="3"/>
        <v>BIS 2018</v>
      </c>
      <c r="D78">
        <v>72</v>
      </c>
      <c r="E78">
        <v>392</v>
      </c>
      <c r="F78">
        <v>642</v>
      </c>
      <c r="G78">
        <v>108</v>
      </c>
      <c r="H78">
        <v>12</v>
      </c>
      <c r="I78">
        <v>39</v>
      </c>
      <c r="J78">
        <v>304</v>
      </c>
      <c r="K78">
        <v>531</v>
      </c>
      <c r="L78">
        <v>82</v>
      </c>
      <c r="M78">
        <v>19</v>
      </c>
      <c r="N78">
        <v>0.26100000000000001</v>
      </c>
      <c r="O78">
        <v>0.35599999999999998</v>
      </c>
      <c r="P78">
        <v>0.36299999999999999</v>
      </c>
      <c r="Q78">
        <v>0.71899999999999997</v>
      </c>
      <c r="R78">
        <f t="shared" si="4"/>
        <v>304.97688481501194</v>
      </c>
      <c r="S78">
        <f t="shared" si="5"/>
        <v>891</v>
      </c>
      <c r="T78" s="1">
        <f t="shared" si="6"/>
        <v>0.25042990654205605</v>
      </c>
    </row>
    <row r="79" spans="1:20" x14ac:dyDescent="0.25">
      <c r="A79" t="s">
        <v>6</v>
      </c>
      <c r="B79">
        <v>2018</v>
      </c>
      <c r="C79" t="str">
        <f t="shared" si="3"/>
        <v>KEN 2018</v>
      </c>
      <c r="D79">
        <v>72</v>
      </c>
      <c r="E79">
        <v>398</v>
      </c>
      <c r="F79">
        <v>607</v>
      </c>
      <c r="G79">
        <v>103</v>
      </c>
      <c r="H79">
        <v>6</v>
      </c>
      <c r="I79">
        <v>43</v>
      </c>
      <c r="J79">
        <v>386</v>
      </c>
      <c r="K79">
        <v>528</v>
      </c>
      <c r="L79">
        <v>91</v>
      </c>
      <c r="M79">
        <v>25</v>
      </c>
      <c r="N79">
        <v>0.252</v>
      </c>
      <c r="O79">
        <v>0.36099999999999999</v>
      </c>
      <c r="P79">
        <v>0.35399999999999998</v>
      </c>
      <c r="Q79">
        <v>0.71499999999999997</v>
      </c>
      <c r="R79">
        <f t="shared" si="4"/>
        <v>302.3701581207261</v>
      </c>
      <c r="S79">
        <f t="shared" si="5"/>
        <v>851</v>
      </c>
      <c r="T79" s="1">
        <f t="shared" si="6"/>
        <v>0.2889489291598023</v>
      </c>
    </row>
    <row r="80" spans="1:20" x14ac:dyDescent="0.25">
      <c r="A80" t="s">
        <v>4</v>
      </c>
      <c r="B80">
        <v>2018</v>
      </c>
      <c r="C80" t="str">
        <f t="shared" si="3"/>
        <v>WAT 2018</v>
      </c>
      <c r="D80">
        <v>72</v>
      </c>
      <c r="E80">
        <v>324</v>
      </c>
      <c r="F80">
        <v>619</v>
      </c>
      <c r="G80">
        <v>103</v>
      </c>
      <c r="H80">
        <v>9</v>
      </c>
      <c r="I80">
        <v>17</v>
      </c>
      <c r="J80">
        <v>294</v>
      </c>
      <c r="K80">
        <v>574</v>
      </c>
      <c r="L80">
        <v>96</v>
      </c>
      <c r="M80">
        <v>36</v>
      </c>
      <c r="N80">
        <v>0.252</v>
      </c>
      <c r="O80">
        <v>0.34399999999999997</v>
      </c>
      <c r="P80">
        <v>0.32200000000000001</v>
      </c>
      <c r="Q80">
        <v>0.66600000000000004</v>
      </c>
      <c r="R80">
        <f t="shared" si="4"/>
        <v>262.57865667851701</v>
      </c>
      <c r="S80">
        <f t="shared" si="5"/>
        <v>791</v>
      </c>
      <c r="T80" s="1">
        <f t="shared" si="6"/>
        <v>0.2141389337641357</v>
      </c>
    </row>
    <row r="81" spans="1:20" x14ac:dyDescent="0.25">
      <c r="A81" t="s">
        <v>21</v>
      </c>
      <c r="B81">
        <v>2018</v>
      </c>
      <c r="C81" t="str">
        <f t="shared" si="3"/>
        <v>ROC 2018</v>
      </c>
      <c r="D81">
        <v>72</v>
      </c>
      <c r="E81">
        <v>338</v>
      </c>
      <c r="F81">
        <v>615</v>
      </c>
      <c r="G81">
        <v>106</v>
      </c>
      <c r="H81">
        <v>7</v>
      </c>
      <c r="I81">
        <v>53</v>
      </c>
      <c r="J81">
        <v>266</v>
      </c>
      <c r="K81">
        <v>617</v>
      </c>
      <c r="L81">
        <v>63</v>
      </c>
      <c r="M81">
        <v>31</v>
      </c>
      <c r="N81">
        <v>0.25</v>
      </c>
      <c r="O81">
        <v>0.33700000000000002</v>
      </c>
      <c r="P81">
        <v>0.36299999999999999</v>
      </c>
      <c r="Q81">
        <v>0.7</v>
      </c>
      <c r="R81">
        <f t="shared" si="4"/>
        <v>288.92663242846663</v>
      </c>
      <c r="S81">
        <f t="shared" si="5"/>
        <v>894</v>
      </c>
      <c r="T81" s="1">
        <f t="shared" si="6"/>
        <v>0.23455284552845529</v>
      </c>
    </row>
    <row r="82" spans="1:20" x14ac:dyDescent="0.25">
      <c r="A82" t="s">
        <v>50</v>
      </c>
      <c r="B82">
        <v>2018</v>
      </c>
      <c r="C82" t="str">
        <f t="shared" si="3"/>
        <v>WRP 2018</v>
      </c>
      <c r="D82">
        <v>72</v>
      </c>
      <c r="E82">
        <v>380</v>
      </c>
      <c r="F82">
        <v>589</v>
      </c>
      <c r="G82">
        <v>108</v>
      </c>
      <c r="H82">
        <v>5</v>
      </c>
      <c r="I82">
        <v>37</v>
      </c>
      <c r="J82">
        <v>331</v>
      </c>
      <c r="K82">
        <v>527</v>
      </c>
      <c r="L82">
        <v>69</v>
      </c>
      <c r="M82">
        <v>25</v>
      </c>
      <c r="N82">
        <v>0.246</v>
      </c>
      <c r="O82">
        <v>0.34799999999999998</v>
      </c>
      <c r="P82">
        <v>0.34200000000000003</v>
      </c>
      <c r="Q82">
        <v>0.69</v>
      </c>
      <c r="R82">
        <f t="shared" si="4"/>
        <v>276.1375006339253</v>
      </c>
      <c r="S82">
        <f t="shared" si="5"/>
        <v>818</v>
      </c>
      <c r="T82" s="1">
        <f t="shared" si="6"/>
        <v>0.25226485568760609</v>
      </c>
    </row>
    <row r="83" spans="1:20" x14ac:dyDescent="0.25">
      <c r="A83" t="s">
        <v>52</v>
      </c>
      <c r="B83">
        <v>2018</v>
      </c>
      <c r="C83" t="str">
        <f t="shared" si="3"/>
        <v>WIS 2018</v>
      </c>
      <c r="D83">
        <v>72</v>
      </c>
      <c r="E83">
        <v>330</v>
      </c>
      <c r="F83">
        <v>571</v>
      </c>
      <c r="G83">
        <v>97</v>
      </c>
      <c r="H83">
        <v>10</v>
      </c>
      <c r="I83">
        <v>46</v>
      </c>
      <c r="J83">
        <v>320</v>
      </c>
      <c r="K83">
        <v>574</v>
      </c>
      <c r="L83">
        <v>115</v>
      </c>
      <c r="M83">
        <v>40</v>
      </c>
      <c r="N83">
        <v>0.24199999999999999</v>
      </c>
      <c r="O83">
        <v>0.34300000000000003</v>
      </c>
      <c r="P83">
        <v>0.35</v>
      </c>
      <c r="Q83">
        <v>0.69299999999999995</v>
      </c>
      <c r="R83">
        <f t="shared" si="4"/>
        <v>274.66499907470234</v>
      </c>
      <c r="S83">
        <f t="shared" si="5"/>
        <v>826</v>
      </c>
      <c r="T83" s="1">
        <f t="shared" si="6"/>
        <v>0.27548161120840631</v>
      </c>
    </row>
    <row r="84" spans="1:20" x14ac:dyDescent="0.25">
      <c r="A84" t="s">
        <v>25</v>
      </c>
      <c r="B84">
        <v>2018</v>
      </c>
      <c r="C84" t="str">
        <f t="shared" si="3"/>
        <v>EC 2018</v>
      </c>
      <c r="D84">
        <v>72</v>
      </c>
      <c r="E84">
        <v>322</v>
      </c>
      <c r="F84">
        <v>571</v>
      </c>
      <c r="G84">
        <v>105</v>
      </c>
      <c r="H84">
        <v>8</v>
      </c>
      <c r="I84">
        <v>25</v>
      </c>
      <c r="J84">
        <v>319</v>
      </c>
      <c r="K84">
        <v>563</v>
      </c>
      <c r="L84">
        <v>96</v>
      </c>
      <c r="M84">
        <v>24</v>
      </c>
      <c r="N84">
        <v>0.24</v>
      </c>
      <c r="O84">
        <v>0.34200000000000003</v>
      </c>
      <c r="P84">
        <v>0.32300000000000001</v>
      </c>
      <c r="Q84">
        <v>0.66500000000000004</v>
      </c>
      <c r="R84">
        <f t="shared" si="4"/>
        <v>252.99771449749827</v>
      </c>
      <c r="S84">
        <f t="shared" si="5"/>
        <v>767</v>
      </c>
      <c r="T84" s="1">
        <f t="shared" si="6"/>
        <v>0.24672504378283711</v>
      </c>
    </row>
    <row r="85" spans="1:20" x14ac:dyDescent="0.25">
      <c r="A85" t="s">
        <v>13</v>
      </c>
      <c r="B85">
        <v>2018</v>
      </c>
      <c r="C85" t="str">
        <f t="shared" si="3"/>
        <v>GB 2018</v>
      </c>
      <c r="D85">
        <v>72</v>
      </c>
      <c r="E85">
        <v>352</v>
      </c>
      <c r="F85">
        <v>565</v>
      </c>
      <c r="G85">
        <v>80</v>
      </c>
      <c r="H85">
        <v>12</v>
      </c>
      <c r="I85">
        <v>25</v>
      </c>
      <c r="J85">
        <v>311</v>
      </c>
      <c r="K85">
        <v>511</v>
      </c>
      <c r="L85">
        <v>100</v>
      </c>
      <c r="M85">
        <v>44</v>
      </c>
      <c r="N85">
        <v>0.23899999999999999</v>
      </c>
      <c r="O85">
        <v>0.34499999999999997</v>
      </c>
      <c r="P85">
        <v>0.314</v>
      </c>
      <c r="Q85">
        <v>0.65900000000000003</v>
      </c>
      <c r="R85">
        <f t="shared" si="4"/>
        <v>243.64109245787378</v>
      </c>
      <c r="S85">
        <f t="shared" si="5"/>
        <v>744</v>
      </c>
      <c r="T85" s="1">
        <f t="shared" si="6"/>
        <v>0.23096283185840707</v>
      </c>
    </row>
    <row r="86" spans="1:20" x14ac:dyDescent="0.25">
      <c r="A86" t="s">
        <v>49</v>
      </c>
      <c r="B86">
        <v>2018</v>
      </c>
      <c r="C86" t="str">
        <f t="shared" si="3"/>
        <v>TB 2018</v>
      </c>
      <c r="D86">
        <v>72</v>
      </c>
      <c r="E86">
        <v>316</v>
      </c>
      <c r="F86">
        <v>574</v>
      </c>
      <c r="G86">
        <v>97</v>
      </c>
      <c r="H86">
        <v>9</v>
      </c>
      <c r="I86">
        <v>15</v>
      </c>
      <c r="J86">
        <v>310</v>
      </c>
      <c r="K86">
        <v>547</v>
      </c>
      <c r="L86">
        <v>97</v>
      </c>
      <c r="M86">
        <v>35</v>
      </c>
      <c r="N86">
        <v>0.23699999999999999</v>
      </c>
      <c r="O86">
        <v>0.33500000000000002</v>
      </c>
      <c r="P86">
        <v>0.30299999999999999</v>
      </c>
      <c r="Q86">
        <v>0.63800000000000001</v>
      </c>
      <c r="R86">
        <f t="shared" si="4"/>
        <v>237.50733161381996</v>
      </c>
      <c r="S86">
        <f t="shared" si="5"/>
        <v>734</v>
      </c>
      <c r="T86" s="1">
        <f t="shared" si="6"/>
        <v>0.21965853658536585</v>
      </c>
    </row>
    <row r="87" spans="1:20" x14ac:dyDescent="0.25">
      <c r="A87" t="s">
        <v>22</v>
      </c>
      <c r="B87">
        <v>2018</v>
      </c>
      <c r="C87" t="str">
        <f t="shared" si="3"/>
        <v>LAK 2018</v>
      </c>
      <c r="D87">
        <v>71</v>
      </c>
      <c r="E87">
        <v>310</v>
      </c>
      <c r="F87">
        <v>544</v>
      </c>
      <c r="G87">
        <v>95</v>
      </c>
      <c r="H87">
        <v>9</v>
      </c>
      <c r="I87">
        <v>21</v>
      </c>
      <c r="J87">
        <v>335</v>
      </c>
      <c r="K87">
        <v>532</v>
      </c>
      <c r="L87">
        <v>111</v>
      </c>
      <c r="M87">
        <v>28</v>
      </c>
      <c r="N87">
        <v>0.23599999999999999</v>
      </c>
      <c r="O87">
        <v>0.34200000000000003</v>
      </c>
      <c r="P87">
        <v>0.312</v>
      </c>
      <c r="Q87">
        <v>0.65400000000000003</v>
      </c>
      <c r="R87">
        <f t="shared" si="4"/>
        <v>239.71957756877347</v>
      </c>
      <c r="S87">
        <f t="shared" si="5"/>
        <v>720</v>
      </c>
      <c r="T87" s="1">
        <f t="shared" si="6"/>
        <v>0.25769117647058826</v>
      </c>
    </row>
    <row r="88" spans="1:20" x14ac:dyDescent="0.25">
      <c r="A88" t="s">
        <v>18</v>
      </c>
      <c r="B88">
        <v>2018</v>
      </c>
      <c r="C88" t="str">
        <f t="shared" si="3"/>
        <v>RFD 2018</v>
      </c>
      <c r="D88">
        <v>71</v>
      </c>
      <c r="E88">
        <v>332</v>
      </c>
      <c r="F88">
        <v>531</v>
      </c>
      <c r="G88">
        <v>112</v>
      </c>
      <c r="H88">
        <v>12</v>
      </c>
      <c r="I88">
        <v>21</v>
      </c>
      <c r="J88">
        <v>288</v>
      </c>
      <c r="K88">
        <v>613</v>
      </c>
      <c r="L88">
        <v>103</v>
      </c>
      <c r="M88">
        <v>27</v>
      </c>
      <c r="N88">
        <v>0.22700000000000001</v>
      </c>
      <c r="O88">
        <v>0.33200000000000002</v>
      </c>
      <c r="P88">
        <v>0.312</v>
      </c>
      <c r="Q88">
        <v>0.64400000000000002</v>
      </c>
      <c r="R88">
        <f t="shared" si="4"/>
        <v>227.56866473499943</v>
      </c>
      <c r="S88">
        <f t="shared" si="5"/>
        <v>730</v>
      </c>
      <c r="T88" s="1">
        <f t="shared" si="6"/>
        <v>0.24067984934086631</v>
      </c>
    </row>
    <row r="89" spans="1:20" x14ac:dyDescent="0.25">
      <c r="A89" t="s">
        <v>50</v>
      </c>
      <c r="B89">
        <v>2017</v>
      </c>
      <c r="C89" t="str">
        <f t="shared" si="3"/>
        <v>WRP 2017</v>
      </c>
      <c r="D89">
        <v>72</v>
      </c>
      <c r="E89">
        <v>475</v>
      </c>
      <c r="F89">
        <v>698</v>
      </c>
      <c r="G89">
        <v>128</v>
      </c>
      <c r="H89">
        <v>2</v>
      </c>
      <c r="I89">
        <v>60</v>
      </c>
      <c r="J89">
        <v>383</v>
      </c>
      <c r="K89">
        <v>460</v>
      </c>
      <c r="L89">
        <v>113</v>
      </c>
      <c r="M89">
        <v>32</v>
      </c>
      <c r="N89">
        <v>0.28299999999999997</v>
      </c>
      <c r="O89">
        <v>0.39100000000000001</v>
      </c>
      <c r="P89">
        <v>0.40899999999999997</v>
      </c>
      <c r="Q89">
        <v>0.8</v>
      </c>
      <c r="R89">
        <f t="shared" si="4"/>
        <v>383.16771434134142</v>
      </c>
      <c r="S89">
        <f t="shared" si="5"/>
        <v>1010</v>
      </c>
      <c r="T89" s="1">
        <f t="shared" si="6"/>
        <v>0.31462464183381084</v>
      </c>
    </row>
    <row r="90" spans="1:20" x14ac:dyDescent="0.25">
      <c r="A90" t="s">
        <v>22</v>
      </c>
      <c r="B90">
        <v>2017</v>
      </c>
      <c r="C90" t="str">
        <f t="shared" si="3"/>
        <v>LAK 2017</v>
      </c>
      <c r="D90">
        <v>72</v>
      </c>
      <c r="E90">
        <v>424</v>
      </c>
      <c r="F90">
        <v>706</v>
      </c>
      <c r="G90">
        <v>130</v>
      </c>
      <c r="H90">
        <v>11</v>
      </c>
      <c r="I90">
        <v>52</v>
      </c>
      <c r="J90">
        <v>284</v>
      </c>
      <c r="K90">
        <v>504</v>
      </c>
      <c r="L90">
        <v>83</v>
      </c>
      <c r="M90">
        <v>28</v>
      </c>
      <c r="N90">
        <v>0.27600000000000002</v>
      </c>
      <c r="O90">
        <v>0.35699999999999998</v>
      </c>
      <c r="P90">
        <v>0.39600000000000002</v>
      </c>
      <c r="Q90">
        <v>0.753</v>
      </c>
      <c r="R90">
        <f t="shared" si="4"/>
        <v>353.22668488903395</v>
      </c>
      <c r="S90">
        <f t="shared" si="5"/>
        <v>1014</v>
      </c>
      <c r="T90" s="1">
        <f t="shared" si="6"/>
        <v>0.25293484419263457</v>
      </c>
    </row>
    <row r="91" spans="1:20" x14ac:dyDescent="0.25">
      <c r="A91" t="s">
        <v>5</v>
      </c>
      <c r="B91">
        <v>2017</v>
      </c>
      <c r="C91" t="str">
        <f t="shared" si="3"/>
        <v>FDL 2017</v>
      </c>
      <c r="D91">
        <v>72</v>
      </c>
      <c r="E91">
        <v>426</v>
      </c>
      <c r="F91">
        <v>668</v>
      </c>
      <c r="G91">
        <v>128</v>
      </c>
      <c r="H91">
        <v>19</v>
      </c>
      <c r="I91">
        <v>46</v>
      </c>
      <c r="J91">
        <v>277</v>
      </c>
      <c r="K91">
        <v>521</v>
      </c>
      <c r="L91">
        <v>71</v>
      </c>
      <c r="M91">
        <v>27</v>
      </c>
      <c r="N91">
        <v>0.27200000000000002</v>
      </c>
      <c r="O91">
        <v>0.35899999999999999</v>
      </c>
      <c r="P91">
        <v>0.39500000000000002</v>
      </c>
      <c r="Q91">
        <v>0.754</v>
      </c>
      <c r="R91">
        <f t="shared" si="4"/>
        <v>336.10667470242583</v>
      </c>
      <c r="S91">
        <f t="shared" si="5"/>
        <v>972</v>
      </c>
      <c r="T91" s="1">
        <f t="shared" si="6"/>
        <v>0.25449101796407192</v>
      </c>
    </row>
    <row r="92" spans="1:20" x14ac:dyDescent="0.25">
      <c r="A92" t="s">
        <v>18</v>
      </c>
      <c r="B92">
        <v>2017</v>
      </c>
      <c r="C92" t="str">
        <f t="shared" si="3"/>
        <v>RFD 2017</v>
      </c>
      <c r="D92">
        <v>72</v>
      </c>
      <c r="E92">
        <v>424</v>
      </c>
      <c r="F92">
        <v>665</v>
      </c>
      <c r="G92">
        <v>134</v>
      </c>
      <c r="H92">
        <v>12</v>
      </c>
      <c r="I92">
        <v>38</v>
      </c>
      <c r="J92">
        <v>321</v>
      </c>
      <c r="K92">
        <v>522</v>
      </c>
      <c r="L92">
        <v>65</v>
      </c>
      <c r="M92">
        <v>26</v>
      </c>
      <c r="N92">
        <v>0.26700000000000002</v>
      </c>
      <c r="O92">
        <v>0.36099999999999999</v>
      </c>
      <c r="P92">
        <v>0.376</v>
      </c>
      <c r="Q92">
        <v>0.73699999999999999</v>
      </c>
      <c r="R92">
        <f t="shared" si="4"/>
        <v>328.59223904932287</v>
      </c>
      <c r="S92">
        <f t="shared" si="5"/>
        <v>937</v>
      </c>
      <c r="T92" s="1">
        <f t="shared" si="6"/>
        <v>0.25375037593984962</v>
      </c>
    </row>
    <row r="93" spans="1:20" x14ac:dyDescent="0.25">
      <c r="A93" t="s">
        <v>4</v>
      </c>
      <c r="B93">
        <v>2017</v>
      </c>
      <c r="C93" t="str">
        <f t="shared" si="3"/>
        <v>WAT 2017</v>
      </c>
      <c r="D93">
        <v>72</v>
      </c>
      <c r="E93">
        <v>412</v>
      </c>
      <c r="F93">
        <v>651</v>
      </c>
      <c r="G93">
        <v>143</v>
      </c>
      <c r="H93">
        <v>15</v>
      </c>
      <c r="I93">
        <v>38</v>
      </c>
      <c r="J93">
        <v>313</v>
      </c>
      <c r="K93">
        <v>469</v>
      </c>
      <c r="L93">
        <v>123</v>
      </c>
      <c r="M93">
        <v>36</v>
      </c>
      <c r="N93">
        <v>0.26600000000000001</v>
      </c>
      <c r="O93">
        <v>0.35499999999999998</v>
      </c>
      <c r="P93">
        <v>0.38300000000000001</v>
      </c>
      <c r="Q93">
        <v>0.73799999999999999</v>
      </c>
      <c r="R93">
        <f t="shared" si="4"/>
        <v>327.57656300646363</v>
      </c>
      <c r="S93">
        <f t="shared" si="5"/>
        <v>938</v>
      </c>
      <c r="T93" s="1">
        <f t="shared" si="6"/>
        <v>0.28070967741935482</v>
      </c>
    </row>
    <row r="94" spans="1:20" x14ac:dyDescent="0.25">
      <c r="A94" t="s">
        <v>9</v>
      </c>
      <c r="B94">
        <v>2017</v>
      </c>
      <c r="C94" t="str">
        <f t="shared" si="3"/>
        <v>DUL 2017</v>
      </c>
      <c r="D94">
        <v>72</v>
      </c>
      <c r="E94">
        <v>364</v>
      </c>
      <c r="F94">
        <v>657</v>
      </c>
      <c r="G94">
        <v>125</v>
      </c>
      <c r="H94">
        <v>11</v>
      </c>
      <c r="I94">
        <v>33</v>
      </c>
      <c r="J94">
        <v>338</v>
      </c>
      <c r="K94">
        <v>533</v>
      </c>
      <c r="L94">
        <v>78</v>
      </c>
      <c r="M94">
        <v>28</v>
      </c>
      <c r="N94">
        <v>0.26600000000000001</v>
      </c>
      <c r="O94">
        <v>0.36399999999999999</v>
      </c>
      <c r="P94">
        <v>0.36499999999999999</v>
      </c>
      <c r="Q94">
        <v>0.72899999999999998</v>
      </c>
      <c r="R94">
        <f t="shared" si="4"/>
        <v>319.98185854214978</v>
      </c>
      <c r="S94">
        <f t="shared" si="5"/>
        <v>903</v>
      </c>
      <c r="T94" s="1">
        <f t="shared" si="6"/>
        <v>0.25668797564687978</v>
      </c>
    </row>
    <row r="95" spans="1:20" x14ac:dyDescent="0.25">
      <c r="A95" t="s">
        <v>10</v>
      </c>
      <c r="B95">
        <v>2017</v>
      </c>
      <c r="C95" t="str">
        <f t="shared" si="3"/>
        <v>MAN 2017</v>
      </c>
      <c r="D95">
        <v>72</v>
      </c>
      <c r="E95">
        <v>445</v>
      </c>
      <c r="F95">
        <v>642</v>
      </c>
      <c r="G95">
        <v>136</v>
      </c>
      <c r="H95">
        <v>20</v>
      </c>
      <c r="I95">
        <v>31</v>
      </c>
      <c r="J95">
        <v>382</v>
      </c>
      <c r="K95">
        <v>480</v>
      </c>
      <c r="L95">
        <v>107</v>
      </c>
      <c r="M95">
        <v>41</v>
      </c>
      <c r="N95">
        <v>0.26500000000000001</v>
      </c>
      <c r="O95">
        <v>0.38</v>
      </c>
      <c r="P95">
        <v>0.376</v>
      </c>
      <c r="Q95">
        <v>0.75600000000000001</v>
      </c>
      <c r="R95">
        <f t="shared" si="4"/>
        <v>332.61434549197423</v>
      </c>
      <c r="S95">
        <f t="shared" si="5"/>
        <v>911</v>
      </c>
      <c r="T95" s="1">
        <f t="shared" si="6"/>
        <v>0.29595794392523367</v>
      </c>
    </row>
    <row r="96" spans="1:20" x14ac:dyDescent="0.25">
      <c r="A96" t="s">
        <v>7</v>
      </c>
      <c r="B96">
        <v>2017</v>
      </c>
      <c r="C96" t="str">
        <f t="shared" si="3"/>
        <v>MAD 2017</v>
      </c>
      <c r="D96">
        <v>72</v>
      </c>
      <c r="E96">
        <v>461</v>
      </c>
      <c r="F96">
        <v>654</v>
      </c>
      <c r="G96">
        <v>114</v>
      </c>
      <c r="H96">
        <v>3</v>
      </c>
      <c r="I96">
        <v>45</v>
      </c>
      <c r="J96">
        <v>369</v>
      </c>
      <c r="K96">
        <v>545</v>
      </c>
      <c r="L96">
        <v>87</v>
      </c>
      <c r="M96">
        <v>26</v>
      </c>
      <c r="N96">
        <v>0.26300000000000001</v>
      </c>
      <c r="O96">
        <v>0.373</v>
      </c>
      <c r="P96">
        <v>0.36499999999999999</v>
      </c>
      <c r="Q96">
        <v>0.73799999999999999</v>
      </c>
      <c r="R96">
        <f t="shared" si="4"/>
        <v>325.63280460477176</v>
      </c>
      <c r="S96">
        <f t="shared" si="5"/>
        <v>909</v>
      </c>
      <c r="T96" s="1">
        <f t="shared" si="6"/>
        <v>0.27546636085626913</v>
      </c>
    </row>
    <row r="97" spans="1:20" x14ac:dyDescent="0.25">
      <c r="A97" t="s">
        <v>8</v>
      </c>
      <c r="B97">
        <v>2017</v>
      </c>
      <c r="C97" t="str">
        <f t="shared" si="3"/>
        <v>STC 2017</v>
      </c>
      <c r="D97">
        <v>72</v>
      </c>
      <c r="E97">
        <v>364</v>
      </c>
      <c r="F97">
        <v>640</v>
      </c>
      <c r="G97">
        <v>121</v>
      </c>
      <c r="H97">
        <v>11</v>
      </c>
      <c r="I97">
        <v>36</v>
      </c>
      <c r="J97">
        <v>293</v>
      </c>
      <c r="K97">
        <v>474</v>
      </c>
      <c r="L97">
        <v>84</v>
      </c>
      <c r="M97">
        <v>24</v>
      </c>
      <c r="N97">
        <v>0.26200000000000001</v>
      </c>
      <c r="O97">
        <v>0.35499999999999998</v>
      </c>
      <c r="P97">
        <v>0.36399999999999999</v>
      </c>
      <c r="Q97">
        <v>0.71899999999999997</v>
      </c>
      <c r="R97">
        <f t="shared" si="4"/>
        <v>303.86679334678269</v>
      </c>
      <c r="S97">
        <f t="shared" si="5"/>
        <v>891</v>
      </c>
      <c r="T97" s="1">
        <f t="shared" si="6"/>
        <v>0.24726250000000002</v>
      </c>
    </row>
    <row r="98" spans="1:20" x14ac:dyDescent="0.25">
      <c r="A98" t="s">
        <v>51</v>
      </c>
      <c r="B98">
        <v>2017</v>
      </c>
      <c r="C98" t="str">
        <f t="shared" si="3"/>
        <v>KAZ 2017</v>
      </c>
      <c r="D98">
        <v>72</v>
      </c>
      <c r="E98">
        <v>389</v>
      </c>
      <c r="F98">
        <v>628</v>
      </c>
      <c r="G98">
        <v>102</v>
      </c>
      <c r="H98">
        <v>9</v>
      </c>
      <c r="I98">
        <v>27</v>
      </c>
      <c r="J98">
        <v>305</v>
      </c>
      <c r="K98">
        <v>444</v>
      </c>
      <c r="L98">
        <v>70</v>
      </c>
      <c r="M98">
        <v>27</v>
      </c>
      <c r="N98">
        <v>0.26</v>
      </c>
      <c r="O98">
        <v>0.35599999999999998</v>
      </c>
      <c r="P98">
        <v>0.34300000000000003</v>
      </c>
      <c r="Q98">
        <v>0.69899999999999995</v>
      </c>
      <c r="R98">
        <f t="shared" si="4"/>
        <v>284.31898769970309</v>
      </c>
      <c r="S98">
        <f t="shared" si="5"/>
        <v>829</v>
      </c>
      <c r="T98" s="1">
        <f t="shared" si="6"/>
        <v>0.22729299363057326</v>
      </c>
    </row>
    <row r="99" spans="1:20" x14ac:dyDescent="0.25">
      <c r="A99" t="s">
        <v>25</v>
      </c>
      <c r="B99">
        <v>2017</v>
      </c>
      <c r="C99" t="str">
        <f t="shared" si="3"/>
        <v>EC 2017</v>
      </c>
      <c r="D99">
        <v>72</v>
      </c>
      <c r="E99">
        <v>377</v>
      </c>
      <c r="F99">
        <v>617</v>
      </c>
      <c r="G99">
        <v>81</v>
      </c>
      <c r="H99">
        <v>10</v>
      </c>
      <c r="I99">
        <v>26</v>
      </c>
      <c r="J99">
        <v>340</v>
      </c>
      <c r="K99">
        <v>498</v>
      </c>
      <c r="L99">
        <v>130</v>
      </c>
      <c r="M99">
        <v>49</v>
      </c>
      <c r="N99">
        <v>0.26</v>
      </c>
      <c r="O99">
        <v>0.36499999999999999</v>
      </c>
      <c r="P99">
        <v>0.33500000000000002</v>
      </c>
      <c r="Q99">
        <v>0.7</v>
      </c>
      <c r="R99">
        <f t="shared" si="4"/>
        <v>280.77788488800684</v>
      </c>
      <c r="S99">
        <f t="shared" si="5"/>
        <v>796</v>
      </c>
      <c r="T99" s="1">
        <f t="shared" si="6"/>
        <v>0.25283630470016211</v>
      </c>
    </row>
    <row r="100" spans="1:20" x14ac:dyDescent="0.25">
      <c r="A100" t="s">
        <v>16</v>
      </c>
      <c r="B100">
        <v>2017</v>
      </c>
      <c r="C100" t="str">
        <f t="shared" si="3"/>
        <v>LAC 2017</v>
      </c>
      <c r="D100">
        <v>72</v>
      </c>
      <c r="E100">
        <v>398</v>
      </c>
      <c r="F100">
        <v>630</v>
      </c>
      <c r="G100">
        <v>116</v>
      </c>
      <c r="H100">
        <v>17</v>
      </c>
      <c r="I100">
        <v>52</v>
      </c>
      <c r="J100">
        <v>361</v>
      </c>
      <c r="K100">
        <v>502</v>
      </c>
      <c r="L100">
        <v>65</v>
      </c>
      <c r="M100">
        <v>29</v>
      </c>
      <c r="N100">
        <v>0.25900000000000001</v>
      </c>
      <c r="O100">
        <v>0.37</v>
      </c>
      <c r="P100">
        <v>0.38400000000000001</v>
      </c>
      <c r="Q100">
        <v>0.754</v>
      </c>
      <c r="R100">
        <f t="shared" si="4"/>
        <v>332.05600007740162</v>
      </c>
      <c r="S100">
        <f t="shared" si="5"/>
        <v>936</v>
      </c>
      <c r="T100" s="1">
        <f t="shared" si="6"/>
        <v>0.28901111111111111</v>
      </c>
    </row>
    <row r="101" spans="1:20" x14ac:dyDescent="0.25">
      <c r="A101" t="s">
        <v>52</v>
      </c>
      <c r="B101">
        <v>2017</v>
      </c>
      <c r="C101" t="str">
        <f t="shared" si="3"/>
        <v>WIS 2017</v>
      </c>
      <c r="D101">
        <v>72</v>
      </c>
      <c r="E101">
        <v>355</v>
      </c>
      <c r="F101">
        <v>620</v>
      </c>
      <c r="G101">
        <v>104</v>
      </c>
      <c r="H101">
        <v>13</v>
      </c>
      <c r="I101">
        <v>45</v>
      </c>
      <c r="J101">
        <v>284</v>
      </c>
      <c r="K101">
        <v>577</v>
      </c>
      <c r="L101">
        <v>109</v>
      </c>
      <c r="M101">
        <v>45</v>
      </c>
      <c r="N101">
        <v>0.253</v>
      </c>
      <c r="O101">
        <v>0.34</v>
      </c>
      <c r="P101">
        <v>0.36099999999999999</v>
      </c>
      <c r="Q101">
        <v>0.70099999999999996</v>
      </c>
      <c r="R101">
        <f t="shared" si="4"/>
        <v>292.56274463324525</v>
      </c>
      <c r="S101">
        <f t="shared" si="5"/>
        <v>885</v>
      </c>
      <c r="T101" s="1">
        <f t="shared" si="6"/>
        <v>0.25014354838709679</v>
      </c>
    </row>
    <row r="102" spans="1:20" x14ac:dyDescent="0.25">
      <c r="A102" t="s">
        <v>49</v>
      </c>
      <c r="B102">
        <v>2017</v>
      </c>
      <c r="C102" t="str">
        <f t="shared" si="3"/>
        <v>TB 2017</v>
      </c>
      <c r="D102">
        <v>70</v>
      </c>
      <c r="E102">
        <v>312</v>
      </c>
      <c r="F102">
        <v>600</v>
      </c>
      <c r="G102">
        <v>93</v>
      </c>
      <c r="H102">
        <v>9</v>
      </c>
      <c r="I102">
        <v>32</v>
      </c>
      <c r="J102">
        <v>318</v>
      </c>
      <c r="K102">
        <v>544</v>
      </c>
      <c r="L102">
        <v>46</v>
      </c>
      <c r="M102">
        <v>14</v>
      </c>
      <c r="N102">
        <v>0.252</v>
      </c>
      <c r="O102">
        <v>0.35499999999999998</v>
      </c>
      <c r="P102">
        <v>0.34</v>
      </c>
      <c r="Q102">
        <v>0.69499999999999995</v>
      </c>
      <c r="R102">
        <f t="shared" si="4"/>
        <v>274.48650269946012</v>
      </c>
      <c r="S102">
        <f t="shared" si="5"/>
        <v>807</v>
      </c>
      <c r="T102" s="1">
        <f t="shared" si="6"/>
        <v>0.23394000000000001</v>
      </c>
    </row>
    <row r="103" spans="1:20" x14ac:dyDescent="0.25">
      <c r="A103" t="s">
        <v>17</v>
      </c>
      <c r="B103">
        <v>2017</v>
      </c>
      <c r="C103" t="str">
        <f t="shared" si="3"/>
        <v>BC 2017</v>
      </c>
      <c r="D103">
        <v>72</v>
      </c>
      <c r="E103">
        <v>402</v>
      </c>
      <c r="F103">
        <v>613</v>
      </c>
      <c r="G103">
        <v>148</v>
      </c>
      <c r="H103">
        <v>5</v>
      </c>
      <c r="I103">
        <v>51</v>
      </c>
      <c r="J103">
        <v>316</v>
      </c>
      <c r="K103">
        <v>601</v>
      </c>
      <c r="L103">
        <v>80</v>
      </c>
      <c r="M103">
        <v>44</v>
      </c>
      <c r="N103">
        <v>0.252</v>
      </c>
      <c r="O103">
        <v>0.35399999999999998</v>
      </c>
      <c r="P103">
        <v>0.38</v>
      </c>
      <c r="Q103">
        <v>0.73399999999999999</v>
      </c>
      <c r="R103">
        <f t="shared" si="4"/>
        <v>312.30984418854456</v>
      </c>
      <c r="S103">
        <f t="shared" si="5"/>
        <v>924</v>
      </c>
      <c r="T103" s="1">
        <f t="shared" si="6"/>
        <v>0.27255464926590539</v>
      </c>
    </row>
    <row r="104" spans="1:20" x14ac:dyDescent="0.25">
      <c r="A104" t="s">
        <v>12</v>
      </c>
      <c r="B104">
        <v>2017</v>
      </c>
      <c r="C104" t="str">
        <f t="shared" si="3"/>
        <v>WIL 2017</v>
      </c>
      <c r="D104">
        <v>72</v>
      </c>
      <c r="E104">
        <v>382</v>
      </c>
      <c r="F104">
        <v>613</v>
      </c>
      <c r="G104">
        <v>107</v>
      </c>
      <c r="H104">
        <v>18</v>
      </c>
      <c r="I104">
        <v>37</v>
      </c>
      <c r="J104">
        <v>320</v>
      </c>
      <c r="K104">
        <v>486</v>
      </c>
      <c r="L104">
        <v>97</v>
      </c>
      <c r="M104">
        <v>26</v>
      </c>
      <c r="N104">
        <v>0.251</v>
      </c>
      <c r="O104">
        <v>0.35099999999999998</v>
      </c>
      <c r="P104">
        <v>0.35499999999999998</v>
      </c>
      <c r="Q104">
        <v>0.70599999999999996</v>
      </c>
      <c r="R104">
        <f t="shared" si="4"/>
        <v>292.84696965326259</v>
      </c>
      <c r="S104">
        <f t="shared" si="5"/>
        <v>867</v>
      </c>
      <c r="T104" s="1">
        <f t="shared" si="6"/>
        <v>0.26410277324632953</v>
      </c>
    </row>
    <row r="105" spans="1:20" x14ac:dyDescent="0.25">
      <c r="A105" t="s">
        <v>6</v>
      </c>
      <c r="B105">
        <v>2017</v>
      </c>
      <c r="C105" t="str">
        <f t="shared" si="3"/>
        <v>KEN 2017</v>
      </c>
      <c r="D105">
        <v>72</v>
      </c>
      <c r="E105">
        <v>346</v>
      </c>
      <c r="F105">
        <v>600</v>
      </c>
      <c r="G105">
        <v>108</v>
      </c>
      <c r="H105">
        <v>10</v>
      </c>
      <c r="I105">
        <v>31</v>
      </c>
      <c r="J105">
        <v>289</v>
      </c>
      <c r="K105">
        <v>534</v>
      </c>
      <c r="L105">
        <v>91</v>
      </c>
      <c r="M105">
        <v>31</v>
      </c>
      <c r="N105">
        <v>0.25</v>
      </c>
      <c r="O105">
        <v>0.34599999999999997</v>
      </c>
      <c r="P105">
        <v>0.34200000000000003</v>
      </c>
      <c r="Q105">
        <v>0.68799999999999994</v>
      </c>
      <c r="R105">
        <f t="shared" si="4"/>
        <v>271.4276682781703</v>
      </c>
      <c r="S105">
        <f t="shared" si="5"/>
        <v>821</v>
      </c>
      <c r="T105" s="1">
        <f t="shared" si="6"/>
        <v>0.23749999999999999</v>
      </c>
    </row>
    <row r="106" spans="1:20" x14ac:dyDescent="0.25">
      <c r="A106" t="s">
        <v>21</v>
      </c>
      <c r="B106">
        <v>2017</v>
      </c>
      <c r="C106" t="str">
        <f t="shared" si="3"/>
        <v>ROC 2017</v>
      </c>
      <c r="D106">
        <v>70</v>
      </c>
      <c r="E106">
        <v>387</v>
      </c>
      <c r="F106">
        <v>588</v>
      </c>
      <c r="G106">
        <v>99</v>
      </c>
      <c r="H106">
        <v>10</v>
      </c>
      <c r="I106">
        <v>76</v>
      </c>
      <c r="J106">
        <v>373</v>
      </c>
      <c r="K106">
        <v>553</v>
      </c>
      <c r="L106">
        <v>28</v>
      </c>
      <c r="M106">
        <v>19</v>
      </c>
      <c r="N106">
        <v>0.25</v>
      </c>
      <c r="O106">
        <v>0.36599999999999999</v>
      </c>
      <c r="P106">
        <v>0.39800000000000002</v>
      </c>
      <c r="Q106">
        <v>0.76400000000000001</v>
      </c>
      <c r="R106">
        <f t="shared" si="4"/>
        <v>329.73761467889909</v>
      </c>
      <c r="S106">
        <f t="shared" si="5"/>
        <v>935</v>
      </c>
      <c r="T106" s="1">
        <f t="shared" si="6"/>
        <v>0.30994897959183676</v>
      </c>
    </row>
    <row r="107" spans="1:20" x14ac:dyDescent="0.25">
      <c r="A107" t="s">
        <v>13</v>
      </c>
      <c r="B107">
        <v>2017</v>
      </c>
      <c r="C107" t="str">
        <f t="shared" si="3"/>
        <v>GB 2017</v>
      </c>
      <c r="D107">
        <v>72</v>
      </c>
      <c r="E107">
        <v>318</v>
      </c>
      <c r="F107">
        <v>604</v>
      </c>
      <c r="G107">
        <v>86</v>
      </c>
      <c r="H107">
        <v>18</v>
      </c>
      <c r="I107">
        <v>31</v>
      </c>
      <c r="J107">
        <v>303</v>
      </c>
      <c r="K107">
        <v>577</v>
      </c>
      <c r="L107">
        <v>68</v>
      </c>
      <c r="M107">
        <v>54</v>
      </c>
      <c r="N107">
        <v>0.249</v>
      </c>
      <c r="O107">
        <v>0.34</v>
      </c>
      <c r="P107">
        <v>0.33700000000000002</v>
      </c>
      <c r="Q107">
        <v>0.67700000000000005</v>
      </c>
      <c r="R107">
        <f t="shared" si="4"/>
        <v>272.22935269417633</v>
      </c>
      <c r="S107">
        <f t="shared" si="5"/>
        <v>819</v>
      </c>
      <c r="T107" s="1">
        <f t="shared" si="6"/>
        <v>0.21931788079470199</v>
      </c>
    </row>
    <row r="108" spans="1:20" x14ac:dyDescent="0.25">
      <c r="A108" t="s">
        <v>23</v>
      </c>
      <c r="B108">
        <v>2017</v>
      </c>
      <c r="C108" t="str">
        <f t="shared" si="3"/>
        <v>BIS 2017</v>
      </c>
      <c r="D108">
        <v>72</v>
      </c>
      <c r="E108">
        <v>329</v>
      </c>
      <c r="F108">
        <v>579</v>
      </c>
      <c r="G108">
        <v>86</v>
      </c>
      <c r="H108">
        <v>8</v>
      </c>
      <c r="I108">
        <v>34</v>
      </c>
      <c r="J108">
        <v>347</v>
      </c>
      <c r="K108">
        <v>594</v>
      </c>
      <c r="L108">
        <v>64</v>
      </c>
      <c r="M108">
        <v>23</v>
      </c>
      <c r="N108">
        <v>0.24299999999999999</v>
      </c>
      <c r="O108">
        <v>0.34699999999999998</v>
      </c>
      <c r="P108">
        <v>0.32800000000000001</v>
      </c>
      <c r="Q108">
        <v>0.67500000000000004</v>
      </c>
      <c r="R108">
        <f t="shared" si="4"/>
        <v>265.61663809829633</v>
      </c>
      <c r="S108">
        <f t="shared" si="5"/>
        <v>783</v>
      </c>
      <c r="T108" s="1">
        <f t="shared" si="6"/>
        <v>0.24845595854922281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FA16-3A2B-4C1F-B5B2-F54D175FC497}">
  <dimension ref="A1:V108"/>
  <sheetViews>
    <sheetView workbookViewId="0">
      <selection activeCell="R1" sqref="R1"/>
    </sheetView>
  </sheetViews>
  <sheetFormatPr defaultRowHeight="15" x14ac:dyDescent="0.25"/>
  <sheetData>
    <row r="1" spans="1:22" x14ac:dyDescent="0.25">
      <c r="A1" t="s">
        <v>27</v>
      </c>
      <c r="B1" t="s">
        <v>0</v>
      </c>
      <c r="C1" t="s">
        <v>53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29</v>
      </c>
      <c r="O1" t="s">
        <v>39</v>
      </c>
      <c r="P1" t="s">
        <v>40</v>
      </c>
      <c r="Q1" t="s">
        <v>41</v>
      </c>
      <c r="R1" t="s">
        <v>54</v>
      </c>
      <c r="S1" t="s">
        <v>55</v>
      </c>
      <c r="T1" t="s">
        <v>42</v>
      </c>
      <c r="U1" t="s">
        <v>49</v>
      </c>
      <c r="V1" t="s">
        <v>56</v>
      </c>
    </row>
    <row r="2" spans="1:22" x14ac:dyDescent="0.25">
      <c r="A2" t="s">
        <v>4</v>
      </c>
      <c r="B2">
        <v>2021</v>
      </c>
      <c r="C2" t="str">
        <f>A2 &amp; " " &amp; B2</f>
        <v>WAT 2021</v>
      </c>
      <c r="D2">
        <v>67</v>
      </c>
      <c r="E2" cm="1">
        <f t="array" ref="E2:M2">'Full Log'!E2:M2 / 'Full Log'!D2</f>
        <v>6.8955223880597014</v>
      </c>
      <c r="F2">
        <v>9.2537313432835813</v>
      </c>
      <c r="G2">
        <v>1.3582089552238805</v>
      </c>
      <c r="H2">
        <v>0.1044776119402985</v>
      </c>
      <c r="I2">
        <v>0.41791044776119401</v>
      </c>
      <c r="J2">
        <v>5.2686567164179108</v>
      </c>
      <c r="K2">
        <v>7.2537313432835822</v>
      </c>
      <c r="L2">
        <v>2.1791044776119404</v>
      </c>
      <c r="M2">
        <v>0.43283582089552236</v>
      </c>
      <c r="N2">
        <v>0.27700000000000002</v>
      </c>
      <c r="O2">
        <v>0.38800000000000001</v>
      </c>
      <c r="P2">
        <v>0.36099999999999999</v>
      </c>
      <c r="Q2">
        <v>0.75</v>
      </c>
      <c r="R2">
        <f>F2/E2</f>
        <v>1.3419913419913418</v>
      </c>
      <c r="S2">
        <f>P2-N2</f>
        <v>8.3999999999999964E-2</v>
      </c>
      <c r="T2">
        <f>'Full Log'!R2/'Full Log'!$D2</f>
        <v>4.5343880597014925</v>
      </c>
      <c r="U2">
        <f>'Full Log'!S2/'Full Log'!$D2</f>
        <v>12.074626865671641</v>
      </c>
      <c r="V2">
        <v>0.29442419354838711</v>
      </c>
    </row>
    <row r="3" spans="1:22" x14ac:dyDescent="0.25">
      <c r="A3" t="s">
        <v>5</v>
      </c>
      <c r="B3">
        <v>2021</v>
      </c>
      <c r="C3" t="str">
        <f t="shared" ref="C3:C46" si="0">A3 &amp; " " &amp; B3</f>
        <v>FDL 2021</v>
      </c>
      <c r="D3">
        <v>71</v>
      </c>
      <c r="E3" cm="1">
        <f t="array" ref="E3:M3">'Full Log'!E3:M3 / 'Full Log'!D3</f>
        <v>5.971830985915493</v>
      </c>
      <c r="F3">
        <v>9.0985915492957741</v>
      </c>
      <c r="G3">
        <v>1.408450704225352</v>
      </c>
      <c r="H3">
        <v>0.21126760563380281</v>
      </c>
      <c r="I3">
        <v>0.3380281690140845</v>
      </c>
      <c r="J3">
        <v>4.52112676056338</v>
      </c>
      <c r="K3">
        <v>7.070422535211268</v>
      </c>
      <c r="L3">
        <v>3.3098591549295775</v>
      </c>
      <c r="M3">
        <v>0.71830985915492962</v>
      </c>
      <c r="N3">
        <v>0.27200000000000002</v>
      </c>
      <c r="O3">
        <v>0.36599999999999999</v>
      </c>
      <c r="P3">
        <v>0.35699999999999998</v>
      </c>
      <c r="Q3">
        <v>0.72399999999999998</v>
      </c>
      <c r="R3">
        <f t="shared" ref="R3:R66" si="1">F3/E3</f>
        <v>1.5235849056603772</v>
      </c>
      <c r="S3">
        <f t="shared" ref="S3:S66" si="2">P3-N3</f>
        <v>8.4999999999999964E-2</v>
      </c>
      <c r="T3">
        <f>'Full Log'!R3/'Full Log'!D3</f>
        <v>4.2871267605633809</v>
      </c>
      <c r="U3">
        <f>'Full Log'!S3/'Full Log'!$D3</f>
        <v>11.943661971830986</v>
      </c>
      <c r="V3">
        <v>0.29768421052631577</v>
      </c>
    </row>
    <row r="4" spans="1:22" x14ac:dyDescent="0.25">
      <c r="A4" t="s">
        <v>6</v>
      </c>
      <c r="B4">
        <v>2021</v>
      </c>
      <c r="C4" t="str">
        <f t="shared" si="0"/>
        <v>KEN 2021</v>
      </c>
      <c r="D4">
        <v>72</v>
      </c>
      <c r="E4" cm="1">
        <f t="array" ref="E4:M4">'Full Log'!E4:M4 / 'Full Log'!D4</f>
        <v>6.375</v>
      </c>
      <c r="F4">
        <v>9.3055555555555554</v>
      </c>
      <c r="G4">
        <v>1.5555555555555556</v>
      </c>
      <c r="H4">
        <v>0.27777777777777779</v>
      </c>
      <c r="I4">
        <v>0.30555555555555558</v>
      </c>
      <c r="J4">
        <v>5.458333333333333</v>
      </c>
      <c r="K4">
        <v>7.7222222222222223</v>
      </c>
      <c r="L4">
        <v>1.3888888888888888</v>
      </c>
      <c r="M4">
        <v>0.375</v>
      </c>
      <c r="N4">
        <v>0.27</v>
      </c>
      <c r="O4">
        <v>0.377</v>
      </c>
      <c r="P4">
        <v>0.35799999999999998</v>
      </c>
      <c r="Q4">
        <v>0.73499999999999999</v>
      </c>
      <c r="R4">
        <f t="shared" si="1"/>
        <v>1.4596949891067539</v>
      </c>
      <c r="S4">
        <f t="shared" si="2"/>
        <v>8.7999999999999967E-2</v>
      </c>
      <c r="T4">
        <f>'Full Log'!R4/'Full Log'!D4</f>
        <v>4.558527777777778</v>
      </c>
      <c r="U4">
        <f>'Full Log'!S4/'Full Log'!$D4</f>
        <v>12.333333333333334</v>
      </c>
      <c r="V4">
        <v>0.27564179104477615</v>
      </c>
    </row>
    <row r="5" spans="1:22" x14ac:dyDescent="0.25">
      <c r="A5" t="s">
        <v>7</v>
      </c>
      <c r="B5">
        <v>2021</v>
      </c>
      <c r="C5" t="str">
        <f t="shared" si="0"/>
        <v>MAD 2021</v>
      </c>
      <c r="D5">
        <v>72</v>
      </c>
      <c r="E5" cm="1">
        <f t="array" ref="E5:M5">'Full Log'!E5:M5 / 'Full Log'!D5</f>
        <v>5.2777777777777777</v>
      </c>
      <c r="F5">
        <v>9.0416666666666661</v>
      </c>
      <c r="G5">
        <v>1.5555555555555556</v>
      </c>
      <c r="H5">
        <v>0.125</v>
      </c>
      <c r="I5">
        <v>0.58333333333333337</v>
      </c>
      <c r="J5">
        <v>4.541666666666667</v>
      </c>
      <c r="K5">
        <v>6.8194444444444446</v>
      </c>
      <c r="L5">
        <v>0.77777777777777779</v>
      </c>
      <c r="M5">
        <v>0.27777777777777779</v>
      </c>
      <c r="N5">
        <v>0.26500000000000001</v>
      </c>
      <c r="O5">
        <v>0.36199999999999999</v>
      </c>
      <c r="P5">
        <v>0.37</v>
      </c>
      <c r="Q5">
        <v>0.73099999999999998</v>
      </c>
      <c r="R5">
        <f t="shared" si="1"/>
        <v>1.713157894736842</v>
      </c>
      <c r="S5">
        <f t="shared" si="2"/>
        <v>0.10499999999999998</v>
      </c>
      <c r="T5">
        <f>'Full Log'!R5/'Full Log'!D5</f>
        <v>4.4300972222222219</v>
      </c>
      <c r="U5">
        <f>'Full Log'!S5/'Full Log'!$D5</f>
        <v>12.597222222222221</v>
      </c>
      <c r="V5">
        <v>0.25197388632872508</v>
      </c>
    </row>
    <row r="6" spans="1:22" x14ac:dyDescent="0.25">
      <c r="A6" t="s">
        <v>8</v>
      </c>
      <c r="B6">
        <v>2021</v>
      </c>
      <c r="C6" t="str">
        <f t="shared" si="0"/>
        <v>STC 2021</v>
      </c>
      <c r="D6">
        <v>68</v>
      </c>
      <c r="E6" cm="1">
        <f t="array" ref="E6:M6">'Full Log'!E6:M6 / 'Full Log'!D6</f>
        <v>6.25</v>
      </c>
      <c r="F6">
        <v>8.9558823529411757</v>
      </c>
      <c r="G6">
        <v>1.7647058823529411</v>
      </c>
      <c r="H6">
        <v>0.20588235294117646</v>
      </c>
      <c r="I6">
        <v>0.54411764705882348</v>
      </c>
      <c r="J6">
        <v>5.132352941176471</v>
      </c>
      <c r="K6">
        <v>8.117647058823529</v>
      </c>
      <c r="L6">
        <v>1.1323529411764706</v>
      </c>
      <c r="M6">
        <v>0.25</v>
      </c>
      <c r="N6">
        <v>0.26400000000000001</v>
      </c>
      <c r="O6">
        <v>0.38</v>
      </c>
      <c r="P6">
        <v>0.376</v>
      </c>
      <c r="Q6">
        <v>0.75600000000000001</v>
      </c>
      <c r="R6">
        <f t="shared" si="1"/>
        <v>1.4329411764705882</v>
      </c>
      <c r="S6">
        <f t="shared" si="2"/>
        <v>0.11199999999999999</v>
      </c>
      <c r="T6">
        <f>'Full Log'!R6/'Full Log'!D6</f>
        <v>4.5989411764705883</v>
      </c>
      <c r="U6">
        <f>'Full Log'!S6/'Full Log'!$D6</f>
        <v>12.764705882352942</v>
      </c>
      <c r="V6">
        <v>0.28957635467980297</v>
      </c>
    </row>
    <row r="7" spans="1:22" x14ac:dyDescent="0.25">
      <c r="A7" t="s">
        <v>9</v>
      </c>
      <c r="B7">
        <v>2021</v>
      </c>
      <c r="C7" t="str">
        <f t="shared" si="0"/>
        <v>DUL 2021</v>
      </c>
      <c r="D7">
        <v>68</v>
      </c>
      <c r="E7" cm="1">
        <f t="array" ref="E7:M7">'Full Log'!E7:M7 / 'Full Log'!D7</f>
        <v>5.4411764705882355</v>
      </c>
      <c r="F7">
        <v>8.6911764705882355</v>
      </c>
      <c r="G7">
        <v>1.4264705882352942</v>
      </c>
      <c r="H7">
        <v>0.17647058823529413</v>
      </c>
      <c r="I7">
        <v>0.23529411764705882</v>
      </c>
      <c r="J7">
        <v>5.2352941176470589</v>
      </c>
      <c r="K7">
        <v>6.2647058823529411</v>
      </c>
      <c r="L7">
        <v>1.6323529411764706</v>
      </c>
      <c r="M7">
        <v>0.55882352941176472</v>
      </c>
      <c r="N7">
        <v>0.26200000000000001</v>
      </c>
      <c r="O7">
        <v>0.371</v>
      </c>
      <c r="P7">
        <v>0.33700000000000002</v>
      </c>
      <c r="Q7">
        <v>0.70799999999999996</v>
      </c>
      <c r="R7">
        <f t="shared" si="1"/>
        <v>1.5972972972972972</v>
      </c>
      <c r="S7">
        <f t="shared" si="2"/>
        <v>7.5000000000000011E-2</v>
      </c>
      <c r="T7">
        <f>'Full Log'!R7/'Full Log'!D7</f>
        <v>4.0505588235294114</v>
      </c>
      <c r="U7">
        <f>'Full Log'!S7/'Full Log'!$D7</f>
        <v>11.176470588235293</v>
      </c>
      <c r="V7">
        <v>0.26510321489001692</v>
      </c>
    </row>
    <row r="8" spans="1:22" x14ac:dyDescent="0.25">
      <c r="A8" t="s">
        <v>10</v>
      </c>
      <c r="B8">
        <v>2021</v>
      </c>
      <c r="C8" t="str">
        <f t="shared" si="0"/>
        <v>MAN 2021</v>
      </c>
      <c r="D8">
        <v>68</v>
      </c>
      <c r="E8" cm="1">
        <f t="array" ref="E8:M8">'Full Log'!E8:M8 / 'Full Log'!D8</f>
        <v>5.1911764705882355</v>
      </c>
      <c r="F8">
        <v>8.514705882352942</v>
      </c>
      <c r="G8">
        <v>1.5588235294117647</v>
      </c>
      <c r="H8">
        <v>0.14705882352941177</v>
      </c>
      <c r="I8">
        <v>0.47058823529411764</v>
      </c>
      <c r="J8">
        <v>4.367647058823529</v>
      </c>
      <c r="K8">
        <v>7.2794117647058822</v>
      </c>
      <c r="L8">
        <v>1.5735294117647058</v>
      </c>
      <c r="M8">
        <v>0.52941176470588236</v>
      </c>
      <c r="N8">
        <v>0.26100000000000001</v>
      </c>
      <c r="O8">
        <v>0.36099999999999999</v>
      </c>
      <c r="P8">
        <v>0.36099999999999999</v>
      </c>
      <c r="Q8">
        <v>0.72199999999999998</v>
      </c>
      <c r="R8">
        <f t="shared" si="1"/>
        <v>1.6402266288951843</v>
      </c>
      <c r="S8">
        <f t="shared" si="2"/>
        <v>9.9999999999999978E-2</v>
      </c>
      <c r="T8">
        <f>'Full Log'!R8/'Full Log'!D8</f>
        <v>4.1045147058823535</v>
      </c>
      <c r="U8">
        <f>'Full Log'!S8/'Full Log'!$D8</f>
        <v>11.779411764705882</v>
      </c>
      <c r="V8">
        <v>0.26595854922279794</v>
      </c>
    </row>
    <row r="9" spans="1:22" x14ac:dyDescent="0.25">
      <c r="A9" t="s">
        <v>11</v>
      </c>
      <c r="B9">
        <v>2021</v>
      </c>
      <c r="C9" t="str">
        <f t="shared" si="0"/>
        <v>KMO 2021</v>
      </c>
      <c r="D9">
        <v>72</v>
      </c>
      <c r="E9" cm="1">
        <f t="array" ref="E9:M9">'Full Log'!E9:M9 / 'Full Log'!D9</f>
        <v>6.0694444444444446</v>
      </c>
      <c r="F9">
        <v>9.0416666666666661</v>
      </c>
      <c r="G9">
        <v>1.5277777777777777</v>
      </c>
      <c r="H9">
        <v>0.22222222222222221</v>
      </c>
      <c r="I9">
        <v>0.25</v>
      </c>
      <c r="J9">
        <v>5.208333333333333</v>
      </c>
      <c r="K9">
        <v>6.7638888888888893</v>
      </c>
      <c r="L9">
        <v>1.3888888888888888</v>
      </c>
      <c r="M9">
        <v>0.2638888888888889</v>
      </c>
      <c r="N9">
        <v>0.26100000000000001</v>
      </c>
      <c r="O9">
        <v>0.374</v>
      </c>
      <c r="P9">
        <v>0.34</v>
      </c>
      <c r="Q9">
        <v>0.71399999999999997</v>
      </c>
      <c r="R9">
        <f t="shared" si="1"/>
        <v>1.4897025171624712</v>
      </c>
      <c r="S9">
        <f t="shared" si="2"/>
        <v>7.9000000000000015E-2</v>
      </c>
      <c r="T9">
        <f>'Full Log'!R9/'Full Log'!D9</f>
        <v>4.2128333333333332</v>
      </c>
      <c r="U9">
        <f>'Full Log'!S9/'Full Log'!$D9</f>
        <v>11.763888888888889</v>
      </c>
      <c r="V9">
        <v>0.26140092165898621</v>
      </c>
    </row>
    <row r="10" spans="1:22" x14ac:dyDescent="0.25">
      <c r="A10" t="s">
        <v>12</v>
      </c>
      <c r="B10">
        <v>2021</v>
      </c>
      <c r="C10" t="str">
        <f t="shared" si="0"/>
        <v>WIL 2021</v>
      </c>
      <c r="D10">
        <v>68</v>
      </c>
      <c r="E10" cm="1">
        <f t="array" ref="E10:M10">'Full Log'!E10:M10 / 'Full Log'!D10</f>
        <v>5.367647058823529</v>
      </c>
      <c r="F10">
        <v>8.6764705882352935</v>
      </c>
      <c r="G10">
        <v>1.3676470588235294</v>
      </c>
      <c r="H10">
        <v>0.10294117647058823</v>
      </c>
      <c r="I10">
        <v>0.33823529411764708</v>
      </c>
      <c r="J10">
        <v>4.9411764705882355</v>
      </c>
      <c r="K10">
        <v>8.0441176470588243</v>
      </c>
      <c r="L10">
        <v>0.91176470588235292</v>
      </c>
      <c r="M10">
        <v>0.3235294117647059</v>
      </c>
      <c r="N10">
        <v>0.255</v>
      </c>
      <c r="O10">
        <v>0.36599999999999999</v>
      </c>
      <c r="P10">
        <v>0.33100000000000002</v>
      </c>
      <c r="Q10">
        <v>0.69799999999999995</v>
      </c>
      <c r="R10">
        <f t="shared" si="1"/>
        <v>1.6164383561643836</v>
      </c>
      <c r="S10">
        <f t="shared" si="2"/>
        <v>7.6000000000000012E-2</v>
      </c>
      <c r="T10">
        <f>'Full Log'!R10/'Full Log'!D10</f>
        <v>3.9407352941176477</v>
      </c>
      <c r="U10">
        <f>'Full Log'!S10/'Full Log'!$D10</f>
        <v>11.264705882352942</v>
      </c>
      <c r="V10">
        <v>0.2385762711864407</v>
      </c>
    </row>
    <row r="11" spans="1:22" x14ac:dyDescent="0.25">
      <c r="A11" t="s">
        <v>13</v>
      </c>
      <c r="B11">
        <v>2021</v>
      </c>
      <c r="C11" t="str">
        <f t="shared" si="0"/>
        <v>GB 2021</v>
      </c>
      <c r="D11">
        <v>72</v>
      </c>
      <c r="E11" cm="1">
        <f t="array" ref="E11:M11">'Full Log'!E11:M11 / 'Full Log'!D11</f>
        <v>4.7638888888888893</v>
      </c>
      <c r="F11">
        <v>8.3472222222222214</v>
      </c>
      <c r="G11">
        <v>1.2777777777777777</v>
      </c>
      <c r="H11">
        <v>0.18055555555555555</v>
      </c>
      <c r="I11">
        <v>0.66666666666666663</v>
      </c>
      <c r="J11">
        <v>3.9444444444444446</v>
      </c>
      <c r="K11">
        <v>8.5277777777777786</v>
      </c>
      <c r="L11">
        <v>1.125</v>
      </c>
      <c r="M11">
        <v>0.30555555555555558</v>
      </c>
      <c r="N11">
        <v>0.252</v>
      </c>
      <c r="O11">
        <v>0.34200000000000003</v>
      </c>
      <c r="P11">
        <v>0.36199999999999999</v>
      </c>
      <c r="Q11">
        <v>0.70499999999999996</v>
      </c>
      <c r="R11">
        <f t="shared" si="1"/>
        <v>1.7521865889212824</v>
      </c>
      <c r="S11">
        <f t="shared" si="2"/>
        <v>0.10999999999999999</v>
      </c>
      <c r="T11">
        <f>'Full Log'!R11/'Full Log'!D11</f>
        <v>3.980375</v>
      </c>
      <c r="U11">
        <f>'Full Log'!S11/'Full Log'!$D11</f>
        <v>11.986111111111111</v>
      </c>
      <c r="V11">
        <v>0.25367720465890187</v>
      </c>
    </row>
    <row r="12" spans="1:22" x14ac:dyDescent="0.25">
      <c r="A12" t="s">
        <v>14</v>
      </c>
      <c r="B12">
        <v>2021</v>
      </c>
      <c r="C12" t="str">
        <f t="shared" si="0"/>
        <v>WIR 2021</v>
      </c>
      <c r="D12">
        <v>72</v>
      </c>
      <c r="E12" cm="1">
        <f t="array" ref="E12:M12">'Full Log'!E12:M12 / 'Full Log'!D12</f>
        <v>5.125</v>
      </c>
      <c r="F12">
        <v>8.3194444444444446</v>
      </c>
      <c r="G12">
        <v>1.375</v>
      </c>
      <c r="H12">
        <v>6.9444444444444448E-2</v>
      </c>
      <c r="I12">
        <v>0.2638888888888889</v>
      </c>
      <c r="J12">
        <v>5.291666666666667</v>
      </c>
      <c r="K12">
        <v>7.4027777777777777</v>
      </c>
      <c r="L12">
        <v>1.4166666666666667</v>
      </c>
      <c r="M12">
        <v>0.27777777777777779</v>
      </c>
      <c r="N12">
        <v>0.252</v>
      </c>
      <c r="O12">
        <v>0.36499999999999999</v>
      </c>
      <c r="P12">
        <v>0.32200000000000001</v>
      </c>
      <c r="Q12">
        <v>0.68700000000000006</v>
      </c>
      <c r="R12">
        <f t="shared" si="1"/>
        <v>1.6233062330623307</v>
      </c>
      <c r="S12">
        <f t="shared" si="2"/>
        <v>7.0000000000000007E-2</v>
      </c>
      <c r="T12">
        <f>'Full Log'!R12/'Full Log'!D12</f>
        <v>3.7767499999999998</v>
      </c>
      <c r="U12">
        <f>'Full Log'!S12/'Full Log'!$D12</f>
        <v>10.625</v>
      </c>
      <c r="V12">
        <v>0.26462103505843076</v>
      </c>
    </row>
    <row r="13" spans="1:22" x14ac:dyDescent="0.25">
      <c r="A13" t="s">
        <v>15</v>
      </c>
      <c r="B13">
        <v>2021</v>
      </c>
      <c r="C13" t="str">
        <f t="shared" si="0"/>
        <v>TVC 2021</v>
      </c>
      <c r="D13">
        <v>71</v>
      </c>
      <c r="E13" cm="1">
        <f t="array" ref="E13:M13">'Full Log'!E13:M13 / 'Full Log'!D13</f>
        <v>6.140845070422535</v>
      </c>
      <c r="F13">
        <v>8.0281690140845079</v>
      </c>
      <c r="G13">
        <v>1.4507042253521127</v>
      </c>
      <c r="H13">
        <v>0.352112676056338</v>
      </c>
      <c r="I13">
        <v>0.323943661971831</v>
      </c>
      <c r="J13">
        <v>5.859154929577465</v>
      </c>
      <c r="K13">
        <v>6.845070422535211</v>
      </c>
      <c r="L13">
        <v>2.5211267605633805</v>
      </c>
      <c r="M13">
        <v>0.6901408450704225</v>
      </c>
      <c r="N13">
        <v>0.25</v>
      </c>
      <c r="O13">
        <v>0.38100000000000001</v>
      </c>
      <c r="P13">
        <v>0.34699999999999998</v>
      </c>
      <c r="Q13">
        <v>0.72799999999999998</v>
      </c>
      <c r="R13">
        <f t="shared" si="1"/>
        <v>1.3073394495412847</v>
      </c>
      <c r="S13">
        <f t="shared" si="2"/>
        <v>9.6999999999999975E-2</v>
      </c>
      <c r="T13">
        <f>'Full Log'!R13/'Full Log'!D13</f>
        <v>4.0751267605633803</v>
      </c>
      <c r="U13">
        <f>'Full Log'!S13/'Full Log'!$D13</f>
        <v>11.154929577464788</v>
      </c>
      <c r="V13">
        <v>0.33684210526315789</v>
      </c>
    </row>
    <row r="14" spans="1:22" x14ac:dyDescent="0.25">
      <c r="A14" t="s">
        <v>16</v>
      </c>
      <c r="B14">
        <v>2021</v>
      </c>
      <c r="C14" t="str">
        <f t="shared" si="0"/>
        <v>LAC 2021</v>
      </c>
      <c r="D14">
        <v>68</v>
      </c>
      <c r="E14" cm="1">
        <f t="array" ref="E14:M14">'Full Log'!E14:M14 / 'Full Log'!D14</f>
        <v>5.382352941176471</v>
      </c>
      <c r="F14">
        <v>8.4117647058823533</v>
      </c>
      <c r="G14">
        <v>1.338235294117647</v>
      </c>
      <c r="H14">
        <v>0.17647058823529413</v>
      </c>
      <c r="I14">
        <v>0.69117647058823528</v>
      </c>
      <c r="J14">
        <v>4.9852941176470589</v>
      </c>
      <c r="K14">
        <v>9.3235294117647065</v>
      </c>
      <c r="L14">
        <v>1.6176470588235294</v>
      </c>
      <c r="M14">
        <v>0.22058823529411764</v>
      </c>
      <c r="N14">
        <v>0.249</v>
      </c>
      <c r="O14">
        <v>0.35699999999999998</v>
      </c>
      <c r="P14">
        <v>0.36</v>
      </c>
      <c r="Q14">
        <v>0.71699999999999997</v>
      </c>
      <c r="R14">
        <f t="shared" si="1"/>
        <v>1.5628415300546448</v>
      </c>
      <c r="S14">
        <f t="shared" si="2"/>
        <v>0.11099999999999999</v>
      </c>
      <c r="T14">
        <f>'Full Log'!R14/'Full Log'!D14</f>
        <v>4.2049852941176473</v>
      </c>
      <c r="U14">
        <f>'Full Log'!S14/'Full Log'!$D14</f>
        <v>12.176470588235293</v>
      </c>
      <c r="V14">
        <v>0.30036713286713285</v>
      </c>
    </row>
    <row r="15" spans="1:22" x14ac:dyDescent="0.25">
      <c r="A15" t="s">
        <v>17</v>
      </c>
      <c r="B15">
        <v>2021</v>
      </c>
      <c r="C15" t="str">
        <f t="shared" si="0"/>
        <v>BC 2021</v>
      </c>
      <c r="D15">
        <v>72</v>
      </c>
      <c r="E15" cm="1">
        <f t="array" ref="E15:M15">'Full Log'!E15:M15 / 'Full Log'!D15</f>
        <v>4.6944444444444446</v>
      </c>
      <c r="F15">
        <v>8</v>
      </c>
      <c r="G15">
        <v>1.1527777777777777</v>
      </c>
      <c r="H15">
        <v>0.22222222222222221</v>
      </c>
      <c r="I15">
        <v>0.20833333333333334</v>
      </c>
      <c r="J15">
        <v>4.6527777777777777</v>
      </c>
      <c r="K15">
        <v>7.3055555555555554</v>
      </c>
      <c r="L15">
        <v>0.79166666666666663</v>
      </c>
      <c r="M15">
        <v>0.3888888888888889</v>
      </c>
      <c r="N15">
        <v>0.249</v>
      </c>
      <c r="O15">
        <v>0.35699999999999998</v>
      </c>
      <c r="P15">
        <v>0.318</v>
      </c>
      <c r="Q15">
        <v>0.67500000000000004</v>
      </c>
      <c r="R15">
        <f t="shared" si="1"/>
        <v>1.7041420118343193</v>
      </c>
      <c r="S15">
        <f t="shared" si="2"/>
        <v>6.9000000000000006E-2</v>
      </c>
      <c r="T15">
        <f>'Full Log'!R15/'Full Log'!D15</f>
        <v>3.5128055555555555</v>
      </c>
      <c r="U15">
        <f>'Full Log'!S15/'Full Log'!$D15</f>
        <v>10.222222222222221</v>
      </c>
      <c r="V15">
        <v>0.22652083333333331</v>
      </c>
    </row>
    <row r="16" spans="1:22" x14ac:dyDescent="0.25">
      <c r="A16" t="s">
        <v>18</v>
      </c>
      <c r="B16">
        <v>2021</v>
      </c>
      <c r="C16" t="str">
        <f t="shared" si="0"/>
        <v>RFD 2021</v>
      </c>
      <c r="D16">
        <v>71</v>
      </c>
      <c r="E16" cm="1">
        <f t="array" ref="E16:M16">'Full Log'!E16:M16 / 'Full Log'!D16</f>
        <v>5.52112676056338</v>
      </c>
      <c r="F16">
        <v>8.0422535211267601</v>
      </c>
      <c r="G16">
        <v>1.267605633802817</v>
      </c>
      <c r="H16">
        <v>0.23943661971830985</v>
      </c>
      <c r="I16">
        <v>0.352112676056338</v>
      </c>
      <c r="J16">
        <v>5.295774647887324</v>
      </c>
      <c r="K16">
        <v>8.112676056338028</v>
      </c>
      <c r="L16">
        <v>1.6901408450704225</v>
      </c>
      <c r="M16">
        <v>0.45070422535211269</v>
      </c>
      <c r="N16">
        <v>0.24199999999999999</v>
      </c>
      <c r="O16">
        <v>0.35799999999999998</v>
      </c>
      <c r="P16">
        <v>0.32600000000000001</v>
      </c>
      <c r="Q16">
        <v>0.68400000000000005</v>
      </c>
      <c r="R16">
        <f t="shared" si="1"/>
        <v>1.4566326530612244</v>
      </c>
      <c r="S16">
        <f t="shared" si="2"/>
        <v>8.4000000000000019E-2</v>
      </c>
      <c r="T16">
        <f>'Full Log'!R16/'Full Log'!D16</f>
        <v>3.7510140845070423</v>
      </c>
      <c r="U16">
        <f>'Full Log'!S16/'Full Log'!$D16</f>
        <v>10.845070422535212</v>
      </c>
      <c r="V16">
        <v>0.28099124343257442</v>
      </c>
    </row>
    <row r="17" spans="1:22" x14ac:dyDescent="0.25">
      <c r="A17" t="s">
        <v>19</v>
      </c>
      <c r="B17">
        <v>2021</v>
      </c>
      <c r="C17" t="str">
        <f t="shared" si="0"/>
        <v>KZO 2021</v>
      </c>
      <c r="D17">
        <v>72</v>
      </c>
      <c r="E17" cm="1">
        <f t="array" ref="E17:M17">'Full Log'!E17:M17 / 'Full Log'!D17</f>
        <v>4.9722222222222223</v>
      </c>
      <c r="F17">
        <v>7.958333333333333</v>
      </c>
      <c r="G17">
        <v>1.4722222222222223</v>
      </c>
      <c r="H17">
        <v>9.7222222222222224E-2</v>
      </c>
      <c r="I17">
        <v>0.55555555555555558</v>
      </c>
      <c r="J17">
        <v>5.2777777777777777</v>
      </c>
      <c r="K17">
        <v>8.4305555555555554</v>
      </c>
      <c r="L17">
        <v>1.4444444444444444</v>
      </c>
      <c r="M17">
        <v>0.375</v>
      </c>
      <c r="N17">
        <v>0.24099999999999999</v>
      </c>
      <c r="O17">
        <v>0.36399999999999999</v>
      </c>
      <c r="P17">
        <v>0.34200000000000003</v>
      </c>
      <c r="Q17">
        <v>0.70599999999999996</v>
      </c>
      <c r="R17">
        <f t="shared" si="1"/>
        <v>1.6005586592178771</v>
      </c>
      <c r="S17">
        <f t="shared" si="2"/>
        <v>0.10100000000000003</v>
      </c>
      <c r="T17">
        <f>'Full Log'!R17/'Full Log'!D17</f>
        <v>3.9003055555555557</v>
      </c>
      <c r="U17">
        <f>'Full Log'!S17/'Full Log'!$D17</f>
        <v>11.291666666666666</v>
      </c>
      <c r="V17">
        <v>0.29315357766143108</v>
      </c>
    </row>
    <row r="18" spans="1:22" x14ac:dyDescent="0.25">
      <c r="A18" t="s">
        <v>20</v>
      </c>
      <c r="B18">
        <v>2021</v>
      </c>
      <c r="C18" t="str">
        <f t="shared" si="0"/>
        <v>WAU 2021</v>
      </c>
      <c r="D18">
        <v>72</v>
      </c>
      <c r="E18" cm="1">
        <f t="array" ref="E18:M18">'Full Log'!E18:M18 / 'Full Log'!D18</f>
        <v>5.291666666666667</v>
      </c>
      <c r="F18">
        <v>7.8472222222222223</v>
      </c>
      <c r="G18">
        <v>1.2361111111111112</v>
      </c>
      <c r="H18">
        <v>9.7222222222222224E-2</v>
      </c>
      <c r="I18">
        <v>0.625</v>
      </c>
      <c r="J18">
        <v>4.8611111111111107</v>
      </c>
      <c r="K18">
        <v>7.9305555555555554</v>
      </c>
      <c r="L18">
        <v>1.7638888888888888</v>
      </c>
      <c r="M18">
        <v>0.55555555555555558</v>
      </c>
      <c r="N18">
        <v>0.24099999999999999</v>
      </c>
      <c r="O18">
        <v>0.35099999999999998</v>
      </c>
      <c r="P18">
        <v>0.34300000000000003</v>
      </c>
      <c r="Q18">
        <v>0.69399999999999995</v>
      </c>
      <c r="R18">
        <f t="shared" si="1"/>
        <v>1.4829396325459316</v>
      </c>
      <c r="S18">
        <f t="shared" si="2"/>
        <v>0.10200000000000004</v>
      </c>
      <c r="T18">
        <f>'Full Log'!R18/'Full Log'!D18</f>
        <v>3.7935972222222225</v>
      </c>
      <c r="U18">
        <f>'Full Log'!S18/'Full Log'!$D18</f>
        <v>11.152777777777779</v>
      </c>
      <c r="V18">
        <v>0.28792035398230093</v>
      </c>
    </row>
    <row r="19" spans="1:22" x14ac:dyDescent="0.25">
      <c r="A19" t="s">
        <v>21</v>
      </c>
      <c r="B19">
        <v>2021</v>
      </c>
      <c r="C19" t="str">
        <f t="shared" si="0"/>
        <v>ROC 2021</v>
      </c>
      <c r="D19">
        <v>67</v>
      </c>
      <c r="E19" cm="1">
        <f t="array" ref="E19:M19">'Full Log'!E19:M19 / 'Full Log'!D19</f>
        <v>5.3880597014925371</v>
      </c>
      <c r="F19">
        <v>7.9402985074626864</v>
      </c>
      <c r="G19">
        <v>1.3134328358208955</v>
      </c>
      <c r="H19">
        <v>7.4626865671641784E-2</v>
      </c>
      <c r="I19">
        <v>0.59701492537313428</v>
      </c>
      <c r="J19">
        <v>5.6268656716417906</v>
      </c>
      <c r="K19">
        <v>9.5522388059701484</v>
      </c>
      <c r="L19">
        <v>2.0597014925373136</v>
      </c>
      <c r="M19">
        <v>0.61194029850746268</v>
      </c>
      <c r="N19">
        <v>0.24</v>
      </c>
      <c r="O19">
        <v>0.36199999999999999</v>
      </c>
      <c r="P19">
        <v>0.33900000000000002</v>
      </c>
      <c r="Q19">
        <v>0.70099999999999996</v>
      </c>
      <c r="R19">
        <f t="shared" si="1"/>
        <v>1.4736842105263157</v>
      </c>
      <c r="S19">
        <f t="shared" si="2"/>
        <v>9.9000000000000032E-2</v>
      </c>
      <c r="T19">
        <f>'Full Log'!R19/'Full Log'!D19</f>
        <v>3.9287164179104477</v>
      </c>
      <c r="U19">
        <f>'Full Log'!S19/'Full Log'!$D19</f>
        <v>11.194029850746269</v>
      </c>
      <c r="V19">
        <v>0.3121804511278195</v>
      </c>
    </row>
    <row r="20" spans="1:22" x14ac:dyDescent="0.25">
      <c r="A20" t="s">
        <v>22</v>
      </c>
      <c r="B20">
        <v>2021</v>
      </c>
      <c r="C20" t="str">
        <f t="shared" si="0"/>
        <v>LAK 2021</v>
      </c>
      <c r="D20">
        <v>71</v>
      </c>
      <c r="E20" cm="1">
        <f t="array" ref="E20:M20">'Full Log'!E20:M20 / 'Full Log'!D20</f>
        <v>5.084507042253521</v>
      </c>
      <c r="F20">
        <v>7.859154929577465</v>
      </c>
      <c r="G20">
        <v>1.3098591549295775</v>
      </c>
      <c r="H20">
        <v>0.18309859154929578</v>
      </c>
      <c r="I20">
        <v>0.676056338028169</v>
      </c>
      <c r="J20">
        <v>4.507042253521127</v>
      </c>
      <c r="K20">
        <v>8.8028169014084501</v>
      </c>
      <c r="L20">
        <v>0.95774647887323938</v>
      </c>
      <c r="M20">
        <v>0.30985915492957744</v>
      </c>
      <c r="N20">
        <v>0.23899999999999999</v>
      </c>
      <c r="O20">
        <v>0.34100000000000003</v>
      </c>
      <c r="P20">
        <v>0.35099999999999998</v>
      </c>
      <c r="Q20">
        <v>0.69199999999999995</v>
      </c>
      <c r="R20">
        <f t="shared" si="1"/>
        <v>1.5457063711911359</v>
      </c>
      <c r="S20">
        <f t="shared" si="2"/>
        <v>0.11199999999999999</v>
      </c>
      <c r="T20">
        <f>'Full Log'!R20/'Full Log'!D20</f>
        <v>3.8225352112676054</v>
      </c>
      <c r="U20">
        <f>'Full Log'!S20/'Full Log'!$D20</f>
        <v>11.56338028169014</v>
      </c>
      <c r="V20">
        <v>0.26941039426523294</v>
      </c>
    </row>
    <row r="21" spans="1:22" x14ac:dyDescent="0.25">
      <c r="A21" t="s">
        <v>23</v>
      </c>
      <c r="B21">
        <v>2021</v>
      </c>
      <c r="C21" t="str">
        <f t="shared" si="0"/>
        <v>BIS 2021</v>
      </c>
      <c r="D21">
        <v>68</v>
      </c>
      <c r="E21" cm="1">
        <f t="array" ref="E21:M21">'Full Log'!E21:M21 / 'Full Log'!D21</f>
        <v>5.2794117647058822</v>
      </c>
      <c r="F21">
        <v>7.8970588235294121</v>
      </c>
      <c r="G21">
        <v>1.1176470588235294</v>
      </c>
      <c r="H21">
        <v>7.3529411764705885E-2</v>
      </c>
      <c r="I21">
        <v>0.39705882352941174</v>
      </c>
      <c r="J21">
        <v>4.882352941176471</v>
      </c>
      <c r="K21">
        <v>8.3235294117647065</v>
      </c>
      <c r="L21">
        <v>1.6323529411764706</v>
      </c>
      <c r="M21">
        <v>0.52941176470588236</v>
      </c>
      <c r="N21">
        <v>0.23799999999999999</v>
      </c>
      <c r="O21">
        <v>0.35899999999999999</v>
      </c>
      <c r="P21">
        <v>0.312</v>
      </c>
      <c r="Q21">
        <v>0.67200000000000004</v>
      </c>
      <c r="R21">
        <f t="shared" si="1"/>
        <v>1.4958217270194987</v>
      </c>
      <c r="S21">
        <f t="shared" si="2"/>
        <v>7.400000000000001E-2</v>
      </c>
      <c r="T21">
        <f>'Full Log'!R21/'Full Log'!D21</f>
        <v>3.4790000000000001</v>
      </c>
      <c r="U21">
        <f>'Full Log'!S21/'Full Log'!$D21</f>
        <v>10.352941176470589</v>
      </c>
      <c r="V21">
        <v>0.25439851024208565</v>
      </c>
    </row>
    <row r="22" spans="1:22" x14ac:dyDescent="0.25">
      <c r="A22" t="s">
        <v>24</v>
      </c>
      <c r="B22">
        <v>2021</v>
      </c>
      <c r="C22" t="str">
        <f t="shared" si="0"/>
        <v>MIN 2021</v>
      </c>
      <c r="D22">
        <v>36</v>
      </c>
      <c r="E22" cm="1">
        <f t="array" ref="E22:M22">'Full Log'!E22:M22 / 'Full Log'!D22</f>
        <v>4.3611111111111107</v>
      </c>
      <c r="F22">
        <v>7.6388888888888893</v>
      </c>
      <c r="G22">
        <v>1.2777777777777777</v>
      </c>
      <c r="H22">
        <v>0.1111111111111111</v>
      </c>
      <c r="I22">
        <v>0.41666666666666669</v>
      </c>
      <c r="J22">
        <v>4.4722222222222223</v>
      </c>
      <c r="K22">
        <v>9.25</v>
      </c>
      <c r="L22">
        <v>1.6111111111111112</v>
      </c>
      <c r="M22">
        <v>0.41666666666666669</v>
      </c>
      <c r="N22">
        <v>0.22900000000000001</v>
      </c>
      <c r="O22">
        <v>0.33400000000000002</v>
      </c>
      <c r="P22">
        <v>0.311</v>
      </c>
      <c r="Q22">
        <v>0.64400000000000002</v>
      </c>
      <c r="R22">
        <f t="shared" si="1"/>
        <v>1.7515923566878984</v>
      </c>
      <c r="S22">
        <f t="shared" si="2"/>
        <v>8.199999999999999E-2</v>
      </c>
      <c r="T22">
        <f>'Full Log'!R22/'Full Log'!D22</f>
        <v>3.3207777777777778</v>
      </c>
      <c r="U22">
        <f>'Full Log'!S22/'Full Log'!$D22</f>
        <v>10.388888888888889</v>
      </c>
      <c r="V22">
        <v>0.25231636363636362</v>
      </c>
    </row>
    <row r="23" spans="1:22" x14ac:dyDescent="0.25">
      <c r="A23" t="s">
        <v>25</v>
      </c>
      <c r="B23">
        <v>2021</v>
      </c>
      <c r="C23" t="str">
        <f t="shared" si="0"/>
        <v>EC 2021</v>
      </c>
      <c r="D23">
        <v>68</v>
      </c>
      <c r="E23" cm="1">
        <f t="array" ref="E23:M23">'Full Log'!E23:M23 / 'Full Log'!D23</f>
        <v>4.4852941176470589</v>
      </c>
      <c r="F23">
        <v>7.2941176470588234</v>
      </c>
      <c r="G23">
        <v>1</v>
      </c>
      <c r="H23">
        <v>5.8823529411764705E-2</v>
      </c>
      <c r="I23">
        <v>0.17647058823529413</v>
      </c>
      <c r="J23">
        <v>5.5</v>
      </c>
      <c r="K23">
        <v>8.485294117647058</v>
      </c>
      <c r="L23">
        <v>1.3970588235294117</v>
      </c>
      <c r="M23">
        <v>0.36764705882352944</v>
      </c>
      <c r="N23">
        <v>0.22500000000000001</v>
      </c>
      <c r="O23">
        <v>0.35099999999999998</v>
      </c>
      <c r="P23">
        <v>0.27600000000000002</v>
      </c>
      <c r="Q23">
        <v>0.627</v>
      </c>
      <c r="R23">
        <f t="shared" si="1"/>
        <v>1.6262295081967213</v>
      </c>
      <c r="S23">
        <f t="shared" si="2"/>
        <v>5.1000000000000018E-2</v>
      </c>
      <c r="T23">
        <f>'Full Log'!R23/'Full Log'!D23</f>
        <v>3.0220735294117649</v>
      </c>
      <c r="U23">
        <f>'Full Log'!S23/'Full Log'!$D23</f>
        <v>8.9411764705882355</v>
      </c>
      <c r="V23">
        <v>0.25221774193548391</v>
      </c>
    </row>
    <row r="24" spans="1:22" x14ac:dyDescent="0.25">
      <c r="A24" t="s">
        <v>26</v>
      </c>
      <c r="B24">
        <v>2021</v>
      </c>
      <c r="C24" t="str">
        <f t="shared" si="0"/>
        <v>TOTALS 2021</v>
      </c>
      <c r="D24">
        <v>1506</v>
      </c>
      <c r="E24" cm="1">
        <f t="array" ref="E24:M24">'Full Log'!E24:M24 / 'Full Log'!D24</f>
        <v>5.4455511288180611</v>
      </c>
      <c r="F24">
        <v>8.3877822045152719</v>
      </c>
      <c r="G24">
        <v>1.3711819389110225</v>
      </c>
      <c r="H24">
        <v>0.16135458167330677</v>
      </c>
      <c r="I24">
        <v>0.42895086321381143</v>
      </c>
      <c r="J24">
        <v>5.00132802124834</v>
      </c>
      <c r="K24">
        <v>7.855245683930943</v>
      </c>
      <c r="L24">
        <v>1.5564409030544488</v>
      </c>
      <c r="M24">
        <v>0.41899070385126164</v>
      </c>
      <c r="N24">
        <v>0.252</v>
      </c>
      <c r="O24">
        <v>0.36299999999999999</v>
      </c>
      <c r="P24">
        <v>0.34200000000000003</v>
      </c>
      <c r="Q24">
        <v>0.70499999999999996</v>
      </c>
      <c r="R24">
        <f t="shared" si="1"/>
        <v>1.5402999634190953</v>
      </c>
      <c r="S24">
        <f t="shared" si="2"/>
        <v>9.0000000000000024E-2</v>
      </c>
      <c r="T24">
        <f>'Full Log'!R24/'Full Log'!D24</f>
        <v>3.9792901726427621</v>
      </c>
      <c r="U24">
        <f>'Full Log'!S24/'Full Log'!$D24</f>
        <v>11.368525896414342</v>
      </c>
      <c r="V24">
        <v>0.27398416719442686</v>
      </c>
    </row>
    <row r="25" spans="1:22" x14ac:dyDescent="0.25">
      <c r="A25" t="s">
        <v>5</v>
      </c>
      <c r="B25">
        <v>2020</v>
      </c>
      <c r="C25" t="str">
        <f t="shared" si="0"/>
        <v>FDL 2020</v>
      </c>
      <c r="D25">
        <v>48</v>
      </c>
      <c r="E25" cm="1">
        <f t="array" ref="E25:M25">'Full Log'!E25:M25 / 'Full Log'!D25</f>
        <v>7.354166666666667</v>
      </c>
      <c r="F25">
        <v>9.8541666666666661</v>
      </c>
      <c r="G25">
        <v>1.5833333333333333</v>
      </c>
      <c r="H25">
        <v>8.3333333333333329E-2</v>
      </c>
      <c r="I25">
        <v>0.58333333333333337</v>
      </c>
      <c r="J25">
        <v>5.708333333333333</v>
      </c>
      <c r="K25">
        <v>7.25</v>
      </c>
      <c r="L25">
        <v>1.5833333333333333</v>
      </c>
      <c r="M25">
        <v>0.33333333333333331</v>
      </c>
      <c r="N25">
        <v>0.28699999999999998</v>
      </c>
      <c r="O25">
        <v>0.39400000000000002</v>
      </c>
      <c r="P25">
        <v>0.38800000000000001</v>
      </c>
      <c r="Q25">
        <v>0.78300000000000003</v>
      </c>
      <c r="R25">
        <f t="shared" si="1"/>
        <v>1.3399433427762037</v>
      </c>
      <c r="S25">
        <f t="shared" si="2"/>
        <v>0.10100000000000003</v>
      </c>
      <c r="T25">
        <f>'Full Log'!R25/'Full Log'!D25</f>
        <v>5.1848125000000005</v>
      </c>
      <c r="U25">
        <f>'Full Log'!S25/'Full Log'!$D25</f>
        <v>13.354166666666666</v>
      </c>
      <c r="V25">
        <v>0.30459619450317121</v>
      </c>
    </row>
    <row r="26" spans="1:22" x14ac:dyDescent="0.25">
      <c r="A26" t="s">
        <v>4</v>
      </c>
      <c r="B26">
        <v>2020</v>
      </c>
      <c r="C26" t="str">
        <f t="shared" si="0"/>
        <v>WAT 2020</v>
      </c>
      <c r="D26">
        <v>41</v>
      </c>
      <c r="E26" cm="1">
        <f t="array" ref="E26:M26">'Full Log'!E26:M26 / 'Full Log'!D26</f>
        <v>7.024390243902439</v>
      </c>
      <c r="F26">
        <v>9.7804878048780495</v>
      </c>
      <c r="G26">
        <v>1.6097560975609757</v>
      </c>
      <c r="H26">
        <v>0.17073170731707318</v>
      </c>
      <c r="I26">
        <v>0.85365853658536583</v>
      </c>
      <c r="J26">
        <v>4.7804878048780486</v>
      </c>
      <c r="K26">
        <v>7.2195121951219514</v>
      </c>
      <c r="L26">
        <v>1.6829268292682926</v>
      </c>
      <c r="M26">
        <v>0.3902439024390244</v>
      </c>
      <c r="N26">
        <v>0.28599999999999998</v>
      </c>
      <c r="O26">
        <v>0.38100000000000001</v>
      </c>
      <c r="P26">
        <v>0.41899999999999998</v>
      </c>
      <c r="Q26">
        <v>0.79900000000000004</v>
      </c>
      <c r="R26">
        <f t="shared" si="1"/>
        <v>1.3923611111111112</v>
      </c>
      <c r="S26">
        <f t="shared" si="2"/>
        <v>0.13300000000000001</v>
      </c>
      <c r="T26">
        <f>'Full Log'!R26/'Full Log'!D26</f>
        <v>5.3463170731707317</v>
      </c>
      <c r="U26">
        <f>'Full Log'!S26/'Full Log'!$D26</f>
        <v>14.292682926829269</v>
      </c>
      <c r="V26">
        <v>0.30953615960099745</v>
      </c>
    </row>
    <row r="27" spans="1:22" x14ac:dyDescent="0.25">
      <c r="A27" t="s">
        <v>12</v>
      </c>
      <c r="B27">
        <v>2020</v>
      </c>
      <c r="C27" t="str">
        <f t="shared" si="0"/>
        <v>WIL 2020</v>
      </c>
      <c r="D27">
        <v>42</v>
      </c>
      <c r="E27" cm="1">
        <f t="array" ref="E27:M27">'Full Log'!E27:M27 / 'Full Log'!D27</f>
        <v>6.2857142857142856</v>
      </c>
      <c r="F27">
        <v>9.5714285714285712</v>
      </c>
      <c r="G27">
        <v>1.4285714285714286</v>
      </c>
      <c r="H27">
        <v>0.16666666666666666</v>
      </c>
      <c r="I27">
        <v>0.69047619047619047</v>
      </c>
      <c r="J27">
        <v>5.2380952380952381</v>
      </c>
      <c r="K27">
        <v>8.4761904761904763</v>
      </c>
      <c r="L27">
        <v>0.90476190476190477</v>
      </c>
      <c r="M27">
        <v>0.26190476190476192</v>
      </c>
      <c r="N27">
        <v>0.27300000000000002</v>
      </c>
      <c r="O27">
        <v>0.378</v>
      </c>
      <c r="P27">
        <v>0.38200000000000001</v>
      </c>
      <c r="Q27">
        <v>0.76100000000000001</v>
      </c>
      <c r="R27">
        <f t="shared" si="1"/>
        <v>1.5227272727272727</v>
      </c>
      <c r="S27">
        <f t="shared" si="2"/>
        <v>0.10899999999999999</v>
      </c>
      <c r="T27">
        <f>'Full Log'!R27/'Full Log'!D27</f>
        <v>4.9277619047619048</v>
      </c>
      <c r="U27">
        <f>'Full Log'!S27/'Full Log'!$D27</f>
        <v>13.404761904761905</v>
      </c>
      <c r="V27">
        <v>0.27707462686567169</v>
      </c>
    </row>
    <row r="28" spans="1:22" x14ac:dyDescent="0.25">
      <c r="A28" t="s">
        <v>14</v>
      </c>
      <c r="B28">
        <v>2020</v>
      </c>
      <c r="C28" t="str">
        <f t="shared" si="0"/>
        <v>WIR 2020</v>
      </c>
      <c r="D28">
        <v>46</v>
      </c>
      <c r="E28" cm="1">
        <f t="array" ref="E28:M28">'Full Log'!E28:M28 / 'Full Log'!D28</f>
        <v>7.1521739130434785</v>
      </c>
      <c r="F28">
        <v>9.1521739130434785</v>
      </c>
      <c r="G28">
        <v>1.4565217391304348</v>
      </c>
      <c r="H28">
        <v>8.6956521739130432E-2</v>
      </c>
      <c r="I28">
        <v>0.91304347826086951</v>
      </c>
      <c r="J28">
        <v>5.9565217391304346</v>
      </c>
      <c r="K28">
        <v>8.3478260869565215</v>
      </c>
      <c r="L28">
        <v>0.97826086956521741</v>
      </c>
      <c r="M28">
        <v>0.28260869565217389</v>
      </c>
      <c r="N28">
        <v>0.26700000000000002</v>
      </c>
      <c r="O28">
        <v>0.38800000000000001</v>
      </c>
      <c r="P28">
        <v>0.39400000000000002</v>
      </c>
      <c r="Q28">
        <v>0.78200000000000003</v>
      </c>
      <c r="R28">
        <f t="shared" si="1"/>
        <v>1.2796352583586625</v>
      </c>
      <c r="S28">
        <f t="shared" si="2"/>
        <v>0.127</v>
      </c>
      <c r="T28">
        <f>'Full Log'!R28/'Full Log'!D28</f>
        <v>5.0770434782608698</v>
      </c>
      <c r="U28">
        <f>'Full Log'!S28/'Full Log'!$D28</f>
        <v>13.521739130434783</v>
      </c>
      <c r="V28">
        <v>0.32154156769596198</v>
      </c>
    </row>
    <row r="29" spans="1:22" x14ac:dyDescent="0.25">
      <c r="A29" t="s">
        <v>43</v>
      </c>
      <c r="B29">
        <v>2020</v>
      </c>
      <c r="C29" t="str">
        <f t="shared" si="0"/>
        <v>BOB 2020</v>
      </c>
      <c r="D29">
        <v>26</v>
      </c>
      <c r="E29" cm="1">
        <f t="array" ref="E29:M29">'Full Log'!E29:M29 / 'Full Log'!D29</f>
        <v>4.884615384615385</v>
      </c>
      <c r="F29">
        <v>8.7307692307692299</v>
      </c>
      <c r="G29">
        <v>1.0769230769230769</v>
      </c>
      <c r="H29">
        <v>0.15384615384615385</v>
      </c>
      <c r="I29">
        <v>0.34615384615384615</v>
      </c>
      <c r="J29">
        <v>4.115384615384615</v>
      </c>
      <c r="K29">
        <v>6.8461538461538458</v>
      </c>
      <c r="L29">
        <v>0.38461538461538464</v>
      </c>
      <c r="M29">
        <v>0.38461538461538464</v>
      </c>
      <c r="N29">
        <v>0.26200000000000001</v>
      </c>
      <c r="O29">
        <v>0.34899999999999998</v>
      </c>
      <c r="P29">
        <v>0.33400000000000002</v>
      </c>
      <c r="Q29">
        <v>0.68300000000000005</v>
      </c>
      <c r="R29">
        <f t="shared" si="1"/>
        <v>1.7874015748031493</v>
      </c>
      <c r="S29">
        <f t="shared" si="2"/>
        <v>7.2000000000000008E-2</v>
      </c>
      <c r="T29">
        <f>'Full Log'!R29/'Full Log'!D29</f>
        <v>3.8209230769230769</v>
      </c>
      <c r="U29">
        <f>'Full Log'!S29/'Full Log'!$D29</f>
        <v>11.153846153846153</v>
      </c>
      <c r="V29">
        <v>0.19621145374449339</v>
      </c>
    </row>
    <row r="30" spans="1:22" x14ac:dyDescent="0.25">
      <c r="A30" t="s">
        <v>15</v>
      </c>
      <c r="B30">
        <v>2020</v>
      </c>
      <c r="C30" t="str">
        <f t="shared" si="0"/>
        <v>TVC 2020</v>
      </c>
      <c r="D30">
        <v>42</v>
      </c>
      <c r="E30" cm="1">
        <f t="array" ref="E30:M30">'Full Log'!E30:M30 / 'Full Log'!D30</f>
        <v>6.1904761904761907</v>
      </c>
      <c r="F30">
        <v>7.8571428571428568</v>
      </c>
      <c r="G30">
        <v>1.0238095238095237</v>
      </c>
      <c r="H30">
        <v>0.35714285714285715</v>
      </c>
      <c r="I30">
        <v>0.14285714285714285</v>
      </c>
      <c r="J30">
        <v>6.5238095238095237</v>
      </c>
      <c r="K30">
        <v>5.8571428571428568</v>
      </c>
      <c r="L30">
        <v>2.5476190476190474</v>
      </c>
      <c r="M30">
        <v>0.54761904761904767</v>
      </c>
      <c r="N30">
        <v>0.25700000000000001</v>
      </c>
      <c r="O30">
        <v>0.39700000000000002</v>
      </c>
      <c r="P30">
        <v>0.32800000000000001</v>
      </c>
      <c r="Q30">
        <v>0.72599999999999998</v>
      </c>
      <c r="R30">
        <f t="shared" si="1"/>
        <v>1.2692307692307692</v>
      </c>
      <c r="S30">
        <f t="shared" si="2"/>
        <v>7.1000000000000008E-2</v>
      </c>
      <c r="T30">
        <f>'Full Log'!R30/'Full Log'!D30</f>
        <v>3.891</v>
      </c>
      <c r="U30">
        <f>'Full Log'!S30/'Full Log'!$D30</f>
        <v>10.023809523809524</v>
      </c>
      <c r="V30">
        <v>0.34967575757575758</v>
      </c>
    </row>
    <row r="31" spans="1:22" x14ac:dyDescent="0.25">
      <c r="A31" t="s">
        <v>8</v>
      </c>
      <c r="B31">
        <v>2020</v>
      </c>
      <c r="C31" t="str">
        <f t="shared" si="0"/>
        <v>STC 2020</v>
      </c>
      <c r="D31">
        <v>40</v>
      </c>
      <c r="E31" cm="1">
        <f t="array" ref="E31:M31">'Full Log'!E31:M31 / 'Full Log'!D31</f>
        <v>5.5750000000000002</v>
      </c>
      <c r="F31">
        <v>8.4749999999999996</v>
      </c>
      <c r="G31">
        <v>1.2</v>
      </c>
      <c r="H31">
        <v>0.15</v>
      </c>
      <c r="I31">
        <v>0.4</v>
      </c>
      <c r="J31">
        <v>3.95</v>
      </c>
      <c r="K31">
        <v>6.8250000000000002</v>
      </c>
      <c r="L31">
        <v>1.45</v>
      </c>
      <c r="M31">
        <v>0.22500000000000001</v>
      </c>
      <c r="N31">
        <v>0.251</v>
      </c>
      <c r="O31">
        <v>0.33600000000000002</v>
      </c>
      <c r="P31">
        <v>0.33100000000000002</v>
      </c>
      <c r="Q31">
        <v>0.66700000000000004</v>
      </c>
      <c r="R31">
        <f t="shared" si="1"/>
        <v>1.5201793721973094</v>
      </c>
      <c r="S31">
        <f t="shared" si="2"/>
        <v>8.0000000000000016E-2</v>
      </c>
      <c r="T31">
        <f>'Full Log'!R31/'Full Log'!D31</f>
        <v>3.6781250000000001</v>
      </c>
      <c r="U31">
        <f>'Full Log'!S31/'Full Log'!$D31</f>
        <v>11.175000000000001</v>
      </c>
      <c r="V31">
        <v>0.23323008849557522</v>
      </c>
    </row>
    <row r="32" spans="1:22" x14ac:dyDescent="0.25">
      <c r="A32" t="s">
        <v>44</v>
      </c>
      <c r="B32">
        <v>2020</v>
      </c>
      <c r="C32" t="str">
        <f t="shared" si="0"/>
        <v>BBM 2020</v>
      </c>
      <c r="D32">
        <v>48</v>
      </c>
      <c r="E32" cm="1">
        <f t="array" ref="E32:M32">'Full Log'!E32:M32 / 'Full Log'!D32</f>
        <v>5.208333333333333</v>
      </c>
      <c r="F32">
        <v>8.5416666666666661</v>
      </c>
      <c r="G32">
        <v>0.91666666666666663</v>
      </c>
      <c r="H32">
        <v>8.3333333333333329E-2</v>
      </c>
      <c r="I32">
        <v>0.125</v>
      </c>
      <c r="J32">
        <v>4.416666666666667</v>
      </c>
      <c r="K32">
        <v>9.4166666666666661</v>
      </c>
      <c r="L32">
        <v>1.2708333333333333</v>
      </c>
      <c r="M32">
        <v>0.41666666666666669</v>
      </c>
      <c r="N32">
        <v>0.247</v>
      </c>
      <c r="O32">
        <v>0.35399999999999998</v>
      </c>
      <c r="P32">
        <v>0.28899999999999998</v>
      </c>
      <c r="Q32">
        <v>0.64300000000000002</v>
      </c>
      <c r="R32">
        <f t="shared" si="1"/>
        <v>1.64</v>
      </c>
      <c r="S32">
        <f t="shared" si="2"/>
        <v>4.1999999999999982E-2</v>
      </c>
      <c r="T32">
        <f>'Full Log'!R32/'Full Log'!D32</f>
        <v>3.3244166666666666</v>
      </c>
      <c r="U32">
        <f>'Full Log'!S32/'Full Log'!$D32</f>
        <v>10</v>
      </c>
      <c r="V32">
        <v>0.19458780487804878</v>
      </c>
    </row>
    <row r="33" spans="1:22" x14ac:dyDescent="0.25">
      <c r="A33" t="s">
        <v>23</v>
      </c>
      <c r="B33">
        <v>2020</v>
      </c>
      <c r="C33" t="str">
        <f t="shared" si="0"/>
        <v>BIS 2020</v>
      </c>
      <c r="D33">
        <v>48</v>
      </c>
      <c r="E33" cm="1">
        <f t="array" ref="E33:M33">'Full Log'!E33:M33 / 'Full Log'!D33</f>
        <v>5.708333333333333</v>
      </c>
      <c r="F33">
        <v>8.0416666666666661</v>
      </c>
      <c r="G33">
        <v>1.2083333333333333</v>
      </c>
      <c r="H33">
        <v>0.22916666666666666</v>
      </c>
      <c r="I33">
        <v>0.25</v>
      </c>
      <c r="J33">
        <v>4.708333333333333</v>
      </c>
      <c r="K33">
        <v>7.770833333333333</v>
      </c>
      <c r="L33">
        <v>1.3958333333333333</v>
      </c>
      <c r="M33">
        <v>0.375</v>
      </c>
      <c r="N33">
        <v>0.245</v>
      </c>
      <c r="O33">
        <v>0.35399999999999998</v>
      </c>
      <c r="P33">
        <v>0.318</v>
      </c>
      <c r="Q33">
        <v>0.67200000000000004</v>
      </c>
      <c r="R33">
        <f t="shared" si="1"/>
        <v>1.4087591240875912</v>
      </c>
      <c r="S33">
        <f t="shared" si="2"/>
        <v>7.3000000000000009E-2</v>
      </c>
      <c r="T33">
        <f>'Full Log'!R33/'Full Log'!D33</f>
        <v>3.5479583333333333</v>
      </c>
      <c r="U33">
        <f>'Full Log'!S33/'Full Log'!$D33</f>
        <v>10.458333333333334</v>
      </c>
      <c r="V33">
        <v>0.24817357512953367</v>
      </c>
    </row>
    <row r="34" spans="1:22" x14ac:dyDescent="0.25">
      <c r="A34" t="s">
        <v>10</v>
      </c>
      <c r="B34">
        <v>2020</v>
      </c>
      <c r="C34" t="str">
        <f t="shared" si="0"/>
        <v>MAN 2020</v>
      </c>
      <c r="D34">
        <v>42</v>
      </c>
      <c r="E34" cm="1">
        <f t="array" ref="E34:M34">'Full Log'!E34:M34 / 'Full Log'!D34</f>
        <v>4.6190476190476186</v>
      </c>
      <c r="F34">
        <v>8.2380952380952372</v>
      </c>
      <c r="G34">
        <v>1.0476190476190477</v>
      </c>
      <c r="H34">
        <v>4.7619047619047616E-2</v>
      </c>
      <c r="I34">
        <v>0.5714285714285714</v>
      </c>
      <c r="J34">
        <v>4.3809523809523814</v>
      </c>
      <c r="K34">
        <v>8.0238095238095237</v>
      </c>
      <c r="L34">
        <v>1.5</v>
      </c>
      <c r="M34">
        <v>0.35714285714285715</v>
      </c>
      <c r="N34">
        <v>0.24399999999999999</v>
      </c>
      <c r="O34">
        <v>0.34899999999999998</v>
      </c>
      <c r="P34">
        <v>0.32800000000000001</v>
      </c>
      <c r="Q34">
        <v>0.67700000000000005</v>
      </c>
      <c r="R34">
        <f t="shared" si="1"/>
        <v>1.7835051546391751</v>
      </c>
      <c r="S34">
        <f t="shared" si="2"/>
        <v>8.4000000000000019E-2</v>
      </c>
      <c r="T34">
        <f>'Full Log'!R34/'Full Log'!D34</f>
        <v>3.6661428571428574</v>
      </c>
      <c r="U34">
        <f>'Full Log'!S34/'Full Log'!$D34</f>
        <v>11.095238095238095</v>
      </c>
      <c r="V34">
        <v>0.24823121387283237</v>
      </c>
    </row>
    <row r="35" spans="1:22" x14ac:dyDescent="0.25">
      <c r="A35" t="s">
        <v>19</v>
      </c>
      <c r="B35">
        <v>2020</v>
      </c>
      <c r="C35" t="str">
        <f t="shared" si="0"/>
        <v>KZO 2020</v>
      </c>
      <c r="D35">
        <v>72</v>
      </c>
      <c r="E35" cm="1">
        <f t="array" ref="E35:M35">'Full Log'!E35:M35 / 'Full Log'!D35</f>
        <v>3.1111111111111112</v>
      </c>
      <c r="F35">
        <v>5.0555555555555554</v>
      </c>
      <c r="G35">
        <v>0.77777777777777779</v>
      </c>
      <c r="H35">
        <v>9.7222222222222224E-2</v>
      </c>
      <c r="I35">
        <v>0.27777777777777779</v>
      </c>
      <c r="J35">
        <v>3.0972222222222223</v>
      </c>
      <c r="K35">
        <v>4.3472222222222223</v>
      </c>
      <c r="L35">
        <v>1.1666666666666667</v>
      </c>
      <c r="M35">
        <v>0.27777777777777779</v>
      </c>
      <c r="N35">
        <v>0.24099999999999999</v>
      </c>
      <c r="O35">
        <v>0.35399999999999998</v>
      </c>
      <c r="P35">
        <v>0.32800000000000001</v>
      </c>
      <c r="Q35">
        <v>0.68200000000000005</v>
      </c>
      <c r="R35">
        <f t="shared" si="1"/>
        <v>1.625</v>
      </c>
      <c r="S35">
        <f t="shared" si="2"/>
        <v>8.7000000000000022E-2</v>
      </c>
      <c r="T35">
        <f>'Full Log'!R35/'Full Log'!D35</f>
        <v>2.3266805555555554</v>
      </c>
      <c r="U35">
        <f>'Full Log'!S35/'Full Log'!$D35</f>
        <v>6.8611111111111107</v>
      </c>
      <c r="V35">
        <v>0.27609065934065935</v>
      </c>
    </row>
    <row r="36" spans="1:22" x14ac:dyDescent="0.25">
      <c r="A36" t="s">
        <v>16</v>
      </c>
      <c r="B36">
        <v>2020</v>
      </c>
      <c r="C36" t="str">
        <f t="shared" si="0"/>
        <v>LAC 2020</v>
      </c>
      <c r="D36">
        <v>48</v>
      </c>
      <c r="E36" cm="1">
        <f t="array" ref="E36:M36">'Full Log'!E36:M36 / 'Full Log'!D36</f>
        <v>5.916666666666667</v>
      </c>
      <c r="F36">
        <v>7.875</v>
      </c>
      <c r="G36">
        <v>1.3541666666666667</v>
      </c>
      <c r="H36">
        <v>2.0833333333333332E-2</v>
      </c>
      <c r="I36">
        <v>0.52083333333333337</v>
      </c>
      <c r="J36">
        <v>5.916666666666667</v>
      </c>
      <c r="K36">
        <v>8.7916666666666661</v>
      </c>
      <c r="L36">
        <v>2.2708333333333335</v>
      </c>
      <c r="M36">
        <v>0.52083333333333337</v>
      </c>
      <c r="N36">
        <v>0.23499999999999999</v>
      </c>
      <c r="O36">
        <v>0.36499999999999999</v>
      </c>
      <c r="P36">
        <v>0.32300000000000001</v>
      </c>
      <c r="Q36">
        <v>0.68799999999999994</v>
      </c>
      <c r="R36">
        <f t="shared" si="1"/>
        <v>1.3309859154929577</v>
      </c>
      <c r="S36">
        <f t="shared" si="2"/>
        <v>8.8000000000000023E-2</v>
      </c>
      <c r="T36">
        <f>'Full Log'!R36/'Full Log'!D36</f>
        <v>3.7845208333333336</v>
      </c>
      <c r="U36">
        <f>'Full Log'!S36/'Full Log'!$D36</f>
        <v>10.833333333333334</v>
      </c>
      <c r="V36">
        <v>0.31706349206349205</v>
      </c>
    </row>
    <row r="37" spans="1:22" x14ac:dyDescent="0.25">
      <c r="A37" t="s">
        <v>6</v>
      </c>
      <c r="B37">
        <v>2020</v>
      </c>
      <c r="C37" t="str">
        <f t="shared" si="0"/>
        <v>KEN 2020</v>
      </c>
      <c r="D37">
        <v>26</v>
      </c>
      <c r="E37" cm="1">
        <f t="array" ref="E37:M37">'Full Log'!E37:M37 / 'Full Log'!D37</f>
        <v>5.615384615384615</v>
      </c>
      <c r="F37">
        <v>7.5384615384615383</v>
      </c>
      <c r="G37">
        <v>1.2307692307692308</v>
      </c>
      <c r="H37">
        <v>3.8461538461538464E-2</v>
      </c>
      <c r="I37">
        <v>0.42307692307692307</v>
      </c>
      <c r="J37">
        <v>5.1538461538461542</v>
      </c>
      <c r="K37">
        <v>9.4615384615384617</v>
      </c>
      <c r="L37">
        <v>1.1923076923076923</v>
      </c>
      <c r="M37">
        <v>0.30769230769230771</v>
      </c>
      <c r="N37">
        <v>0.23300000000000001</v>
      </c>
      <c r="O37">
        <v>0.35299999999999998</v>
      </c>
      <c r="P37">
        <v>0.313</v>
      </c>
      <c r="Q37">
        <v>0.66600000000000004</v>
      </c>
      <c r="R37">
        <f t="shared" si="1"/>
        <v>1.3424657534246576</v>
      </c>
      <c r="S37">
        <f t="shared" si="2"/>
        <v>7.9999999999999988E-2</v>
      </c>
      <c r="T37">
        <f>'Full Log'!R37/'Full Log'!D37</f>
        <v>3.4271923076923079</v>
      </c>
      <c r="U37">
        <f>'Full Log'!S37/'Full Log'!$D37</f>
        <v>10.115384615384615</v>
      </c>
      <c r="V37">
        <v>0.26628571428571429</v>
      </c>
    </row>
    <row r="38" spans="1:22" x14ac:dyDescent="0.25">
      <c r="A38" t="s">
        <v>18</v>
      </c>
      <c r="B38">
        <v>2020</v>
      </c>
      <c r="C38" t="str">
        <f t="shared" si="0"/>
        <v>RFD 2020</v>
      </c>
      <c r="D38">
        <v>43</v>
      </c>
      <c r="E38" cm="1">
        <f t="array" ref="E38:M38">'Full Log'!E38:M38 / 'Full Log'!D38</f>
        <v>5.3255813953488369</v>
      </c>
      <c r="F38">
        <v>7.5348837209302326</v>
      </c>
      <c r="G38">
        <v>1.0465116279069768</v>
      </c>
      <c r="H38">
        <v>9.3023255813953487E-2</v>
      </c>
      <c r="I38">
        <v>0.32558139534883723</v>
      </c>
      <c r="J38">
        <v>4.6279069767441863</v>
      </c>
      <c r="K38">
        <v>8.3023255813953494</v>
      </c>
      <c r="L38">
        <v>0.83720930232558144</v>
      </c>
      <c r="M38">
        <v>0.39534883720930231</v>
      </c>
      <c r="N38">
        <v>0.23100000000000001</v>
      </c>
      <c r="O38">
        <v>0.34100000000000003</v>
      </c>
      <c r="P38">
        <v>0.29799999999999999</v>
      </c>
      <c r="Q38">
        <v>0.63900000000000001</v>
      </c>
      <c r="R38">
        <f t="shared" si="1"/>
        <v>1.4148471615720526</v>
      </c>
      <c r="S38">
        <f t="shared" si="2"/>
        <v>6.6999999999999976E-2</v>
      </c>
      <c r="T38">
        <f>'Full Log'!R38/'Full Log'!D38</f>
        <v>3.1791627906976747</v>
      </c>
      <c r="U38">
        <f>'Full Log'!S38/'Full Log'!$D38</f>
        <v>9.7441860465116275</v>
      </c>
      <c r="V38">
        <v>0.22315740740740742</v>
      </c>
    </row>
    <row r="39" spans="1:22" x14ac:dyDescent="0.25">
      <c r="A39" t="s">
        <v>45</v>
      </c>
      <c r="B39">
        <v>2020</v>
      </c>
      <c r="C39" t="str">
        <f t="shared" si="0"/>
        <v>NMDB 2020</v>
      </c>
      <c r="D39">
        <v>2</v>
      </c>
      <c r="E39" cm="1">
        <f t="array" ref="E39:M39">'Full Log'!E39:M39 / 'Full Log'!D39</f>
        <v>4</v>
      </c>
      <c r="F39">
        <v>8.5</v>
      </c>
      <c r="G39">
        <v>1</v>
      </c>
      <c r="H39">
        <v>0.5</v>
      </c>
      <c r="I39">
        <v>0</v>
      </c>
      <c r="J39">
        <v>7.5</v>
      </c>
      <c r="K39">
        <v>11</v>
      </c>
      <c r="L39">
        <v>0.5</v>
      </c>
      <c r="M39">
        <v>0</v>
      </c>
      <c r="N39">
        <v>0.22700000000000001</v>
      </c>
      <c r="O39">
        <v>0.38900000000000001</v>
      </c>
      <c r="P39">
        <v>0.28000000000000003</v>
      </c>
      <c r="Q39">
        <v>0.66900000000000004</v>
      </c>
      <c r="R39">
        <f t="shared" si="1"/>
        <v>2.125</v>
      </c>
      <c r="S39">
        <f t="shared" si="2"/>
        <v>5.3000000000000019E-2</v>
      </c>
      <c r="T39">
        <f>'Full Log'!R39/'Full Log'!D39</f>
        <v>3.7334999999999998</v>
      </c>
      <c r="U39">
        <f>'Full Log'!S39/'Full Log'!$D39</f>
        <v>10.5</v>
      </c>
      <c r="V39">
        <v>0.26705882352941179</v>
      </c>
    </row>
    <row r="40" spans="1:22" x14ac:dyDescent="0.25">
      <c r="A40" t="s">
        <v>20</v>
      </c>
      <c r="B40">
        <v>2020</v>
      </c>
      <c r="C40" t="str">
        <f t="shared" si="0"/>
        <v>WAU 2020</v>
      </c>
      <c r="D40">
        <v>47</v>
      </c>
      <c r="E40" cm="1">
        <f t="array" ref="E40:M40">'Full Log'!E40:M40 / 'Full Log'!D40</f>
        <v>4.7659574468085104</v>
      </c>
      <c r="F40">
        <v>7.6170212765957448</v>
      </c>
      <c r="G40">
        <v>1.3829787234042554</v>
      </c>
      <c r="H40">
        <v>0.1276595744680851</v>
      </c>
      <c r="I40">
        <v>0.55319148936170215</v>
      </c>
      <c r="J40">
        <v>4.9361702127659575</v>
      </c>
      <c r="K40">
        <v>9.9361702127659566</v>
      </c>
      <c r="L40">
        <v>2.3617021276595747</v>
      </c>
      <c r="M40">
        <v>0.57446808510638303</v>
      </c>
      <c r="N40">
        <v>0.22700000000000001</v>
      </c>
      <c r="O40">
        <v>0.33900000000000002</v>
      </c>
      <c r="P40">
        <v>0.32600000000000001</v>
      </c>
      <c r="Q40">
        <v>0.66400000000000003</v>
      </c>
      <c r="R40">
        <f t="shared" si="1"/>
        <v>1.5982142857142858</v>
      </c>
      <c r="S40">
        <f t="shared" si="2"/>
        <v>9.9000000000000005E-2</v>
      </c>
      <c r="T40">
        <f>'Full Log'!R40/'Full Log'!D40</f>
        <v>3.5618297872340428</v>
      </c>
      <c r="U40">
        <f>'Full Log'!S40/'Full Log'!$D40</f>
        <v>10.914893617021276</v>
      </c>
      <c r="V40">
        <v>0.29865083798882686</v>
      </c>
    </row>
    <row r="41" spans="1:22" x14ac:dyDescent="0.25">
      <c r="A41" t="s">
        <v>46</v>
      </c>
      <c r="B41">
        <v>2020</v>
      </c>
      <c r="C41" t="str">
        <f t="shared" si="0"/>
        <v>KMD 2020</v>
      </c>
      <c r="D41">
        <v>76</v>
      </c>
      <c r="E41" cm="1">
        <f t="array" ref="E41:M41">'Full Log'!E41:M41 / 'Full Log'!D41</f>
        <v>2.6842105263157894</v>
      </c>
      <c r="F41">
        <v>4.5526315789473681</v>
      </c>
      <c r="G41">
        <v>0.46052631578947367</v>
      </c>
      <c r="H41">
        <v>9.2105263157894732E-2</v>
      </c>
      <c r="I41">
        <v>0.13157894736842105</v>
      </c>
      <c r="J41">
        <v>3.0394736842105261</v>
      </c>
      <c r="K41">
        <v>4.6842105263157894</v>
      </c>
      <c r="L41">
        <v>0.64473684210526316</v>
      </c>
      <c r="M41">
        <v>0.19736842105263158</v>
      </c>
      <c r="N41">
        <v>0.22700000000000001</v>
      </c>
      <c r="O41">
        <v>0.34300000000000003</v>
      </c>
      <c r="P41">
        <v>0.27900000000000003</v>
      </c>
      <c r="Q41">
        <v>0.622</v>
      </c>
      <c r="R41">
        <f t="shared" si="1"/>
        <v>1.696078431372549</v>
      </c>
      <c r="S41">
        <f t="shared" si="2"/>
        <v>5.2000000000000018E-2</v>
      </c>
      <c r="T41">
        <f>'Full Log'!R41/'Full Log'!D41</f>
        <v>1.8416973684210525</v>
      </c>
      <c r="U41">
        <f>'Full Log'!S41/'Full Log'!$D41</f>
        <v>5.5921052631578947</v>
      </c>
      <c r="V41">
        <v>0.22568786127167628</v>
      </c>
    </row>
    <row r="42" spans="1:22" x14ac:dyDescent="0.25">
      <c r="A42" t="s">
        <v>13</v>
      </c>
      <c r="B42">
        <v>2020</v>
      </c>
      <c r="C42" t="str">
        <f t="shared" si="0"/>
        <v>GB 2020</v>
      </c>
      <c r="D42">
        <v>46</v>
      </c>
      <c r="E42" cm="1">
        <f t="array" ref="E42:M42">'Full Log'!E42:M42 / 'Full Log'!D42</f>
        <v>3.847826086956522</v>
      </c>
      <c r="F42">
        <v>7.3260869565217392</v>
      </c>
      <c r="G42">
        <v>1.2391304347826086</v>
      </c>
      <c r="H42">
        <v>8.6956521739130432E-2</v>
      </c>
      <c r="I42">
        <v>0.60869565217391308</v>
      </c>
      <c r="J42">
        <v>3.6739130434782608</v>
      </c>
      <c r="K42">
        <v>9.9565217391304355</v>
      </c>
      <c r="L42">
        <v>1.7608695652173914</v>
      </c>
      <c r="M42">
        <v>0.34782608695652173</v>
      </c>
      <c r="N42">
        <v>0.221</v>
      </c>
      <c r="O42">
        <v>0.311</v>
      </c>
      <c r="P42">
        <v>0.318</v>
      </c>
      <c r="Q42">
        <v>0.629</v>
      </c>
      <c r="R42">
        <f t="shared" si="1"/>
        <v>1.9039548022598869</v>
      </c>
      <c r="S42">
        <f t="shared" si="2"/>
        <v>9.7000000000000003E-2</v>
      </c>
      <c r="T42">
        <f>'Full Log'!R42/'Full Log'!D42</f>
        <v>3.1521304347826087</v>
      </c>
      <c r="U42">
        <f>'Full Log'!S42/'Full Log'!$D42</f>
        <v>10.565217391304348</v>
      </c>
      <c r="V42">
        <v>0.2511661721068249</v>
      </c>
    </row>
    <row r="43" spans="1:22" x14ac:dyDescent="0.25">
      <c r="A43" t="s">
        <v>47</v>
      </c>
      <c r="B43">
        <v>2020</v>
      </c>
      <c r="C43" t="str">
        <f t="shared" si="0"/>
        <v>FT 2020</v>
      </c>
      <c r="D43">
        <v>48</v>
      </c>
      <c r="E43" cm="1">
        <f t="array" ref="E43:M43">'Full Log'!E43:M43 / 'Full Log'!D43</f>
        <v>5.770833333333333</v>
      </c>
      <c r="F43">
        <v>7.104166666666667</v>
      </c>
      <c r="G43">
        <v>1.3541666666666667</v>
      </c>
      <c r="H43">
        <v>0.10416666666666667</v>
      </c>
      <c r="I43">
        <v>0.33333333333333331</v>
      </c>
      <c r="J43">
        <v>6.333333333333333</v>
      </c>
      <c r="K43">
        <v>10.1875</v>
      </c>
      <c r="L43">
        <v>1.8958333333333333</v>
      </c>
      <c r="M43">
        <v>0.22916666666666666</v>
      </c>
      <c r="N43">
        <v>0.216</v>
      </c>
      <c r="O43">
        <v>0.36599999999999999</v>
      </c>
      <c r="P43">
        <v>0.29399999999999998</v>
      </c>
      <c r="Q43">
        <v>0.66</v>
      </c>
      <c r="R43">
        <f t="shared" si="1"/>
        <v>1.2310469314079424</v>
      </c>
      <c r="S43">
        <f t="shared" si="2"/>
        <v>7.7999999999999986E-2</v>
      </c>
      <c r="T43">
        <f>'Full Log'!R43/'Full Log'!D43</f>
        <v>3.3112083333333331</v>
      </c>
      <c r="U43">
        <f>'Full Log'!S43/'Full Log'!$D43</f>
        <v>9.6666666666666661</v>
      </c>
      <c r="V43">
        <v>0.32114956011730206</v>
      </c>
    </row>
    <row r="44" spans="1:22" x14ac:dyDescent="0.25">
      <c r="A44" t="s">
        <v>21</v>
      </c>
      <c r="B44">
        <v>2020</v>
      </c>
      <c r="C44" t="str">
        <f t="shared" si="0"/>
        <v>ROC 2020</v>
      </c>
      <c r="D44">
        <v>37</v>
      </c>
      <c r="E44" cm="1">
        <f t="array" ref="E44:M44">'Full Log'!E44:M44 / 'Full Log'!D44</f>
        <v>3.8648648648648649</v>
      </c>
      <c r="F44">
        <v>6.8378378378378377</v>
      </c>
      <c r="G44">
        <v>1.3513513513513513</v>
      </c>
      <c r="H44">
        <v>0.10810810810810811</v>
      </c>
      <c r="I44">
        <v>0.56756756756756754</v>
      </c>
      <c r="J44">
        <v>5.0540540540540544</v>
      </c>
      <c r="K44">
        <v>10.27027027027027</v>
      </c>
      <c r="L44">
        <v>1.2432432432432432</v>
      </c>
      <c r="M44">
        <v>0.35135135135135137</v>
      </c>
      <c r="N44">
        <v>0.20699999999999999</v>
      </c>
      <c r="O44">
        <v>0.32300000000000001</v>
      </c>
      <c r="P44">
        <v>0.30599999999999999</v>
      </c>
      <c r="Q44">
        <v>0.629</v>
      </c>
      <c r="R44">
        <f t="shared" si="1"/>
        <v>1.7692307692307692</v>
      </c>
      <c r="S44">
        <f t="shared" si="2"/>
        <v>9.9000000000000005E-2</v>
      </c>
      <c r="T44">
        <f>'Full Log'!R44/'Full Log'!D44</f>
        <v>3.1520810810810809</v>
      </c>
      <c r="U44">
        <f>'Full Log'!S44/'Full Log'!$D44</f>
        <v>10.108108108108109</v>
      </c>
      <c r="V44">
        <v>0.27900000000000003</v>
      </c>
    </row>
    <row r="45" spans="1:22" x14ac:dyDescent="0.25">
      <c r="A45" t="s">
        <v>17</v>
      </c>
      <c r="B45">
        <v>2020</v>
      </c>
      <c r="C45" t="str">
        <f t="shared" si="0"/>
        <v>BC 2020</v>
      </c>
      <c r="D45">
        <v>74</v>
      </c>
      <c r="E45" cm="1">
        <f t="array" ref="E45:M45">'Full Log'!E45:M45 / 'Full Log'!D45</f>
        <v>2.3378378378378377</v>
      </c>
      <c r="F45">
        <v>3.8513513513513513</v>
      </c>
      <c r="G45">
        <v>0.64864864864864868</v>
      </c>
      <c r="H45">
        <v>6.7567567567567571E-2</v>
      </c>
      <c r="I45">
        <v>0.25675675675675674</v>
      </c>
      <c r="J45">
        <v>2.5675675675675675</v>
      </c>
      <c r="K45">
        <v>4.9594594594594597</v>
      </c>
      <c r="L45">
        <v>0.70270270270270274</v>
      </c>
      <c r="M45">
        <v>0.22972972972972974</v>
      </c>
      <c r="N45">
        <v>0.19800000000000001</v>
      </c>
      <c r="O45">
        <v>0.30299999999999999</v>
      </c>
      <c r="P45">
        <v>0.27800000000000002</v>
      </c>
      <c r="Q45">
        <v>0.58099999999999996</v>
      </c>
      <c r="R45">
        <f t="shared" si="1"/>
        <v>1.647398843930636</v>
      </c>
      <c r="S45">
        <f t="shared" si="2"/>
        <v>8.0000000000000016E-2</v>
      </c>
      <c r="T45">
        <f>'Full Log'!R45/'Full Log'!D45</f>
        <v>1.577135135135135</v>
      </c>
      <c r="U45">
        <f>'Full Log'!S45/'Full Log'!$D45</f>
        <v>5.4054054054054053</v>
      </c>
      <c r="V45">
        <v>0.23621052631578948</v>
      </c>
    </row>
    <row r="46" spans="1:22" x14ac:dyDescent="0.25">
      <c r="A46" t="s">
        <v>48</v>
      </c>
      <c r="B46">
        <v>2020</v>
      </c>
      <c r="C46" t="str">
        <f t="shared" si="0"/>
        <v>GLR 2020</v>
      </c>
      <c r="D46">
        <v>42</v>
      </c>
      <c r="E46" cm="1">
        <f t="array" ref="E46:M46">'Full Log'!E46:M46 / 'Full Log'!D46</f>
        <v>3.7619047619047619</v>
      </c>
      <c r="F46">
        <v>6.0476190476190474</v>
      </c>
      <c r="G46">
        <v>1.1666666666666667</v>
      </c>
      <c r="H46">
        <v>0.33333333333333331</v>
      </c>
      <c r="I46">
        <v>0.23809523809523808</v>
      </c>
      <c r="J46">
        <v>4.0714285714285712</v>
      </c>
      <c r="K46">
        <v>8.9285714285714288</v>
      </c>
      <c r="L46">
        <v>1.5238095238095237</v>
      </c>
      <c r="M46">
        <v>0.40476190476190477</v>
      </c>
      <c r="N46">
        <v>0.19700000000000001</v>
      </c>
      <c r="O46">
        <v>0.30399999999999999</v>
      </c>
      <c r="P46">
        <v>0.28000000000000003</v>
      </c>
      <c r="Q46">
        <v>0.58399999999999996</v>
      </c>
      <c r="R46">
        <f t="shared" si="1"/>
        <v>1.6075949367088607</v>
      </c>
      <c r="S46">
        <f t="shared" si="2"/>
        <v>8.3000000000000018E-2</v>
      </c>
      <c r="T46">
        <f>'Full Log'!R46/'Full Log'!D46</f>
        <v>2.5037619047619049</v>
      </c>
      <c r="U46">
        <f>'Full Log'!S46/'Full Log'!$D46</f>
        <v>8.5952380952380949</v>
      </c>
      <c r="V46">
        <v>0.25206692913385825</v>
      </c>
    </row>
    <row r="47" spans="1:22" x14ac:dyDescent="0.25">
      <c r="A47" t="s">
        <v>7</v>
      </c>
      <c r="B47">
        <v>2019</v>
      </c>
      <c r="C47" t="str">
        <f>A47 &amp; " " &amp; B47</f>
        <v>MAD 2019</v>
      </c>
      <c r="D47">
        <v>72</v>
      </c>
      <c r="E47" cm="1">
        <f t="array" ref="E47:M47">'Full Log'!E47:M47 / 'Full Log'!D47</f>
        <v>5.9861111111111107</v>
      </c>
      <c r="F47">
        <v>10.222222222222221</v>
      </c>
      <c r="G47">
        <v>1.4861111111111112</v>
      </c>
      <c r="H47">
        <v>0.1388888888888889</v>
      </c>
      <c r="I47">
        <v>0.55555555555555558</v>
      </c>
      <c r="J47">
        <v>4.1111111111111107</v>
      </c>
      <c r="K47">
        <v>6.6527777777777777</v>
      </c>
      <c r="L47">
        <v>0.77777777777777779</v>
      </c>
      <c r="M47">
        <v>0.27777777777777779</v>
      </c>
      <c r="N47">
        <v>0.29399999999999998</v>
      </c>
      <c r="O47">
        <v>0.379</v>
      </c>
      <c r="P47">
        <v>0.39300000000000002</v>
      </c>
      <c r="Q47">
        <v>0.77200000000000002</v>
      </c>
      <c r="R47">
        <f t="shared" si="1"/>
        <v>1.7076566125290022</v>
      </c>
      <c r="S47">
        <f t="shared" si="2"/>
        <v>9.9000000000000032E-2</v>
      </c>
      <c r="T47">
        <f>'Full Log'!R47/'Full Log'!D47</f>
        <v>5.033099885301036</v>
      </c>
      <c r="U47">
        <f>'Full Log'!S47/'Full Log'!$D47</f>
        <v>13.652777777777779</v>
      </c>
      <c r="V47">
        <v>0.23128532608695651</v>
      </c>
    </row>
    <row r="48" spans="1:22" x14ac:dyDescent="0.25">
      <c r="A48" t="s">
        <v>25</v>
      </c>
      <c r="B48">
        <v>2019</v>
      </c>
      <c r="C48" t="str">
        <f t="shared" ref="C48:C108" si="3">A48 &amp; " " &amp; B48</f>
        <v>EC 2019</v>
      </c>
      <c r="D48">
        <v>72</v>
      </c>
      <c r="E48" cm="1">
        <f t="array" ref="E48:M48">'Full Log'!E48:M48 / 'Full Log'!D48</f>
        <v>6.333333333333333</v>
      </c>
      <c r="F48">
        <v>9.9305555555555554</v>
      </c>
      <c r="G48">
        <v>1.5277777777777777</v>
      </c>
      <c r="H48">
        <v>0.33333333333333331</v>
      </c>
      <c r="I48">
        <v>0.2638888888888889</v>
      </c>
      <c r="J48">
        <v>5.541666666666667</v>
      </c>
      <c r="K48">
        <v>5.6944444444444446</v>
      </c>
      <c r="L48">
        <v>2.2638888888888888</v>
      </c>
      <c r="M48">
        <v>0.375</v>
      </c>
      <c r="N48">
        <v>0.28799999999999998</v>
      </c>
      <c r="O48">
        <v>0.4</v>
      </c>
      <c r="P48">
        <v>0.375</v>
      </c>
      <c r="Q48">
        <v>0.77500000000000002</v>
      </c>
      <c r="R48">
        <f t="shared" si="1"/>
        <v>1.5679824561403508</v>
      </c>
      <c r="S48">
        <f t="shared" si="2"/>
        <v>8.7000000000000022E-2</v>
      </c>
      <c r="T48">
        <f>'Full Log'!R48/'Full Log'!D48</f>
        <v>4.9933968902727024</v>
      </c>
      <c r="U48">
        <f>'Full Log'!S48/'Full Log'!$D48</f>
        <v>12.916666666666666</v>
      </c>
      <c r="V48">
        <v>0.30209790209790205</v>
      </c>
    </row>
    <row r="49" spans="1:22" x14ac:dyDescent="0.25">
      <c r="A49" t="s">
        <v>8</v>
      </c>
      <c r="B49">
        <v>2019</v>
      </c>
      <c r="C49" t="str">
        <f t="shared" si="3"/>
        <v>STC 2019</v>
      </c>
      <c r="D49">
        <v>72</v>
      </c>
      <c r="E49" cm="1">
        <f t="array" ref="E49:M49">'Full Log'!E49:M49 / 'Full Log'!D49</f>
        <v>5.8055555555555554</v>
      </c>
      <c r="F49">
        <v>9.5833333333333339</v>
      </c>
      <c r="G49">
        <v>1.8055555555555556</v>
      </c>
      <c r="H49">
        <v>0.20833333333333334</v>
      </c>
      <c r="I49">
        <v>0.58333333333333337</v>
      </c>
      <c r="J49">
        <v>4.0277777777777777</v>
      </c>
      <c r="K49">
        <v>7.1805555555555554</v>
      </c>
      <c r="L49">
        <v>1.3888888888888888</v>
      </c>
      <c r="M49">
        <v>0.30555555555555558</v>
      </c>
      <c r="N49">
        <v>0.27800000000000002</v>
      </c>
      <c r="O49">
        <v>0.36199999999999999</v>
      </c>
      <c r="P49">
        <v>0.39300000000000002</v>
      </c>
      <c r="Q49">
        <v>0.755</v>
      </c>
      <c r="R49">
        <f t="shared" si="1"/>
        <v>1.6507177033492824</v>
      </c>
      <c r="S49">
        <f t="shared" si="2"/>
        <v>0.11499999999999999</v>
      </c>
      <c r="T49">
        <f>'Full Log'!R49/'Full Log'!D49</f>
        <v>4.7923432503121584</v>
      </c>
      <c r="U49">
        <f>'Full Log'!S49/'Full Log'!$D49</f>
        <v>13.555555555555555</v>
      </c>
      <c r="V49">
        <v>0.26349565217391302</v>
      </c>
    </row>
    <row r="50" spans="1:22" x14ac:dyDescent="0.25">
      <c r="A50" t="s">
        <v>23</v>
      </c>
      <c r="B50">
        <v>2019</v>
      </c>
      <c r="C50" t="str">
        <f t="shared" si="3"/>
        <v>BIS 2019</v>
      </c>
      <c r="D50">
        <v>72</v>
      </c>
      <c r="E50" cm="1">
        <f t="array" ref="E50:M50">'Full Log'!E50:M50 / 'Full Log'!D50</f>
        <v>6.5972222222222223</v>
      </c>
      <c r="F50">
        <v>9.4166666666666661</v>
      </c>
      <c r="G50">
        <v>1.5</v>
      </c>
      <c r="H50">
        <v>0.30555555555555558</v>
      </c>
      <c r="I50">
        <v>0.41666666666666669</v>
      </c>
      <c r="J50">
        <v>5.708333333333333</v>
      </c>
      <c r="K50">
        <v>7.125</v>
      </c>
      <c r="L50">
        <v>2.375</v>
      </c>
      <c r="M50">
        <v>0.51388888888888884</v>
      </c>
      <c r="N50">
        <v>0.27500000000000002</v>
      </c>
      <c r="O50">
        <v>0.39300000000000002</v>
      </c>
      <c r="P50">
        <v>0.373</v>
      </c>
      <c r="Q50">
        <v>0.76600000000000001</v>
      </c>
      <c r="R50">
        <f t="shared" si="1"/>
        <v>1.4273684210526314</v>
      </c>
      <c r="S50">
        <f t="shared" si="2"/>
        <v>9.7999999999999976E-2</v>
      </c>
      <c r="T50">
        <f>'Full Log'!R50/'Full Log'!D50</f>
        <v>4.8375525425871508</v>
      </c>
      <c r="U50">
        <f>'Full Log'!S50/'Full Log'!$D50</f>
        <v>12.777777777777779</v>
      </c>
      <c r="V50">
        <v>0.31921091445427735</v>
      </c>
    </row>
    <row r="51" spans="1:22" x14ac:dyDescent="0.25">
      <c r="A51" t="s">
        <v>5</v>
      </c>
      <c r="B51">
        <v>2019</v>
      </c>
      <c r="C51" t="str">
        <f t="shared" si="3"/>
        <v>FDL 2019</v>
      </c>
      <c r="D51">
        <v>71</v>
      </c>
      <c r="E51" cm="1">
        <f t="array" ref="E51:M51">'Full Log'!E51:M51 / 'Full Log'!D51</f>
        <v>5.23943661971831</v>
      </c>
      <c r="F51">
        <v>9.0422535211267601</v>
      </c>
      <c r="G51">
        <v>1.704225352112676</v>
      </c>
      <c r="H51">
        <v>9.8591549295774641E-2</v>
      </c>
      <c r="I51">
        <v>0.42253521126760563</v>
      </c>
      <c r="J51">
        <v>4.28169014084507</v>
      </c>
      <c r="K51">
        <v>7.3661971830985919</v>
      </c>
      <c r="L51">
        <v>1</v>
      </c>
      <c r="M51">
        <v>0.45070422535211269</v>
      </c>
      <c r="N51">
        <v>0.26800000000000002</v>
      </c>
      <c r="O51">
        <v>0.36299999999999999</v>
      </c>
      <c r="P51">
        <v>0.36199999999999999</v>
      </c>
      <c r="Q51">
        <v>0.72499999999999998</v>
      </c>
      <c r="R51">
        <f t="shared" si="1"/>
        <v>1.725806451612903</v>
      </c>
      <c r="S51">
        <f t="shared" si="2"/>
        <v>9.3999999999999972E-2</v>
      </c>
      <c r="T51">
        <f>'Full Log'!R51/'Full Log'!D51</f>
        <v>4.2792233196600931</v>
      </c>
      <c r="U51">
        <f>'Full Log'!S51/'Full Log'!$D51</f>
        <v>12.211267605633802</v>
      </c>
      <c r="V51">
        <v>0.23710903426791277</v>
      </c>
    </row>
    <row r="52" spans="1:22" x14ac:dyDescent="0.25">
      <c r="A52" t="s">
        <v>16</v>
      </c>
      <c r="B52">
        <v>2019</v>
      </c>
      <c r="C52" t="str">
        <f t="shared" si="3"/>
        <v>LAC 2019</v>
      </c>
      <c r="D52">
        <v>72</v>
      </c>
      <c r="E52" cm="1">
        <f t="array" ref="E52:M52">'Full Log'!E52:M52 / 'Full Log'!D52</f>
        <v>5.458333333333333</v>
      </c>
      <c r="F52">
        <v>8.9861111111111107</v>
      </c>
      <c r="G52">
        <v>1.8472222222222223</v>
      </c>
      <c r="H52">
        <v>0.1388888888888889</v>
      </c>
      <c r="I52">
        <v>0.52777777777777779</v>
      </c>
      <c r="J52">
        <v>5.1944444444444446</v>
      </c>
      <c r="K52">
        <v>8.0972222222222214</v>
      </c>
      <c r="L52">
        <v>1.0138888888888888</v>
      </c>
      <c r="M52">
        <v>0.41666666666666669</v>
      </c>
      <c r="N52">
        <v>0.26500000000000001</v>
      </c>
      <c r="O52">
        <v>0.371</v>
      </c>
      <c r="P52">
        <v>0.374</v>
      </c>
      <c r="Q52">
        <v>0.745</v>
      </c>
      <c r="R52">
        <f t="shared" si="1"/>
        <v>1.6463104325699747</v>
      </c>
      <c r="S52">
        <f t="shared" si="2"/>
        <v>0.10899999999999999</v>
      </c>
      <c r="T52">
        <f>'Full Log'!R52/'Full Log'!D52</f>
        <v>4.6034396551595753</v>
      </c>
      <c r="U52">
        <f>'Full Log'!S52/'Full Log'!$D52</f>
        <v>12.694444444444445</v>
      </c>
      <c r="V52">
        <v>0.28015455950540957</v>
      </c>
    </row>
    <row r="53" spans="1:22" x14ac:dyDescent="0.25">
      <c r="A53" t="s">
        <v>50</v>
      </c>
      <c r="B53">
        <v>2019</v>
      </c>
      <c r="C53" t="str">
        <f t="shared" si="3"/>
        <v>WRP 2019</v>
      </c>
      <c r="D53">
        <v>72</v>
      </c>
      <c r="E53" cm="1">
        <f t="array" ref="E53:M53">'Full Log'!E53:M53 / 'Full Log'!D53</f>
        <v>5.3888888888888893</v>
      </c>
      <c r="F53">
        <v>8.4444444444444446</v>
      </c>
      <c r="G53">
        <v>1.5555555555555556</v>
      </c>
      <c r="H53">
        <v>9.7222222222222224E-2</v>
      </c>
      <c r="I53">
        <v>0.5</v>
      </c>
      <c r="J53">
        <v>4.5694444444444446</v>
      </c>
      <c r="K53">
        <v>6.9027777777777777</v>
      </c>
      <c r="L53">
        <v>1.5</v>
      </c>
      <c r="M53">
        <v>0.3611111111111111</v>
      </c>
      <c r="N53">
        <v>0.26200000000000001</v>
      </c>
      <c r="O53">
        <v>0.36299999999999999</v>
      </c>
      <c r="P53">
        <v>0.36199999999999999</v>
      </c>
      <c r="Q53">
        <v>0.72499999999999998</v>
      </c>
      <c r="R53">
        <f t="shared" si="1"/>
        <v>1.5670103092783505</v>
      </c>
      <c r="S53">
        <f t="shared" si="2"/>
        <v>9.9999999999999978E-2</v>
      </c>
      <c r="T53">
        <f>'Full Log'!R53/'Full Log'!D53</f>
        <v>4.1355865969715335</v>
      </c>
      <c r="U53">
        <f>'Full Log'!S53/'Full Log'!$D53</f>
        <v>11.694444444444445</v>
      </c>
      <c r="V53">
        <v>0.27794407894736844</v>
      </c>
    </row>
    <row r="54" spans="1:22" x14ac:dyDescent="0.25">
      <c r="A54" t="s">
        <v>51</v>
      </c>
      <c r="B54">
        <v>2019</v>
      </c>
      <c r="C54" t="str">
        <f t="shared" si="3"/>
        <v>KAZ 2019</v>
      </c>
      <c r="D54">
        <v>72</v>
      </c>
      <c r="E54" cm="1">
        <f t="array" ref="E54:M54">'Full Log'!E54:M54 / 'Full Log'!D54</f>
        <v>5.3472222222222223</v>
      </c>
      <c r="F54">
        <v>8.6111111111111107</v>
      </c>
      <c r="G54">
        <v>1.375</v>
      </c>
      <c r="H54">
        <v>0.19444444444444445</v>
      </c>
      <c r="I54">
        <v>0.41666666666666669</v>
      </c>
      <c r="J54">
        <v>4.3888888888888893</v>
      </c>
      <c r="K54">
        <v>7.3194444444444446</v>
      </c>
      <c r="L54">
        <v>1.2083333333333333</v>
      </c>
      <c r="M54">
        <v>0.27777777777777779</v>
      </c>
      <c r="N54">
        <v>0.26100000000000001</v>
      </c>
      <c r="O54">
        <v>0.36099999999999999</v>
      </c>
      <c r="P54">
        <v>0.35299999999999998</v>
      </c>
      <c r="Q54">
        <v>0.71399999999999997</v>
      </c>
      <c r="R54">
        <f t="shared" si="1"/>
        <v>1.6103896103896103</v>
      </c>
      <c r="S54">
        <f t="shared" si="2"/>
        <v>9.1999999999999971E-2</v>
      </c>
      <c r="T54">
        <f>'Full Log'!R54/'Full Log'!D54</f>
        <v>4.042758756171029</v>
      </c>
      <c r="U54">
        <f>'Full Log'!S54/'Full Log'!$D54</f>
        <v>11.625</v>
      </c>
      <c r="V54">
        <v>0.25258064516129031</v>
      </c>
    </row>
    <row r="55" spans="1:22" x14ac:dyDescent="0.25">
      <c r="A55" t="s">
        <v>22</v>
      </c>
      <c r="B55">
        <v>2019</v>
      </c>
      <c r="C55" t="str">
        <f t="shared" si="3"/>
        <v>LAK 2019</v>
      </c>
      <c r="D55">
        <v>72</v>
      </c>
      <c r="E55" cm="1">
        <f t="array" ref="E55:M55">'Full Log'!E55:M55 / 'Full Log'!D55</f>
        <v>5.5277777777777777</v>
      </c>
      <c r="F55">
        <v>8.6527777777777786</v>
      </c>
      <c r="G55">
        <v>1.5555555555555556</v>
      </c>
      <c r="H55">
        <v>0.15277777777777779</v>
      </c>
      <c r="I55">
        <v>0.65277777777777779</v>
      </c>
      <c r="J55">
        <v>5.375</v>
      </c>
      <c r="K55">
        <v>7.6111111111111107</v>
      </c>
      <c r="L55">
        <v>1.2222222222222223</v>
      </c>
      <c r="M55">
        <v>0.40277777777777779</v>
      </c>
      <c r="N55">
        <v>0.25800000000000001</v>
      </c>
      <c r="O55">
        <v>0.36799999999999999</v>
      </c>
      <c r="P55">
        <v>0.371</v>
      </c>
      <c r="Q55">
        <v>0.73899999999999999</v>
      </c>
      <c r="R55">
        <f t="shared" si="1"/>
        <v>1.5653266331658293</v>
      </c>
      <c r="S55">
        <f t="shared" si="2"/>
        <v>0.11299999999999999</v>
      </c>
      <c r="T55">
        <f>'Full Log'!R55/'Full Log'!D55</f>
        <v>4.4961328784646613</v>
      </c>
      <c r="U55">
        <f>'Full Log'!S55/'Full Log'!$D55</f>
        <v>12.472222222222221</v>
      </c>
      <c r="V55">
        <v>0.29858426966292134</v>
      </c>
    </row>
    <row r="56" spans="1:22" x14ac:dyDescent="0.25">
      <c r="A56" t="s">
        <v>52</v>
      </c>
      <c r="B56">
        <v>2019</v>
      </c>
      <c r="C56" t="str">
        <f t="shared" si="3"/>
        <v>WIS 2019</v>
      </c>
      <c r="D56">
        <v>72</v>
      </c>
      <c r="E56" cm="1">
        <f t="array" ref="E56:M56">'Full Log'!E56:M56 / 'Full Log'!D56</f>
        <v>5.458333333333333</v>
      </c>
      <c r="F56">
        <v>8.4444444444444446</v>
      </c>
      <c r="G56">
        <v>1.3472222222222223</v>
      </c>
      <c r="H56">
        <v>0.19444444444444445</v>
      </c>
      <c r="I56">
        <v>0.77777777777777779</v>
      </c>
      <c r="J56">
        <v>4.1388888888888893</v>
      </c>
      <c r="K56">
        <v>7.6111111111111107</v>
      </c>
      <c r="L56">
        <v>2.1666666666666665</v>
      </c>
      <c r="M56">
        <v>0.70833333333333337</v>
      </c>
      <c r="N56">
        <v>0.25600000000000001</v>
      </c>
      <c r="O56">
        <v>0.35199999999999998</v>
      </c>
      <c r="P56">
        <v>0.38</v>
      </c>
      <c r="Q56">
        <v>0.73199999999999998</v>
      </c>
      <c r="R56">
        <f t="shared" si="1"/>
        <v>1.5470737913486006</v>
      </c>
      <c r="S56">
        <f t="shared" si="2"/>
        <v>0.124</v>
      </c>
      <c r="T56">
        <f>'Full Log'!R56/'Full Log'!D56</f>
        <v>4.241520139668288</v>
      </c>
      <c r="U56">
        <f>'Full Log'!S56/'Full Log'!$D56</f>
        <v>12.513888888888889</v>
      </c>
      <c r="V56">
        <v>0.29305263157894734</v>
      </c>
    </row>
    <row r="57" spans="1:22" x14ac:dyDescent="0.25">
      <c r="A57" t="s">
        <v>21</v>
      </c>
      <c r="B57">
        <v>2019</v>
      </c>
      <c r="C57" t="str">
        <f t="shared" si="3"/>
        <v>ROC 2019</v>
      </c>
      <c r="D57">
        <v>72</v>
      </c>
      <c r="E57" cm="1">
        <f t="array" ref="E57:M57">'Full Log'!E57:M57 / 'Full Log'!D57</f>
        <v>4.8055555555555554</v>
      </c>
      <c r="F57">
        <v>8.4027777777777786</v>
      </c>
      <c r="G57">
        <v>1.3055555555555556</v>
      </c>
      <c r="H57">
        <v>0.1111111111111111</v>
      </c>
      <c r="I57">
        <v>0.73611111111111116</v>
      </c>
      <c r="J57">
        <v>4.1388888888888893</v>
      </c>
      <c r="K57">
        <v>7.083333333333333</v>
      </c>
      <c r="L57">
        <v>0.80555555555555558</v>
      </c>
      <c r="M57">
        <v>0.3888888888888889</v>
      </c>
      <c r="N57">
        <v>0.255</v>
      </c>
      <c r="O57">
        <v>0.35399999999999998</v>
      </c>
      <c r="P57">
        <v>0.36799999999999999</v>
      </c>
      <c r="Q57">
        <v>0.72199999999999998</v>
      </c>
      <c r="R57">
        <f t="shared" si="1"/>
        <v>1.748554913294798</v>
      </c>
      <c r="S57">
        <f t="shared" si="2"/>
        <v>0.11299999999999999</v>
      </c>
      <c r="T57">
        <f>'Full Log'!R57/'Full Log'!D57</f>
        <v>4.1045555000807648</v>
      </c>
      <c r="U57">
        <f>'Full Log'!S57/'Full Log'!$D57</f>
        <v>12.138888888888889</v>
      </c>
      <c r="V57">
        <v>0.25162809917355372</v>
      </c>
    </row>
    <row r="58" spans="1:22" x14ac:dyDescent="0.25">
      <c r="A58" t="s">
        <v>4</v>
      </c>
      <c r="B58">
        <v>2019</v>
      </c>
      <c r="C58" t="str">
        <f t="shared" si="3"/>
        <v>WAT 2019</v>
      </c>
      <c r="D58">
        <v>72</v>
      </c>
      <c r="E58" cm="1">
        <f t="array" ref="E58:M58">'Full Log'!E58:M58 / 'Full Log'!D58</f>
        <v>5.6527777777777777</v>
      </c>
      <c r="F58">
        <v>8.4027777777777786</v>
      </c>
      <c r="G58">
        <v>1.6805555555555556</v>
      </c>
      <c r="H58">
        <v>0.1388888888888889</v>
      </c>
      <c r="I58">
        <v>0.3888888888888889</v>
      </c>
      <c r="J58">
        <v>5.8055555555555554</v>
      </c>
      <c r="K58">
        <v>7.4861111111111107</v>
      </c>
      <c r="L58">
        <v>1.4722222222222223</v>
      </c>
      <c r="M58">
        <v>0.55555555555555558</v>
      </c>
      <c r="N58">
        <v>0.255</v>
      </c>
      <c r="O58">
        <v>0.375</v>
      </c>
      <c r="P58">
        <v>0.35</v>
      </c>
      <c r="Q58">
        <v>0.72499999999999998</v>
      </c>
      <c r="R58">
        <f t="shared" si="1"/>
        <v>1.4864864864864866</v>
      </c>
      <c r="S58">
        <f t="shared" si="2"/>
        <v>9.4999999999999973E-2</v>
      </c>
      <c r="T58">
        <f>'Full Log'!R58/'Full Log'!D58</f>
        <v>4.2260202504251048</v>
      </c>
      <c r="U58">
        <f>'Full Log'!S58/'Full Log'!$D58</f>
        <v>11.527777777777779</v>
      </c>
      <c r="V58">
        <v>0.29883471074380163</v>
      </c>
    </row>
    <row r="59" spans="1:22" x14ac:dyDescent="0.25">
      <c r="A59" t="s">
        <v>9</v>
      </c>
      <c r="B59">
        <v>2019</v>
      </c>
      <c r="C59" t="str">
        <f t="shared" si="3"/>
        <v>DUL 2019</v>
      </c>
      <c r="D59">
        <v>72</v>
      </c>
      <c r="E59" cm="1">
        <f t="array" ref="E59:M59">'Full Log'!E59:M59 / 'Full Log'!D59</f>
        <v>5.666666666666667</v>
      </c>
      <c r="F59">
        <v>8.4861111111111107</v>
      </c>
      <c r="G59">
        <v>1.5277777777777777</v>
      </c>
      <c r="H59">
        <v>0.19444444444444445</v>
      </c>
      <c r="I59">
        <v>0.4861111111111111</v>
      </c>
      <c r="J59">
        <v>4.5555555555555554</v>
      </c>
      <c r="K59">
        <v>7.4722222222222223</v>
      </c>
      <c r="L59">
        <v>2.3194444444444446</v>
      </c>
      <c r="M59">
        <v>0.59722222222222221</v>
      </c>
      <c r="N59">
        <v>0.255</v>
      </c>
      <c r="O59">
        <v>0.35499999999999998</v>
      </c>
      <c r="P59">
        <v>0.35599999999999998</v>
      </c>
      <c r="Q59">
        <v>0.71099999999999997</v>
      </c>
      <c r="R59">
        <f t="shared" si="1"/>
        <v>1.4975490196078429</v>
      </c>
      <c r="S59">
        <f t="shared" si="2"/>
        <v>0.10099999999999998</v>
      </c>
      <c r="T59">
        <f>'Full Log'!R59/'Full Log'!D59</f>
        <v>4.0885692588966949</v>
      </c>
      <c r="U59">
        <f>'Full Log'!S59/'Full Log'!$D59</f>
        <v>11.861111111111111</v>
      </c>
      <c r="V59">
        <v>0.29005728314238954</v>
      </c>
    </row>
    <row r="60" spans="1:22" x14ac:dyDescent="0.25">
      <c r="A60" t="s">
        <v>15</v>
      </c>
      <c r="B60">
        <v>2019</v>
      </c>
      <c r="C60" t="str">
        <f t="shared" si="3"/>
        <v>TVC 2019</v>
      </c>
      <c r="D60">
        <v>72</v>
      </c>
      <c r="E60" cm="1">
        <f t="array" ref="E60:M60">'Full Log'!E60:M60 / 'Full Log'!D60</f>
        <v>5.541666666666667</v>
      </c>
      <c r="F60">
        <v>8.2638888888888893</v>
      </c>
      <c r="G60">
        <v>1.5555555555555556</v>
      </c>
      <c r="H60">
        <v>0.31944444444444442</v>
      </c>
      <c r="I60">
        <v>0.33333333333333331</v>
      </c>
      <c r="J60">
        <v>5.1111111111111107</v>
      </c>
      <c r="K60">
        <v>7.291666666666667</v>
      </c>
      <c r="L60">
        <v>2.2638888888888888</v>
      </c>
      <c r="M60">
        <v>0.52777777777777779</v>
      </c>
      <c r="N60">
        <v>0.252</v>
      </c>
      <c r="O60">
        <v>0.36499999999999999</v>
      </c>
      <c r="P60">
        <v>0.34899999999999998</v>
      </c>
      <c r="Q60">
        <v>0.71399999999999997</v>
      </c>
      <c r="R60">
        <f t="shared" si="1"/>
        <v>1.4912280701754386</v>
      </c>
      <c r="S60">
        <f t="shared" si="2"/>
        <v>9.6999999999999975E-2</v>
      </c>
      <c r="T60">
        <f>'Full Log'!R60/'Full Log'!D60</f>
        <v>4.0432120755638792</v>
      </c>
      <c r="U60">
        <f>'Full Log'!S60/'Full Log'!$D60</f>
        <v>11.458333333333334</v>
      </c>
      <c r="V60">
        <v>0.30621176470588235</v>
      </c>
    </row>
    <row r="61" spans="1:22" x14ac:dyDescent="0.25">
      <c r="A61" t="s">
        <v>12</v>
      </c>
      <c r="B61">
        <v>2019</v>
      </c>
      <c r="C61" t="str">
        <f t="shared" si="3"/>
        <v>WIL 2019</v>
      </c>
      <c r="D61">
        <v>72</v>
      </c>
      <c r="E61" cm="1">
        <f t="array" ref="E61:M61">'Full Log'!E61:M61 / 'Full Log'!D61</f>
        <v>5.6388888888888893</v>
      </c>
      <c r="F61">
        <v>8.2777777777777786</v>
      </c>
      <c r="G61">
        <v>1.375</v>
      </c>
      <c r="H61">
        <v>0.125</v>
      </c>
      <c r="I61">
        <v>0.44444444444444442</v>
      </c>
      <c r="J61">
        <v>4.6944444444444446</v>
      </c>
      <c r="K61">
        <v>8.1666666666666661</v>
      </c>
      <c r="L61">
        <v>1.4861111111111112</v>
      </c>
      <c r="M61">
        <v>0.4861111111111111</v>
      </c>
      <c r="N61">
        <v>0.248</v>
      </c>
      <c r="O61">
        <v>0.35599999999999998</v>
      </c>
      <c r="P61">
        <v>0.33700000000000002</v>
      </c>
      <c r="Q61">
        <v>0.69299999999999995</v>
      </c>
      <c r="R61">
        <f t="shared" si="1"/>
        <v>1.4679802955665024</v>
      </c>
      <c r="S61">
        <f t="shared" si="2"/>
        <v>8.9000000000000024E-2</v>
      </c>
      <c r="T61">
        <f>'Full Log'!R61/'Full Log'!D61</f>
        <v>3.8284068948564465</v>
      </c>
      <c r="U61">
        <f>'Full Log'!S61/'Full Log'!$D61</f>
        <v>11.236111111111111</v>
      </c>
      <c r="V61">
        <v>0.25923489932885907</v>
      </c>
    </row>
    <row r="62" spans="1:22" x14ac:dyDescent="0.25">
      <c r="A62" t="s">
        <v>10</v>
      </c>
      <c r="B62">
        <v>2019</v>
      </c>
      <c r="C62" t="str">
        <f t="shared" si="3"/>
        <v>MAN 2019</v>
      </c>
      <c r="D62">
        <v>72</v>
      </c>
      <c r="E62" cm="1">
        <f t="array" ref="E62:M62">'Full Log'!E62:M62 / 'Full Log'!D62</f>
        <v>5.1111111111111107</v>
      </c>
      <c r="F62">
        <v>8.2222222222222214</v>
      </c>
      <c r="G62">
        <v>1.6388888888888888</v>
      </c>
      <c r="H62">
        <v>0.1111111111111111</v>
      </c>
      <c r="I62">
        <v>0.65277777777777779</v>
      </c>
      <c r="J62">
        <v>3.5833333333333335</v>
      </c>
      <c r="K62">
        <v>7.4027777777777777</v>
      </c>
      <c r="L62">
        <v>1.1111111111111112</v>
      </c>
      <c r="M62">
        <v>0.33333333333333331</v>
      </c>
      <c r="N62">
        <v>0.247</v>
      </c>
      <c r="O62">
        <v>0.33800000000000002</v>
      </c>
      <c r="P62">
        <v>0.36199999999999999</v>
      </c>
      <c r="Q62">
        <v>0.7</v>
      </c>
      <c r="R62">
        <f t="shared" si="1"/>
        <v>1.6086956521739131</v>
      </c>
      <c r="S62">
        <f t="shared" si="2"/>
        <v>0.11499999999999999</v>
      </c>
      <c r="T62">
        <f>'Full Log'!R62/'Full Log'!D62</f>
        <v>3.8554943934915906</v>
      </c>
      <c r="U62">
        <f>'Full Log'!S62/'Full Log'!$D62</f>
        <v>12.041666666666666</v>
      </c>
      <c r="V62">
        <v>0.24574831081081083</v>
      </c>
    </row>
    <row r="63" spans="1:22" x14ac:dyDescent="0.25">
      <c r="A63" t="s">
        <v>18</v>
      </c>
      <c r="B63">
        <v>2019</v>
      </c>
      <c r="C63" t="str">
        <f t="shared" si="3"/>
        <v>RFD 2019</v>
      </c>
      <c r="D63">
        <v>72</v>
      </c>
      <c r="E63" cm="1">
        <f t="array" ref="E63:M63">'Full Log'!E63:M63 / 'Full Log'!D63</f>
        <v>4.8472222222222223</v>
      </c>
      <c r="F63">
        <v>8.0138888888888893</v>
      </c>
      <c r="G63">
        <v>1.4722222222222223</v>
      </c>
      <c r="H63">
        <v>0.29166666666666669</v>
      </c>
      <c r="I63">
        <v>0.3888888888888889</v>
      </c>
      <c r="J63">
        <v>4.541666666666667</v>
      </c>
      <c r="K63">
        <v>8.3333333333333339</v>
      </c>
      <c r="L63">
        <v>1.5277777777777777</v>
      </c>
      <c r="M63">
        <v>0.5</v>
      </c>
      <c r="N63">
        <v>0.24299999999999999</v>
      </c>
      <c r="O63">
        <v>0.34699999999999998</v>
      </c>
      <c r="P63">
        <v>0.34100000000000003</v>
      </c>
      <c r="Q63">
        <v>0.68799999999999994</v>
      </c>
      <c r="R63">
        <f t="shared" si="1"/>
        <v>1.6532951289398281</v>
      </c>
      <c r="S63">
        <f t="shared" si="2"/>
        <v>9.8000000000000032E-2</v>
      </c>
      <c r="T63">
        <f>'Full Log'!R63/'Full Log'!D63</f>
        <v>3.7599476587337253</v>
      </c>
      <c r="U63">
        <f>'Full Log'!S63/'Full Log'!$D63</f>
        <v>11.236111111111111</v>
      </c>
      <c r="V63">
        <v>0.26658405545927211</v>
      </c>
    </row>
    <row r="64" spans="1:22" x14ac:dyDescent="0.25">
      <c r="A64" t="s">
        <v>13</v>
      </c>
      <c r="B64">
        <v>2019</v>
      </c>
      <c r="C64" t="str">
        <f t="shared" si="3"/>
        <v>GB 2019</v>
      </c>
      <c r="D64">
        <v>72</v>
      </c>
      <c r="E64" cm="1">
        <f t="array" ref="E64:M64">'Full Log'!E64:M64 / 'Full Log'!D64</f>
        <v>4.75</v>
      </c>
      <c r="F64">
        <v>7.6111111111111107</v>
      </c>
      <c r="G64">
        <v>1.1805555555555556</v>
      </c>
      <c r="H64">
        <v>0.1111111111111111</v>
      </c>
      <c r="I64">
        <v>0.55555555555555558</v>
      </c>
      <c r="J64">
        <v>4.7777777777777777</v>
      </c>
      <c r="K64">
        <v>7.791666666666667</v>
      </c>
      <c r="L64">
        <v>1.1666666666666667</v>
      </c>
      <c r="M64">
        <v>0.3611111111111111</v>
      </c>
      <c r="N64">
        <v>0.23599999999999999</v>
      </c>
      <c r="O64">
        <v>0.34300000000000003</v>
      </c>
      <c r="P64">
        <v>0.33100000000000002</v>
      </c>
      <c r="Q64">
        <v>0.67400000000000004</v>
      </c>
      <c r="R64">
        <f t="shared" si="1"/>
        <v>1.6023391812865497</v>
      </c>
      <c r="S64">
        <f t="shared" si="2"/>
        <v>9.5000000000000029E-2</v>
      </c>
      <c r="T64">
        <f>'Full Log'!R64/'Full Log'!D64</f>
        <v>3.5734937810101832</v>
      </c>
      <c r="U64">
        <f>'Full Log'!S64/'Full Log'!$D64</f>
        <v>10.680555555555555</v>
      </c>
      <c r="V64">
        <v>0.2682992700729927</v>
      </c>
    </row>
    <row r="65" spans="1:22" x14ac:dyDescent="0.25">
      <c r="A65" t="s">
        <v>17</v>
      </c>
      <c r="B65">
        <v>2019</v>
      </c>
      <c r="C65" t="str">
        <f t="shared" si="3"/>
        <v>BC 2019</v>
      </c>
      <c r="D65">
        <v>72</v>
      </c>
      <c r="E65" cm="1">
        <f t="array" ref="E65:M65">'Full Log'!E65:M65 / 'Full Log'!D65</f>
        <v>4.5138888888888893</v>
      </c>
      <c r="F65">
        <v>7.8472222222222223</v>
      </c>
      <c r="G65">
        <v>1.2916666666666667</v>
      </c>
      <c r="H65">
        <v>0.22222222222222221</v>
      </c>
      <c r="I65">
        <v>0.2361111111111111</v>
      </c>
      <c r="J65">
        <v>4.0138888888888893</v>
      </c>
      <c r="K65">
        <v>7.875</v>
      </c>
      <c r="L65">
        <v>1.3333333333333333</v>
      </c>
      <c r="M65">
        <v>0.45833333333333331</v>
      </c>
      <c r="N65">
        <v>0.23599999999999999</v>
      </c>
      <c r="O65">
        <v>0.33</v>
      </c>
      <c r="P65">
        <v>0.309</v>
      </c>
      <c r="Q65">
        <v>0.63900000000000001</v>
      </c>
      <c r="R65">
        <f t="shared" si="1"/>
        <v>1.7384615384615383</v>
      </c>
      <c r="S65">
        <f t="shared" si="2"/>
        <v>7.3000000000000009E-2</v>
      </c>
      <c r="T65">
        <f>'Full Log'!R65/'Full Log'!D65</f>
        <v>3.275758944458131</v>
      </c>
      <c r="U65">
        <f>'Full Log'!S65/'Full Log'!$D65</f>
        <v>10.291666666666666</v>
      </c>
      <c r="V65">
        <v>0.22054513274336279</v>
      </c>
    </row>
    <row r="66" spans="1:22" x14ac:dyDescent="0.25">
      <c r="A66" t="s">
        <v>6</v>
      </c>
      <c r="B66">
        <v>2019</v>
      </c>
      <c r="C66" t="str">
        <f t="shared" si="3"/>
        <v>KEN 2019</v>
      </c>
      <c r="D66">
        <v>72</v>
      </c>
      <c r="E66" cm="1">
        <f t="array" ref="E66:M66">'Full Log'!E66:M66 / 'Full Log'!D66</f>
        <v>4.8611111111111107</v>
      </c>
      <c r="F66">
        <v>7.5694444444444446</v>
      </c>
      <c r="G66">
        <v>1.5555555555555556</v>
      </c>
      <c r="H66">
        <v>0.16666666666666666</v>
      </c>
      <c r="I66">
        <v>0.31944444444444442</v>
      </c>
      <c r="J66">
        <v>4.458333333333333</v>
      </c>
      <c r="K66">
        <v>8.2916666666666661</v>
      </c>
      <c r="L66">
        <v>1.6111111111111112</v>
      </c>
      <c r="M66">
        <v>0.56944444444444442</v>
      </c>
      <c r="N66">
        <v>0.23499999999999999</v>
      </c>
      <c r="O66">
        <v>0.34699999999999998</v>
      </c>
      <c r="P66">
        <v>0.32400000000000001</v>
      </c>
      <c r="Q66">
        <v>0.67100000000000004</v>
      </c>
      <c r="R66">
        <f t="shared" si="1"/>
        <v>1.5571428571428574</v>
      </c>
      <c r="S66">
        <f t="shared" si="2"/>
        <v>8.9000000000000024E-2</v>
      </c>
      <c r="T66">
        <f>'Full Log'!R66/'Full Log'!D66</f>
        <v>3.4167895643110615</v>
      </c>
      <c r="U66">
        <f>'Full Log'!S66/'Full Log'!$D66</f>
        <v>10.416666666666666</v>
      </c>
      <c r="V66">
        <v>0.25914678899082566</v>
      </c>
    </row>
    <row r="67" spans="1:22" x14ac:dyDescent="0.25">
      <c r="A67" t="s">
        <v>49</v>
      </c>
      <c r="B67">
        <v>2019</v>
      </c>
      <c r="C67" t="str">
        <f t="shared" si="3"/>
        <v>TB 2019</v>
      </c>
      <c r="D67">
        <v>72</v>
      </c>
      <c r="E67" cm="1">
        <f t="array" ref="E67:M67">'Full Log'!E67:M67 / 'Full Log'!D67</f>
        <v>4.208333333333333</v>
      </c>
      <c r="F67">
        <v>7.583333333333333</v>
      </c>
      <c r="G67">
        <v>1.3055555555555556</v>
      </c>
      <c r="H67">
        <v>0.20833333333333334</v>
      </c>
      <c r="I67">
        <v>0.27777777777777779</v>
      </c>
      <c r="J67">
        <v>4.125</v>
      </c>
      <c r="K67">
        <v>8.6527777777777786</v>
      </c>
      <c r="L67">
        <v>1.2916666666666667</v>
      </c>
      <c r="M67">
        <v>0.52777777777777779</v>
      </c>
      <c r="N67">
        <v>0.23100000000000001</v>
      </c>
      <c r="O67">
        <v>0.32800000000000001</v>
      </c>
      <c r="P67">
        <v>0.308</v>
      </c>
      <c r="Q67">
        <v>0.63600000000000001</v>
      </c>
      <c r="R67">
        <f t="shared" ref="R67:R108" si="4">F67/E67</f>
        <v>1.801980198019802</v>
      </c>
      <c r="S67">
        <f t="shared" ref="S67:S108" si="5">P67-N67</f>
        <v>7.6999999999999985E-2</v>
      </c>
      <c r="T67">
        <f>'Full Log'!R67/'Full Log'!D67</f>
        <v>3.2124207013587545</v>
      </c>
      <c r="U67">
        <f>'Full Log'!S67/'Full Log'!$D67</f>
        <v>10.138888888888889</v>
      </c>
      <c r="V67">
        <v>0.22676923076923078</v>
      </c>
    </row>
    <row r="68" spans="1:22" x14ac:dyDescent="0.25">
      <c r="A68" t="s">
        <v>11</v>
      </c>
      <c r="B68">
        <v>2019</v>
      </c>
      <c r="C68" t="str">
        <f t="shared" si="3"/>
        <v>KMO 2019</v>
      </c>
      <c r="D68">
        <v>71</v>
      </c>
      <c r="E68" cm="1">
        <f t="array" ref="E68:M68">'Full Log'!E68:M68 / 'Full Log'!D68</f>
        <v>4.380281690140845</v>
      </c>
      <c r="F68">
        <v>7.197183098591549</v>
      </c>
      <c r="G68">
        <v>1.408450704225352</v>
      </c>
      <c r="H68">
        <v>0.11267605633802817</v>
      </c>
      <c r="I68">
        <v>0.12676056338028169</v>
      </c>
      <c r="J68">
        <v>5.3380281690140849</v>
      </c>
      <c r="K68">
        <v>7.732394366197183</v>
      </c>
      <c r="L68">
        <v>1.676056338028169</v>
      </c>
      <c r="M68">
        <v>0.56338028169014087</v>
      </c>
      <c r="N68">
        <v>0.23</v>
      </c>
      <c r="O68">
        <v>0.35899999999999999</v>
      </c>
      <c r="P68">
        <v>0.29499999999999998</v>
      </c>
      <c r="Q68">
        <v>0.65400000000000003</v>
      </c>
      <c r="R68">
        <f t="shared" si="4"/>
        <v>1.6430868167202572</v>
      </c>
      <c r="S68">
        <f t="shared" si="5"/>
        <v>6.4999999999999974E-2</v>
      </c>
      <c r="T68">
        <f>'Full Log'!R68/'Full Log'!D68</f>
        <v>3.152191649319156</v>
      </c>
      <c r="U68">
        <f>'Full Log'!S68/'Full Log'!$D68</f>
        <v>9.2112676056338021</v>
      </c>
      <c r="V68">
        <v>0.27050880626223095</v>
      </c>
    </row>
    <row r="69" spans="1:22" x14ac:dyDescent="0.25">
      <c r="A69" t="s">
        <v>7</v>
      </c>
      <c r="B69">
        <v>2018</v>
      </c>
      <c r="C69" t="str">
        <f t="shared" si="3"/>
        <v>MAD 2018</v>
      </c>
      <c r="D69">
        <v>72</v>
      </c>
      <c r="E69" cm="1">
        <f t="array" ref="E69:M69">'Full Log'!E69:M69 / 'Full Log'!D69</f>
        <v>5.8888888888888893</v>
      </c>
      <c r="F69">
        <v>9.8472222222222214</v>
      </c>
      <c r="G69">
        <v>1.6944444444444444</v>
      </c>
      <c r="H69">
        <v>0.18055555555555555</v>
      </c>
      <c r="I69">
        <v>0.76388888888888884</v>
      </c>
      <c r="J69">
        <v>4.291666666666667</v>
      </c>
      <c r="K69">
        <v>6.7361111111111107</v>
      </c>
      <c r="L69">
        <v>1.0833333333333333</v>
      </c>
      <c r="M69">
        <v>0.3888888888888889</v>
      </c>
      <c r="N69">
        <v>0.28100000000000003</v>
      </c>
      <c r="O69">
        <v>0.36499999999999999</v>
      </c>
      <c r="P69">
        <v>0.40600000000000003</v>
      </c>
      <c r="Q69">
        <v>0.77100000000000002</v>
      </c>
      <c r="R69">
        <f t="shared" si="4"/>
        <v>1.6721698113207544</v>
      </c>
      <c r="S69">
        <f t="shared" si="5"/>
        <v>0.125</v>
      </c>
      <c r="T69">
        <f>'Full Log'!R69/'Full Log'!D69</f>
        <v>5.1021442909078329</v>
      </c>
      <c r="U69">
        <f>'Full Log'!S69/'Full Log'!$D69</f>
        <v>14.194444444444445</v>
      </c>
      <c r="V69">
        <v>0.26633568406205926</v>
      </c>
    </row>
    <row r="70" spans="1:22" x14ac:dyDescent="0.25">
      <c r="A70" t="s">
        <v>9</v>
      </c>
      <c r="B70">
        <v>2018</v>
      </c>
      <c r="C70" t="str">
        <f t="shared" si="3"/>
        <v>DUL 2018</v>
      </c>
      <c r="D70">
        <v>72</v>
      </c>
      <c r="E70" cm="1">
        <f t="array" ref="E70:M70">'Full Log'!E70:M70 / 'Full Log'!D70</f>
        <v>6.3888888888888893</v>
      </c>
      <c r="F70">
        <v>9.7638888888888893</v>
      </c>
      <c r="G70">
        <v>1.4444444444444444</v>
      </c>
      <c r="H70">
        <v>0.20833333333333334</v>
      </c>
      <c r="I70">
        <v>0.30555555555555558</v>
      </c>
      <c r="J70">
        <v>4.6388888888888893</v>
      </c>
      <c r="K70">
        <v>6.9722222222222223</v>
      </c>
      <c r="L70">
        <v>2.3194444444444446</v>
      </c>
      <c r="M70">
        <v>0.69444444444444442</v>
      </c>
      <c r="N70">
        <v>0.27800000000000002</v>
      </c>
      <c r="O70">
        <v>0.374</v>
      </c>
      <c r="P70">
        <v>0.35699999999999998</v>
      </c>
      <c r="Q70">
        <v>0.73099999999999998</v>
      </c>
      <c r="R70">
        <f t="shared" si="4"/>
        <v>1.5282608695652173</v>
      </c>
      <c r="S70">
        <f t="shared" si="5"/>
        <v>7.8999999999999959E-2</v>
      </c>
      <c r="T70">
        <f>'Full Log'!R70/'Full Log'!D70</f>
        <v>4.543039304627829</v>
      </c>
      <c r="U70">
        <f>'Full Log'!S70/'Full Log'!$D70</f>
        <v>12.541666666666666</v>
      </c>
      <c r="V70">
        <v>0.25743669985775253</v>
      </c>
    </row>
    <row r="71" spans="1:22" x14ac:dyDescent="0.25">
      <c r="A71" t="s">
        <v>10</v>
      </c>
      <c r="B71">
        <v>2018</v>
      </c>
      <c r="C71" t="str">
        <f t="shared" si="3"/>
        <v>MAN 2018</v>
      </c>
      <c r="D71">
        <v>72</v>
      </c>
      <c r="E71" cm="1">
        <f t="array" ref="E71:M71">'Full Log'!E71:M71 / 'Full Log'!D71</f>
        <v>6.25</v>
      </c>
      <c r="F71">
        <v>9.4305555555555554</v>
      </c>
      <c r="G71">
        <v>1.4722222222222223</v>
      </c>
      <c r="H71">
        <v>0.15277777777777779</v>
      </c>
      <c r="I71">
        <v>0.59722222222222221</v>
      </c>
      <c r="J71">
        <v>4.5277777777777777</v>
      </c>
      <c r="K71">
        <v>7.4027777777777777</v>
      </c>
      <c r="L71">
        <v>1.4027777777777777</v>
      </c>
      <c r="M71">
        <v>0.375</v>
      </c>
      <c r="N71">
        <v>0.27100000000000002</v>
      </c>
      <c r="O71">
        <v>0.36399999999999999</v>
      </c>
      <c r="P71">
        <v>0.373</v>
      </c>
      <c r="Q71">
        <v>0.73699999999999999</v>
      </c>
      <c r="R71">
        <f t="shared" si="4"/>
        <v>1.5088888888888889</v>
      </c>
      <c r="S71">
        <f t="shared" si="5"/>
        <v>0.10199999999999998</v>
      </c>
      <c r="T71">
        <f>'Full Log'!R71/'Full Log'!D71</f>
        <v>4.6141049800220504</v>
      </c>
      <c r="U71">
        <f>'Full Log'!S71/'Full Log'!$D71</f>
        <v>13</v>
      </c>
      <c r="V71">
        <v>0.26221944035346101</v>
      </c>
    </row>
    <row r="72" spans="1:22" x14ac:dyDescent="0.25">
      <c r="A72" t="s">
        <v>51</v>
      </c>
      <c r="B72">
        <v>2018</v>
      </c>
      <c r="C72" t="str">
        <f t="shared" si="3"/>
        <v>KAZ 2018</v>
      </c>
      <c r="D72">
        <v>72</v>
      </c>
      <c r="E72" cm="1">
        <f t="array" ref="E72:M72">'Full Log'!E72:M72 / 'Full Log'!D72</f>
        <v>5.75</v>
      </c>
      <c r="F72">
        <v>9.2361111111111107</v>
      </c>
      <c r="G72">
        <v>1.1944444444444444</v>
      </c>
      <c r="H72">
        <v>0.1388888888888889</v>
      </c>
      <c r="I72">
        <v>0.61111111111111116</v>
      </c>
      <c r="J72">
        <v>4.5694444444444446</v>
      </c>
      <c r="K72">
        <v>7.4305555555555554</v>
      </c>
      <c r="L72">
        <v>1.1111111111111112</v>
      </c>
      <c r="M72">
        <v>0.3888888888888889</v>
      </c>
      <c r="N72">
        <v>0.27</v>
      </c>
      <c r="O72">
        <v>0.36799999999999999</v>
      </c>
      <c r="P72">
        <v>0.36699999999999999</v>
      </c>
      <c r="Q72">
        <v>0.73499999999999999</v>
      </c>
      <c r="R72">
        <f t="shared" si="4"/>
        <v>1.606280193236715</v>
      </c>
      <c r="S72">
        <f t="shared" si="5"/>
        <v>9.6999999999999975E-2</v>
      </c>
      <c r="T72">
        <f>'Full Log'!R72/'Full Log'!D72</f>
        <v>4.4651081808895912</v>
      </c>
      <c r="U72">
        <f>'Full Log'!S72/'Full Log'!$D72</f>
        <v>12.541666666666666</v>
      </c>
      <c r="V72">
        <v>0.25132330827067673</v>
      </c>
    </row>
    <row r="73" spans="1:22" x14ac:dyDescent="0.25">
      <c r="A73" t="s">
        <v>17</v>
      </c>
      <c r="B73">
        <v>2018</v>
      </c>
      <c r="C73" t="str">
        <f t="shared" si="3"/>
        <v>BC 2018</v>
      </c>
      <c r="D73">
        <v>72</v>
      </c>
      <c r="E73" cm="1">
        <f t="array" ref="E73:M73">'Full Log'!E73:M73 / 'Full Log'!D73</f>
        <v>5.1944444444444446</v>
      </c>
      <c r="F73">
        <v>9.0972222222222214</v>
      </c>
      <c r="G73">
        <v>1.4722222222222223</v>
      </c>
      <c r="H73">
        <v>0.22222222222222221</v>
      </c>
      <c r="I73">
        <v>0.27777777777777779</v>
      </c>
      <c r="J73">
        <v>3.9861111111111112</v>
      </c>
      <c r="K73">
        <v>6.8055555555555554</v>
      </c>
      <c r="L73">
        <v>1.3888888888888888</v>
      </c>
      <c r="M73">
        <v>0.56944444444444442</v>
      </c>
      <c r="N73">
        <v>0.26900000000000002</v>
      </c>
      <c r="O73">
        <v>0.35599999999999998</v>
      </c>
      <c r="P73">
        <v>0.35</v>
      </c>
      <c r="Q73">
        <v>0.70599999999999996</v>
      </c>
      <c r="R73">
        <f t="shared" si="4"/>
        <v>1.7513368983957216</v>
      </c>
      <c r="S73">
        <f t="shared" si="5"/>
        <v>8.0999999999999961E-2</v>
      </c>
      <c r="T73">
        <f>'Full Log'!R73/'Full Log'!D73</f>
        <v>4.1000411315805412</v>
      </c>
      <c r="U73">
        <f>'Full Log'!S73/'Full Log'!$D73</f>
        <v>11.847222222222221</v>
      </c>
      <c r="V73">
        <v>0.22341374045801526</v>
      </c>
    </row>
    <row r="74" spans="1:22" x14ac:dyDescent="0.25">
      <c r="A74" t="s">
        <v>12</v>
      </c>
      <c r="B74">
        <v>2018</v>
      </c>
      <c r="C74" t="str">
        <f t="shared" si="3"/>
        <v>WIL 2018</v>
      </c>
      <c r="D74">
        <v>72</v>
      </c>
      <c r="E74" cm="1">
        <f t="array" ref="E74:M74">'Full Log'!E74:M74 / 'Full Log'!D74</f>
        <v>5.5555555555555554</v>
      </c>
      <c r="F74">
        <v>8.9722222222222214</v>
      </c>
      <c r="G74">
        <v>1.6666666666666667</v>
      </c>
      <c r="H74">
        <v>0.22222222222222221</v>
      </c>
      <c r="I74">
        <v>0.52777777777777779</v>
      </c>
      <c r="J74">
        <v>5.1805555555555554</v>
      </c>
      <c r="K74">
        <v>7.541666666666667</v>
      </c>
      <c r="L74">
        <v>1.0694444444444444</v>
      </c>
      <c r="M74">
        <v>0.63888888888888884</v>
      </c>
      <c r="N74">
        <v>0.26800000000000002</v>
      </c>
      <c r="O74">
        <v>0.38</v>
      </c>
      <c r="P74">
        <v>0.378</v>
      </c>
      <c r="Q74">
        <v>0.75800000000000001</v>
      </c>
      <c r="R74">
        <f t="shared" si="4"/>
        <v>1.615</v>
      </c>
      <c r="S74">
        <f t="shared" si="5"/>
        <v>0.10999999999999999</v>
      </c>
      <c r="T74">
        <f>'Full Log'!R74/'Full Log'!D74</f>
        <v>4.6371746268363268</v>
      </c>
      <c r="U74">
        <f>'Full Log'!S74/'Full Log'!$D74</f>
        <v>12.666666666666666</v>
      </c>
      <c r="V74">
        <v>0.27795665634674926</v>
      </c>
    </row>
    <row r="75" spans="1:22" x14ac:dyDescent="0.25">
      <c r="A75" t="s">
        <v>16</v>
      </c>
      <c r="B75">
        <v>2018</v>
      </c>
      <c r="C75" t="str">
        <f t="shared" si="3"/>
        <v>LAC 2018</v>
      </c>
      <c r="D75">
        <v>72</v>
      </c>
      <c r="E75" cm="1">
        <f t="array" ref="E75:M75">'Full Log'!E75:M75 / 'Full Log'!D75</f>
        <v>5.9722222222222223</v>
      </c>
      <c r="F75">
        <v>8.9305555555555554</v>
      </c>
      <c r="G75">
        <v>1.4861111111111112</v>
      </c>
      <c r="H75">
        <v>0.1111111111111111</v>
      </c>
      <c r="I75">
        <v>0.625</v>
      </c>
      <c r="J75">
        <v>5.1944444444444446</v>
      </c>
      <c r="K75">
        <v>8.0138888888888893</v>
      </c>
      <c r="L75">
        <v>1.8888888888888888</v>
      </c>
      <c r="M75">
        <v>0.43055555555555558</v>
      </c>
      <c r="N75">
        <v>0.26400000000000001</v>
      </c>
      <c r="O75">
        <v>0.374</v>
      </c>
      <c r="P75">
        <v>0.36899999999999999</v>
      </c>
      <c r="Q75">
        <v>0.74299999999999999</v>
      </c>
      <c r="R75">
        <f t="shared" si="4"/>
        <v>1.4953488372093022</v>
      </c>
      <c r="S75">
        <f t="shared" si="5"/>
        <v>0.10499999999999998</v>
      </c>
      <c r="T75">
        <f>'Full Log'!R75/'Full Log'!D75</f>
        <v>4.5296830678300637</v>
      </c>
      <c r="U75">
        <f>'Full Log'!S75/'Full Log'!$D75</f>
        <v>12.513888888888889</v>
      </c>
      <c r="V75">
        <v>0.30259409020217731</v>
      </c>
    </row>
    <row r="76" spans="1:22" x14ac:dyDescent="0.25">
      <c r="A76" t="s">
        <v>5</v>
      </c>
      <c r="B76">
        <v>2018</v>
      </c>
      <c r="C76" t="str">
        <f t="shared" si="3"/>
        <v>FDL 2018</v>
      </c>
      <c r="D76">
        <v>72</v>
      </c>
      <c r="E76" cm="1">
        <f t="array" ref="E76:M76">'Full Log'!E76:M76 / 'Full Log'!D76</f>
        <v>4.875</v>
      </c>
      <c r="F76">
        <v>8.875</v>
      </c>
      <c r="G76">
        <v>1.1944444444444444</v>
      </c>
      <c r="H76">
        <v>0.1388888888888889</v>
      </c>
      <c r="I76">
        <v>0.2361111111111111</v>
      </c>
      <c r="J76">
        <v>4.8194444444444446</v>
      </c>
      <c r="K76">
        <v>7.5694444444444446</v>
      </c>
      <c r="L76">
        <v>1.1527777777777777</v>
      </c>
      <c r="M76">
        <v>0.45833333333333331</v>
      </c>
      <c r="N76">
        <v>0.26400000000000001</v>
      </c>
      <c r="O76">
        <v>0.36399999999999999</v>
      </c>
      <c r="P76">
        <v>0.32900000000000001</v>
      </c>
      <c r="Q76">
        <v>0.69299999999999995</v>
      </c>
      <c r="R76">
        <f t="shared" si="4"/>
        <v>1.8205128205128205</v>
      </c>
      <c r="S76">
        <f t="shared" si="5"/>
        <v>6.5000000000000002E-2</v>
      </c>
      <c r="T76">
        <f>'Full Log'!R76/'Full Log'!D76</f>
        <v>3.9389184533064698</v>
      </c>
      <c r="U76">
        <f>'Full Log'!S76/'Full Log'!$D76</f>
        <v>11.055555555555555</v>
      </c>
      <c r="V76">
        <v>0.22888262910798121</v>
      </c>
    </row>
    <row r="77" spans="1:22" x14ac:dyDescent="0.25">
      <c r="A77" t="s">
        <v>8</v>
      </c>
      <c r="B77">
        <v>2018</v>
      </c>
      <c r="C77" t="str">
        <f t="shared" si="3"/>
        <v>STC 2018</v>
      </c>
      <c r="D77">
        <v>72</v>
      </c>
      <c r="E77" cm="1">
        <f t="array" ref="E77:M77">'Full Log'!E77:M77 / 'Full Log'!D77</f>
        <v>5.0138888888888893</v>
      </c>
      <c r="F77">
        <v>9.0138888888888893</v>
      </c>
      <c r="G77">
        <v>1.9861111111111112</v>
      </c>
      <c r="H77">
        <v>0.15277777777777779</v>
      </c>
      <c r="I77">
        <v>0.4861111111111111</v>
      </c>
      <c r="J77">
        <v>3.6111111111111112</v>
      </c>
      <c r="K77">
        <v>7.1388888888888893</v>
      </c>
      <c r="L77">
        <v>1.0694444444444444</v>
      </c>
      <c r="M77">
        <v>0.45833333333333331</v>
      </c>
      <c r="N77">
        <v>0.26300000000000001</v>
      </c>
      <c r="O77">
        <v>0.34</v>
      </c>
      <c r="P77">
        <v>0.373</v>
      </c>
      <c r="Q77">
        <v>0.71299999999999997</v>
      </c>
      <c r="R77">
        <f t="shared" si="4"/>
        <v>1.7977839335180055</v>
      </c>
      <c r="S77">
        <f t="shared" si="5"/>
        <v>0.10999999999999999</v>
      </c>
      <c r="T77">
        <f>'Full Log'!R77/'Full Log'!D77</f>
        <v>4.2535680183445317</v>
      </c>
      <c r="U77">
        <f>'Full Log'!S77/'Full Log'!$D77</f>
        <v>12.763888888888889</v>
      </c>
      <c r="V77">
        <v>0.23260708782742681</v>
      </c>
    </row>
    <row r="78" spans="1:22" x14ac:dyDescent="0.25">
      <c r="A78" t="s">
        <v>23</v>
      </c>
      <c r="B78">
        <v>2018</v>
      </c>
      <c r="C78" t="str">
        <f t="shared" si="3"/>
        <v>BIS 2018</v>
      </c>
      <c r="D78">
        <v>72</v>
      </c>
      <c r="E78" cm="1">
        <f t="array" ref="E78:M78">'Full Log'!E78:M78 / 'Full Log'!D78</f>
        <v>5.4444444444444446</v>
      </c>
      <c r="F78">
        <v>8.9166666666666661</v>
      </c>
      <c r="G78">
        <v>1.5</v>
      </c>
      <c r="H78">
        <v>0.16666666666666666</v>
      </c>
      <c r="I78">
        <v>0.54166666666666663</v>
      </c>
      <c r="J78">
        <v>4.2222222222222223</v>
      </c>
      <c r="K78">
        <v>7.375</v>
      </c>
      <c r="L78">
        <v>1.1388888888888888</v>
      </c>
      <c r="M78">
        <v>0.2638888888888889</v>
      </c>
      <c r="N78">
        <v>0.26100000000000001</v>
      </c>
      <c r="O78">
        <v>0.35599999999999998</v>
      </c>
      <c r="P78">
        <v>0.36299999999999999</v>
      </c>
      <c r="Q78">
        <v>0.71899999999999997</v>
      </c>
      <c r="R78">
        <f t="shared" si="4"/>
        <v>1.6377551020408161</v>
      </c>
      <c r="S78">
        <f t="shared" si="5"/>
        <v>0.10199999999999998</v>
      </c>
      <c r="T78">
        <f>'Full Log'!R78/'Full Log'!D78</f>
        <v>4.2357900668751656</v>
      </c>
      <c r="U78">
        <f>'Full Log'!S78/'Full Log'!$D78</f>
        <v>12.375</v>
      </c>
      <c r="V78">
        <v>0.25042990654205605</v>
      </c>
    </row>
    <row r="79" spans="1:22" x14ac:dyDescent="0.25">
      <c r="A79" t="s">
        <v>6</v>
      </c>
      <c r="B79">
        <v>2018</v>
      </c>
      <c r="C79" t="str">
        <f t="shared" si="3"/>
        <v>KEN 2018</v>
      </c>
      <c r="D79">
        <v>72</v>
      </c>
      <c r="E79" cm="1">
        <f t="array" ref="E79:M79">'Full Log'!E79:M79 / 'Full Log'!D79</f>
        <v>5.5277777777777777</v>
      </c>
      <c r="F79">
        <v>8.4305555555555554</v>
      </c>
      <c r="G79">
        <v>1.4305555555555556</v>
      </c>
      <c r="H79">
        <v>8.3333333333333329E-2</v>
      </c>
      <c r="I79">
        <v>0.59722222222222221</v>
      </c>
      <c r="J79">
        <v>5.3611111111111107</v>
      </c>
      <c r="K79">
        <v>7.333333333333333</v>
      </c>
      <c r="L79">
        <v>1.2638888888888888</v>
      </c>
      <c r="M79">
        <v>0.34722222222222221</v>
      </c>
      <c r="N79">
        <v>0.252</v>
      </c>
      <c r="O79">
        <v>0.36099999999999999</v>
      </c>
      <c r="P79">
        <v>0.35399999999999998</v>
      </c>
      <c r="Q79">
        <v>0.71499999999999997</v>
      </c>
      <c r="R79">
        <f t="shared" si="4"/>
        <v>1.5251256281407035</v>
      </c>
      <c r="S79">
        <f t="shared" si="5"/>
        <v>0.10199999999999998</v>
      </c>
      <c r="T79">
        <f>'Full Log'!R79/'Full Log'!D79</f>
        <v>4.199585529454529</v>
      </c>
      <c r="U79">
        <f>'Full Log'!S79/'Full Log'!$D79</f>
        <v>11.819444444444445</v>
      </c>
      <c r="V79">
        <v>0.2889489291598023</v>
      </c>
    </row>
    <row r="80" spans="1:22" x14ac:dyDescent="0.25">
      <c r="A80" t="s">
        <v>4</v>
      </c>
      <c r="B80">
        <v>2018</v>
      </c>
      <c r="C80" t="str">
        <f t="shared" si="3"/>
        <v>WAT 2018</v>
      </c>
      <c r="D80">
        <v>72</v>
      </c>
      <c r="E80" cm="1">
        <f t="array" ref="E80:M80">'Full Log'!E80:M80 / 'Full Log'!D80</f>
        <v>4.5</v>
      </c>
      <c r="F80">
        <v>8.5972222222222214</v>
      </c>
      <c r="G80">
        <v>1.4305555555555556</v>
      </c>
      <c r="H80">
        <v>0.125</v>
      </c>
      <c r="I80">
        <v>0.2361111111111111</v>
      </c>
      <c r="J80">
        <v>4.083333333333333</v>
      </c>
      <c r="K80">
        <v>7.9722222222222223</v>
      </c>
      <c r="L80">
        <v>1.3333333333333333</v>
      </c>
      <c r="M80">
        <v>0.5</v>
      </c>
      <c r="N80">
        <v>0.252</v>
      </c>
      <c r="O80">
        <v>0.34399999999999997</v>
      </c>
      <c r="P80">
        <v>0.32200000000000001</v>
      </c>
      <c r="Q80">
        <v>0.66600000000000004</v>
      </c>
      <c r="R80">
        <f t="shared" si="4"/>
        <v>1.9104938271604937</v>
      </c>
      <c r="S80">
        <f t="shared" si="5"/>
        <v>7.0000000000000007E-2</v>
      </c>
      <c r="T80">
        <f>'Full Log'!R80/'Full Log'!D80</f>
        <v>3.6469257872016252</v>
      </c>
      <c r="U80">
        <f>'Full Log'!S80/'Full Log'!$D80</f>
        <v>10.986111111111111</v>
      </c>
      <c r="V80">
        <v>0.2141389337641357</v>
      </c>
    </row>
    <row r="81" spans="1:22" x14ac:dyDescent="0.25">
      <c r="A81" t="s">
        <v>21</v>
      </c>
      <c r="B81">
        <v>2018</v>
      </c>
      <c r="C81" t="str">
        <f t="shared" si="3"/>
        <v>ROC 2018</v>
      </c>
      <c r="D81">
        <v>72</v>
      </c>
      <c r="E81" cm="1">
        <f t="array" ref="E81:M81">'Full Log'!E81:M81 / 'Full Log'!D81</f>
        <v>4.6944444444444446</v>
      </c>
      <c r="F81">
        <v>8.5416666666666661</v>
      </c>
      <c r="G81">
        <v>1.4722222222222223</v>
      </c>
      <c r="H81">
        <v>9.7222222222222224E-2</v>
      </c>
      <c r="I81">
        <v>0.73611111111111116</v>
      </c>
      <c r="J81">
        <v>3.6944444444444446</v>
      </c>
      <c r="K81">
        <v>8.5694444444444446</v>
      </c>
      <c r="L81">
        <v>0.875</v>
      </c>
      <c r="M81">
        <v>0.43055555555555558</v>
      </c>
      <c r="N81">
        <v>0.25</v>
      </c>
      <c r="O81">
        <v>0.33700000000000002</v>
      </c>
      <c r="P81">
        <v>0.36299999999999999</v>
      </c>
      <c r="Q81">
        <v>0.7</v>
      </c>
      <c r="R81">
        <f t="shared" si="4"/>
        <v>1.8195266272189348</v>
      </c>
      <c r="S81">
        <f t="shared" si="5"/>
        <v>0.11299999999999999</v>
      </c>
      <c r="T81">
        <f>'Full Log'!R81/'Full Log'!D81</f>
        <v>4.012869894839814</v>
      </c>
      <c r="U81">
        <f>'Full Log'!S81/'Full Log'!$D81</f>
        <v>12.416666666666666</v>
      </c>
      <c r="V81">
        <v>0.23455284552845529</v>
      </c>
    </row>
    <row r="82" spans="1:22" x14ac:dyDescent="0.25">
      <c r="A82" t="s">
        <v>50</v>
      </c>
      <c r="B82">
        <v>2018</v>
      </c>
      <c r="C82" t="str">
        <f t="shared" si="3"/>
        <v>WRP 2018</v>
      </c>
      <c r="D82">
        <v>72</v>
      </c>
      <c r="E82" cm="1">
        <f t="array" ref="E82:M82">'Full Log'!E82:M82 / 'Full Log'!D82</f>
        <v>5.2777777777777777</v>
      </c>
      <c r="F82">
        <v>8.1805555555555554</v>
      </c>
      <c r="G82">
        <v>1.5</v>
      </c>
      <c r="H82">
        <v>6.9444444444444448E-2</v>
      </c>
      <c r="I82">
        <v>0.51388888888888884</v>
      </c>
      <c r="J82">
        <v>4.5972222222222223</v>
      </c>
      <c r="K82">
        <v>7.3194444444444446</v>
      </c>
      <c r="L82">
        <v>0.95833333333333337</v>
      </c>
      <c r="M82">
        <v>0.34722222222222221</v>
      </c>
      <c r="N82">
        <v>0.246</v>
      </c>
      <c r="O82">
        <v>0.34799999999999998</v>
      </c>
      <c r="P82">
        <v>0.34200000000000003</v>
      </c>
      <c r="Q82">
        <v>0.69</v>
      </c>
      <c r="R82">
        <f t="shared" si="4"/>
        <v>1.55</v>
      </c>
      <c r="S82">
        <f t="shared" si="5"/>
        <v>9.600000000000003E-2</v>
      </c>
      <c r="T82">
        <f>'Full Log'!R82/'Full Log'!D82</f>
        <v>3.8352430643600735</v>
      </c>
      <c r="U82">
        <f>'Full Log'!S82/'Full Log'!$D82</f>
        <v>11.361111111111111</v>
      </c>
      <c r="V82">
        <v>0.25226485568760609</v>
      </c>
    </row>
    <row r="83" spans="1:22" x14ac:dyDescent="0.25">
      <c r="A83" t="s">
        <v>52</v>
      </c>
      <c r="B83">
        <v>2018</v>
      </c>
      <c r="C83" t="str">
        <f t="shared" si="3"/>
        <v>WIS 2018</v>
      </c>
      <c r="D83">
        <v>72</v>
      </c>
      <c r="E83" cm="1">
        <f t="array" ref="E83:M83">'Full Log'!E83:M83 / 'Full Log'!D83</f>
        <v>4.583333333333333</v>
      </c>
      <c r="F83">
        <v>7.9305555555555554</v>
      </c>
      <c r="G83">
        <v>1.3472222222222223</v>
      </c>
      <c r="H83">
        <v>0.1388888888888889</v>
      </c>
      <c r="I83">
        <v>0.63888888888888884</v>
      </c>
      <c r="J83">
        <v>4.4444444444444446</v>
      </c>
      <c r="K83">
        <v>7.9722222222222223</v>
      </c>
      <c r="L83">
        <v>1.5972222222222223</v>
      </c>
      <c r="M83">
        <v>0.55555555555555558</v>
      </c>
      <c r="N83">
        <v>0.24199999999999999</v>
      </c>
      <c r="O83">
        <v>0.34300000000000003</v>
      </c>
      <c r="P83">
        <v>0.35</v>
      </c>
      <c r="Q83">
        <v>0.69299999999999995</v>
      </c>
      <c r="R83">
        <f t="shared" si="4"/>
        <v>1.7303030303030305</v>
      </c>
      <c r="S83">
        <f t="shared" si="5"/>
        <v>0.10799999999999998</v>
      </c>
      <c r="T83">
        <f>'Full Log'!R83/'Full Log'!D83</f>
        <v>3.8147916538153104</v>
      </c>
      <c r="U83">
        <f>'Full Log'!S83/'Full Log'!$D83</f>
        <v>11.472222222222221</v>
      </c>
      <c r="V83">
        <v>0.27548161120840631</v>
      </c>
    </row>
    <row r="84" spans="1:22" x14ac:dyDescent="0.25">
      <c r="A84" t="s">
        <v>25</v>
      </c>
      <c r="B84">
        <v>2018</v>
      </c>
      <c r="C84" t="str">
        <f t="shared" si="3"/>
        <v>EC 2018</v>
      </c>
      <c r="D84">
        <v>72</v>
      </c>
      <c r="E84" cm="1">
        <f t="array" ref="E84:M84">'Full Log'!E84:M84 / 'Full Log'!D84</f>
        <v>4.4722222222222223</v>
      </c>
      <c r="F84">
        <v>7.9305555555555554</v>
      </c>
      <c r="G84">
        <v>1.4583333333333333</v>
      </c>
      <c r="H84">
        <v>0.1111111111111111</v>
      </c>
      <c r="I84">
        <v>0.34722222222222221</v>
      </c>
      <c r="J84">
        <v>4.4305555555555554</v>
      </c>
      <c r="K84">
        <v>7.8194444444444446</v>
      </c>
      <c r="L84">
        <v>1.3333333333333333</v>
      </c>
      <c r="M84">
        <v>0.33333333333333331</v>
      </c>
      <c r="N84">
        <v>0.24</v>
      </c>
      <c r="O84">
        <v>0.34200000000000003</v>
      </c>
      <c r="P84">
        <v>0.32300000000000001</v>
      </c>
      <c r="Q84">
        <v>0.66500000000000004</v>
      </c>
      <c r="R84">
        <f t="shared" si="4"/>
        <v>1.7732919254658384</v>
      </c>
      <c r="S84">
        <f t="shared" si="5"/>
        <v>8.3000000000000018E-2</v>
      </c>
      <c r="T84">
        <f>'Full Log'!R84/'Full Log'!D84</f>
        <v>3.5138571457985872</v>
      </c>
      <c r="U84">
        <f>'Full Log'!S84/'Full Log'!$D84</f>
        <v>10.652777777777779</v>
      </c>
      <c r="V84">
        <v>0.24672504378283711</v>
      </c>
    </row>
    <row r="85" spans="1:22" x14ac:dyDescent="0.25">
      <c r="A85" t="s">
        <v>13</v>
      </c>
      <c r="B85">
        <v>2018</v>
      </c>
      <c r="C85" t="str">
        <f t="shared" si="3"/>
        <v>GB 2018</v>
      </c>
      <c r="D85">
        <v>72</v>
      </c>
      <c r="E85" cm="1">
        <f t="array" ref="E85:M85">'Full Log'!E85:M85 / 'Full Log'!D85</f>
        <v>4.8888888888888893</v>
      </c>
      <c r="F85">
        <v>7.8472222222222223</v>
      </c>
      <c r="G85">
        <v>1.1111111111111112</v>
      </c>
      <c r="H85">
        <v>0.16666666666666666</v>
      </c>
      <c r="I85">
        <v>0.34722222222222221</v>
      </c>
      <c r="J85">
        <v>4.3194444444444446</v>
      </c>
      <c r="K85">
        <v>7.0972222222222223</v>
      </c>
      <c r="L85">
        <v>1.3888888888888888</v>
      </c>
      <c r="M85">
        <v>0.61111111111111116</v>
      </c>
      <c r="N85">
        <v>0.23899999999999999</v>
      </c>
      <c r="O85">
        <v>0.34499999999999997</v>
      </c>
      <c r="P85">
        <v>0.314</v>
      </c>
      <c r="Q85">
        <v>0.65900000000000003</v>
      </c>
      <c r="R85">
        <f t="shared" si="4"/>
        <v>1.6051136363636362</v>
      </c>
      <c r="S85">
        <f t="shared" si="5"/>
        <v>7.5000000000000011E-2</v>
      </c>
      <c r="T85">
        <f>'Full Log'!R85/'Full Log'!D85</f>
        <v>3.3839040619149134</v>
      </c>
      <c r="U85">
        <f>'Full Log'!S85/'Full Log'!$D85</f>
        <v>10.333333333333334</v>
      </c>
      <c r="V85">
        <v>0.23096283185840707</v>
      </c>
    </row>
    <row r="86" spans="1:22" x14ac:dyDescent="0.25">
      <c r="A86" t="s">
        <v>49</v>
      </c>
      <c r="B86">
        <v>2018</v>
      </c>
      <c r="C86" t="str">
        <f t="shared" si="3"/>
        <v>TB 2018</v>
      </c>
      <c r="D86">
        <v>72</v>
      </c>
      <c r="E86" cm="1">
        <f t="array" ref="E86:M86">'Full Log'!E86:M86 / 'Full Log'!D86</f>
        <v>4.3888888888888893</v>
      </c>
      <c r="F86">
        <v>7.9722222222222223</v>
      </c>
      <c r="G86">
        <v>1.3472222222222223</v>
      </c>
      <c r="H86">
        <v>0.125</v>
      </c>
      <c r="I86">
        <v>0.20833333333333334</v>
      </c>
      <c r="J86">
        <v>4.3055555555555554</v>
      </c>
      <c r="K86">
        <v>7.5972222222222223</v>
      </c>
      <c r="L86">
        <v>1.3472222222222223</v>
      </c>
      <c r="M86">
        <v>0.4861111111111111</v>
      </c>
      <c r="N86">
        <v>0.23699999999999999</v>
      </c>
      <c r="O86">
        <v>0.33500000000000002</v>
      </c>
      <c r="P86">
        <v>0.30299999999999999</v>
      </c>
      <c r="Q86">
        <v>0.63800000000000001</v>
      </c>
      <c r="R86">
        <f t="shared" si="4"/>
        <v>1.8164556962025316</v>
      </c>
      <c r="S86">
        <f t="shared" si="5"/>
        <v>6.6000000000000003E-2</v>
      </c>
      <c r="T86">
        <f>'Full Log'!R86/'Full Log'!D86</f>
        <v>3.2987129390808327</v>
      </c>
      <c r="U86">
        <f>'Full Log'!S86/'Full Log'!$D86</f>
        <v>10.194444444444445</v>
      </c>
      <c r="V86">
        <v>0.21965853658536585</v>
      </c>
    </row>
    <row r="87" spans="1:22" x14ac:dyDescent="0.25">
      <c r="A87" t="s">
        <v>22</v>
      </c>
      <c r="B87">
        <v>2018</v>
      </c>
      <c r="C87" t="str">
        <f t="shared" si="3"/>
        <v>LAK 2018</v>
      </c>
      <c r="D87">
        <v>71</v>
      </c>
      <c r="E87" cm="1">
        <f t="array" ref="E87:M87">'Full Log'!E87:M87 / 'Full Log'!D87</f>
        <v>4.3661971830985919</v>
      </c>
      <c r="F87">
        <v>7.6619718309859151</v>
      </c>
      <c r="G87">
        <v>1.3380281690140845</v>
      </c>
      <c r="H87">
        <v>0.12676056338028169</v>
      </c>
      <c r="I87">
        <v>0.29577464788732394</v>
      </c>
      <c r="J87">
        <v>4.71830985915493</v>
      </c>
      <c r="K87">
        <v>7.492957746478873</v>
      </c>
      <c r="L87">
        <v>1.5633802816901408</v>
      </c>
      <c r="M87">
        <v>0.39436619718309857</v>
      </c>
      <c r="N87">
        <v>0.23599999999999999</v>
      </c>
      <c r="O87">
        <v>0.34200000000000003</v>
      </c>
      <c r="P87">
        <v>0.312</v>
      </c>
      <c r="Q87">
        <v>0.65400000000000003</v>
      </c>
      <c r="R87">
        <f t="shared" si="4"/>
        <v>1.7548387096774192</v>
      </c>
      <c r="S87">
        <f t="shared" si="5"/>
        <v>7.6000000000000012E-2</v>
      </c>
      <c r="T87">
        <f>'Full Log'!R87/'Full Log'!D87</f>
        <v>3.3763320784334292</v>
      </c>
      <c r="U87">
        <f>'Full Log'!S87/'Full Log'!$D87</f>
        <v>10.140845070422536</v>
      </c>
      <c r="V87">
        <v>0.25769117647058826</v>
      </c>
    </row>
    <row r="88" spans="1:22" x14ac:dyDescent="0.25">
      <c r="A88" t="s">
        <v>18</v>
      </c>
      <c r="B88">
        <v>2018</v>
      </c>
      <c r="C88" t="str">
        <f t="shared" si="3"/>
        <v>RFD 2018</v>
      </c>
      <c r="D88">
        <v>71</v>
      </c>
      <c r="E88" cm="1">
        <f t="array" ref="E88:M88">'Full Log'!E88:M88 / 'Full Log'!D88</f>
        <v>4.676056338028169</v>
      </c>
      <c r="F88">
        <v>7.47887323943662</v>
      </c>
      <c r="G88">
        <v>1.5774647887323943</v>
      </c>
      <c r="H88">
        <v>0.16901408450704225</v>
      </c>
      <c r="I88">
        <v>0.29577464788732394</v>
      </c>
      <c r="J88">
        <v>4.056338028169014</v>
      </c>
      <c r="K88">
        <v>8.6338028169014081</v>
      </c>
      <c r="L88">
        <v>1.4507042253521127</v>
      </c>
      <c r="M88">
        <v>0.38028169014084506</v>
      </c>
      <c r="N88">
        <v>0.22700000000000001</v>
      </c>
      <c r="O88">
        <v>0.33200000000000002</v>
      </c>
      <c r="P88">
        <v>0.312</v>
      </c>
      <c r="Q88">
        <v>0.64400000000000002</v>
      </c>
      <c r="R88">
        <f t="shared" si="4"/>
        <v>1.5993975903614459</v>
      </c>
      <c r="S88">
        <f t="shared" si="5"/>
        <v>8.4999999999999992E-2</v>
      </c>
      <c r="T88">
        <f>'Full Log'!R88/'Full Log'!D88</f>
        <v>3.2051924610563298</v>
      </c>
      <c r="U88">
        <f>'Full Log'!S88/'Full Log'!$D88</f>
        <v>10.28169014084507</v>
      </c>
      <c r="V88">
        <v>0.24067984934086631</v>
      </c>
    </row>
    <row r="89" spans="1:22" x14ac:dyDescent="0.25">
      <c r="A89" t="s">
        <v>50</v>
      </c>
      <c r="B89">
        <v>2017</v>
      </c>
      <c r="C89" t="str">
        <f t="shared" si="3"/>
        <v>WRP 2017</v>
      </c>
      <c r="D89">
        <v>72</v>
      </c>
      <c r="E89" cm="1">
        <f t="array" ref="E89:M89">'Full Log'!E89:M89 / 'Full Log'!D89</f>
        <v>6.5972222222222223</v>
      </c>
      <c r="F89">
        <v>9.6944444444444446</v>
      </c>
      <c r="G89">
        <v>1.7777777777777777</v>
      </c>
      <c r="H89">
        <v>2.7777777777777776E-2</v>
      </c>
      <c r="I89">
        <v>0.83333333333333337</v>
      </c>
      <c r="J89">
        <v>5.3194444444444446</v>
      </c>
      <c r="K89">
        <v>6.3888888888888893</v>
      </c>
      <c r="L89">
        <v>1.5694444444444444</v>
      </c>
      <c r="M89">
        <v>0.44444444444444442</v>
      </c>
      <c r="N89">
        <v>0.28299999999999997</v>
      </c>
      <c r="O89">
        <v>0.39100000000000001</v>
      </c>
      <c r="P89">
        <v>0.40899999999999997</v>
      </c>
      <c r="Q89">
        <v>0.8</v>
      </c>
      <c r="R89">
        <f t="shared" si="4"/>
        <v>1.4694736842105263</v>
      </c>
      <c r="S89">
        <f t="shared" si="5"/>
        <v>0.126</v>
      </c>
      <c r="T89">
        <f>'Full Log'!R89/'Full Log'!D89</f>
        <v>5.3217738102964089</v>
      </c>
      <c r="U89">
        <f>'Full Log'!S89/'Full Log'!$D89</f>
        <v>14.027777777777779</v>
      </c>
      <c r="V89">
        <v>0.31462464183381084</v>
      </c>
    </row>
    <row r="90" spans="1:22" x14ac:dyDescent="0.25">
      <c r="A90" t="s">
        <v>22</v>
      </c>
      <c r="B90">
        <v>2017</v>
      </c>
      <c r="C90" t="str">
        <f t="shared" si="3"/>
        <v>LAK 2017</v>
      </c>
      <c r="D90">
        <v>72</v>
      </c>
      <c r="E90" cm="1">
        <f t="array" ref="E90:M90">'Full Log'!E90:M90 / 'Full Log'!D90</f>
        <v>5.8888888888888893</v>
      </c>
      <c r="F90">
        <v>9.8055555555555554</v>
      </c>
      <c r="G90">
        <v>1.8055555555555556</v>
      </c>
      <c r="H90">
        <v>0.15277777777777779</v>
      </c>
      <c r="I90">
        <v>0.72222222222222221</v>
      </c>
      <c r="J90">
        <v>3.9444444444444446</v>
      </c>
      <c r="K90">
        <v>7</v>
      </c>
      <c r="L90">
        <v>1.1527777777777777</v>
      </c>
      <c r="M90">
        <v>0.3888888888888889</v>
      </c>
      <c r="N90">
        <v>0.27600000000000002</v>
      </c>
      <c r="O90">
        <v>0.35699999999999998</v>
      </c>
      <c r="P90">
        <v>0.39600000000000002</v>
      </c>
      <c r="Q90">
        <v>0.753</v>
      </c>
      <c r="R90">
        <f t="shared" si="4"/>
        <v>1.6650943396226414</v>
      </c>
      <c r="S90">
        <f t="shared" si="5"/>
        <v>0.12</v>
      </c>
      <c r="T90">
        <f>'Full Log'!R90/'Full Log'!D90</f>
        <v>4.9059261790143607</v>
      </c>
      <c r="U90">
        <f>'Full Log'!S90/'Full Log'!$D90</f>
        <v>14.083333333333334</v>
      </c>
      <c r="V90">
        <v>0.25293484419263457</v>
      </c>
    </row>
    <row r="91" spans="1:22" x14ac:dyDescent="0.25">
      <c r="A91" t="s">
        <v>5</v>
      </c>
      <c r="B91">
        <v>2017</v>
      </c>
      <c r="C91" t="str">
        <f t="shared" si="3"/>
        <v>FDL 2017</v>
      </c>
      <c r="D91">
        <v>72</v>
      </c>
      <c r="E91" cm="1">
        <f t="array" ref="E91:M91">'Full Log'!E91:M91 / 'Full Log'!D91</f>
        <v>5.916666666666667</v>
      </c>
      <c r="F91">
        <v>9.2777777777777786</v>
      </c>
      <c r="G91">
        <v>1.7777777777777777</v>
      </c>
      <c r="H91">
        <v>0.2638888888888889</v>
      </c>
      <c r="I91">
        <v>0.63888888888888884</v>
      </c>
      <c r="J91">
        <v>3.8472222222222223</v>
      </c>
      <c r="K91">
        <v>7.2361111111111107</v>
      </c>
      <c r="L91">
        <v>0.98611111111111116</v>
      </c>
      <c r="M91">
        <v>0.375</v>
      </c>
      <c r="N91">
        <v>0.27200000000000002</v>
      </c>
      <c r="O91">
        <v>0.35899999999999999</v>
      </c>
      <c r="P91">
        <v>0.39500000000000002</v>
      </c>
      <c r="Q91">
        <v>0.754</v>
      </c>
      <c r="R91">
        <f t="shared" si="4"/>
        <v>1.568075117370892</v>
      </c>
      <c r="S91">
        <f t="shared" si="5"/>
        <v>0.123</v>
      </c>
      <c r="T91">
        <f>'Full Log'!R91/'Full Log'!D91</f>
        <v>4.6681482597559141</v>
      </c>
      <c r="U91">
        <f>'Full Log'!S91/'Full Log'!$D91</f>
        <v>13.5</v>
      </c>
      <c r="V91">
        <v>0.25449101796407192</v>
      </c>
    </row>
    <row r="92" spans="1:22" x14ac:dyDescent="0.25">
      <c r="A92" t="s">
        <v>18</v>
      </c>
      <c r="B92">
        <v>2017</v>
      </c>
      <c r="C92" t="str">
        <f t="shared" si="3"/>
        <v>RFD 2017</v>
      </c>
      <c r="D92">
        <v>72</v>
      </c>
      <c r="E92" cm="1">
        <f t="array" ref="E92:M92">'Full Log'!E92:M92 / 'Full Log'!D92</f>
        <v>5.8888888888888893</v>
      </c>
      <c r="F92">
        <v>9.2361111111111107</v>
      </c>
      <c r="G92">
        <v>1.8611111111111112</v>
      </c>
      <c r="H92">
        <v>0.16666666666666666</v>
      </c>
      <c r="I92">
        <v>0.52777777777777779</v>
      </c>
      <c r="J92">
        <v>4.458333333333333</v>
      </c>
      <c r="K92">
        <v>7.25</v>
      </c>
      <c r="L92">
        <v>0.90277777777777779</v>
      </c>
      <c r="M92">
        <v>0.3611111111111111</v>
      </c>
      <c r="N92">
        <v>0.26700000000000002</v>
      </c>
      <c r="O92">
        <v>0.36099999999999999</v>
      </c>
      <c r="P92">
        <v>0.376</v>
      </c>
      <c r="Q92">
        <v>0.73699999999999999</v>
      </c>
      <c r="R92">
        <f t="shared" si="4"/>
        <v>1.5683962264150941</v>
      </c>
      <c r="S92">
        <f t="shared" si="5"/>
        <v>0.10899999999999999</v>
      </c>
      <c r="T92">
        <f>'Full Log'!R92/'Full Log'!D92</f>
        <v>4.5637810979072624</v>
      </c>
      <c r="U92">
        <f>'Full Log'!S92/'Full Log'!$D92</f>
        <v>13.013888888888889</v>
      </c>
      <c r="V92">
        <v>0.25375037593984962</v>
      </c>
    </row>
    <row r="93" spans="1:22" x14ac:dyDescent="0.25">
      <c r="A93" t="s">
        <v>4</v>
      </c>
      <c r="B93">
        <v>2017</v>
      </c>
      <c r="C93" t="str">
        <f t="shared" si="3"/>
        <v>WAT 2017</v>
      </c>
      <c r="D93">
        <v>72</v>
      </c>
      <c r="E93" cm="1">
        <f t="array" ref="E93:M93">'Full Log'!E93:M93 / 'Full Log'!D93</f>
        <v>5.7222222222222223</v>
      </c>
      <c r="F93">
        <v>9.0416666666666661</v>
      </c>
      <c r="G93">
        <v>1.9861111111111112</v>
      </c>
      <c r="H93">
        <v>0.20833333333333334</v>
      </c>
      <c r="I93">
        <v>0.52777777777777779</v>
      </c>
      <c r="J93">
        <v>4.3472222222222223</v>
      </c>
      <c r="K93">
        <v>6.5138888888888893</v>
      </c>
      <c r="L93">
        <v>1.7083333333333333</v>
      </c>
      <c r="M93">
        <v>0.5</v>
      </c>
      <c r="N93">
        <v>0.26600000000000001</v>
      </c>
      <c r="O93">
        <v>0.35499999999999998</v>
      </c>
      <c r="P93">
        <v>0.38300000000000001</v>
      </c>
      <c r="Q93">
        <v>0.73799999999999999</v>
      </c>
      <c r="R93">
        <f t="shared" si="4"/>
        <v>1.5800970873786406</v>
      </c>
      <c r="S93">
        <f t="shared" si="5"/>
        <v>0.11699999999999999</v>
      </c>
      <c r="T93">
        <f>'Full Log'!R93/'Full Log'!D93</f>
        <v>4.5496744862008835</v>
      </c>
      <c r="U93">
        <f>'Full Log'!S93/'Full Log'!$D93</f>
        <v>13.027777777777779</v>
      </c>
      <c r="V93">
        <v>0.28070967741935482</v>
      </c>
    </row>
    <row r="94" spans="1:22" x14ac:dyDescent="0.25">
      <c r="A94" t="s">
        <v>9</v>
      </c>
      <c r="B94">
        <v>2017</v>
      </c>
      <c r="C94" t="str">
        <f t="shared" si="3"/>
        <v>DUL 2017</v>
      </c>
      <c r="D94">
        <v>72</v>
      </c>
      <c r="E94" cm="1">
        <f t="array" ref="E94:M94">'Full Log'!E94:M94 / 'Full Log'!D94</f>
        <v>5.0555555555555554</v>
      </c>
      <c r="F94">
        <v>9.125</v>
      </c>
      <c r="G94">
        <v>1.7361111111111112</v>
      </c>
      <c r="H94">
        <v>0.15277777777777779</v>
      </c>
      <c r="I94">
        <v>0.45833333333333331</v>
      </c>
      <c r="J94">
        <v>4.6944444444444446</v>
      </c>
      <c r="K94">
        <v>7.4027777777777777</v>
      </c>
      <c r="L94">
        <v>1.0833333333333333</v>
      </c>
      <c r="M94">
        <v>0.3888888888888889</v>
      </c>
      <c r="N94">
        <v>0.26600000000000001</v>
      </c>
      <c r="O94">
        <v>0.36399999999999999</v>
      </c>
      <c r="P94">
        <v>0.36499999999999999</v>
      </c>
      <c r="Q94">
        <v>0.72899999999999998</v>
      </c>
      <c r="R94">
        <f t="shared" si="4"/>
        <v>1.804945054945055</v>
      </c>
      <c r="S94">
        <f t="shared" si="5"/>
        <v>9.8999999999999977E-2</v>
      </c>
      <c r="T94">
        <f>'Full Log'!R94/'Full Log'!D94</f>
        <v>4.44419247975208</v>
      </c>
      <c r="U94">
        <f>'Full Log'!S94/'Full Log'!$D94</f>
        <v>12.541666666666666</v>
      </c>
      <c r="V94">
        <v>0.25668797564687978</v>
      </c>
    </row>
    <row r="95" spans="1:22" x14ac:dyDescent="0.25">
      <c r="A95" t="s">
        <v>10</v>
      </c>
      <c r="B95">
        <v>2017</v>
      </c>
      <c r="C95" t="str">
        <f t="shared" si="3"/>
        <v>MAN 2017</v>
      </c>
      <c r="D95">
        <v>72</v>
      </c>
      <c r="E95" cm="1">
        <f t="array" ref="E95:M95">'Full Log'!E95:M95 / 'Full Log'!D95</f>
        <v>6.1805555555555554</v>
      </c>
      <c r="F95">
        <v>8.9166666666666661</v>
      </c>
      <c r="G95">
        <v>1.8888888888888888</v>
      </c>
      <c r="H95">
        <v>0.27777777777777779</v>
      </c>
      <c r="I95">
        <v>0.43055555555555558</v>
      </c>
      <c r="J95">
        <v>5.3055555555555554</v>
      </c>
      <c r="K95">
        <v>6.666666666666667</v>
      </c>
      <c r="L95">
        <v>1.4861111111111112</v>
      </c>
      <c r="M95">
        <v>0.56944444444444442</v>
      </c>
      <c r="N95">
        <v>0.26500000000000001</v>
      </c>
      <c r="O95">
        <v>0.38</v>
      </c>
      <c r="P95">
        <v>0.376</v>
      </c>
      <c r="Q95">
        <v>0.75600000000000001</v>
      </c>
      <c r="R95">
        <f t="shared" si="4"/>
        <v>1.4426966292134831</v>
      </c>
      <c r="S95">
        <f t="shared" si="5"/>
        <v>0.11099999999999999</v>
      </c>
      <c r="T95">
        <f>'Full Log'!R95/'Full Log'!D95</f>
        <v>4.6196436873885309</v>
      </c>
      <c r="U95">
        <f>'Full Log'!S95/'Full Log'!$D95</f>
        <v>12.652777777777779</v>
      </c>
      <c r="V95">
        <v>0.29595794392523367</v>
      </c>
    </row>
    <row r="96" spans="1:22" x14ac:dyDescent="0.25">
      <c r="A96" t="s">
        <v>7</v>
      </c>
      <c r="B96">
        <v>2017</v>
      </c>
      <c r="C96" t="str">
        <f t="shared" si="3"/>
        <v>MAD 2017</v>
      </c>
      <c r="D96">
        <v>72</v>
      </c>
      <c r="E96" cm="1">
        <f t="array" ref="E96:M96">'Full Log'!E96:M96 / 'Full Log'!D96</f>
        <v>6.4027777777777777</v>
      </c>
      <c r="F96">
        <v>9.0833333333333339</v>
      </c>
      <c r="G96">
        <v>1.5833333333333333</v>
      </c>
      <c r="H96">
        <v>4.1666666666666664E-2</v>
      </c>
      <c r="I96">
        <v>0.625</v>
      </c>
      <c r="J96">
        <v>5.125</v>
      </c>
      <c r="K96">
        <v>7.5694444444444446</v>
      </c>
      <c r="L96">
        <v>1.2083333333333333</v>
      </c>
      <c r="M96">
        <v>0.3611111111111111</v>
      </c>
      <c r="N96">
        <v>0.26300000000000001</v>
      </c>
      <c r="O96">
        <v>0.373</v>
      </c>
      <c r="P96">
        <v>0.36499999999999999</v>
      </c>
      <c r="Q96">
        <v>0.73799999999999999</v>
      </c>
      <c r="R96">
        <f t="shared" si="4"/>
        <v>1.418655097613883</v>
      </c>
      <c r="S96">
        <f t="shared" si="5"/>
        <v>0.10199999999999998</v>
      </c>
      <c r="T96">
        <f>'Full Log'!R96/'Full Log'!D96</f>
        <v>4.522677841732941</v>
      </c>
      <c r="U96">
        <f>'Full Log'!S96/'Full Log'!$D96</f>
        <v>12.625</v>
      </c>
      <c r="V96">
        <v>0.27546636085626913</v>
      </c>
    </row>
    <row r="97" spans="1:22" x14ac:dyDescent="0.25">
      <c r="A97" t="s">
        <v>8</v>
      </c>
      <c r="B97">
        <v>2017</v>
      </c>
      <c r="C97" t="str">
        <f t="shared" si="3"/>
        <v>STC 2017</v>
      </c>
      <c r="D97">
        <v>72</v>
      </c>
      <c r="E97" cm="1">
        <f t="array" ref="E97:M97">'Full Log'!E97:M97 / 'Full Log'!D97</f>
        <v>5.0555555555555554</v>
      </c>
      <c r="F97">
        <v>8.8888888888888893</v>
      </c>
      <c r="G97">
        <v>1.6805555555555556</v>
      </c>
      <c r="H97">
        <v>0.15277777777777779</v>
      </c>
      <c r="I97">
        <v>0.5</v>
      </c>
      <c r="J97">
        <v>4.0694444444444446</v>
      </c>
      <c r="K97">
        <v>6.583333333333333</v>
      </c>
      <c r="L97">
        <v>1.1666666666666667</v>
      </c>
      <c r="M97">
        <v>0.33333333333333331</v>
      </c>
      <c r="N97">
        <v>0.26200000000000001</v>
      </c>
      <c r="O97">
        <v>0.35499999999999998</v>
      </c>
      <c r="P97">
        <v>0.36399999999999999</v>
      </c>
      <c r="Q97">
        <v>0.71899999999999997</v>
      </c>
      <c r="R97">
        <f t="shared" si="4"/>
        <v>1.7582417582417584</v>
      </c>
      <c r="S97">
        <f t="shared" si="5"/>
        <v>0.10199999999999998</v>
      </c>
      <c r="T97">
        <f>'Full Log'!R97/'Full Log'!D97</f>
        <v>4.2203721298164263</v>
      </c>
      <c r="U97">
        <f>'Full Log'!S97/'Full Log'!$D97</f>
        <v>12.375</v>
      </c>
      <c r="V97">
        <v>0.24726250000000002</v>
      </c>
    </row>
    <row r="98" spans="1:22" x14ac:dyDescent="0.25">
      <c r="A98" t="s">
        <v>51</v>
      </c>
      <c r="B98">
        <v>2017</v>
      </c>
      <c r="C98" t="str">
        <f t="shared" si="3"/>
        <v>KAZ 2017</v>
      </c>
      <c r="D98">
        <v>72</v>
      </c>
      <c r="E98" cm="1">
        <f t="array" ref="E98:M98">'Full Log'!E98:M98 / 'Full Log'!D98</f>
        <v>5.4027777777777777</v>
      </c>
      <c r="F98">
        <v>8.7222222222222214</v>
      </c>
      <c r="G98">
        <v>1.4166666666666667</v>
      </c>
      <c r="H98">
        <v>0.125</v>
      </c>
      <c r="I98">
        <v>0.375</v>
      </c>
      <c r="J98">
        <v>4.2361111111111107</v>
      </c>
      <c r="K98">
        <v>6.166666666666667</v>
      </c>
      <c r="L98">
        <v>0.97222222222222221</v>
      </c>
      <c r="M98">
        <v>0.375</v>
      </c>
      <c r="N98">
        <v>0.26</v>
      </c>
      <c r="O98">
        <v>0.35599999999999998</v>
      </c>
      <c r="P98">
        <v>0.34300000000000003</v>
      </c>
      <c r="Q98">
        <v>0.69899999999999995</v>
      </c>
      <c r="R98">
        <f t="shared" si="4"/>
        <v>1.6143958868894601</v>
      </c>
      <c r="S98">
        <f t="shared" si="5"/>
        <v>8.3000000000000018E-2</v>
      </c>
      <c r="T98">
        <f>'Full Log'!R98/'Full Log'!D98</f>
        <v>3.9488748291625431</v>
      </c>
      <c r="U98">
        <f>'Full Log'!S98/'Full Log'!$D98</f>
        <v>11.513888888888889</v>
      </c>
      <c r="V98">
        <v>0.22729299363057326</v>
      </c>
    </row>
    <row r="99" spans="1:22" x14ac:dyDescent="0.25">
      <c r="A99" t="s">
        <v>25</v>
      </c>
      <c r="B99">
        <v>2017</v>
      </c>
      <c r="C99" t="str">
        <f t="shared" si="3"/>
        <v>EC 2017</v>
      </c>
      <c r="D99">
        <v>72</v>
      </c>
      <c r="E99" cm="1">
        <f t="array" ref="E99:M99">'Full Log'!E99:M99 / 'Full Log'!D99</f>
        <v>5.2361111111111107</v>
      </c>
      <c r="F99">
        <v>8.5694444444444446</v>
      </c>
      <c r="G99">
        <v>1.125</v>
      </c>
      <c r="H99">
        <v>0.1388888888888889</v>
      </c>
      <c r="I99">
        <v>0.3611111111111111</v>
      </c>
      <c r="J99">
        <v>4.7222222222222223</v>
      </c>
      <c r="K99">
        <v>6.916666666666667</v>
      </c>
      <c r="L99">
        <v>1.8055555555555556</v>
      </c>
      <c r="M99">
        <v>0.68055555555555558</v>
      </c>
      <c r="N99">
        <v>0.26</v>
      </c>
      <c r="O99">
        <v>0.36499999999999999</v>
      </c>
      <c r="P99">
        <v>0.33500000000000002</v>
      </c>
      <c r="Q99">
        <v>0.7</v>
      </c>
      <c r="R99">
        <f t="shared" si="4"/>
        <v>1.6366047745358092</v>
      </c>
      <c r="S99">
        <f t="shared" si="5"/>
        <v>7.5000000000000011E-2</v>
      </c>
      <c r="T99">
        <f>'Full Log'!R99/'Full Log'!D99</f>
        <v>3.8996928456667614</v>
      </c>
      <c r="U99">
        <f>'Full Log'!S99/'Full Log'!$D99</f>
        <v>11.055555555555555</v>
      </c>
      <c r="V99">
        <v>0.25283630470016211</v>
      </c>
    </row>
    <row r="100" spans="1:22" x14ac:dyDescent="0.25">
      <c r="A100" t="s">
        <v>16</v>
      </c>
      <c r="B100">
        <v>2017</v>
      </c>
      <c r="C100" t="str">
        <f t="shared" si="3"/>
        <v>LAC 2017</v>
      </c>
      <c r="D100">
        <v>72</v>
      </c>
      <c r="E100" cm="1">
        <f t="array" ref="E100:M100">'Full Log'!E100:M100 / 'Full Log'!D100</f>
        <v>5.5277777777777777</v>
      </c>
      <c r="F100">
        <v>8.75</v>
      </c>
      <c r="G100">
        <v>1.6111111111111112</v>
      </c>
      <c r="H100">
        <v>0.2361111111111111</v>
      </c>
      <c r="I100">
        <v>0.72222222222222221</v>
      </c>
      <c r="J100">
        <v>5.0138888888888893</v>
      </c>
      <c r="K100">
        <v>6.9722222222222223</v>
      </c>
      <c r="L100">
        <v>0.90277777777777779</v>
      </c>
      <c r="M100">
        <v>0.40277777777777779</v>
      </c>
      <c r="N100">
        <v>0.25900000000000001</v>
      </c>
      <c r="O100">
        <v>0.37</v>
      </c>
      <c r="P100">
        <v>0.38400000000000001</v>
      </c>
      <c r="Q100">
        <v>0.754</v>
      </c>
      <c r="R100">
        <f t="shared" si="4"/>
        <v>1.5829145728643217</v>
      </c>
      <c r="S100">
        <f t="shared" si="5"/>
        <v>0.125</v>
      </c>
      <c r="T100">
        <f>'Full Log'!R100/'Full Log'!D100</f>
        <v>4.611888889963911</v>
      </c>
      <c r="U100">
        <f>'Full Log'!S100/'Full Log'!$D100</f>
        <v>13</v>
      </c>
      <c r="V100">
        <v>0.28901111111111111</v>
      </c>
    </row>
    <row r="101" spans="1:22" x14ac:dyDescent="0.25">
      <c r="A101" t="s">
        <v>52</v>
      </c>
      <c r="B101">
        <v>2017</v>
      </c>
      <c r="C101" t="str">
        <f t="shared" si="3"/>
        <v>WIS 2017</v>
      </c>
      <c r="D101">
        <v>72</v>
      </c>
      <c r="E101" cm="1">
        <f t="array" ref="E101:M101">'Full Log'!E101:M101 / 'Full Log'!D101</f>
        <v>4.9305555555555554</v>
      </c>
      <c r="F101">
        <v>8.6111111111111107</v>
      </c>
      <c r="G101">
        <v>1.4444444444444444</v>
      </c>
      <c r="H101">
        <v>0.18055555555555555</v>
      </c>
      <c r="I101">
        <v>0.625</v>
      </c>
      <c r="J101">
        <v>3.9444444444444446</v>
      </c>
      <c r="K101">
        <v>8.0138888888888893</v>
      </c>
      <c r="L101">
        <v>1.5138888888888888</v>
      </c>
      <c r="M101">
        <v>0.625</v>
      </c>
      <c r="N101">
        <v>0.253</v>
      </c>
      <c r="O101">
        <v>0.34</v>
      </c>
      <c r="P101">
        <v>0.36099999999999999</v>
      </c>
      <c r="Q101">
        <v>0.70099999999999996</v>
      </c>
      <c r="R101">
        <f t="shared" si="4"/>
        <v>1.7464788732394365</v>
      </c>
      <c r="S101">
        <f t="shared" si="5"/>
        <v>0.10799999999999998</v>
      </c>
      <c r="T101">
        <f>'Full Log'!R101/'Full Log'!D101</f>
        <v>4.0633714532395171</v>
      </c>
      <c r="U101">
        <f>'Full Log'!S101/'Full Log'!$D101</f>
        <v>12.291666666666666</v>
      </c>
      <c r="V101">
        <v>0.25014354838709679</v>
      </c>
    </row>
    <row r="102" spans="1:22" x14ac:dyDescent="0.25">
      <c r="A102" t="s">
        <v>49</v>
      </c>
      <c r="B102">
        <v>2017</v>
      </c>
      <c r="C102" t="str">
        <f t="shared" si="3"/>
        <v>TB 2017</v>
      </c>
      <c r="D102">
        <v>70</v>
      </c>
      <c r="E102" cm="1">
        <f t="array" ref="E102:M102">'Full Log'!E102:M102 / 'Full Log'!D102</f>
        <v>4.4571428571428573</v>
      </c>
      <c r="F102">
        <v>8.5714285714285712</v>
      </c>
      <c r="G102">
        <v>1.3285714285714285</v>
      </c>
      <c r="H102">
        <v>0.12857142857142856</v>
      </c>
      <c r="I102">
        <v>0.45714285714285713</v>
      </c>
      <c r="J102">
        <v>4.5428571428571427</v>
      </c>
      <c r="K102">
        <v>7.7714285714285714</v>
      </c>
      <c r="L102">
        <v>0.65714285714285714</v>
      </c>
      <c r="M102">
        <v>0.2</v>
      </c>
      <c r="N102">
        <v>0.252</v>
      </c>
      <c r="O102">
        <v>0.35499999999999998</v>
      </c>
      <c r="P102">
        <v>0.34</v>
      </c>
      <c r="Q102">
        <v>0.69499999999999995</v>
      </c>
      <c r="R102">
        <f t="shared" si="4"/>
        <v>1.9230769230769229</v>
      </c>
      <c r="S102">
        <f t="shared" si="5"/>
        <v>8.8000000000000023E-2</v>
      </c>
      <c r="T102">
        <f>'Full Log'!R102/'Full Log'!D102</f>
        <v>3.9212357528494302</v>
      </c>
      <c r="U102">
        <f>'Full Log'!S102/'Full Log'!$D102</f>
        <v>11.528571428571428</v>
      </c>
      <c r="V102">
        <v>0.23394000000000001</v>
      </c>
    </row>
    <row r="103" spans="1:22" x14ac:dyDescent="0.25">
      <c r="A103" t="s">
        <v>17</v>
      </c>
      <c r="B103">
        <v>2017</v>
      </c>
      <c r="C103" t="str">
        <f t="shared" si="3"/>
        <v>BC 2017</v>
      </c>
      <c r="D103">
        <v>72</v>
      </c>
      <c r="E103" cm="1">
        <f t="array" ref="E103:M103">'Full Log'!E103:M103 / 'Full Log'!D103</f>
        <v>5.583333333333333</v>
      </c>
      <c r="F103">
        <v>8.5138888888888893</v>
      </c>
      <c r="G103">
        <v>2.0555555555555554</v>
      </c>
      <c r="H103">
        <v>6.9444444444444448E-2</v>
      </c>
      <c r="I103">
        <v>0.70833333333333337</v>
      </c>
      <c r="J103">
        <v>4.3888888888888893</v>
      </c>
      <c r="K103">
        <v>8.3472222222222214</v>
      </c>
      <c r="L103">
        <v>1.1111111111111112</v>
      </c>
      <c r="M103">
        <v>0.61111111111111116</v>
      </c>
      <c r="N103">
        <v>0.252</v>
      </c>
      <c r="O103">
        <v>0.35399999999999998</v>
      </c>
      <c r="P103">
        <v>0.38</v>
      </c>
      <c r="Q103">
        <v>0.73399999999999999</v>
      </c>
      <c r="R103">
        <f t="shared" si="4"/>
        <v>1.5248756218905475</v>
      </c>
      <c r="S103">
        <f t="shared" si="5"/>
        <v>0.128</v>
      </c>
      <c r="T103">
        <f>'Full Log'!R103/'Full Log'!D103</f>
        <v>4.3376367248408965</v>
      </c>
      <c r="U103">
        <f>'Full Log'!S103/'Full Log'!$D103</f>
        <v>12.833333333333334</v>
      </c>
      <c r="V103">
        <v>0.27255464926590539</v>
      </c>
    </row>
    <row r="104" spans="1:22" x14ac:dyDescent="0.25">
      <c r="A104" t="s">
        <v>12</v>
      </c>
      <c r="B104">
        <v>2017</v>
      </c>
      <c r="C104" t="str">
        <f t="shared" si="3"/>
        <v>WIL 2017</v>
      </c>
      <c r="D104">
        <v>72</v>
      </c>
      <c r="E104" cm="1">
        <f t="array" ref="E104:M104">'Full Log'!E104:M104 / 'Full Log'!D104</f>
        <v>5.3055555555555554</v>
      </c>
      <c r="F104">
        <v>8.5138888888888893</v>
      </c>
      <c r="G104">
        <v>1.4861111111111112</v>
      </c>
      <c r="H104">
        <v>0.25</v>
      </c>
      <c r="I104">
        <v>0.51388888888888884</v>
      </c>
      <c r="J104">
        <v>4.4444444444444446</v>
      </c>
      <c r="K104">
        <v>6.75</v>
      </c>
      <c r="L104">
        <v>1.3472222222222223</v>
      </c>
      <c r="M104">
        <v>0.3611111111111111</v>
      </c>
      <c r="N104">
        <v>0.251</v>
      </c>
      <c r="O104">
        <v>0.35099999999999998</v>
      </c>
      <c r="P104">
        <v>0.35499999999999998</v>
      </c>
      <c r="Q104">
        <v>0.70599999999999996</v>
      </c>
      <c r="R104">
        <f t="shared" si="4"/>
        <v>1.6047120418848169</v>
      </c>
      <c r="S104">
        <f t="shared" si="5"/>
        <v>0.10399999999999998</v>
      </c>
      <c r="T104">
        <f>'Full Log'!R104/'Full Log'!D104</f>
        <v>4.0673190229619802</v>
      </c>
      <c r="U104">
        <f>'Full Log'!S104/'Full Log'!$D104</f>
        <v>12.041666666666666</v>
      </c>
      <c r="V104">
        <v>0.26410277324632953</v>
      </c>
    </row>
    <row r="105" spans="1:22" x14ac:dyDescent="0.25">
      <c r="A105" t="s">
        <v>6</v>
      </c>
      <c r="B105">
        <v>2017</v>
      </c>
      <c r="C105" t="str">
        <f t="shared" si="3"/>
        <v>KEN 2017</v>
      </c>
      <c r="D105">
        <v>72</v>
      </c>
      <c r="E105" cm="1">
        <f t="array" ref="E105:M105">'Full Log'!E105:M105 / 'Full Log'!D105</f>
        <v>4.8055555555555554</v>
      </c>
      <c r="F105">
        <v>8.3333333333333339</v>
      </c>
      <c r="G105">
        <v>1.5</v>
      </c>
      <c r="H105">
        <v>0.1388888888888889</v>
      </c>
      <c r="I105">
        <v>0.43055555555555558</v>
      </c>
      <c r="J105">
        <v>4.0138888888888893</v>
      </c>
      <c r="K105">
        <v>7.416666666666667</v>
      </c>
      <c r="L105">
        <v>1.2638888888888888</v>
      </c>
      <c r="M105">
        <v>0.43055555555555558</v>
      </c>
      <c r="N105">
        <v>0.25</v>
      </c>
      <c r="O105">
        <v>0.34599999999999997</v>
      </c>
      <c r="P105">
        <v>0.34200000000000003</v>
      </c>
      <c r="Q105">
        <v>0.68799999999999994</v>
      </c>
      <c r="R105">
        <f t="shared" si="4"/>
        <v>1.7341040462427748</v>
      </c>
      <c r="S105">
        <f t="shared" si="5"/>
        <v>9.2000000000000026E-2</v>
      </c>
      <c r="T105">
        <f>'Full Log'!R105/'Full Log'!D105</f>
        <v>3.7698287260856986</v>
      </c>
      <c r="U105">
        <f>'Full Log'!S105/'Full Log'!$D105</f>
        <v>11.402777777777779</v>
      </c>
      <c r="V105">
        <v>0.23749999999999999</v>
      </c>
    </row>
    <row r="106" spans="1:22" x14ac:dyDescent="0.25">
      <c r="A106" t="s">
        <v>21</v>
      </c>
      <c r="B106">
        <v>2017</v>
      </c>
      <c r="C106" t="str">
        <f t="shared" si="3"/>
        <v>ROC 2017</v>
      </c>
      <c r="D106">
        <v>70</v>
      </c>
      <c r="E106" cm="1">
        <f t="array" ref="E106:M106">'Full Log'!E106:M106 / 'Full Log'!D106</f>
        <v>5.5285714285714285</v>
      </c>
      <c r="F106">
        <v>8.4</v>
      </c>
      <c r="G106">
        <v>1.4142857142857144</v>
      </c>
      <c r="H106">
        <v>0.14285714285714285</v>
      </c>
      <c r="I106">
        <v>1.0857142857142856</v>
      </c>
      <c r="J106">
        <v>5.3285714285714283</v>
      </c>
      <c r="K106">
        <v>7.9</v>
      </c>
      <c r="L106">
        <v>0.4</v>
      </c>
      <c r="M106">
        <v>0.27142857142857141</v>
      </c>
      <c r="N106">
        <v>0.25</v>
      </c>
      <c r="O106">
        <v>0.36599999999999999</v>
      </c>
      <c r="P106">
        <v>0.39800000000000002</v>
      </c>
      <c r="Q106">
        <v>0.76400000000000001</v>
      </c>
      <c r="R106">
        <f t="shared" si="4"/>
        <v>1.5193798449612403</v>
      </c>
      <c r="S106">
        <f t="shared" si="5"/>
        <v>0.14800000000000002</v>
      </c>
      <c r="T106">
        <f>'Full Log'!R106/'Full Log'!D106</f>
        <v>4.7105373525557015</v>
      </c>
      <c r="U106">
        <f>'Full Log'!S106/'Full Log'!$D106</f>
        <v>13.357142857142858</v>
      </c>
      <c r="V106">
        <v>0.30994897959183676</v>
      </c>
    </row>
    <row r="107" spans="1:22" x14ac:dyDescent="0.25">
      <c r="A107" t="s">
        <v>13</v>
      </c>
      <c r="B107">
        <v>2017</v>
      </c>
      <c r="C107" t="str">
        <f t="shared" si="3"/>
        <v>GB 2017</v>
      </c>
      <c r="D107">
        <v>72</v>
      </c>
      <c r="E107" cm="1">
        <f t="array" ref="E107:M107">'Full Log'!E107:M107 / 'Full Log'!D107</f>
        <v>4.416666666666667</v>
      </c>
      <c r="F107">
        <v>8.3888888888888893</v>
      </c>
      <c r="G107">
        <v>1.1944444444444444</v>
      </c>
      <c r="H107">
        <v>0.25</v>
      </c>
      <c r="I107">
        <v>0.43055555555555558</v>
      </c>
      <c r="J107">
        <v>4.208333333333333</v>
      </c>
      <c r="K107">
        <v>8.0138888888888893</v>
      </c>
      <c r="L107">
        <v>0.94444444444444442</v>
      </c>
      <c r="M107">
        <v>0.75</v>
      </c>
      <c r="N107">
        <v>0.249</v>
      </c>
      <c r="O107">
        <v>0.34</v>
      </c>
      <c r="P107">
        <v>0.33700000000000002</v>
      </c>
      <c r="Q107">
        <v>0.67700000000000005</v>
      </c>
      <c r="R107">
        <f t="shared" si="4"/>
        <v>1.89937106918239</v>
      </c>
      <c r="S107">
        <f t="shared" si="5"/>
        <v>8.8000000000000023E-2</v>
      </c>
      <c r="T107">
        <f>'Full Log'!R107/'Full Log'!D107</f>
        <v>3.7809632318635602</v>
      </c>
      <c r="U107">
        <f>'Full Log'!S107/'Full Log'!$D107</f>
        <v>11.375</v>
      </c>
      <c r="V107">
        <v>0.21931788079470199</v>
      </c>
    </row>
    <row r="108" spans="1:22" x14ac:dyDescent="0.25">
      <c r="A108" t="s">
        <v>23</v>
      </c>
      <c r="B108">
        <v>2017</v>
      </c>
      <c r="C108" t="str">
        <f t="shared" si="3"/>
        <v>BIS 2017</v>
      </c>
      <c r="D108">
        <v>72</v>
      </c>
      <c r="E108" cm="1">
        <f t="array" ref="E108:M108">'Full Log'!E108:M108 / 'Full Log'!D108</f>
        <v>4.5694444444444446</v>
      </c>
      <c r="F108">
        <v>8.0416666666666661</v>
      </c>
      <c r="G108">
        <v>1.1944444444444444</v>
      </c>
      <c r="H108">
        <v>0.1111111111111111</v>
      </c>
      <c r="I108">
        <v>0.47222222222222221</v>
      </c>
      <c r="J108">
        <v>4.8194444444444446</v>
      </c>
      <c r="K108">
        <v>8.25</v>
      </c>
      <c r="L108">
        <v>0.88888888888888884</v>
      </c>
      <c r="M108">
        <v>0.31944444444444442</v>
      </c>
      <c r="N108">
        <v>0.24299999999999999</v>
      </c>
      <c r="O108">
        <v>0.34699999999999998</v>
      </c>
      <c r="P108">
        <v>0.32800000000000001</v>
      </c>
      <c r="Q108">
        <v>0.67500000000000004</v>
      </c>
      <c r="R108">
        <f t="shared" si="4"/>
        <v>1.7598784194528874</v>
      </c>
      <c r="S108">
        <f t="shared" si="5"/>
        <v>8.500000000000002E-2</v>
      </c>
      <c r="T108">
        <f>'Full Log'!R108/'Full Log'!D108</f>
        <v>3.6891199735874491</v>
      </c>
      <c r="U108">
        <f>'Full Log'!S108/'Full Log'!$D108</f>
        <v>10.875</v>
      </c>
      <c r="V108">
        <v>0.24845595854922281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1062-4AD1-4538-87EE-B087AE11B261}">
  <dimension ref="A1:R63"/>
  <sheetViews>
    <sheetView workbookViewId="0">
      <selection activeCell="C2" sqref="C2"/>
    </sheetView>
  </sheetViews>
  <sheetFormatPr defaultRowHeight="15" x14ac:dyDescent="0.25"/>
  <sheetData>
    <row r="1" spans="1:18" x14ac:dyDescent="0.25">
      <c r="A1" t="s">
        <v>27</v>
      </c>
      <c r="B1" t="s">
        <v>0</v>
      </c>
      <c r="C1" t="s">
        <v>53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29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7</v>
      </c>
      <c r="B2">
        <v>2019</v>
      </c>
      <c r="C2" t="str">
        <f>A2 &amp; " " &amp; B2</f>
        <v>MAD 2019</v>
      </c>
      <c r="D2">
        <v>72</v>
      </c>
      <c r="E2">
        <v>431</v>
      </c>
      <c r="F2">
        <v>736</v>
      </c>
      <c r="G2">
        <v>107</v>
      </c>
      <c r="H2">
        <v>10</v>
      </c>
      <c r="I2">
        <v>40</v>
      </c>
      <c r="J2">
        <v>296</v>
      </c>
      <c r="K2">
        <v>479</v>
      </c>
      <c r="L2">
        <v>56</v>
      </c>
      <c r="M2">
        <v>20</v>
      </c>
      <c r="N2">
        <v>0.29399999999999998</v>
      </c>
      <c r="O2">
        <v>0.379</v>
      </c>
      <c r="P2">
        <v>0.39300000000000002</v>
      </c>
      <c r="Q2">
        <v>0.77200000000000002</v>
      </c>
      <c r="R2">
        <f>((F2+J2)*((F2-G2-H2-I2)+2*G2+3*H2+4*I2))/((F2/N2)+J2)</f>
        <v>362.38319174167458</v>
      </c>
    </row>
    <row r="3" spans="1:18" x14ac:dyDescent="0.25">
      <c r="A3" t="s">
        <v>25</v>
      </c>
      <c r="B3">
        <v>2019</v>
      </c>
      <c r="C3" t="str">
        <f t="shared" ref="C3:C62" si="0">A3 &amp; " " &amp; B3</f>
        <v>EC 2019</v>
      </c>
      <c r="D3">
        <v>72</v>
      </c>
      <c r="E3">
        <v>456</v>
      </c>
      <c r="F3">
        <v>715</v>
      </c>
      <c r="G3">
        <v>110</v>
      </c>
      <c r="H3">
        <v>24</v>
      </c>
      <c r="I3">
        <v>19</v>
      </c>
      <c r="J3">
        <v>399</v>
      </c>
      <c r="K3">
        <v>410</v>
      </c>
      <c r="L3">
        <v>163</v>
      </c>
      <c r="M3">
        <v>27</v>
      </c>
      <c r="N3">
        <v>0.28799999999999998</v>
      </c>
      <c r="O3">
        <v>0.4</v>
      </c>
      <c r="P3">
        <v>0.375</v>
      </c>
      <c r="Q3">
        <v>0.77500000000000002</v>
      </c>
      <c r="R3">
        <f t="shared" ref="R3:R63" si="1">((F3+J3)*((F3-G3-H3-I3)+2*G3+3*H3+4*I3))/((F3/N3)+J3)</f>
        <v>359.5245760996346</v>
      </c>
    </row>
    <row r="4" spans="1:18" x14ac:dyDescent="0.25">
      <c r="A4" t="s">
        <v>8</v>
      </c>
      <c r="B4">
        <v>2019</v>
      </c>
      <c r="C4" t="str">
        <f t="shared" si="0"/>
        <v>STC 2019</v>
      </c>
      <c r="D4">
        <v>72</v>
      </c>
      <c r="E4">
        <v>418</v>
      </c>
      <c r="F4">
        <v>690</v>
      </c>
      <c r="G4">
        <v>130</v>
      </c>
      <c r="H4">
        <v>15</v>
      </c>
      <c r="I4">
        <v>42</v>
      </c>
      <c r="J4">
        <v>290</v>
      </c>
      <c r="K4">
        <v>517</v>
      </c>
      <c r="L4">
        <v>100</v>
      </c>
      <c r="M4">
        <v>22</v>
      </c>
      <c r="N4">
        <v>0.27800000000000002</v>
      </c>
      <c r="O4">
        <v>0.36199999999999999</v>
      </c>
      <c r="P4">
        <v>0.39300000000000002</v>
      </c>
      <c r="Q4">
        <v>0.755</v>
      </c>
      <c r="R4">
        <f t="shared" si="1"/>
        <v>345.04871402247539</v>
      </c>
    </row>
    <row r="5" spans="1:18" x14ac:dyDescent="0.25">
      <c r="A5" t="s">
        <v>23</v>
      </c>
      <c r="B5">
        <v>2019</v>
      </c>
      <c r="C5" t="str">
        <f t="shared" si="0"/>
        <v>BIS 2019</v>
      </c>
      <c r="D5">
        <v>72</v>
      </c>
      <c r="E5">
        <v>475</v>
      </c>
      <c r="F5">
        <v>678</v>
      </c>
      <c r="G5">
        <v>108</v>
      </c>
      <c r="H5">
        <v>22</v>
      </c>
      <c r="I5">
        <v>30</v>
      </c>
      <c r="J5">
        <v>411</v>
      </c>
      <c r="K5">
        <v>513</v>
      </c>
      <c r="L5">
        <v>171</v>
      </c>
      <c r="M5">
        <v>37</v>
      </c>
      <c r="N5">
        <v>0.27500000000000002</v>
      </c>
      <c r="O5">
        <v>0.39300000000000002</v>
      </c>
      <c r="P5">
        <v>0.373</v>
      </c>
      <c r="Q5">
        <v>0.76600000000000001</v>
      </c>
      <c r="R5">
        <f t="shared" si="1"/>
        <v>348.30378306627483</v>
      </c>
    </row>
    <row r="6" spans="1:18" x14ac:dyDescent="0.25">
      <c r="A6" t="s">
        <v>5</v>
      </c>
      <c r="B6">
        <v>2019</v>
      </c>
      <c r="C6" t="str">
        <f t="shared" si="0"/>
        <v>FDL 2019</v>
      </c>
      <c r="D6">
        <v>71</v>
      </c>
      <c r="E6">
        <v>372</v>
      </c>
      <c r="F6">
        <v>642</v>
      </c>
      <c r="G6">
        <v>121</v>
      </c>
      <c r="H6">
        <v>7</v>
      </c>
      <c r="I6">
        <v>30</v>
      </c>
      <c r="J6">
        <v>304</v>
      </c>
      <c r="K6">
        <v>523</v>
      </c>
      <c r="L6">
        <v>71</v>
      </c>
      <c r="M6">
        <v>32</v>
      </c>
      <c r="N6">
        <v>0.26800000000000002</v>
      </c>
      <c r="O6">
        <v>0.36299999999999999</v>
      </c>
      <c r="P6">
        <v>0.36199999999999999</v>
      </c>
      <c r="Q6">
        <v>0.72499999999999998</v>
      </c>
      <c r="R6">
        <f t="shared" si="1"/>
        <v>303.82485569586663</v>
      </c>
    </row>
    <row r="7" spans="1:18" x14ac:dyDescent="0.25">
      <c r="A7" t="s">
        <v>16</v>
      </c>
      <c r="B7">
        <v>2019</v>
      </c>
      <c r="C7" t="str">
        <f t="shared" si="0"/>
        <v>LAC 2019</v>
      </c>
      <c r="D7">
        <v>72</v>
      </c>
      <c r="E7">
        <v>393</v>
      </c>
      <c r="F7">
        <v>647</v>
      </c>
      <c r="G7">
        <v>133</v>
      </c>
      <c r="H7">
        <v>10</v>
      </c>
      <c r="I7">
        <v>38</v>
      </c>
      <c r="J7">
        <v>374</v>
      </c>
      <c r="K7">
        <v>583</v>
      </c>
      <c r="L7">
        <v>73</v>
      </c>
      <c r="M7">
        <v>30</v>
      </c>
      <c r="N7">
        <v>0.26500000000000001</v>
      </c>
      <c r="O7">
        <v>0.371</v>
      </c>
      <c r="P7">
        <v>0.374</v>
      </c>
      <c r="Q7">
        <v>0.745</v>
      </c>
      <c r="R7">
        <f t="shared" si="1"/>
        <v>331.44765517148943</v>
      </c>
    </row>
    <row r="8" spans="1:18" x14ac:dyDescent="0.25">
      <c r="A8" t="s">
        <v>50</v>
      </c>
      <c r="B8">
        <v>2019</v>
      </c>
      <c r="C8" t="str">
        <f t="shared" si="0"/>
        <v>WRP 2019</v>
      </c>
      <c r="D8">
        <v>72</v>
      </c>
      <c r="E8">
        <v>388</v>
      </c>
      <c r="F8">
        <v>608</v>
      </c>
      <c r="G8">
        <v>112</v>
      </c>
      <c r="H8">
        <v>7</v>
      </c>
      <c r="I8">
        <v>36</v>
      </c>
      <c r="J8">
        <v>329</v>
      </c>
      <c r="K8">
        <v>497</v>
      </c>
      <c r="L8">
        <v>108</v>
      </c>
      <c r="M8">
        <v>26</v>
      </c>
      <c r="N8">
        <v>0.26200000000000001</v>
      </c>
      <c r="O8">
        <v>0.36299999999999999</v>
      </c>
      <c r="P8">
        <v>0.36199999999999999</v>
      </c>
      <c r="Q8">
        <v>0.72499999999999998</v>
      </c>
      <c r="R8">
        <f t="shared" si="1"/>
        <v>297.76223498195043</v>
      </c>
    </row>
    <row r="9" spans="1:18" x14ac:dyDescent="0.25">
      <c r="A9" t="s">
        <v>51</v>
      </c>
      <c r="B9">
        <v>2019</v>
      </c>
      <c r="C9" t="str">
        <f t="shared" si="0"/>
        <v>KAZ 2019</v>
      </c>
      <c r="D9">
        <v>72</v>
      </c>
      <c r="E9">
        <v>385</v>
      </c>
      <c r="F9">
        <v>620</v>
      </c>
      <c r="G9">
        <v>99</v>
      </c>
      <c r="H9">
        <v>14</v>
      </c>
      <c r="I9">
        <v>30</v>
      </c>
      <c r="J9">
        <v>316</v>
      </c>
      <c r="K9">
        <v>527</v>
      </c>
      <c r="L9">
        <v>87</v>
      </c>
      <c r="M9">
        <v>20</v>
      </c>
      <c r="N9">
        <v>0.26100000000000001</v>
      </c>
      <c r="O9">
        <v>0.36099999999999999</v>
      </c>
      <c r="P9">
        <v>0.35299999999999998</v>
      </c>
      <c r="Q9">
        <v>0.71399999999999997</v>
      </c>
      <c r="R9">
        <f t="shared" si="1"/>
        <v>291.07863044431411</v>
      </c>
    </row>
    <row r="10" spans="1:18" x14ac:dyDescent="0.25">
      <c r="A10" t="s">
        <v>22</v>
      </c>
      <c r="B10">
        <v>2019</v>
      </c>
      <c r="C10" t="str">
        <f t="shared" si="0"/>
        <v>LAK 2019</v>
      </c>
      <c r="D10">
        <v>72</v>
      </c>
      <c r="E10">
        <v>398</v>
      </c>
      <c r="F10">
        <v>623</v>
      </c>
      <c r="G10">
        <v>112</v>
      </c>
      <c r="H10">
        <v>11</v>
      </c>
      <c r="I10">
        <v>47</v>
      </c>
      <c r="J10">
        <v>387</v>
      </c>
      <c r="K10">
        <v>548</v>
      </c>
      <c r="L10">
        <v>88</v>
      </c>
      <c r="M10">
        <v>29</v>
      </c>
      <c r="N10">
        <v>0.25800000000000001</v>
      </c>
      <c r="O10">
        <v>0.36799999999999999</v>
      </c>
      <c r="P10">
        <v>0.371</v>
      </c>
      <c r="Q10">
        <v>0.73899999999999999</v>
      </c>
      <c r="R10">
        <f t="shared" si="1"/>
        <v>323.72156724945563</v>
      </c>
    </row>
    <row r="11" spans="1:18" x14ac:dyDescent="0.25">
      <c r="A11" t="s">
        <v>52</v>
      </c>
      <c r="B11">
        <v>2019</v>
      </c>
      <c r="C11" t="str">
        <f t="shared" si="0"/>
        <v>WIS 2019</v>
      </c>
      <c r="D11">
        <v>72</v>
      </c>
      <c r="E11">
        <v>393</v>
      </c>
      <c r="F11">
        <v>608</v>
      </c>
      <c r="G11">
        <v>97</v>
      </c>
      <c r="H11">
        <v>14</v>
      </c>
      <c r="I11">
        <v>56</v>
      </c>
      <c r="J11">
        <v>298</v>
      </c>
      <c r="K11">
        <v>548</v>
      </c>
      <c r="L11">
        <v>156</v>
      </c>
      <c r="M11">
        <v>51</v>
      </c>
      <c r="N11">
        <v>0.25600000000000001</v>
      </c>
      <c r="O11">
        <v>0.35199999999999998</v>
      </c>
      <c r="P11">
        <v>0.38</v>
      </c>
      <c r="Q11">
        <v>0.73199999999999998</v>
      </c>
      <c r="R11">
        <f t="shared" si="1"/>
        <v>305.38945005611674</v>
      </c>
    </row>
    <row r="12" spans="1:18" x14ac:dyDescent="0.25">
      <c r="A12" t="s">
        <v>21</v>
      </c>
      <c r="B12">
        <v>2019</v>
      </c>
      <c r="C12" t="str">
        <f t="shared" si="0"/>
        <v>ROC 2019</v>
      </c>
      <c r="D12">
        <v>72</v>
      </c>
      <c r="E12">
        <v>346</v>
      </c>
      <c r="F12">
        <v>605</v>
      </c>
      <c r="G12">
        <v>94</v>
      </c>
      <c r="H12">
        <v>8</v>
      </c>
      <c r="I12">
        <v>53</v>
      </c>
      <c r="J12">
        <v>298</v>
      </c>
      <c r="K12">
        <v>510</v>
      </c>
      <c r="L12">
        <v>58</v>
      </c>
      <c r="M12">
        <v>28</v>
      </c>
      <c r="N12">
        <v>0.255</v>
      </c>
      <c r="O12">
        <v>0.35399999999999998</v>
      </c>
      <c r="P12">
        <v>0.36799999999999999</v>
      </c>
      <c r="Q12">
        <v>0.72199999999999998</v>
      </c>
      <c r="R12">
        <f t="shared" si="1"/>
        <v>295.52799600581506</v>
      </c>
    </row>
    <row r="13" spans="1:18" x14ac:dyDescent="0.25">
      <c r="A13" t="s">
        <v>4</v>
      </c>
      <c r="B13">
        <v>2019</v>
      </c>
      <c r="C13" t="str">
        <f t="shared" si="0"/>
        <v>WAT 2019</v>
      </c>
      <c r="D13">
        <v>72</v>
      </c>
      <c r="E13">
        <v>407</v>
      </c>
      <c r="F13">
        <v>605</v>
      </c>
      <c r="G13">
        <v>121</v>
      </c>
      <c r="H13">
        <v>10</v>
      </c>
      <c r="I13">
        <v>28</v>
      </c>
      <c r="J13">
        <v>418</v>
      </c>
      <c r="K13">
        <v>539</v>
      </c>
      <c r="L13">
        <v>106</v>
      </c>
      <c r="M13">
        <v>40</v>
      </c>
      <c r="N13">
        <v>0.255</v>
      </c>
      <c r="O13">
        <v>0.375</v>
      </c>
      <c r="P13">
        <v>0.35</v>
      </c>
      <c r="Q13">
        <v>0.72499999999999998</v>
      </c>
      <c r="R13">
        <f t="shared" si="1"/>
        <v>304.27345803060751</v>
      </c>
    </row>
    <row r="14" spans="1:18" x14ac:dyDescent="0.25">
      <c r="A14" t="s">
        <v>9</v>
      </c>
      <c r="B14">
        <v>2019</v>
      </c>
      <c r="C14" t="str">
        <f t="shared" si="0"/>
        <v>DUL 2019</v>
      </c>
      <c r="D14">
        <v>72</v>
      </c>
      <c r="E14">
        <v>408</v>
      </c>
      <c r="F14">
        <v>611</v>
      </c>
      <c r="G14">
        <v>110</v>
      </c>
      <c r="H14">
        <v>14</v>
      </c>
      <c r="I14">
        <v>35</v>
      </c>
      <c r="J14">
        <v>328</v>
      </c>
      <c r="K14">
        <v>538</v>
      </c>
      <c r="L14">
        <v>167</v>
      </c>
      <c r="M14">
        <v>43</v>
      </c>
      <c r="N14">
        <v>0.255</v>
      </c>
      <c r="O14">
        <v>0.35499999999999998</v>
      </c>
      <c r="P14">
        <v>0.35599999999999998</v>
      </c>
      <c r="Q14">
        <v>0.71099999999999997</v>
      </c>
      <c r="R14">
        <f t="shared" si="1"/>
        <v>294.37698664056205</v>
      </c>
    </row>
    <row r="15" spans="1:18" x14ac:dyDescent="0.25">
      <c r="A15" t="s">
        <v>15</v>
      </c>
      <c r="B15">
        <v>2019</v>
      </c>
      <c r="C15" t="str">
        <f t="shared" si="0"/>
        <v>TVC 2019</v>
      </c>
      <c r="D15">
        <v>72</v>
      </c>
      <c r="E15">
        <v>399</v>
      </c>
      <c r="F15">
        <v>595</v>
      </c>
      <c r="G15">
        <v>112</v>
      </c>
      <c r="H15">
        <v>23</v>
      </c>
      <c r="I15">
        <v>24</v>
      </c>
      <c r="J15">
        <v>368</v>
      </c>
      <c r="K15">
        <v>525</v>
      </c>
      <c r="L15">
        <v>163</v>
      </c>
      <c r="M15">
        <v>38</v>
      </c>
      <c r="N15">
        <v>0.252</v>
      </c>
      <c r="O15">
        <v>0.36499999999999999</v>
      </c>
      <c r="P15">
        <v>0.34899999999999998</v>
      </c>
      <c r="Q15">
        <v>0.71399999999999997</v>
      </c>
      <c r="R15">
        <f t="shared" si="1"/>
        <v>291.1112694405993</v>
      </c>
    </row>
    <row r="16" spans="1:18" x14ac:dyDescent="0.25">
      <c r="A16" t="s">
        <v>12</v>
      </c>
      <c r="B16">
        <v>2019</v>
      </c>
      <c r="C16" t="str">
        <f t="shared" si="0"/>
        <v>WIL 2019</v>
      </c>
      <c r="D16">
        <v>72</v>
      </c>
      <c r="E16">
        <v>406</v>
      </c>
      <c r="F16">
        <v>596</v>
      </c>
      <c r="G16">
        <v>99</v>
      </c>
      <c r="H16">
        <v>9</v>
      </c>
      <c r="I16">
        <v>32</v>
      </c>
      <c r="J16">
        <v>338</v>
      </c>
      <c r="K16">
        <v>588</v>
      </c>
      <c r="L16">
        <v>107</v>
      </c>
      <c r="M16">
        <v>35</v>
      </c>
      <c r="N16">
        <v>0.248</v>
      </c>
      <c r="O16">
        <v>0.35599999999999998</v>
      </c>
      <c r="P16">
        <v>0.33700000000000002</v>
      </c>
      <c r="Q16">
        <v>0.69299999999999995</v>
      </c>
      <c r="R16">
        <f t="shared" si="1"/>
        <v>275.64529642966414</v>
      </c>
    </row>
    <row r="17" spans="1:18" x14ac:dyDescent="0.25">
      <c r="A17" t="s">
        <v>10</v>
      </c>
      <c r="B17">
        <v>2019</v>
      </c>
      <c r="C17" t="str">
        <f t="shared" si="0"/>
        <v>MAN 2019</v>
      </c>
      <c r="D17">
        <v>72</v>
      </c>
      <c r="E17">
        <v>368</v>
      </c>
      <c r="F17">
        <v>592</v>
      </c>
      <c r="G17">
        <v>118</v>
      </c>
      <c r="H17">
        <v>8</v>
      </c>
      <c r="I17">
        <v>47</v>
      </c>
      <c r="J17">
        <v>258</v>
      </c>
      <c r="K17">
        <v>533</v>
      </c>
      <c r="L17">
        <v>80</v>
      </c>
      <c r="M17">
        <v>24</v>
      </c>
      <c r="N17">
        <v>0.247</v>
      </c>
      <c r="O17">
        <v>0.33800000000000002</v>
      </c>
      <c r="P17">
        <v>0.36199999999999999</v>
      </c>
      <c r="Q17">
        <v>0.7</v>
      </c>
      <c r="R17">
        <f t="shared" si="1"/>
        <v>277.59559633139452</v>
      </c>
    </row>
    <row r="18" spans="1:18" x14ac:dyDescent="0.25">
      <c r="A18" t="s">
        <v>18</v>
      </c>
      <c r="B18">
        <v>2019</v>
      </c>
      <c r="C18" t="str">
        <f t="shared" si="0"/>
        <v>RFD 2019</v>
      </c>
      <c r="D18">
        <v>72</v>
      </c>
      <c r="E18">
        <v>349</v>
      </c>
      <c r="F18">
        <v>577</v>
      </c>
      <c r="G18">
        <v>106</v>
      </c>
      <c r="H18">
        <v>21</v>
      </c>
      <c r="I18">
        <v>28</v>
      </c>
      <c r="J18">
        <v>327</v>
      </c>
      <c r="K18">
        <v>600</v>
      </c>
      <c r="L18">
        <v>110</v>
      </c>
      <c r="M18">
        <v>36</v>
      </c>
      <c r="N18">
        <v>0.24299999999999999</v>
      </c>
      <c r="O18">
        <v>0.34699999999999998</v>
      </c>
      <c r="P18">
        <v>0.34100000000000003</v>
      </c>
      <c r="Q18">
        <v>0.68799999999999994</v>
      </c>
      <c r="R18">
        <f t="shared" si="1"/>
        <v>270.71623142882822</v>
      </c>
    </row>
    <row r="19" spans="1:18" x14ac:dyDescent="0.25">
      <c r="A19" t="s">
        <v>13</v>
      </c>
      <c r="B19">
        <v>2019</v>
      </c>
      <c r="C19" t="str">
        <f t="shared" si="0"/>
        <v>GB 2019</v>
      </c>
      <c r="D19">
        <v>72</v>
      </c>
      <c r="E19">
        <v>342</v>
      </c>
      <c r="F19">
        <v>548</v>
      </c>
      <c r="G19">
        <v>85</v>
      </c>
      <c r="H19">
        <v>8</v>
      </c>
      <c r="I19">
        <v>40</v>
      </c>
      <c r="J19">
        <v>344</v>
      </c>
      <c r="K19">
        <v>561</v>
      </c>
      <c r="L19">
        <v>84</v>
      </c>
      <c r="M19">
        <v>26</v>
      </c>
      <c r="N19">
        <v>0.23599999999999999</v>
      </c>
      <c r="O19">
        <v>0.34300000000000003</v>
      </c>
      <c r="P19">
        <v>0.33100000000000002</v>
      </c>
      <c r="Q19">
        <v>0.67400000000000004</v>
      </c>
      <c r="R19">
        <f t="shared" si="1"/>
        <v>257.29155223273318</v>
      </c>
    </row>
    <row r="20" spans="1:18" x14ac:dyDescent="0.25">
      <c r="A20" t="s">
        <v>17</v>
      </c>
      <c r="B20">
        <v>2019</v>
      </c>
      <c r="C20" t="str">
        <f t="shared" si="0"/>
        <v>BC 2019</v>
      </c>
      <c r="D20">
        <v>72</v>
      </c>
      <c r="E20">
        <v>325</v>
      </c>
      <c r="F20">
        <v>565</v>
      </c>
      <c r="G20">
        <v>93</v>
      </c>
      <c r="H20">
        <v>16</v>
      </c>
      <c r="I20">
        <v>17</v>
      </c>
      <c r="J20">
        <v>289</v>
      </c>
      <c r="K20">
        <v>567</v>
      </c>
      <c r="L20">
        <v>96</v>
      </c>
      <c r="M20">
        <v>33</v>
      </c>
      <c r="N20">
        <v>0.23599999999999999</v>
      </c>
      <c r="O20">
        <v>0.33</v>
      </c>
      <c r="P20">
        <v>0.309</v>
      </c>
      <c r="Q20">
        <v>0.63900000000000001</v>
      </c>
      <c r="R20">
        <f t="shared" si="1"/>
        <v>235.85464400098545</v>
      </c>
    </row>
    <row r="21" spans="1:18" x14ac:dyDescent="0.25">
      <c r="A21" t="s">
        <v>6</v>
      </c>
      <c r="B21">
        <v>2019</v>
      </c>
      <c r="C21" t="str">
        <f t="shared" si="0"/>
        <v>KEN 2019</v>
      </c>
      <c r="D21">
        <v>72</v>
      </c>
      <c r="E21">
        <v>350</v>
      </c>
      <c r="F21">
        <v>545</v>
      </c>
      <c r="G21">
        <v>112</v>
      </c>
      <c r="H21">
        <v>12</v>
      </c>
      <c r="I21">
        <v>23</v>
      </c>
      <c r="J21">
        <v>321</v>
      </c>
      <c r="K21">
        <v>597</v>
      </c>
      <c r="L21">
        <v>116</v>
      </c>
      <c r="M21">
        <v>41</v>
      </c>
      <c r="N21">
        <v>0.23499999999999999</v>
      </c>
      <c r="O21">
        <v>0.34699999999999998</v>
      </c>
      <c r="P21">
        <v>0.32400000000000001</v>
      </c>
      <c r="Q21">
        <v>0.67100000000000004</v>
      </c>
      <c r="R21">
        <f t="shared" si="1"/>
        <v>246.00884863039641</v>
      </c>
    </row>
    <row r="22" spans="1:18" x14ac:dyDescent="0.25">
      <c r="A22" t="s">
        <v>49</v>
      </c>
      <c r="B22">
        <v>2019</v>
      </c>
      <c r="C22" t="str">
        <f t="shared" si="0"/>
        <v>TB 2019</v>
      </c>
      <c r="D22">
        <v>72</v>
      </c>
      <c r="E22">
        <v>303</v>
      </c>
      <c r="F22">
        <v>546</v>
      </c>
      <c r="G22">
        <v>94</v>
      </c>
      <c r="H22">
        <v>15</v>
      </c>
      <c r="I22">
        <v>20</v>
      </c>
      <c r="J22">
        <v>297</v>
      </c>
      <c r="K22">
        <v>623</v>
      </c>
      <c r="L22">
        <v>93</v>
      </c>
      <c r="M22">
        <v>38</v>
      </c>
      <c r="N22">
        <v>0.23100000000000001</v>
      </c>
      <c r="O22">
        <v>0.32800000000000001</v>
      </c>
      <c r="P22">
        <v>0.308</v>
      </c>
      <c r="Q22">
        <v>0.63600000000000001</v>
      </c>
      <c r="R22">
        <f t="shared" si="1"/>
        <v>231.29429049783033</v>
      </c>
    </row>
    <row r="23" spans="1:18" x14ac:dyDescent="0.25">
      <c r="A23" t="s">
        <v>11</v>
      </c>
      <c r="B23">
        <v>2019</v>
      </c>
      <c r="C23" t="str">
        <f t="shared" si="0"/>
        <v>KMO 2019</v>
      </c>
      <c r="D23">
        <v>71</v>
      </c>
      <c r="E23">
        <v>311</v>
      </c>
      <c r="F23">
        <v>511</v>
      </c>
      <c r="G23">
        <v>100</v>
      </c>
      <c r="H23">
        <v>8</v>
      </c>
      <c r="I23">
        <v>9</v>
      </c>
      <c r="J23">
        <v>379</v>
      </c>
      <c r="K23">
        <v>549</v>
      </c>
      <c r="L23">
        <v>119</v>
      </c>
      <c r="M23">
        <v>40</v>
      </c>
      <c r="N23">
        <v>0.23</v>
      </c>
      <c r="O23">
        <v>0.35899999999999999</v>
      </c>
      <c r="P23">
        <v>0.29499999999999998</v>
      </c>
      <c r="Q23">
        <v>0.65400000000000003</v>
      </c>
      <c r="R23">
        <f t="shared" si="1"/>
        <v>223.80560710166006</v>
      </c>
    </row>
    <row r="24" spans="1:18" x14ac:dyDescent="0.25">
      <c r="A24" t="s">
        <v>7</v>
      </c>
      <c r="B24">
        <v>2018</v>
      </c>
      <c r="C24" t="str">
        <f t="shared" si="0"/>
        <v>MAD 2018</v>
      </c>
      <c r="D24">
        <v>72</v>
      </c>
      <c r="E24">
        <v>424</v>
      </c>
      <c r="F24">
        <v>709</v>
      </c>
      <c r="G24">
        <v>122</v>
      </c>
      <c r="H24">
        <v>13</v>
      </c>
      <c r="I24">
        <v>55</v>
      </c>
      <c r="J24">
        <v>309</v>
      </c>
      <c r="K24">
        <v>485</v>
      </c>
      <c r="L24">
        <v>78</v>
      </c>
      <c r="M24">
        <v>28</v>
      </c>
      <c r="N24">
        <v>0.28100000000000003</v>
      </c>
      <c r="O24">
        <v>0.36499999999999999</v>
      </c>
      <c r="P24">
        <v>0.40600000000000003</v>
      </c>
      <c r="Q24">
        <v>0.77100000000000002</v>
      </c>
      <c r="R24">
        <f t="shared" si="1"/>
        <v>367.35438894536395</v>
      </c>
    </row>
    <row r="25" spans="1:18" x14ac:dyDescent="0.25">
      <c r="A25" t="s">
        <v>9</v>
      </c>
      <c r="B25">
        <v>2018</v>
      </c>
      <c r="C25" t="str">
        <f t="shared" si="0"/>
        <v>DUL 2018</v>
      </c>
      <c r="D25">
        <v>72</v>
      </c>
      <c r="E25">
        <v>460</v>
      </c>
      <c r="F25">
        <v>703</v>
      </c>
      <c r="G25">
        <v>104</v>
      </c>
      <c r="H25">
        <v>15</v>
      </c>
      <c r="I25">
        <v>22</v>
      </c>
      <c r="J25">
        <v>334</v>
      </c>
      <c r="K25">
        <v>502</v>
      </c>
      <c r="L25">
        <v>167</v>
      </c>
      <c r="M25">
        <v>50</v>
      </c>
      <c r="N25">
        <v>0.27800000000000002</v>
      </c>
      <c r="O25">
        <v>0.374</v>
      </c>
      <c r="P25">
        <v>0.35699999999999998</v>
      </c>
      <c r="Q25">
        <v>0.73099999999999998</v>
      </c>
      <c r="R25">
        <f t="shared" si="1"/>
        <v>327.09882993320366</v>
      </c>
    </row>
    <row r="26" spans="1:18" x14ac:dyDescent="0.25">
      <c r="A26" t="s">
        <v>10</v>
      </c>
      <c r="B26">
        <v>2018</v>
      </c>
      <c r="C26" t="str">
        <f t="shared" si="0"/>
        <v>MAN 2018</v>
      </c>
      <c r="D26">
        <v>72</v>
      </c>
      <c r="E26">
        <v>450</v>
      </c>
      <c r="F26">
        <v>679</v>
      </c>
      <c r="G26">
        <v>106</v>
      </c>
      <c r="H26">
        <v>11</v>
      </c>
      <c r="I26">
        <v>43</v>
      </c>
      <c r="J26">
        <v>326</v>
      </c>
      <c r="K26">
        <v>533</v>
      </c>
      <c r="L26">
        <v>101</v>
      </c>
      <c r="M26">
        <v>27</v>
      </c>
      <c r="N26">
        <v>0.27100000000000002</v>
      </c>
      <c r="O26">
        <v>0.36399999999999999</v>
      </c>
      <c r="P26">
        <v>0.373</v>
      </c>
      <c r="Q26">
        <v>0.73699999999999999</v>
      </c>
      <c r="R26">
        <f t="shared" si="1"/>
        <v>332.21555856158761</v>
      </c>
    </row>
    <row r="27" spans="1:18" x14ac:dyDescent="0.25">
      <c r="A27" t="s">
        <v>51</v>
      </c>
      <c r="B27">
        <v>2018</v>
      </c>
      <c r="C27" t="str">
        <f t="shared" si="0"/>
        <v>KAZ 2018</v>
      </c>
      <c r="D27">
        <v>72</v>
      </c>
      <c r="E27">
        <v>414</v>
      </c>
      <c r="F27">
        <v>665</v>
      </c>
      <c r="G27">
        <v>86</v>
      </c>
      <c r="H27">
        <v>10</v>
      </c>
      <c r="I27">
        <v>44</v>
      </c>
      <c r="J27">
        <v>329</v>
      </c>
      <c r="K27">
        <v>535</v>
      </c>
      <c r="L27">
        <v>80</v>
      </c>
      <c r="M27">
        <v>28</v>
      </c>
      <c r="N27">
        <v>0.27</v>
      </c>
      <c r="O27">
        <v>0.36799999999999999</v>
      </c>
      <c r="P27">
        <v>0.36699999999999999</v>
      </c>
      <c r="Q27">
        <v>0.73499999999999999</v>
      </c>
      <c r="R27">
        <f t="shared" si="1"/>
        <v>321.48778902405058</v>
      </c>
    </row>
    <row r="28" spans="1:18" x14ac:dyDescent="0.25">
      <c r="A28" t="s">
        <v>17</v>
      </c>
      <c r="B28">
        <v>2018</v>
      </c>
      <c r="C28" t="str">
        <f t="shared" si="0"/>
        <v>BC 2018</v>
      </c>
      <c r="D28">
        <v>72</v>
      </c>
      <c r="E28">
        <v>374</v>
      </c>
      <c r="F28">
        <v>655</v>
      </c>
      <c r="G28">
        <v>106</v>
      </c>
      <c r="H28">
        <v>16</v>
      </c>
      <c r="I28">
        <v>20</v>
      </c>
      <c r="J28">
        <v>287</v>
      </c>
      <c r="K28">
        <v>490</v>
      </c>
      <c r="L28">
        <v>100</v>
      </c>
      <c r="M28">
        <v>41</v>
      </c>
      <c r="N28">
        <v>0.26900000000000002</v>
      </c>
      <c r="O28">
        <v>0.35599999999999998</v>
      </c>
      <c r="P28">
        <v>0.35</v>
      </c>
      <c r="Q28">
        <v>0.70599999999999996</v>
      </c>
      <c r="R28">
        <f t="shared" si="1"/>
        <v>295.20296147379895</v>
      </c>
    </row>
    <row r="29" spans="1:18" x14ac:dyDescent="0.25">
      <c r="A29" t="s">
        <v>12</v>
      </c>
      <c r="B29">
        <v>2018</v>
      </c>
      <c r="C29" t="str">
        <f t="shared" si="0"/>
        <v>WIL 2018</v>
      </c>
      <c r="D29">
        <v>72</v>
      </c>
      <c r="E29">
        <v>400</v>
      </c>
      <c r="F29">
        <v>646</v>
      </c>
      <c r="G29">
        <v>120</v>
      </c>
      <c r="H29">
        <v>16</v>
      </c>
      <c r="I29">
        <v>38</v>
      </c>
      <c r="J29">
        <v>373</v>
      </c>
      <c r="K29">
        <v>543</v>
      </c>
      <c r="L29">
        <v>77</v>
      </c>
      <c r="M29">
        <v>46</v>
      </c>
      <c r="N29">
        <v>0.26800000000000002</v>
      </c>
      <c r="O29">
        <v>0.38</v>
      </c>
      <c r="P29">
        <v>0.378</v>
      </c>
      <c r="Q29">
        <v>0.75800000000000001</v>
      </c>
      <c r="R29">
        <f t="shared" si="1"/>
        <v>333.87657313221553</v>
      </c>
    </row>
    <row r="30" spans="1:18" x14ac:dyDescent="0.25">
      <c r="A30" t="s">
        <v>16</v>
      </c>
      <c r="B30">
        <v>2018</v>
      </c>
      <c r="C30" t="str">
        <f t="shared" si="0"/>
        <v>LAC 2018</v>
      </c>
      <c r="D30">
        <v>72</v>
      </c>
      <c r="E30">
        <v>430</v>
      </c>
      <c r="F30">
        <v>643</v>
      </c>
      <c r="G30">
        <v>107</v>
      </c>
      <c r="H30">
        <v>8</v>
      </c>
      <c r="I30">
        <v>45</v>
      </c>
      <c r="J30">
        <v>374</v>
      </c>
      <c r="K30">
        <v>577</v>
      </c>
      <c r="L30">
        <v>136</v>
      </c>
      <c r="M30">
        <v>31</v>
      </c>
      <c r="N30">
        <v>0.26400000000000001</v>
      </c>
      <c r="O30">
        <v>0.374</v>
      </c>
      <c r="P30">
        <v>0.36899999999999999</v>
      </c>
      <c r="Q30">
        <v>0.74299999999999999</v>
      </c>
      <c r="R30">
        <f t="shared" si="1"/>
        <v>326.13718088376459</v>
      </c>
    </row>
    <row r="31" spans="1:18" x14ac:dyDescent="0.25">
      <c r="A31" t="s">
        <v>5</v>
      </c>
      <c r="B31">
        <v>2018</v>
      </c>
      <c r="C31" t="str">
        <f t="shared" si="0"/>
        <v>FDL 2018</v>
      </c>
      <c r="D31">
        <v>72</v>
      </c>
      <c r="E31">
        <v>351</v>
      </c>
      <c r="F31">
        <v>639</v>
      </c>
      <c r="G31">
        <v>86</v>
      </c>
      <c r="H31">
        <v>10</v>
      </c>
      <c r="I31">
        <v>17</v>
      </c>
      <c r="J31">
        <v>347</v>
      </c>
      <c r="K31">
        <v>545</v>
      </c>
      <c r="L31">
        <v>83</v>
      </c>
      <c r="M31">
        <v>33</v>
      </c>
      <c r="N31">
        <v>0.26400000000000001</v>
      </c>
      <c r="O31">
        <v>0.36399999999999999</v>
      </c>
      <c r="P31">
        <v>0.32900000000000001</v>
      </c>
      <c r="Q31">
        <v>0.69299999999999995</v>
      </c>
      <c r="R31">
        <f t="shared" si="1"/>
        <v>283.60212863806584</v>
      </c>
    </row>
    <row r="32" spans="1:18" x14ac:dyDescent="0.25">
      <c r="A32" t="s">
        <v>8</v>
      </c>
      <c r="B32">
        <v>2018</v>
      </c>
      <c r="C32" t="str">
        <f t="shared" si="0"/>
        <v>STC 2018</v>
      </c>
      <c r="D32">
        <v>72</v>
      </c>
      <c r="E32">
        <v>361</v>
      </c>
      <c r="F32">
        <v>649</v>
      </c>
      <c r="G32">
        <v>143</v>
      </c>
      <c r="H32">
        <v>11</v>
      </c>
      <c r="I32">
        <v>35</v>
      </c>
      <c r="J32">
        <v>260</v>
      </c>
      <c r="K32">
        <v>514</v>
      </c>
      <c r="L32">
        <v>77</v>
      </c>
      <c r="M32">
        <v>33</v>
      </c>
      <c r="N32">
        <v>0.26300000000000001</v>
      </c>
      <c r="O32">
        <v>0.34</v>
      </c>
      <c r="P32">
        <v>0.373</v>
      </c>
      <c r="Q32">
        <v>0.71299999999999997</v>
      </c>
      <c r="R32">
        <f t="shared" si="1"/>
        <v>306.25689732080627</v>
      </c>
    </row>
    <row r="33" spans="1:18" x14ac:dyDescent="0.25">
      <c r="A33" t="s">
        <v>23</v>
      </c>
      <c r="B33">
        <v>2018</v>
      </c>
      <c r="C33" t="str">
        <f t="shared" si="0"/>
        <v>BIS 2018</v>
      </c>
      <c r="D33">
        <v>72</v>
      </c>
      <c r="E33">
        <v>392</v>
      </c>
      <c r="F33">
        <v>642</v>
      </c>
      <c r="G33">
        <v>108</v>
      </c>
      <c r="H33">
        <v>12</v>
      </c>
      <c r="I33">
        <v>39</v>
      </c>
      <c r="J33">
        <v>304</v>
      </c>
      <c r="K33">
        <v>531</v>
      </c>
      <c r="L33">
        <v>82</v>
      </c>
      <c r="M33">
        <v>19</v>
      </c>
      <c r="N33">
        <v>0.26100000000000001</v>
      </c>
      <c r="O33">
        <v>0.35599999999999998</v>
      </c>
      <c r="P33">
        <v>0.36299999999999999</v>
      </c>
      <c r="Q33">
        <v>0.71899999999999997</v>
      </c>
      <c r="R33">
        <f t="shared" si="1"/>
        <v>304.97688481501194</v>
      </c>
    </row>
    <row r="34" spans="1:18" x14ac:dyDescent="0.25">
      <c r="A34" t="s">
        <v>6</v>
      </c>
      <c r="B34">
        <v>2018</v>
      </c>
      <c r="C34" t="str">
        <f t="shared" si="0"/>
        <v>KEN 2018</v>
      </c>
      <c r="D34">
        <v>72</v>
      </c>
      <c r="E34">
        <v>398</v>
      </c>
      <c r="F34">
        <v>607</v>
      </c>
      <c r="G34">
        <v>103</v>
      </c>
      <c r="H34">
        <v>6</v>
      </c>
      <c r="I34">
        <v>43</v>
      </c>
      <c r="J34">
        <v>386</v>
      </c>
      <c r="K34">
        <v>528</v>
      </c>
      <c r="L34">
        <v>91</v>
      </c>
      <c r="M34">
        <v>25</v>
      </c>
      <c r="N34">
        <v>0.252</v>
      </c>
      <c r="O34">
        <v>0.36099999999999999</v>
      </c>
      <c r="P34">
        <v>0.35399999999999998</v>
      </c>
      <c r="Q34">
        <v>0.71499999999999997</v>
      </c>
      <c r="R34">
        <f t="shared" si="1"/>
        <v>302.3701581207261</v>
      </c>
    </row>
    <row r="35" spans="1:18" x14ac:dyDescent="0.25">
      <c r="A35" t="s">
        <v>4</v>
      </c>
      <c r="B35">
        <v>2018</v>
      </c>
      <c r="C35" t="str">
        <f t="shared" si="0"/>
        <v>WAT 2018</v>
      </c>
      <c r="D35">
        <v>72</v>
      </c>
      <c r="E35">
        <v>324</v>
      </c>
      <c r="F35">
        <v>619</v>
      </c>
      <c r="G35">
        <v>103</v>
      </c>
      <c r="H35">
        <v>9</v>
      </c>
      <c r="I35">
        <v>17</v>
      </c>
      <c r="J35">
        <v>294</v>
      </c>
      <c r="K35">
        <v>574</v>
      </c>
      <c r="L35">
        <v>96</v>
      </c>
      <c r="M35">
        <v>36</v>
      </c>
      <c r="N35">
        <v>0.252</v>
      </c>
      <c r="O35">
        <v>0.34399999999999997</v>
      </c>
      <c r="P35">
        <v>0.32200000000000001</v>
      </c>
      <c r="Q35">
        <v>0.66600000000000004</v>
      </c>
      <c r="R35">
        <f t="shared" si="1"/>
        <v>262.57865667851701</v>
      </c>
    </row>
    <row r="36" spans="1:18" x14ac:dyDescent="0.25">
      <c r="A36" t="s">
        <v>21</v>
      </c>
      <c r="B36">
        <v>2018</v>
      </c>
      <c r="C36" t="str">
        <f t="shared" si="0"/>
        <v>ROC 2018</v>
      </c>
      <c r="D36">
        <v>72</v>
      </c>
      <c r="E36">
        <v>338</v>
      </c>
      <c r="F36">
        <v>615</v>
      </c>
      <c r="G36">
        <v>106</v>
      </c>
      <c r="H36">
        <v>7</v>
      </c>
      <c r="I36">
        <v>53</v>
      </c>
      <c r="J36">
        <v>266</v>
      </c>
      <c r="K36">
        <v>617</v>
      </c>
      <c r="L36">
        <v>63</v>
      </c>
      <c r="M36">
        <v>31</v>
      </c>
      <c r="N36">
        <v>0.25</v>
      </c>
      <c r="O36">
        <v>0.33700000000000002</v>
      </c>
      <c r="P36">
        <v>0.36299999999999999</v>
      </c>
      <c r="Q36">
        <v>0.7</v>
      </c>
      <c r="R36">
        <f t="shared" si="1"/>
        <v>288.92663242846663</v>
      </c>
    </row>
    <row r="37" spans="1:18" x14ac:dyDescent="0.25">
      <c r="A37" t="s">
        <v>50</v>
      </c>
      <c r="B37">
        <v>2018</v>
      </c>
      <c r="C37" t="str">
        <f t="shared" si="0"/>
        <v>WRP 2018</v>
      </c>
      <c r="D37">
        <v>72</v>
      </c>
      <c r="E37">
        <v>380</v>
      </c>
      <c r="F37">
        <v>589</v>
      </c>
      <c r="G37">
        <v>108</v>
      </c>
      <c r="H37">
        <v>5</v>
      </c>
      <c r="I37">
        <v>37</v>
      </c>
      <c r="J37">
        <v>331</v>
      </c>
      <c r="K37">
        <v>527</v>
      </c>
      <c r="L37">
        <v>69</v>
      </c>
      <c r="M37">
        <v>25</v>
      </c>
      <c r="N37">
        <v>0.246</v>
      </c>
      <c r="O37">
        <v>0.34799999999999998</v>
      </c>
      <c r="P37">
        <v>0.34200000000000003</v>
      </c>
      <c r="Q37">
        <v>0.69</v>
      </c>
      <c r="R37">
        <f t="shared" si="1"/>
        <v>276.1375006339253</v>
      </c>
    </row>
    <row r="38" spans="1:18" x14ac:dyDescent="0.25">
      <c r="A38" t="s">
        <v>52</v>
      </c>
      <c r="B38">
        <v>2018</v>
      </c>
      <c r="C38" t="str">
        <f t="shared" si="0"/>
        <v>WIS 2018</v>
      </c>
      <c r="D38">
        <v>72</v>
      </c>
      <c r="E38">
        <v>330</v>
      </c>
      <c r="F38">
        <v>571</v>
      </c>
      <c r="G38">
        <v>97</v>
      </c>
      <c r="H38">
        <v>10</v>
      </c>
      <c r="I38">
        <v>46</v>
      </c>
      <c r="J38">
        <v>320</v>
      </c>
      <c r="K38">
        <v>574</v>
      </c>
      <c r="L38">
        <v>115</v>
      </c>
      <c r="M38">
        <v>40</v>
      </c>
      <c r="N38">
        <v>0.24199999999999999</v>
      </c>
      <c r="O38">
        <v>0.34300000000000003</v>
      </c>
      <c r="P38">
        <v>0.35</v>
      </c>
      <c r="Q38">
        <v>0.69299999999999995</v>
      </c>
      <c r="R38">
        <f t="shared" si="1"/>
        <v>274.66499907470234</v>
      </c>
    </row>
    <row r="39" spans="1:18" x14ac:dyDescent="0.25">
      <c r="A39" t="s">
        <v>25</v>
      </c>
      <c r="B39">
        <v>2018</v>
      </c>
      <c r="C39" t="str">
        <f t="shared" si="0"/>
        <v>EC 2018</v>
      </c>
      <c r="D39">
        <v>72</v>
      </c>
      <c r="E39">
        <v>322</v>
      </c>
      <c r="F39">
        <v>571</v>
      </c>
      <c r="G39">
        <v>105</v>
      </c>
      <c r="H39">
        <v>8</v>
      </c>
      <c r="I39">
        <v>25</v>
      </c>
      <c r="J39">
        <v>319</v>
      </c>
      <c r="K39">
        <v>563</v>
      </c>
      <c r="L39">
        <v>96</v>
      </c>
      <c r="M39">
        <v>24</v>
      </c>
      <c r="N39">
        <v>0.24</v>
      </c>
      <c r="O39">
        <v>0.34200000000000003</v>
      </c>
      <c r="P39">
        <v>0.32300000000000001</v>
      </c>
      <c r="Q39">
        <v>0.66500000000000004</v>
      </c>
      <c r="R39">
        <f t="shared" si="1"/>
        <v>252.99771449749827</v>
      </c>
    </row>
    <row r="40" spans="1:18" x14ac:dyDescent="0.25">
      <c r="A40" t="s">
        <v>13</v>
      </c>
      <c r="B40">
        <v>2018</v>
      </c>
      <c r="C40" t="str">
        <f t="shared" si="0"/>
        <v>GB 2018</v>
      </c>
      <c r="D40">
        <v>72</v>
      </c>
      <c r="E40">
        <v>352</v>
      </c>
      <c r="F40">
        <v>565</v>
      </c>
      <c r="G40">
        <v>80</v>
      </c>
      <c r="H40">
        <v>12</v>
      </c>
      <c r="I40">
        <v>25</v>
      </c>
      <c r="J40">
        <v>311</v>
      </c>
      <c r="K40">
        <v>511</v>
      </c>
      <c r="L40">
        <v>100</v>
      </c>
      <c r="M40">
        <v>44</v>
      </c>
      <c r="N40">
        <v>0.23899999999999999</v>
      </c>
      <c r="O40">
        <v>0.34499999999999997</v>
      </c>
      <c r="P40">
        <v>0.314</v>
      </c>
      <c r="Q40">
        <v>0.65900000000000003</v>
      </c>
      <c r="R40">
        <f t="shared" si="1"/>
        <v>243.64109245787378</v>
      </c>
    </row>
    <row r="41" spans="1:18" x14ac:dyDescent="0.25">
      <c r="A41" t="s">
        <v>49</v>
      </c>
      <c r="B41">
        <v>2018</v>
      </c>
      <c r="C41" t="str">
        <f t="shared" si="0"/>
        <v>TB 2018</v>
      </c>
      <c r="D41">
        <v>72</v>
      </c>
      <c r="E41">
        <v>316</v>
      </c>
      <c r="F41">
        <v>574</v>
      </c>
      <c r="G41">
        <v>97</v>
      </c>
      <c r="H41">
        <v>9</v>
      </c>
      <c r="I41">
        <v>15</v>
      </c>
      <c r="J41">
        <v>310</v>
      </c>
      <c r="K41">
        <v>547</v>
      </c>
      <c r="L41">
        <v>97</v>
      </c>
      <c r="M41">
        <v>35</v>
      </c>
      <c r="N41">
        <v>0.23699999999999999</v>
      </c>
      <c r="O41">
        <v>0.33500000000000002</v>
      </c>
      <c r="P41">
        <v>0.30299999999999999</v>
      </c>
      <c r="Q41">
        <v>0.63800000000000001</v>
      </c>
      <c r="R41">
        <f t="shared" si="1"/>
        <v>237.50733161381996</v>
      </c>
    </row>
    <row r="42" spans="1:18" x14ac:dyDescent="0.25">
      <c r="A42" t="s">
        <v>22</v>
      </c>
      <c r="B42">
        <v>2018</v>
      </c>
      <c r="C42" t="str">
        <f t="shared" si="0"/>
        <v>LAK 2018</v>
      </c>
      <c r="D42">
        <v>71</v>
      </c>
      <c r="E42">
        <v>310</v>
      </c>
      <c r="F42">
        <v>544</v>
      </c>
      <c r="G42">
        <v>95</v>
      </c>
      <c r="H42">
        <v>9</v>
      </c>
      <c r="I42">
        <v>21</v>
      </c>
      <c r="J42">
        <v>335</v>
      </c>
      <c r="K42">
        <v>532</v>
      </c>
      <c r="L42">
        <v>111</v>
      </c>
      <c r="M42">
        <v>28</v>
      </c>
      <c r="N42">
        <v>0.23599999999999999</v>
      </c>
      <c r="O42">
        <v>0.34200000000000003</v>
      </c>
      <c r="P42">
        <v>0.312</v>
      </c>
      <c r="Q42">
        <v>0.65400000000000003</v>
      </c>
      <c r="R42">
        <f t="shared" si="1"/>
        <v>239.71957756877347</v>
      </c>
    </row>
    <row r="43" spans="1:18" x14ac:dyDescent="0.25">
      <c r="A43" t="s">
        <v>18</v>
      </c>
      <c r="B43">
        <v>2018</v>
      </c>
      <c r="C43" t="str">
        <f t="shared" si="0"/>
        <v>RFD 2018</v>
      </c>
      <c r="D43">
        <v>71</v>
      </c>
      <c r="E43">
        <v>332</v>
      </c>
      <c r="F43">
        <v>531</v>
      </c>
      <c r="G43">
        <v>112</v>
      </c>
      <c r="H43">
        <v>12</v>
      </c>
      <c r="I43">
        <v>21</v>
      </c>
      <c r="J43">
        <v>288</v>
      </c>
      <c r="K43">
        <v>613</v>
      </c>
      <c r="L43">
        <v>103</v>
      </c>
      <c r="M43">
        <v>27</v>
      </c>
      <c r="N43">
        <v>0.22700000000000001</v>
      </c>
      <c r="O43">
        <v>0.33200000000000002</v>
      </c>
      <c r="P43">
        <v>0.312</v>
      </c>
      <c r="Q43">
        <v>0.64400000000000002</v>
      </c>
      <c r="R43">
        <f t="shared" si="1"/>
        <v>227.56866473499943</v>
      </c>
    </row>
    <row r="44" spans="1:18" x14ac:dyDescent="0.25">
      <c r="A44" t="s">
        <v>50</v>
      </c>
      <c r="B44">
        <v>2017</v>
      </c>
      <c r="C44" t="str">
        <f t="shared" si="0"/>
        <v>WRP 2017</v>
      </c>
      <c r="D44">
        <v>72</v>
      </c>
      <c r="E44">
        <v>475</v>
      </c>
      <c r="F44">
        <v>698</v>
      </c>
      <c r="G44">
        <v>128</v>
      </c>
      <c r="H44">
        <v>2</v>
      </c>
      <c r="I44">
        <v>60</v>
      </c>
      <c r="J44">
        <v>383</v>
      </c>
      <c r="K44">
        <v>460</v>
      </c>
      <c r="L44">
        <v>113</v>
      </c>
      <c r="M44">
        <v>32</v>
      </c>
      <c r="N44">
        <v>0.28299999999999997</v>
      </c>
      <c r="O44">
        <v>0.39100000000000001</v>
      </c>
      <c r="P44">
        <v>0.40899999999999997</v>
      </c>
      <c r="Q44">
        <v>0.8</v>
      </c>
      <c r="R44">
        <f t="shared" si="1"/>
        <v>383.16771434134142</v>
      </c>
    </row>
    <row r="45" spans="1:18" x14ac:dyDescent="0.25">
      <c r="A45" t="s">
        <v>22</v>
      </c>
      <c r="B45">
        <v>2017</v>
      </c>
      <c r="C45" t="str">
        <f t="shared" si="0"/>
        <v>LAK 2017</v>
      </c>
      <c r="D45">
        <v>72</v>
      </c>
      <c r="E45">
        <v>424</v>
      </c>
      <c r="F45">
        <v>706</v>
      </c>
      <c r="G45">
        <v>130</v>
      </c>
      <c r="H45">
        <v>11</v>
      </c>
      <c r="I45">
        <v>52</v>
      </c>
      <c r="J45">
        <v>284</v>
      </c>
      <c r="K45">
        <v>504</v>
      </c>
      <c r="L45">
        <v>83</v>
      </c>
      <c r="M45">
        <v>28</v>
      </c>
      <c r="N45">
        <v>0.27600000000000002</v>
      </c>
      <c r="O45">
        <v>0.35699999999999998</v>
      </c>
      <c r="P45">
        <v>0.39600000000000002</v>
      </c>
      <c r="Q45">
        <v>0.753</v>
      </c>
      <c r="R45">
        <f t="shared" si="1"/>
        <v>353.22668488903395</v>
      </c>
    </row>
    <row r="46" spans="1:18" x14ac:dyDescent="0.25">
      <c r="A46" t="s">
        <v>5</v>
      </c>
      <c r="B46">
        <v>2017</v>
      </c>
      <c r="C46" t="str">
        <f t="shared" si="0"/>
        <v>FDL 2017</v>
      </c>
      <c r="D46">
        <v>72</v>
      </c>
      <c r="E46">
        <v>426</v>
      </c>
      <c r="F46">
        <v>668</v>
      </c>
      <c r="G46">
        <v>128</v>
      </c>
      <c r="H46">
        <v>19</v>
      </c>
      <c r="I46">
        <v>46</v>
      </c>
      <c r="J46">
        <v>277</v>
      </c>
      <c r="K46">
        <v>521</v>
      </c>
      <c r="L46">
        <v>71</v>
      </c>
      <c r="M46">
        <v>27</v>
      </c>
      <c r="N46">
        <v>0.27200000000000002</v>
      </c>
      <c r="O46">
        <v>0.35899999999999999</v>
      </c>
      <c r="P46">
        <v>0.39500000000000002</v>
      </c>
      <c r="Q46">
        <v>0.754</v>
      </c>
      <c r="R46">
        <f t="shared" si="1"/>
        <v>336.10667470242583</v>
      </c>
    </row>
    <row r="47" spans="1:18" x14ac:dyDescent="0.25">
      <c r="A47" t="s">
        <v>18</v>
      </c>
      <c r="B47">
        <v>2017</v>
      </c>
      <c r="C47" t="str">
        <f t="shared" si="0"/>
        <v>RFD 2017</v>
      </c>
      <c r="D47">
        <v>72</v>
      </c>
      <c r="E47">
        <v>424</v>
      </c>
      <c r="F47">
        <v>665</v>
      </c>
      <c r="G47">
        <v>134</v>
      </c>
      <c r="H47">
        <v>12</v>
      </c>
      <c r="I47">
        <v>38</v>
      </c>
      <c r="J47">
        <v>321</v>
      </c>
      <c r="K47">
        <v>522</v>
      </c>
      <c r="L47">
        <v>65</v>
      </c>
      <c r="M47">
        <v>26</v>
      </c>
      <c r="N47">
        <v>0.26700000000000002</v>
      </c>
      <c r="O47">
        <v>0.36099999999999999</v>
      </c>
      <c r="P47">
        <v>0.376</v>
      </c>
      <c r="Q47">
        <v>0.73699999999999999</v>
      </c>
      <c r="R47">
        <f t="shared" si="1"/>
        <v>328.59223904932287</v>
      </c>
    </row>
    <row r="48" spans="1:18" x14ac:dyDescent="0.25">
      <c r="A48" t="s">
        <v>4</v>
      </c>
      <c r="B48">
        <v>2017</v>
      </c>
      <c r="C48" t="str">
        <f t="shared" si="0"/>
        <v>WAT 2017</v>
      </c>
      <c r="D48">
        <v>72</v>
      </c>
      <c r="E48">
        <v>412</v>
      </c>
      <c r="F48">
        <v>651</v>
      </c>
      <c r="G48">
        <v>143</v>
      </c>
      <c r="H48">
        <v>15</v>
      </c>
      <c r="I48">
        <v>38</v>
      </c>
      <c r="J48">
        <v>313</v>
      </c>
      <c r="K48">
        <v>469</v>
      </c>
      <c r="L48">
        <v>123</v>
      </c>
      <c r="M48">
        <v>36</v>
      </c>
      <c r="N48">
        <v>0.26600000000000001</v>
      </c>
      <c r="O48">
        <v>0.35499999999999998</v>
      </c>
      <c r="P48">
        <v>0.38300000000000001</v>
      </c>
      <c r="Q48">
        <v>0.73799999999999999</v>
      </c>
      <c r="R48">
        <f t="shared" si="1"/>
        <v>327.57656300646363</v>
      </c>
    </row>
    <row r="49" spans="1:18" x14ac:dyDescent="0.25">
      <c r="A49" t="s">
        <v>9</v>
      </c>
      <c r="B49">
        <v>2017</v>
      </c>
      <c r="C49" t="str">
        <f t="shared" si="0"/>
        <v>DUL 2017</v>
      </c>
      <c r="D49">
        <v>72</v>
      </c>
      <c r="E49">
        <v>364</v>
      </c>
      <c r="F49">
        <v>657</v>
      </c>
      <c r="G49">
        <v>125</v>
      </c>
      <c r="H49">
        <v>11</v>
      </c>
      <c r="I49">
        <v>33</v>
      </c>
      <c r="J49">
        <v>338</v>
      </c>
      <c r="K49">
        <v>533</v>
      </c>
      <c r="L49">
        <v>78</v>
      </c>
      <c r="M49">
        <v>28</v>
      </c>
      <c r="N49">
        <v>0.26600000000000001</v>
      </c>
      <c r="O49">
        <v>0.36399999999999999</v>
      </c>
      <c r="P49">
        <v>0.36499999999999999</v>
      </c>
      <c r="Q49">
        <v>0.72899999999999998</v>
      </c>
      <c r="R49">
        <f t="shared" si="1"/>
        <v>319.98185854214978</v>
      </c>
    </row>
    <row r="50" spans="1:18" x14ac:dyDescent="0.25">
      <c r="A50" t="s">
        <v>10</v>
      </c>
      <c r="B50">
        <v>2017</v>
      </c>
      <c r="C50" t="str">
        <f t="shared" si="0"/>
        <v>MAN 2017</v>
      </c>
      <c r="D50">
        <v>72</v>
      </c>
      <c r="E50">
        <v>445</v>
      </c>
      <c r="F50">
        <v>642</v>
      </c>
      <c r="G50">
        <v>136</v>
      </c>
      <c r="H50">
        <v>20</v>
      </c>
      <c r="I50">
        <v>31</v>
      </c>
      <c r="J50">
        <v>382</v>
      </c>
      <c r="K50">
        <v>480</v>
      </c>
      <c r="L50">
        <v>107</v>
      </c>
      <c r="M50">
        <v>41</v>
      </c>
      <c r="N50">
        <v>0.26500000000000001</v>
      </c>
      <c r="O50">
        <v>0.38</v>
      </c>
      <c r="P50">
        <v>0.376</v>
      </c>
      <c r="Q50">
        <v>0.75600000000000001</v>
      </c>
      <c r="R50">
        <f t="shared" si="1"/>
        <v>332.61434549197423</v>
      </c>
    </row>
    <row r="51" spans="1:18" x14ac:dyDescent="0.25">
      <c r="A51" t="s">
        <v>7</v>
      </c>
      <c r="B51">
        <v>2017</v>
      </c>
      <c r="C51" t="str">
        <f t="shared" si="0"/>
        <v>MAD 2017</v>
      </c>
      <c r="D51">
        <v>72</v>
      </c>
      <c r="E51">
        <v>461</v>
      </c>
      <c r="F51">
        <v>654</v>
      </c>
      <c r="G51">
        <v>114</v>
      </c>
      <c r="H51">
        <v>3</v>
      </c>
      <c r="I51">
        <v>45</v>
      </c>
      <c r="J51">
        <v>369</v>
      </c>
      <c r="K51">
        <v>545</v>
      </c>
      <c r="L51">
        <v>87</v>
      </c>
      <c r="M51">
        <v>26</v>
      </c>
      <c r="N51">
        <v>0.26300000000000001</v>
      </c>
      <c r="O51">
        <v>0.373</v>
      </c>
      <c r="P51">
        <v>0.36499999999999999</v>
      </c>
      <c r="Q51">
        <v>0.73799999999999999</v>
      </c>
      <c r="R51">
        <f t="shared" si="1"/>
        <v>325.63280460477176</v>
      </c>
    </row>
    <row r="52" spans="1:18" x14ac:dyDescent="0.25">
      <c r="A52" t="s">
        <v>8</v>
      </c>
      <c r="B52">
        <v>2017</v>
      </c>
      <c r="C52" t="str">
        <f t="shared" si="0"/>
        <v>STC 2017</v>
      </c>
      <c r="D52">
        <v>72</v>
      </c>
      <c r="E52">
        <v>364</v>
      </c>
      <c r="F52">
        <v>640</v>
      </c>
      <c r="G52">
        <v>121</v>
      </c>
      <c r="H52">
        <v>11</v>
      </c>
      <c r="I52">
        <v>36</v>
      </c>
      <c r="J52">
        <v>293</v>
      </c>
      <c r="K52">
        <v>474</v>
      </c>
      <c r="L52">
        <v>84</v>
      </c>
      <c r="M52">
        <v>24</v>
      </c>
      <c r="N52">
        <v>0.26200000000000001</v>
      </c>
      <c r="O52">
        <v>0.35499999999999998</v>
      </c>
      <c r="P52">
        <v>0.36399999999999999</v>
      </c>
      <c r="Q52">
        <v>0.71899999999999997</v>
      </c>
      <c r="R52">
        <f t="shared" si="1"/>
        <v>303.86679334678269</v>
      </c>
    </row>
    <row r="53" spans="1:18" x14ac:dyDescent="0.25">
      <c r="A53" t="s">
        <v>51</v>
      </c>
      <c r="B53">
        <v>2017</v>
      </c>
      <c r="C53" t="str">
        <f t="shared" si="0"/>
        <v>KAZ 2017</v>
      </c>
      <c r="D53">
        <v>72</v>
      </c>
      <c r="E53">
        <v>389</v>
      </c>
      <c r="F53">
        <v>628</v>
      </c>
      <c r="G53">
        <v>102</v>
      </c>
      <c r="H53">
        <v>9</v>
      </c>
      <c r="I53">
        <v>27</v>
      </c>
      <c r="J53">
        <v>305</v>
      </c>
      <c r="K53">
        <v>444</v>
      </c>
      <c r="L53">
        <v>70</v>
      </c>
      <c r="M53">
        <v>27</v>
      </c>
      <c r="N53">
        <v>0.26</v>
      </c>
      <c r="O53">
        <v>0.35599999999999998</v>
      </c>
      <c r="P53">
        <v>0.34300000000000003</v>
      </c>
      <c r="Q53">
        <v>0.69899999999999995</v>
      </c>
      <c r="R53">
        <f t="shared" si="1"/>
        <v>284.31898769970309</v>
      </c>
    </row>
    <row r="54" spans="1:18" x14ac:dyDescent="0.25">
      <c r="A54" t="s">
        <v>25</v>
      </c>
      <c r="B54">
        <v>2017</v>
      </c>
      <c r="C54" t="str">
        <f t="shared" si="0"/>
        <v>EC 2017</v>
      </c>
      <c r="D54">
        <v>72</v>
      </c>
      <c r="E54">
        <v>377</v>
      </c>
      <c r="F54">
        <v>617</v>
      </c>
      <c r="G54">
        <v>81</v>
      </c>
      <c r="H54">
        <v>10</v>
      </c>
      <c r="I54">
        <v>26</v>
      </c>
      <c r="J54">
        <v>340</v>
      </c>
      <c r="K54">
        <v>498</v>
      </c>
      <c r="L54">
        <v>130</v>
      </c>
      <c r="M54">
        <v>49</v>
      </c>
      <c r="N54">
        <v>0.26</v>
      </c>
      <c r="O54">
        <v>0.36499999999999999</v>
      </c>
      <c r="P54">
        <v>0.33500000000000002</v>
      </c>
      <c r="Q54">
        <v>0.7</v>
      </c>
      <c r="R54">
        <f t="shared" si="1"/>
        <v>280.77788488800684</v>
      </c>
    </row>
    <row r="55" spans="1:18" x14ac:dyDescent="0.25">
      <c r="A55" t="s">
        <v>16</v>
      </c>
      <c r="B55">
        <v>2017</v>
      </c>
      <c r="C55" t="str">
        <f t="shared" si="0"/>
        <v>LAC 2017</v>
      </c>
      <c r="D55">
        <v>72</v>
      </c>
      <c r="E55">
        <v>398</v>
      </c>
      <c r="F55">
        <v>630</v>
      </c>
      <c r="G55">
        <v>116</v>
      </c>
      <c r="H55">
        <v>17</v>
      </c>
      <c r="I55">
        <v>52</v>
      </c>
      <c r="J55">
        <v>361</v>
      </c>
      <c r="K55">
        <v>502</v>
      </c>
      <c r="L55">
        <v>65</v>
      </c>
      <c r="M55">
        <v>29</v>
      </c>
      <c r="N55">
        <v>0.25900000000000001</v>
      </c>
      <c r="O55">
        <v>0.37</v>
      </c>
      <c r="P55">
        <v>0.38400000000000001</v>
      </c>
      <c r="Q55">
        <v>0.754</v>
      </c>
      <c r="R55">
        <f t="shared" si="1"/>
        <v>332.05600007740162</v>
      </c>
    </row>
    <row r="56" spans="1:18" x14ac:dyDescent="0.25">
      <c r="A56" t="s">
        <v>52</v>
      </c>
      <c r="B56">
        <v>2017</v>
      </c>
      <c r="C56" t="str">
        <f t="shared" si="0"/>
        <v>WIS 2017</v>
      </c>
      <c r="D56">
        <v>72</v>
      </c>
      <c r="E56">
        <v>355</v>
      </c>
      <c r="F56">
        <v>620</v>
      </c>
      <c r="G56">
        <v>104</v>
      </c>
      <c r="H56">
        <v>13</v>
      </c>
      <c r="I56">
        <v>45</v>
      </c>
      <c r="J56">
        <v>284</v>
      </c>
      <c r="K56">
        <v>577</v>
      </c>
      <c r="L56">
        <v>109</v>
      </c>
      <c r="M56">
        <v>45</v>
      </c>
      <c r="N56">
        <v>0.253</v>
      </c>
      <c r="O56">
        <v>0.34</v>
      </c>
      <c r="P56">
        <v>0.36099999999999999</v>
      </c>
      <c r="Q56">
        <v>0.70099999999999996</v>
      </c>
      <c r="R56">
        <f t="shared" si="1"/>
        <v>292.56274463324525</v>
      </c>
    </row>
    <row r="57" spans="1:18" x14ac:dyDescent="0.25">
      <c r="A57" t="s">
        <v>49</v>
      </c>
      <c r="B57">
        <v>2017</v>
      </c>
      <c r="C57" t="str">
        <f t="shared" si="0"/>
        <v>TB 2017</v>
      </c>
      <c r="D57">
        <v>70</v>
      </c>
      <c r="E57">
        <v>312</v>
      </c>
      <c r="F57">
        <v>600</v>
      </c>
      <c r="G57">
        <v>93</v>
      </c>
      <c r="H57">
        <v>9</v>
      </c>
      <c r="I57">
        <v>32</v>
      </c>
      <c r="J57">
        <v>318</v>
      </c>
      <c r="K57">
        <v>544</v>
      </c>
      <c r="L57">
        <v>46</v>
      </c>
      <c r="M57">
        <v>14</v>
      </c>
      <c r="N57">
        <v>0.252</v>
      </c>
      <c r="O57">
        <v>0.35499999999999998</v>
      </c>
      <c r="P57">
        <v>0.34</v>
      </c>
      <c r="Q57">
        <v>0.69499999999999995</v>
      </c>
      <c r="R57">
        <f t="shared" si="1"/>
        <v>274.48650269946012</v>
      </c>
    </row>
    <row r="58" spans="1:18" x14ac:dyDescent="0.25">
      <c r="A58" t="s">
        <v>17</v>
      </c>
      <c r="B58">
        <v>2017</v>
      </c>
      <c r="C58" t="str">
        <f t="shared" si="0"/>
        <v>BC 2017</v>
      </c>
      <c r="D58">
        <v>72</v>
      </c>
      <c r="E58">
        <v>402</v>
      </c>
      <c r="F58">
        <v>613</v>
      </c>
      <c r="G58">
        <v>148</v>
      </c>
      <c r="H58">
        <v>5</v>
      </c>
      <c r="I58">
        <v>51</v>
      </c>
      <c r="J58">
        <v>316</v>
      </c>
      <c r="K58">
        <v>601</v>
      </c>
      <c r="L58">
        <v>80</v>
      </c>
      <c r="M58">
        <v>44</v>
      </c>
      <c r="N58">
        <v>0.252</v>
      </c>
      <c r="O58">
        <v>0.35399999999999998</v>
      </c>
      <c r="P58">
        <v>0.38</v>
      </c>
      <c r="Q58">
        <v>0.73399999999999999</v>
      </c>
      <c r="R58">
        <f t="shared" si="1"/>
        <v>312.30984418854456</v>
      </c>
    </row>
    <row r="59" spans="1:18" x14ac:dyDescent="0.25">
      <c r="A59" t="s">
        <v>12</v>
      </c>
      <c r="B59">
        <v>2017</v>
      </c>
      <c r="C59" t="str">
        <f t="shared" si="0"/>
        <v>WIL 2017</v>
      </c>
      <c r="D59">
        <v>72</v>
      </c>
      <c r="E59">
        <v>382</v>
      </c>
      <c r="F59">
        <v>613</v>
      </c>
      <c r="G59">
        <v>107</v>
      </c>
      <c r="H59">
        <v>18</v>
      </c>
      <c r="I59">
        <v>37</v>
      </c>
      <c r="J59">
        <v>320</v>
      </c>
      <c r="K59">
        <v>486</v>
      </c>
      <c r="L59">
        <v>97</v>
      </c>
      <c r="M59">
        <v>26</v>
      </c>
      <c r="N59">
        <v>0.251</v>
      </c>
      <c r="O59">
        <v>0.35099999999999998</v>
      </c>
      <c r="P59">
        <v>0.35499999999999998</v>
      </c>
      <c r="Q59">
        <v>0.70599999999999996</v>
      </c>
      <c r="R59">
        <f t="shared" si="1"/>
        <v>292.84696965326259</v>
      </c>
    </row>
    <row r="60" spans="1:18" x14ac:dyDescent="0.25">
      <c r="A60" t="s">
        <v>6</v>
      </c>
      <c r="B60">
        <v>2017</v>
      </c>
      <c r="C60" t="str">
        <f t="shared" si="0"/>
        <v>KEN 2017</v>
      </c>
      <c r="D60">
        <v>72</v>
      </c>
      <c r="E60">
        <v>346</v>
      </c>
      <c r="F60">
        <v>600</v>
      </c>
      <c r="G60">
        <v>108</v>
      </c>
      <c r="H60">
        <v>10</v>
      </c>
      <c r="I60">
        <v>31</v>
      </c>
      <c r="J60">
        <v>289</v>
      </c>
      <c r="K60">
        <v>534</v>
      </c>
      <c r="L60">
        <v>91</v>
      </c>
      <c r="M60">
        <v>31</v>
      </c>
      <c r="N60">
        <v>0.25</v>
      </c>
      <c r="O60">
        <v>0.34599999999999997</v>
      </c>
      <c r="P60">
        <v>0.34200000000000003</v>
      </c>
      <c r="Q60">
        <v>0.68799999999999994</v>
      </c>
      <c r="R60">
        <f t="shared" si="1"/>
        <v>271.4276682781703</v>
      </c>
    </row>
    <row r="61" spans="1:18" x14ac:dyDescent="0.25">
      <c r="A61" t="s">
        <v>21</v>
      </c>
      <c r="B61">
        <v>2017</v>
      </c>
      <c r="C61" t="str">
        <f t="shared" si="0"/>
        <v>ROC 2017</v>
      </c>
      <c r="D61">
        <v>70</v>
      </c>
      <c r="E61">
        <v>387</v>
      </c>
      <c r="F61">
        <v>588</v>
      </c>
      <c r="G61">
        <v>99</v>
      </c>
      <c r="H61">
        <v>10</v>
      </c>
      <c r="I61">
        <v>76</v>
      </c>
      <c r="J61">
        <v>373</v>
      </c>
      <c r="K61">
        <v>553</v>
      </c>
      <c r="L61">
        <v>28</v>
      </c>
      <c r="M61">
        <v>19</v>
      </c>
      <c r="N61">
        <v>0.25</v>
      </c>
      <c r="O61">
        <v>0.36599999999999999</v>
      </c>
      <c r="P61">
        <v>0.39800000000000002</v>
      </c>
      <c r="Q61">
        <v>0.76400000000000001</v>
      </c>
      <c r="R61">
        <f t="shared" si="1"/>
        <v>329.73761467889909</v>
      </c>
    </row>
    <row r="62" spans="1:18" x14ac:dyDescent="0.25">
      <c r="A62" t="s">
        <v>13</v>
      </c>
      <c r="B62">
        <v>2017</v>
      </c>
      <c r="C62" t="str">
        <f t="shared" si="0"/>
        <v>GB 2017</v>
      </c>
      <c r="D62">
        <v>72</v>
      </c>
      <c r="E62">
        <v>318</v>
      </c>
      <c r="F62">
        <v>604</v>
      </c>
      <c r="G62">
        <v>86</v>
      </c>
      <c r="H62">
        <v>18</v>
      </c>
      <c r="I62">
        <v>31</v>
      </c>
      <c r="J62">
        <v>303</v>
      </c>
      <c r="K62">
        <v>577</v>
      </c>
      <c r="L62">
        <v>68</v>
      </c>
      <c r="M62">
        <v>54</v>
      </c>
      <c r="N62">
        <v>0.249</v>
      </c>
      <c r="O62">
        <v>0.34</v>
      </c>
      <c r="P62">
        <v>0.33700000000000002</v>
      </c>
      <c r="Q62">
        <v>0.67700000000000005</v>
      </c>
      <c r="R62">
        <f t="shared" si="1"/>
        <v>272.22935269417633</v>
      </c>
    </row>
    <row r="63" spans="1:18" x14ac:dyDescent="0.25">
      <c r="A63" t="s">
        <v>23</v>
      </c>
      <c r="B63">
        <v>2017</v>
      </c>
      <c r="C63" t="str">
        <f t="shared" ref="C63" si="2">A63 &amp; " " &amp; B63</f>
        <v>BIS 2017</v>
      </c>
      <c r="D63">
        <v>72</v>
      </c>
      <c r="E63">
        <v>329</v>
      </c>
      <c r="F63">
        <v>579</v>
      </c>
      <c r="G63">
        <v>86</v>
      </c>
      <c r="H63">
        <v>8</v>
      </c>
      <c r="I63">
        <v>34</v>
      </c>
      <c r="J63">
        <v>347</v>
      </c>
      <c r="K63">
        <v>594</v>
      </c>
      <c r="L63">
        <v>64</v>
      </c>
      <c r="M63">
        <v>23</v>
      </c>
      <c r="N63">
        <v>0.24299999999999999</v>
      </c>
      <c r="O63">
        <v>0.34699999999999998</v>
      </c>
      <c r="P63">
        <v>0.32800000000000001</v>
      </c>
      <c r="Q63">
        <v>0.67500000000000004</v>
      </c>
      <c r="R63">
        <f t="shared" si="1"/>
        <v>265.61663809829633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F994-EFB3-4C9F-BD0D-D4B967F9C191}">
  <dimension ref="A1:L6"/>
  <sheetViews>
    <sheetView tabSelected="1" workbookViewId="0">
      <selection activeCell="K2" sqref="K2: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34</v>
      </c>
      <c r="G1" t="s">
        <v>35</v>
      </c>
      <c r="H1" t="s">
        <v>36</v>
      </c>
      <c r="I1" t="s">
        <v>62</v>
      </c>
      <c r="J1" t="s">
        <v>132</v>
      </c>
      <c r="K1" t="s">
        <v>134</v>
      </c>
      <c r="L1" t="s">
        <v>63</v>
      </c>
    </row>
    <row r="2" spans="1:12" x14ac:dyDescent="0.25">
      <c r="A2">
        <v>2017</v>
      </c>
      <c r="B2">
        <v>7792</v>
      </c>
      <c r="C2">
        <v>1436</v>
      </c>
      <c r="D2">
        <f>Table1[[#This Row],[Runs]]/Table1[[#This Row],[Games]]</f>
        <v>5.4261838440111418</v>
      </c>
      <c r="E2">
        <f>(Table1[[#This Row],[ER]]/Table1[[#This Row],[IP]])*9</f>
        <v>4.554044380816034</v>
      </c>
      <c r="F2">
        <v>821</v>
      </c>
      <c r="G2">
        <v>6517</v>
      </c>
      <c r="H2">
        <v>10420</v>
      </c>
      <c r="I2">
        <v>12573</v>
      </c>
      <c r="J2">
        <f>(13*Table1[[#This Row],[HR]]+3*Table1[[#This Row],[BB]]-2*Table1[[#This Row],[K]])/Table1[[#This Row],[IP]]</f>
        <v>0.74636125029825817</v>
      </c>
      <c r="K2">
        <f>Table1[[#This Row],[ERA]]-Table1[[#This Row],[FIP]]</f>
        <v>3.8076831305177761</v>
      </c>
      <c r="L2">
        <v>6362</v>
      </c>
    </row>
    <row r="3" spans="1:12" x14ac:dyDescent="0.25">
      <c r="A3">
        <v>2018</v>
      </c>
      <c r="B3">
        <v>7458</v>
      </c>
      <c r="C3">
        <v>1438</v>
      </c>
      <c r="D3">
        <f>Table1[[#This Row],[Runs]]/Table1[[#This Row],[Games]]</f>
        <v>5.1863699582753826</v>
      </c>
      <c r="E3">
        <f>(Table1[[#This Row],[ER]]/Table1[[#This Row],[IP]])*9</f>
        <v>4.3365991496554877</v>
      </c>
      <c r="F3">
        <v>661</v>
      </c>
      <c r="G3">
        <v>6400</v>
      </c>
      <c r="H3">
        <v>10841</v>
      </c>
      <c r="I3">
        <v>12622.333333332999</v>
      </c>
      <c r="J3">
        <f>(13*Table1[[#This Row],[HR]]+3*Table1[[#This Row],[BB]]-2*Table1[[#This Row],[K]])/Table1[[#This Row],[IP]]</f>
        <v>0.48414186494838474</v>
      </c>
      <c r="K3">
        <f>Table1[[#This Row],[ERA]]-Table1[[#This Row],[FIP]]</f>
        <v>3.852457284707103</v>
      </c>
      <c r="L3">
        <v>6082</v>
      </c>
    </row>
    <row r="4" spans="1:12" x14ac:dyDescent="0.25">
      <c r="A4">
        <v>2019</v>
      </c>
      <c r="B4">
        <v>8423</v>
      </c>
      <c r="C4">
        <v>1582</v>
      </c>
      <c r="D4">
        <f>Table1[[#This Row],[Runs]]/Table1[[#This Row],[Games]]</f>
        <v>5.3242730720606826</v>
      </c>
      <c r="E4">
        <f>(Table1[[#This Row],[ER]]/Table1[[#This Row],[IP]])*9</f>
        <v>4.5855247168730511</v>
      </c>
      <c r="F4">
        <v>724</v>
      </c>
      <c r="G4">
        <v>7369</v>
      </c>
      <c r="H4">
        <v>11875</v>
      </c>
      <c r="I4">
        <v>13715.333333299999</v>
      </c>
      <c r="J4">
        <f>(13*Table1[[#This Row],[HR]]+3*Table1[[#This Row],[BB]]-2*Table1[[#This Row],[K]])/Table1[[#This Row],[IP]]</f>
        <v>0.56644631313023497</v>
      </c>
      <c r="K4">
        <f>Table1[[#This Row],[ERA]]-Table1[[#This Row],[FIP]]</f>
        <v>4.0190784037428164</v>
      </c>
      <c r="L4">
        <v>6988</v>
      </c>
    </row>
    <row r="5" spans="1:12" x14ac:dyDescent="0.25">
      <c r="A5">
        <v>2020</v>
      </c>
      <c r="B5">
        <v>4809</v>
      </c>
      <c r="C5">
        <v>984</v>
      </c>
      <c r="D5">
        <f>Table1[[#This Row],[Runs]]/Table1[[#This Row],[Games]]</f>
        <v>4.8871951219512191</v>
      </c>
      <c r="E5">
        <f>(Table1[[#This Row],[ER]]/Table1[[#This Row],[IP]])*9</f>
        <v>4.4633522361973581</v>
      </c>
      <c r="F5">
        <v>406</v>
      </c>
      <c r="G5">
        <v>4459</v>
      </c>
      <c r="H5">
        <v>7481</v>
      </c>
      <c r="I5">
        <v>7817.6666670000004</v>
      </c>
      <c r="J5">
        <f>(13*Table1[[#This Row],[HR]]+3*Table1[[#This Row],[BB]]-2*Table1[[#This Row],[K]])/Table1[[#This Row],[IP]]</f>
        <v>0.47239159167388428</v>
      </c>
      <c r="K5">
        <f>Table1[[#This Row],[ERA]]-Table1[[#This Row],[FIP]]</f>
        <v>3.990960644523474</v>
      </c>
      <c r="L5">
        <v>3877</v>
      </c>
    </row>
    <row r="6" spans="1:12" x14ac:dyDescent="0.25">
      <c r="A6">
        <v>2021</v>
      </c>
      <c r="B6">
        <v>8201</v>
      </c>
      <c r="C6">
        <v>1506</v>
      </c>
      <c r="D6">
        <f>Table1[[#This Row],[Runs]]/Table1[[#This Row],[Games]]</f>
        <v>5.4455511288180611</v>
      </c>
      <c r="E6">
        <f>(Table1[[#This Row],[ER]]/Table1[[#This Row],[IP]])*9</f>
        <v>4.6782280494448569</v>
      </c>
      <c r="F6">
        <v>646</v>
      </c>
      <c r="G6">
        <v>7528</v>
      </c>
      <c r="H6">
        <v>11826</v>
      </c>
      <c r="I6">
        <v>13070.333329999999</v>
      </c>
      <c r="J6">
        <f>(13*Table1[[#This Row],[HR]]+3*Table1[[#This Row],[BB]]-2*Table1[[#This Row],[K]])/Table1[[#This Row],[IP]]</f>
        <v>0.56081201717905993</v>
      </c>
      <c r="K6">
        <f>Table1[[#This Row],[ERA]]-Table1[[#This Row],[FIP]]</f>
        <v>4.1174160322657967</v>
      </c>
      <c r="L6">
        <v>6794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FD45-F732-4E7E-B9D9-C83A0963BD86}">
  <dimension ref="A1:Z107"/>
  <sheetViews>
    <sheetView topLeftCell="H86" workbookViewId="0">
      <selection activeCell="V2" sqref="V2:V107"/>
    </sheetView>
  </sheetViews>
  <sheetFormatPr defaultRowHeight="15" x14ac:dyDescent="0.25"/>
  <sheetData>
    <row r="1" spans="1:26" x14ac:dyDescent="0.25">
      <c r="A1" t="s">
        <v>27</v>
      </c>
      <c r="B1" t="s">
        <v>0</v>
      </c>
      <c r="C1" t="s">
        <v>53</v>
      </c>
      <c r="D1" t="s">
        <v>28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31</v>
      </c>
      <c r="L1" t="s">
        <v>30</v>
      </c>
      <c r="M1" t="s">
        <v>63</v>
      </c>
      <c r="N1" t="s">
        <v>35</v>
      </c>
      <c r="O1" t="s">
        <v>36</v>
      </c>
      <c r="P1" t="s">
        <v>64</v>
      </c>
      <c r="Q1" t="s">
        <v>65</v>
      </c>
      <c r="R1" t="s">
        <v>34</v>
      </c>
      <c r="S1" t="s">
        <v>66</v>
      </c>
      <c r="T1" t="s">
        <v>67</v>
      </c>
      <c r="U1" t="s">
        <v>68</v>
      </c>
      <c r="V1" t="s">
        <v>69</v>
      </c>
      <c r="W1" t="s">
        <v>133</v>
      </c>
      <c r="X1" t="s">
        <v>132</v>
      </c>
      <c r="Y1" t="s">
        <v>137</v>
      </c>
      <c r="Z1" t="s">
        <v>138</v>
      </c>
    </row>
    <row r="2" spans="1:26" x14ac:dyDescent="0.25">
      <c r="A2" t="s">
        <v>8</v>
      </c>
      <c r="B2">
        <v>2021</v>
      </c>
      <c r="C2" t="str">
        <f>A2 &amp; " " &amp; B2</f>
        <v>STC 2021</v>
      </c>
      <c r="D2">
        <v>68</v>
      </c>
      <c r="E2">
        <v>68</v>
      </c>
      <c r="F2">
        <v>1</v>
      </c>
      <c r="G2">
        <v>50</v>
      </c>
      <c r="H2">
        <v>18</v>
      </c>
      <c r="I2">
        <v>22</v>
      </c>
      <c r="J2">
        <v>605.1</v>
      </c>
      <c r="K2">
        <v>486</v>
      </c>
      <c r="L2">
        <v>238</v>
      </c>
      <c r="M2">
        <v>198</v>
      </c>
      <c r="N2">
        <v>268</v>
      </c>
      <c r="O2">
        <v>629</v>
      </c>
      <c r="P2">
        <v>2.94</v>
      </c>
      <c r="Q2">
        <v>2570</v>
      </c>
      <c r="R2">
        <v>21</v>
      </c>
      <c r="S2">
        <v>0.223</v>
      </c>
      <c r="T2">
        <v>64</v>
      </c>
      <c r="U2">
        <v>53</v>
      </c>
      <c r="V2">
        <f>(N2+K2)/J2</f>
        <v>1.2460750289208395</v>
      </c>
      <c r="W2">
        <f>DOLLARDE(J2,3)</f>
        <v>605.33333333333337</v>
      </c>
      <c r="X2">
        <f>((13*R2+3*N2-2*O2)/W2) +Years!$K$2</f>
        <v>3.5086743199450887</v>
      </c>
      <c r="Y2">
        <f>VLOOKUP($C2,Fielding!$C$2:$E$110,3,FALSE)</f>
        <v>0.97599999999999998</v>
      </c>
      <c r="Z2">
        <f>VLOOKUP($C2,Fielding!$C$2:$E$110,2, FALSE)</f>
        <v>61</v>
      </c>
    </row>
    <row r="3" spans="1:26" x14ac:dyDescent="0.25">
      <c r="A3" t="s">
        <v>14</v>
      </c>
      <c r="B3">
        <v>2021</v>
      </c>
      <c r="C3" t="str">
        <f t="shared" ref="C3:C45" si="0">A3 &amp; " " &amp; B3</f>
        <v>WIR 2021</v>
      </c>
      <c r="D3">
        <v>72</v>
      </c>
      <c r="E3">
        <v>72</v>
      </c>
      <c r="F3">
        <v>1</v>
      </c>
      <c r="G3">
        <v>37</v>
      </c>
      <c r="H3">
        <v>35</v>
      </c>
      <c r="I3">
        <v>16</v>
      </c>
      <c r="J3">
        <v>629</v>
      </c>
      <c r="K3">
        <v>559</v>
      </c>
      <c r="L3">
        <v>294</v>
      </c>
      <c r="M3">
        <v>251</v>
      </c>
      <c r="N3">
        <v>270</v>
      </c>
      <c r="O3">
        <v>625</v>
      </c>
      <c r="P3">
        <v>3.59</v>
      </c>
      <c r="Q3">
        <v>2726</v>
      </c>
      <c r="R3">
        <v>30</v>
      </c>
      <c r="S3">
        <v>0.24199999999999999</v>
      </c>
      <c r="T3">
        <v>52</v>
      </c>
      <c r="U3">
        <v>45</v>
      </c>
      <c r="V3">
        <f t="shared" ref="V3:V66" si="1">(N3+K3)/J3</f>
        <v>1.3179650238473768</v>
      </c>
      <c r="W3">
        <f t="shared" ref="W3:W66" si="2">DOLLARDE(J3,3)</f>
        <v>629</v>
      </c>
      <c r="X3">
        <f>((13*R3+3*N3-2*O3)/W3) +Years!$K$2</f>
        <v>3.7281918745559319</v>
      </c>
      <c r="Y3">
        <f>VLOOKUP($C3,Fielding!$C$2:$E$110,3,FALSE)</f>
        <v>0.96199999999999997</v>
      </c>
      <c r="Z3">
        <f>VLOOKUP($C3,Fielding!$C$2:$E$110,2, FALSE)</f>
        <v>99</v>
      </c>
    </row>
    <row r="4" spans="1:26" x14ac:dyDescent="0.25">
      <c r="A4" t="s">
        <v>15</v>
      </c>
      <c r="B4">
        <v>2021</v>
      </c>
      <c r="C4" t="str">
        <f t="shared" si="0"/>
        <v>TVC 2021</v>
      </c>
      <c r="D4">
        <v>71</v>
      </c>
      <c r="E4">
        <v>71</v>
      </c>
      <c r="F4">
        <v>1</v>
      </c>
      <c r="G4">
        <v>42</v>
      </c>
      <c r="H4">
        <v>29</v>
      </c>
      <c r="I4">
        <v>16</v>
      </c>
      <c r="J4">
        <v>616</v>
      </c>
      <c r="K4">
        <v>600</v>
      </c>
      <c r="L4">
        <v>313</v>
      </c>
      <c r="M4">
        <v>259</v>
      </c>
      <c r="N4">
        <v>299</v>
      </c>
      <c r="O4">
        <v>480</v>
      </c>
      <c r="P4">
        <v>3.78</v>
      </c>
      <c r="Q4">
        <v>2777</v>
      </c>
      <c r="R4">
        <v>20</v>
      </c>
      <c r="S4">
        <v>0.26</v>
      </c>
      <c r="T4">
        <v>42</v>
      </c>
      <c r="U4">
        <v>71</v>
      </c>
      <c r="V4">
        <f t="shared" si="1"/>
        <v>1.4594155844155845</v>
      </c>
      <c r="W4">
        <f t="shared" si="2"/>
        <v>616</v>
      </c>
      <c r="X4">
        <f>((13*R4+3*N4-2*O4)/W4) +Years!$K$2</f>
        <v>4.1274883253229708</v>
      </c>
      <c r="Y4">
        <f>VLOOKUP($C4,Fielding!$C$2:$E$110,3,FALSE)</f>
        <v>0.96799999999999997</v>
      </c>
      <c r="Z4">
        <f>VLOOKUP($C4,Fielding!$C$2:$E$110,2, FALSE)</f>
        <v>85</v>
      </c>
    </row>
    <row r="5" spans="1:26" x14ac:dyDescent="0.25">
      <c r="A5" t="s">
        <v>4</v>
      </c>
      <c r="B5">
        <v>2021</v>
      </c>
      <c r="C5" t="str">
        <f t="shared" si="0"/>
        <v>WAT 2021</v>
      </c>
      <c r="D5">
        <v>67</v>
      </c>
      <c r="E5">
        <v>67</v>
      </c>
      <c r="F5">
        <v>0</v>
      </c>
      <c r="G5">
        <v>42</v>
      </c>
      <c r="H5">
        <v>25</v>
      </c>
      <c r="I5">
        <v>19</v>
      </c>
      <c r="J5">
        <v>587.1</v>
      </c>
      <c r="K5">
        <v>549</v>
      </c>
      <c r="L5">
        <v>327</v>
      </c>
      <c r="M5">
        <v>250</v>
      </c>
      <c r="N5">
        <v>345</v>
      </c>
      <c r="O5">
        <v>581</v>
      </c>
      <c r="P5">
        <v>3.83</v>
      </c>
      <c r="Q5">
        <v>2687</v>
      </c>
      <c r="R5">
        <v>23</v>
      </c>
      <c r="S5">
        <v>0.252</v>
      </c>
      <c r="T5">
        <v>88</v>
      </c>
      <c r="U5">
        <v>65</v>
      </c>
      <c r="V5">
        <f t="shared" si="1"/>
        <v>1.5227388860500766</v>
      </c>
      <c r="W5">
        <f t="shared" si="2"/>
        <v>587.33333333333337</v>
      </c>
      <c r="X5">
        <f>((13*R5+3*N5-2*O5)/W5) +Years!$K$2</f>
        <v>4.1005321657050633</v>
      </c>
      <c r="Y5">
        <f>VLOOKUP($C5,Fielding!$C$2:$E$110,3,FALSE)</f>
        <v>0.96699999999999997</v>
      </c>
      <c r="Z5">
        <f>VLOOKUP($C5,Fielding!$C$2:$E$110,2, FALSE)</f>
        <v>82</v>
      </c>
    </row>
    <row r="6" spans="1:26" x14ac:dyDescent="0.25">
      <c r="A6" t="s">
        <v>10</v>
      </c>
      <c r="B6">
        <v>2021</v>
      </c>
      <c r="C6" t="str">
        <f t="shared" si="0"/>
        <v>MAN 2021</v>
      </c>
      <c r="D6">
        <v>68</v>
      </c>
      <c r="E6">
        <v>68</v>
      </c>
      <c r="F6">
        <v>0</v>
      </c>
      <c r="G6">
        <v>43</v>
      </c>
      <c r="H6">
        <v>24</v>
      </c>
      <c r="I6">
        <v>21</v>
      </c>
      <c r="J6">
        <v>594.1</v>
      </c>
      <c r="K6">
        <v>502</v>
      </c>
      <c r="L6">
        <v>296</v>
      </c>
      <c r="M6">
        <v>263</v>
      </c>
      <c r="N6">
        <v>331</v>
      </c>
      <c r="O6">
        <v>558</v>
      </c>
      <c r="P6">
        <v>3.98</v>
      </c>
      <c r="Q6">
        <v>2669</v>
      </c>
      <c r="R6">
        <v>15</v>
      </c>
      <c r="S6">
        <v>0.23100000000000001</v>
      </c>
      <c r="T6">
        <v>85</v>
      </c>
      <c r="U6">
        <v>81</v>
      </c>
      <c r="V6">
        <f t="shared" si="1"/>
        <v>1.4021208550749031</v>
      </c>
      <c r="W6">
        <f t="shared" si="2"/>
        <v>594.33333333333337</v>
      </c>
      <c r="X6">
        <f>((13*R6+3*N6-2*O6)/W6) +Years!$K$2</f>
        <v>3.928827269609195</v>
      </c>
      <c r="Y6">
        <f>VLOOKUP($C6,Fielding!$C$2:$E$110,3,FALSE)</f>
        <v>0.96899999999999997</v>
      </c>
      <c r="Z6">
        <f>VLOOKUP($C6,Fielding!$C$2:$E$110,2, FALSE)</f>
        <v>79</v>
      </c>
    </row>
    <row r="7" spans="1:26" x14ac:dyDescent="0.25">
      <c r="A7" t="s">
        <v>11</v>
      </c>
      <c r="B7">
        <v>2021</v>
      </c>
      <c r="C7" t="str">
        <f t="shared" si="0"/>
        <v>KMO 2021</v>
      </c>
      <c r="D7">
        <v>72</v>
      </c>
      <c r="E7">
        <v>72</v>
      </c>
      <c r="F7">
        <v>0</v>
      </c>
      <c r="G7">
        <v>45</v>
      </c>
      <c r="H7">
        <v>27</v>
      </c>
      <c r="I7">
        <v>18</v>
      </c>
      <c r="J7">
        <v>647</v>
      </c>
      <c r="K7">
        <v>557</v>
      </c>
      <c r="L7">
        <v>363</v>
      </c>
      <c r="M7">
        <v>291</v>
      </c>
      <c r="N7">
        <v>384</v>
      </c>
      <c r="O7">
        <v>609</v>
      </c>
      <c r="P7">
        <v>4.05</v>
      </c>
      <c r="Q7">
        <v>2926</v>
      </c>
      <c r="R7">
        <v>18</v>
      </c>
      <c r="S7">
        <v>0.23699999999999999</v>
      </c>
      <c r="T7">
        <v>68</v>
      </c>
      <c r="U7">
        <v>80</v>
      </c>
      <c r="V7">
        <f t="shared" si="1"/>
        <v>1.454404945904173</v>
      </c>
      <c r="W7">
        <f t="shared" si="2"/>
        <v>647</v>
      </c>
      <c r="X7">
        <f>((13*R7+3*N7-2*O7)/W7) +Years!$K$2</f>
        <v>4.0673430996058748</v>
      </c>
      <c r="Y7">
        <f>VLOOKUP($C7,Fielding!$C$2:$E$110,3,FALSE)</f>
        <v>0.96499999999999997</v>
      </c>
      <c r="Z7">
        <f>VLOOKUP($C7,Fielding!$C$2:$E$110,2, FALSE)</f>
        <v>93</v>
      </c>
    </row>
    <row r="8" spans="1:26" x14ac:dyDescent="0.25">
      <c r="A8" t="s">
        <v>5</v>
      </c>
      <c r="B8">
        <v>2021</v>
      </c>
      <c r="C8" t="str">
        <f t="shared" si="0"/>
        <v>FDL 2021</v>
      </c>
      <c r="D8">
        <v>71</v>
      </c>
      <c r="E8">
        <v>71</v>
      </c>
      <c r="F8">
        <v>2</v>
      </c>
      <c r="G8">
        <v>44</v>
      </c>
      <c r="H8">
        <v>27</v>
      </c>
      <c r="I8">
        <v>22</v>
      </c>
      <c r="J8">
        <v>618.1</v>
      </c>
      <c r="K8">
        <v>585</v>
      </c>
      <c r="L8">
        <v>351</v>
      </c>
      <c r="M8">
        <v>289</v>
      </c>
      <c r="N8">
        <v>383</v>
      </c>
      <c r="O8">
        <v>544</v>
      </c>
      <c r="P8">
        <v>4.21</v>
      </c>
      <c r="Q8">
        <v>2841</v>
      </c>
      <c r="R8">
        <v>27</v>
      </c>
      <c r="S8">
        <v>0.25600000000000001</v>
      </c>
      <c r="T8">
        <v>72</v>
      </c>
      <c r="U8">
        <v>55</v>
      </c>
      <c r="V8">
        <f t="shared" si="1"/>
        <v>1.5660896295097879</v>
      </c>
      <c r="W8">
        <f t="shared" si="2"/>
        <v>618.33333333333337</v>
      </c>
      <c r="X8">
        <f>((13*R8+3*N8-2*O8)/W8) +Years!$K$2</f>
        <v>4.4739904081458084</v>
      </c>
      <c r="Y8">
        <f>VLOOKUP($C8,Fielding!$C$2:$E$110,3,FALSE)</f>
        <v>0.96</v>
      </c>
      <c r="Z8">
        <f>VLOOKUP($C8,Fielding!$C$2:$E$110,2, FALSE)</f>
        <v>103</v>
      </c>
    </row>
    <row r="9" spans="1:26" x14ac:dyDescent="0.25">
      <c r="A9" t="s">
        <v>6</v>
      </c>
      <c r="B9">
        <v>2021</v>
      </c>
      <c r="C9" t="str">
        <f t="shared" si="0"/>
        <v>KEN 2021</v>
      </c>
      <c r="D9">
        <v>72</v>
      </c>
      <c r="E9">
        <v>72</v>
      </c>
      <c r="F9">
        <v>0</v>
      </c>
      <c r="G9">
        <v>39</v>
      </c>
      <c r="H9">
        <v>33</v>
      </c>
      <c r="I9">
        <v>18</v>
      </c>
      <c r="J9">
        <v>629</v>
      </c>
      <c r="K9">
        <v>599</v>
      </c>
      <c r="L9">
        <v>412</v>
      </c>
      <c r="M9">
        <v>303</v>
      </c>
      <c r="N9">
        <v>352</v>
      </c>
      <c r="O9">
        <v>591</v>
      </c>
      <c r="P9">
        <v>4.34</v>
      </c>
      <c r="Q9">
        <v>2923</v>
      </c>
      <c r="R9">
        <v>36</v>
      </c>
      <c r="S9">
        <v>0.254</v>
      </c>
      <c r="T9">
        <v>90</v>
      </c>
      <c r="U9">
        <v>72</v>
      </c>
      <c r="V9">
        <f t="shared" si="1"/>
        <v>1.5119236883942766</v>
      </c>
      <c r="W9">
        <f t="shared" si="2"/>
        <v>629</v>
      </c>
      <c r="X9">
        <f>((13*R9+3*N9-2*O9)/W9) +Years!$K$2</f>
        <v>4.3514033212967904</v>
      </c>
      <c r="Y9">
        <f>VLOOKUP($C9,Fielding!$C$2:$E$110,3,FALSE)</f>
        <v>0.95299999999999996</v>
      </c>
      <c r="Z9">
        <f>VLOOKUP($C9,Fielding!$C$2:$E$110,2, FALSE)</f>
        <v>125</v>
      </c>
    </row>
    <row r="10" spans="1:26" x14ac:dyDescent="0.25">
      <c r="A10" t="s">
        <v>20</v>
      </c>
      <c r="B10">
        <v>2021</v>
      </c>
      <c r="C10" t="str">
        <f t="shared" si="0"/>
        <v>WAU 2021</v>
      </c>
      <c r="D10">
        <v>72</v>
      </c>
      <c r="E10">
        <v>71</v>
      </c>
      <c r="F10">
        <v>0</v>
      </c>
      <c r="G10">
        <v>44</v>
      </c>
      <c r="H10">
        <v>27</v>
      </c>
      <c r="I10">
        <v>27</v>
      </c>
      <c r="J10">
        <v>619.20000000000005</v>
      </c>
      <c r="K10">
        <v>598</v>
      </c>
      <c r="L10">
        <v>364</v>
      </c>
      <c r="M10">
        <v>300</v>
      </c>
      <c r="N10">
        <v>316</v>
      </c>
      <c r="O10">
        <v>554</v>
      </c>
      <c r="P10">
        <v>4.3600000000000003</v>
      </c>
      <c r="Q10">
        <v>2821</v>
      </c>
      <c r="R10">
        <v>30</v>
      </c>
      <c r="S10">
        <v>0.25900000000000001</v>
      </c>
      <c r="T10">
        <v>68</v>
      </c>
      <c r="U10">
        <v>62</v>
      </c>
      <c r="V10">
        <f t="shared" si="1"/>
        <v>1.4760981912144702</v>
      </c>
      <c r="W10">
        <f t="shared" si="2"/>
        <v>619.66666666666686</v>
      </c>
      <c r="X10">
        <f>((13*R10+3*N10-2*O10)/W10) +Years!$K$2</f>
        <v>4.1788504247619933</v>
      </c>
      <c r="Y10">
        <f>VLOOKUP($C10,Fielding!$C$2:$E$110,3,FALSE)</f>
        <v>0.95899999999999996</v>
      </c>
      <c r="Z10">
        <f>VLOOKUP($C10,Fielding!$C$2:$E$110,2, FALSE)</f>
        <v>111</v>
      </c>
    </row>
    <row r="11" spans="1:26" x14ac:dyDescent="0.25">
      <c r="A11" t="s">
        <v>22</v>
      </c>
      <c r="B11">
        <v>2021</v>
      </c>
      <c r="C11" t="str">
        <f t="shared" si="0"/>
        <v>LAK 2021</v>
      </c>
      <c r="D11">
        <v>71</v>
      </c>
      <c r="E11">
        <v>71</v>
      </c>
      <c r="F11">
        <v>0</v>
      </c>
      <c r="G11">
        <v>31</v>
      </c>
      <c r="H11">
        <v>39</v>
      </c>
      <c r="I11">
        <v>14</v>
      </c>
      <c r="J11">
        <v>607.1</v>
      </c>
      <c r="K11">
        <v>566</v>
      </c>
      <c r="L11">
        <v>343</v>
      </c>
      <c r="M11">
        <v>297</v>
      </c>
      <c r="N11">
        <v>312</v>
      </c>
      <c r="O11">
        <v>538</v>
      </c>
      <c r="P11">
        <v>4.4000000000000004</v>
      </c>
      <c r="Q11">
        <v>2736</v>
      </c>
      <c r="R11">
        <v>27</v>
      </c>
      <c r="S11">
        <v>0.252</v>
      </c>
      <c r="T11">
        <v>58</v>
      </c>
      <c r="U11">
        <v>55</v>
      </c>
      <c r="V11">
        <f t="shared" si="1"/>
        <v>1.4462197331576345</v>
      </c>
      <c r="W11">
        <f t="shared" si="2"/>
        <v>607.33333333333337</v>
      </c>
      <c r="X11">
        <f>((13*R11+3*N11-2*O11)/W11) +Years!$K$2</f>
        <v>4.1551035476418159</v>
      </c>
      <c r="Y11">
        <f>VLOOKUP($C11,Fielding!$C$2:$E$110,3,FALSE)</f>
        <v>0.96399999999999997</v>
      </c>
      <c r="Z11">
        <f>VLOOKUP($C11,Fielding!$C$2:$E$110,2, FALSE)</f>
        <v>94</v>
      </c>
    </row>
    <row r="12" spans="1:26" x14ac:dyDescent="0.25">
      <c r="A12" t="s">
        <v>12</v>
      </c>
      <c r="B12">
        <v>2021</v>
      </c>
      <c r="C12" t="str">
        <f t="shared" si="0"/>
        <v>WIL 2021</v>
      </c>
      <c r="D12">
        <v>68</v>
      </c>
      <c r="E12">
        <v>68</v>
      </c>
      <c r="F12">
        <v>0</v>
      </c>
      <c r="G12">
        <v>32</v>
      </c>
      <c r="H12">
        <v>36</v>
      </c>
      <c r="I12">
        <v>14</v>
      </c>
      <c r="J12">
        <v>596</v>
      </c>
      <c r="K12">
        <v>593</v>
      </c>
      <c r="L12">
        <v>372</v>
      </c>
      <c r="M12">
        <v>297</v>
      </c>
      <c r="N12">
        <v>299</v>
      </c>
      <c r="O12">
        <v>583</v>
      </c>
      <c r="P12">
        <v>4.4800000000000004</v>
      </c>
      <c r="Q12">
        <v>2748</v>
      </c>
      <c r="R12">
        <v>26</v>
      </c>
      <c r="S12">
        <v>0.26300000000000001</v>
      </c>
      <c r="T12">
        <v>82</v>
      </c>
      <c r="U12">
        <v>71</v>
      </c>
      <c r="V12">
        <f t="shared" si="1"/>
        <v>1.4966442953020134</v>
      </c>
      <c r="W12">
        <f t="shared" si="2"/>
        <v>596</v>
      </c>
      <c r="X12">
        <f>((13*R12+3*N12-2*O12)/W12) +Years!$K$2</f>
        <v>3.9234549425983132</v>
      </c>
      <c r="Y12">
        <f>VLOOKUP($C12,Fielding!$C$2:$E$110,3,FALSE)</f>
        <v>0.95099999999999996</v>
      </c>
      <c r="Z12">
        <f>VLOOKUP($C12,Fielding!$C$2:$E$110,2, FALSE)</f>
        <v>123</v>
      </c>
    </row>
    <row r="13" spans="1:26" x14ac:dyDescent="0.25">
      <c r="A13" t="s">
        <v>7</v>
      </c>
      <c r="B13">
        <v>2021</v>
      </c>
      <c r="C13" t="str">
        <f t="shared" si="0"/>
        <v>MAD 2021</v>
      </c>
      <c r="D13">
        <v>72</v>
      </c>
      <c r="E13">
        <v>72</v>
      </c>
      <c r="F13">
        <v>1</v>
      </c>
      <c r="G13">
        <v>39</v>
      </c>
      <c r="H13">
        <v>32</v>
      </c>
      <c r="I13">
        <v>21</v>
      </c>
      <c r="J13">
        <v>621.20000000000005</v>
      </c>
      <c r="K13">
        <v>644</v>
      </c>
      <c r="L13">
        <v>388</v>
      </c>
      <c r="M13">
        <v>339</v>
      </c>
      <c r="N13">
        <v>332</v>
      </c>
      <c r="O13">
        <v>611</v>
      </c>
      <c r="P13">
        <v>4.91</v>
      </c>
      <c r="Q13">
        <v>2867</v>
      </c>
      <c r="R13">
        <v>43</v>
      </c>
      <c r="S13">
        <v>0.27200000000000002</v>
      </c>
      <c r="T13">
        <v>64</v>
      </c>
      <c r="U13">
        <v>53</v>
      </c>
      <c r="V13">
        <f t="shared" si="1"/>
        <v>1.5711526078557629</v>
      </c>
      <c r="W13">
        <f t="shared" si="2"/>
        <v>621.66666666666686</v>
      </c>
      <c r="X13">
        <f>((13*R13+3*N13-2*O13)/W13) +Years!$K$2</f>
        <v>4.3433399669789017</v>
      </c>
      <c r="Y13">
        <f>VLOOKUP($C13,Fielding!$C$2:$E$110,3,FALSE)</f>
        <v>0.96499999999999997</v>
      </c>
      <c r="Z13">
        <f>VLOOKUP($C13,Fielding!$C$2:$E$110,2, FALSE)</f>
        <v>89</v>
      </c>
    </row>
    <row r="14" spans="1:26" x14ac:dyDescent="0.25">
      <c r="A14" t="s">
        <v>21</v>
      </c>
      <c r="B14">
        <v>2021</v>
      </c>
      <c r="C14" t="str">
        <f t="shared" si="0"/>
        <v>ROC 2021</v>
      </c>
      <c r="D14">
        <v>67</v>
      </c>
      <c r="E14">
        <v>67</v>
      </c>
      <c r="F14">
        <v>2</v>
      </c>
      <c r="G14">
        <v>30</v>
      </c>
      <c r="H14">
        <v>37</v>
      </c>
      <c r="I14">
        <v>11</v>
      </c>
      <c r="J14">
        <v>584.1</v>
      </c>
      <c r="K14">
        <v>586</v>
      </c>
      <c r="L14">
        <v>398</v>
      </c>
      <c r="M14">
        <v>330</v>
      </c>
      <c r="N14">
        <v>323</v>
      </c>
      <c r="O14">
        <v>512</v>
      </c>
      <c r="P14">
        <v>5.08</v>
      </c>
      <c r="Q14">
        <v>2708</v>
      </c>
      <c r="R14">
        <v>39</v>
      </c>
      <c r="S14">
        <v>0.26300000000000001</v>
      </c>
      <c r="T14">
        <v>79</v>
      </c>
      <c r="U14">
        <v>67</v>
      </c>
      <c r="V14">
        <f t="shared" si="1"/>
        <v>1.5562403697996918</v>
      </c>
      <c r="W14">
        <f t="shared" si="2"/>
        <v>584.33333333333337</v>
      </c>
      <c r="X14">
        <f>((13*R14+3*N14-2*O14)/W14) +Years!$K$2</f>
        <v>4.5812142200785289</v>
      </c>
      <c r="Y14">
        <f>VLOOKUP($C14,Fielding!$C$2:$E$110,3,FALSE)</f>
        <v>0.96199999999999997</v>
      </c>
      <c r="Z14">
        <f>VLOOKUP($C14,Fielding!$C$2:$E$110,2, FALSE)</f>
        <v>92</v>
      </c>
    </row>
    <row r="15" spans="1:26" x14ac:dyDescent="0.25">
      <c r="A15" t="s">
        <v>25</v>
      </c>
      <c r="B15">
        <v>2021</v>
      </c>
      <c r="C15" t="str">
        <f t="shared" si="0"/>
        <v>EC 2021</v>
      </c>
      <c r="D15">
        <v>68</v>
      </c>
      <c r="E15">
        <v>68</v>
      </c>
      <c r="F15">
        <v>0</v>
      </c>
      <c r="G15">
        <v>27</v>
      </c>
      <c r="H15">
        <v>41</v>
      </c>
      <c r="I15">
        <v>14</v>
      </c>
      <c r="J15">
        <v>589.1</v>
      </c>
      <c r="K15">
        <v>598</v>
      </c>
      <c r="L15">
        <v>387</v>
      </c>
      <c r="M15">
        <v>333</v>
      </c>
      <c r="N15">
        <v>310</v>
      </c>
      <c r="O15">
        <v>542</v>
      </c>
      <c r="P15">
        <v>5.09</v>
      </c>
      <c r="Q15">
        <v>2682</v>
      </c>
      <c r="R15">
        <v>44</v>
      </c>
      <c r="S15">
        <v>0.27</v>
      </c>
      <c r="T15">
        <v>59</v>
      </c>
      <c r="U15">
        <v>66</v>
      </c>
      <c r="V15">
        <f t="shared" si="1"/>
        <v>1.5413342386691562</v>
      </c>
      <c r="W15">
        <f t="shared" si="2"/>
        <v>589.33333333333337</v>
      </c>
      <c r="X15">
        <f>((13*R15+3*N15-2*O15)/W15) +Years!$K$2</f>
        <v>4.5169591486173237</v>
      </c>
      <c r="Y15">
        <f>VLOOKUP($C15,Fielding!$C$2:$E$110,3,FALSE)</f>
        <v>0.96799999999999997</v>
      </c>
      <c r="Z15">
        <f>VLOOKUP($C15,Fielding!$C$2:$E$110,2, FALSE)</f>
        <v>79</v>
      </c>
    </row>
    <row r="16" spans="1:26" x14ac:dyDescent="0.25">
      <c r="A16" t="s">
        <v>13</v>
      </c>
      <c r="B16">
        <v>2021</v>
      </c>
      <c r="C16" t="str">
        <f t="shared" si="0"/>
        <v>GB 2021</v>
      </c>
      <c r="D16">
        <v>72</v>
      </c>
      <c r="E16">
        <v>72</v>
      </c>
      <c r="F16">
        <v>1</v>
      </c>
      <c r="G16">
        <v>25</v>
      </c>
      <c r="H16">
        <v>47</v>
      </c>
      <c r="I16">
        <v>8</v>
      </c>
      <c r="J16">
        <v>612.1</v>
      </c>
      <c r="K16">
        <v>616</v>
      </c>
      <c r="L16">
        <v>442</v>
      </c>
      <c r="M16">
        <v>353</v>
      </c>
      <c r="N16">
        <v>353</v>
      </c>
      <c r="O16">
        <v>486</v>
      </c>
      <c r="P16">
        <v>5.19</v>
      </c>
      <c r="Q16">
        <v>2881</v>
      </c>
      <c r="R16">
        <v>47</v>
      </c>
      <c r="S16">
        <v>0.26400000000000001</v>
      </c>
      <c r="T16">
        <v>76</v>
      </c>
      <c r="U16">
        <v>68</v>
      </c>
      <c r="V16">
        <f t="shared" si="1"/>
        <v>1.5830746610031039</v>
      </c>
      <c r="W16">
        <f t="shared" si="2"/>
        <v>612.33333333333337</v>
      </c>
      <c r="X16">
        <f>((13*R16+3*N16-2*O16)/W16) +Years!$K$2</f>
        <v>4.9475851446712866</v>
      </c>
      <c r="Y16">
        <f>VLOOKUP($C16,Fielding!$C$2:$E$110,3,FALSE)</f>
        <v>0.95499999999999996</v>
      </c>
      <c r="Z16">
        <f>VLOOKUP($C16,Fielding!$C$2:$E$110,2, FALSE)</f>
        <v>113</v>
      </c>
    </row>
    <row r="17" spans="1:26" x14ac:dyDescent="0.25">
      <c r="A17" t="s">
        <v>19</v>
      </c>
      <c r="B17">
        <v>2021</v>
      </c>
      <c r="C17" t="str">
        <f t="shared" si="0"/>
        <v>KZO 2021</v>
      </c>
      <c r="D17">
        <v>72</v>
      </c>
      <c r="E17">
        <v>72</v>
      </c>
      <c r="F17">
        <v>1</v>
      </c>
      <c r="G17">
        <v>25</v>
      </c>
      <c r="H17">
        <v>46</v>
      </c>
      <c r="I17">
        <v>11</v>
      </c>
      <c r="J17">
        <v>624.1</v>
      </c>
      <c r="K17">
        <v>588</v>
      </c>
      <c r="L17">
        <v>424</v>
      </c>
      <c r="M17">
        <v>363</v>
      </c>
      <c r="N17">
        <v>436</v>
      </c>
      <c r="O17">
        <v>551</v>
      </c>
      <c r="P17">
        <v>5.23</v>
      </c>
      <c r="Q17">
        <v>2953</v>
      </c>
      <c r="R17">
        <v>27</v>
      </c>
      <c r="S17">
        <v>0.254</v>
      </c>
      <c r="T17">
        <v>102</v>
      </c>
      <c r="U17">
        <v>74</v>
      </c>
      <c r="V17">
        <f t="shared" si="1"/>
        <v>1.640762698285531</v>
      </c>
      <c r="W17">
        <f t="shared" si="2"/>
        <v>624.33333333333337</v>
      </c>
      <c r="X17">
        <f>((13*R17+3*N17-2*O17)/W17) +Years!$K$2</f>
        <v>4.6998347589214067</v>
      </c>
      <c r="Y17">
        <f>VLOOKUP($C17,Fielding!$C$2:$E$110,3,FALSE)</f>
        <v>0.96499999999999997</v>
      </c>
      <c r="Z17">
        <f>VLOOKUP($C17,Fielding!$C$2:$E$110,2, FALSE)</f>
        <v>92</v>
      </c>
    </row>
    <row r="18" spans="1:26" x14ac:dyDescent="0.25">
      <c r="A18" t="s">
        <v>23</v>
      </c>
      <c r="B18">
        <v>2021</v>
      </c>
      <c r="C18" t="str">
        <f t="shared" si="0"/>
        <v>BIS 2021</v>
      </c>
      <c r="D18">
        <v>68</v>
      </c>
      <c r="E18">
        <v>68</v>
      </c>
      <c r="F18">
        <v>0</v>
      </c>
      <c r="G18">
        <v>30</v>
      </c>
      <c r="H18">
        <v>38</v>
      </c>
      <c r="I18">
        <v>11</v>
      </c>
      <c r="J18">
        <v>593</v>
      </c>
      <c r="K18">
        <v>593</v>
      </c>
      <c r="L18">
        <v>409</v>
      </c>
      <c r="M18">
        <v>345</v>
      </c>
      <c r="N18">
        <v>362</v>
      </c>
      <c r="O18">
        <v>555</v>
      </c>
      <c r="P18">
        <v>5.24</v>
      </c>
      <c r="Q18">
        <v>2768</v>
      </c>
      <c r="R18">
        <v>27</v>
      </c>
      <c r="S18">
        <v>0.26600000000000001</v>
      </c>
      <c r="T18">
        <v>80</v>
      </c>
      <c r="U18">
        <v>76</v>
      </c>
      <c r="V18">
        <f t="shared" si="1"/>
        <v>1.6104553119730185</v>
      </c>
      <c r="W18">
        <f t="shared" si="2"/>
        <v>593</v>
      </c>
      <c r="X18">
        <f>((13*R18+3*N18-2*O18)/W18) +Years!$K$2</f>
        <v>4.3591165200624644</v>
      </c>
      <c r="Y18">
        <f>VLOOKUP($C18,Fielding!$C$2:$E$110,3,FALSE)</f>
        <v>0.96</v>
      </c>
      <c r="Z18">
        <f>VLOOKUP($C18,Fielding!$C$2:$E$110,2, FALSE)</f>
        <v>100</v>
      </c>
    </row>
    <row r="19" spans="1:26" x14ac:dyDescent="0.25">
      <c r="A19" t="s">
        <v>9</v>
      </c>
      <c r="B19">
        <v>2021</v>
      </c>
      <c r="C19" t="str">
        <f t="shared" si="0"/>
        <v>DUL 2021</v>
      </c>
      <c r="D19">
        <v>68</v>
      </c>
      <c r="E19">
        <v>68</v>
      </c>
      <c r="F19">
        <v>0</v>
      </c>
      <c r="G19">
        <v>30</v>
      </c>
      <c r="H19">
        <v>38</v>
      </c>
      <c r="I19">
        <v>12</v>
      </c>
      <c r="J19">
        <v>596</v>
      </c>
      <c r="K19">
        <v>573</v>
      </c>
      <c r="L19">
        <v>425</v>
      </c>
      <c r="M19">
        <v>352</v>
      </c>
      <c r="N19">
        <v>469</v>
      </c>
      <c r="O19">
        <v>521</v>
      </c>
      <c r="P19">
        <v>5.32</v>
      </c>
      <c r="Q19">
        <v>2874</v>
      </c>
      <c r="R19">
        <v>20</v>
      </c>
      <c r="S19">
        <v>0.26200000000000001</v>
      </c>
      <c r="T19">
        <v>81</v>
      </c>
      <c r="U19">
        <v>96</v>
      </c>
      <c r="V19">
        <f t="shared" si="1"/>
        <v>1.7483221476510067</v>
      </c>
      <c r="W19">
        <f t="shared" si="2"/>
        <v>596</v>
      </c>
      <c r="X19">
        <f>((13*R19+3*N19-2*O19)/W19) +Years!$K$2</f>
        <v>4.8563408486385811</v>
      </c>
      <c r="Y19">
        <f>VLOOKUP($C19,Fielding!$C$2:$E$110,3,FALSE)</f>
        <v>0.96099999999999997</v>
      </c>
      <c r="Z19">
        <f>VLOOKUP($C19,Fielding!$C$2:$E$110,2, FALSE)</f>
        <v>97</v>
      </c>
    </row>
    <row r="20" spans="1:26" x14ac:dyDescent="0.25">
      <c r="A20" t="s">
        <v>16</v>
      </c>
      <c r="B20">
        <v>2021</v>
      </c>
      <c r="C20" t="str">
        <f t="shared" si="0"/>
        <v>LAC 2021</v>
      </c>
      <c r="D20">
        <v>68</v>
      </c>
      <c r="E20">
        <v>68</v>
      </c>
      <c r="F20">
        <v>0</v>
      </c>
      <c r="G20">
        <v>28</v>
      </c>
      <c r="H20">
        <v>40</v>
      </c>
      <c r="I20">
        <v>13</v>
      </c>
      <c r="J20">
        <v>594</v>
      </c>
      <c r="K20">
        <v>607</v>
      </c>
      <c r="L20">
        <v>447</v>
      </c>
      <c r="M20">
        <v>372</v>
      </c>
      <c r="N20">
        <v>389</v>
      </c>
      <c r="O20">
        <v>554</v>
      </c>
      <c r="P20">
        <v>5.64</v>
      </c>
      <c r="Q20">
        <v>2819</v>
      </c>
      <c r="R20">
        <v>44</v>
      </c>
      <c r="S20">
        <v>0.27200000000000002</v>
      </c>
      <c r="T20">
        <v>61</v>
      </c>
      <c r="U20">
        <v>86</v>
      </c>
      <c r="V20">
        <f t="shared" si="1"/>
        <v>1.6767676767676767</v>
      </c>
      <c r="W20">
        <f t="shared" si="2"/>
        <v>594</v>
      </c>
      <c r="X20">
        <f>((13*R20+3*N20-2*O20)/W20) +Years!$K$2</f>
        <v>4.8699726928073384</v>
      </c>
      <c r="Y20">
        <f>VLOOKUP($C20,Fielding!$C$2:$E$110,3,FALSE)</f>
        <v>0.95899999999999996</v>
      </c>
      <c r="Z20">
        <f>VLOOKUP($C20,Fielding!$C$2:$E$110,2, FALSE)</f>
        <v>102</v>
      </c>
    </row>
    <row r="21" spans="1:26" x14ac:dyDescent="0.25">
      <c r="A21" t="s">
        <v>24</v>
      </c>
      <c r="B21">
        <v>2021</v>
      </c>
      <c r="C21" t="str">
        <f t="shared" si="0"/>
        <v>MIN 2021</v>
      </c>
      <c r="D21">
        <v>36</v>
      </c>
      <c r="E21">
        <v>36</v>
      </c>
      <c r="F21">
        <v>2</v>
      </c>
      <c r="G21">
        <v>10</v>
      </c>
      <c r="H21">
        <v>26</v>
      </c>
      <c r="I21">
        <v>4</v>
      </c>
      <c r="J21">
        <v>295</v>
      </c>
      <c r="K21">
        <v>316</v>
      </c>
      <c r="L21">
        <v>223</v>
      </c>
      <c r="M21">
        <v>188</v>
      </c>
      <c r="N21">
        <v>178</v>
      </c>
      <c r="O21">
        <v>223</v>
      </c>
      <c r="P21">
        <v>5.74</v>
      </c>
      <c r="Q21">
        <v>1413</v>
      </c>
      <c r="R21">
        <v>18</v>
      </c>
      <c r="S21">
        <v>0.27800000000000002</v>
      </c>
      <c r="T21">
        <v>35</v>
      </c>
      <c r="U21">
        <v>46</v>
      </c>
      <c r="V21">
        <f t="shared" si="1"/>
        <v>1.6745762711864407</v>
      </c>
      <c r="W21">
        <f t="shared" si="2"/>
        <v>295</v>
      </c>
      <c r="X21">
        <f>((13*R21+3*N21-2*O21)/W21) +Years!$K$2</f>
        <v>4.8992085542465897</v>
      </c>
      <c r="Y21">
        <f>VLOOKUP($C21,Fielding!$C$2:$E$110,3,FALSE)</f>
        <v>0.96299999999999997</v>
      </c>
      <c r="Z21">
        <f>VLOOKUP($C21,Fielding!$C$2:$E$110,2, FALSE)</f>
        <v>48</v>
      </c>
    </row>
    <row r="22" spans="1:26" x14ac:dyDescent="0.25">
      <c r="A22" t="s">
        <v>18</v>
      </c>
      <c r="B22">
        <v>2021</v>
      </c>
      <c r="C22" t="str">
        <f t="shared" si="0"/>
        <v>RFD 2021</v>
      </c>
      <c r="D22">
        <v>71</v>
      </c>
      <c r="E22">
        <v>70</v>
      </c>
      <c r="F22">
        <v>0</v>
      </c>
      <c r="G22">
        <v>29</v>
      </c>
      <c r="H22">
        <v>42</v>
      </c>
      <c r="I22">
        <v>10</v>
      </c>
      <c r="J22">
        <v>614.1</v>
      </c>
      <c r="K22">
        <v>661</v>
      </c>
      <c r="L22">
        <v>490</v>
      </c>
      <c r="M22">
        <v>410</v>
      </c>
      <c r="N22">
        <v>390</v>
      </c>
      <c r="O22">
        <v>489</v>
      </c>
      <c r="P22">
        <v>6.01</v>
      </c>
      <c r="Q22">
        <v>2950</v>
      </c>
      <c r="R22">
        <v>36</v>
      </c>
      <c r="S22">
        <v>0.28100000000000003</v>
      </c>
      <c r="T22">
        <v>92</v>
      </c>
      <c r="U22">
        <v>89</v>
      </c>
      <c r="V22">
        <f t="shared" si="1"/>
        <v>1.7114476469630353</v>
      </c>
      <c r="W22">
        <f t="shared" si="2"/>
        <v>614.33333333333337</v>
      </c>
      <c r="X22">
        <f>((13*R22+3*N22-2*O22)/W22) +Years!$K$2</f>
        <v>4.882018453360967</v>
      </c>
      <c r="Y22">
        <f>VLOOKUP($C22,Fielding!$C$2:$E$110,3,FALSE)</f>
        <v>0.96</v>
      </c>
      <c r="Z22">
        <f>VLOOKUP($C22,Fielding!$C$2:$E$110,2, FALSE)</f>
        <v>103</v>
      </c>
    </row>
    <row r="23" spans="1:26" x14ac:dyDescent="0.25">
      <c r="A23" t="s">
        <v>17</v>
      </c>
      <c r="B23">
        <v>2021</v>
      </c>
      <c r="C23" t="str">
        <f t="shared" si="0"/>
        <v>BC 2021</v>
      </c>
      <c r="D23">
        <v>72</v>
      </c>
      <c r="E23">
        <v>72</v>
      </c>
      <c r="F23">
        <v>1</v>
      </c>
      <c r="G23">
        <v>27</v>
      </c>
      <c r="H23">
        <v>45</v>
      </c>
      <c r="I23">
        <v>13</v>
      </c>
      <c r="J23">
        <v>596.20000000000005</v>
      </c>
      <c r="K23">
        <v>650</v>
      </c>
      <c r="L23">
        <v>487</v>
      </c>
      <c r="M23">
        <v>411</v>
      </c>
      <c r="N23">
        <v>427</v>
      </c>
      <c r="O23">
        <v>490</v>
      </c>
      <c r="P23">
        <v>6.2</v>
      </c>
      <c r="Q23">
        <v>2922</v>
      </c>
      <c r="R23">
        <v>28</v>
      </c>
      <c r="S23">
        <v>0.28499999999999998</v>
      </c>
      <c r="T23">
        <v>111</v>
      </c>
      <c r="U23">
        <v>84</v>
      </c>
      <c r="V23">
        <f t="shared" si="1"/>
        <v>1.806440791680644</v>
      </c>
      <c r="W23">
        <f t="shared" si="2"/>
        <v>596.66666666666686</v>
      </c>
      <c r="X23">
        <f>((13*R23+3*N23-2*O23)/W23) +Years!$K$2</f>
        <v>4.9222082701825798</v>
      </c>
      <c r="Y23">
        <f>VLOOKUP($C23,Fielding!$C$2:$E$110,3,FALSE)</f>
        <v>0.95599999999999996</v>
      </c>
      <c r="Z23">
        <f>VLOOKUP($C23,Fielding!$C$2:$E$110,2, FALSE)</f>
        <v>110</v>
      </c>
    </row>
    <row r="24" spans="1:26" x14ac:dyDescent="0.25">
      <c r="A24" t="s">
        <v>14</v>
      </c>
      <c r="B24">
        <v>2020</v>
      </c>
      <c r="C24" t="str">
        <f t="shared" si="0"/>
        <v>WIR 2020</v>
      </c>
      <c r="D24">
        <v>46</v>
      </c>
      <c r="E24">
        <v>46</v>
      </c>
      <c r="F24">
        <v>0</v>
      </c>
      <c r="G24">
        <v>35</v>
      </c>
      <c r="H24">
        <v>11</v>
      </c>
      <c r="I24">
        <v>10</v>
      </c>
      <c r="J24">
        <v>408.2</v>
      </c>
      <c r="K24">
        <v>291</v>
      </c>
      <c r="L24">
        <v>163</v>
      </c>
      <c r="M24">
        <v>131</v>
      </c>
      <c r="N24">
        <v>195</v>
      </c>
      <c r="O24">
        <v>489</v>
      </c>
      <c r="P24">
        <v>2.88</v>
      </c>
      <c r="Q24">
        <v>1747</v>
      </c>
      <c r="R24">
        <v>17</v>
      </c>
      <c r="S24">
        <v>0.2</v>
      </c>
      <c r="T24">
        <v>31</v>
      </c>
      <c r="U24">
        <v>32</v>
      </c>
      <c r="V24">
        <f t="shared" si="1"/>
        <v>1.190592846643802</v>
      </c>
      <c r="W24">
        <f t="shared" si="2"/>
        <v>408.66666666666663</v>
      </c>
      <c r="X24">
        <f>((13*R24+3*N24-2*O24)/W24) +Years!$K$3</f>
        <v>3.4315763711671354</v>
      </c>
      <c r="Y24">
        <f>VLOOKUP($C24,Fielding!$C$2:$E$110,3,FALSE)</f>
        <v>0.96</v>
      </c>
      <c r="Z24">
        <f>VLOOKUP($C24,Fielding!$C$2:$E$110,2, FALSE)</f>
        <v>68</v>
      </c>
    </row>
    <row r="25" spans="1:26" x14ac:dyDescent="0.25">
      <c r="A25" t="s">
        <v>17</v>
      </c>
      <c r="B25">
        <v>2020</v>
      </c>
      <c r="C25" t="str">
        <f t="shared" si="0"/>
        <v>BC 2020</v>
      </c>
      <c r="D25">
        <v>74</v>
      </c>
      <c r="E25">
        <v>74</v>
      </c>
      <c r="F25">
        <v>16</v>
      </c>
      <c r="G25">
        <v>31</v>
      </c>
      <c r="H25">
        <v>38</v>
      </c>
      <c r="I25">
        <v>11</v>
      </c>
      <c r="J25">
        <v>391.2</v>
      </c>
      <c r="K25">
        <v>334</v>
      </c>
      <c r="L25">
        <v>191</v>
      </c>
      <c r="M25">
        <v>133</v>
      </c>
      <c r="N25">
        <v>235</v>
      </c>
      <c r="O25">
        <v>311</v>
      </c>
      <c r="P25">
        <v>3.06</v>
      </c>
      <c r="Q25">
        <v>1800</v>
      </c>
      <c r="R25">
        <v>11</v>
      </c>
      <c r="S25">
        <v>0.23799999999999999</v>
      </c>
      <c r="T25">
        <v>27</v>
      </c>
      <c r="U25">
        <v>42</v>
      </c>
      <c r="V25">
        <f t="shared" si="1"/>
        <v>1.4544989775051125</v>
      </c>
      <c r="W25">
        <f t="shared" si="2"/>
        <v>391.66666666666663</v>
      </c>
      <c r="X25">
        <f>((13*R25+3*N25-2*O25)/W25) +Years!$K$3</f>
        <v>4.4294785613028473</v>
      </c>
      <c r="Y25">
        <f>VLOOKUP($C25,Fielding!$C$2:$E$110,3,FALSE)</f>
        <v>0.94599999999999995</v>
      </c>
      <c r="Z25">
        <f>VLOOKUP($C25,Fielding!$C$2:$E$110,2, FALSE)</f>
        <v>90</v>
      </c>
    </row>
    <row r="26" spans="1:26" x14ac:dyDescent="0.25">
      <c r="A26" t="s">
        <v>19</v>
      </c>
      <c r="B26">
        <v>2020</v>
      </c>
      <c r="C26" t="str">
        <f t="shared" si="0"/>
        <v>KZO 2020</v>
      </c>
      <c r="D26">
        <v>72</v>
      </c>
      <c r="E26">
        <v>72</v>
      </c>
      <c r="F26">
        <v>12</v>
      </c>
      <c r="G26">
        <v>40</v>
      </c>
      <c r="H26">
        <v>25</v>
      </c>
      <c r="I26">
        <v>18</v>
      </c>
      <c r="J26">
        <v>405</v>
      </c>
      <c r="K26">
        <v>301</v>
      </c>
      <c r="L26">
        <v>189</v>
      </c>
      <c r="M26">
        <v>138</v>
      </c>
      <c r="N26">
        <v>214</v>
      </c>
      <c r="O26">
        <v>406</v>
      </c>
      <c r="P26">
        <v>3.07</v>
      </c>
      <c r="Q26">
        <v>1794</v>
      </c>
      <c r="R26">
        <v>15</v>
      </c>
      <c r="S26">
        <v>0.21</v>
      </c>
      <c r="T26">
        <v>51</v>
      </c>
      <c r="U26">
        <v>51</v>
      </c>
      <c r="V26">
        <f t="shared" si="1"/>
        <v>1.271604938271605</v>
      </c>
      <c r="W26">
        <f t="shared" si="2"/>
        <v>405</v>
      </c>
      <c r="X26">
        <f>((13*R26+3*N26-2*O26)/W26) +Years!$K$3</f>
        <v>3.9141856797688312</v>
      </c>
      <c r="Y26">
        <f>VLOOKUP($C26,Fielding!$C$2:$E$110,3,FALSE)</f>
        <v>0.96</v>
      </c>
      <c r="Z26">
        <f>VLOOKUP($C26,Fielding!$C$2:$E$110,2, FALSE)</f>
        <v>67</v>
      </c>
    </row>
    <row r="27" spans="1:26" x14ac:dyDescent="0.25">
      <c r="A27" t="s">
        <v>15</v>
      </c>
      <c r="B27">
        <v>2020</v>
      </c>
      <c r="C27" t="str">
        <f t="shared" si="0"/>
        <v>TVC 2020</v>
      </c>
      <c r="D27">
        <v>42</v>
      </c>
      <c r="E27">
        <v>42</v>
      </c>
      <c r="F27">
        <v>1</v>
      </c>
      <c r="G27">
        <v>33</v>
      </c>
      <c r="H27">
        <v>8</v>
      </c>
      <c r="I27">
        <v>8</v>
      </c>
      <c r="J27">
        <v>347.2</v>
      </c>
      <c r="K27">
        <v>245</v>
      </c>
      <c r="L27">
        <v>145</v>
      </c>
      <c r="M27">
        <v>121</v>
      </c>
      <c r="N27">
        <v>164</v>
      </c>
      <c r="O27">
        <v>363</v>
      </c>
      <c r="P27">
        <v>3.13</v>
      </c>
      <c r="Q27">
        <v>1465</v>
      </c>
      <c r="R27">
        <v>10</v>
      </c>
      <c r="S27">
        <v>0.20100000000000001</v>
      </c>
      <c r="T27">
        <v>23</v>
      </c>
      <c r="U27">
        <v>33</v>
      </c>
      <c r="V27">
        <f t="shared" si="1"/>
        <v>1.1779953917050692</v>
      </c>
      <c r="W27">
        <f t="shared" si="2"/>
        <v>347.66666666666663</v>
      </c>
      <c r="X27">
        <f>((13*R27+3*N27-2*O27)/W27) +Years!$K$3</f>
        <v>3.5533201802008709</v>
      </c>
      <c r="Y27">
        <f>VLOOKUP($C27,Fielding!$C$2:$E$110,3,FALSE)</f>
        <v>0.96599999999999997</v>
      </c>
      <c r="Z27">
        <f>VLOOKUP($C27,Fielding!$C$2:$E$110,2, FALSE)</f>
        <v>49</v>
      </c>
    </row>
    <row r="28" spans="1:26" x14ac:dyDescent="0.25">
      <c r="A28" t="s">
        <v>8</v>
      </c>
      <c r="B28">
        <v>2020</v>
      </c>
      <c r="C28" t="str">
        <f t="shared" si="0"/>
        <v>STC 2020</v>
      </c>
      <c r="D28">
        <v>40</v>
      </c>
      <c r="E28">
        <v>40</v>
      </c>
      <c r="F28">
        <v>0</v>
      </c>
      <c r="G28">
        <v>27</v>
      </c>
      <c r="H28">
        <v>13</v>
      </c>
      <c r="I28">
        <v>12</v>
      </c>
      <c r="J28">
        <v>357.1</v>
      </c>
      <c r="K28">
        <v>313</v>
      </c>
      <c r="L28">
        <v>160</v>
      </c>
      <c r="M28">
        <v>137</v>
      </c>
      <c r="N28">
        <v>166</v>
      </c>
      <c r="O28">
        <v>346</v>
      </c>
      <c r="P28">
        <v>3.45</v>
      </c>
      <c r="Q28">
        <v>1554</v>
      </c>
      <c r="R28">
        <v>20</v>
      </c>
      <c r="S28">
        <v>0.24199999999999999</v>
      </c>
      <c r="T28">
        <v>50</v>
      </c>
      <c r="U28">
        <v>30</v>
      </c>
      <c r="V28">
        <f t="shared" si="1"/>
        <v>1.3413609633155978</v>
      </c>
      <c r="W28">
        <f t="shared" si="2"/>
        <v>357.33333333333343</v>
      </c>
      <c r="X28">
        <f>((13*R28+3*N28-2*O28)/W28) +Years!$K$3</f>
        <v>4.0371587772444162</v>
      </c>
      <c r="Y28">
        <f>VLOOKUP($C28,Fielding!$C$2:$E$110,3,FALSE)</f>
        <v>0.96699999999999997</v>
      </c>
      <c r="Z28">
        <f>VLOOKUP($C28,Fielding!$C$2:$E$110,2, FALSE)</f>
        <v>50</v>
      </c>
    </row>
    <row r="29" spans="1:26" x14ac:dyDescent="0.25">
      <c r="A29" t="s">
        <v>23</v>
      </c>
      <c r="B29">
        <v>2020</v>
      </c>
      <c r="C29" t="str">
        <f t="shared" si="0"/>
        <v>BIS 2020</v>
      </c>
      <c r="D29">
        <v>48</v>
      </c>
      <c r="E29">
        <v>48</v>
      </c>
      <c r="F29">
        <v>0</v>
      </c>
      <c r="G29">
        <v>33</v>
      </c>
      <c r="H29">
        <v>15</v>
      </c>
      <c r="I29">
        <v>16</v>
      </c>
      <c r="J29">
        <v>420.1</v>
      </c>
      <c r="K29">
        <v>337</v>
      </c>
      <c r="L29">
        <v>210</v>
      </c>
      <c r="M29">
        <v>170</v>
      </c>
      <c r="N29">
        <v>233</v>
      </c>
      <c r="O29">
        <v>454</v>
      </c>
      <c r="P29">
        <v>3.64</v>
      </c>
      <c r="Q29">
        <v>1886</v>
      </c>
      <c r="R29">
        <v>12</v>
      </c>
      <c r="S29">
        <v>0.222</v>
      </c>
      <c r="T29">
        <v>58</v>
      </c>
      <c r="U29">
        <v>69</v>
      </c>
      <c r="V29">
        <f t="shared" si="1"/>
        <v>1.3568198048083788</v>
      </c>
      <c r="W29">
        <f t="shared" si="2"/>
        <v>420.33333333333343</v>
      </c>
      <c r="X29">
        <f>((13*R29+3*N29-2*O29)/W29) +Years!$K$3</f>
        <v>3.7263668802661831</v>
      </c>
      <c r="Y29">
        <f>VLOOKUP($C29,Fielding!$C$2:$E$110,3,FALSE)</f>
        <v>0.96</v>
      </c>
      <c r="Z29">
        <f>VLOOKUP($C29,Fielding!$C$2:$E$110,2, FALSE)</f>
        <v>72</v>
      </c>
    </row>
    <row r="30" spans="1:26" x14ac:dyDescent="0.25">
      <c r="A30" t="s">
        <v>4</v>
      </c>
      <c r="B30">
        <v>2020</v>
      </c>
      <c r="C30" t="str">
        <f t="shared" si="0"/>
        <v>WAT 2020</v>
      </c>
      <c r="D30">
        <v>41</v>
      </c>
      <c r="E30">
        <v>41</v>
      </c>
      <c r="F30">
        <v>0</v>
      </c>
      <c r="G30">
        <v>28</v>
      </c>
      <c r="H30">
        <v>13</v>
      </c>
      <c r="I30">
        <v>7</v>
      </c>
      <c r="J30">
        <v>364.2</v>
      </c>
      <c r="K30">
        <v>299</v>
      </c>
      <c r="L30">
        <v>172</v>
      </c>
      <c r="M30">
        <v>148</v>
      </c>
      <c r="N30">
        <v>218</v>
      </c>
      <c r="O30">
        <v>307</v>
      </c>
      <c r="P30">
        <v>3.65</v>
      </c>
      <c r="Q30">
        <v>1622</v>
      </c>
      <c r="R30">
        <v>20</v>
      </c>
      <c r="S30">
        <v>0.22800000000000001</v>
      </c>
      <c r="T30">
        <v>45</v>
      </c>
      <c r="U30">
        <v>32</v>
      </c>
      <c r="V30">
        <f t="shared" si="1"/>
        <v>1.4195496979681494</v>
      </c>
      <c r="W30">
        <f t="shared" si="2"/>
        <v>364.66666666666663</v>
      </c>
      <c r="X30">
        <f>((13*R30+3*N30-2*O30)/W30) +Years!$K$3</f>
        <v>4.6751263889118562</v>
      </c>
      <c r="Y30">
        <f>VLOOKUP($C30,Fielding!$C$2:$E$110,3,FALSE)</f>
        <v>0.97699999999999998</v>
      </c>
      <c r="Z30">
        <f>VLOOKUP($C30,Fielding!$C$2:$E$110,2, FALSE)</f>
        <v>35</v>
      </c>
    </row>
    <row r="31" spans="1:26" x14ac:dyDescent="0.25">
      <c r="A31" t="s">
        <v>47</v>
      </c>
      <c r="B31">
        <v>2020</v>
      </c>
      <c r="C31" t="str">
        <f t="shared" si="0"/>
        <v>FT 2020</v>
      </c>
      <c r="D31">
        <v>48</v>
      </c>
      <c r="E31">
        <v>48</v>
      </c>
      <c r="F31">
        <v>1</v>
      </c>
      <c r="G31">
        <v>25</v>
      </c>
      <c r="H31">
        <v>23</v>
      </c>
      <c r="I31">
        <v>13</v>
      </c>
      <c r="J31">
        <v>422</v>
      </c>
      <c r="K31">
        <v>402</v>
      </c>
      <c r="L31">
        <v>255</v>
      </c>
      <c r="M31">
        <v>185</v>
      </c>
      <c r="N31">
        <v>210</v>
      </c>
      <c r="O31">
        <v>408</v>
      </c>
      <c r="P31">
        <v>3.95</v>
      </c>
      <c r="Q31">
        <v>1949</v>
      </c>
      <c r="R31">
        <v>6</v>
      </c>
      <c r="S31">
        <v>0.254</v>
      </c>
      <c r="T31">
        <v>57</v>
      </c>
      <c r="U31">
        <v>57</v>
      </c>
      <c r="V31">
        <f t="shared" si="1"/>
        <v>1.4502369668246446</v>
      </c>
      <c r="W31">
        <f t="shared" si="2"/>
        <v>422</v>
      </c>
      <c r="X31">
        <f>((13*R31+3*N31-2*O31)/W31) +Years!$K$3</f>
        <v>3.5965331140909891</v>
      </c>
      <c r="Y31">
        <f>VLOOKUP($C31,Fielding!$C$2:$E$110,3,FALSE)</f>
        <v>0.94499999999999995</v>
      </c>
      <c r="Z31">
        <f>VLOOKUP($C31,Fielding!$C$2:$E$110,2, FALSE)</f>
        <v>101</v>
      </c>
    </row>
    <row r="32" spans="1:26" x14ac:dyDescent="0.25">
      <c r="A32" t="s">
        <v>46</v>
      </c>
      <c r="B32">
        <v>2020</v>
      </c>
      <c r="C32" t="str">
        <f t="shared" si="0"/>
        <v>KMD 2020</v>
      </c>
      <c r="D32">
        <v>76</v>
      </c>
      <c r="E32">
        <v>76</v>
      </c>
      <c r="F32">
        <v>14</v>
      </c>
      <c r="G32">
        <v>32</v>
      </c>
      <c r="H32">
        <v>40</v>
      </c>
      <c r="I32">
        <v>13</v>
      </c>
      <c r="J32">
        <v>405</v>
      </c>
      <c r="K32">
        <v>360</v>
      </c>
      <c r="L32">
        <v>219</v>
      </c>
      <c r="M32">
        <v>182</v>
      </c>
      <c r="N32">
        <v>195</v>
      </c>
      <c r="O32">
        <v>317</v>
      </c>
      <c r="P32">
        <v>4.04</v>
      </c>
      <c r="Q32">
        <v>1798</v>
      </c>
      <c r="R32">
        <v>22</v>
      </c>
      <c r="S32">
        <v>0.24399999999999999</v>
      </c>
      <c r="T32">
        <v>38</v>
      </c>
      <c r="U32">
        <v>37</v>
      </c>
      <c r="V32">
        <f t="shared" si="1"/>
        <v>1.3703703703703705</v>
      </c>
      <c r="W32">
        <f t="shared" si="2"/>
        <v>405</v>
      </c>
      <c r="X32">
        <f>((13*R32+3*N32-2*O32)/W32) +Years!$K$3</f>
        <v>4.4376424698922881</v>
      </c>
      <c r="Y32">
        <f>VLOOKUP($C32,Fielding!$C$2:$E$110,3,FALSE)</f>
        <v>0.96699999999999997</v>
      </c>
      <c r="Z32">
        <f>VLOOKUP($C32,Fielding!$C$2:$E$110,2, FALSE)</f>
        <v>59</v>
      </c>
    </row>
    <row r="33" spans="1:26" x14ac:dyDescent="0.25">
      <c r="A33" t="s">
        <v>6</v>
      </c>
      <c r="B33">
        <v>2020</v>
      </c>
      <c r="C33" t="str">
        <f t="shared" si="0"/>
        <v>KEN 2020</v>
      </c>
      <c r="D33">
        <v>26</v>
      </c>
      <c r="E33">
        <v>26</v>
      </c>
      <c r="F33">
        <v>0</v>
      </c>
      <c r="G33">
        <v>17</v>
      </c>
      <c r="H33">
        <v>9</v>
      </c>
      <c r="I33">
        <v>6</v>
      </c>
      <c r="J33">
        <v>220</v>
      </c>
      <c r="K33">
        <v>227</v>
      </c>
      <c r="L33">
        <v>127</v>
      </c>
      <c r="M33">
        <v>103</v>
      </c>
      <c r="N33">
        <v>107</v>
      </c>
      <c r="O33">
        <v>178</v>
      </c>
      <c r="P33">
        <v>4.21</v>
      </c>
      <c r="Q33">
        <v>1002</v>
      </c>
      <c r="R33">
        <v>9</v>
      </c>
      <c r="S33">
        <v>0.27</v>
      </c>
      <c r="T33">
        <v>35</v>
      </c>
      <c r="U33">
        <v>14</v>
      </c>
      <c r="V33">
        <f t="shared" si="1"/>
        <v>1.5181818181818181</v>
      </c>
      <c r="W33">
        <f t="shared" si="2"/>
        <v>220</v>
      </c>
      <c r="X33">
        <f>((13*R33+3*N33-2*O33)/W33) +Years!$K$3</f>
        <v>4.2251845574343756</v>
      </c>
      <c r="Y33">
        <f>VLOOKUP($C33,Fielding!$C$2:$E$110,3,FALSE)</f>
        <v>0.96599999999999997</v>
      </c>
      <c r="Z33">
        <f>VLOOKUP($C33,Fielding!$C$2:$E$110,2, FALSE)</f>
        <v>33</v>
      </c>
    </row>
    <row r="34" spans="1:26" x14ac:dyDescent="0.25">
      <c r="A34" t="s">
        <v>45</v>
      </c>
      <c r="B34">
        <v>2020</v>
      </c>
      <c r="C34" t="str">
        <f t="shared" si="0"/>
        <v>NMDB 2020</v>
      </c>
      <c r="D34">
        <v>2</v>
      </c>
      <c r="E34">
        <v>2</v>
      </c>
      <c r="F34">
        <v>0</v>
      </c>
      <c r="G34">
        <v>1</v>
      </c>
      <c r="H34">
        <v>1</v>
      </c>
      <c r="I34">
        <v>0</v>
      </c>
      <c r="J34">
        <v>18</v>
      </c>
      <c r="K34">
        <v>13</v>
      </c>
      <c r="L34">
        <v>14</v>
      </c>
      <c r="M34">
        <v>9</v>
      </c>
      <c r="N34">
        <v>14</v>
      </c>
      <c r="O34">
        <v>13</v>
      </c>
      <c r="P34">
        <v>4.5</v>
      </c>
      <c r="Q34">
        <v>87</v>
      </c>
      <c r="R34">
        <v>0</v>
      </c>
      <c r="S34">
        <v>0.20300000000000001</v>
      </c>
      <c r="T34">
        <v>0</v>
      </c>
      <c r="U34">
        <v>3</v>
      </c>
      <c r="V34">
        <f t="shared" si="1"/>
        <v>1.5</v>
      </c>
      <c r="W34">
        <f t="shared" si="2"/>
        <v>18</v>
      </c>
      <c r="X34">
        <f>((13*R34+3*N34-2*O34)/W34) +Years!$K$3</f>
        <v>4.7413461735959919</v>
      </c>
      <c r="Y34">
        <f>VLOOKUP($C34,Fielding!$C$2:$E$110,3,FALSE)</f>
        <v>0.91800000000000004</v>
      </c>
      <c r="Z34">
        <f>VLOOKUP($C34,Fielding!$C$2:$E$110,2, FALSE)</f>
        <v>7</v>
      </c>
    </row>
    <row r="35" spans="1:26" x14ac:dyDescent="0.25">
      <c r="A35" t="s">
        <v>5</v>
      </c>
      <c r="B35">
        <v>2020</v>
      </c>
      <c r="C35" t="str">
        <f t="shared" si="0"/>
        <v>FDL 2020</v>
      </c>
      <c r="D35">
        <v>48</v>
      </c>
      <c r="E35">
        <v>48</v>
      </c>
      <c r="F35">
        <v>0</v>
      </c>
      <c r="G35">
        <v>31</v>
      </c>
      <c r="H35">
        <v>17</v>
      </c>
      <c r="I35">
        <v>11</v>
      </c>
      <c r="J35">
        <v>414.2</v>
      </c>
      <c r="K35">
        <v>360</v>
      </c>
      <c r="L35">
        <v>250</v>
      </c>
      <c r="M35">
        <v>211</v>
      </c>
      <c r="N35">
        <v>251</v>
      </c>
      <c r="O35">
        <v>437</v>
      </c>
      <c r="P35">
        <v>4.58</v>
      </c>
      <c r="Q35">
        <v>1903</v>
      </c>
      <c r="R35">
        <v>18</v>
      </c>
      <c r="S35">
        <v>0.23499999999999999</v>
      </c>
      <c r="T35">
        <v>64</v>
      </c>
      <c r="U35">
        <v>51</v>
      </c>
      <c r="V35">
        <f t="shared" si="1"/>
        <v>1.4751327860936745</v>
      </c>
      <c r="W35">
        <f t="shared" si="2"/>
        <v>414.66666666666663</v>
      </c>
      <c r="X35">
        <f>((13*R35+3*N35-2*O35)/W35) +Years!$K$3</f>
        <v>4.1249653232923116</v>
      </c>
      <c r="Y35">
        <f>VLOOKUP($C35,Fielding!$C$2:$E$110,3,FALSE)</f>
        <v>0.96399999999999997</v>
      </c>
      <c r="Z35">
        <f>VLOOKUP($C35,Fielding!$C$2:$E$110,2, FALSE)</f>
        <v>63</v>
      </c>
    </row>
    <row r="36" spans="1:26" x14ac:dyDescent="0.25">
      <c r="A36" t="s">
        <v>12</v>
      </c>
      <c r="B36">
        <v>2020</v>
      </c>
      <c r="C36" t="str">
        <f t="shared" si="0"/>
        <v>WIL 2020</v>
      </c>
      <c r="D36">
        <v>42</v>
      </c>
      <c r="E36">
        <v>42</v>
      </c>
      <c r="F36">
        <v>0</v>
      </c>
      <c r="G36">
        <v>22</v>
      </c>
      <c r="H36">
        <v>20</v>
      </c>
      <c r="I36">
        <v>8</v>
      </c>
      <c r="J36">
        <v>377</v>
      </c>
      <c r="K36">
        <v>385</v>
      </c>
      <c r="L36">
        <v>227</v>
      </c>
      <c r="M36">
        <v>196</v>
      </c>
      <c r="N36">
        <v>147</v>
      </c>
      <c r="O36">
        <v>386</v>
      </c>
      <c r="P36">
        <v>4.68</v>
      </c>
      <c r="Q36">
        <v>1672</v>
      </c>
      <c r="R36">
        <v>30</v>
      </c>
      <c r="S36">
        <v>0.26700000000000002</v>
      </c>
      <c r="T36">
        <v>33</v>
      </c>
      <c r="U36">
        <v>25</v>
      </c>
      <c r="V36">
        <f t="shared" si="1"/>
        <v>1.4111405835543767</v>
      </c>
      <c r="W36">
        <f t="shared" si="2"/>
        <v>377</v>
      </c>
      <c r="X36">
        <f>((13*R36+3*N36-2*O36)/W36) +Years!$K$3</f>
        <v>4.0089559584471557</v>
      </c>
      <c r="Y36">
        <f>VLOOKUP($C36,Fielding!$C$2:$E$110,3,FALSE)</f>
        <v>0.97</v>
      </c>
      <c r="Z36">
        <f>VLOOKUP($C36,Fielding!$C$2:$E$110,2, FALSE)</f>
        <v>46</v>
      </c>
    </row>
    <row r="37" spans="1:26" x14ac:dyDescent="0.25">
      <c r="A37" t="s">
        <v>18</v>
      </c>
      <c r="B37">
        <v>2020</v>
      </c>
      <c r="C37" t="str">
        <f t="shared" si="0"/>
        <v>RFD 2020</v>
      </c>
      <c r="D37">
        <v>43</v>
      </c>
      <c r="E37">
        <v>44</v>
      </c>
      <c r="F37">
        <v>0</v>
      </c>
      <c r="G37">
        <v>16</v>
      </c>
      <c r="H37">
        <v>27</v>
      </c>
      <c r="I37">
        <v>9</v>
      </c>
      <c r="J37">
        <v>363.2</v>
      </c>
      <c r="K37">
        <v>374</v>
      </c>
      <c r="L37">
        <v>260</v>
      </c>
      <c r="M37">
        <v>196</v>
      </c>
      <c r="N37">
        <v>209</v>
      </c>
      <c r="O37">
        <v>359</v>
      </c>
      <c r="P37">
        <v>4.8499999999999996</v>
      </c>
      <c r="Q37">
        <v>1733</v>
      </c>
      <c r="R37">
        <v>19</v>
      </c>
      <c r="S37">
        <v>0.26700000000000002</v>
      </c>
      <c r="T37">
        <v>44</v>
      </c>
      <c r="U37">
        <v>53</v>
      </c>
      <c r="V37">
        <f t="shared" si="1"/>
        <v>1.6051762114537445</v>
      </c>
      <c r="W37">
        <f t="shared" si="2"/>
        <v>363.66666666666663</v>
      </c>
      <c r="X37">
        <f>((13*R37+3*N37-2*O37)/W37) +Years!$K$3</f>
        <v>4.2814215376860218</v>
      </c>
      <c r="Y37">
        <f>VLOOKUP($C37,Fielding!$C$2:$E$110,3,FALSE)</f>
        <v>0.95499999999999996</v>
      </c>
      <c r="Z37">
        <f>VLOOKUP($C37,Fielding!$C$2:$E$110,2, FALSE)</f>
        <v>67</v>
      </c>
    </row>
    <row r="38" spans="1:26" x14ac:dyDescent="0.25">
      <c r="A38" t="s">
        <v>43</v>
      </c>
      <c r="B38">
        <v>2020</v>
      </c>
      <c r="C38" t="str">
        <f t="shared" si="0"/>
        <v>BOB 2020</v>
      </c>
      <c r="D38">
        <v>26</v>
      </c>
      <c r="E38">
        <v>26</v>
      </c>
      <c r="F38">
        <v>0</v>
      </c>
      <c r="G38">
        <v>9</v>
      </c>
      <c r="H38">
        <v>17</v>
      </c>
      <c r="I38">
        <v>3</v>
      </c>
      <c r="J38">
        <v>216.2</v>
      </c>
      <c r="K38">
        <v>196</v>
      </c>
      <c r="L38">
        <v>146</v>
      </c>
      <c r="M38">
        <v>117</v>
      </c>
      <c r="N38">
        <v>134</v>
      </c>
      <c r="O38">
        <v>246</v>
      </c>
      <c r="P38">
        <v>4.8600000000000003</v>
      </c>
      <c r="Q38">
        <v>1016</v>
      </c>
      <c r="R38">
        <v>11</v>
      </c>
      <c r="S38">
        <v>0.24299999999999999</v>
      </c>
      <c r="T38">
        <v>27</v>
      </c>
      <c r="U38">
        <v>26</v>
      </c>
      <c r="V38">
        <f t="shared" si="1"/>
        <v>1.5263644773358003</v>
      </c>
      <c r="W38">
        <f t="shared" si="2"/>
        <v>216.66666666666663</v>
      </c>
      <c r="X38">
        <f>((13*R38+3*N38-2*O38)/W38) +Years!$K$3</f>
        <v>4.0970726693224879</v>
      </c>
      <c r="Y38">
        <f>VLOOKUP($C38,Fielding!$C$2:$E$110,3,FALSE)</f>
        <v>0.95</v>
      </c>
      <c r="Z38">
        <f>VLOOKUP($C38,Fielding!$C$2:$E$110,2, FALSE)</f>
        <v>45</v>
      </c>
    </row>
    <row r="39" spans="1:26" x14ac:dyDescent="0.25">
      <c r="A39" t="s">
        <v>13</v>
      </c>
      <c r="B39">
        <v>2020</v>
      </c>
      <c r="C39" t="str">
        <f t="shared" si="0"/>
        <v>GB 2020</v>
      </c>
      <c r="D39">
        <v>46</v>
      </c>
      <c r="E39">
        <v>46</v>
      </c>
      <c r="F39">
        <v>0</v>
      </c>
      <c r="G39">
        <v>18</v>
      </c>
      <c r="H39">
        <v>28</v>
      </c>
      <c r="I39">
        <v>7</v>
      </c>
      <c r="J39">
        <v>407.2</v>
      </c>
      <c r="K39">
        <v>402</v>
      </c>
      <c r="L39">
        <v>274</v>
      </c>
      <c r="M39">
        <v>231</v>
      </c>
      <c r="N39">
        <v>226</v>
      </c>
      <c r="O39">
        <v>373</v>
      </c>
      <c r="P39">
        <v>5.0999999999999996</v>
      </c>
      <c r="Q39">
        <v>1876</v>
      </c>
      <c r="R39">
        <v>27</v>
      </c>
      <c r="S39">
        <v>0.26300000000000001</v>
      </c>
      <c r="T39">
        <v>41</v>
      </c>
      <c r="U39">
        <v>38</v>
      </c>
      <c r="V39">
        <f t="shared" si="1"/>
        <v>1.5422396856581533</v>
      </c>
      <c r="W39">
        <f t="shared" si="2"/>
        <v>407.66666666666663</v>
      </c>
      <c r="X39">
        <f>((13*R39+3*N39-2*O39)/W39) +Years!$K$3</f>
        <v>4.5466518881412812</v>
      </c>
      <c r="Y39">
        <f>VLOOKUP($C39,Fielding!$C$2:$E$110,3,FALSE)</f>
        <v>0.95699999999999996</v>
      </c>
      <c r="Z39">
        <f>VLOOKUP($C39,Fielding!$C$2:$E$110,2, FALSE)</f>
        <v>74</v>
      </c>
    </row>
    <row r="40" spans="1:26" x14ac:dyDescent="0.25">
      <c r="A40" t="s">
        <v>48</v>
      </c>
      <c r="B40">
        <v>2020</v>
      </c>
      <c r="C40" t="str">
        <f t="shared" si="0"/>
        <v>GLR 2020</v>
      </c>
      <c r="D40">
        <v>42</v>
      </c>
      <c r="E40">
        <v>42</v>
      </c>
      <c r="F40">
        <v>1</v>
      </c>
      <c r="G40">
        <v>8</v>
      </c>
      <c r="H40">
        <v>33</v>
      </c>
      <c r="I40">
        <v>4</v>
      </c>
      <c r="J40">
        <v>336</v>
      </c>
      <c r="K40">
        <v>330</v>
      </c>
      <c r="L40">
        <v>259</v>
      </c>
      <c r="M40">
        <v>197</v>
      </c>
      <c r="N40">
        <v>277</v>
      </c>
      <c r="O40">
        <v>255</v>
      </c>
      <c r="P40">
        <v>5.28</v>
      </c>
      <c r="Q40">
        <v>1632</v>
      </c>
      <c r="R40">
        <v>6</v>
      </c>
      <c r="S40">
        <v>0.26500000000000001</v>
      </c>
      <c r="T40">
        <v>46</v>
      </c>
      <c r="U40">
        <v>37</v>
      </c>
      <c r="V40">
        <f t="shared" si="1"/>
        <v>1.8065476190476191</v>
      </c>
      <c r="W40">
        <f t="shared" si="2"/>
        <v>336</v>
      </c>
      <c r="X40">
        <f>((13*R40+3*N40-2*O40)/W40) +Years!$K$3</f>
        <v>5.0399572847071035</v>
      </c>
      <c r="Y40">
        <f>VLOOKUP($C40,Fielding!$C$2:$E$110,3,FALSE)</f>
        <v>0.94399999999999995</v>
      </c>
      <c r="Z40">
        <f>VLOOKUP($C40,Fielding!$C$2:$E$110,2, FALSE)</f>
        <v>89</v>
      </c>
    </row>
    <row r="41" spans="1:26" x14ac:dyDescent="0.25">
      <c r="A41" t="s">
        <v>16</v>
      </c>
      <c r="B41">
        <v>2020</v>
      </c>
      <c r="C41" t="str">
        <f t="shared" si="0"/>
        <v>LAC 2020</v>
      </c>
      <c r="D41">
        <v>48</v>
      </c>
      <c r="E41">
        <v>49</v>
      </c>
      <c r="F41">
        <v>0</v>
      </c>
      <c r="G41">
        <v>23</v>
      </c>
      <c r="H41">
        <v>25</v>
      </c>
      <c r="I41">
        <v>10</v>
      </c>
      <c r="J41">
        <v>425</v>
      </c>
      <c r="K41">
        <v>404</v>
      </c>
      <c r="L41">
        <v>300</v>
      </c>
      <c r="M41">
        <v>254</v>
      </c>
      <c r="N41">
        <v>282</v>
      </c>
      <c r="O41">
        <v>424</v>
      </c>
      <c r="P41">
        <v>5.38</v>
      </c>
      <c r="Q41">
        <v>1986</v>
      </c>
      <c r="R41">
        <v>41</v>
      </c>
      <c r="S41">
        <v>0.255</v>
      </c>
      <c r="T41">
        <v>66</v>
      </c>
      <c r="U41">
        <v>46</v>
      </c>
      <c r="V41">
        <f t="shared" si="1"/>
        <v>1.6141176470588234</v>
      </c>
      <c r="W41">
        <f t="shared" si="2"/>
        <v>425</v>
      </c>
      <c r="X41">
        <f>((13*R41+3*N41-2*O41)/W41) +Years!$K$3</f>
        <v>5.1018690494129855</v>
      </c>
      <c r="Y41">
        <f>VLOOKUP($C41,Fielding!$C$2:$E$110,3,FALSE)</f>
        <v>0.96799999999999997</v>
      </c>
      <c r="Z41">
        <f>VLOOKUP($C41,Fielding!$C$2:$E$110,2, FALSE)</f>
        <v>59</v>
      </c>
    </row>
    <row r="42" spans="1:26" x14ac:dyDescent="0.25">
      <c r="A42" t="s">
        <v>10</v>
      </c>
      <c r="B42">
        <v>2020</v>
      </c>
      <c r="C42" t="str">
        <f t="shared" si="0"/>
        <v>MAN 2020</v>
      </c>
      <c r="D42">
        <v>42</v>
      </c>
      <c r="E42">
        <v>42</v>
      </c>
      <c r="F42">
        <v>0</v>
      </c>
      <c r="G42">
        <v>17</v>
      </c>
      <c r="H42">
        <v>25</v>
      </c>
      <c r="I42">
        <v>6</v>
      </c>
      <c r="J42">
        <v>366.1</v>
      </c>
      <c r="K42">
        <v>412</v>
      </c>
      <c r="L42">
        <v>289</v>
      </c>
      <c r="M42">
        <v>233</v>
      </c>
      <c r="N42">
        <v>207</v>
      </c>
      <c r="O42">
        <v>355</v>
      </c>
      <c r="P42">
        <v>5.72</v>
      </c>
      <c r="Q42">
        <v>1761</v>
      </c>
      <c r="R42">
        <v>24</v>
      </c>
      <c r="S42">
        <v>0.28899999999999998</v>
      </c>
      <c r="T42">
        <v>62</v>
      </c>
      <c r="U42">
        <v>38</v>
      </c>
      <c r="V42">
        <f t="shared" si="1"/>
        <v>1.6907948647910407</v>
      </c>
      <c r="W42">
        <f t="shared" si="2"/>
        <v>366.33333333333343</v>
      </c>
      <c r="X42">
        <f>((13*R42+3*N42-2*O42)/W42) +Years!$K$3</f>
        <v>4.4611924985378586</v>
      </c>
      <c r="Y42">
        <f>VLOOKUP($C42,Fielding!$C$2:$E$110,3,FALSE)</f>
        <v>0.94599999999999995</v>
      </c>
      <c r="Z42">
        <f>VLOOKUP($C42,Fielding!$C$2:$E$110,2, FALSE)</f>
        <v>84</v>
      </c>
    </row>
    <row r="43" spans="1:26" x14ac:dyDescent="0.25">
      <c r="A43" t="s">
        <v>44</v>
      </c>
      <c r="B43">
        <v>2020</v>
      </c>
      <c r="C43" t="str">
        <f t="shared" si="0"/>
        <v>BBM 2020</v>
      </c>
      <c r="D43">
        <v>48</v>
      </c>
      <c r="E43">
        <v>48</v>
      </c>
      <c r="F43">
        <v>0</v>
      </c>
      <c r="G43">
        <v>14</v>
      </c>
      <c r="H43">
        <v>34</v>
      </c>
      <c r="I43">
        <v>6</v>
      </c>
      <c r="J43">
        <v>419.2</v>
      </c>
      <c r="K43">
        <v>399</v>
      </c>
      <c r="L43">
        <v>336</v>
      </c>
      <c r="M43">
        <v>279</v>
      </c>
      <c r="N43">
        <v>299</v>
      </c>
      <c r="O43">
        <v>452</v>
      </c>
      <c r="P43">
        <v>5.98</v>
      </c>
      <c r="Q43">
        <v>2030</v>
      </c>
      <c r="R43">
        <v>16</v>
      </c>
      <c r="S43">
        <v>0.254</v>
      </c>
      <c r="T43">
        <v>74</v>
      </c>
      <c r="U43">
        <v>79</v>
      </c>
      <c r="V43">
        <f t="shared" si="1"/>
        <v>1.6650763358778626</v>
      </c>
      <c r="W43">
        <f t="shared" si="2"/>
        <v>419.66666666666663</v>
      </c>
      <c r="X43">
        <f>((13*R43+3*N43-2*O43)/W43) +Years!$K$3</f>
        <v>4.3314088335553951</v>
      </c>
      <c r="Y43">
        <f>VLOOKUP($C43,Fielding!$C$2:$E$110,3,FALSE)</f>
        <v>0.96</v>
      </c>
      <c r="Z43">
        <f>VLOOKUP($C43,Fielding!$C$2:$E$110,2, FALSE)</f>
        <v>69</v>
      </c>
    </row>
    <row r="44" spans="1:26" x14ac:dyDescent="0.25">
      <c r="A44" t="s">
        <v>20</v>
      </c>
      <c r="B44">
        <v>2020</v>
      </c>
      <c r="C44" t="str">
        <f t="shared" si="0"/>
        <v>WAU 2020</v>
      </c>
      <c r="D44">
        <v>47</v>
      </c>
      <c r="E44">
        <v>47</v>
      </c>
      <c r="F44">
        <v>1</v>
      </c>
      <c r="G44">
        <v>16</v>
      </c>
      <c r="H44">
        <v>31</v>
      </c>
      <c r="I44">
        <v>5</v>
      </c>
      <c r="J44">
        <v>408.1</v>
      </c>
      <c r="K44">
        <v>460</v>
      </c>
      <c r="L44">
        <v>349</v>
      </c>
      <c r="M44">
        <v>282</v>
      </c>
      <c r="N44">
        <v>269</v>
      </c>
      <c r="O44">
        <v>354</v>
      </c>
      <c r="P44">
        <v>6.22</v>
      </c>
      <c r="Q44">
        <v>2007</v>
      </c>
      <c r="R44">
        <v>41</v>
      </c>
      <c r="S44">
        <v>0.28699999999999998</v>
      </c>
      <c r="T44">
        <v>59</v>
      </c>
      <c r="U44">
        <v>46</v>
      </c>
      <c r="V44">
        <f t="shared" si="1"/>
        <v>1.7863268806665031</v>
      </c>
      <c r="W44">
        <f t="shared" si="2"/>
        <v>408.33333333333343</v>
      </c>
      <c r="X44">
        <f>((13*R44+3*N44-2*O44)/W44) +Years!$K$3</f>
        <v>5.4002123867479188</v>
      </c>
      <c r="Y44">
        <f>VLOOKUP($C44,Fielding!$C$2:$E$110,3,FALSE)</f>
        <v>0.94</v>
      </c>
      <c r="Z44">
        <f>VLOOKUP($C44,Fielding!$C$2:$E$110,2, FALSE)</f>
        <v>104</v>
      </c>
    </row>
    <row r="45" spans="1:26" x14ac:dyDescent="0.25">
      <c r="A45" t="s">
        <v>21</v>
      </c>
      <c r="B45">
        <v>2020</v>
      </c>
      <c r="C45" t="str">
        <f t="shared" si="0"/>
        <v>ROC 2020</v>
      </c>
      <c r="D45">
        <v>37</v>
      </c>
      <c r="E45">
        <v>37</v>
      </c>
      <c r="F45">
        <v>0</v>
      </c>
      <c r="G45">
        <v>7</v>
      </c>
      <c r="H45">
        <v>30</v>
      </c>
      <c r="I45">
        <v>4</v>
      </c>
      <c r="J45">
        <v>322.10000000000002</v>
      </c>
      <c r="K45">
        <v>331</v>
      </c>
      <c r="L45">
        <v>264</v>
      </c>
      <c r="M45">
        <v>224</v>
      </c>
      <c r="N45">
        <v>207</v>
      </c>
      <c r="O45">
        <v>248</v>
      </c>
      <c r="P45">
        <v>6.25</v>
      </c>
      <c r="Q45">
        <v>1547</v>
      </c>
      <c r="R45">
        <v>31</v>
      </c>
      <c r="S45">
        <v>0.27100000000000002</v>
      </c>
      <c r="T45">
        <v>58</v>
      </c>
      <c r="U45">
        <v>54</v>
      </c>
      <c r="V45">
        <f t="shared" si="1"/>
        <v>1.6702887302080098</v>
      </c>
      <c r="W45">
        <f t="shared" si="2"/>
        <v>322.33333333333343</v>
      </c>
      <c r="X45">
        <f>((13*R45+3*N45-2*O45)/W45) +Years!$K$3</f>
        <v>5.4905131275199253</v>
      </c>
      <c r="Y45">
        <f>VLOOKUP($C45,Fielding!$C$2:$E$110,3,FALSE)</f>
        <v>0.95499999999999996</v>
      </c>
      <c r="Z45">
        <f>VLOOKUP($C45,Fielding!$C$2:$E$110,2, FALSE)</f>
        <v>61</v>
      </c>
    </row>
    <row r="46" spans="1:26" x14ac:dyDescent="0.25">
      <c r="A46" t="s">
        <v>15</v>
      </c>
      <c r="B46">
        <v>2019</v>
      </c>
      <c r="C46" t="s">
        <v>70</v>
      </c>
      <c r="D46">
        <v>72</v>
      </c>
      <c r="E46">
        <v>72</v>
      </c>
      <c r="F46">
        <v>1</v>
      </c>
      <c r="G46">
        <v>52</v>
      </c>
      <c r="H46">
        <v>20</v>
      </c>
      <c r="I46">
        <v>15</v>
      </c>
      <c r="J46">
        <v>636</v>
      </c>
      <c r="K46">
        <v>538</v>
      </c>
      <c r="L46">
        <v>264</v>
      </c>
      <c r="M46">
        <v>217</v>
      </c>
      <c r="N46">
        <v>257</v>
      </c>
      <c r="O46">
        <v>495</v>
      </c>
      <c r="P46">
        <v>3.07</v>
      </c>
      <c r="Q46">
        <v>2709</v>
      </c>
      <c r="R46">
        <v>20</v>
      </c>
      <c r="S46">
        <v>0.224</v>
      </c>
      <c r="T46">
        <v>51</v>
      </c>
      <c r="U46">
        <v>49</v>
      </c>
      <c r="V46">
        <f t="shared" si="1"/>
        <v>1.25</v>
      </c>
      <c r="W46">
        <f t="shared" si="2"/>
        <v>636</v>
      </c>
      <c r="X46">
        <f>((13*R46+3*N46-2*O46)/W46) +Years!$K$4</f>
        <v>4.0835438125478483</v>
      </c>
      <c r="Y46">
        <f>VLOOKUP($C46,Fielding!$C$2:$E$110,3,FALSE)</f>
        <v>0.97299999999999998</v>
      </c>
      <c r="Z46">
        <f>VLOOKUP($C46,Fielding!$C$2:$E$110,2, FALSE)</f>
        <v>74</v>
      </c>
    </row>
    <row r="47" spans="1:26" x14ac:dyDescent="0.25">
      <c r="A47" t="s">
        <v>50</v>
      </c>
      <c r="B47">
        <v>2019</v>
      </c>
      <c r="C47" t="s">
        <v>71</v>
      </c>
      <c r="D47">
        <v>72</v>
      </c>
      <c r="E47">
        <v>72</v>
      </c>
      <c r="F47">
        <v>2</v>
      </c>
      <c r="G47">
        <v>46</v>
      </c>
      <c r="H47">
        <v>26</v>
      </c>
      <c r="I47">
        <v>19</v>
      </c>
      <c r="J47">
        <v>611.20000000000005</v>
      </c>
      <c r="K47">
        <v>532</v>
      </c>
      <c r="L47">
        <v>280</v>
      </c>
      <c r="M47">
        <v>229</v>
      </c>
      <c r="N47">
        <v>320</v>
      </c>
      <c r="O47">
        <v>538</v>
      </c>
      <c r="P47">
        <v>3.37</v>
      </c>
      <c r="Q47">
        <v>2680</v>
      </c>
      <c r="R47">
        <v>29</v>
      </c>
      <c r="S47">
        <v>0.23</v>
      </c>
      <c r="T47">
        <v>69</v>
      </c>
      <c r="U47">
        <v>46</v>
      </c>
      <c r="V47">
        <f t="shared" si="1"/>
        <v>1.3939790575916229</v>
      </c>
      <c r="W47">
        <f t="shared" si="2"/>
        <v>611.66666666666686</v>
      </c>
      <c r="X47">
        <f>((13*R47+3*N47-2*O47)/W47) +Years!$K$4</f>
        <v>4.4457814010180208</v>
      </c>
      <c r="Y47">
        <f>VLOOKUP($C47,Fielding!$C$2:$E$110,3,FALSE)</f>
        <v>0.97799999999999998</v>
      </c>
      <c r="Z47">
        <f>VLOOKUP($C47,Fielding!$C$2:$E$110,2, FALSE)</f>
        <v>54</v>
      </c>
    </row>
    <row r="48" spans="1:26" x14ac:dyDescent="0.25">
      <c r="A48" t="s">
        <v>21</v>
      </c>
      <c r="B48">
        <v>2019</v>
      </c>
      <c r="C48" t="s">
        <v>72</v>
      </c>
      <c r="D48">
        <v>72</v>
      </c>
      <c r="E48">
        <v>71</v>
      </c>
      <c r="F48">
        <v>0</v>
      </c>
      <c r="G48">
        <v>37</v>
      </c>
      <c r="H48">
        <v>33</v>
      </c>
      <c r="I48">
        <v>19</v>
      </c>
      <c r="J48">
        <v>618</v>
      </c>
      <c r="K48">
        <v>578</v>
      </c>
      <c r="L48">
        <v>304</v>
      </c>
      <c r="M48">
        <v>269</v>
      </c>
      <c r="N48">
        <v>269</v>
      </c>
      <c r="O48">
        <v>540</v>
      </c>
      <c r="P48">
        <v>3.92</v>
      </c>
      <c r="Q48">
        <v>2690</v>
      </c>
      <c r="R48">
        <v>45</v>
      </c>
      <c r="S48">
        <v>0.24399999999999999</v>
      </c>
      <c r="T48">
        <v>58</v>
      </c>
      <c r="U48">
        <v>52</v>
      </c>
      <c r="V48">
        <f t="shared" si="1"/>
        <v>1.3705501618122977</v>
      </c>
      <c r="W48">
        <f t="shared" si="2"/>
        <v>618</v>
      </c>
      <c r="X48">
        <f>((13*R48+3*N48-2*O48)/W48) +Years!$K$4</f>
        <v>4.5239327726748551</v>
      </c>
      <c r="Y48">
        <f>VLOOKUP($C48,Fielding!$C$2:$E$110,3,FALSE)</f>
        <v>0.97199999999999998</v>
      </c>
      <c r="Z48">
        <f>VLOOKUP($C48,Fielding!$C$2:$E$110,2, FALSE)</f>
        <v>71</v>
      </c>
    </row>
    <row r="49" spans="1:26" x14ac:dyDescent="0.25">
      <c r="A49" t="s">
        <v>12</v>
      </c>
      <c r="B49">
        <v>2019</v>
      </c>
      <c r="C49" t="s">
        <v>73</v>
      </c>
      <c r="D49">
        <v>72</v>
      </c>
      <c r="E49">
        <v>72</v>
      </c>
      <c r="F49">
        <v>0</v>
      </c>
      <c r="G49">
        <v>40</v>
      </c>
      <c r="H49">
        <v>32</v>
      </c>
      <c r="I49">
        <v>15</v>
      </c>
      <c r="J49">
        <v>629.20000000000005</v>
      </c>
      <c r="K49">
        <v>603</v>
      </c>
      <c r="L49">
        <v>326</v>
      </c>
      <c r="M49">
        <v>275</v>
      </c>
      <c r="N49">
        <v>238</v>
      </c>
      <c r="O49">
        <v>501</v>
      </c>
      <c r="P49">
        <v>3.93</v>
      </c>
      <c r="Q49">
        <v>2731</v>
      </c>
      <c r="R49">
        <v>39</v>
      </c>
      <c r="S49">
        <v>0.246</v>
      </c>
      <c r="T49">
        <v>50</v>
      </c>
      <c r="U49">
        <v>44</v>
      </c>
      <c r="V49">
        <f t="shared" si="1"/>
        <v>1.3366179275270182</v>
      </c>
      <c r="W49">
        <f t="shared" si="2"/>
        <v>629.66666666666686</v>
      </c>
      <c r="X49">
        <f>((13*R49+3*N49-2*O49)/W49) +Years!$K$4</f>
        <v>4.3668814741504391</v>
      </c>
      <c r="Y49">
        <f>VLOOKUP($C49,Fielding!$C$2:$E$110,3,FALSE)</f>
        <v>0.96799999999999997</v>
      </c>
      <c r="Z49">
        <f>VLOOKUP($C49,Fielding!$C$2:$E$110,2, FALSE)</f>
        <v>83</v>
      </c>
    </row>
    <row r="50" spans="1:26" x14ac:dyDescent="0.25">
      <c r="A50" t="s">
        <v>10</v>
      </c>
      <c r="B50">
        <v>2019</v>
      </c>
      <c r="C50" t="s">
        <v>74</v>
      </c>
      <c r="D50">
        <v>72</v>
      </c>
      <c r="E50">
        <v>72</v>
      </c>
      <c r="F50">
        <v>3</v>
      </c>
      <c r="G50">
        <v>36</v>
      </c>
      <c r="H50">
        <v>36</v>
      </c>
      <c r="I50">
        <v>15</v>
      </c>
      <c r="J50">
        <v>628.20000000000005</v>
      </c>
      <c r="K50">
        <v>613</v>
      </c>
      <c r="L50">
        <v>347</v>
      </c>
      <c r="M50">
        <v>279</v>
      </c>
      <c r="N50">
        <v>281</v>
      </c>
      <c r="O50">
        <v>534</v>
      </c>
      <c r="P50">
        <v>3.99</v>
      </c>
      <c r="Q50">
        <v>2760</v>
      </c>
      <c r="R50">
        <v>29</v>
      </c>
      <c r="S50">
        <v>0.253</v>
      </c>
      <c r="T50">
        <v>71</v>
      </c>
      <c r="U50">
        <v>56</v>
      </c>
      <c r="V50">
        <f t="shared" si="1"/>
        <v>1.423113658070678</v>
      </c>
      <c r="W50">
        <f t="shared" si="2"/>
        <v>628.66666666666686</v>
      </c>
      <c r="X50">
        <f>((13*R50+3*N50-2*O50)/W50) +Years!$K$4</f>
        <v>4.2608599519930817</v>
      </c>
      <c r="Y50">
        <f>VLOOKUP($C50,Fielding!$C$2:$E$110,3,FALSE)</f>
        <v>0.96799999999999997</v>
      </c>
      <c r="Z50">
        <f>VLOOKUP($C50,Fielding!$C$2:$E$110,2, FALSE)</f>
        <v>88</v>
      </c>
    </row>
    <row r="51" spans="1:26" x14ac:dyDescent="0.25">
      <c r="A51" t="s">
        <v>18</v>
      </c>
      <c r="B51">
        <v>2019</v>
      </c>
      <c r="C51" t="s">
        <v>75</v>
      </c>
      <c r="D51">
        <v>72</v>
      </c>
      <c r="E51">
        <v>72</v>
      </c>
      <c r="F51">
        <v>2</v>
      </c>
      <c r="G51">
        <v>33</v>
      </c>
      <c r="H51">
        <v>39</v>
      </c>
      <c r="I51">
        <v>14</v>
      </c>
      <c r="J51">
        <v>622.20000000000005</v>
      </c>
      <c r="K51">
        <v>569</v>
      </c>
      <c r="L51">
        <v>347</v>
      </c>
      <c r="M51">
        <v>278</v>
      </c>
      <c r="N51">
        <v>333</v>
      </c>
      <c r="O51">
        <v>632</v>
      </c>
      <c r="P51">
        <v>4.0199999999999996</v>
      </c>
      <c r="Q51">
        <v>2805</v>
      </c>
      <c r="R51">
        <v>11</v>
      </c>
      <c r="S51">
        <v>0.23799999999999999</v>
      </c>
      <c r="T51">
        <v>103</v>
      </c>
      <c r="U51">
        <v>86</v>
      </c>
      <c r="V51">
        <f t="shared" si="1"/>
        <v>1.449694631951141</v>
      </c>
      <c r="W51">
        <f t="shared" si="2"/>
        <v>622.66666666666686</v>
      </c>
      <c r="X51">
        <f>((13*R51+3*N51-2*O51)/W51) +Years!$K$4</f>
        <v>3.8231469262267566</v>
      </c>
      <c r="Y51">
        <f>VLOOKUP($C51,Fielding!$C$2:$E$110,3,FALSE)</f>
        <v>0.96599999999999997</v>
      </c>
      <c r="Z51">
        <f>VLOOKUP($C51,Fielding!$C$2:$E$110,2, FALSE)</f>
        <v>86</v>
      </c>
    </row>
    <row r="52" spans="1:26" x14ac:dyDescent="0.25">
      <c r="A52" t="s">
        <v>8</v>
      </c>
      <c r="B52">
        <v>2019</v>
      </c>
      <c r="C52" t="s">
        <v>76</v>
      </c>
      <c r="D52">
        <v>72</v>
      </c>
      <c r="E52">
        <v>72</v>
      </c>
      <c r="F52">
        <v>5</v>
      </c>
      <c r="G52">
        <v>43</v>
      </c>
      <c r="H52">
        <v>28</v>
      </c>
      <c r="I52">
        <v>16</v>
      </c>
      <c r="J52">
        <v>627</v>
      </c>
      <c r="K52">
        <v>522</v>
      </c>
      <c r="L52">
        <v>338</v>
      </c>
      <c r="M52">
        <v>286</v>
      </c>
      <c r="N52">
        <v>324</v>
      </c>
      <c r="O52">
        <v>564</v>
      </c>
      <c r="P52">
        <v>4.1100000000000003</v>
      </c>
      <c r="Q52">
        <v>2755</v>
      </c>
      <c r="R52">
        <v>31</v>
      </c>
      <c r="S52">
        <v>0.221</v>
      </c>
      <c r="T52">
        <v>84</v>
      </c>
      <c r="U52">
        <v>65</v>
      </c>
      <c r="V52">
        <f t="shared" si="1"/>
        <v>1.3492822966507176</v>
      </c>
      <c r="W52">
        <f t="shared" si="2"/>
        <v>627</v>
      </c>
      <c r="X52">
        <f>((13*R52+3*N52-2*O52)/W52) +Years!$K$4</f>
        <v>4.41301779768221</v>
      </c>
      <c r="Y52">
        <f>VLOOKUP($C52,Fielding!$C$2:$E$110,3,FALSE)</f>
        <v>0.97</v>
      </c>
      <c r="Z52">
        <f>VLOOKUP($C52,Fielding!$C$2:$E$110,2, FALSE)</f>
        <v>76</v>
      </c>
    </row>
    <row r="53" spans="1:26" x14ac:dyDescent="0.25">
      <c r="A53" t="s">
        <v>6</v>
      </c>
      <c r="B53">
        <v>2019</v>
      </c>
      <c r="C53" t="s">
        <v>77</v>
      </c>
      <c r="D53">
        <v>72</v>
      </c>
      <c r="E53">
        <v>72</v>
      </c>
      <c r="F53">
        <v>2</v>
      </c>
      <c r="G53">
        <v>34</v>
      </c>
      <c r="H53">
        <v>38</v>
      </c>
      <c r="I53">
        <v>17</v>
      </c>
      <c r="J53">
        <v>623.20000000000005</v>
      </c>
      <c r="K53">
        <v>541</v>
      </c>
      <c r="L53">
        <v>368</v>
      </c>
      <c r="M53">
        <v>294</v>
      </c>
      <c r="N53">
        <v>428</v>
      </c>
      <c r="O53">
        <v>529</v>
      </c>
      <c r="P53">
        <v>4.24</v>
      </c>
      <c r="Q53">
        <v>2868</v>
      </c>
      <c r="R53">
        <v>13</v>
      </c>
      <c r="S53">
        <v>0.22900000000000001</v>
      </c>
      <c r="T53">
        <v>130</v>
      </c>
      <c r="U53">
        <v>78</v>
      </c>
      <c r="V53">
        <f t="shared" si="1"/>
        <v>1.5548780487804876</v>
      </c>
      <c r="W53">
        <f t="shared" si="2"/>
        <v>623.66666666666686</v>
      </c>
      <c r="X53">
        <f>((13*R53+3*N53-2*O53)/W53) +Years!$K$4</f>
        <v>4.6524295528609345</v>
      </c>
      <c r="Y53">
        <f>VLOOKUP($C53,Fielding!$C$2:$E$110,3,FALSE)</f>
        <v>0.95799999999999996</v>
      </c>
      <c r="Z53">
        <f>VLOOKUP($C53,Fielding!$C$2:$E$110,2, FALSE)</f>
        <v>109</v>
      </c>
    </row>
    <row r="54" spans="1:26" x14ac:dyDescent="0.25">
      <c r="A54" t="s">
        <v>22</v>
      </c>
      <c r="B54">
        <v>2019</v>
      </c>
      <c r="C54" t="s">
        <v>78</v>
      </c>
      <c r="D54">
        <v>72</v>
      </c>
      <c r="E54">
        <v>72</v>
      </c>
      <c r="F54">
        <v>1</v>
      </c>
      <c r="G54">
        <v>32</v>
      </c>
      <c r="H54">
        <v>40</v>
      </c>
      <c r="I54">
        <v>18</v>
      </c>
      <c r="J54">
        <v>622.1</v>
      </c>
      <c r="K54">
        <v>630</v>
      </c>
      <c r="L54">
        <v>393</v>
      </c>
      <c r="M54">
        <v>311</v>
      </c>
      <c r="N54">
        <v>320</v>
      </c>
      <c r="O54">
        <v>506</v>
      </c>
      <c r="P54">
        <v>4.5</v>
      </c>
      <c r="Q54">
        <v>2849</v>
      </c>
      <c r="R54">
        <v>40</v>
      </c>
      <c r="S54">
        <v>0.25700000000000001</v>
      </c>
      <c r="T54">
        <v>81</v>
      </c>
      <c r="U54">
        <v>77</v>
      </c>
      <c r="V54">
        <f t="shared" si="1"/>
        <v>1.5270856775438031</v>
      </c>
      <c r="W54">
        <f t="shared" si="2"/>
        <v>622.33333333333337</v>
      </c>
      <c r="X54">
        <f>((13*R54+3*N54-2*O54)/W54) +Years!$K$4</f>
        <v>4.7710869736410491</v>
      </c>
      <c r="Y54">
        <f>VLOOKUP($C54,Fielding!$C$2:$E$110,3,FALSE)</f>
        <v>0.95899999999999996</v>
      </c>
      <c r="Z54">
        <f>VLOOKUP($C54,Fielding!$C$2:$E$110,2, FALSE)</f>
        <v>106</v>
      </c>
    </row>
    <row r="55" spans="1:26" x14ac:dyDescent="0.25">
      <c r="A55" t="s">
        <v>5</v>
      </c>
      <c r="B55">
        <v>2019</v>
      </c>
      <c r="C55" t="s">
        <v>79</v>
      </c>
      <c r="D55">
        <v>71</v>
      </c>
      <c r="E55">
        <v>71</v>
      </c>
      <c r="F55">
        <v>0</v>
      </c>
      <c r="G55">
        <v>36</v>
      </c>
      <c r="H55">
        <v>35</v>
      </c>
      <c r="I55">
        <v>24</v>
      </c>
      <c r="J55">
        <v>616.1</v>
      </c>
      <c r="K55">
        <v>603</v>
      </c>
      <c r="L55">
        <v>372</v>
      </c>
      <c r="M55">
        <v>313</v>
      </c>
      <c r="N55">
        <v>317</v>
      </c>
      <c r="O55">
        <v>565</v>
      </c>
      <c r="P55">
        <v>4.57</v>
      </c>
      <c r="Q55">
        <v>2750</v>
      </c>
      <c r="R55">
        <v>20</v>
      </c>
      <c r="S55">
        <v>0.253</v>
      </c>
      <c r="T55">
        <v>82</v>
      </c>
      <c r="U55">
        <v>53</v>
      </c>
      <c r="V55">
        <f t="shared" si="1"/>
        <v>1.4932640805064112</v>
      </c>
      <c r="W55">
        <f t="shared" si="2"/>
        <v>616.33333333333337</v>
      </c>
      <c r="X55">
        <f>((13*R55+3*N55-2*O55)/W55) +Years!$K$4</f>
        <v>4.1505007942241576</v>
      </c>
      <c r="Y55">
        <f>VLOOKUP($C55,Fielding!$C$2:$E$110,3,FALSE)</f>
        <v>0.96399999999999997</v>
      </c>
      <c r="Z55">
        <f>VLOOKUP($C55,Fielding!$C$2:$E$110,2, FALSE)</f>
        <v>93</v>
      </c>
    </row>
    <row r="56" spans="1:26" x14ac:dyDescent="0.25">
      <c r="A56" t="s">
        <v>52</v>
      </c>
      <c r="B56">
        <v>2019</v>
      </c>
      <c r="C56" t="s">
        <v>80</v>
      </c>
      <c r="D56">
        <v>72</v>
      </c>
      <c r="E56">
        <v>72</v>
      </c>
      <c r="F56">
        <v>2</v>
      </c>
      <c r="G56">
        <v>34</v>
      </c>
      <c r="H56">
        <v>38</v>
      </c>
      <c r="I56">
        <v>16</v>
      </c>
      <c r="J56">
        <v>626</v>
      </c>
      <c r="K56">
        <v>611</v>
      </c>
      <c r="L56">
        <v>372</v>
      </c>
      <c r="M56">
        <v>318</v>
      </c>
      <c r="N56">
        <v>346</v>
      </c>
      <c r="O56">
        <v>521</v>
      </c>
      <c r="P56">
        <v>4.57</v>
      </c>
      <c r="Q56">
        <v>2837</v>
      </c>
      <c r="R56">
        <v>39</v>
      </c>
      <c r="S56">
        <v>0.251</v>
      </c>
      <c r="T56">
        <v>74</v>
      </c>
      <c r="U56">
        <v>61</v>
      </c>
      <c r="V56">
        <f t="shared" si="1"/>
        <v>1.5287539936102237</v>
      </c>
      <c r="W56">
        <f t="shared" si="2"/>
        <v>626</v>
      </c>
      <c r="X56">
        <f>((13*R56+3*N56-2*O56)/W56) +Years!$K$4</f>
        <v>4.8225927807396216</v>
      </c>
      <c r="Y56">
        <f>VLOOKUP($C56,Fielding!$C$2:$E$110,3,FALSE)</f>
        <v>0.96199999999999997</v>
      </c>
      <c r="Z56">
        <f>VLOOKUP($C56,Fielding!$C$2:$E$110,2, FALSE)</f>
        <v>98</v>
      </c>
    </row>
    <row r="57" spans="1:26" x14ac:dyDescent="0.25">
      <c r="A57" t="s">
        <v>7</v>
      </c>
      <c r="B57">
        <v>2019</v>
      </c>
      <c r="C57" t="s">
        <v>81</v>
      </c>
      <c r="D57">
        <v>72</v>
      </c>
      <c r="E57">
        <v>72</v>
      </c>
      <c r="F57">
        <v>0</v>
      </c>
      <c r="G57">
        <v>42</v>
      </c>
      <c r="H57">
        <v>30</v>
      </c>
      <c r="I57">
        <v>19</v>
      </c>
      <c r="J57">
        <v>628.1</v>
      </c>
      <c r="K57">
        <v>628</v>
      </c>
      <c r="L57">
        <v>387</v>
      </c>
      <c r="M57">
        <v>326</v>
      </c>
      <c r="N57">
        <v>330</v>
      </c>
      <c r="O57">
        <v>573</v>
      </c>
      <c r="P57">
        <v>4.67</v>
      </c>
      <c r="Q57">
        <v>2846</v>
      </c>
      <c r="R57">
        <v>67</v>
      </c>
      <c r="S57">
        <v>0.255</v>
      </c>
      <c r="T57">
        <v>50</v>
      </c>
      <c r="U57">
        <v>51</v>
      </c>
      <c r="V57">
        <f t="shared" si="1"/>
        <v>1.5252348352173219</v>
      </c>
      <c r="W57">
        <f t="shared" si="2"/>
        <v>628.33333333333337</v>
      </c>
      <c r="X57">
        <f>((13*R57+3*N57-2*O57)/W57) +Years!$K$4</f>
        <v>5.1570094382255753</v>
      </c>
      <c r="Y57">
        <f>VLOOKUP($C57,Fielding!$C$2:$E$110,3,FALSE)</f>
        <v>0.96</v>
      </c>
      <c r="Z57">
        <f>VLOOKUP($C57,Fielding!$C$2:$E$110,2, FALSE)</f>
        <v>101</v>
      </c>
    </row>
    <row r="58" spans="1:26" x14ac:dyDescent="0.25">
      <c r="A58" t="s">
        <v>13</v>
      </c>
      <c r="B58">
        <v>2019</v>
      </c>
      <c r="C58" t="s">
        <v>82</v>
      </c>
      <c r="D58">
        <v>72</v>
      </c>
      <c r="E58">
        <v>72</v>
      </c>
      <c r="F58">
        <v>1</v>
      </c>
      <c r="G58">
        <v>33</v>
      </c>
      <c r="H58">
        <v>39</v>
      </c>
      <c r="I58">
        <v>17</v>
      </c>
      <c r="J58">
        <v>618.20000000000005</v>
      </c>
      <c r="K58">
        <v>651</v>
      </c>
      <c r="L58">
        <v>400</v>
      </c>
      <c r="M58">
        <v>328</v>
      </c>
      <c r="N58">
        <v>296</v>
      </c>
      <c r="O58">
        <v>524</v>
      </c>
      <c r="P58">
        <v>4.7699999999999996</v>
      </c>
      <c r="Q58">
        <v>2834</v>
      </c>
      <c r="R58">
        <v>53</v>
      </c>
      <c r="S58">
        <v>0.26300000000000001</v>
      </c>
      <c r="T58">
        <v>61</v>
      </c>
      <c r="U58">
        <v>65</v>
      </c>
      <c r="V58">
        <f t="shared" si="1"/>
        <v>1.5318667098026528</v>
      </c>
      <c r="W58">
        <f t="shared" si="2"/>
        <v>618.66666666666686</v>
      </c>
      <c r="X58">
        <f>((13*R58+3*N58-2*O58)/W58) +Years!$K$4</f>
        <v>4.8741430589152301</v>
      </c>
      <c r="Y58">
        <f>VLOOKUP($C58,Fielding!$C$2:$E$110,3,FALSE)</f>
        <v>0.96299999999999997</v>
      </c>
      <c r="Z58">
        <f>VLOOKUP($C58,Fielding!$C$2:$E$110,2, FALSE)</f>
        <v>90</v>
      </c>
    </row>
    <row r="59" spans="1:26" x14ac:dyDescent="0.25">
      <c r="A59" t="s">
        <v>51</v>
      </c>
      <c r="B59">
        <v>2019</v>
      </c>
      <c r="C59" t="s">
        <v>83</v>
      </c>
      <c r="D59">
        <v>72</v>
      </c>
      <c r="E59">
        <v>72</v>
      </c>
      <c r="F59">
        <v>4</v>
      </c>
      <c r="G59">
        <v>37</v>
      </c>
      <c r="H59">
        <v>35</v>
      </c>
      <c r="I59">
        <v>12</v>
      </c>
      <c r="J59">
        <v>613</v>
      </c>
      <c r="K59">
        <v>632</v>
      </c>
      <c r="L59">
        <v>394</v>
      </c>
      <c r="M59">
        <v>326</v>
      </c>
      <c r="N59">
        <v>322</v>
      </c>
      <c r="O59">
        <v>524</v>
      </c>
      <c r="P59">
        <v>4.79</v>
      </c>
      <c r="Q59">
        <v>2824</v>
      </c>
      <c r="R59">
        <v>39</v>
      </c>
      <c r="S59">
        <v>0.25900000000000001</v>
      </c>
      <c r="T59">
        <v>82</v>
      </c>
      <c r="U59">
        <v>62</v>
      </c>
      <c r="V59">
        <f t="shared" si="1"/>
        <v>1.5562805872756933</v>
      </c>
      <c r="W59">
        <f t="shared" si="2"/>
        <v>613</v>
      </c>
      <c r="X59">
        <f>((13*R59+3*N59-2*O59)/W59) +Years!$K$4</f>
        <v>4.7123899861245455</v>
      </c>
      <c r="Y59">
        <f>VLOOKUP($C59,Fielding!$C$2:$E$110,3,FALSE)</f>
        <v>0.96099999999999997</v>
      </c>
      <c r="Z59">
        <f>VLOOKUP($C59,Fielding!$C$2:$E$110,2, FALSE)</f>
        <v>100</v>
      </c>
    </row>
    <row r="60" spans="1:26" x14ac:dyDescent="0.25">
      <c r="A60" t="s">
        <v>11</v>
      </c>
      <c r="B60">
        <v>2019</v>
      </c>
      <c r="C60" t="s">
        <v>84</v>
      </c>
      <c r="D60">
        <v>71</v>
      </c>
      <c r="E60">
        <v>71</v>
      </c>
      <c r="F60">
        <v>2</v>
      </c>
      <c r="G60">
        <v>29</v>
      </c>
      <c r="H60">
        <v>42</v>
      </c>
      <c r="I60">
        <v>21</v>
      </c>
      <c r="J60">
        <v>603</v>
      </c>
      <c r="K60">
        <v>614</v>
      </c>
      <c r="L60">
        <v>384</v>
      </c>
      <c r="M60">
        <v>324</v>
      </c>
      <c r="N60">
        <v>270</v>
      </c>
      <c r="O60">
        <v>526</v>
      </c>
      <c r="P60">
        <v>4.84</v>
      </c>
      <c r="Q60">
        <v>2720</v>
      </c>
      <c r="R60">
        <v>25</v>
      </c>
      <c r="S60">
        <v>0.25700000000000001</v>
      </c>
      <c r="T60">
        <v>99</v>
      </c>
      <c r="U60">
        <v>61</v>
      </c>
      <c r="V60">
        <f t="shared" si="1"/>
        <v>1.4660033167495854</v>
      </c>
      <c r="W60">
        <f t="shared" si="2"/>
        <v>603</v>
      </c>
      <c r="X60">
        <f>((13*R60+3*N60-2*O60)/W60) +Years!$K$4</f>
        <v>4.1567235115371783</v>
      </c>
      <c r="Y60">
        <f>VLOOKUP($C60,Fielding!$C$2:$E$110,3,FALSE)</f>
        <v>0.96899999999999997</v>
      </c>
      <c r="Z60">
        <f>VLOOKUP($C60,Fielding!$C$2:$E$110,2, FALSE)</f>
        <v>78</v>
      </c>
    </row>
    <row r="61" spans="1:26" x14ac:dyDescent="0.25">
      <c r="A61" t="s">
        <v>4</v>
      </c>
      <c r="B61">
        <v>2019</v>
      </c>
      <c r="C61" t="s">
        <v>85</v>
      </c>
      <c r="D61">
        <v>72</v>
      </c>
      <c r="E61">
        <v>72</v>
      </c>
      <c r="F61">
        <v>1</v>
      </c>
      <c r="G61">
        <v>34</v>
      </c>
      <c r="H61">
        <v>38</v>
      </c>
      <c r="I61">
        <v>15</v>
      </c>
      <c r="J61">
        <v>626</v>
      </c>
      <c r="K61">
        <v>677</v>
      </c>
      <c r="L61">
        <v>416</v>
      </c>
      <c r="M61">
        <v>339</v>
      </c>
      <c r="N61">
        <v>298</v>
      </c>
      <c r="O61">
        <v>492</v>
      </c>
      <c r="P61">
        <v>4.87</v>
      </c>
      <c r="Q61">
        <v>2887</v>
      </c>
      <c r="R61">
        <v>33</v>
      </c>
      <c r="S61">
        <v>0.26900000000000002</v>
      </c>
      <c r="T61">
        <v>90</v>
      </c>
      <c r="U61">
        <v>68</v>
      </c>
      <c r="V61">
        <f t="shared" si="1"/>
        <v>1.5575079872204474</v>
      </c>
      <c r="W61">
        <f t="shared" si="2"/>
        <v>626</v>
      </c>
      <c r="X61">
        <f>((13*R61+3*N61-2*O61)/W61) +Years!$K$4</f>
        <v>4.5606119500686955</v>
      </c>
      <c r="Y61">
        <f>VLOOKUP($C61,Fielding!$C$2:$E$110,3,FALSE)</f>
        <v>0.96199999999999997</v>
      </c>
      <c r="Z61">
        <f>VLOOKUP($C61,Fielding!$C$2:$E$110,2, FALSE)</f>
        <v>101</v>
      </c>
    </row>
    <row r="62" spans="1:26" x14ac:dyDescent="0.25">
      <c r="A62" t="s">
        <v>16</v>
      </c>
      <c r="B62">
        <v>2019</v>
      </c>
      <c r="C62" t="s">
        <v>86</v>
      </c>
      <c r="D62">
        <v>72</v>
      </c>
      <c r="E62">
        <v>72</v>
      </c>
      <c r="F62">
        <v>0</v>
      </c>
      <c r="G62">
        <v>37</v>
      </c>
      <c r="H62">
        <v>35</v>
      </c>
      <c r="I62">
        <v>17</v>
      </c>
      <c r="J62">
        <v>630.20000000000005</v>
      </c>
      <c r="K62">
        <v>647</v>
      </c>
      <c r="L62">
        <v>441</v>
      </c>
      <c r="M62">
        <v>362</v>
      </c>
      <c r="N62">
        <v>404</v>
      </c>
      <c r="O62">
        <v>485</v>
      </c>
      <c r="P62">
        <v>5.17</v>
      </c>
      <c r="Q62">
        <v>2969</v>
      </c>
      <c r="R62">
        <v>36</v>
      </c>
      <c r="S62">
        <v>0.26200000000000001</v>
      </c>
      <c r="T62">
        <v>95</v>
      </c>
      <c r="U62">
        <v>91</v>
      </c>
      <c r="V62">
        <f t="shared" si="1"/>
        <v>1.6677245318946365</v>
      </c>
      <c r="W62">
        <f t="shared" si="2"/>
        <v>630.66666666666686</v>
      </c>
      <c r="X62">
        <f>((13*R62+3*N62-2*O62)/W62) +Years!$K$4</f>
        <v>5.1448712155821399</v>
      </c>
      <c r="Y62">
        <f>VLOOKUP($C62,Fielding!$C$2:$E$110,3,FALSE)</f>
        <v>0.95699999999999996</v>
      </c>
      <c r="Z62">
        <f>VLOOKUP($C62,Fielding!$C$2:$E$110,2, FALSE)</f>
        <v>117</v>
      </c>
    </row>
    <row r="63" spans="1:26" x14ac:dyDescent="0.25">
      <c r="A63" t="s">
        <v>25</v>
      </c>
      <c r="B63">
        <v>2019</v>
      </c>
      <c r="C63" t="s">
        <v>87</v>
      </c>
      <c r="D63">
        <v>72</v>
      </c>
      <c r="E63">
        <v>72</v>
      </c>
      <c r="F63">
        <v>0</v>
      </c>
      <c r="G63">
        <v>40</v>
      </c>
      <c r="H63">
        <v>31</v>
      </c>
      <c r="I63">
        <v>14</v>
      </c>
      <c r="J63">
        <v>632.20000000000005</v>
      </c>
      <c r="K63">
        <v>596</v>
      </c>
      <c r="L63">
        <v>423</v>
      </c>
      <c r="M63">
        <v>365</v>
      </c>
      <c r="N63">
        <v>417</v>
      </c>
      <c r="O63">
        <v>614</v>
      </c>
      <c r="P63">
        <v>5.19</v>
      </c>
      <c r="Q63">
        <v>2926</v>
      </c>
      <c r="R63">
        <v>38</v>
      </c>
      <c r="S63">
        <v>0.245</v>
      </c>
      <c r="T63">
        <v>89</v>
      </c>
      <c r="U63">
        <v>76</v>
      </c>
      <c r="V63">
        <f t="shared" si="1"/>
        <v>1.6023410313192026</v>
      </c>
      <c r="W63">
        <f t="shared" si="2"/>
        <v>632.66666666666686</v>
      </c>
      <c r="X63">
        <f>((13*R63+3*N63-2*O63)/W63) +Years!$K$4</f>
        <v>4.8362543784530372</v>
      </c>
      <c r="Y63">
        <f>VLOOKUP($C63,Fielding!$C$2:$E$110,3,FALSE)</f>
        <v>0.97</v>
      </c>
      <c r="Z63">
        <f>VLOOKUP($C63,Fielding!$C$2:$E$110,2, FALSE)</f>
        <v>76</v>
      </c>
    </row>
    <row r="64" spans="1:26" x14ac:dyDescent="0.25">
      <c r="A64" t="s">
        <v>9</v>
      </c>
      <c r="B64">
        <v>2019</v>
      </c>
      <c r="C64" t="s">
        <v>88</v>
      </c>
      <c r="D64">
        <v>72</v>
      </c>
      <c r="E64">
        <v>72</v>
      </c>
      <c r="F64">
        <v>2</v>
      </c>
      <c r="G64">
        <v>34</v>
      </c>
      <c r="H64">
        <v>38</v>
      </c>
      <c r="I64">
        <v>9</v>
      </c>
      <c r="J64">
        <v>632</v>
      </c>
      <c r="K64">
        <v>623</v>
      </c>
      <c r="L64">
        <v>459</v>
      </c>
      <c r="M64">
        <v>370</v>
      </c>
      <c r="N64">
        <v>501</v>
      </c>
      <c r="O64">
        <v>653</v>
      </c>
      <c r="P64">
        <v>5.27</v>
      </c>
      <c r="Q64">
        <v>3074</v>
      </c>
      <c r="R64">
        <v>12</v>
      </c>
      <c r="S64">
        <v>0.25</v>
      </c>
      <c r="T64">
        <v>98</v>
      </c>
      <c r="U64">
        <v>84</v>
      </c>
      <c r="V64">
        <f t="shared" si="1"/>
        <v>1.7784810126582278</v>
      </c>
      <c r="W64">
        <f t="shared" si="2"/>
        <v>632</v>
      </c>
      <c r="X64">
        <f>((13*R64+3*N64-2*O64)/W64) +Years!$K$4</f>
        <v>4.5776227075402849</v>
      </c>
      <c r="Y64">
        <f>VLOOKUP($C64,Fielding!$C$2:$E$110,3,FALSE)</f>
        <v>0.95299999999999996</v>
      </c>
      <c r="Z64">
        <f>VLOOKUP($C64,Fielding!$C$2:$E$110,2, FALSE)</f>
        <v>125</v>
      </c>
    </row>
    <row r="65" spans="1:26" x14ac:dyDescent="0.25">
      <c r="A65" t="s">
        <v>49</v>
      </c>
      <c r="B65">
        <v>2019</v>
      </c>
      <c r="C65" t="s">
        <v>89</v>
      </c>
      <c r="D65">
        <v>72</v>
      </c>
      <c r="E65">
        <v>72</v>
      </c>
      <c r="F65">
        <v>0</v>
      </c>
      <c r="G65">
        <v>24</v>
      </c>
      <c r="H65">
        <v>47</v>
      </c>
      <c r="I65">
        <v>12</v>
      </c>
      <c r="J65">
        <v>629.20000000000005</v>
      </c>
      <c r="K65">
        <v>699</v>
      </c>
      <c r="L65">
        <v>450</v>
      </c>
      <c r="M65">
        <v>382</v>
      </c>
      <c r="N65">
        <v>349</v>
      </c>
      <c r="O65">
        <v>490</v>
      </c>
      <c r="P65">
        <v>5.46</v>
      </c>
      <c r="Q65">
        <v>2947</v>
      </c>
      <c r="R65">
        <v>37</v>
      </c>
      <c r="S65">
        <v>0.27600000000000002</v>
      </c>
      <c r="T65">
        <v>89</v>
      </c>
      <c r="U65">
        <v>61</v>
      </c>
      <c r="V65">
        <f t="shared" si="1"/>
        <v>1.6656071201525746</v>
      </c>
      <c r="W65">
        <f t="shared" si="2"/>
        <v>629.66666666666686</v>
      </c>
      <c r="X65">
        <f>((13*R65+3*N65-2*O65)/W65) +Years!$K$4</f>
        <v>4.8893801506988774</v>
      </c>
      <c r="Y65">
        <f>VLOOKUP($C65,Fielding!$C$2:$E$110,3,FALSE)</f>
        <v>0.95899999999999996</v>
      </c>
      <c r="Z65">
        <f>VLOOKUP($C65,Fielding!$C$2:$E$110,2, FALSE)</f>
        <v>108</v>
      </c>
    </row>
    <row r="66" spans="1:26" x14ac:dyDescent="0.25">
      <c r="A66" t="s">
        <v>17</v>
      </c>
      <c r="B66">
        <v>2019</v>
      </c>
      <c r="C66" t="s">
        <v>90</v>
      </c>
      <c r="D66">
        <v>72</v>
      </c>
      <c r="E66">
        <v>72</v>
      </c>
      <c r="F66">
        <v>1</v>
      </c>
      <c r="G66">
        <v>23</v>
      </c>
      <c r="H66">
        <v>49</v>
      </c>
      <c r="I66">
        <v>13</v>
      </c>
      <c r="J66">
        <v>614.20000000000005</v>
      </c>
      <c r="K66">
        <v>629</v>
      </c>
      <c r="L66">
        <v>482</v>
      </c>
      <c r="M66">
        <v>390</v>
      </c>
      <c r="N66">
        <v>419</v>
      </c>
      <c r="O66">
        <v>588</v>
      </c>
      <c r="P66">
        <v>5.71</v>
      </c>
      <c r="Q66">
        <v>2948</v>
      </c>
      <c r="R66">
        <v>24</v>
      </c>
      <c r="S66">
        <v>0.25700000000000001</v>
      </c>
      <c r="T66">
        <v>116</v>
      </c>
      <c r="U66">
        <v>80</v>
      </c>
      <c r="V66">
        <f t="shared" si="1"/>
        <v>1.7062845978508627</v>
      </c>
      <c r="W66">
        <f t="shared" si="2"/>
        <v>614.66666666666686</v>
      </c>
      <c r="X66">
        <f>((13*R66+3*N66-2*O66)/W66) +Years!$K$4</f>
        <v>4.6584493364976973</v>
      </c>
      <c r="Y66">
        <f>VLOOKUP($C66,Fielding!$C$2:$E$110,3,FALSE)</f>
        <v>0.95</v>
      </c>
      <c r="Z66">
        <f>VLOOKUP($C66,Fielding!$C$2:$E$110,2, FALSE)</f>
        <v>127</v>
      </c>
    </row>
    <row r="67" spans="1:26" x14ac:dyDescent="0.25">
      <c r="A67" t="s">
        <v>23</v>
      </c>
      <c r="B67">
        <v>2019</v>
      </c>
      <c r="C67" t="s">
        <v>91</v>
      </c>
      <c r="D67">
        <v>72</v>
      </c>
      <c r="E67">
        <v>71</v>
      </c>
      <c r="F67">
        <v>2</v>
      </c>
      <c r="G67">
        <v>32</v>
      </c>
      <c r="H67">
        <v>39</v>
      </c>
      <c r="I67">
        <v>11</v>
      </c>
      <c r="J67">
        <v>624.20000000000005</v>
      </c>
      <c r="K67">
        <v>727</v>
      </c>
      <c r="L67">
        <v>476</v>
      </c>
      <c r="M67">
        <v>407</v>
      </c>
      <c r="N67">
        <v>330</v>
      </c>
      <c r="O67">
        <v>481</v>
      </c>
      <c r="P67">
        <v>5.86</v>
      </c>
      <c r="Q67">
        <v>2961</v>
      </c>
      <c r="R67">
        <v>44</v>
      </c>
      <c r="S67">
        <v>0.28399999999999997</v>
      </c>
      <c r="T67">
        <v>78</v>
      </c>
      <c r="U67">
        <v>73</v>
      </c>
      <c r="V67">
        <f t="shared" ref="V67:V107" si="3">(N67+K67)/J67</f>
        <v>1.693367510413329</v>
      </c>
      <c r="W67">
        <f t="shared" ref="W67:W107" si="4">DOLLARDE(J67,3)</f>
        <v>624.66666666666686</v>
      </c>
      <c r="X67">
        <f>((13*R67+3*N67-2*O67)/W67) +Years!$K$4</f>
        <v>4.9795906769551959</v>
      </c>
      <c r="Y67">
        <f>VLOOKUP($C67,Fielding!$C$2:$E$110,3,FALSE)</f>
        <v>0.96299999999999997</v>
      </c>
      <c r="Z67">
        <f>VLOOKUP($C67,Fielding!$C$2:$E$110,2, FALSE)</f>
        <v>97</v>
      </c>
    </row>
    <row r="68" spans="1:26" x14ac:dyDescent="0.25">
      <c r="A68" t="s">
        <v>5</v>
      </c>
      <c r="B68">
        <v>2018</v>
      </c>
      <c r="C68" t="s">
        <v>92</v>
      </c>
      <c r="D68">
        <v>72</v>
      </c>
      <c r="E68">
        <v>72</v>
      </c>
      <c r="F68">
        <v>2</v>
      </c>
      <c r="G68">
        <v>39</v>
      </c>
      <c r="H68">
        <v>31</v>
      </c>
      <c r="I68">
        <v>24</v>
      </c>
      <c r="J68">
        <v>631</v>
      </c>
      <c r="K68">
        <v>590</v>
      </c>
      <c r="L68">
        <v>338</v>
      </c>
      <c r="M68">
        <v>252</v>
      </c>
      <c r="N68">
        <v>320</v>
      </c>
      <c r="O68">
        <v>534</v>
      </c>
      <c r="P68">
        <v>3.59</v>
      </c>
      <c r="Q68">
        <v>2822</v>
      </c>
      <c r="R68">
        <v>12</v>
      </c>
      <c r="S68">
        <v>0.24</v>
      </c>
      <c r="T68">
        <v>85</v>
      </c>
      <c r="U68">
        <v>44</v>
      </c>
      <c r="V68">
        <f t="shared" si="3"/>
        <v>1.4421553090332806</v>
      </c>
      <c r="W68">
        <f t="shared" si="4"/>
        <v>631</v>
      </c>
      <c r="X68">
        <f>((13*R68+3*N68-2*O68)/W68) +Years!$K$5</f>
        <v>4.0670303751098444</v>
      </c>
      <c r="Y68">
        <f>VLOOKUP($C68,Fielding!$C$2:$E$110,3,FALSE)</f>
        <v>0.96499999999999997</v>
      </c>
      <c r="Z68">
        <f>VLOOKUP($C68,Fielding!$C$2:$E$110,2, FALSE)</f>
        <v>91</v>
      </c>
    </row>
    <row r="69" spans="1:26" x14ac:dyDescent="0.25">
      <c r="A69" t="s">
        <v>12</v>
      </c>
      <c r="B69">
        <v>2018</v>
      </c>
      <c r="C69" t="s">
        <v>93</v>
      </c>
      <c r="D69">
        <v>72</v>
      </c>
      <c r="E69">
        <v>72</v>
      </c>
      <c r="F69">
        <v>0</v>
      </c>
      <c r="G69">
        <v>48</v>
      </c>
      <c r="H69">
        <v>24</v>
      </c>
      <c r="I69">
        <v>22</v>
      </c>
      <c r="J69">
        <v>637.20000000000005</v>
      </c>
      <c r="K69">
        <v>581</v>
      </c>
      <c r="L69">
        <v>334</v>
      </c>
      <c r="M69">
        <v>259</v>
      </c>
      <c r="N69">
        <v>262</v>
      </c>
      <c r="O69">
        <v>548</v>
      </c>
      <c r="P69">
        <v>3.66</v>
      </c>
      <c r="Q69">
        <v>2771</v>
      </c>
      <c r="R69">
        <v>34</v>
      </c>
      <c r="S69">
        <v>0.23499999999999999</v>
      </c>
      <c r="T69">
        <v>57</v>
      </c>
      <c r="U69">
        <v>36</v>
      </c>
      <c r="V69">
        <f t="shared" si="3"/>
        <v>1.3229755178907721</v>
      </c>
      <c r="W69">
        <f t="shared" si="4"/>
        <v>637.66666666666686</v>
      </c>
      <c r="X69">
        <f>((13*R69+3*N69-2*O69)/W69) +Years!$K$5</f>
        <v>4.1979653491758526</v>
      </c>
      <c r="Y69">
        <f>VLOOKUP($C69,Fielding!$C$2:$E$110,3,FALSE)</f>
        <v>0.96399999999999997</v>
      </c>
      <c r="Z69">
        <f>VLOOKUP($C69,Fielding!$C$2:$E$110,2, FALSE)</f>
        <v>95</v>
      </c>
    </row>
    <row r="70" spans="1:26" x14ac:dyDescent="0.25">
      <c r="A70" t="s">
        <v>50</v>
      </c>
      <c r="B70">
        <v>2018</v>
      </c>
      <c r="C70" t="s">
        <v>94</v>
      </c>
      <c r="D70">
        <v>72</v>
      </c>
      <c r="E70">
        <v>72</v>
      </c>
      <c r="F70">
        <v>0</v>
      </c>
      <c r="G70">
        <v>34</v>
      </c>
      <c r="H70">
        <v>37</v>
      </c>
      <c r="I70">
        <v>12</v>
      </c>
      <c r="J70">
        <v>628.20000000000005</v>
      </c>
      <c r="K70">
        <v>600</v>
      </c>
      <c r="L70">
        <v>371</v>
      </c>
      <c r="M70">
        <v>258</v>
      </c>
      <c r="N70">
        <v>307</v>
      </c>
      <c r="O70">
        <v>586</v>
      </c>
      <c r="P70">
        <v>3.69</v>
      </c>
      <c r="Q70">
        <v>2846</v>
      </c>
      <c r="R70">
        <v>34</v>
      </c>
      <c r="S70">
        <v>0.24299999999999999</v>
      </c>
      <c r="T70">
        <v>66</v>
      </c>
      <c r="U70">
        <v>69</v>
      </c>
      <c r="V70">
        <f t="shared" si="3"/>
        <v>1.44380770455269</v>
      </c>
      <c r="W70">
        <f t="shared" si="4"/>
        <v>628.66666666666686</v>
      </c>
      <c r="X70">
        <f>((13*R70+3*N70-2*O70)/W70) +Years!$K$5</f>
        <v>4.2947782479168994</v>
      </c>
      <c r="Y70">
        <f>VLOOKUP($C70,Fielding!$C$2:$E$110,3,FALSE)</f>
        <v>0.94699999999999995</v>
      </c>
      <c r="Z70">
        <f>VLOOKUP($C70,Fielding!$C$2:$E$110,2, FALSE)</f>
        <v>142</v>
      </c>
    </row>
    <row r="71" spans="1:26" x14ac:dyDescent="0.25">
      <c r="A71" t="s">
        <v>10</v>
      </c>
      <c r="B71">
        <v>2018</v>
      </c>
      <c r="C71" t="s">
        <v>95</v>
      </c>
      <c r="D71">
        <v>72</v>
      </c>
      <c r="E71">
        <v>72</v>
      </c>
      <c r="F71">
        <v>2</v>
      </c>
      <c r="G71">
        <v>46</v>
      </c>
      <c r="H71">
        <v>26</v>
      </c>
      <c r="I71">
        <v>14</v>
      </c>
      <c r="J71">
        <v>645.20000000000005</v>
      </c>
      <c r="K71">
        <v>625</v>
      </c>
      <c r="L71">
        <v>308</v>
      </c>
      <c r="M71">
        <v>274</v>
      </c>
      <c r="N71">
        <v>275</v>
      </c>
      <c r="O71">
        <v>598</v>
      </c>
      <c r="P71">
        <v>3.82</v>
      </c>
      <c r="Q71">
        <v>2829</v>
      </c>
      <c r="R71">
        <v>24</v>
      </c>
      <c r="S71">
        <v>0.248</v>
      </c>
      <c r="T71">
        <v>66</v>
      </c>
      <c r="U71">
        <v>38</v>
      </c>
      <c r="V71">
        <f t="shared" si="3"/>
        <v>1.3949163050216986</v>
      </c>
      <c r="W71">
        <f t="shared" si="4"/>
        <v>645.66666666666686</v>
      </c>
      <c r="X71">
        <f>((13*R71+3*N71-2*O71)/W71) +Years!$K$5</f>
        <v>3.8995822242859934</v>
      </c>
      <c r="Y71">
        <f>VLOOKUP($C71,Fielding!$C$2:$E$110,3,FALSE)</f>
        <v>0.97699999999999998</v>
      </c>
      <c r="Z71">
        <f>VLOOKUP($C71,Fielding!$C$2:$E$110,2, FALSE)</f>
        <v>63</v>
      </c>
    </row>
    <row r="72" spans="1:26" x14ac:dyDescent="0.25">
      <c r="A72" t="s">
        <v>9</v>
      </c>
      <c r="B72">
        <v>2018</v>
      </c>
      <c r="C72" t="s">
        <v>96</v>
      </c>
      <c r="D72">
        <v>72</v>
      </c>
      <c r="E72">
        <v>72</v>
      </c>
      <c r="F72">
        <v>1</v>
      </c>
      <c r="G72">
        <v>47</v>
      </c>
      <c r="H72">
        <v>25</v>
      </c>
      <c r="I72">
        <v>18</v>
      </c>
      <c r="J72">
        <v>653</v>
      </c>
      <c r="K72">
        <v>608</v>
      </c>
      <c r="L72">
        <v>330</v>
      </c>
      <c r="M72">
        <v>280</v>
      </c>
      <c r="N72">
        <v>284</v>
      </c>
      <c r="O72">
        <v>623</v>
      </c>
      <c r="P72">
        <v>3.86</v>
      </c>
      <c r="Q72">
        <v>2871</v>
      </c>
      <c r="R72">
        <v>31</v>
      </c>
      <c r="S72">
        <v>0.24199999999999999</v>
      </c>
      <c r="T72">
        <v>49</v>
      </c>
      <c r="U72">
        <v>70</v>
      </c>
      <c r="V72">
        <f t="shared" si="3"/>
        <v>1.3660030627871362</v>
      </c>
      <c r="W72">
        <f t="shared" si="4"/>
        <v>653</v>
      </c>
      <c r="X72">
        <f>((13*R72+3*N72-2*O72)/W72) +Years!$K$5</f>
        <v>4.0047431866367971</v>
      </c>
      <c r="Y72">
        <f>VLOOKUP($C72,Fielding!$C$2:$E$110,3,FALSE)</f>
        <v>0.97899999999999998</v>
      </c>
      <c r="Z72">
        <f>VLOOKUP($C72,Fielding!$C$2:$E$110,2, FALSE)</f>
        <v>55</v>
      </c>
    </row>
    <row r="73" spans="1:26" x14ac:dyDescent="0.25">
      <c r="A73" t="s">
        <v>7</v>
      </c>
      <c r="B73">
        <v>2018</v>
      </c>
      <c r="C73" t="s">
        <v>97</v>
      </c>
      <c r="D73">
        <v>72</v>
      </c>
      <c r="E73">
        <v>72</v>
      </c>
      <c r="F73">
        <v>0</v>
      </c>
      <c r="G73">
        <v>49</v>
      </c>
      <c r="H73">
        <v>23</v>
      </c>
      <c r="I73">
        <v>25</v>
      </c>
      <c r="J73">
        <v>638.20000000000005</v>
      </c>
      <c r="K73">
        <v>624</v>
      </c>
      <c r="L73">
        <v>350</v>
      </c>
      <c r="M73">
        <v>277</v>
      </c>
      <c r="N73">
        <v>291</v>
      </c>
      <c r="O73">
        <v>572</v>
      </c>
      <c r="P73">
        <v>3.9</v>
      </c>
      <c r="Q73">
        <v>2828</v>
      </c>
      <c r="R73">
        <v>40</v>
      </c>
      <c r="S73">
        <v>0.251</v>
      </c>
      <c r="T73">
        <v>71</v>
      </c>
      <c r="U73">
        <v>55</v>
      </c>
      <c r="V73">
        <f t="shared" si="3"/>
        <v>1.4337198370416797</v>
      </c>
      <c r="W73">
        <f t="shared" si="4"/>
        <v>638.66666666666686</v>
      </c>
      <c r="X73">
        <f>((13*R73+3*N73-2*O73)/W73) +Years!$K$5</f>
        <v>4.3808353835631397</v>
      </c>
      <c r="Y73">
        <f>VLOOKUP($C73,Fielding!$C$2:$E$110,3,FALSE)</f>
        <v>0.96499999999999997</v>
      </c>
      <c r="Z73">
        <f>VLOOKUP($C73,Fielding!$C$2:$E$110,2, FALSE)</f>
        <v>94</v>
      </c>
    </row>
    <row r="74" spans="1:26" x14ac:dyDescent="0.25">
      <c r="A74" t="s">
        <v>17</v>
      </c>
      <c r="B74">
        <v>2018</v>
      </c>
      <c r="C74" t="s">
        <v>98</v>
      </c>
      <c r="D74">
        <v>72</v>
      </c>
      <c r="E74">
        <v>72</v>
      </c>
      <c r="F74">
        <v>2</v>
      </c>
      <c r="G74">
        <v>38</v>
      </c>
      <c r="H74">
        <v>33</v>
      </c>
      <c r="I74">
        <v>16</v>
      </c>
      <c r="J74">
        <v>633.1</v>
      </c>
      <c r="K74">
        <v>633</v>
      </c>
      <c r="L74">
        <v>341</v>
      </c>
      <c r="M74">
        <v>280</v>
      </c>
      <c r="N74">
        <v>256</v>
      </c>
      <c r="O74">
        <v>536</v>
      </c>
      <c r="P74">
        <v>3.98</v>
      </c>
      <c r="Q74">
        <v>2804</v>
      </c>
      <c r="R74">
        <v>26</v>
      </c>
      <c r="S74">
        <v>0.253</v>
      </c>
      <c r="T74">
        <v>49</v>
      </c>
      <c r="U74">
        <v>42</v>
      </c>
      <c r="V74">
        <f t="shared" si="3"/>
        <v>1.4042015479387142</v>
      </c>
      <c r="W74">
        <f t="shared" si="4"/>
        <v>633.33333333333337</v>
      </c>
      <c r="X74">
        <f>((13*R74+3*N74-2*O74)/W74) +Years!$K$5</f>
        <v>4.04464485504979</v>
      </c>
      <c r="Y74">
        <f>VLOOKUP($C74,Fielding!$C$2:$E$110,3,FALSE)</f>
        <v>0.96499999999999997</v>
      </c>
      <c r="Z74">
        <f>VLOOKUP($C74,Fielding!$C$2:$E$110,2, FALSE)</f>
        <v>92</v>
      </c>
    </row>
    <row r="75" spans="1:26" x14ac:dyDescent="0.25">
      <c r="A75" t="s">
        <v>52</v>
      </c>
      <c r="B75">
        <v>2018</v>
      </c>
      <c r="C75" t="s">
        <v>99</v>
      </c>
      <c r="D75">
        <v>72</v>
      </c>
      <c r="E75">
        <v>72</v>
      </c>
      <c r="F75">
        <v>2</v>
      </c>
      <c r="G75">
        <v>30</v>
      </c>
      <c r="H75">
        <v>42</v>
      </c>
      <c r="I75">
        <v>10</v>
      </c>
      <c r="J75">
        <v>617.20000000000005</v>
      </c>
      <c r="K75">
        <v>591</v>
      </c>
      <c r="L75">
        <v>334</v>
      </c>
      <c r="M75">
        <v>278</v>
      </c>
      <c r="N75">
        <v>311</v>
      </c>
      <c r="O75">
        <v>508</v>
      </c>
      <c r="P75">
        <v>4.05</v>
      </c>
      <c r="Q75">
        <v>2740</v>
      </c>
      <c r="R75">
        <v>35</v>
      </c>
      <c r="S75">
        <v>0.249</v>
      </c>
      <c r="T75">
        <v>79</v>
      </c>
      <c r="U75">
        <v>54</v>
      </c>
      <c r="V75">
        <f t="shared" si="3"/>
        <v>1.4614387556707711</v>
      </c>
      <c r="W75">
        <f t="shared" si="4"/>
        <v>617.66666666666686</v>
      </c>
      <c r="X75">
        <f>((13*R75+3*N75-2*O75)/W75) +Years!$K$5</f>
        <v>4.5932272392347526</v>
      </c>
      <c r="Y75">
        <f>VLOOKUP($C75,Fielding!$C$2:$E$110,3,FALSE)</f>
        <v>0.96</v>
      </c>
      <c r="Z75">
        <f>VLOOKUP($C75,Fielding!$C$2:$E$110,2, FALSE)</f>
        <v>105</v>
      </c>
    </row>
    <row r="76" spans="1:26" x14ac:dyDescent="0.25">
      <c r="A76" t="s">
        <v>16</v>
      </c>
      <c r="B76">
        <v>2018</v>
      </c>
      <c r="C76" t="s">
        <v>100</v>
      </c>
      <c r="D76">
        <v>72</v>
      </c>
      <c r="E76">
        <v>72</v>
      </c>
      <c r="F76">
        <v>0</v>
      </c>
      <c r="G76">
        <v>40</v>
      </c>
      <c r="H76">
        <v>32</v>
      </c>
      <c r="I76">
        <v>17</v>
      </c>
      <c r="J76">
        <v>636</v>
      </c>
      <c r="K76">
        <v>658</v>
      </c>
      <c r="L76">
        <v>384</v>
      </c>
      <c r="M76">
        <v>289</v>
      </c>
      <c r="N76">
        <v>294</v>
      </c>
      <c r="O76">
        <v>604</v>
      </c>
      <c r="P76">
        <v>4.09</v>
      </c>
      <c r="Q76">
        <v>2900</v>
      </c>
      <c r="R76">
        <v>32</v>
      </c>
      <c r="S76">
        <v>0.25900000000000001</v>
      </c>
      <c r="T76">
        <v>71</v>
      </c>
      <c r="U76">
        <v>61</v>
      </c>
      <c r="V76">
        <f t="shared" si="3"/>
        <v>1.4968553459119496</v>
      </c>
      <c r="W76">
        <f t="shared" si="4"/>
        <v>636</v>
      </c>
      <c r="X76">
        <f>((13*R76+3*N76-2*O76)/W76) +Years!$K$5</f>
        <v>4.1324700784857384</v>
      </c>
      <c r="Y76">
        <f>VLOOKUP($C76,Fielding!$C$2:$E$110,3,FALSE)</f>
        <v>0.95499999999999996</v>
      </c>
      <c r="Z76">
        <f>VLOOKUP($C76,Fielding!$C$2:$E$110,2, FALSE)</f>
        <v>121</v>
      </c>
    </row>
    <row r="77" spans="1:26" x14ac:dyDescent="0.25">
      <c r="A77" t="s">
        <v>8</v>
      </c>
      <c r="B77">
        <v>2018</v>
      </c>
      <c r="C77" t="s">
        <v>101</v>
      </c>
      <c r="D77">
        <v>72</v>
      </c>
      <c r="E77">
        <v>72</v>
      </c>
      <c r="F77">
        <v>0</v>
      </c>
      <c r="G77">
        <v>37</v>
      </c>
      <c r="H77">
        <v>35</v>
      </c>
      <c r="I77">
        <v>20</v>
      </c>
      <c r="J77">
        <v>639</v>
      </c>
      <c r="K77">
        <v>597</v>
      </c>
      <c r="L77">
        <v>341</v>
      </c>
      <c r="M77">
        <v>292</v>
      </c>
      <c r="N77">
        <v>311</v>
      </c>
      <c r="O77">
        <v>615</v>
      </c>
      <c r="P77">
        <v>4.1100000000000003</v>
      </c>
      <c r="Q77">
        <v>2851</v>
      </c>
      <c r="R77">
        <v>21</v>
      </c>
      <c r="S77">
        <v>0.24199999999999999</v>
      </c>
      <c r="T77">
        <v>87</v>
      </c>
      <c r="U77">
        <v>76</v>
      </c>
      <c r="V77">
        <f t="shared" si="3"/>
        <v>1.4209702660406887</v>
      </c>
      <c r="W77">
        <f t="shared" si="4"/>
        <v>639</v>
      </c>
      <c r="X77">
        <f>((13*R77+3*N77-2*O77)/W77) +Years!$K$5</f>
        <v>3.9534019590774645</v>
      </c>
      <c r="Y77">
        <f>VLOOKUP($C77,Fielding!$C$2:$E$110,3,FALSE)</f>
        <v>0.97099999999999997</v>
      </c>
      <c r="Z77">
        <f>VLOOKUP($C77,Fielding!$C$2:$E$110,2, FALSE)</f>
        <v>79</v>
      </c>
    </row>
    <row r="78" spans="1:26" x14ac:dyDescent="0.25">
      <c r="A78" t="s">
        <v>6</v>
      </c>
      <c r="B78">
        <v>2018</v>
      </c>
      <c r="C78" t="s">
        <v>102</v>
      </c>
      <c r="D78">
        <v>72</v>
      </c>
      <c r="E78">
        <v>71</v>
      </c>
      <c r="F78">
        <v>1</v>
      </c>
      <c r="G78">
        <v>41</v>
      </c>
      <c r="H78">
        <v>30</v>
      </c>
      <c r="I78">
        <v>19</v>
      </c>
      <c r="J78">
        <v>631.1</v>
      </c>
      <c r="K78">
        <v>608</v>
      </c>
      <c r="L78">
        <v>336</v>
      </c>
      <c r="M78">
        <v>289</v>
      </c>
      <c r="N78">
        <v>311</v>
      </c>
      <c r="O78">
        <v>541</v>
      </c>
      <c r="P78">
        <v>4.12</v>
      </c>
      <c r="Q78">
        <v>2804</v>
      </c>
      <c r="R78">
        <v>30</v>
      </c>
      <c r="S78">
        <v>0.25</v>
      </c>
      <c r="T78">
        <v>83</v>
      </c>
      <c r="U78">
        <v>62</v>
      </c>
      <c r="V78">
        <f t="shared" si="3"/>
        <v>1.4561876089367769</v>
      </c>
      <c r="W78">
        <f t="shared" si="4"/>
        <v>631.33333333333337</v>
      </c>
      <c r="X78">
        <f>((13*R78+3*N78-2*O78)/W78) +Years!$K$5</f>
        <v>4.3726924291063671</v>
      </c>
      <c r="Y78">
        <f>VLOOKUP($C78,Fielding!$C$2:$E$110,3,FALSE)</f>
        <v>0.96599999999999997</v>
      </c>
      <c r="Z78">
        <f>VLOOKUP($C78,Fielding!$C$2:$E$110,2, FALSE)</f>
        <v>90</v>
      </c>
    </row>
    <row r="79" spans="1:26" x14ac:dyDescent="0.25">
      <c r="A79" t="s">
        <v>25</v>
      </c>
      <c r="B79">
        <v>2018</v>
      </c>
      <c r="C79" t="s">
        <v>103</v>
      </c>
      <c r="D79">
        <v>72</v>
      </c>
      <c r="E79">
        <v>72</v>
      </c>
      <c r="F79">
        <v>0</v>
      </c>
      <c r="G79">
        <v>28</v>
      </c>
      <c r="H79">
        <v>43</v>
      </c>
      <c r="I79">
        <v>17</v>
      </c>
      <c r="J79">
        <v>625.20000000000005</v>
      </c>
      <c r="K79">
        <v>573</v>
      </c>
      <c r="L79">
        <v>378</v>
      </c>
      <c r="M79">
        <v>294</v>
      </c>
      <c r="N79">
        <v>354</v>
      </c>
      <c r="O79">
        <v>550</v>
      </c>
      <c r="P79">
        <v>4.2300000000000004</v>
      </c>
      <c r="Q79">
        <v>2836</v>
      </c>
      <c r="R79">
        <v>35</v>
      </c>
      <c r="S79">
        <v>0.23799999999999999</v>
      </c>
      <c r="T79">
        <v>88</v>
      </c>
      <c r="U79">
        <v>75</v>
      </c>
      <c r="V79">
        <f t="shared" si="3"/>
        <v>1.482725527831094</v>
      </c>
      <c r="W79">
        <f t="shared" si="4"/>
        <v>625.66666666666686</v>
      </c>
      <c r="X79">
        <f>((13*R79+3*N79-2*O79)/W79) +Years!$K$5</f>
        <v>4.6574497228399361</v>
      </c>
      <c r="Y79">
        <f>VLOOKUP($C79,Fielding!$C$2:$E$110,3,FALSE)</f>
        <v>0.95799999999999996</v>
      </c>
      <c r="Z79">
        <f>VLOOKUP($C79,Fielding!$C$2:$E$110,2, FALSE)</f>
        <v>109</v>
      </c>
    </row>
    <row r="80" spans="1:26" x14ac:dyDescent="0.25">
      <c r="A80" t="s">
        <v>51</v>
      </c>
      <c r="B80">
        <v>2018</v>
      </c>
      <c r="C80" t="s">
        <v>104</v>
      </c>
      <c r="D80">
        <v>72</v>
      </c>
      <c r="E80">
        <v>72</v>
      </c>
      <c r="F80">
        <v>0</v>
      </c>
      <c r="G80">
        <v>41</v>
      </c>
      <c r="H80">
        <v>31</v>
      </c>
      <c r="I80">
        <v>15</v>
      </c>
      <c r="J80">
        <v>639.1</v>
      </c>
      <c r="K80">
        <v>598</v>
      </c>
      <c r="L80">
        <v>385</v>
      </c>
      <c r="M80">
        <v>316</v>
      </c>
      <c r="N80">
        <v>376</v>
      </c>
      <c r="O80">
        <v>462</v>
      </c>
      <c r="P80">
        <v>4.45</v>
      </c>
      <c r="Q80">
        <v>2927</v>
      </c>
      <c r="R80">
        <v>43</v>
      </c>
      <c r="S80">
        <v>0.24099999999999999</v>
      </c>
      <c r="T80">
        <v>96</v>
      </c>
      <c r="U80">
        <v>71</v>
      </c>
      <c r="V80">
        <f t="shared" si="3"/>
        <v>1.5240181505241746</v>
      </c>
      <c r="W80">
        <f t="shared" si="4"/>
        <v>639.33333333333337</v>
      </c>
      <c r="X80">
        <f>((13*R80+3*N80-2*O80)/W80) +Years!$K$5</f>
        <v>5.1843913014577803</v>
      </c>
      <c r="Y80">
        <f>VLOOKUP($C80,Fielding!$C$2:$E$110,3,FALSE)</f>
        <v>0.97</v>
      </c>
      <c r="Z80">
        <f>VLOOKUP($C80,Fielding!$C$2:$E$110,2, FALSE)</f>
        <v>79</v>
      </c>
    </row>
    <row r="81" spans="1:26" x14ac:dyDescent="0.25">
      <c r="A81" t="s">
        <v>23</v>
      </c>
      <c r="B81">
        <v>2018</v>
      </c>
      <c r="C81" t="s">
        <v>105</v>
      </c>
      <c r="D81">
        <v>72</v>
      </c>
      <c r="E81">
        <v>72</v>
      </c>
      <c r="F81">
        <v>2</v>
      </c>
      <c r="G81">
        <v>37</v>
      </c>
      <c r="H81">
        <v>34</v>
      </c>
      <c r="I81">
        <v>17</v>
      </c>
      <c r="J81">
        <v>631.1</v>
      </c>
      <c r="K81">
        <v>661</v>
      </c>
      <c r="L81">
        <v>381</v>
      </c>
      <c r="M81">
        <v>322</v>
      </c>
      <c r="N81">
        <v>331</v>
      </c>
      <c r="O81">
        <v>467</v>
      </c>
      <c r="P81">
        <v>4.59</v>
      </c>
      <c r="Q81">
        <v>2893</v>
      </c>
      <c r="R81">
        <v>33</v>
      </c>
      <c r="S81">
        <v>0.26400000000000001</v>
      </c>
      <c r="T81">
        <v>70</v>
      </c>
      <c r="U81">
        <v>62</v>
      </c>
      <c r="V81">
        <f t="shared" si="3"/>
        <v>1.5718586594834416</v>
      </c>
      <c r="W81">
        <f t="shared" si="4"/>
        <v>631.33333333333337</v>
      </c>
      <c r="X81">
        <f>((13*R81+3*N81-2*O81)/W81) +Years!$K$5</f>
        <v>4.7639279095709925</v>
      </c>
      <c r="Y81">
        <f>VLOOKUP($C81,Fielding!$C$2:$E$110,3,FALSE)</f>
        <v>0.96799999999999997</v>
      </c>
      <c r="Z81">
        <f>VLOOKUP($C81,Fielding!$C$2:$E$110,2, FALSE)</f>
        <v>87</v>
      </c>
    </row>
    <row r="82" spans="1:26" x14ac:dyDescent="0.25">
      <c r="A82" t="s">
        <v>18</v>
      </c>
      <c r="B82">
        <v>2018</v>
      </c>
      <c r="C82" t="s">
        <v>106</v>
      </c>
      <c r="D82">
        <v>71</v>
      </c>
      <c r="E82">
        <v>71</v>
      </c>
      <c r="F82">
        <v>0</v>
      </c>
      <c r="G82">
        <v>28</v>
      </c>
      <c r="H82">
        <v>43</v>
      </c>
      <c r="I82">
        <v>15</v>
      </c>
      <c r="J82">
        <v>614.20000000000005</v>
      </c>
      <c r="K82">
        <v>602</v>
      </c>
      <c r="L82">
        <v>392</v>
      </c>
      <c r="M82">
        <v>321</v>
      </c>
      <c r="N82">
        <v>338</v>
      </c>
      <c r="O82">
        <v>588</v>
      </c>
      <c r="P82">
        <v>4.7</v>
      </c>
      <c r="Q82">
        <v>2814</v>
      </c>
      <c r="R82">
        <v>42</v>
      </c>
      <c r="S82">
        <v>0.251</v>
      </c>
      <c r="T82">
        <v>99</v>
      </c>
      <c r="U82">
        <v>73</v>
      </c>
      <c r="V82">
        <f t="shared" si="3"/>
        <v>1.5304461087593617</v>
      </c>
      <c r="W82">
        <f t="shared" si="4"/>
        <v>614.66666666666686</v>
      </c>
      <c r="X82">
        <f>((13*R82+3*N82-2*O82)/W82) +Years!$K$5</f>
        <v>4.6156894948488532</v>
      </c>
      <c r="Y82">
        <f>VLOOKUP($C82,Fielding!$C$2:$E$110,3,FALSE)</f>
        <v>0.96299999999999997</v>
      </c>
      <c r="Z82">
        <f>VLOOKUP($C82,Fielding!$C$2:$E$110,2, FALSE)</f>
        <v>93</v>
      </c>
    </row>
    <row r="83" spans="1:26" x14ac:dyDescent="0.25">
      <c r="A83" t="s">
        <v>22</v>
      </c>
      <c r="B83">
        <v>2018</v>
      </c>
      <c r="C83" t="s">
        <v>107</v>
      </c>
      <c r="D83">
        <v>71</v>
      </c>
      <c r="E83">
        <v>71</v>
      </c>
      <c r="F83">
        <v>3</v>
      </c>
      <c r="G83">
        <v>29</v>
      </c>
      <c r="H83">
        <v>42</v>
      </c>
      <c r="I83">
        <v>14</v>
      </c>
      <c r="J83">
        <v>612.20000000000005</v>
      </c>
      <c r="K83">
        <v>632</v>
      </c>
      <c r="L83">
        <v>392</v>
      </c>
      <c r="M83">
        <v>332</v>
      </c>
      <c r="N83">
        <v>308</v>
      </c>
      <c r="O83">
        <v>506</v>
      </c>
      <c r="P83">
        <v>4.88</v>
      </c>
      <c r="Q83">
        <v>2786</v>
      </c>
      <c r="R83">
        <v>30</v>
      </c>
      <c r="S83">
        <v>0.26100000000000001</v>
      </c>
      <c r="T83">
        <v>75</v>
      </c>
      <c r="U83">
        <v>53</v>
      </c>
      <c r="V83">
        <f t="shared" si="3"/>
        <v>1.5354459327017314</v>
      </c>
      <c r="W83">
        <f t="shared" si="4"/>
        <v>612.66666666666686</v>
      </c>
      <c r="X83">
        <f>((13*R83+3*N83-2*O83)/W83) +Years!$K$5</f>
        <v>4.4838877391915917</v>
      </c>
      <c r="Y83">
        <f>VLOOKUP($C83,Fielding!$C$2:$E$110,3,FALSE)</f>
        <v>0.97099999999999997</v>
      </c>
      <c r="Z83">
        <f>VLOOKUP($C83,Fielding!$C$2:$E$110,2, FALSE)</f>
        <v>73</v>
      </c>
    </row>
    <row r="84" spans="1:26" x14ac:dyDescent="0.25">
      <c r="A84" t="s">
        <v>21</v>
      </c>
      <c r="B84">
        <v>2018</v>
      </c>
      <c r="C84" t="s">
        <v>108</v>
      </c>
      <c r="D84">
        <v>72</v>
      </c>
      <c r="E84">
        <v>72</v>
      </c>
      <c r="F84">
        <v>2</v>
      </c>
      <c r="G84">
        <v>34</v>
      </c>
      <c r="H84">
        <v>38</v>
      </c>
      <c r="I84">
        <v>13</v>
      </c>
      <c r="J84">
        <v>630.1</v>
      </c>
      <c r="K84">
        <v>650</v>
      </c>
      <c r="L84">
        <v>408</v>
      </c>
      <c r="M84">
        <v>344</v>
      </c>
      <c r="N84">
        <v>339</v>
      </c>
      <c r="O84">
        <v>542</v>
      </c>
      <c r="P84">
        <v>4.91</v>
      </c>
      <c r="Q84">
        <v>2878</v>
      </c>
      <c r="R84">
        <v>45</v>
      </c>
      <c r="S84">
        <v>0.26300000000000001</v>
      </c>
      <c r="T84">
        <v>97</v>
      </c>
      <c r="U84">
        <v>63</v>
      </c>
      <c r="V84">
        <f t="shared" si="3"/>
        <v>1.5695921282336136</v>
      </c>
      <c r="W84">
        <f t="shared" si="4"/>
        <v>630.33333333333337</v>
      </c>
      <c r="X84">
        <f>((13*R84+3*N84-2*O84)/W84) +Years!$K$5</f>
        <v>4.8127480585901052</v>
      </c>
      <c r="Y84">
        <f>VLOOKUP($C84,Fielding!$C$2:$E$110,3,FALSE)</f>
        <v>0.97</v>
      </c>
      <c r="Z84">
        <f>VLOOKUP($C84,Fielding!$C$2:$E$110,2, FALSE)</f>
        <v>79</v>
      </c>
    </row>
    <row r="85" spans="1:26" x14ac:dyDescent="0.25">
      <c r="A85" t="s">
        <v>13</v>
      </c>
      <c r="B85">
        <v>2018</v>
      </c>
      <c r="C85" t="s">
        <v>109</v>
      </c>
      <c r="D85">
        <v>72</v>
      </c>
      <c r="E85">
        <v>72</v>
      </c>
      <c r="F85">
        <v>0</v>
      </c>
      <c r="G85">
        <v>28</v>
      </c>
      <c r="H85">
        <v>44</v>
      </c>
      <c r="I85">
        <v>11</v>
      </c>
      <c r="J85">
        <v>622</v>
      </c>
      <c r="K85">
        <v>595</v>
      </c>
      <c r="L85">
        <v>421</v>
      </c>
      <c r="M85">
        <v>363</v>
      </c>
      <c r="N85">
        <v>422</v>
      </c>
      <c r="O85">
        <v>507</v>
      </c>
      <c r="P85">
        <v>5.25</v>
      </c>
      <c r="Q85">
        <v>2904</v>
      </c>
      <c r="R85">
        <v>37</v>
      </c>
      <c r="S85">
        <v>0.247</v>
      </c>
      <c r="T85">
        <v>147</v>
      </c>
      <c r="U85">
        <v>70</v>
      </c>
      <c r="V85">
        <f t="shared" si="3"/>
        <v>1.635048231511254</v>
      </c>
      <c r="W85">
        <f t="shared" si="4"/>
        <v>622</v>
      </c>
      <c r="X85">
        <f>((13*R85+3*N85-2*O85)/W85) +Years!$K$5</f>
        <v>5.1694172361633459</v>
      </c>
      <c r="Y85">
        <f>VLOOKUP($C85,Fielding!$C$2:$E$110,3,FALSE)</f>
        <v>0.98199999999999998</v>
      </c>
      <c r="Z85">
        <f>VLOOKUP($C85,Fielding!$C$2:$E$110,2, FALSE)</f>
        <v>45</v>
      </c>
    </row>
    <row r="86" spans="1:26" x14ac:dyDescent="0.25">
      <c r="A86" t="s">
        <v>49</v>
      </c>
      <c r="B86">
        <v>2018</v>
      </c>
      <c r="C86" t="s">
        <v>110</v>
      </c>
      <c r="D86">
        <v>72</v>
      </c>
      <c r="E86">
        <v>72</v>
      </c>
      <c r="F86">
        <v>2</v>
      </c>
      <c r="G86">
        <v>22</v>
      </c>
      <c r="H86">
        <v>50</v>
      </c>
      <c r="I86">
        <v>6</v>
      </c>
      <c r="J86">
        <v>628.1</v>
      </c>
      <c r="K86">
        <v>695</v>
      </c>
      <c r="L86">
        <v>462</v>
      </c>
      <c r="M86">
        <v>378</v>
      </c>
      <c r="N86">
        <v>355</v>
      </c>
      <c r="O86">
        <v>479</v>
      </c>
      <c r="P86">
        <v>5.41</v>
      </c>
      <c r="Q86">
        <v>2953</v>
      </c>
      <c r="R86">
        <v>42</v>
      </c>
      <c r="S86">
        <v>0.27500000000000002</v>
      </c>
      <c r="T86">
        <v>116</v>
      </c>
      <c r="U86">
        <v>72</v>
      </c>
      <c r="V86">
        <f t="shared" si="3"/>
        <v>1.67170832669957</v>
      </c>
      <c r="W86">
        <f t="shared" si="4"/>
        <v>628.33333333333337</v>
      </c>
      <c r="X86">
        <f>((13*R86+3*N86-2*O86)/W86) +Years!$K$5</f>
        <v>5.0302179389531823</v>
      </c>
      <c r="Y86">
        <f>VLOOKUP($C86,Fielding!$C$2:$E$110,3,FALSE)</f>
        <v>0.96</v>
      </c>
      <c r="Z86">
        <f>VLOOKUP($C86,Fielding!$C$2:$E$110,2, FALSE)</f>
        <v>106</v>
      </c>
    </row>
    <row r="87" spans="1:26" x14ac:dyDescent="0.25">
      <c r="A87" t="s">
        <v>4</v>
      </c>
      <c r="B87">
        <v>2018</v>
      </c>
      <c r="C87" t="s">
        <v>111</v>
      </c>
      <c r="D87">
        <v>72</v>
      </c>
      <c r="E87">
        <v>72</v>
      </c>
      <c r="F87">
        <v>1</v>
      </c>
      <c r="G87">
        <v>20</v>
      </c>
      <c r="H87">
        <v>52</v>
      </c>
      <c r="I87">
        <v>6</v>
      </c>
      <c r="J87">
        <v>626</v>
      </c>
      <c r="K87">
        <v>693</v>
      </c>
      <c r="L87">
        <v>467</v>
      </c>
      <c r="M87">
        <v>384</v>
      </c>
      <c r="N87">
        <v>355</v>
      </c>
      <c r="O87">
        <v>475</v>
      </c>
      <c r="P87">
        <v>5.52</v>
      </c>
      <c r="Q87">
        <v>2954</v>
      </c>
      <c r="R87">
        <v>35</v>
      </c>
      <c r="S87">
        <v>0.27600000000000002</v>
      </c>
      <c r="T87">
        <v>106</v>
      </c>
      <c r="U87">
        <v>84</v>
      </c>
      <c r="V87">
        <f t="shared" si="3"/>
        <v>1.6741214057507987</v>
      </c>
      <c r="W87">
        <f t="shared" si="4"/>
        <v>626</v>
      </c>
      <c r="X87">
        <f>((13*R87+3*N87-2*O87)/W87) +Years!$K$5</f>
        <v>4.9015037755138895</v>
      </c>
      <c r="Y87">
        <f>VLOOKUP($C87,Fielding!$C$2:$E$110,3,FALSE)</f>
        <v>0.96299999999999997</v>
      </c>
      <c r="Z87">
        <f>VLOOKUP($C87,Fielding!$C$2:$E$110,2, FALSE)</f>
        <v>102</v>
      </c>
    </row>
    <row r="88" spans="1:26" x14ac:dyDescent="0.25">
      <c r="A88" t="s">
        <v>8</v>
      </c>
      <c r="B88">
        <v>2017</v>
      </c>
      <c r="C88" t="s">
        <v>112</v>
      </c>
      <c r="D88">
        <v>72</v>
      </c>
      <c r="E88">
        <v>72</v>
      </c>
      <c r="F88">
        <v>0</v>
      </c>
      <c r="G88">
        <v>42</v>
      </c>
      <c r="H88">
        <v>30</v>
      </c>
      <c r="I88">
        <v>14</v>
      </c>
      <c r="J88">
        <v>637</v>
      </c>
      <c r="K88">
        <v>553</v>
      </c>
      <c r="L88">
        <v>294</v>
      </c>
      <c r="M88">
        <v>243</v>
      </c>
      <c r="N88">
        <v>308</v>
      </c>
      <c r="O88">
        <v>643</v>
      </c>
      <c r="P88">
        <v>3.43</v>
      </c>
      <c r="Q88">
        <v>2788</v>
      </c>
      <c r="R88">
        <v>41</v>
      </c>
      <c r="S88">
        <v>0.22800000000000001</v>
      </c>
      <c r="T88">
        <v>75</v>
      </c>
      <c r="U88">
        <v>53</v>
      </c>
      <c r="V88">
        <f t="shared" si="3"/>
        <v>1.3516483516483517</v>
      </c>
      <c r="W88">
        <f t="shared" si="4"/>
        <v>637</v>
      </c>
      <c r="X88">
        <f>((13*R88+3*N88-2*O88)/W88) +Years!$K$6</f>
        <v>4.3858618721402083</v>
      </c>
      <c r="Y88">
        <f>VLOOKUP($C88,Fielding!$C$2:$E$110,3,FALSE)</f>
        <v>0.97499999999999998</v>
      </c>
      <c r="Z88">
        <f>VLOOKUP($C88,Fielding!$C$2:$E$110,2, FALSE)</f>
        <v>64</v>
      </c>
    </row>
    <row r="89" spans="1:26" x14ac:dyDescent="0.25">
      <c r="A89" t="s">
        <v>10</v>
      </c>
      <c r="B89">
        <v>2017</v>
      </c>
      <c r="C89" t="s">
        <v>113</v>
      </c>
      <c r="D89">
        <v>72</v>
      </c>
      <c r="E89">
        <v>72</v>
      </c>
      <c r="F89">
        <v>0</v>
      </c>
      <c r="G89">
        <v>44</v>
      </c>
      <c r="H89">
        <v>28</v>
      </c>
      <c r="I89">
        <v>20</v>
      </c>
      <c r="J89">
        <v>631.20000000000005</v>
      </c>
      <c r="K89">
        <v>588</v>
      </c>
      <c r="L89">
        <v>327</v>
      </c>
      <c r="M89">
        <v>260</v>
      </c>
      <c r="N89">
        <v>303</v>
      </c>
      <c r="O89">
        <v>521</v>
      </c>
      <c r="P89">
        <v>3.7</v>
      </c>
      <c r="Q89">
        <v>2800</v>
      </c>
      <c r="R89">
        <v>45</v>
      </c>
      <c r="S89">
        <v>0.24199999999999999</v>
      </c>
      <c r="T89">
        <v>62</v>
      </c>
      <c r="U89">
        <v>71</v>
      </c>
      <c r="V89">
        <f t="shared" si="3"/>
        <v>1.4115969581749048</v>
      </c>
      <c r="W89">
        <f t="shared" si="4"/>
        <v>631.66666666666686</v>
      </c>
      <c r="X89">
        <f>((13*R89+3*N89-2*O89)/W89) +Years!$K$6</f>
        <v>4.8329833145876959</v>
      </c>
      <c r="Y89">
        <f>VLOOKUP($C89,Fielding!$C$2:$E$110,3,FALSE)</f>
        <v>0.96299999999999997</v>
      </c>
      <c r="Z89">
        <f>VLOOKUP($C89,Fielding!$C$2:$E$110,2, FALSE)</f>
        <v>101</v>
      </c>
    </row>
    <row r="90" spans="1:26" x14ac:dyDescent="0.25">
      <c r="A90" t="s">
        <v>7</v>
      </c>
      <c r="B90">
        <v>2017</v>
      </c>
      <c r="C90" t="s">
        <v>114</v>
      </c>
      <c r="D90">
        <v>72</v>
      </c>
      <c r="E90">
        <v>72</v>
      </c>
      <c r="F90">
        <v>0</v>
      </c>
      <c r="G90">
        <v>38</v>
      </c>
      <c r="H90">
        <v>34</v>
      </c>
      <c r="I90">
        <v>11</v>
      </c>
      <c r="J90">
        <v>632.1</v>
      </c>
      <c r="K90">
        <v>622</v>
      </c>
      <c r="L90">
        <v>331</v>
      </c>
      <c r="M90">
        <v>262</v>
      </c>
      <c r="N90">
        <v>270</v>
      </c>
      <c r="O90">
        <v>563</v>
      </c>
      <c r="P90">
        <v>3.73</v>
      </c>
      <c r="Q90">
        <v>2809</v>
      </c>
      <c r="R90">
        <v>31</v>
      </c>
      <c r="S90">
        <v>0.251</v>
      </c>
      <c r="T90">
        <v>66</v>
      </c>
      <c r="U90">
        <v>58</v>
      </c>
      <c r="V90">
        <f t="shared" si="3"/>
        <v>1.4111691188103148</v>
      </c>
      <c r="W90">
        <f t="shared" si="4"/>
        <v>632.33333333333337</v>
      </c>
      <c r="X90">
        <f>((13*R90+3*N90-2*O90)/W90) +Years!$K$6</f>
        <v>4.2550016938366984</v>
      </c>
      <c r="Y90">
        <f>VLOOKUP($C90,Fielding!$C$2:$E$110,3,FALSE)</f>
        <v>0.95799999999999996</v>
      </c>
      <c r="Z90">
        <f>VLOOKUP($C90,Fielding!$C$2:$E$110,2, FALSE)</f>
        <v>113</v>
      </c>
    </row>
    <row r="91" spans="1:26" x14ac:dyDescent="0.25">
      <c r="A91" t="s">
        <v>50</v>
      </c>
      <c r="B91">
        <v>2017</v>
      </c>
      <c r="C91" t="s">
        <v>115</v>
      </c>
      <c r="D91">
        <v>72</v>
      </c>
      <c r="E91">
        <v>72</v>
      </c>
      <c r="F91">
        <v>1</v>
      </c>
      <c r="G91">
        <v>52</v>
      </c>
      <c r="H91">
        <v>20</v>
      </c>
      <c r="I91">
        <v>25</v>
      </c>
      <c r="J91">
        <v>636</v>
      </c>
      <c r="K91">
        <v>579</v>
      </c>
      <c r="L91">
        <v>304</v>
      </c>
      <c r="M91">
        <v>266</v>
      </c>
      <c r="N91">
        <v>266</v>
      </c>
      <c r="O91">
        <v>551</v>
      </c>
      <c r="P91">
        <v>3.76</v>
      </c>
      <c r="Q91">
        <v>2738</v>
      </c>
      <c r="R91">
        <v>49</v>
      </c>
      <c r="S91">
        <v>0.23899999999999999</v>
      </c>
      <c r="T91">
        <v>53</v>
      </c>
      <c r="U91">
        <v>45</v>
      </c>
      <c r="V91">
        <f t="shared" si="3"/>
        <v>1.328616352201258</v>
      </c>
      <c r="W91">
        <f t="shared" si="4"/>
        <v>636</v>
      </c>
      <c r="X91">
        <f>((13*R91+3*N91-2*O91)/W91) +Years!$K$6</f>
        <v>4.6410009379261741</v>
      </c>
      <c r="Y91">
        <f>VLOOKUP($C91,Fielding!$C$2:$E$110,3,FALSE)</f>
        <v>0.96899999999999997</v>
      </c>
      <c r="Z91">
        <f>VLOOKUP($C91,Fielding!$C$2:$E$110,2, FALSE)</f>
        <v>82</v>
      </c>
    </row>
    <row r="92" spans="1:26" x14ac:dyDescent="0.25">
      <c r="A92" t="s">
        <v>25</v>
      </c>
      <c r="B92">
        <v>2017</v>
      </c>
      <c r="C92" t="s">
        <v>116</v>
      </c>
      <c r="D92">
        <v>72</v>
      </c>
      <c r="E92">
        <v>71</v>
      </c>
      <c r="F92">
        <v>4</v>
      </c>
      <c r="G92">
        <v>39</v>
      </c>
      <c r="H92">
        <v>32</v>
      </c>
      <c r="I92">
        <v>15</v>
      </c>
      <c r="J92">
        <v>629.20000000000005</v>
      </c>
      <c r="K92">
        <v>591</v>
      </c>
      <c r="L92">
        <v>327</v>
      </c>
      <c r="M92">
        <v>278</v>
      </c>
      <c r="N92">
        <v>309</v>
      </c>
      <c r="O92">
        <v>541</v>
      </c>
      <c r="P92">
        <v>3.97</v>
      </c>
      <c r="Q92">
        <v>2806</v>
      </c>
      <c r="R92">
        <v>31</v>
      </c>
      <c r="S92">
        <v>0.24299999999999999</v>
      </c>
      <c r="T92">
        <v>64</v>
      </c>
      <c r="U92">
        <v>64</v>
      </c>
      <c r="V92">
        <f t="shared" si="3"/>
        <v>1.4303877940241576</v>
      </c>
      <c r="W92">
        <f t="shared" si="4"/>
        <v>629.66666666666686</v>
      </c>
      <c r="X92">
        <f>((13*R92+3*N92-2*O92)/W92) +Years!$K$6</f>
        <v>4.5112752170196346</v>
      </c>
      <c r="Y92">
        <f>VLOOKUP($C92,Fielding!$C$2:$E$110,3,FALSE)</f>
        <v>0.96699999999999997</v>
      </c>
      <c r="Z92">
        <f>VLOOKUP($C92,Fielding!$C$2:$E$110,2, FALSE)</f>
        <v>87</v>
      </c>
    </row>
    <row r="93" spans="1:26" x14ac:dyDescent="0.25">
      <c r="A93" t="s">
        <v>4</v>
      </c>
      <c r="B93">
        <v>2017</v>
      </c>
      <c r="C93" t="s">
        <v>117</v>
      </c>
      <c r="D93">
        <v>72</v>
      </c>
      <c r="E93">
        <v>72</v>
      </c>
      <c r="F93">
        <v>2</v>
      </c>
      <c r="G93">
        <v>39</v>
      </c>
      <c r="H93">
        <v>32</v>
      </c>
      <c r="I93">
        <v>16</v>
      </c>
      <c r="J93">
        <v>627.20000000000005</v>
      </c>
      <c r="K93">
        <v>583</v>
      </c>
      <c r="L93">
        <v>343</v>
      </c>
      <c r="M93">
        <v>279</v>
      </c>
      <c r="N93">
        <v>381</v>
      </c>
      <c r="O93">
        <v>518</v>
      </c>
      <c r="P93">
        <v>4</v>
      </c>
      <c r="Q93">
        <v>2893</v>
      </c>
      <c r="R93">
        <v>36</v>
      </c>
      <c r="S93">
        <v>0.24</v>
      </c>
      <c r="T93">
        <v>93</v>
      </c>
      <c r="U93">
        <v>81</v>
      </c>
      <c r="V93">
        <f t="shared" si="3"/>
        <v>1.5369897959183672</v>
      </c>
      <c r="W93">
        <f t="shared" si="4"/>
        <v>627.66666666666686</v>
      </c>
      <c r="X93">
        <f>((13*R93+3*N93-2*O93)/W93) +Years!$K$6</f>
        <v>5.0335073758664333</v>
      </c>
      <c r="Y93">
        <f>VLOOKUP($C93,Fielding!$C$2:$E$110,3,FALSE)</f>
        <v>0.96</v>
      </c>
      <c r="Z93">
        <f>VLOOKUP($C93,Fielding!$C$2:$E$110,2, FALSE)</f>
        <v>108</v>
      </c>
    </row>
    <row r="94" spans="1:26" x14ac:dyDescent="0.25">
      <c r="A94" t="s">
        <v>6</v>
      </c>
      <c r="B94">
        <v>2017</v>
      </c>
      <c r="C94" t="s">
        <v>118</v>
      </c>
      <c r="D94">
        <v>72</v>
      </c>
      <c r="E94">
        <v>72</v>
      </c>
      <c r="F94">
        <v>0</v>
      </c>
      <c r="G94">
        <v>36</v>
      </c>
      <c r="H94">
        <v>36</v>
      </c>
      <c r="I94">
        <v>22</v>
      </c>
      <c r="J94">
        <v>631.20000000000005</v>
      </c>
      <c r="K94">
        <v>641</v>
      </c>
      <c r="L94">
        <v>351</v>
      </c>
      <c r="M94">
        <v>283</v>
      </c>
      <c r="N94">
        <v>254</v>
      </c>
      <c r="O94">
        <v>534</v>
      </c>
      <c r="P94">
        <v>4.03</v>
      </c>
      <c r="Q94">
        <v>2829</v>
      </c>
      <c r="R94">
        <v>42</v>
      </c>
      <c r="S94">
        <v>0.25700000000000001</v>
      </c>
      <c r="T94">
        <v>93</v>
      </c>
      <c r="U94">
        <v>77</v>
      </c>
      <c r="V94">
        <f t="shared" si="3"/>
        <v>1.417934093789607</v>
      </c>
      <c r="W94">
        <f t="shared" si="4"/>
        <v>631.66666666666686</v>
      </c>
      <c r="X94">
        <f>((13*R94+3*N94-2*O94)/W94) +Years!$K$6</f>
        <v>4.4973632618172479</v>
      </c>
      <c r="Y94">
        <f>VLOOKUP($C94,Fielding!$C$2:$E$110,3,FALSE)</f>
        <v>0.96399999999999997</v>
      </c>
      <c r="Z94">
        <f>VLOOKUP($C94,Fielding!$C$2:$E$110,2, FALSE)</f>
        <v>96</v>
      </c>
    </row>
    <row r="95" spans="1:26" x14ac:dyDescent="0.25">
      <c r="A95" t="s">
        <v>17</v>
      </c>
      <c r="B95">
        <v>2017</v>
      </c>
      <c r="C95" t="s">
        <v>119</v>
      </c>
      <c r="D95">
        <v>72</v>
      </c>
      <c r="E95">
        <v>72</v>
      </c>
      <c r="F95">
        <v>4</v>
      </c>
      <c r="G95">
        <v>42</v>
      </c>
      <c r="H95">
        <v>30</v>
      </c>
      <c r="I95">
        <v>18</v>
      </c>
      <c r="J95">
        <v>634.1</v>
      </c>
      <c r="K95">
        <v>662</v>
      </c>
      <c r="L95">
        <v>365</v>
      </c>
      <c r="M95">
        <v>295</v>
      </c>
      <c r="N95">
        <v>287</v>
      </c>
      <c r="O95">
        <v>513</v>
      </c>
      <c r="P95">
        <v>4.1900000000000004</v>
      </c>
      <c r="Q95">
        <v>2872</v>
      </c>
      <c r="R95">
        <v>25</v>
      </c>
      <c r="S95">
        <v>0.26</v>
      </c>
      <c r="T95">
        <v>89</v>
      </c>
      <c r="U95">
        <v>41</v>
      </c>
      <c r="V95">
        <f t="shared" si="3"/>
        <v>1.4966093676076329</v>
      </c>
      <c r="W95">
        <f t="shared" si="4"/>
        <v>634.33333333333337</v>
      </c>
      <c r="X95">
        <f>((13*R95+3*N95-2*O95)/W95) +Years!$K$6</f>
        <v>4.3696493480829277</v>
      </c>
      <c r="Y95">
        <f>VLOOKUP($C95,Fielding!$C$2:$E$110,3,FALSE)</f>
        <v>0.96299999999999997</v>
      </c>
      <c r="Z95">
        <f>VLOOKUP($C95,Fielding!$C$2:$E$110,2, FALSE)</f>
        <v>98</v>
      </c>
    </row>
    <row r="96" spans="1:26" x14ac:dyDescent="0.25">
      <c r="A96" t="s">
        <v>12</v>
      </c>
      <c r="B96">
        <v>2017</v>
      </c>
      <c r="C96" t="s">
        <v>120</v>
      </c>
      <c r="D96">
        <v>72</v>
      </c>
      <c r="E96">
        <v>72</v>
      </c>
      <c r="F96">
        <v>0</v>
      </c>
      <c r="G96">
        <v>41</v>
      </c>
      <c r="H96">
        <v>30</v>
      </c>
      <c r="I96">
        <v>19</v>
      </c>
      <c r="J96">
        <v>644</v>
      </c>
      <c r="K96">
        <v>591</v>
      </c>
      <c r="L96">
        <v>351</v>
      </c>
      <c r="M96">
        <v>300</v>
      </c>
      <c r="N96">
        <v>348</v>
      </c>
      <c r="O96">
        <v>497</v>
      </c>
      <c r="P96">
        <v>4.1900000000000004</v>
      </c>
      <c r="Q96">
        <v>2857</v>
      </c>
      <c r="R96">
        <v>35</v>
      </c>
      <c r="S96">
        <v>0.24099999999999999</v>
      </c>
      <c r="T96">
        <v>77</v>
      </c>
      <c r="U96">
        <v>61</v>
      </c>
      <c r="V96">
        <f t="shared" si="3"/>
        <v>1.4580745341614907</v>
      </c>
      <c r="W96">
        <f t="shared" si="4"/>
        <v>644</v>
      </c>
      <c r="X96">
        <f>((13*R96+3*N96-2*O96)/W96) +Years!$K$6</f>
        <v>4.9015775229490268</v>
      </c>
      <c r="Y96">
        <f>VLOOKUP($C96,Fielding!$C$2:$E$110,3,FALSE)</f>
        <v>0.97</v>
      </c>
      <c r="Z96">
        <f>VLOOKUP($C96,Fielding!$C$2:$E$110,2, FALSE)</f>
        <v>82</v>
      </c>
    </row>
    <row r="97" spans="1:26" x14ac:dyDescent="0.25">
      <c r="A97" t="s">
        <v>5</v>
      </c>
      <c r="B97">
        <v>2017</v>
      </c>
      <c r="C97" t="s">
        <v>121</v>
      </c>
      <c r="D97">
        <v>72</v>
      </c>
      <c r="E97">
        <v>72</v>
      </c>
      <c r="F97">
        <v>1</v>
      </c>
      <c r="G97">
        <v>38</v>
      </c>
      <c r="H97">
        <v>34</v>
      </c>
      <c r="I97">
        <v>17</v>
      </c>
      <c r="J97">
        <v>621.1</v>
      </c>
      <c r="K97">
        <v>626</v>
      </c>
      <c r="L97">
        <v>389</v>
      </c>
      <c r="M97">
        <v>302</v>
      </c>
      <c r="N97">
        <v>320</v>
      </c>
      <c r="O97">
        <v>574</v>
      </c>
      <c r="P97">
        <v>4.37</v>
      </c>
      <c r="Q97">
        <v>2852</v>
      </c>
      <c r="R97">
        <v>32</v>
      </c>
      <c r="S97">
        <v>0.254</v>
      </c>
      <c r="T97">
        <v>54</v>
      </c>
      <c r="U97">
        <v>68</v>
      </c>
      <c r="V97">
        <f t="shared" si="3"/>
        <v>1.5231041700209305</v>
      </c>
      <c r="W97">
        <f t="shared" si="4"/>
        <v>621.33333333333337</v>
      </c>
      <c r="X97">
        <f>((13*R97+3*N97-2*O97)/W97) +Years!$K$6</f>
        <v>4.4843688219653677</v>
      </c>
      <c r="Y97">
        <f>VLOOKUP($C97,Fielding!$C$2:$E$110,3,FALSE)</f>
        <v>0.95699999999999996</v>
      </c>
      <c r="Z97">
        <f>VLOOKUP($C97,Fielding!$C$2:$E$110,2, FALSE)</f>
        <v>113</v>
      </c>
    </row>
    <row r="98" spans="1:26" x14ac:dyDescent="0.25">
      <c r="A98" t="s">
        <v>22</v>
      </c>
      <c r="B98">
        <v>2017</v>
      </c>
      <c r="C98" t="s">
        <v>122</v>
      </c>
      <c r="D98">
        <v>72</v>
      </c>
      <c r="E98">
        <v>72</v>
      </c>
      <c r="F98">
        <v>2</v>
      </c>
      <c r="G98">
        <v>38</v>
      </c>
      <c r="H98">
        <v>34</v>
      </c>
      <c r="I98">
        <v>11</v>
      </c>
      <c r="J98">
        <v>635</v>
      </c>
      <c r="K98">
        <v>578</v>
      </c>
      <c r="L98">
        <v>380</v>
      </c>
      <c r="M98">
        <v>314</v>
      </c>
      <c r="N98">
        <v>372</v>
      </c>
      <c r="O98">
        <v>573</v>
      </c>
      <c r="P98">
        <v>4.45</v>
      </c>
      <c r="Q98">
        <v>2881</v>
      </c>
      <c r="R98">
        <v>34</v>
      </c>
      <c r="S98">
        <v>0.23699999999999999</v>
      </c>
      <c r="T98">
        <v>104</v>
      </c>
      <c r="U98">
        <v>74</v>
      </c>
      <c r="V98">
        <f t="shared" si="3"/>
        <v>1.4960629921259843</v>
      </c>
      <c r="W98">
        <f t="shared" si="4"/>
        <v>635</v>
      </c>
      <c r="X98">
        <f>((13*R98+3*N98-2*O98)/W98) +Years!$K$6</f>
        <v>4.7662349299035922</v>
      </c>
      <c r="Y98">
        <f>VLOOKUP($C98,Fielding!$C$2:$E$110,3,FALSE)</f>
        <v>0.96599999999999997</v>
      </c>
      <c r="Z98">
        <f>VLOOKUP($C98,Fielding!$C$2:$E$110,2, FALSE)</f>
        <v>89</v>
      </c>
    </row>
    <row r="99" spans="1:26" x14ac:dyDescent="0.25">
      <c r="A99" t="s">
        <v>23</v>
      </c>
      <c r="B99">
        <v>2017</v>
      </c>
      <c r="C99" t="s">
        <v>123</v>
      </c>
      <c r="D99">
        <v>72</v>
      </c>
      <c r="E99">
        <v>71</v>
      </c>
      <c r="F99">
        <v>1</v>
      </c>
      <c r="G99">
        <v>30</v>
      </c>
      <c r="H99">
        <v>39</v>
      </c>
      <c r="I99">
        <v>16</v>
      </c>
      <c r="J99">
        <v>628.1</v>
      </c>
      <c r="K99">
        <v>657</v>
      </c>
      <c r="L99">
        <v>394</v>
      </c>
      <c r="M99">
        <v>325</v>
      </c>
      <c r="N99">
        <v>354</v>
      </c>
      <c r="O99">
        <v>452</v>
      </c>
      <c r="P99">
        <v>4.66</v>
      </c>
      <c r="Q99">
        <v>2925</v>
      </c>
      <c r="R99">
        <v>34</v>
      </c>
      <c r="S99">
        <v>0.26300000000000001</v>
      </c>
      <c r="T99">
        <v>82</v>
      </c>
      <c r="U99">
        <v>77</v>
      </c>
      <c r="V99">
        <f t="shared" si="3"/>
        <v>1.6096163031364432</v>
      </c>
      <c r="W99">
        <f t="shared" si="4"/>
        <v>628.33333333333337</v>
      </c>
      <c r="X99">
        <f>((13*R99+3*N99-2*O99)/W99) +Years!$K$6</f>
        <v>5.0723231940695097</v>
      </c>
      <c r="Y99">
        <f>VLOOKUP($C99,Fielding!$C$2:$E$110,3,FALSE)</f>
        <v>0.96</v>
      </c>
      <c r="Z99">
        <f>VLOOKUP($C99,Fielding!$C$2:$E$110,2, FALSE)</f>
        <v>107</v>
      </c>
    </row>
    <row r="100" spans="1:26" x14ac:dyDescent="0.25">
      <c r="A100" t="s">
        <v>16</v>
      </c>
      <c r="B100">
        <v>2017</v>
      </c>
      <c r="C100" t="s">
        <v>124</v>
      </c>
      <c r="D100">
        <v>72</v>
      </c>
      <c r="E100">
        <v>72</v>
      </c>
      <c r="F100">
        <v>0</v>
      </c>
      <c r="G100">
        <v>31</v>
      </c>
      <c r="H100">
        <v>40</v>
      </c>
      <c r="I100">
        <v>10</v>
      </c>
      <c r="J100">
        <v>628.1</v>
      </c>
      <c r="K100">
        <v>659</v>
      </c>
      <c r="L100">
        <v>411</v>
      </c>
      <c r="M100">
        <v>332</v>
      </c>
      <c r="N100">
        <v>333</v>
      </c>
      <c r="O100">
        <v>558</v>
      </c>
      <c r="P100">
        <v>4.76</v>
      </c>
      <c r="Q100">
        <v>2915</v>
      </c>
      <c r="R100">
        <v>42</v>
      </c>
      <c r="S100">
        <v>0.26200000000000001</v>
      </c>
      <c r="T100">
        <v>70</v>
      </c>
      <c r="U100">
        <v>66</v>
      </c>
      <c r="V100">
        <f t="shared" si="3"/>
        <v>1.5793663429390223</v>
      </c>
      <c r="W100">
        <f t="shared" si="4"/>
        <v>628.33333333333337</v>
      </c>
      <c r="X100">
        <f>((13*R100+3*N100-2*O100)/W100) +Years!$K$6</f>
        <v>4.8001746529554516</v>
      </c>
      <c r="Y100">
        <f>VLOOKUP($C100,Fielding!$C$2:$E$110,3,FALSE)</f>
        <v>0.96299999999999997</v>
      </c>
      <c r="Z100">
        <f>VLOOKUP($C100,Fielding!$C$2:$E$110,2, FALSE)</f>
        <v>100</v>
      </c>
    </row>
    <row r="101" spans="1:26" x14ac:dyDescent="0.25">
      <c r="A101" t="s">
        <v>9</v>
      </c>
      <c r="B101">
        <v>2017</v>
      </c>
      <c r="C101" t="s">
        <v>125</v>
      </c>
      <c r="D101">
        <v>72</v>
      </c>
      <c r="E101">
        <v>72</v>
      </c>
      <c r="F101">
        <v>0</v>
      </c>
      <c r="G101">
        <v>31</v>
      </c>
      <c r="H101">
        <v>41</v>
      </c>
      <c r="I101">
        <v>17</v>
      </c>
      <c r="J101">
        <v>636.1</v>
      </c>
      <c r="K101">
        <v>655</v>
      </c>
      <c r="L101">
        <v>449</v>
      </c>
      <c r="M101">
        <v>349</v>
      </c>
      <c r="N101">
        <v>360</v>
      </c>
      <c r="O101">
        <v>437</v>
      </c>
      <c r="P101">
        <v>4.9400000000000004</v>
      </c>
      <c r="Q101">
        <v>2950</v>
      </c>
      <c r="R101">
        <v>38</v>
      </c>
      <c r="S101">
        <v>0.25900000000000001</v>
      </c>
      <c r="T101">
        <v>100</v>
      </c>
      <c r="U101">
        <v>59</v>
      </c>
      <c r="V101">
        <f t="shared" si="3"/>
        <v>1.5956610595818268</v>
      </c>
      <c r="W101">
        <f t="shared" si="4"/>
        <v>636.33333333333337</v>
      </c>
      <c r="X101">
        <f>((13*R101+3*N101-2*O101)/W101) +Years!$K$6</f>
        <v>5.2174684157126272</v>
      </c>
      <c r="Y101">
        <f>VLOOKUP($C101,Fielding!$C$2:$E$110,3,FALSE)</f>
        <v>0.95899999999999996</v>
      </c>
      <c r="Z101">
        <f>VLOOKUP($C101,Fielding!$C$2:$E$110,2, FALSE)</f>
        <v>113</v>
      </c>
    </row>
    <row r="102" spans="1:26" x14ac:dyDescent="0.25">
      <c r="A102" t="s">
        <v>49</v>
      </c>
      <c r="B102">
        <v>2017</v>
      </c>
      <c r="C102" t="s">
        <v>126</v>
      </c>
      <c r="D102">
        <v>70</v>
      </c>
      <c r="E102">
        <v>70</v>
      </c>
      <c r="F102">
        <v>0</v>
      </c>
      <c r="G102">
        <v>27</v>
      </c>
      <c r="H102">
        <v>43</v>
      </c>
      <c r="I102">
        <v>9</v>
      </c>
      <c r="J102">
        <v>615.20000000000005</v>
      </c>
      <c r="K102">
        <v>656</v>
      </c>
      <c r="L102">
        <v>421</v>
      </c>
      <c r="M102">
        <v>342</v>
      </c>
      <c r="N102">
        <v>361</v>
      </c>
      <c r="O102">
        <v>486</v>
      </c>
      <c r="P102">
        <v>5</v>
      </c>
      <c r="Q102">
        <v>2891</v>
      </c>
      <c r="R102">
        <v>36</v>
      </c>
      <c r="S102">
        <v>0.26600000000000001</v>
      </c>
      <c r="T102">
        <v>78</v>
      </c>
      <c r="U102">
        <v>66</v>
      </c>
      <c r="V102">
        <f t="shared" si="3"/>
        <v>1.6531209362808841</v>
      </c>
      <c r="W102">
        <f t="shared" si="4"/>
        <v>615.66666666666686</v>
      </c>
      <c r="X102">
        <f>((13*R102+3*N102-2*O102)/W102) +Years!$K$6</f>
        <v>5.0578599954493377</v>
      </c>
      <c r="Y102">
        <f>VLOOKUP($C102,Fielding!$C$2:$E$110,3,FALSE)</f>
        <v>0.96199999999999997</v>
      </c>
      <c r="Z102">
        <f>VLOOKUP($C102,Fielding!$C$2:$E$110,2, FALSE)</f>
        <v>98</v>
      </c>
    </row>
    <row r="103" spans="1:26" x14ac:dyDescent="0.25">
      <c r="A103" t="s">
        <v>18</v>
      </c>
      <c r="B103">
        <v>2017</v>
      </c>
      <c r="C103" t="s">
        <v>127</v>
      </c>
      <c r="D103">
        <v>72</v>
      </c>
      <c r="E103">
        <v>72</v>
      </c>
      <c r="F103">
        <v>0</v>
      </c>
      <c r="G103">
        <v>39</v>
      </c>
      <c r="H103">
        <v>33</v>
      </c>
      <c r="I103">
        <v>17</v>
      </c>
      <c r="J103">
        <v>629.1</v>
      </c>
      <c r="K103">
        <v>697</v>
      </c>
      <c r="L103">
        <v>445</v>
      </c>
      <c r="M103">
        <v>361</v>
      </c>
      <c r="N103">
        <v>301</v>
      </c>
      <c r="O103">
        <v>491</v>
      </c>
      <c r="P103">
        <v>5.16</v>
      </c>
      <c r="Q103">
        <v>2926</v>
      </c>
      <c r="R103">
        <v>47</v>
      </c>
      <c r="S103">
        <v>0.27200000000000002</v>
      </c>
      <c r="T103">
        <v>74</v>
      </c>
      <c r="U103">
        <v>58</v>
      </c>
      <c r="V103">
        <f t="shared" si="3"/>
        <v>1.5863932602130026</v>
      </c>
      <c r="W103">
        <f t="shared" si="4"/>
        <v>629.33333333333337</v>
      </c>
      <c r="X103">
        <f>((13*R103+3*N103-2*O103)/W103) +Years!$K$6</f>
        <v>4.9627550153166444</v>
      </c>
      <c r="Y103">
        <f>VLOOKUP($C103,Fielding!$C$2:$E$110,3,FALSE)</f>
        <v>0.95899999999999996</v>
      </c>
      <c r="Z103">
        <f>VLOOKUP($C103,Fielding!$C$2:$E$110,2, FALSE)</f>
        <v>107</v>
      </c>
    </row>
    <row r="104" spans="1:26" x14ac:dyDescent="0.25">
      <c r="A104" t="s">
        <v>51</v>
      </c>
      <c r="B104">
        <v>2017</v>
      </c>
      <c r="C104" t="s">
        <v>128</v>
      </c>
      <c r="D104">
        <v>72</v>
      </c>
      <c r="E104">
        <v>72</v>
      </c>
      <c r="F104">
        <v>4</v>
      </c>
      <c r="G104">
        <v>28</v>
      </c>
      <c r="H104">
        <v>44</v>
      </c>
      <c r="I104">
        <v>15</v>
      </c>
      <c r="J104">
        <v>622</v>
      </c>
      <c r="K104">
        <v>664</v>
      </c>
      <c r="L104">
        <v>445</v>
      </c>
      <c r="M104">
        <v>369</v>
      </c>
      <c r="N104">
        <v>322</v>
      </c>
      <c r="O104">
        <v>476</v>
      </c>
      <c r="P104">
        <v>5.34</v>
      </c>
      <c r="Q104">
        <v>2907</v>
      </c>
      <c r="R104">
        <v>67</v>
      </c>
      <c r="S104">
        <v>0.26500000000000001</v>
      </c>
      <c r="T104">
        <v>90</v>
      </c>
      <c r="U104">
        <v>84</v>
      </c>
      <c r="V104">
        <f t="shared" si="3"/>
        <v>1.585209003215434</v>
      </c>
      <c r="W104">
        <f t="shared" si="4"/>
        <v>622</v>
      </c>
      <c r="X104">
        <f>((13*R104+3*N104-2*O104)/W104) +Years!$K$6</f>
        <v>5.5402456142593657</v>
      </c>
      <c r="Y104">
        <f>VLOOKUP($C104,Fielding!$C$2:$E$110,3,FALSE)</f>
        <v>0.95899999999999996</v>
      </c>
      <c r="Z104">
        <f>VLOOKUP($C104,Fielding!$C$2:$E$110,2, FALSE)</f>
        <v>108</v>
      </c>
    </row>
    <row r="105" spans="1:26" x14ac:dyDescent="0.25">
      <c r="A105" t="s">
        <v>52</v>
      </c>
      <c r="B105">
        <v>2017</v>
      </c>
      <c r="C105" t="s">
        <v>129</v>
      </c>
      <c r="D105">
        <v>72</v>
      </c>
      <c r="E105">
        <v>72</v>
      </c>
      <c r="F105">
        <v>0</v>
      </c>
      <c r="G105">
        <v>26</v>
      </c>
      <c r="H105">
        <v>46</v>
      </c>
      <c r="I105">
        <v>19</v>
      </c>
      <c r="J105">
        <v>629</v>
      </c>
      <c r="K105">
        <v>715</v>
      </c>
      <c r="L105">
        <v>498</v>
      </c>
      <c r="M105">
        <v>398</v>
      </c>
      <c r="N105">
        <v>334</v>
      </c>
      <c r="O105">
        <v>473</v>
      </c>
      <c r="P105">
        <v>5.7</v>
      </c>
      <c r="Q105">
        <v>2985</v>
      </c>
      <c r="R105">
        <v>49</v>
      </c>
      <c r="S105">
        <v>0.27700000000000002</v>
      </c>
      <c r="T105">
        <v>76</v>
      </c>
      <c r="U105">
        <v>66</v>
      </c>
      <c r="V105">
        <f t="shared" si="3"/>
        <v>1.6677265500794913</v>
      </c>
      <c r="W105">
        <f t="shared" si="4"/>
        <v>629</v>
      </c>
      <c r="X105">
        <f>((13*R105+3*N105-2*O105)/W105) +Years!$K$6</f>
        <v>5.2191648398969575</v>
      </c>
      <c r="Y105">
        <f>VLOOKUP($C105,Fielding!$C$2:$E$110,3,FALSE)</f>
        <v>0.95499999999999996</v>
      </c>
      <c r="Z105">
        <f>VLOOKUP($C105,Fielding!$C$2:$E$110,2, FALSE)</f>
        <v>122</v>
      </c>
    </row>
    <row r="106" spans="1:26" x14ac:dyDescent="0.25">
      <c r="A106" t="s">
        <v>21</v>
      </c>
      <c r="B106">
        <v>2017</v>
      </c>
      <c r="C106" t="s">
        <v>130</v>
      </c>
      <c r="D106">
        <v>70</v>
      </c>
      <c r="E106">
        <v>70</v>
      </c>
      <c r="F106">
        <v>1</v>
      </c>
      <c r="G106">
        <v>30</v>
      </c>
      <c r="H106">
        <v>39</v>
      </c>
      <c r="I106">
        <v>15</v>
      </c>
      <c r="J106">
        <v>599.20000000000005</v>
      </c>
      <c r="K106">
        <v>686</v>
      </c>
      <c r="L106">
        <v>455</v>
      </c>
      <c r="M106">
        <v>385</v>
      </c>
      <c r="N106">
        <v>329</v>
      </c>
      <c r="O106">
        <v>482</v>
      </c>
      <c r="P106">
        <v>5.78</v>
      </c>
      <c r="Q106">
        <v>2839</v>
      </c>
      <c r="R106">
        <v>57</v>
      </c>
      <c r="S106">
        <v>0.27900000000000003</v>
      </c>
      <c r="T106">
        <v>53</v>
      </c>
      <c r="U106">
        <v>54</v>
      </c>
      <c r="V106">
        <f t="shared" si="3"/>
        <v>1.6939252336448596</v>
      </c>
      <c r="W106">
        <f t="shared" si="4"/>
        <v>599.66666666666686</v>
      </c>
      <c r="X106">
        <f>((13*R106+3*N106-2*O106)/W106) +Years!$K$6</f>
        <v>5.3914571662291095</v>
      </c>
      <c r="Y106">
        <f>VLOOKUP($C106,Fielding!$C$2:$E$110,3,FALSE)</f>
        <v>0.96399999999999997</v>
      </c>
      <c r="Z106">
        <f>VLOOKUP($C106,Fielding!$C$2:$E$110,2, FALSE)</f>
        <v>88</v>
      </c>
    </row>
    <row r="107" spans="1:26" x14ac:dyDescent="0.25">
      <c r="A107" t="s">
        <v>13</v>
      </c>
      <c r="B107">
        <v>2017</v>
      </c>
      <c r="C107" t="s">
        <v>131</v>
      </c>
      <c r="D107">
        <v>72</v>
      </c>
      <c r="E107">
        <v>72</v>
      </c>
      <c r="F107">
        <v>0</v>
      </c>
      <c r="G107">
        <v>23</v>
      </c>
      <c r="H107">
        <v>49</v>
      </c>
      <c r="I107">
        <v>13</v>
      </c>
      <c r="J107">
        <v>623.20000000000005</v>
      </c>
      <c r="K107">
        <v>672</v>
      </c>
      <c r="L107">
        <v>512</v>
      </c>
      <c r="M107">
        <v>419</v>
      </c>
      <c r="N107">
        <v>405</v>
      </c>
      <c r="O107">
        <v>537</v>
      </c>
      <c r="P107">
        <v>6.05</v>
      </c>
      <c r="Q107">
        <v>3032</v>
      </c>
      <c r="R107">
        <v>50</v>
      </c>
      <c r="S107">
        <v>0.26500000000000001</v>
      </c>
      <c r="T107">
        <v>101</v>
      </c>
      <c r="U107">
        <v>93</v>
      </c>
      <c r="V107">
        <f t="shared" si="3"/>
        <v>1.7281771501925545</v>
      </c>
      <c r="W107">
        <f t="shared" si="4"/>
        <v>623.66666666666686</v>
      </c>
      <c r="X107">
        <f>((13*R107+3*N107-2*O107)/W107) +Years!$K$6</f>
        <v>5.3857217511327127</v>
      </c>
      <c r="Y107">
        <f>VLOOKUP($C107,Fielding!$C$2:$E$110,3,FALSE)</f>
        <v>0.94699999999999995</v>
      </c>
      <c r="Z107">
        <f>VLOOKUP($C107,Fielding!$C$2:$E$110,2, FALSE)</f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7A4A-696D-48CA-9EA1-70A7FBF7B8CE}">
  <dimension ref="A1:U107"/>
  <sheetViews>
    <sheetView workbookViewId="0">
      <selection activeCell="H1" sqref="H1"/>
    </sheetView>
  </sheetViews>
  <sheetFormatPr defaultRowHeight="15" x14ac:dyDescent="0.25"/>
  <sheetData>
    <row r="1" spans="1:21" x14ac:dyDescent="0.25">
      <c r="A1" t="s">
        <v>27</v>
      </c>
      <c r="B1" t="s">
        <v>0</v>
      </c>
      <c r="C1" t="s">
        <v>53</v>
      </c>
      <c r="D1" t="s">
        <v>28</v>
      </c>
      <c r="E1" t="s">
        <v>31</v>
      </c>
      <c r="F1" t="s">
        <v>30</v>
      </c>
      <c r="G1" t="s">
        <v>35</v>
      </c>
      <c r="H1" t="s">
        <v>36</v>
      </c>
      <c r="I1" t="s">
        <v>64</v>
      </c>
      <c r="J1" t="s">
        <v>65</v>
      </c>
      <c r="K1" t="s">
        <v>34</v>
      </c>
      <c r="L1" t="s">
        <v>66</v>
      </c>
      <c r="M1" t="s">
        <v>67</v>
      </c>
      <c r="N1" t="s">
        <v>68</v>
      </c>
      <c r="O1" t="s">
        <v>69</v>
      </c>
      <c r="P1" t="s">
        <v>133</v>
      </c>
      <c r="Q1" t="s">
        <v>132</v>
      </c>
      <c r="R1" t="s">
        <v>137</v>
      </c>
      <c r="S1" t="s">
        <v>138</v>
      </c>
      <c r="T1" t="s">
        <v>139</v>
      </c>
      <c r="U1" t="s">
        <v>140</v>
      </c>
    </row>
    <row r="2" spans="1:21" x14ac:dyDescent="0.25">
      <c r="A2" t="s">
        <v>8</v>
      </c>
      <c r="B2">
        <v>2021</v>
      </c>
      <c r="C2" t="s">
        <v>141</v>
      </c>
      <c r="D2">
        <v>68</v>
      </c>
      <c r="E2">
        <v>7.1470588235294121</v>
      </c>
      <c r="F2">
        <v>3.5</v>
      </c>
      <c r="G2">
        <v>3.9411764705882355</v>
      </c>
      <c r="H2">
        <v>9.25</v>
      </c>
      <c r="I2">
        <v>2.94</v>
      </c>
      <c r="J2">
        <v>2570</v>
      </c>
      <c r="K2">
        <v>0.30882352941176472</v>
      </c>
      <c r="L2">
        <v>0.223</v>
      </c>
      <c r="M2">
        <v>0.94117647058823528</v>
      </c>
      <c r="N2">
        <v>0.77941176470588236</v>
      </c>
      <c r="O2">
        <v>1.2460750289208395</v>
      </c>
      <c r="P2">
        <v>605.33333333333337</v>
      </c>
      <c r="Q2">
        <v>4.1130188438750217</v>
      </c>
      <c r="R2">
        <v>0.97599999999999998</v>
      </c>
      <c r="S2">
        <v>0.8970588235294118</v>
      </c>
      <c r="T2">
        <v>0.10428015564202335</v>
      </c>
      <c r="U2">
        <v>0.24474708171206225</v>
      </c>
    </row>
    <row r="3" spans="1:21" x14ac:dyDescent="0.25">
      <c r="A3" t="s">
        <v>14</v>
      </c>
      <c r="B3">
        <v>2021</v>
      </c>
      <c r="C3" t="s">
        <v>142</v>
      </c>
      <c r="D3">
        <v>72</v>
      </c>
      <c r="E3">
        <v>7.7638888888888893</v>
      </c>
      <c r="F3">
        <v>4.083333333333333</v>
      </c>
      <c r="G3">
        <v>3.75</v>
      </c>
      <c r="H3">
        <v>8.6805555555555554</v>
      </c>
      <c r="I3">
        <v>3.59</v>
      </c>
      <c r="J3">
        <v>2726</v>
      </c>
      <c r="K3">
        <v>0.41666666666666669</v>
      </c>
      <c r="L3">
        <v>0.24199999999999999</v>
      </c>
      <c r="M3">
        <v>0.72222222222222221</v>
      </c>
      <c r="N3">
        <v>0.625</v>
      </c>
      <c r="O3">
        <v>1.3179650238473768</v>
      </c>
      <c r="P3">
        <v>629</v>
      </c>
      <c r="Q3">
        <v>4.1163119870441047</v>
      </c>
      <c r="R3">
        <v>0.96199999999999997</v>
      </c>
      <c r="S3">
        <v>1.375</v>
      </c>
      <c r="T3">
        <v>9.9046221570066026E-2</v>
      </c>
      <c r="U3">
        <v>0.22927366104181951</v>
      </c>
    </row>
    <row r="4" spans="1:21" x14ac:dyDescent="0.25">
      <c r="A4" t="s">
        <v>15</v>
      </c>
      <c r="B4">
        <v>2021</v>
      </c>
      <c r="C4" t="s">
        <v>143</v>
      </c>
      <c r="D4">
        <v>71</v>
      </c>
      <c r="E4">
        <v>8.4507042253521121</v>
      </c>
      <c r="F4">
        <v>4.408450704225352</v>
      </c>
      <c r="G4">
        <v>4.211267605633803</v>
      </c>
      <c r="H4">
        <v>6.76056338028169</v>
      </c>
      <c r="I4">
        <v>3.78</v>
      </c>
      <c r="J4">
        <v>2777</v>
      </c>
      <c r="K4">
        <v>0.28169014084507044</v>
      </c>
      <c r="L4">
        <v>0.26</v>
      </c>
      <c r="M4">
        <v>0.59154929577464788</v>
      </c>
      <c r="N4">
        <v>1</v>
      </c>
      <c r="O4">
        <v>1.4594155844155845</v>
      </c>
      <c r="P4">
        <v>616</v>
      </c>
      <c r="Q4">
        <v>4.1219203307841799</v>
      </c>
      <c r="R4">
        <v>0.96799999999999997</v>
      </c>
      <c r="S4">
        <v>1.1971830985915493</v>
      </c>
      <c r="T4">
        <v>0.10767014764133957</v>
      </c>
      <c r="U4">
        <v>0.17284839755131437</v>
      </c>
    </row>
    <row r="5" spans="1:21" x14ac:dyDescent="0.25">
      <c r="A5" t="s">
        <v>4</v>
      </c>
      <c r="B5">
        <v>2021</v>
      </c>
      <c r="C5" t="s">
        <v>144</v>
      </c>
      <c r="D5">
        <v>67</v>
      </c>
      <c r="E5">
        <v>8.1940298507462686</v>
      </c>
      <c r="F5">
        <v>4.8805970149253728</v>
      </c>
      <c r="G5">
        <v>5.1492537313432836</v>
      </c>
      <c r="H5">
        <v>8.6716417910447756</v>
      </c>
      <c r="I5">
        <v>3.83</v>
      </c>
      <c r="J5">
        <v>2687</v>
      </c>
      <c r="K5">
        <v>0.34328358208955223</v>
      </c>
      <c r="L5">
        <v>0.252</v>
      </c>
      <c r="M5">
        <v>1.3134328358208955</v>
      </c>
      <c r="N5">
        <v>0.97014925373134331</v>
      </c>
      <c r="O5">
        <v>1.5227388860500766</v>
      </c>
      <c r="P5">
        <v>587.33333333333337</v>
      </c>
      <c r="Q5">
        <v>4.1217869133879947</v>
      </c>
      <c r="R5">
        <v>0.96699999999999997</v>
      </c>
      <c r="S5">
        <v>1.2238805970149254</v>
      </c>
      <c r="T5">
        <v>0.12839598064756233</v>
      </c>
      <c r="U5">
        <v>0.21622627465574989</v>
      </c>
    </row>
    <row r="6" spans="1:21" x14ac:dyDescent="0.25">
      <c r="A6" t="s">
        <v>10</v>
      </c>
      <c r="B6">
        <v>2021</v>
      </c>
      <c r="C6" t="s">
        <v>145</v>
      </c>
      <c r="D6">
        <v>68</v>
      </c>
      <c r="E6">
        <v>7.382352941176471</v>
      </c>
      <c r="F6">
        <v>4.3529411764705879</v>
      </c>
      <c r="G6">
        <v>4.867647058823529</v>
      </c>
      <c r="H6">
        <v>8.2058823529411757</v>
      </c>
      <c r="I6">
        <v>3.98</v>
      </c>
      <c r="J6">
        <v>2669</v>
      </c>
      <c r="K6">
        <v>0.22058823529411764</v>
      </c>
      <c r="L6">
        <v>0.23100000000000001</v>
      </c>
      <c r="M6">
        <v>1.25</v>
      </c>
      <c r="N6">
        <v>1.1911764705882353</v>
      </c>
      <c r="O6">
        <v>1.4021208550749031</v>
      </c>
      <c r="P6">
        <v>594.33333333333337</v>
      </c>
      <c r="Q6">
        <v>4.1191975637230236</v>
      </c>
      <c r="R6">
        <v>0.96899999999999997</v>
      </c>
      <c r="S6">
        <v>1.161764705882353</v>
      </c>
      <c r="T6">
        <v>0.12401648557512177</v>
      </c>
      <c r="U6">
        <v>0.20906706631697264</v>
      </c>
    </row>
    <row r="7" spans="1:21" x14ac:dyDescent="0.25">
      <c r="A7" t="s">
        <v>11</v>
      </c>
      <c r="B7">
        <v>2021</v>
      </c>
      <c r="C7" t="s">
        <v>146</v>
      </c>
      <c r="D7">
        <v>72</v>
      </c>
      <c r="E7">
        <v>7.7361111111111107</v>
      </c>
      <c r="F7">
        <v>5.041666666666667</v>
      </c>
      <c r="G7">
        <v>5.333333333333333</v>
      </c>
      <c r="H7">
        <v>8.4583333333333339</v>
      </c>
      <c r="I7">
        <v>4.05</v>
      </c>
      <c r="J7">
        <v>2926</v>
      </c>
      <c r="K7">
        <v>0.25</v>
      </c>
      <c r="L7">
        <v>0.23699999999999999</v>
      </c>
      <c r="M7">
        <v>0.94444444444444442</v>
      </c>
      <c r="N7">
        <v>1.1111111111111112</v>
      </c>
      <c r="O7">
        <v>1.454404945904173</v>
      </c>
      <c r="P7">
        <v>647</v>
      </c>
      <c r="Q7">
        <v>4.1210224207253532</v>
      </c>
      <c r="R7">
        <v>0.96499999999999997</v>
      </c>
      <c r="S7">
        <v>1.2916666666666667</v>
      </c>
      <c r="T7">
        <v>0.13123718386876282</v>
      </c>
      <c r="U7">
        <v>0.20813397129186603</v>
      </c>
    </row>
    <row r="8" spans="1:21" x14ac:dyDescent="0.25">
      <c r="A8" t="s">
        <v>5</v>
      </c>
      <c r="B8">
        <v>2021</v>
      </c>
      <c r="C8" t="s">
        <v>147</v>
      </c>
      <c r="D8">
        <v>71</v>
      </c>
      <c r="E8">
        <v>8.23943661971831</v>
      </c>
      <c r="F8">
        <v>4.943661971830986</v>
      </c>
      <c r="G8">
        <v>5.394366197183099</v>
      </c>
      <c r="H8">
        <v>7.6619718309859151</v>
      </c>
      <c r="I8">
        <v>4.21</v>
      </c>
      <c r="J8">
        <v>2841</v>
      </c>
      <c r="K8">
        <v>0.38028169014084506</v>
      </c>
      <c r="L8">
        <v>0.25600000000000001</v>
      </c>
      <c r="M8">
        <v>1.0140845070422535</v>
      </c>
      <c r="N8">
        <v>0.77464788732394363</v>
      </c>
      <c r="O8">
        <v>1.5660896295097879</v>
      </c>
      <c r="P8">
        <v>618.33333333333337</v>
      </c>
      <c r="Q8">
        <v>4.1268006418098535</v>
      </c>
      <c r="R8">
        <v>0.96</v>
      </c>
      <c r="S8">
        <v>1.4507042253521127</v>
      </c>
      <c r="T8">
        <v>0.13481168602604718</v>
      </c>
      <c r="U8">
        <v>0.19148187258007743</v>
      </c>
    </row>
    <row r="9" spans="1:21" x14ac:dyDescent="0.25">
      <c r="A9" t="s">
        <v>6</v>
      </c>
      <c r="B9">
        <v>2021</v>
      </c>
      <c r="C9" t="s">
        <v>148</v>
      </c>
      <c r="D9">
        <v>72</v>
      </c>
      <c r="E9">
        <v>8.3194444444444446</v>
      </c>
      <c r="F9">
        <v>5.7222222222222223</v>
      </c>
      <c r="G9">
        <v>4.8888888888888893</v>
      </c>
      <c r="H9">
        <v>8.2083333333333339</v>
      </c>
      <c r="I9">
        <v>4.34</v>
      </c>
      <c r="J9">
        <v>2923</v>
      </c>
      <c r="K9">
        <v>0.5</v>
      </c>
      <c r="L9">
        <v>0.254</v>
      </c>
      <c r="M9">
        <v>1.25</v>
      </c>
      <c r="N9">
        <v>1</v>
      </c>
      <c r="O9">
        <v>1.5119236883942766</v>
      </c>
      <c r="P9">
        <v>629</v>
      </c>
      <c r="Q9">
        <v>4.1249677015821717</v>
      </c>
      <c r="R9">
        <v>0.95299999999999996</v>
      </c>
      <c r="S9">
        <v>1.7361111111111112</v>
      </c>
      <c r="T9">
        <v>0.12042422169004448</v>
      </c>
      <c r="U9">
        <v>0.20218953130345535</v>
      </c>
    </row>
    <row r="10" spans="1:21" x14ac:dyDescent="0.25">
      <c r="A10" t="s">
        <v>20</v>
      </c>
      <c r="B10">
        <v>2021</v>
      </c>
      <c r="C10" t="s">
        <v>149</v>
      </c>
      <c r="D10">
        <v>72</v>
      </c>
      <c r="E10">
        <v>8.3055555555555554</v>
      </c>
      <c r="F10">
        <v>5.0555555555555554</v>
      </c>
      <c r="G10">
        <v>4.3888888888888893</v>
      </c>
      <c r="H10">
        <v>7.6944444444444446</v>
      </c>
      <c r="I10">
        <v>4.3600000000000003</v>
      </c>
      <c r="J10">
        <v>2821</v>
      </c>
      <c r="K10">
        <v>0.41666666666666669</v>
      </c>
      <c r="L10">
        <v>0.25900000000000001</v>
      </c>
      <c r="M10">
        <v>0.94444444444444442</v>
      </c>
      <c r="N10">
        <v>0.86111111111111116</v>
      </c>
      <c r="O10">
        <v>1.4760981912144702</v>
      </c>
      <c r="P10">
        <v>619.66666666666686</v>
      </c>
      <c r="Q10">
        <v>4.1225711335747439</v>
      </c>
      <c r="R10">
        <v>0.95899999999999996</v>
      </c>
      <c r="S10">
        <v>1.5416666666666667</v>
      </c>
      <c r="T10">
        <v>0.11201701524282169</v>
      </c>
      <c r="U10">
        <v>0.19638426090038993</v>
      </c>
    </row>
    <row r="11" spans="1:21" x14ac:dyDescent="0.25">
      <c r="A11" t="s">
        <v>22</v>
      </c>
      <c r="B11">
        <v>2021</v>
      </c>
      <c r="C11" t="s">
        <v>150</v>
      </c>
      <c r="D11">
        <v>71</v>
      </c>
      <c r="E11">
        <v>7.971830985915493</v>
      </c>
      <c r="F11">
        <v>4.830985915492958</v>
      </c>
      <c r="G11">
        <v>4.394366197183099</v>
      </c>
      <c r="H11">
        <v>7.577464788732394</v>
      </c>
      <c r="I11">
        <v>4.4000000000000004</v>
      </c>
      <c r="J11">
        <v>2736</v>
      </c>
      <c r="K11">
        <v>0.38028169014084506</v>
      </c>
      <c r="L11">
        <v>0.252</v>
      </c>
      <c r="M11">
        <v>0.81690140845070425</v>
      </c>
      <c r="N11">
        <v>0.77464788732394363</v>
      </c>
      <c r="O11">
        <v>1.4462197331576345</v>
      </c>
      <c r="P11">
        <v>607.33333333333337</v>
      </c>
      <c r="Q11">
        <v>4.1223092775774033</v>
      </c>
      <c r="R11">
        <v>0.96399999999999997</v>
      </c>
      <c r="S11">
        <v>1.323943661971831</v>
      </c>
      <c r="T11">
        <v>0.11403508771929824</v>
      </c>
      <c r="U11">
        <v>0.19663742690058481</v>
      </c>
    </row>
    <row r="12" spans="1:21" x14ac:dyDescent="0.25">
      <c r="A12" t="s">
        <v>12</v>
      </c>
      <c r="B12">
        <v>2021</v>
      </c>
      <c r="C12" t="s">
        <v>151</v>
      </c>
      <c r="D12">
        <v>68</v>
      </c>
      <c r="E12">
        <v>8.7205882352941178</v>
      </c>
      <c r="F12">
        <v>5.4705882352941178</v>
      </c>
      <c r="G12">
        <v>4.3970588235294121</v>
      </c>
      <c r="H12">
        <v>8.5735294117647065</v>
      </c>
      <c r="I12">
        <v>4.4800000000000004</v>
      </c>
      <c r="J12">
        <v>2748</v>
      </c>
      <c r="K12">
        <v>0.38235294117647056</v>
      </c>
      <c r="L12">
        <v>0.26300000000000001</v>
      </c>
      <c r="M12">
        <v>1.2058823529411764</v>
      </c>
      <c r="N12">
        <v>1.0441176470588236</v>
      </c>
      <c r="O12">
        <v>1.4966442953020134</v>
      </c>
      <c r="P12">
        <v>596</v>
      </c>
      <c r="Q12">
        <v>4.1191185589140398</v>
      </c>
      <c r="R12">
        <v>0.95099999999999996</v>
      </c>
      <c r="S12">
        <v>1.8088235294117647</v>
      </c>
      <c r="T12">
        <v>0.10880640465793304</v>
      </c>
      <c r="U12">
        <v>0.21215429403202329</v>
      </c>
    </row>
    <row r="13" spans="1:21" x14ac:dyDescent="0.25">
      <c r="A13" t="s">
        <v>7</v>
      </c>
      <c r="B13">
        <v>2021</v>
      </c>
      <c r="C13" t="s">
        <v>152</v>
      </c>
      <c r="D13">
        <v>72</v>
      </c>
      <c r="E13">
        <v>8.9444444444444446</v>
      </c>
      <c r="F13">
        <v>5.3888888888888893</v>
      </c>
      <c r="G13">
        <v>4.6111111111111107</v>
      </c>
      <c r="H13">
        <v>8.4861111111111107</v>
      </c>
      <c r="I13">
        <v>4.91</v>
      </c>
      <c r="J13">
        <v>2867</v>
      </c>
      <c r="K13">
        <v>0.59722222222222221</v>
      </c>
      <c r="L13">
        <v>0.27200000000000002</v>
      </c>
      <c r="M13">
        <v>0.88888888888888884</v>
      </c>
      <c r="N13">
        <v>0.73611111111111116</v>
      </c>
      <c r="O13">
        <v>1.5711526078557629</v>
      </c>
      <c r="P13">
        <v>621.66666666666686</v>
      </c>
      <c r="Q13">
        <v>4.124855710549979</v>
      </c>
      <c r="R13">
        <v>0.96499999999999997</v>
      </c>
      <c r="S13">
        <v>1.2361111111111112</v>
      </c>
      <c r="T13">
        <v>0.11580048831531217</v>
      </c>
      <c r="U13">
        <v>0.21311475409836064</v>
      </c>
    </row>
    <row r="14" spans="1:21" x14ac:dyDescent="0.25">
      <c r="A14" t="s">
        <v>21</v>
      </c>
      <c r="B14">
        <v>2021</v>
      </c>
      <c r="C14" t="s">
        <v>153</v>
      </c>
      <c r="D14">
        <v>67</v>
      </c>
      <c r="E14">
        <v>8.7462686567164187</v>
      </c>
      <c r="F14">
        <v>5.9402985074626864</v>
      </c>
      <c r="G14">
        <v>4.8208955223880601</v>
      </c>
      <c r="H14">
        <v>7.6417910447761193</v>
      </c>
      <c r="I14">
        <v>5.08</v>
      </c>
      <c r="J14">
        <v>2708</v>
      </c>
      <c r="K14">
        <v>0.58208955223880599</v>
      </c>
      <c r="L14">
        <v>0.26300000000000001</v>
      </c>
      <c r="M14">
        <v>1.1791044776119404</v>
      </c>
      <c r="N14">
        <v>1</v>
      </c>
      <c r="O14">
        <v>1.5562403697996918</v>
      </c>
      <c r="P14">
        <v>584.33333333333337</v>
      </c>
      <c r="Q14">
        <v>4.1289612724084943</v>
      </c>
      <c r="R14">
        <v>0.96199999999999997</v>
      </c>
      <c r="S14">
        <v>1.3731343283582089</v>
      </c>
      <c r="T14">
        <v>0.11927621861152142</v>
      </c>
      <c r="U14">
        <v>0.18906942392909898</v>
      </c>
    </row>
    <row r="15" spans="1:21" x14ac:dyDescent="0.25">
      <c r="A15" t="s">
        <v>25</v>
      </c>
      <c r="B15">
        <v>2021</v>
      </c>
      <c r="C15" t="s">
        <v>154</v>
      </c>
      <c r="D15">
        <v>68</v>
      </c>
      <c r="E15">
        <v>8.7941176470588243</v>
      </c>
      <c r="F15">
        <v>5.6911764705882355</v>
      </c>
      <c r="G15">
        <v>4.5588235294117645</v>
      </c>
      <c r="H15">
        <v>7.9705882352941178</v>
      </c>
      <c r="I15">
        <v>5.09</v>
      </c>
      <c r="J15">
        <v>2682</v>
      </c>
      <c r="K15">
        <v>0.6470588235294118</v>
      </c>
      <c r="L15">
        <v>0.27</v>
      </c>
      <c r="M15">
        <v>0.86764705882352944</v>
      </c>
      <c r="N15">
        <v>0.97058823529411764</v>
      </c>
      <c r="O15">
        <v>1.5413342386691562</v>
      </c>
      <c r="P15">
        <v>589.33333333333337</v>
      </c>
      <c r="Q15">
        <v>4.1278465619437315</v>
      </c>
      <c r="R15">
        <v>0.96799999999999997</v>
      </c>
      <c r="S15">
        <v>1.161764705882353</v>
      </c>
      <c r="T15">
        <v>0.11558538404175989</v>
      </c>
      <c r="U15">
        <v>0.20208799403430275</v>
      </c>
    </row>
    <row r="16" spans="1:21" x14ac:dyDescent="0.25">
      <c r="A16" t="s">
        <v>13</v>
      </c>
      <c r="B16">
        <v>2021</v>
      </c>
      <c r="C16" t="s">
        <v>155</v>
      </c>
      <c r="D16">
        <v>72</v>
      </c>
      <c r="E16">
        <v>8.5555555555555554</v>
      </c>
      <c r="F16">
        <v>6.1388888888888893</v>
      </c>
      <c r="G16">
        <v>4.9027777777777777</v>
      </c>
      <c r="H16">
        <v>6.75</v>
      </c>
      <c r="I16">
        <v>5.19</v>
      </c>
      <c r="J16">
        <v>2881</v>
      </c>
      <c r="K16">
        <v>0.65277777777777779</v>
      </c>
      <c r="L16">
        <v>0.26400000000000001</v>
      </c>
      <c r="M16">
        <v>1.0555555555555556</v>
      </c>
      <c r="N16">
        <v>0.94444444444444442</v>
      </c>
      <c r="O16">
        <v>1.5830746610031039</v>
      </c>
      <c r="P16">
        <v>612.33333333333337</v>
      </c>
      <c r="Q16">
        <v>4.1332480046845959</v>
      </c>
      <c r="R16">
        <v>0.95499999999999996</v>
      </c>
      <c r="S16">
        <v>1.5694444444444444</v>
      </c>
      <c r="T16">
        <v>0.12252690038181187</v>
      </c>
      <c r="U16">
        <v>0.16869142658799027</v>
      </c>
    </row>
    <row r="17" spans="1:21" x14ac:dyDescent="0.25">
      <c r="A17" t="s">
        <v>19</v>
      </c>
      <c r="B17">
        <v>2021</v>
      </c>
      <c r="C17" t="s">
        <v>156</v>
      </c>
      <c r="D17">
        <v>72</v>
      </c>
      <c r="E17">
        <v>8.1666666666666661</v>
      </c>
      <c r="F17">
        <v>5.8888888888888893</v>
      </c>
      <c r="G17">
        <v>6.0555555555555554</v>
      </c>
      <c r="H17">
        <v>7.6527777777777777</v>
      </c>
      <c r="I17">
        <v>5.23</v>
      </c>
      <c r="J17">
        <v>2953</v>
      </c>
      <c r="K17">
        <v>0.375</v>
      </c>
      <c r="L17">
        <v>0.254</v>
      </c>
      <c r="M17">
        <v>1.4166666666666667</v>
      </c>
      <c r="N17">
        <v>1.0277777777777777</v>
      </c>
      <c r="O17">
        <v>1.640762698285531</v>
      </c>
      <c r="P17">
        <v>624.33333333333337</v>
      </c>
      <c r="Q17">
        <v>4.1298070271047358</v>
      </c>
      <c r="R17">
        <v>0.96499999999999997</v>
      </c>
      <c r="S17">
        <v>1.2777777777777777</v>
      </c>
      <c r="T17">
        <v>0.14764646122587199</v>
      </c>
      <c r="U17">
        <v>0.18658990856755842</v>
      </c>
    </row>
    <row r="18" spans="1:21" x14ac:dyDescent="0.25">
      <c r="A18" t="s">
        <v>23</v>
      </c>
      <c r="B18">
        <v>2021</v>
      </c>
      <c r="C18" t="s">
        <v>157</v>
      </c>
      <c r="D18">
        <v>68</v>
      </c>
      <c r="E18">
        <v>8.7205882352941178</v>
      </c>
      <c r="F18">
        <v>6.0147058823529411</v>
      </c>
      <c r="G18">
        <v>5.3235294117647056</v>
      </c>
      <c r="H18">
        <v>8.1617647058823533</v>
      </c>
      <c r="I18">
        <v>5.24</v>
      </c>
      <c r="J18">
        <v>2768</v>
      </c>
      <c r="K18">
        <v>0.39705882352941174</v>
      </c>
      <c r="L18">
        <v>0.26600000000000001</v>
      </c>
      <c r="M18">
        <v>1.1764705882352942</v>
      </c>
      <c r="N18">
        <v>1.1176470588235294</v>
      </c>
      <c r="O18">
        <v>1.6104553119730185</v>
      </c>
      <c r="P18">
        <v>593</v>
      </c>
      <c r="Q18">
        <v>4.1255253468179243</v>
      </c>
      <c r="R18">
        <v>0.96</v>
      </c>
      <c r="S18">
        <v>1.4705882352941178</v>
      </c>
      <c r="T18">
        <v>0.13078034682080925</v>
      </c>
      <c r="U18">
        <v>0.20050578034682082</v>
      </c>
    </row>
    <row r="19" spans="1:21" x14ac:dyDescent="0.25">
      <c r="A19" t="s">
        <v>9</v>
      </c>
      <c r="B19">
        <v>2021</v>
      </c>
      <c r="C19" t="s">
        <v>158</v>
      </c>
      <c r="D19">
        <v>68</v>
      </c>
      <c r="E19">
        <v>8.4264705882352935</v>
      </c>
      <c r="F19">
        <v>6.25</v>
      </c>
      <c r="G19">
        <v>6.8970588235294121</v>
      </c>
      <c r="H19">
        <v>7.6617647058823533</v>
      </c>
      <c r="I19">
        <v>5.32</v>
      </c>
      <c r="J19">
        <v>2874</v>
      </c>
      <c r="K19">
        <v>0.29411764705882354</v>
      </c>
      <c r="L19">
        <v>0.26200000000000001</v>
      </c>
      <c r="M19">
        <v>1.1911764705882353</v>
      </c>
      <c r="N19">
        <v>1.411764705882353</v>
      </c>
      <c r="O19">
        <v>1.7483221476510067</v>
      </c>
      <c r="P19">
        <v>596</v>
      </c>
      <c r="Q19">
        <v>4.1328374692969847</v>
      </c>
      <c r="R19">
        <v>0.96099999999999997</v>
      </c>
      <c r="S19">
        <v>1.4264705882352942</v>
      </c>
      <c r="T19">
        <v>0.16318719554627698</v>
      </c>
      <c r="U19">
        <v>0.18128044537230342</v>
      </c>
    </row>
    <row r="20" spans="1:21" x14ac:dyDescent="0.25">
      <c r="A20" t="s">
        <v>16</v>
      </c>
      <c r="B20">
        <v>2021</v>
      </c>
      <c r="C20" t="s">
        <v>159</v>
      </c>
      <c r="D20">
        <v>68</v>
      </c>
      <c r="E20">
        <v>8.9264705882352935</v>
      </c>
      <c r="F20">
        <v>6.5735294117647056</v>
      </c>
      <c r="G20">
        <v>5.7205882352941178</v>
      </c>
      <c r="H20">
        <v>8.1470588235294112</v>
      </c>
      <c r="I20">
        <v>5.64</v>
      </c>
      <c r="J20">
        <v>2819</v>
      </c>
      <c r="K20">
        <v>0.6470588235294118</v>
      </c>
      <c r="L20">
        <v>0.27200000000000002</v>
      </c>
      <c r="M20">
        <v>0.8970588235294118</v>
      </c>
      <c r="N20">
        <v>1.2647058823529411</v>
      </c>
      <c r="O20">
        <v>1.6767676767676767</v>
      </c>
      <c r="P20">
        <v>594</v>
      </c>
      <c r="Q20">
        <v>4.133037937593584</v>
      </c>
      <c r="R20">
        <v>0.95899999999999996</v>
      </c>
      <c r="S20">
        <v>1.5</v>
      </c>
      <c r="T20">
        <v>0.13799219581411848</v>
      </c>
      <c r="U20">
        <v>0.1965235899255055</v>
      </c>
    </row>
    <row r="21" spans="1:21" x14ac:dyDescent="0.25">
      <c r="A21" t="s">
        <v>24</v>
      </c>
      <c r="B21">
        <v>2021</v>
      </c>
      <c r="C21" t="s">
        <v>160</v>
      </c>
      <c r="D21">
        <v>36</v>
      </c>
      <c r="E21">
        <v>8.7777777777777786</v>
      </c>
      <c r="F21">
        <v>6.1944444444444446</v>
      </c>
      <c r="G21">
        <v>4.9444444444444446</v>
      </c>
      <c r="H21">
        <v>6.1944444444444446</v>
      </c>
      <c r="I21">
        <v>5.74</v>
      </c>
      <c r="J21">
        <v>1413</v>
      </c>
      <c r="K21">
        <v>0.5</v>
      </c>
      <c r="L21">
        <v>0.27800000000000002</v>
      </c>
      <c r="M21">
        <v>0.97222222222222221</v>
      </c>
      <c r="N21">
        <v>1.2777777777777777</v>
      </c>
      <c r="O21">
        <v>1.6745762711864407</v>
      </c>
      <c r="P21">
        <v>295</v>
      </c>
      <c r="Q21">
        <v>4.1477361829249304</v>
      </c>
      <c r="R21">
        <v>0.96299999999999997</v>
      </c>
      <c r="S21">
        <v>1.3333333333333333</v>
      </c>
      <c r="T21">
        <v>0.1259731068648266</v>
      </c>
      <c r="U21">
        <v>0.1578202406227884</v>
      </c>
    </row>
    <row r="22" spans="1:21" x14ac:dyDescent="0.25">
      <c r="A22" t="s">
        <v>18</v>
      </c>
      <c r="B22">
        <v>2021</v>
      </c>
      <c r="C22" t="s">
        <v>161</v>
      </c>
      <c r="D22">
        <v>71</v>
      </c>
      <c r="E22">
        <v>9.3098591549295779</v>
      </c>
      <c r="F22">
        <v>6.901408450704225</v>
      </c>
      <c r="G22">
        <v>5.492957746478873</v>
      </c>
      <c r="H22">
        <v>6.887323943661972</v>
      </c>
      <c r="I22">
        <v>6.01</v>
      </c>
      <c r="J22">
        <v>2950</v>
      </c>
      <c r="K22">
        <v>0.50704225352112675</v>
      </c>
      <c r="L22">
        <v>0.28100000000000003</v>
      </c>
      <c r="M22">
        <v>1.295774647887324</v>
      </c>
      <c r="N22">
        <v>1.2535211267605635</v>
      </c>
      <c r="O22">
        <v>1.7114476469630353</v>
      </c>
      <c r="P22">
        <v>614.33333333333337</v>
      </c>
      <c r="Q22">
        <v>4.1325475156861229</v>
      </c>
      <c r="R22">
        <v>0.96</v>
      </c>
      <c r="S22">
        <v>1.4507042253521127</v>
      </c>
      <c r="T22">
        <v>0.13220338983050847</v>
      </c>
      <c r="U22">
        <v>0.16576271186440678</v>
      </c>
    </row>
    <row r="23" spans="1:21" x14ac:dyDescent="0.25">
      <c r="A23" t="s">
        <v>17</v>
      </c>
      <c r="B23">
        <v>2021</v>
      </c>
      <c r="C23" t="s">
        <v>162</v>
      </c>
      <c r="D23">
        <v>72</v>
      </c>
      <c r="E23">
        <v>9.0277777777777786</v>
      </c>
      <c r="F23">
        <v>6.7638888888888893</v>
      </c>
      <c r="G23">
        <v>5.9305555555555554</v>
      </c>
      <c r="H23">
        <v>6.8055555555555554</v>
      </c>
      <c r="I23">
        <v>6.2</v>
      </c>
      <c r="J23">
        <v>2922</v>
      </c>
      <c r="K23">
        <v>0.3888888888888889</v>
      </c>
      <c r="L23">
        <v>0.28499999999999998</v>
      </c>
      <c r="M23">
        <v>1.5416666666666667</v>
      </c>
      <c r="N23">
        <v>1.1666666666666667</v>
      </c>
      <c r="O23">
        <v>1.806440791680644</v>
      </c>
      <c r="P23">
        <v>596.66666666666686</v>
      </c>
      <c r="Q23">
        <v>4.1328955480944742</v>
      </c>
      <c r="R23">
        <v>0.95599999999999996</v>
      </c>
      <c r="S23">
        <v>1.5277777777777777</v>
      </c>
      <c r="T23">
        <v>0.1461327857631759</v>
      </c>
      <c r="U23">
        <v>0.16769336071184121</v>
      </c>
    </row>
    <row r="24" spans="1:21" x14ac:dyDescent="0.25">
      <c r="A24" t="s">
        <v>14</v>
      </c>
      <c r="B24">
        <v>2020</v>
      </c>
      <c r="C24" t="s">
        <v>163</v>
      </c>
      <c r="D24">
        <v>46</v>
      </c>
      <c r="E24">
        <v>6.3260869565217392</v>
      </c>
      <c r="F24">
        <v>3.5434782608695654</v>
      </c>
      <c r="G24">
        <v>4.2391304347826084</v>
      </c>
      <c r="H24">
        <v>10.630434782608695</v>
      </c>
      <c r="I24">
        <v>2.88</v>
      </c>
      <c r="J24">
        <v>1747</v>
      </c>
      <c r="K24">
        <v>0.36956521739130432</v>
      </c>
      <c r="L24">
        <v>0.2</v>
      </c>
      <c r="M24">
        <v>0.67391304347826086</v>
      </c>
      <c r="N24">
        <v>0.69565217391304346</v>
      </c>
      <c r="O24">
        <v>1.190592846643802</v>
      </c>
      <c r="P24">
        <v>408.66666666666663</v>
      </c>
      <c r="Q24">
        <v>3.9818110594465184</v>
      </c>
      <c r="R24">
        <v>0.96</v>
      </c>
      <c r="S24">
        <v>1.4782608695652173</v>
      </c>
      <c r="T24">
        <v>0.11161991986262164</v>
      </c>
      <c r="U24">
        <v>0.27990841442472808</v>
      </c>
    </row>
    <row r="25" spans="1:21" x14ac:dyDescent="0.25">
      <c r="A25" t="s">
        <v>17</v>
      </c>
      <c r="B25">
        <v>2020</v>
      </c>
      <c r="C25" t="s">
        <v>164</v>
      </c>
      <c r="D25">
        <v>74</v>
      </c>
      <c r="E25">
        <v>4.5135135135135132</v>
      </c>
      <c r="F25">
        <v>2.5810810810810811</v>
      </c>
      <c r="G25">
        <v>3.1756756756756759</v>
      </c>
      <c r="H25">
        <v>4.2027027027027026</v>
      </c>
      <c r="I25">
        <v>3.06</v>
      </c>
      <c r="J25">
        <v>1800</v>
      </c>
      <c r="K25">
        <v>0.14864864864864866</v>
      </c>
      <c r="L25">
        <v>0.23799999999999999</v>
      </c>
      <c r="M25">
        <v>0.36486486486486486</v>
      </c>
      <c r="N25">
        <v>0.56756756756756754</v>
      </c>
      <c r="O25">
        <v>1.4544989775051125</v>
      </c>
      <c r="P25">
        <v>391.66666666666663</v>
      </c>
      <c r="Q25">
        <v>3.9987582293423354</v>
      </c>
      <c r="R25">
        <v>0.94599999999999995</v>
      </c>
      <c r="S25">
        <v>1.2162162162162162</v>
      </c>
      <c r="T25">
        <v>0.13055555555555556</v>
      </c>
      <c r="U25">
        <v>0.17277777777777778</v>
      </c>
    </row>
    <row r="26" spans="1:21" x14ac:dyDescent="0.25">
      <c r="A26" t="s">
        <v>19</v>
      </c>
      <c r="B26">
        <v>2020</v>
      </c>
      <c r="C26" t="s">
        <v>165</v>
      </c>
      <c r="D26">
        <v>72</v>
      </c>
      <c r="E26">
        <v>4.1805555555555554</v>
      </c>
      <c r="F26">
        <v>2.625</v>
      </c>
      <c r="G26">
        <v>2.9722222222222223</v>
      </c>
      <c r="H26">
        <v>5.6388888888888893</v>
      </c>
      <c r="I26">
        <v>3.07</v>
      </c>
      <c r="J26">
        <v>1794</v>
      </c>
      <c r="K26">
        <v>0.20833333333333334</v>
      </c>
      <c r="L26">
        <v>0.21</v>
      </c>
      <c r="M26">
        <v>0.70833333333333337</v>
      </c>
      <c r="N26">
        <v>0.70833333333333337</v>
      </c>
      <c r="O26">
        <v>1.271604938271605</v>
      </c>
      <c r="P26">
        <v>405</v>
      </c>
      <c r="Q26">
        <v>3.9918179833437759</v>
      </c>
      <c r="R26">
        <v>0.96</v>
      </c>
      <c r="S26">
        <v>0.93055555555555558</v>
      </c>
      <c r="T26">
        <v>0.11928651059085842</v>
      </c>
      <c r="U26">
        <v>0.22630992196209587</v>
      </c>
    </row>
    <row r="27" spans="1:21" x14ac:dyDescent="0.25">
      <c r="A27" t="s">
        <v>15</v>
      </c>
      <c r="B27">
        <v>2020</v>
      </c>
      <c r="C27" t="s">
        <v>166</v>
      </c>
      <c r="D27">
        <v>42</v>
      </c>
      <c r="E27">
        <v>5.833333333333333</v>
      </c>
      <c r="F27">
        <v>3.4523809523809526</v>
      </c>
      <c r="G27">
        <v>3.9047619047619047</v>
      </c>
      <c r="H27">
        <v>8.6428571428571423</v>
      </c>
      <c r="I27">
        <v>3.13</v>
      </c>
      <c r="J27">
        <v>1465</v>
      </c>
      <c r="K27">
        <v>0.23809523809523808</v>
      </c>
      <c r="L27">
        <v>0.20100000000000001</v>
      </c>
      <c r="M27">
        <v>0.54761904761904767</v>
      </c>
      <c r="N27">
        <v>0.7857142857142857</v>
      </c>
      <c r="O27">
        <v>1.1779953917050692</v>
      </c>
      <c r="P27">
        <v>347.66666666666663</v>
      </c>
      <c r="Q27">
        <v>3.9838383325114211</v>
      </c>
      <c r="R27">
        <v>0.96599999999999997</v>
      </c>
      <c r="S27">
        <v>1.1666666666666667</v>
      </c>
      <c r="T27">
        <v>0.11194539249146758</v>
      </c>
      <c r="U27">
        <v>0.24778156996587031</v>
      </c>
    </row>
    <row r="28" spans="1:21" x14ac:dyDescent="0.25">
      <c r="A28" t="s">
        <v>8</v>
      </c>
      <c r="B28">
        <v>2020</v>
      </c>
      <c r="C28" t="s">
        <v>167</v>
      </c>
      <c r="D28">
        <v>40</v>
      </c>
      <c r="E28">
        <v>7.8250000000000002</v>
      </c>
      <c r="F28">
        <v>4</v>
      </c>
      <c r="G28">
        <v>4.1500000000000004</v>
      </c>
      <c r="H28">
        <v>8.65</v>
      </c>
      <c r="I28">
        <v>3.45</v>
      </c>
      <c r="J28">
        <v>1554</v>
      </c>
      <c r="K28">
        <v>0.5</v>
      </c>
      <c r="L28">
        <v>0.24199999999999999</v>
      </c>
      <c r="M28">
        <v>1.25</v>
      </c>
      <c r="N28">
        <v>0.75</v>
      </c>
      <c r="O28">
        <v>1.3413609633155978</v>
      </c>
      <c r="P28">
        <v>357.33333333333343</v>
      </c>
      <c r="Q28">
        <v>3.9955781818369069</v>
      </c>
      <c r="R28">
        <v>0.96699999999999997</v>
      </c>
      <c r="S28">
        <v>1.25</v>
      </c>
      <c r="T28">
        <v>0.10682110682110682</v>
      </c>
      <c r="U28">
        <v>0.22265122265122264</v>
      </c>
    </row>
    <row r="29" spans="1:21" x14ac:dyDescent="0.25">
      <c r="A29" t="s">
        <v>23</v>
      </c>
      <c r="B29">
        <v>2020</v>
      </c>
      <c r="C29" t="s">
        <v>168</v>
      </c>
      <c r="D29">
        <v>48</v>
      </c>
      <c r="E29">
        <v>7.020833333333333</v>
      </c>
      <c r="F29">
        <v>4.375</v>
      </c>
      <c r="G29">
        <v>4.854166666666667</v>
      </c>
      <c r="H29">
        <v>9.4583333333333339</v>
      </c>
      <c r="I29">
        <v>3.64</v>
      </c>
      <c r="J29">
        <v>1886</v>
      </c>
      <c r="K29">
        <v>0.25</v>
      </c>
      <c r="L29">
        <v>0.222</v>
      </c>
      <c r="M29">
        <v>1.2083333333333333</v>
      </c>
      <c r="N29">
        <v>1.4375</v>
      </c>
      <c r="O29">
        <v>1.3568198048083788</v>
      </c>
      <c r="P29">
        <v>420.33333333333343</v>
      </c>
      <c r="Q29">
        <v>3.9883337610976213</v>
      </c>
      <c r="R29">
        <v>0.96</v>
      </c>
      <c r="S29">
        <v>1.5</v>
      </c>
      <c r="T29">
        <v>0.12354188759278897</v>
      </c>
      <c r="U29">
        <v>0.24072110286320256</v>
      </c>
    </row>
    <row r="30" spans="1:21" x14ac:dyDescent="0.25">
      <c r="A30" t="s">
        <v>4</v>
      </c>
      <c r="B30">
        <v>2020</v>
      </c>
      <c r="C30" t="s">
        <v>169</v>
      </c>
      <c r="D30">
        <v>41</v>
      </c>
      <c r="E30">
        <v>7.2926829268292686</v>
      </c>
      <c r="F30">
        <v>4.1951219512195124</v>
      </c>
      <c r="G30">
        <v>5.3170731707317076</v>
      </c>
      <c r="H30">
        <v>7.4878048780487809</v>
      </c>
      <c r="I30">
        <v>3.65</v>
      </c>
      <c r="J30">
        <v>1622</v>
      </c>
      <c r="K30">
        <v>0.48780487804878048</v>
      </c>
      <c r="L30">
        <v>0.22800000000000001</v>
      </c>
      <c r="M30">
        <v>1.0975609756097562</v>
      </c>
      <c r="N30">
        <v>0.78048780487804881</v>
      </c>
      <c r="O30">
        <v>1.4195496979681494</v>
      </c>
      <c r="P30">
        <v>364.66666666666663</v>
      </c>
      <c r="Q30">
        <v>4.0110257446260293</v>
      </c>
      <c r="R30">
        <v>0.97699999999999998</v>
      </c>
      <c r="S30">
        <v>0.85365853658536583</v>
      </c>
      <c r="T30">
        <v>0.13440197287299629</v>
      </c>
      <c r="U30">
        <v>0.18927250308261406</v>
      </c>
    </row>
    <row r="31" spans="1:21" x14ac:dyDescent="0.25">
      <c r="A31" t="s">
        <v>47</v>
      </c>
      <c r="B31">
        <v>2020</v>
      </c>
      <c r="C31" t="s">
        <v>170</v>
      </c>
      <c r="D31">
        <v>48</v>
      </c>
      <c r="E31">
        <v>8.375</v>
      </c>
      <c r="F31">
        <v>5.3125</v>
      </c>
      <c r="G31">
        <v>4.375</v>
      </c>
      <c r="H31">
        <v>8.5</v>
      </c>
      <c r="I31">
        <v>3.95</v>
      </c>
      <c r="J31">
        <v>1949</v>
      </c>
      <c r="K31">
        <v>0.125</v>
      </c>
      <c r="L31">
        <v>0.254</v>
      </c>
      <c r="M31">
        <v>1.1875</v>
      </c>
      <c r="N31">
        <v>1.1875</v>
      </c>
      <c r="O31">
        <v>1.4502369668246446</v>
      </c>
      <c r="P31">
        <v>422</v>
      </c>
      <c r="Q31">
        <v>3.9856288909689717</v>
      </c>
      <c r="R31">
        <v>0.94499999999999995</v>
      </c>
      <c r="S31">
        <v>2.1041666666666665</v>
      </c>
      <c r="T31">
        <v>0.10774756285274499</v>
      </c>
      <c r="U31">
        <v>0.20933812211390457</v>
      </c>
    </row>
    <row r="32" spans="1:21" x14ac:dyDescent="0.25">
      <c r="A32" t="s">
        <v>46</v>
      </c>
      <c r="B32">
        <v>2020</v>
      </c>
      <c r="C32" t="s">
        <v>171</v>
      </c>
      <c r="D32">
        <v>76</v>
      </c>
      <c r="E32">
        <v>4.7368421052631575</v>
      </c>
      <c r="F32">
        <v>2.8815789473684212</v>
      </c>
      <c r="G32">
        <v>2.5657894736842106</v>
      </c>
      <c r="H32">
        <v>4.1710526315789478</v>
      </c>
      <c r="I32">
        <v>4.04</v>
      </c>
      <c r="J32">
        <v>1798</v>
      </c>
      <c r="K32">
        <v>0.28947368421052633</v>
      </c>
      <c r="L32">
        <v>0.24399999999999999</v>
      </c>
      <c r="M32">
        <v>0.5</v>
      </c>
      <c r="N32">
        <v>0.48684210526315791</v>
      </c>
      <c r="O32">
        <v>1.3703703703703705</v>
      </c>
      <c r="P32">
        <v>405</v>
      </c>
      <c r="Q32">
        <v>3.9986604495917</v>
      </c>
      <c r="R32">
        <v>0.96699999999999997</v>
      </c>
      <c r="S32">
        <v>0.77631578947368418</v>
      </c>
      <c r="T32">
        <v>0.10845383759733036</v>
      </c>
      <c r="U32">
        <v>0.17630700778642941</v>
      </c>
    </row>
    <row r="33" spans="1:21" x14ac:dyDescent="0.25">
      <c r="A33" t="s">
        <v>6</v>
      </c>
      <c r="B33">
        <v>2020</v>
      </c>
      <c r="C33" t="s">
        <v>172</v>
      </c>
      <c r="D33">
        <v>26</v>
      </c>
      <c r="E33">
        <v>8.7307692307692299</v>
      </c>
      <c r="F33">
        <v>4.884615384615385</v>
      </c>
      <c r="G33">
        <v>4.115384615384615</v>
      </c>
      <c r="H33">
        <v>6.8461538461538458</v>
      </c>
      <c r="I33">
        <v>4.21</v>
      </c>
      <c r="J33">
        <v>1002</v>
      </c>
      <c r="K33">
        <v>0.34615384615384615</v>
      </c>
      <c r="L33">
        <v>0.27</v>
      </c>
      <c r="M33">
        <v>1.3461538461538463</v>
      </c>
      <c r="N33">
        <v>0.53846153846153844</v>
      </c>
      <c r="O33">
        <v>1.5181818181818181</v>
      </c>
      <c r="P33">
        <v>220</v>
      </c>
      <c r="Q33">
        <v>4.0052963088591387</v>
      </c>
      <c r="R33">
        <v>0.96599999999999997</v>
      </c>
      <c r="S33">
        <v>1.2692307692307692</v>
      </c>
      <c r="T33">
        <v>0.10678642714570857</v>
      </c>
      <c r="U33">
        <v>0.17764471057884232</v>
      </c>
    </row>
    <row r="34" spans="1:21" x14ac:dyDescent="0.25">
      <c r="A34" t="s">
        <v>45</v>
      </c>
      <c r="B34">
        <v>2020</v>
      </c>
      <c r="C34" t="s">
        <v>173</v>
      </c>
      <c r="D34">
        <v>2</v>
      </c>
      <c r="E34">
        <v>6.5</v>
      </c>
      <c r="F34">
        <v>7</v>
      </c>
      <c r="G34">
        <v>7</v>
      </c>
      <c r="H34">
        <v>6.5</v>
      </c>
      <c r="I34">
        <v>4.5</v>
      </c>
      <c r="J34">
        <v>87</v>
      </c>
      <c r="K34">
        <v>0</v>
      </c>
      <c r="L34">
        <v>0.20300000000000001</v>
      </c>
      <c r="M34">
        <v>0</v>
      </c>
      <c r="N34">
        <v>1.5</v>
      </c>
      <c r="O34">
        <v>1.5</v>
      </c>
      <c r="P34">
        <v>18</v>
      </c>
      <c r="Q34">
        <v>4.4354050889679186</v>
      </c>
      <c r="R34">
        <v>0.91800000000000004</v>
      </c>
      <c r="S34">
        <v>3.5</v>
      </c>
      <c r="T34">
        <v>0.16091954022988506</v>
      </c>
      <c r="U34">
        <v>0.14942528735632185</v>
      </c>
    </row>
    <row r="35" spans="1:21" x14ac:dyDescent="0.25">
      <c r="A35" t="s">
        <v>5</v>
      </c>
      <c r="B35">
        <v>2020</v>
      </c>
      <c r="C35" t="s">
        <v>174</v>
      </c>
      <c r="D35">
        <v>48</v>
      </c>
      <c r="E35">
        <v>7.5</v>
      </c>
      <c r="F35">
        <v>5.208333333333333</v>
      </c>
      <c r="G35">
        <v>5.229166666666667</v>
      </c>
      <c r="H35">
        <v>9.1041666666666661</v>
      </c>
      <c r="I35">
        <v>4.58</v>
      </c>
      <c r="J35">
        <v>1903</v>
      </c>
      <c r="K35">
        <v>0.375</v>
      </c>
      <c r="L35">
        <v>0.23499999999999999</v>
      </c>
      <c r="M35">
        <v>1.3333333333333333</v>
      </c>
      <c r="N35">
        <v>1.0625</v>
      </c>
      <c r="O35">
        <v>1.4751327860936745</v>
      </c>
      <c r="P35">
        <v>414.66666666666663</v>
      </c>
      <c r="Q35">
        <v>3.9966378953273325</v>
      </c>
      <c r="R35">
        <v>0.96399999999999997</v>
      </c>
      <c r="S35">
        <v>1.3125</v>
      </c>
      <c r="T35">
        <v>0.13189700472937468</v>
      </c>
      <c r="U35">
        <v>0.22963741460851286</v>
      </c>
    </row>
    <row r="36" spans="1:21" x14ac:dyDescent="0.25">
      <c r="A36" t="s">
        <v>12</v>
      </c>
      <c r="B36">
        <v>2020</v>
      </c>
      <c r="C36" t="s">
        <v>175</v>
      </c>
      <c r="D36">
        <v>42</v>
      </c>
      <c r="E36">
        <v>9.1666666666666661</v>
      </c>
      <c r="F36">
        <v>5.4047619047619051</v>
      </c>
      <c r="G36">
        <v>3.5</v>
      </c>
      <c r="H36">
        <v>9.1904761904761898</v>
      </c>
      <c r="I36">
        <v>4.68</v>
      </c>
      <c r="J36">
        <v>1672</v>
      </c>
      <c r="K36">
        <v>0.7142857142857143</v>
      </c>
      <c r="L36">
        <v>0.26700000000000002</v>
      </c>
      <c r="M36">
        <v>0.7857142857142857</v>
      </c>
      <c r="N36">
        <v>0.59523809523809523</v>
      </c>
      <c r="O36">
        <v>1.4111405835543767</v>
      </c>
      <c r="P36">
        <v>377</v>
      </c>
      <c r="Q36">
        <v>3.9946868034220469</v>
      </c>
      <c r="R36">
        <v>0.97</v>
      </c>
      <c r="S36">
        <v>1.0952380952380953</v>
      </c>
      <c r="T36">
        <v>8.7918660287081341E-2</v>
      </c>
      <c r="U36">
        <v>0.23086124401913877</v>
      </c>
    </row>
    <row r="37" spans="1:21" x14ac:dyDescent="0.25">
      <c r="A37" t="s">
        <v>18</v>
      </c>
      <c r="B37">
        <v>2020</v>
      </c>
      <c r="C37" t="s">
        <v>176</v>
      </c>
      <c r="D37">
        <v>43</v>
      </c>
      <c r="E37">
        <v>8.6976744186046506</v>
      </c>
      <c r="F37">
        <v>6.0465116279069768</v>
      </c>
      <c r="G37">
        <v>4.8604651162790695</v>
      </c>
      <c r="H37">
        <v>8.3488372093023262</v>
      </c>
      <c r="I37">
        <v>4.8499999999999996</v>
      </c>
      <c r="J37">
        <v>1733</v>
      </c>
      <c r="K37">
        <v>0.44186046511627908</v>
      </c>
      <c r="L37">
        <v>0.26700000000000002</v>
      </c>
      <c r="M37">
        <v>1.0232558139534884</v>
      </c>
      <c r="N37">
        <v>1.2325581395348837</v>
      </c>
      <c r="O37">
        <v>1.6051762114537445</v>
      </c>
      <c r="P37">
        <v>363.66666666666663</v>
      </c>
      <c r="Q37">
        <v>4.000936557383449</v>
      </c>
      <c r="R37">
        <v>0.95499999999999996</v>
      </c>
      <c r="S37">
        <v>1.558139534883721</v>
      </c>
      <c r="T37">
        <v>0.120600115406809</v>
      </c>
      <c r="U37">
        <v>0.20715522215810733</v>
      </c>
    </row>
    <row r="38" spans="1:21" x14ac:dyDescent="0.25">
      <c r="A38" t="s">
        <v>43</v>
      </c>
      <c r="B38">
        <v>2020</v>
      </c>
      <c r="C38" t="s">
        <v>177</v>
      </c>
      <c r="D38">
        <v>26</v>
      </c>
      <c r="E38">
        <v>7.5384615384615383</v>
      </c>
      <c r="F38">
        <v>5.615384615384615</v>
      </c>
      <c r="G38">
        <v>5.1538461538461542</v>
      </c>
      <c r="H38">
        <v>9.4615384615384617</v>
      </c>
      <c r="I38">
        <v>4.8600000000000003</v>
      </c>
      <c r="J38">
        <v>1016</v>
      </c>
      <c r="K38">
        <v>0.42307692307692307</v>
      </c>
      <c r="L38">
        <v>0.24299999999999999</v>
      </c>
      <c r="M38">
        <v>1.0384615384615385</v>
      </c>
      <c r="N38">
        <v>1</v>
      </c>
      <c r="O38">
        <v>1.5263644773358003</v>
      </c>
      <c r="P38">
        <v>216.66666666666663</v>
      </c>
      <c r="Q38">
        <v>4.0003689285471422</v>
      </c>
      <c r="R38">
        <v>0.95</v>
      </c>
      <c r="S38">
        <v>1.7307692307692308</v>
      </c>
      <c r="T38">
        <v>0.13188976377952755</v>
      </c>
      <c r="U38">
        <v>0.24212598425196849</v>
      </c>
    </row>
    <row r="39" spans="1:21" x14ac:dyDescent="0.25">
      <c r="A39" t="s">
        <v>13</v>
      </c>
      <c r="B39">
        <v>2020</v>
      </c>
      <c r="C39" t="s">
        <v>178</v>
      </c>
      <c r="D39">
        <v>46</v>
      </c>
      <c r="E39">
        <v>8.7391304347826093</v>
      </c>
      <c r="F39">
        <v>5.9565217391304346</v>
      </c>
      <c r="G39">
        <v>4.9130434782608692</v>
      </c>
      <c r="H39">
        <v>8.1086956521739122</v>
      </c>
      <c r="I39">
        <v>5.0999999999999996</v>
      </c>
      <c r="J39">
        <v>1876</v>
      </c>
      <c r="K39">
        <v>0.58695652173913049</v>
      </c>
      <c r="L39">
        <v>0.26300000000000001</v>
      </c>
      <c r="M39">
        <v>0.89130434782608692</v>
      </c>
      <c r="N39">
        <v>0.82608695652173914</v>
      </c>
      <c r="O39">
        <v>1.5422396856581533</v>
      </c>
      <c r="P39">
        <v>407.66666666666663</v>
      </c>
      <c r="Q39">
        <v>4.0060518315546521</v>
      </c>
      <c r="R39">
        <v>0.95699999999999996</v>
      </c>
      <c r="S39">
        <v>1.6086956521739131</v>
      </c>
      <c r="T39">
        <v>0.1204690831556503</v>
      </c>
      <c r="U39">
        <v>0.19882729211087416</v>
      </c>
    </row>
    <row r="40" spans="1:21" x14ac:dyDescent="0.25">
      <c r="A40" t="s">
        <v>48</v>
      </c>
      <c r="B40">
        <v>2020</v>
      </c>
      <c r="C40" t="s">
        <v>179</v>
      </c>
      <c r="D40">
        <v>42</v>
      </c>
      <c r="E40">
        <v>7.8571428571428568</v>
      </c>
      <c r="F40">
        <v>6.166666666666667</v>
      </c>
      <c r="G40">
        <v>6.5952380952380949</v>
      </c>
      <c r="H40">
        <v>6.0714285714285712</v>
      </c>
      <c r="I40">
        <v>5.28</v>
      </c>
      <c r="J40">
        <v>1632</v>
      </c>
      <c r="K40">
        <v>0.14285714285714285</v>
      </c>
      <c r="L40">
        <v>0.26500000000000001</v>
      </c>
      <c r="M40">
        <v>1.0952380952380953</v>
      </c>
      <c r="N40">
        <v>0.88095238095238093</v>
      </c>
      <c r="O40">
        <v>1.8065476190476191</v>
      </c>
      <c r="P40">
        <v>336</v>
      </c>
      <c r="Q40">
        <v>4.0192344540472833</v>
      </c>
      <c r="R40">
        <v>0.94399999999999995</v>
      </c>
      <c r="S40">
        <v>2.1190476190476191</v>
      </c>
      <c r="T40">
        <v>0.16973039215686275</v>
      </c>
      <c r="U40">
        <v>0.15625</v>
      </c>
    </row>
    <row r="41" spans="1:21" x14ac:dyDescent="0.25">
      <c r="A41" t="s">
        <v>16</v>
      </c>
      <c r="B41">
        <v>2020</v>
      </c>
      <c r="C41" t="s">
        <v>180</v>
      </c>
      <c r="D41">
        <v>48</v>
      </c>
      <c r="E41">
        <v>8.4166666666666661</v>
      </c>
      <c r="F41">
        <v>6.25</v>
      </c>
      <c r="G41">
        <v>5.875</v>
      </c>
      <c r="H41">
        <v>8.8333333333333339</v>
      </c>
      <c r="I41">
        <v>5.38</v>
      </c>
      <c r="J41">
        <v>1986</v>
      </c>
      <c r="K41">
        <v>0.85416666666666663</v>
      </c>
      <c r="L41">
        <v>0.255</v>
      </c>
      <c r="M41">
        <v>1.375</v>
      </c>
      <c r="N41">
        <v>0.95833333333333337</v>
      </c>
      <c r="O41">
        <v>1.6141176470588234</v>
      </c>
      <c r="P41">
        <v>425</v>
      </c>
      <c r="Q41">
        <v>4.0169900562881802</v>
      </c>
      <c r="R41">
        <v>0.96799999999999997</v>
      </c>
      <c r="S41">
        <v>1.2291666666666667</v>
      </c>
      <c r="T41">
        <v>0.1419939577039275</v>
      </c>
      <c r="U41">
        <v>0.21349446122860019</v>
      </c>
    </row>
    <row r="42" spans="1:21" x14ac:dyDescent="0.25">
      <c r="A42" t="s">
        <v>10</v>
      </c>
      <c r="B42">
        <v>2020</v>
      </c>
      <c r="C42" t="s">
        <v>181</v>
      </c>
      <c r="D42">
        <v>42</v>
      </c>
      <c r="E42">
        <v>9.8095238095238102</v>
      </c>
      <c r="F42">
        <v>6.8809523809523814</v>
      </c>
      <c r="G42">
        <v>4.9285714285714288</v>
      </c>
      <c r="H42">
        <v>8.4523809523809526</v>
      </c>
      <c r="I42">
        <v>5.72</v>
      </c>
      <c r="J42">
        <v>1761</v>
      </c>
      <c r="K42">
        <v>0.5714285714285714</v>
      </c>
      <c r="L42">
        <v>0.28899999999999998</v>
      </c>
      <c r="M42">
        <v>1.4761904761904763</v>
      </c>
      <c r="N42">
        <v>0.90476190476190477</v>
      </c>
      <c r="O42">
        <v>1.6907948647910407</v>
      </c>
      <c r="P42">
        <v>366.33333333333343</v>
      </c>
      <c r="Q42">
        <v>4.0054543400908731</v>
      </c>
      <c r="R42">
        <v>0.94599999999999995</v>
      </c>
      <c r="S42">
        <v>2</v>
      </c>
      <c r="T42">
        <v>0.11754684838160136</v>
      </c>
      <c r="U42">
        <v>0.2015900056785917</v>
      </c>
    </row>
    <row r="43" spans="1:21" x14ac:dyDescent="0.25">
      <c r="A43" t="s">
        <v>44</v>
      </c>
      <c r="B43">
        <v>2020</v>
      </c>
      <c r="C43" t="s">
        <v>182</v>
      </c>
      <c r="D43">
        <v>48</v>
      </c>
      <c r="E43">
        <v>8.3125</v>
      </c>
      <c r="F43">
        <v>7</v>
      </c>
      <c r="G43">
        <v>6.229166666666667</v>
      </c>
      <c r="H43">
        <v>9.4166666666666661</v>
      </c>
      <c r="I43">
        <v>5.98</v>
      </c>
      <c r="J43">
        <v>2030</v>
      </c>
      <c r="K43">
        <v>0.33333333333333331</v>
      </c>
      <c r="L43">
        <v>0.254</v>
      </c>
      <c r="M43">
        <v>1.5416666666666667</v>
      </c>
      <c r="N43">
        <v>1.6458333333333333</v>
      </c>
      <c r="O43">
        <v>1.6650763358778626</v>
      </c>
      <c r="P43">
        <v>419.66666666666663</v>
      </c>
      <c r="Q43">
        <v>4.0009388017911469</v>
      </c>
      <c r="R43">
        <v>0.96</v>
      </c>
      <c r="S43">
        <v>1.4375</v>
      </c>
      <c r="T43">
        <v>0.14729064039408868</v>
      </c>
      <c r="U43">
        <v>0.22266009852216748</v>
      </c>
    </row>
    <row r="44" spans="1:21" x14ac:dyDescent="0.25">
      <c r="A44" t="s">
        <v>20</v>
      </c>
      <c r="B44">
        <v>2020</v>
      </c>
      <c r="C44" t="s">
        <v>183</v>
      </c>
      <c r="D44">
        <v>47</v>
      </c>
      <c r="E44">
        <v>9.787234042553191</v>
      </c>
      <c r="F44">
        <v>7.4255319148936172</v>
      </c>
      <c r="G44">
        <v>5.7234042553191493</v>
      </c>
      <c r="H44">
        <v>7.5319148936170217</v>
      </c>
      <c r="I44">
        <v>6.22</v>
      </c>
      <c r="J44">
        <v>2007</v>
      </c>
      <c r="K44">
        <v>0.87234042553191493</v>
      </c>
      <c r="L44">
        <v>0.28699999999999998</v>
      </c>
      <c r="M44">
        <v>1.2553191489361701</v>
      </c>
      <c r="N44">
        <v>0.97872340425531912</v>
      </c>
      <c r="O44">
        <v>1.7863268806665031</v>
      </c>
      <c r="P44">
        <v>408.33333333333343</v>
      </c>
      <c r="Q44">
        <v>4.0238916041413635</v>
      </c>
      <c r="R44">
        <v>0.94</v>
      </c>
      <c r="S44">
        <v>2.2127659574468086</v>
      </c>
      <c r="T44">
        <v>0.13403089187842551</v>
      </c>
      <c r="U44">
        <v>0.17638266068759342</v>
      </c>
    </row>
    <row r="45" spans="1:21" x14ac:dyDescent="0.25">
      <c r="A45" t="s">
        <v>21</v>
      </c>
      <c r="B45">
        <v>2020</v>
      </c>
      <c r="C45" t="s">
        <v>184</v>
      </c>
      <c r="D45">
        <v>37</v>
      </c>
      <c r="E45">
        <v>8.9459459459459456</v>
      </c>
      <c r="F45">
        <v>7.1351351351351351</v>
      </c>
      <c r="G45">
        <v>5.5945945945945947</v>
      </c>
      <c r="H45">
        <v>6.7027027027027026</v>
      </c>
      <c r="I45">
        <v>6.25</v>
      </c>
      <c r="J45">
        <v>1547</v>
      </c>
      <c r="K45">
        <v>0.83783783783783783</v>
      </c>
      <c r="L45">
        <v>0.27100000000000002</v>
      </c>
      <c r="M45">
        <v>1.5675675675675675</v>
      </c>
      <c r="N45">
        <v>1.4594594594594594</v>
      </c>
      <c r="O45">
        <v>1.6702887302080098</v>
      </c>
      <c r="P45">
        <v>322.33333333333343</v>
      </c>
      <c r="Q45">
        <v>4.0352324240589557</v>
      </c>
      <c r="R45">
        <v>0.95499999999999996</v>
      </c>
      <c r="S45">
        <v>1.6486486486486487</v>
      </c>
      <c r="T45">
        <v>0.13380736910148675</v>
      </c>
      <c r="U45">
        <v>0.16031027795733679</v>
      </c>
    </row>
    <row r="46" spans="1:21" x14ac:dyDescent="0.25">
      <c r="A46" t="s">
        <v>15</v>
      </c>
      <c r="B46">
        <v>2019</v>
      </c>
      <c r="C46" t="s">
        <v>70</v>
      </c>
      <c r="D46">
        <v>72</v>
      </c>
      <c r="E46">
        <v>7.4722222222222223</v>
      </c>
      <c r="F46">
        <v>3.6666666666666665</v>
      </c>
      <c r="G46">
        <v>3.5694444444444446</v>
      </c>
      <c r="H46">
        <v>6.875</v>
      </c>
      <c r="I46">
        <v>3.07</v>
      </c>
      <c r="J46">
        <v>2709</v>
      </c>
      <c r="K46">
        <v>0.27777777777777779</v>
      </c>
      <c r="L46">
        <v>0.224</v>
      </c>
      <c r="M46">
        <v>0.70833333333333337</v>
      </c>
      <c r="N46">
        <v>0.68055555555555558</v>
      </c>
      <c r="O46">
        <v>1.25</v>
      </c>
      <c r="P46">
        <v>636</v>
      </c>
      <c r="Q46">
        <v>4.0199737566428864</v>
      </c>
      <c r="R46">
        <v>0.97299999999999998</v>
      </c>
      <c r="S46">
        <v>1.0277777777777777</v>
      </c>
      <c r="T46">
        <v>9.4868955334071609E-2</v>
      </c>
      <c r="U46">
        <v>0.18272425249169436</v>
      </c>
    </row>
    <row r="47" spans="1:21" x14ac:dyDescent="0.25">
      <c r="A47" t="s">
        <v>50</v>
      </c>
      <c r="B47">
        <v>2019</v>
      </c>
      <c r="C47" t="s">
        <v>71</v>
      </c>
      <c r="D47">
        <v>72</v>
      </c>
      <c r="E47">
        <v>7.3888888888888893</v>
      </c>
      <c r="F47">
        <v>3.8888888888888888</v>
      </c>
      <c r="G47">
        <v>4.4444444444444446</v>
      </c>
      <c r="H47">
        <v>7.4722222222222223</v>
      </c>
      <c r="I47">
        <v>3.37</v>
      </c>
      <c r="J47">
        <v>2680</v>
      </c>
      <c r="K47">
        <v>0.40277777777777779</v>
      </c>
      <c r="L47">
        <v>0.23</v>
      </c>
      <c r="M47">
        <v>0.95833333333333337</v>
      </c>
      <c r="N47">
        <v>0.63888888888888884</v>
      </c>
      <c r="O47">
        <v>1.3939790575916229</v>
      </c>
      <c r="P47">
        <v>611.66666666666686</v>
      </c>
      <c r="Q47">
        <v>4.0250048342605274</v>
      </c>
      <c r="R47">
        <v>0.97799999999999998</v>
      </c>
      <c r="S47">
        <v>0.75</v>
      </c>
      <c r="T47">
        <v>0.11940298507462686</v>
      </c>
      <c r="U47">
        <v>0.20074626865671641</v>
      </c>
    </row>
    <row r="48" spans="1:21" x14ac:dyDescent="0.25">
      <c r="A48" t="s">
        <v>21</v>
      </c>
      <c r="B48">
        <v>2019</v>
      </c>
      <c r="C48" t="s">
        <v>72</v>
      </c>
      <c r="D48">
        <v>72</v>
      </c>
      <c r="E48">
        <v>8.0277777777777786</v>
      </c>
      <c r="F48">
        <v>4.2222222222222223</v>
      </c>
      <c r="G48">
        <v>3.7361111111111112</v>
      </c>
      <c r="H48">
        <v>7.5</v>
      </c>
      <c r="I48">
        <v>3.92</v>
      </c>
      <c r="J48">
        <v>2690</v>
      </c>
      <c r="K48">
        <v>0.625</v>
      </c>
      <c r="L48">
        <v>0.24399999999999999</v>
      </c>
      <c r="M48">
        <v>0.80555555555555558</v>
      </c>
      <c r="N48">
        <v>0.72222222222222221</v>
      </c>
      <c r="O48">
        <v>1.3705501618122977</v>
      </c>
      <c r="P48">
        <v>618</v>
      </c>
      <c r="Q48">
        <v>4.0260902699779839</v>
      </c>
      <c r="R48">
        <v>0.97199999999999998</v>
      </c>
      <c r="S48">
        <v>0.98611111111111116</v>
      </c>
      <c r="T48">
        <v>0.1</v>
      </c>
      <c r="U48">
        <v>0.20074349442379183</v>
      </c>
    </row>
    <row r="49" spans="1:21" x14ac:dyDescent="0.25">
      <c r="A49" t="s">
        <v>12</v>
      </c>
      <c r="B49">
        <v>2019</v>
      </c>
      <c r="C49" t="s">
        <v>73</v>
      </c>
      <c r="D49">
        <v>72</v>
      </c>
      <c r="E49">
        <v>8.375</v>
      </c>
      <c r="F49">
        <v>4.5277777777777777</v>
      </c>
      <c r="G49">
        <v>3.3055555555555554</v>
      </c>
      <c r="H49">
        <v>6.958333333333333</v>
      </c>
      <c r="I49">
        <v>3.93</v>
      </c>
      <c r="J49">
        <v>2731</v>
      </c>
      <c r="K49">
        <v>0.54166666666666663</v>
      </c>
      <c r="L49">
        <v>0.246</v>
      </c>
      <c r="M49">
        <v>0.69444444444444442</v>
      </c>
      <c r="N49">
        <v>0.61111111111111116</v>
      </c>
      <c r="O49">
        <v>1.3366179275270182</v>
      </c>
      <c r="P49">
        <v>629.66666666666686</v>
      </c>
      <c r="Q49">
        <v>4.023909001942922</v>
      </c>
      <c r="R49">
        <v>0.96799999999999997</v>
      </c>
      <c r="S49">
        <v>1.1527777777777777</v>
      </c>
      <c r="T49">
        <v>8.7147564994507501E-2</v>
      </c>
      <c r="U49">
        <v>0.18344928597583302</v>
      </c>
    </row>
    <row r="50" spans="1:21" x14ac:dyDescent="0.25">
      <c r="A50" t="s">
        <v>10</v>
      </c>
      <c r="B50">
        <v>2019</v>
      </c>
      <c r="C50" t="s">
        <v>74</v>
      </c>
      <c r="D50">
        <v>72</v>
      </c>
      <c r="E50">
        <v>8.5138888888888893</v>
      </c>
      <c r="F50">
        <v>4.8194444444444446</v>
      </c>
      <c r="G50">
        <v>3.9027777777777777</v>
      </c>
      <c r="H50">
        <v>7.416666666666667</v>
      </c>
      <c r="I50">
        <v>3.99</v>
      </c>
      <c r="J50">
        <v>2760</v>
      </c>
      <c r="K50">
        <v>0.40277777777777779</v>
      </c>
      <c r="L50">
        <v>0.253</v>
      </c>
      <c r="M50">
        <v>0.98611111111111116</v>
      </c>
      <c r="N50">
        <v>0.77777777777777779</v>
      </c>
      <c r="O50">
        <v>1.423113658070678</v>
      </c>
      <c r="P50">
        <v>628.66666666666686</v>
      </c>
      <c r="Q50">
        <v>4.022436480801848</v>
      </c>
      <c r="R50">
        <v>0.96799999999999997</v>
      </c>
      <c r="S50">
        <v>1.2222222222222223</v>
      </c>
      <c r="T50">
        <v>0.10181159420289855</v>
      </c>
      <c r="U50">
        <v>0.19347826086956521</v>
      </c>
    </row>
    <row r="51" spans="1:21" x14ac:dyDescent="0.25">
      <c r="A51" t="s">
        <v>18</v>
      </c>
      <c r="B51">
        <v>2019</v>
      </c>
      <c r="C51" t="s">
        <v>75</v>
      </c>
      <c r="D51">
        <v>72</v>
      </c>
      <c r="E51">
        <v>7.9027777777777777</v>
      </c>
      <c r="F51">
        <v>4.8194444444444446</v>
      </c>
      <c r="G51">
        <v>4.625</v>
      </c>
      <c r="H51">
        <v>8.7777777777777786</v>
      </c>
      <c r="I51">
        <v>4.0199999999999996</v>
      </c>
      <c r="J51">
        <v>2805</v>
      </c>
      <c r="K51">
        <v>0.15277777777777779</v>
      </c>
      <c r="L51">
        <v>0.23799999999999999</v>
      </c>
      <c r="M51">
        <v>1.4305555555555556</v>
      </c>
      <c r="N51">
        <v>1.1944444444444444</v>
      </c>
      <c r="O51">
        <v>1.449694631951141</v>
      </c>
      <c r="P51">
        <v>622.66666666666686</v>
      </c>
      <c r="Q51">
        <v>4.01635713322176</v>
      </c>
      <c r="R51">
        <v>0.96599999999999997</v>
      </c>
      <c r="S51">
        <v>1.1944444444444444</v>
      </c>
      <c r="T51">
        <v>0.11871657754010695</v>
      </c>
      <c r="U51">
        <v>0.22531194295900178</v>
      </c>
    </row>
    <row r="52" spans="1:21" x14ac:dyDescent="0.25">
      <c r="A52" t="s">
        <v>8</v>
      </c>
      <c r="B52">
        <v>2019</v>
      </c>
      <c r="C52" t="s">
        <v>76</v>
      </c>
      <c r="D52">
        <v>72</v>
      </c>
      <c r="E52">
        <v>7.25</v>
      </c>
      <c r="F52">
        <v>4.6944444444444446</v>
      </c>
      <c r="G52">
        <v>4.5</v>
      </c>
      <c r="H52">
        <v>7.833333333333333</v>
      </c>
      <c r="I52">
        <v>4.1100000000000003</v>
      </c>
      <c r="J52">
        <v>2755</v>
      </c>
      <c r="K52">
        <v>0.43055555555555558</v>
      </c>
      <c r="L52">
        <v>0.221</v>
      </c>
      <c r="M52">
        <v>1.1666666666666667</v>
      </c>
      <c r="N52">
        <v>0.90277777777777779</v>
      </c>
      <c r="O52">
        <v>1.3492822966507176</v>
      </c>
      <c r="P52">
        <v>627</v>
      </c>
      <c r="Q52">
        <v>4.0245497842141971</v>
      </c>
      <c r="R52">
        <v>0.97</v>
      </c>
      <c r="S52">
        <v>1.0555555555555556</v>
      </c>
      <c r="T52">
        <v>0.1176043557168784</v>
      </c>
      <c r="U52">
        <v>0.20471869328493647</v>
      </c>
    </row>
    <row r="53" spans="1:21" x14ac:dyDescent="0.25">
      <c r="A53" t="s">
        <v>6</v>
      </c>
      <c r="B53">
        <v>2019</v>
      </c>
      <c r="C53" t="s">
        <v>77</v>
      </c>
      <c r="D53">
        <v>72</v>
      </c>
      <c r="E53">
        <v>7.5138888888888893</v>
      </c>
      <c r="F53">
        <v>5.1111111111111107</v>
      </c>
      <c r="G53">
        <v>5.9444444444444446</v>
      </c>
      <c r="H53">
        <v>7.3472222222222223</v>
      </c>
      <c r="I53">
        <v>4.24</v>
      </c>
      <c r="J53">
        <v>2868</v>
      </c>
      <c r="K53">
        <v>0.18055555555555555</v>
      </c>
      <c r="L53">
        <v>0.22900000000000001</v>
      </c>
      <c r="M53">
        <v>1.8055555555555556</v>
      </c>
      <c r="N53">
        <v>1.0833333333333333</v>
      </c>
      <c r="O53">
        <v>1.5548780487804876</v>
      </c>
      <c r="P53">
        <v>623.66666666666686</v>
      </c>
      <c r="Q53">
        <v>4.0278749474805684</v>
      </c>
      <c r="R53">
        <v>0.95799999999999996</v>
      </c>
      <c r="S53">
        <v>1.5138888888888888</v>
      </c>
      <c r="T53">
        <v>0.14923291492329149</v>
      </c>
      <c r="U53">
        <v>0.18444909344490934</v>
      </c>
    </row>
    <row r="54" spans="1:21" x14ac:dyDescent="0.25">
      <c r="A54" t="s">
        <v>22</v>
      </c>
      <c r="B54">
        <v>2019</v>
      </c>
      <c r="C54" t="s">
        <v>78</v>
      </c>
      <c r="D54">
        <v>72</v>
      </c>
      <c r="E54">
        <v>8.75</v>
      </c>
      <c r="F54">
        <v>5.458333333333333</v>
      </c>
      <c r="G54">
        <v>4.4444444444444446</v>
      </c>
      <c r="H54">
        <v>7.0277777777777777</v>
      </c>
      <c r="I54">
        <v>4.5</v>
      </c>
      <c r="J54">
        <v>2849</v>
      </c>
      <c r="K54">
        <v>0.55555555555555558</v>
      </c>
      <c r="L54">
        <v>0.25700000000000001</v>
      </c>
      <c r="M54">
        <v>1.125</v>
      </c>
      <c r="N54">
        <v>1.0694444444444444</v>
      </c>
      <c r="O54">
        <v>1.5270856775438031</v>
      </c>
      <c r="P54">
        <v>622.33333333333337</v>
      </c>
      <c r="Q54">
        <v>4.0295229672136248</v>
      </c>
      <c r="R54">
        <v>0.95899999999999996</v>
      </c>
      <c r="S54">
        <v>1.4722222222222223</v>
      </c>
      <c r="T54">
        <v>0.11232011232011233</v>
      </c>
      <c r="U54">
        <v>0.17760617760617761</v>
      </c>
    </row>
    <row r="55" spans="1:21" x14ac:dyDescent="0.25">
      <c r="A55" t="s">
        <v>5</v>
      </c>
      <c r="B55">
        <v>2019</v>
      </c>
      <c r="C55" t="s">
        <v>79</v>
      </c>
      <c r="D55">
        <v>71</v>
      </c>
      <c r="E55">
        <v>8.4929577464788739</v>
      </c>
      <c r="F55">
        <v>5.23943661971831</v>
      </c>
      <c r="G55">
        <v>4.464788732394366</v>
      </c>
      <c r="H55">
        <v>7.957746478873239</v>
      </c>
      <c r="I55">
        <v>4.57</v>
      </c>
      <c r="J55">
        <v>2750</v>
      </c>
      <c r="K55">
        <v>0.28169014084507044</v>
      </c>
      <c r="L55">
        <v>0.253</v>
      </c>
      <c r="M55">
        <v>1.1549295774647887</v>
      </c>
      <c r="N55">
        <v>0.74647887323943662</v>
      </c>
      <c r="O55">
        <v>1.4932640805064112</v>
      </c>
      <c r="P55">
        <v>616.33333333333337</v>
      </c>
      <c r="Q55">
        <v>4.0209294233270603</v>
      </c>
      <c r="R55">
        <v>0.96399999999999997</v>
      </c>
      <c r="S55">
        <v>1.3098591549295775</v>
      </c>
      <c r="T55">
        <v>0.11527272727272728</v>
      </c>
      <c r="U55">
        <v>0.20545454545454545</v>
      </c>
    </row>
    <row r="56" spans="1:21" x14ac:dyDescent="0.25">
      <c r="A56" t="s">
        <v>52</v>
      </c>
      <c r="B56">
        <v>2019</v>
      </c>
      <c r="C56" t="s">
        <v>80</v>
      </c>
      <c r="D56">
        <v>72</v>
      </c>
      <c r="E56">
        <v>8.4861111111111107</v>
      </c>
      <c r="F56">
        <v>5.166666666666667</v>
      </c>
      <c r="G56">
        <v>4.8055555555555554</v>
      </c>
      <c r="H56">
        <v>7.2361111111111107</v>
      </c>
      <c r="I56">
        <v>4.57</v>
      </c>
      <c r="J56">
        <v>2837</v>
      </c>
      <c r="K56">
        <v>0.54166666666666663</v>
      </c>
      <c r="L56">
        <v>0.251</v>
      </c>
      <c r="M56">
        <v>1.0277777777777777</v>
      </c>
      <c r="N56">
        <v>0.84722222222222221</v>
      </c>
      <c r="O56">
        <v>1.5287539936102237</v>
      </c>
      <c r="P56">
        <v>626</v>
      </c>
      <c r="Q56">
        <v>4.0302383256455494</v>
      </c>
      <c r="R56">
        <v>0.96199999999999997</v>
      </c>
      <c r="S56">
        <v>1.3611111111111112</v>
      </c>
      <c r="T56">
        <v>0.12195981670778992</v>
      </c>
      <c r="U56">
        <v>0.18364469510045822</v>
      </c>
    </row>
    <row r="57" spans="1:21" x14ac:dyDescent="0.25">
      <c r="A57" t="s">
        <v>7</v>
      </c>
      <c r="B57">
        <v>2019</v>
      </c>
      <c r="C57" t="s">
        <v>81</v>
      </c>
      <c r="D57">
        <v>72</v>
      </c>
      <c r="E57">
        <v>8.7222222222222214</v>
      </c>
      <c r="F57">
        <v>5.375</v>
      </c>
      <c r="G57">
        <v>4.583333333333333</v>
      </c>
      <c r="H57">
        <v>7.958333333333333</v>
      </c>
      <c r="I57">
        <v>4.67</v>
      </c>
      <c r="J57">
        <v>2846</v>
      </c>
      <c r="K57">
        <v>0.93055555555555558</v>
      </c>
      <c r="L57">
        <v>0.255</v>
      </c>
      <c r="M57">
        <v>0.69444444444444442</v>
      </c>
      <c r="N57">
        <v>0.70833333333333337</v>
      </c>
      <c r="O57">
        <v>1.5252348352173219</v>
      </c>
      <c r="P57">
        <v>628.33333333333337</v>
      </c>
      <c r="Q57">
        <v>4.0348830014439656</v>
      </c>
      <c r="R57">
        <v>0.96</v>
      </c>
      <c r="S57">
        <v>1.4027777777777777</v>
      </c>
      <c r="T57">
        <v>0.11595221363316936</v>
      </c>
      <c r="U57">
        <v>0.20133520730850316</v>
      </c>
    </row>
    <row r="58" spans="1:21" x14ac:dyDescent="0.25">
      <c r="A58" t="s">
        <v>13</v>
      </c>
      <c r="B58">
        <v>2019</v>
      </c>
      <c r="C58" t="s">
        <v>82</v>
      </c>
      <c r="D58">
        <v>72</v>
      </c>
      <c r="E58">
        <v>9.0416666666666661</v>
      </c>
      <c r="F58">
        <v>5.5555555555555554</v>
      </c>
      <c r="G58">
        <v>4.1111111111111107</v>
      </c>
      <c r="H58">
        <v>7.2777777777777777</v>
      </c>
      <c r="I58">
        <v>4.7699999999999996</v>
      </c>
      <c r="J58">
        <v>2834</v>
      </c>
      <c r="K58">
        <v>0.73611111111111116</v>
      </c>
      <c r="L58">
        <v>0.26300000000000001</v>
      </c>
      <c r="M58">
        <v>0.84722222222222221</v>
      </c>
      <c r="N58">
        <v>0.90277777777777779</v>
      </c>
      <c r="O58">
        <v>1.5318667098026528</v>
      </c>
      <c r="P58">
        <v>618.66666666666686</v>
      </c>
      <c r="Q58">
        <v>4.0309543017313221</v>
      </c>
      <c r="R58">
        <v>0.96299999999999997</v>
      </c>
      <c r="S58">
        <v>1.25</v>
      </c>
      <c r="T58">
        <v>0.10444601270289344</v>
      </c>
      <c r="U58">
        <v>0.18489767113620326</v>
      </c>
    </row>
    <row r="59" spans="1:21" x14ac:dyDescent="0.25">
      <c r="A59" t="s">
        <v>51</v>
      </c>
      <c r="B59">
        <v>2019</v>
      </c>
      <c r="C59" t="s">
        <v>83</v>
      </c>
      <c r="D59">
        <v>72</v>
      </c>
      <c r="E59">
        <v>8.7777777777777786</v>
      </c>
      <c r="F59">
        <v>5.4722222222222223</v>
      </c>
      <c r="G59">
        <v>4.4722222222222223</v>
      </c>
      <c r="H59">
        <v>7.2777777777777777</v>
      </c>
      <c r="I59">
        <v>4.79</v>
      </c>
      <c r="J59">
        <v>2824</v>
      </c>
      <c r="K59">
        <v>0.54166666666666663</v>
      </c>
      <c r="L59">
        <v>0.25900000000000001</v>
      </c>
      <c r="M59">
        <v>1.1388888888888888</v>
      </c>
      <c r="N59">
        <v>0.86111111111111116</v>
      </c>
      <c r="O59">
        <v>1.5562805872756933</v>
      </c>
      <c r="P59">
        <v>613</v>
      </c>
      <c r="Q59">
        <v>4.0287077312758957</v>
      </c>
      <c r="R59">
        <v>0.96099999999999997</v>
      </c>
      <c r="S59">
        <v>1.3888888888888888</v>
      </c>
      <c r="T59">
        <v>0.11402266288951841</v>
      </c>
      <c r="U59">
        <v>0.18555240793201133</v>
      </c>
    </row>
    <row r="60" spans="1:21" x14ac:dyDescent="0.25">
      <c r="A60" t="s">
        <v>11</v>
      </c>
      <c r="B60">
        <v>2019</v>
      </c>
      <c r="C60" t="s">
        <v>84</v>
      </c>
      <c r="D60">
        <v>71</v>
      </c>
      <c r="E60">
        <v>8.647887323943662</v>
      </c>
      <c r="F60">
        <v>5.408450704225352</v>
      </c>
      <c r="G60">
        <v>3.8028169014084505</v>
      </c>
      <c r="H60">
        <v>7.408450704225352</v>
      </c>
      <c r="I60">
        <v>4.84</v>
      </c>
      <c r="J60">
        <v>2720</v>
      </c>
      <c r="K60">
        <v>0.352112676056338</v>
      </c>
      <c r="L60">
        <v>0.25700000000000001</v>
      </c>
      <c r="M60">
        <v>1.3943661971830985</v>
      </c>
      <c r="N60">
        <v>0.85915492957746475</v>
      </c>
      <c r="O60">
        <v>1.4660033167495854</v>
      </c>
      <c r="P60">
        <v>603</v>
      </c>
      <c r="Q60">
        <v>4.0210170672328776</v>
      </c>
      <c r="R60">
        <v>0.96899999999999997</v>
      </c>
      <c r="S60">
        <v>1.0985915492957747</v>
      </c>
      <c r="T60">
        <v>9.9264705882352935E-2</v>
      </c>
      <c r="U60">
        <v>0.19338235294117648</v>
      </c>
    </row>
    <row r="61" spans="1:21" x14ac:dyDescent="0.25">
      <c r="A61" t="s">
        <v>4</v>
      </c>
      <c r="B61">
        <v>2019</v>
      </c>
      <c r="C61" t="s">
        <v>85</v>
      </c>
      <c r="D61">
        <v>72</v>
      </c>
      <c r="E61">
        <v>9.4027777777777786</v>
      </c>
      <c r="F61">
        <v>5.7777777777777777</v>
      </c>
      <c r="G61">
        <v>4.1388888888888893</v>
      </c>
      <c r="H61">
        <v>6.833333333333333</v>
      </c>
      <c r="I61">
        <v>4.87</v>
      </c>
      <c r="J61">
        <v>2887</v>
      </c>
      <c r="K61">
        <v>0.45833333333333331</v>
      </c>
      <c r="L61">
        <v>0.26900000000000002</v>
      </c>
      <c r="M61">
        <v>1.25</v>
      </c>
      <c r="N61">
        <v>0.94444444444444442</v>
      </c>
      <c r="O61">
        <v>1.5575079872204474</v>
      </c>
      <c r="P61">
        <v>626</v>
      </c>
      <c r="Q61">
        <v>4.0265997029973422</v>
      </c>
      <c r="R61">
        <v>0.96199999999999997</v>
      </c>
      <c r="S61">
        <v>1.4027777777777777</v>
      </c>
      <c r="T61">
        <v>0.1032213370280568</v>
      </c>
      <c r="U61">
        <v>0.17041912019397298</v>
      </c>
    </row>
    <row r="62" spans="1:21" x14ac:dyDescent="0.25">
      <c r="A62" t="s">
        <v>16</v>
      </c>
      <c r="B62">
        <v>2019</v>
      </c>
      <c r="C62" t="s">
        <v>86</v>
      </c>
      <c r="D62">
        <v>72</v>
      </c>
      <c r="E62">
        <v>8.9861111111111107</v>
      </c>
      <c r="F62">
        <v>6.125</v>
      </c>
      <c r="G62">
        <v>5.6111111111111107</v>
      </c>
      <c r="H62">
        <v>6.7361111111111107</v>
      </c>
      <c r="I62">
        <v>5.17</v>
      </c>
      <c r="J62">
        <v>2969</v>
      </c>
      <c r="K62">
        <v>0.5</v>
      </c>
      <c r="L62">
        <v>0.26200000000000001</v>
      </c>
      <c r="M62">
        <v>1.3194444444444444</v>
      </c>
      <c r="N62">
        <v>1.2638888888888888</v>
      </c>
      <c r="O62">
        <v>1.6677245318946365</v>
      </c>
      <c r="P62">
        <v>630.66666666666686</v>
      </c>
      <c r="Q62">
        <v>4.0347144150183629</v>
      </c>
      <c r="R62">
        <v>0.95699999999999996</v>
      </c>
      <c r="S62">
        <v>1.625</v>
      </c>
      <c r="T62">
        <v>0.13607275176827213</v>
      </c>
      <c r="U62">
        <v>0.16335466487032671</v>
      </c>
    </row>
    <row r="63" spans="1:21" x14ac:dyDescent="0.25">
      <c r="A63" t="s">
        <v>25</v>
      </c>
      <c r="B63">
        <v>2019</v>
      </c>
      <c r="C63" t="s">
        <v>87</v>
      </c>
      <c r="D63">
        <v>72</v>
      </c>
      <c r="E63">
        <v>8.2777777777777786</v>
      </c>
      <c r="F63">
        <v>5.875</v>
      </c>
      <c r="G63">
        <v>5.791666666666667</v>
      </c>
      <c r="H63">
        <v>8.5277777777777786</v>
      </c>
      <c r="I63">
        <v>5.19</v>
      </c>
      <c r="J63">
        <v>2926</v>
      </c>
      <c r="K63">
        <v>0.52777777777777779</v>
      </c>
      <c r="L63">
        <v>0.245</v>
      </c>
      <c r="M63">
        <v>1.2361111111111112</v>
      </c>
      <c r="N63">
        <v>1.0555555555555556</v>
      </c>
      <c r="O63">
        <v>1.6023410313192026</v>
      </c>
      <c r="P63">
        <v>632.66666666666686</v>
      </c>
      <c r="Q63">
        <v>4.0304280700582362</v>
      </c>
      <c r="R63">
        <v>0.97</v>
      </c>
      <c r="S63">
        <v>1.0555555555555556</v>
      </c>
      <c r="T63">
        <v>0.14251537935748462</v>
      </c>
      <c r="U63">
        <v>0.20984278879015722</v>
      </c>
    </row>
    <row r="64" spans="1:21" x14ac:dyDescent="0.25">
      <c r="A64" t="s">
        <v>9</v>
      </c>
      <c r="B64">
        <v>2019</v>
      </c>
      <c r="C64" t="s">
        <v>88</v>
      </c>
      <c r="D64">
        <v>72</v>
      </c>
      <c r="E64">
        <v>8.6527777777777786</v>
      </c>
      <c r="F64">
        <v>6.375</v>
      </c>
      <c r="G64">
        <v>6.958333333333333</v>
      </c>
      <c r="H64">
        <v>9.0694444444444446</v>
      </c>
      <c r="I64">
        <v>5.27</v>
      </c>
      <c r="J64">
        <v>3074</v>
      </c>
      <c r="K64">
        <v>0.16666666666666666</v>
      </c>
      <c r="L64">
        <v>0.25</v>
      </c>
      <c r="M64">
        <v>1.3611111111111112</v>
      </c>
      <c r="N64">
        <v>1.1666666666666667</v>
      </c>
      <c r="O64">
        <v>1.7784810126582278</v>
      </c>
      <c r="P64">
        <v>632</v>
      </c>
      <c r="Q64">
        <v>4.0268359635177813</v>
      </c>
      <c r="R64">
        <v>0.95299999999999996</v>
      </c>
      <c r="S64">
        <v>1.7361111111111112</v>
      </c>
      <c r="T64">
        <v>0.16297983083929735</v>
      </c>
      <c r="U64">
        <v>0.21242680546519194</v>
      </c>
    </row>
    <row r="65" spans="1:21" x14ac:dyDescent="0.25">
      <c r="A65" t="s">
        <v>49</v>
      </c>
      <c r="B65">
        <v>2019</v>
      </c>
      <c r="C65" t="s">
        <v>89</v>
      </c>
      <c r="D65">
        <v>72</v>
      </c>
      <c r="E65">
        <v>9.7083333333333339</v>
      </c>
      <c r="F65">
        <v>6.25</v>
      </c>
      <c r="G65">
        <v>4.8472222222222223</v>
      </c>
      <c r="H65">
        <v>6.8055555555555554</v>
      </c>
      <c r="I65">
        <v>5.46</v>
      </c>
      <c r="J65">
        <v>2947</v>
      </c>
      <c r="K65">
        <v>0.51388888888888884</v>
      </c>
      <c r="L65">
        <v>0.27600000000000002</v>
      </c>
      <c r="M65">
        <v>1.2361111111111112</v>
      </c>
      <c r="N65">
        <v>0.84722222222222221</v>
      </c>
      <c r="O65">
        <v>1.6656071201525746</v>
      </c>
      <c r="P65">
        <v>629.66666666666686</v>
      </c>
      <c r="Q65">
        <v>4.0311659280060947</v>
      </c>
      <c r="R65">
        <v>0.95899999999999996</v>
      </c>
      <c r="S65">
        <v>1.5</v>
      </c>
      <c r="T65">
        <v>0.11842551747539871</v>
      </c>
      <c r="U65">
        <v>0.166270783847981</v>
      </c>
    </row>
    <row r="66" spans="1:21" x14ac:dyDescent="0.25">
      <c r="A66" t="s">
        <v>17</v>
      </c>
      <c r="B66">
        <v>2019</v>
      </c>
      <c r="C66" t="s">
        <v>90</v>
      </c>
      <c r="D66">
        <v>72</v>
      </c>
      <c r="E66">
        <v>8.7361111111111107</v>
      </c>
      <c r="F66">
        <v>6.6944444444444446</v>
      </c>
      <c r="G66">
        <v>5.8194444444444446</v>
      </c>
      <c r="H66">
        <v>8.1666666666666661</v>
      </c>
      <c r="I66">
        <v>5.71</v>
      </c>
      <c r="J66">
        <v>2948</v>
      </c>
      <c r="K66">
        <v>0.33333333333333331</v>
      </c>
      <c r="L66">
        <v>0.25700000000000001</v>
      </c>
      <c r="M66">
        <v>1.6111111111111112</v>
      </c>
      <c r="N66">
        <v>1.1111111111111112</v>
      </c>
      <c r="O66">
        <v>1.7062845978508627</v>
      </c>
      <c r="P66">
        <v>614.66666666666686</v>
      </c>
      <c r="Q66">
        <v>4.0279585555866344</v>
      </c>
      <c r="R66">
        <v>0.95</v>
      </c>
      <c r="S66">
        <v>1.7638888888888888</v>
      </c>
      <c r="T66">
        <v>0.14213025780189958</v>
      </c>
      <c r="U66">
        <v>0.1994572591587517</v>
      </c>
    </row>
    <row r="67" spans="1:21" x14ac:dyDescent="0.25">
      <c r="A67" t="s">
        <v>23</v>
      </c>
      <c r="B67">
        <v>2019</v>
      </c>
      <c r="C67" t="s">
        <v>91</v>
      </c>
      <c r="D67">
        <v>72</v>
      </c>
      <c r="E67">
        <v>10.097222222222221</v>
      </c>
      <c r="F67">
        <v>6.6111111111111107</v>
      </c>
      <c r="G67">
        <v>4.583333333333333</v>
      </c>
      <c r="H67">
        <v>6.6805555555555554</v>
      </c>
      <c r="I67">
        <v>5.86</v>
      </c>
      <c r="J67">
        <v>2961</v>
      </c>
      <c r="K67">
        <v>0.61111111111111116</v>
      </c>
      <c r="L67">
        <v>0.28399999999999997</v>
      </c>
      <c r="M67">
        <v>1.0833333333333333</v>
      </c>
      <c r="N67">
        <v>1.0138888888888888</v>
      </c>
      <c r="O67">
        <v>1.693367510413329</v>
      </c>
      <c r="P67">
        <v>624.66666666666686</v>
      </c>
      <c r="Q67">
        <v>4.0324188519818769</v>
      </c>
      <c r="R67">
        <v>0.96299999999999997</v>
      </c>
      <c r="S67">
        <v>1.3472222222222223</v>
      </c>
      <c r="T67">
        <v>0.11144883485309018</v>
      </c>
      <c r="U67">
        <v>0.16244511989192839</v>
      </c>
    </row>
    <row r="68" spans="1:21" x14ac:dyDescent="0.25">
      <c r="A68" t="s">
        <v>5</v>
      </c>
      <c r="B68">
        <v>2018</v>
      </c>
      <c r="C68" t="s">
        <v>92</v>
      </c>
      <c r="D68">
        <v>72</v>
      </c>
      <c r="E68">
        <v>8.1944444444444446</v>
      </c>
      <c r="F68">
        <v>4.6944444444444446</v>
      </c>
      <c r="G68">
        <v>4.4444444444444446</v>
      </c>
      <c r="H68">
        <v>7.416666666666667</v>
      </c>
      <c r="I68">
        <v>3.59</v>
      </c>
      <c r="J68">
        <v>2822</v>
      </c>
      <c r="K68">
        <v>0.16666666666666666</v>
      </c>
      <c r="L68">
        <v>0.24</v>
      </c>
      <c r="M68">
        <v>1.1805555555555556</v>
      </c>
      <c r="N68">
        <v>0.61111111111111116</v>
      </c>
      <c r="O68">
        <v>1.4421553090332806</v>
      </c>
      <c r="P68">
        <v>631</v>
      </c>
      <c r="Q68">
        <v>3.853513808743025</v>
      </c>
      <c r="R68">
        <v>0.96499999999999997</v>
      </c>
      <c r="S68">
        <v>1.2638888888888888</v>
      </c>
      <c r="T68">
        <v>0.11339475549255847</v>
      </c>
      <c r="U68">
        <v>0.18922749822820695</v>
      </c>
    </row>
    <row r="69" spans="1:21" x14ac:dyDescent="0.25">
      <c r="A69" t="s">
        <v>12</v>
      </c>
      <c r="B69">
        <v>2018</v>
      </c>
      <c r="C69" t="s">
        <v>93</v>
      </c>
      <c r="D69">
        <v>72</v>
      </c>
      <c r="E69">
        <v>8.0694444444444446</v>
      </c>
      <c r="F69">
        <v>4.6388888888888893</v>
      </c>
      <c r="G69">
        <v>3.6388888888888888</v>
      </c>
      <c r="H69">
        <v>7.6111111111111107</v>
      </c>
      <c r="I69">
        <v>3.66</v>
      </c>
      <c r="J69">
        <v>2771</v>
      </c>
      <c r="K69">
        <v>0.47222222222222221</v>
      </c>
      <c r="L69">
        <v>0.23499999999999999</v>
      </c>
      <c r="M69">
        <v>0.79166666666666663</v>
      </c>
      <c r="N69">
        <v>0.5</v>
      </c>
      <c r="O69">
        <v>1.3229755178907721</v>
      </c>
      <c r="P69">
        <v>637.66666666666686</v>
      </c>
      <c r="Q69">
        <v>3.8553323500494971</v>
      </c>
      <c r="R69">
        <v>0.96399999999999997</v>
      </c>
      <c r="S69">
        <v>1.3194444444444444</v>
      </c>
      <c r="T69">
        <v>9.4550703717069653E-2</v>
      </c>
      <c r="U69">
        <v>0.1977625405990617</v>
      </c>
    </row>
    <row r="70" spans="1:21" x14ac:dyDescent="0.25">
      <c r="A70" t="s">
        <v>50</v>
      </c>
      <c r="B70">
        <v>2018</v>
      </c>
      <c r="C70" t="s">
        <v>94</v>
      </c>
      <c r="D70">
        <v>72</v>
      </c>
      <c r="E70">
        <v>8.3333333333333339</v>
      </c>
      <c r="F70">
        <v>5.1527777777777777</v>
      </c>
      <c r="G70">
        <v>4.2638888888888893</v>
      </c>
      <c r="H70">
        <v>8.1388888888888893</v>
      </c>
      <c r="I70">
        <v>3.69</v>
      </c>
      <c r="J70">
        <v>2846</v>
      </c>
      <c r="K70">
        <v>0.47222222222222221</v>
      </c>
      <c r="L70">
        <v>0.24299999999999999</v>
      </c>
      <c r="M70">
        <v>0.91666666666666663</v>
      </c>
      <c r="N70">
        <v>0.95833333333333337</v>
      </c>
      <c r="O70">
        <v>1.44380770455269</v>
      </c>
      <c r="P70">
        <v>628.66666666666686</v>
      </c>
      <c r="Q70">
        <v>3.8566769736431228</v>
      </c>
      <c r="R70">
        <v>0.94699999999999995</v>
      </c>
      <c r="S70">
        <v>1.9722222222222223</v>
      </c>
      <c r="T70">
        <v>0.1078706957132818</v>
      </c>
      <c r="U70">
        <v>0.20590302178496134</v>
      </c>
    </row>
    <row r="71" spans="1:21" x14ac:dyDescent="0.25">
      <c r="A71" t="s">
        <v>10</v>
      </c>
      <c r="B71">
        <v>2018</v>
      </c>
      <c r="C71" t="s">
        <v>95</v>
      </c>
      <c r="D71">
        <v>72</v>
      </c>
      <c r="E71">
        <v>8.6805555555555554</v>
      </c>
      <c r="F71">
        <v>4.2777777777777777</v>
      </c>
      <c r="G71">
        <v>3.8194444444444446</v>
      </c>
      <c r="H71">
        <v>8.3055555555555554</v>
      </c>
      <c r="I71">
        <v>3.82</v>
      </c>
      <c r="J71">
        <v>2829</v>
      </c>
      <c r="K71">
        <v>0.33333333333333331</v>
      </c>
      <c r="L71">
        <v>0.248</v>
      </c>
      <c r="M71">
        <v>0.91666666666666663</v>
      </c>
      <c r="N71">
        <v>0.52777777777777779</v>
      </c>
      <c r="O71">
        <v>1.3949163050216986</v>
      </c>
      <c r="P71">
        <v>645.66666666666686</v>
      </c>
      <c r="Q71">
        <v>3.8511881399815824</v>
      </c>
      <c r="R71">
        <v>0.97699999999999998</v>
      </c>
      <c r="S71">
        <v>0.875</v>
      </c>
      <c r="T71">
        <v>9.7207493814068582E-2</v>
      </c>
      <c r="U71">
        <v>0.21138211382113822</v>
      </c>
    </row>
    <row r="72" spans="1:21" x14ac:dyDescent="0.25">
      <c r="A72" t="s">
        <v>9</v>
      </c>
      <c r="B72">
        <v>2018</v>
      </c>
      <c r="C72" t="s">
        <v>96</v>
      </c>
      <c r="D72">
        <v>72</v>
      </c>
      <c r="E72">
        <v>8.4444444444444446</v>
      </c>
      <c r="F72">
        <v>4.583333333333333</v>
      </c>
      <c r="G72">
        <v>3.9444444444444446</v>
      </c>
      <c r="H72">
        <v>8.6527777777777786</v>
      </c>
      <c r="I72">
        <v>3.86</v>
      </c>
      <c r="J72">
        <v>2871</v>
      </c>
      <c r="K72">
        <v>0.43055555555555558</v>
      </c>
      <c r="L72">
        <v>0.24199999999999999</v>
      </c>
      <c r="M72">
        <v>0.68055555555555558</v>
      </c>
      <c r="N72">
        <v>0.97222222222222221</v>
      </c>
      <c r="O72">
        <v>1.3660030627871362</v>
      </c>
      <c r="P72">
        <v>653</v>
      </c>
      <c r="Q72">
        <v>3.8526487089031214</v>
      </c>
      <c r="R72">
        <v>0.97899999999999998</v>
      </c>
      <c r="S72">
        <v>0.76388888888888884</v>
      </c>
      <c r="T72">
        <v>9.892023685127134E-2</v>
      </c>
      <c r="U72">
        <v>0.21699756182514804</v>
      </c>
    </row>
    <row r="73" spans="1:21" x14ac:dyDescent="0.25">
      <c r="A73" t="s">
        <v>7</v>
      </c>
      <c r="B73">
        <v>2018</v>
      </c>
      <c r="C73" t="s">
        <v>97</v>
      </c>
      <c r="D73">
        <v>72</v>
      </c>
      <c r="E73">
        <v>8.6666666666666661</v>
      </c>
      <c r="F73">
        <v>4.8611111111111107</v>
      </c>
      <c r="G73">
        <v>4.041666666666667</v>
      </c>
      <c r="H73">
        <v>7.9444444444444446</v>
      </c>
      <c r="I73">
        <v>3.9</v>
      </c>
      <c r="J73">
        <v>2828</v>
      </c>
      <c r="K73">
        <v>0.55555555555555558</v>
      </c>
      <c r="L73">
        <v>0.251</v>
      </c>
      <c r="M73">
        <v>0.98611111111111116</v>
      </c>
      <c r="N73">
        <v>0.76388888888888884</v>
      </c>
      <c r="O73">
        <v>1.4337198370416797</v>
      </c>
      <c r="P73">
        <v>638.66666666666686</v>
      </c>
      <c r="Q73">
        <v>3.8578722116382096</v>
      </c>
      <c r="R73">
        <v>0.96499999999999997</v>
      </c>
      <c r="S73">
        <v>1.3055555555555556</v>
      </c>
      <c r="T73">
        <v>0.1028995756718529</v>
      </c>
      <c r="U73">
        <v>0.20226308345120225</v>
      </c>
    </row>
    <row r="74" spans="1:21" x14ac:dyDescent="0.25">
      <c r="A74" t="s">
        <v>17</v>
      </c>
      <c r="B74">
        <v>2018</v>
      </c>
      <c r="C74" t="s">
        <v>98</v>
      </c>
      <c r="D74">
        <v>72</v>
      </c>
      <c r="E74">
        <v>8.7916666666666661</v>
      </c>
      <c r="F74">
        <v>4.7361111111111107</v>
      </c>
      <c r="G74">
        <v>3.5555555555555554</v>
      </c>
      <c r="H74">
        <v>7.4444444444444446</v>
      </c>
      <c r="I74">
        <v>3.98</v>
      </c>
      <c r="J74">
        <v>2804</v>
      </c>
      <c r="K74">
        <v>0.3611111111111111</v>
      </c>
      <c r="L74">
        <v>0.253</v>
      </c>
      <c r="M74">
        <v>0.68055555555555558</v>
      </c>
      <c r="N74">
        <v>0.58333333333333337</v>
      </c>
      <c r="O74">
        <v>1.4042015479387142</v>
      </c>
      <c r="P74">
        <v>633.33333333333337</v>
      </c>
      <c r="Q74">
        <v>3.8532028987421909</v>
      </c>
      <c r="R74">
        <v>0.96499999999999997</v>
      </c>
      <c r="S74">
        <v>1.2777777777777777</v>
      </c>
      <c r="T74">
        <v>9.1298145506419404E-2</v>
      </c>
      <c r="U74">
        <v>0.19115549215406563</v>
      </c>
    </row>
    <row r="75" spans="1:21" x14ac:dyDescent="0.25">
      <c r="A75" t="s">
        <v>52</v>
      </c>
      <c r="B75">
        <v>2018</v>
      </c>
      <c r="C75" t="s">
        <v>99</v>
      </c>
      <c r="D75">
        <v>72</v>
      </c>
      <c r="E75">
        <v>8.2083333333333339</v>
      </c>
      <c r="F75">
        <v>4.6388888888888893</v>
      </c>
      <c r="G75">
        <v>4.3194444444444446</v>
      </c>
      <c r="H75">
        <v>7.0555555555555554</v>
      </c>
      <c r="I75">
        <v>4.05</v>
      </c>
      <c r="J75">
        <v>2740</v>
      </c>
      <c r="K75">
        <v>0.4861111111111111</v>
      </c>
      <c r="L75">
        <v>0.249</v>
      </c>
      <c r="M75">
        <v>1.0972222222222223</v>
      </c>
      <c r="N75">
        <v>0.75</v>
      </c>
      <c r="O75">
        <v>1.4614387556707711</v>
      </c>
      <c r="P75">
        <v>617.66666666666686</v>
      </c>
      <c r="Q75">
        <v>3.8608220985225374</v>
      </c>
      <c r="R75">
        <v>0.96</v>
      </c>
      <c r="S75">
        <v>1.4583333333333333</v>
      </c>
      <c r="T75">
        <v>0.11350364963503649</v>
      </c>
      <c r="U75">
        <v>0.1854014598540146</v>
      </c>
    </row>
    <row r="76" spans="1:21" x14ac:dyDescent="0.25">
      <c r="A76" t="s">
        <v>16</v>
      </c>
      <c r="B76">
        <v>2018</v>
      </c>
      <c r="C76" t="s">
        <v>100</v>
      </c>
      <c r="D76">
        <v>72</v>
      </c>
      <c r="E76">
        <v>9.1388888888888893</v>
      </c>
      <c r="F76">
        <v>5.333333333333333</v>
      </c>
      <c r="G76">
        <v>4.083333333333333</v>
      </c>
      <c r="H76">
        <v>8.3888888888888893</v>
      </c>
      <c r="I76">
        <v>4.09</v>
      </c>
      <c r="J76">
        <v>2900</v>
      </c>
      <c r="K76">
        <v>0.44444444444444442</v>
      </c>
      <c r="L76">
        <v>0.25900000000000001</v>
      </c>
      <c r="M76">
        <v>0.98611111111111116</v>
      </c>
      <c r="N76">
        <v>0.84722222222222221</v>
      </c>
      <c r="O76">
        <v>1.4968553459119496</v>
      </c>
      <c r="P76">
        <v>636</v>
      </c>
      <c r="Q76">
        <v>3.8544226935121344</v>
      </c>
      <c r="R76">
        <v>0.95499999999999996</v>
      </c>
      <c r="S76">
        <v>1.6805555555555556</v>
      </c>
      <c r="T76">
        <v>0.10137931034482758</v>
      </c>
      <c r="U76">
        <v>0.20827586206896551</v>
      </c>
    </row>
    <row r="77" spans="1:21" x14ac:dyDescent="0.25">
      <c r="A77" t="s">
        <v>8</v>
      </c>
      <c r="B77">
        <v>2018</v>
      </c>
      <c r="C77" t="s">
        <v>101</v>
      </c>
      <c r="D77">
        <v>72</v>
      </c>
      <c r="E77">
        <v>8.2916666666666661</v>
      </c>
      <c r="F77">
        <v>4.7361111111111107</v>
      </c>
      <c r="G77">
        <v>4.3194444444444446</v>
      </c>
      <c r="H77">
        <v>8.5416666666666661</v>
      </c>
      <c r="I77">
        <v>4.1100000000000003</v>
      </c>
      <c r="J77">
        <v>2851</v>
      </c>
      <c r="K77">
        <v>0.29166666666666669</v>
      </c>
      <c r="L77">
        <v>0.24199999999999999</v>
      </c>
      <c r="M77">
        <v>1.2083333333333333</v>
      </c>
      <c r="N77">
        <v>1.0555555555555556</v>
      </c>
      <c r="O77">
        <v>1.4209702660406887</v>
      </c>
      <c r="P77">
        <v>639</v>
      </c>
      <c r="Q77">
        <v>3.8519356362981307</v>
      </c>
      <c r="R77">
        <v>0.97099999999999997</v>
      </c>
      <c r="S77">
        <v>1.0972222222222223</v>
      </c>
      <c r="T77">
        <v>0.10908453174324799</v>
      </c>
      <c r="U77">
        <v>0.2157137846369695</v>
      </c>
    </row>
    <row r="78" spans="1:21" x14ac:dyDescent="0.25">
      <c r="A78" t="s">
        <v>6</v>
      </c>
      <c r="B78">
        <v>2018</v>
      </c>
      <c r="C78" t="s">
        <v>102</v>
      </c>
      <c r="D78">
        <v>72</v>
      </c>
      <c r="E78">
        <v>8.4444444444444446</v>
      </c>
      <c r="F78">
        <v>4.666666666666667</v>
      </c>
      <c r="G78">
        <v>4.3194444444444446</v>
      </c>
      <c r="H78">
        <v>7.5138888888888893</v>
      </c>
      <c r="I78">
        <v>4.12</v>
      </c>
      <c r="J78">
        <v>2804</v>
      </c>
      <c r="K78">
        <v>0.41666666666666669</v>
      </c>
      <c r="L78">
        <v>0.25</v>
      </c>
      <c r="M78">
        <v>1.1527777777777777</v>
      </c>
      <c r="N78">
        <v>0.86111111111111116</v>
      </c>
      <c r="O78">
        <v>1.4561876089367769</v>
      </c>
      <c r="P78">
        <v>631.33333333333337</v>
      </c>
      <c r="Q78">
        <v>3.8577591150485322</v>
      </c>
      <c r="R78">
        <v>0.96599999999999997</v>
      </c>
      <c r="S78">
        <v>1.25</v>
      </c>
      <c r="T78">
        <v>0.11091298145506419</v>
      </c>
      <c r="U78">
        <v>0.19293865905848787</v>
      </c>
    </row>
    <row r="79" spans="1:21" x14ac:dyDescent="0.25">
      <c r="A79" t="s">
        <v>25</v>
      </c>
      <c r="B79">
        <v>2018</v>
      </c>
      <c r="C79" t="s">
        <v>103</v>
      </c>
      <c r="D79">
        <v>72</v>
      </c>
      <c r="E79">
        <v>7.958333333333333</v>
      </c>
      <c r="F79">
        <v>5.25</v>
      </c>
      <c r="G79">
        <v>4.916666666666667</v>
      </c>
      <c r="H79">
        <v>7.6388888888888893</v>
      </c>
      <c r="I79">
        <v>4.2300000000000004</v>
      </c>
      <c r="J79">
        <v>2836</v>
      </c>
      <c r="K79">
        <v>0.4861111111111111</v>
      </c>
      <c r="L79">
        <v>0.23799999999999999</v>
      </c>
      <c r="M79">
        <v>1.2222222222222223</v>
      </c>
      <c r="N79">
        <v>1.0416666666666667</v>
      </c>
      <c r="O79">
        <v>1.482725527831094</v>
      </c>
      <c r="P79">
        <v>625.66666666666686</v>
      </c>
      <c r="Q79">
        <v>3.8617140774614982</v>
      </c>
      <c r="R79">
        <v>0.95799999999999996</v>
      </c>
      <c r="S79">
        <v>1.5138888888888888</v>
      </c>
      <c r="T79">
        <v>0.12482369534555712</v>
      </c>
      <c r="U79">
        <v>0.19393511988716503</v>
      </c>
    </row>
    <row r="80" spans="1:21" x14ac:dyDescent="0.25">
      <c r="A80" t="s">
        <v>51</v>
      </c>
      <c r="B80">
        <v>2018</v>
      </c>
      <c r="C80" t="s">
        <v>104</v>
      </c>
      <c r="D80">
        <v>72</v>
      </c>
      <c r="E80">
        <v>8.3055555555555554</v>
      </c>
      <c r="F80">
        <v>5.3472222222222223</v>
      </c>
      <c r="G80">
        <v>5.2222222222222223</v>
      </c>
      <c r="H80">
        <v>6.416666666666667</v>
      </c>
      <c r="I80">
        <v>4.45</v>
      </c>
      <c r="J80">
        <v>2927</v>
      </c>
      <c r="K80">
        <v>0.59722222222222221</v>
      </c>
      <c r="L80">
        <v>0.24099999999999999</v>
      </c>
      <c r="M80">
        <v>1.3333333333333333</v>
      </c>
      <c r="N80">
        <v>0.98611111111111116</v>
      </c>
      <c r="O80">
        <v>1.5240181505241746</v>
      </c>
      <c r="P80">
        <v>639.33333333333337</v>
      </c>
      <c r="Q80">
        <v>3.8690327104978572</v>
      </c>
      <c r="R80">
        <v>0.97</v>
      </c>
      <c r="S80">
        <v>1.0972222222222223</v>
      </c>
      <c r="T80">
        <v>0.12845917321489581</v>
      </c>
      <c r="U80">
        <v>0.15784079262043046</v>
      </c>
    </row>
    <row r="81" spans="1:21" x14ac:dyDescent="0.25">
      <c r="A81" t="s">
        <v>23</v>
      </c>
      <c r="B81">
        <v>2018</v>
      </c>
      <c r="C81" t="s">
        <v>105</v>
      </c>
      <c r="D81">
        <v>72</v>
      </c>
      <c r="E81">
        <v>9.1805555555555554</v>
      </c>
      <c r="F81">
        <v>5.291666666666667</v>
      </c>
      <c r="G81">
        <v>4.5972222222222223</v>
      </c>
      <c r="H81">
        <v>6.4861111111111107</v>
      </c>
      <c r="I81">
        <v>4.59</v>
      </c>
      <c r="J81">
        <v>2893</v>
      </c>
      <c r="K81">
        <v>0.45833333333333331</v>
      </c>
      <c r="L81">
        <v>0.26400000000000001</v>
      </c>
      <c r="M81">
        <v>0.97222222222222221</v>
      </c>
      <c r="N81">
        <v>0.86111111111111116</v>
      </c>
      <c r="O81">
        <v>1.5718586594834416</v>
      </c>
      <c r="P81">
        <v>631.33333333333337</v>
      </c>
      <c r="Q81">
        <v>3.8631929411660964</v>
      </c>
      <c r="R81">
        <v>0.96799999999999997</v>
      </c>
      <c r="S81">
        <v>1.2083333333333333</v>
      </c>
      <c r="T81">
        <v>0.1144141030072589</v>
      </c>
      <c r="U81">
        <v>0.16142412720359489</v>
      </c>
    </row>
    <row r="82" spans="1:21" x14ac:dyDescent="0.25">
      <c r="A82" t="s">
        <v>18</v>
      </c>
      <c r="B82">
        <v>2018</v>
      </c>
      <c r="C82" t="s">
        <v>106</v>
      </c>
      <c r="D82">
        <v>71</v>
      </c>
      <c r="E82">
        <v>8.47887323943662</v>
      </c>
      <c r="F82">
        <v>5.52112676056338</v>
      </c>
      <c r="G82">
        <v>4.76056338028169</v>
      </c>
      <c r="H82">
        <v>8.28169014084507</v>
      </c>
      <c r="I82">
        <v>4.7</v>
      </c>
      <c r="J82">
        <v>2814</v>
      </c>
      <c r="K82">
        <v>0.59154929577464788</v>
      </c>
      <c r="L82">
        <v>0.251</v>
      </c>
      <c r="M82">
        <v>1.3943661971830985</v>
      </c>
      <c r="N82">
        <v>1.028169014084507</v>
      </c>
      <c r="O82">
        <v>1.5304461087593617</v>
      </c>
      <c r="P82">
        <v>614.66666666666686</v>
      </c>
      <c r="Q82">
        <v>3.86125628259901</v>
      </c>
      <c r="R82">
        <v>0.96299999999999997</v>
      </c>
      <c r="S82">
        <v>1.3098591549295775</v>
      </c>
      <c r="T82">
        <v>0.12011371712864251</v>
      </c>
      <c r="U82">
        <v>0.20895522388059701</v>
      </c>
    </row>
    <row r="83" spans="1:21" x14ac:dyDescent="0.25">
      <c r="A83" t="s">
        <v>22</v>
      </c>
      <c r="B83">
        <v>2018</v>
      </c>
      <c r="C83" t="s">
        <v>107</v>
      </c>
      <c r="D83">
        <v>71</v>
      </c>
      <c r="E83">
        <v>8.9014084507042259</v>
      </c>
      <c r="F83">
        <v>5.52112676056338</v>
      </c>
      <c r="G83">
        <v>4.3380281690140849</v>
      </c>
      <c r="H83">
        <v>7.126760563380282</v>
      </c>
      <c r="I83">
        <v>4.88</v>
      </c>
      <c r="J83">
        <v>2786</v>
      </c>
      <c r="K83">
        <v>0.42253521126760563</v>
      </c>
      <c r="L83">
        <v>0.26100000000000001</v>
      </c>
      <c r="M83">
        <v>1.056338028169014</v>
      </c>
      <c r="N83">
        <v>0.74647887323943662</v>
      </c>
      <c r="O83">
        <v>1.5354459327017314</v>
      </c>
      <c r="P83">
        <v>612.66666666666686</v>
      </c>
      <c r="Q83">
        <v>3.8593999198432738</v>
      </c>
      <c r="R83">
        <v>0.97099999999999997</v>
      </c>
      <c r="S83">
        <v>1.028169014084507</v>
      </c>
      <c r="T83">
        <v>0.1105527638190955</v>
      </c>
      <c r="U83">
        <v>0.18162239770279973</v>
      </c>
    </row>
    <row r="84" spans="1:21" x14ac:dyDescent="0.25">
      <c r="A84" t="s">
        <v>21</v>
      </c>
      <c r="B84">
        <v>2018</v>
      </c>
      <c r="C84" t="s">
        <v>108</v>
      </c>
      <c r="D84">
        <v>72</v>
      </c>
      <c r="E84">
        <v>9.0277777777777786</v>
      </c>
      <c r="F84">
        <v>5.666666666666667</v>
      </c>
      <c r="G84">
        <v>4.708333333333333</v>
      </c>
      <c r="H84">
        <v>7.5277777777777777</v>
      </c>
      <c r="I84">
        <v>4.91</v>
      </c>
      <c r="J84">
        <v>2878</v>
      </c>
      <c r="K84">
        <v>0.625</v>
      </c>
      <c r="L84">
        <v>0.26300000000000001</v>
      </c>
      <c r="M84">
        <v>1.3472222222222223</v>
      </c>
      <c r="N84">
        <v>0.875</v>
      </c>
      <c r="O84">
        <v>1.5695921282336136</v>
      </c>
      <c r="P84">
        <v>630.33333333333337</v>
      </c>
      <c r="Q84">
        <v>3.863870998791362</v>
      </c>
      <c r="R84">
        <v>0.97</v>
      </c>
      <c r="S84">
        <v>1.0972222222222223</v>
      </c>
      <c r="T84">
        <v>0.11779013203613621</v>
      </c>
      <c r="U84">
        <v>0.18832522585128561</v>
      </c>
    </row>
    <row r="85" spans="1:21" x14ac:dyDescent="0.25">
      <c r="A85" t="s">
        <v>13</v>
      </c>
      <c r="B85">
        <v>2018</v>
      </c>
      <c r="C85" t="s">
        <v>109</v>
      </c>
      <c r="D85">
        <v>72</v>
      </c>
      <c r="E85">
        <v>8.2638888888888893</v>
      </c>
      <c r="F85">
        <v>5.8472222222222223</v>
      </c>
      <c r="G85">
        <v>5.8611111111111107</v>
      </c>
      <c r="H85">
        <v>7.041666666666667</v>
      </c>
      <c r="I85">
        <v>5.25</v>
      </c>
      <c r="J85">
        <v>2904</v>
      </c>
      <c r="K85">
        <v>0.51388888888888884</v>
      </c>
      <c r="L85">
        <v>0.247</v>
      </c>
      <c r="M85">
        <v>2.0416666666666665</v>
      </c>
      <c r="N85">
        <v>0.97222222222222221</v>
      </c>
      <c r="O85">
        <v>1.635048231511254</v>
      </c>
      <c r="P85">
        <v>622</v>
      </c>
      <c r="Q85">
        <v>3.8688247373687679</v>
      </c>
      <c r="R85">
        <v>0.98199999999999998</v>
      </c>
      <c r="S85">
        <v>0.625</v>
      </c>
      <c r="T85">
        <v>0.1453168044077135</v>
      </c>
      <c r="U85">
        <v>0.17458677685950413</v>
      </c>
    </row>
    <row r="86" spans="1:21" x14ac:dyDescent="0.25">
      <c r="A86" t="s">
        <v>49</v>
      </c>
      <c r="B86">
        <v>2018</v>
      </c>
      <c r="C86" t="s">
        <v>110</v>
      </c>
      <c r="D86">
        <v>72</v>
      </c>
      <c r="E86">
        <v>9.6527777777777786</v>
      </c>
      <c r="F86">
        <v>6.416666666666667</v>
      </c>
      <c r="G86">
        <v>4.9305555555555554</v>
      </c>
      <c r="H86">
        <v>6.6527777777777777</v>
      </c>
      <c r="I86">
        <v>5.41</v>
      </c>
      <c r="J86">
        <v>2953</v>
      </c>
      <c r="K86">
        <v>0.58333333333333337</v>
      </c>
      <c r="L86">
        <v>0.27500000000000002</v>
      </c>
      <c r="M86">
        <v>1.6111111111111112</v>
      </c>
      <c r="N86">
        <v>1</v>
      </c>
      <c r="O86">
        <v>1.67170832669957</v>
      </c>
      <c r="P86">
        <v>628.33333333333337</v>
      </c>
      <c r="Q86">
        <v>3.8668914137964046</v>
      </c>
      <c r="R86">
        <v>0.96</v>
      </c>
      <c r="S86">
        <v>1.4722222222222223</v>
      </c>
      <c r="T86">
        <v>0.1202167287504233</v>
      </c>
      <c r="U86">
        <v>0.16220792414493734</v>
      </c>
    </row>
    <row r="87" spans="1:21" x14ac:dyDescent="0.25">
      <c r="A87" t="s">
        <v>4</v>
      </c>
      <c r="B87">
        <v>2018</v>
      </c>
      <c r="C87" t="s">
        <v>111</v>
      </c>
      <c r="D87">
        <v>72</v>
      </c>
      <c r="E87">
        <v>9.625</v>
      </c>
      <c r="F87">
        <v>6.4861111111111107</v>
      </c>
      <c r="G87">
        <v>4.9305555555555554</v>
      </c>
      <c r="H87">
        <v>6.5972222222222223</v>
      </c>
      <c r="I87">
        <v>5.52</v>
      </c>
      <c r="J87">
        <v>2954</v>
      </c>
      <c r="K87">
        <v>0.4861111111111111</v>
      </c>
      <c r="L87">
        <v>0.27600000000000002</v>
      </c>
      <c r="M87">
        <v>1.4722222222222223</v>
      </c>
      <c r="N87">
        <v>1.1666666666666667</v>
      </c>
      <c r="O87">
        <v>1.6741214057507987</v>
      </c>
      <c r="P87">
        <v>626</v>
      </c>
      <c r="Q87">
        <v>3.8651037170819698</v>
      </c>
      <c r="R87">
        <v>0.96299999999999997</v>
      </c>
      <c r="S87">
        <v>1.4166666666666667</v>
      </c>
      <c r="T87">
        <v>0.12017603249830738</v>
      </c>
      <c r="U87">
        <v>0.16079891672308733</v>
      </c>
    </row>
    <row r="88" spans="1:21" x14ac:dyDescent="0.25">
      <c r="A88" t="s">
        <v>8</v>
      </c>
      <c r="B88">
        <v>2017</v>
      </c>
      <c r="C88" t="s">
        <v>112</v>
      </c>
      <c r="D88">
        <v>72</v>
      </c>
      <c r="E88">
        <v>7.6805555555555554</v>
      </c>
      <c r="F88">
        <v>4.083333333333333</v>
      </c>
      <c r="G88">
        <v>4.2777777777777777</v>
      </c>
      <c r="H88">
        <v>8.9305555555555554</v>
      </c>
      <c r="I88">
        <v>3.43</v>
      </c>
      <c r="J88">
        <v>2788</v>
      </c>
      <c r="K88">
        <v>0.56944444444444442</v>
      </c>
      <c r="L88">
        <v>0.22800000000000001</v>
      </c>
      <c r="M88">
        <v>1.0416666666666667</v>
      </c>
      <c r="N88">
        <v>0.73611111111111116</v>
      </c>
      <c r="O88">
        <v>1.3516483516483517</v>
      </c>
      <c r="P88">
        <v>637</v>
      </c>
      <c r="Q88">
        <v>3.8114115449604764</v>
      </c>
      <c r="R88">
        <v>0.97499999999999998</v>
      </c>
      <c r="S88">
        <v>0.88888888888888884</v>
      </c>
      <c r="T88">
        <v>0.11047345767575323</v>
      </c>
      <c r="U88">
        <v>0.2306312769010043</v>
      </c>
    </row>
    <row r="89" spans="1:21" x14ac:dyDescent="0.25">
      <c r="A89" t="s">
        <v>10</v>
      </c>
      <c r="B89">
        <v>2017</v>
      </c>
      <c r="C89" t="s">
        <v>113</v>
      </c>
      <c r="D89">
        <v>72</v>
      </c>
      <c r="E89">
        <v>8.1666666666666661</v>
      </c>
      <c r="F89">
        <v>4.541666666666667</v>
      </c>
      <c r="G89">
        <v>4.208333333333333</v>
      </c>
      <c r="H89">
        <v>7.2361111111111107</v>
      </c>
      <c r="I89">
        <v>3.7</v>
      </c>
      <c r="J89">
        <v>2800</v>
      </c>
      <c r="K89">
        <v>0.625</v>
      </c>
      <c r="L89">
        <v>0.24199999999999999</v>
      </c>
      <c r="M89">
        <v>0.86111111111111116</v>
      </c>
      <c r="N89">
        <v>0.98611111111111116</v>
      </c>
      <c r="O89">
        <v>1.4115969581749048</v>
      </c>
      <c r="P89">
        <v>631.66666666666686</v>
      </c>
      <c r="Q89">
        <v>3.8176215649944689</v>
      </c>
      <c r="R89">
        <v>0.96299999999999997</v>
      </c>
      <c r="S89">
        <v>1.4027777777777777</v>
      </c>
      <c r="T89">
        <v>0.10821428571428572</v>
      </c>
      <c r="U89">
        <v>0.18607142857142858</v>
      </c>
    </row>
    <row r="90" spans="1:21" x14ac:dyDescent="0.25">
      <c r="A90" t="s">
        <v>7</v>
      </c>
      <c r="B90">
        <v>2017</v>
      </c>
      <c r="C90" t="s">
        <v>114</v>
      </c>
      <c r="D90">
        <v>72</v>
      </c>
      <c r="E90">
        <v>8.6388888888888893</v>
      </c>
      <c r="F90">
        <v>4.5972222222222223</v>
      </c>
      <c r="G90">
        <v>3.75</v>
      </c>
      <c r="H90">
        <v>7.8194444444444446</v>
      </c>
      <c r="I90">
        <v>3.73</v>
      </c>
      <c r="J90">
        <v>2809</v>
      </c>
      <c r="K90">
        <v>0.43055555555555558</v>
      </c>
      <c r="L90">
        <v>0.251</v>
      </c>
      <c r="M90">
        <v>0.91666666666666663</v>
      </c>
      <c r="N90">
        <v>0.80555555555555558</v>
      </c>
      <c r="O90">
        <v>1.4111691188103148</v>
      </c>
      <c r="P90">
        <v>632.33333333333337</v>
      </c>
      <c r="Q90">
        <v>3.8095940424840387</v>
      </c>
      <c r="R90">
        <v>0.95799999999999996</v>
      </c>
      <c r="S90">
        <v>1.5694444444444444</v>
      </c>
      <c r="T90">
        <v>9.6119615521537916E-2</v>
      </c>
      <c r="U90">
        <v>0.20042719829120684</v>
      </c>
    </row>
    <row r="91" spans="1:21" x14ac:dyDescent="0.25">
      <c r="A91" t="s">
        <v>50</v>
      </c>
      <c r="B91">
        <v>2017</v>
      </c>
      <c r="C91" t="s">
        <v>115</v>
      </c>
      <c r="D91">
        <v>72</v>
      </c>
      <c r="E91">
        <v>8.0416666666666661</v>
      </c>
      <c r="F91">
        <v>4.2222222222222223</v>
      </c>
      <c r="G91">
        <v>3.6944444444444446</v>
      </c>
      <c r="H91">
        <v>7.6527777777777777</v>
      </c>
      <c r="I91">
        <v>3.76</v>
      </c>
      <c r="J91">
        <v>2738</v>
      </c>
      <c r="K91">
        <v>0.68055555555555558</v>
      </c>
      <c r="L91">
        <v>0.23899999999999999</v>
      </c>
      <c r="M91">
        <v>0.73611111111111116</v>
      </c>
      <c r="N91">
        <v>0.625</v>
      </c>
      <c r="O91">
        <v>1.328616352201258</v>
      </c>
      <c r="P91">
        <v>636</v>
      </c>
      <c r="Q91">
        <v>3.8149551430963924</v>
      </c>
      <c r="R91">
        <v>0.96899999999999997</v>
      </c>
      <c r="S91">
        <v>1.1388888888888888</v>
      </c>
      <c r="T91">
        <v>9.7151205259313367E-2</v>
      </c>
      <c r="U91">
        <v>0.20124178232286341</v>
      </c>
    </row>
    <row r="92" spans="1:21" x14ac:dyDescent="0.25">
      <c r="A92" t="s">
        <v>25</v>
      </c>
      <c r="B92">
        <v>2017</v>
      </c>
      <c r="C92" t="s">
        <v>116</v>
      </c>
      <c r="D92">
        <v>72</v>
      </c>
      <c r="E92">
        <v>8.2083333333333339</v>
      </c>
      <c r="F92">
        <v>4.541666666666667</v>
      </c>
      <c r="G92">
        <v>4.291666666666667</v>
      </c>
      <c r="H92">
        <v>7.5138888888888893</v>
      </c>
      <c r="I92">
        <v>3.97</v>
      </c>
      <c r="J92">
        <v>2806</v>
      </c>
      <c r="K92">
        <v>0.43055555555555558</v>
      </c>
      <c r="L92">
        <v>0.24299999999999999</v>
      </c>
      <c r="M92">
        <v>0.88888888888888884</v>
      </c>
      <c r="N92">
        <v>0.88888888888888884</v>
      </c>
      <c r="O92">
        <v>1.4303877940241576</v>
      </c>
      <c r="P92">
        <v>629.66666666666686</v>
      </c>
      <c r="Q92">
        <v>3.8131533969726905</v>
      </c>
      <c r="R92">
        <v>0.96699999999999997</v>
      </c>
      <c r="S92">
        <v>1.2083333333333333</v>
      </c>
      <c r="T92">
        <v>0.11012116892373486</v>
      </c>
      <c r="U92">
        <v>0.19280114041339985</v>
      </c>
    </row>
    <row r="93" spans="1:21" x14ac:dyDescent="0.25">
      <c r="A93" t="s">
        <v>4</v>
      </c>
      <c r="B93">
        <v>2017</v>
      </c>
      <c r="C93" t="s">
        <v>117</v>
      </c>
      <c r="D93">
        <v>72</v>
      </c>
      <c r="E93">
        <v>8.0972222222222214</v>
      </c>
      <c r="F93">
        <v>4.7638888888888893</v>
      </c>
      <c r="G93">
        <v>5.291666666666667</v>
      </c>
      <c r="H93">
        <v>7.1944444444444446</v>
      </c>
      <c r="I93">
        <v>4</v>
      </c>
      <c r="J93">
        <v>2893</v>
      </c>
      <c r="K93">
        <v>0.5</v>
      </c>
      <c r="L93">
        <v>0.24</v>
      </c>
      <c r="M93">
        <v>1.2916666666666667</v>
      </c>
      <c r="N93">
        <v>1.125</v>
      </c>
      <c r="O93">
        <v>1.5369897959183672</v>
      </c>
      <c r="P93">
        <v>627.66666666666686</v>
      </c>
      <c r="Q93">
        <v>3.8204066214011183</v>
      </c>
      <c r="R93">
        <v>0.96</v>
      </c>
      <c r="S93">
        <v>1.5</v>
      </c>
      <c r="T93">
        <v>0.13169720013826478</v>
      </c>
      <c r="U93">
        <v>0.17905288627722088</v>
      </c>
    </row>
    <row r="94" spans="1:21" x14ac:dyDescent="0.25">
      <c r="A94" t="s">
        <v>6</v>
      </c>
      <c r="B94">
        <v>2017</v>
      </c>
      <c r="C94" t="s">
        <v>118</v>
      </c>
      <c r="D94">
        <v>72</v>
      </c>
      <c r="E94">
        <v>8.9027777777777786</v>
      </c>
      <c r="F94">
        <v>4.875</v>
      </c>
      <c r="G94">
        <v>3.5277777777777777</v>
      </c>
      <c r="H94">
        <v>7.416666666666667</v>
      </c>
      <c r="I94">
        <v>4.03</v>
      </c>
      <c r="J94">
        <v>2829</v>
      </c>
      <c r="K94">
        <v>0.58333333333333337</v>
      </c>
      <c r="L94">
        <v>0.25700000000000001</v>
      </c>
      <c r="M94">
        <v>1.2916666666666667</v>
      </c>
      <c r="N94">
        <v>1.0694444444444444</v>
      </c>
      <c r="O94">
        <v>1.417934093789607</v>
      </c>
      <c r="P94">
        <v>631.66666666666686</v>
      </c>
      <c r="Q94">
        <v>3.8129601753726572</v>
      </c>
      <c r="R94">
        <v>0.96399999999999997</v>
      </c>
      <c r="S94">
        <v>1.3333333333333333</v>
      </c>
      <c r="T94">
        <v>8.9784376104630609E-2</v>
      </c>
      <c r="U94">
        <v>0.18875927889713678</v>
      </c>
    </row>
    <row r="95" spans="1:21" x14ac:dyDescent="0.25">
      <c r="A95" t="s">
        <v>17</v>
      </c>
      <c r="B95">
        <v>2017</v>
      </c>
      <c r="C95" t="s">
        <v>119</v>
      </c>
      <c r="D95">
        <v>72</v>
      </c>
      <c r="E95">
        <v>9.1944444444444446</v>
      </c>
      <c r="F95">
        <v>5.0694444444444446</v>
      </c>
      <c r="G95">
        <v>3.9861111111111112</v>
      </c>
      <c r="H95">
        <v>7.125</v>
      </c>
      <c r="I95">
        <v>4.1900000000000004</v>
      </c>
      <c r="J95">
        <v>2872</v>
      </c>
      <c r="K95">
        <v>0.34722222222222221</v>
      </c>
      <c r="L95">
        <v>0.26</v>
      </c>
      <c r="M95">
        <v>1.2361111111111112</v>
      </c>
      <c r="N95">
        <v>0.56944444444444442</v>
      </c>
      <c r="O95">
        <v>1.4966093676076329</v>
      </c>
      <c r="P95">
        <v>634.33333333333337</v>
      </c>
      <c r="Q95">
        <v>3.8111863710152361</v>
      </c>
      <c r="R95">
        <v>0.96299999999999997</v>
      </c>
      <c r="S95">
        <v>1.3611111111111112</v>
      </c>
      <c r="T95">
        <v>9.9930362116991647E-2</v>
      </c>
      <c r="U95">
        <v>0.17862116991643454</v>
      </c>
    </row>
    <row r="96" spans="1:21" x14ac:dyDescent="0.25">
      <c r="A96" t="s">
        <v>12</v>
      </c>
      <c r="B96">
        <v>2017</v>
      </c>
      <c r="C96" t="s">
        <v>120</v>
      </c>
      <c r="D96">
        <v>72</v>
      </c>
      <c r="E96">
        <v>8.2083333333333339</v>
      </c>
      <c r="F96">
        <v>4.875</v>
      </c>
      <c r="G96">
        <v>4.833333333333333</v>
      </c>
      <c r="H96">
        <v>6.9027777777777777</v>
      </c>
      <c r="I96">
        <v>4.1900000000000004</v>
      </c>
      <c r="J96">
        <v>2857</v>
      </c>
      <c r="K96">
        <v>0.4861111111111111</v>
      </c>
      <c r="L96">
        <v>0.24099999999999999</v>
      </c>
      <c r="M96">
        <v>1.0694444444444444</v>
      </c>
      <c r="N96">
        <v>0.84722222222222221</v>
      </c>
      <c r="O96">
        <v>1.4580745341614907</v>
      </c>
      <c r="P96">
        <v>644</v>
      </c>
      <c r="Q96">
        <v>3.8185742623328207</v>
      </c>
      <c r="R96">
        <v>0.97</v>
      </c>
      <c r="S96">
        <v>1.1388888888888888</v>
      </c>
      <c r="T96">
        <v>0.12180609030451522</v>
      </c>
      <c r="U96">
        <v>0.17395869793489674</v>
      </c>
    </row>
    <row r="97" spans="1:21" x14ac:dyDescent="0.25">
      <c r="A97" t="s">
        <v>5</v>
      </c>
      <c r="B97">
        <v>2017</v>
      </c>
      <c r="C97" t="s">
        <v>121</v>
      </c>
      <c r="D97">
        <v>72</v>
      </c>
      <c r="E97">
        <v>8.6944444444444446</v>
      </c>
      <c r="F97">
        <v>5.4027777777777777</v>
      </c>
      <c r="G97">
        <v>4.4444444444444446</v>
      </c>
      <c r="H97">
        <v>7.9722222222222223</v>
      </c>
      <c r="I97">
        <v>4.37</v>
      </c>
      <c r="J97">
        <v>2852</v>
      </c>
      <c r="K97">
        <v>0.44444444444444442</v>
      </c>
      <c r="L97">
        <v>0.254</v>
      </c>
      <c r="M97">
        <v>0.75</v>
      </c>
      <c r="N97">
        <v>0.94444444444444442</v>
      </c>
      <c r="O97">
        <v>1.5231041700209305</v>
      </c>
      <c r="P97">
        <v>621.33333333333337</v>
      </c>
      <c r="Q97">
        <v>3.8127796970413814</v>
      </c>
      <c r="R97">
        <v>0.95699999999999996</v>
      </c>
      <c r="S97">
        <v>1.5694444444444444</v>
      </c>
      <c r="T97">
        <v>0.11220196353436185</v>
      </c>
      <c r="U97">
        <v>0.20126227208976158</v>
      </c>
    </row>
    <row r="98" spans="1:21" x14ac:dyDescent="0.25">
      <c r="A98" t="s">
        <v>22</v>
      </c>
      <c r="B98">
        <v>2017</v>
      </c>
      <c r="C98" t="s">
        <v>122</v>
      </c>
      <c r="D98">
        <v>72</v>
      </c>
      <c r="E98">
        <v>8.0277777777777786</v>
      </c>
      <c r="F98">
        <v>5.2777777777777777</v>
      </c>
      <c r="G98">
        <v>5.166666666666667</v>
      </c>
      <c r="H98">
        <v>7.958333333333333</v>
      </c>
      <c r="I98">
        <v>4.45</v>
      </c>
      <c r="J98">
        <v>2881</v>
      </c>
      <c r="K98">
        <v>0.47222222222222221</v>
      </c>
      <c r="L98">
        <v>0.23699999999999999</v>
      </c>
      <c r="M98">
        <v>1.4444444444444444</v>
      </c>
      <c r="N98">
        <v>1.0277777777777777</v>
      </c>
      <c r="O98">
        <v>1.4960629921259843</v>
      </c>
      <c r="P98">
        <v>635</v>
      </c>
      <c r="Q98">
        <v>3.8166945040960787</v>
      </c>
      <c r="R98">
        <v>0.96599999999999997</v>
      </c>
      <c r="S98">
        <v>1.2361111111111112</v>
      </c>
      <c r="T98">
        <v>0.12912183269698022</v>
      </c>
      <c r="U98">
        <v>0.19888927455744534</v>
      </c>
    </row>
    <row r="99" spans="1:21" x14ac:dyDescent="0.25">
      <c r="A99" t="s">
        <v>23</v>
      </c>
      <c r="B99">
        <v>2017</v>
      </c>
      <c r="C99" t="s">
        <v>123</v>
      </c>
      <c r="D99">
        <v>72</v>
      </c>
      <c r="E99">
        <v>9.125</v>
      </c>
      <c r="F99">
        <v>5.4722222222222223</v>
      </c>
      <c r="G99">
        <v>4.916666666666667</v>
      </c>
      <c r="H99">
        <v>6.2777777777777777</v>
      </c>
      <c r="I99">
        <v>4.66</v>
      </c>
      <c r="J99">
        <v>2925</v>
      </c>
      <c r="K99">
        <v>0.47222222222222221</v>
      </c>
      <c r="L99">
        <v>0.26300000000000001</v>
      </c>
      <c r="M99">
        <v>1.1388888888888888</v>
      </c>
      <c r="N99">
        <v>1.0694444444444444</v>
      </c>
      <c r="O99">
        <v>1.6096163031364432</v>
      </c>
      <c r="P99">
        <v>628.33333333333337</v>
      </c>
      <c r="Q99">
        <v>3.820945729987272</v>
      </c>
      <c r="R99">
        <v>0.96</v>
      </c>
      <c r="S99">
        <v>1.4861111111111112</v>
      </c>
      <c r="T99">
        <v>0.12102564102564102</v>
      </c>
      <c r="U99">
        <v>0.15452991452991452</v>
      </c>
    </row>
    <row r="100" spans="1:21" x14ac:dyDescent="0.25">
      <c r="A100" t="s">
        <v>16</v>
      </c>
      <c r="B100">
        <v>2017</v>
      </c>
      <c r="C100" t="s">
        <v>124</v>
      </c>
      <c r="D100">
        <v>72</v>
      </c>
      <c r="E100">
        <v>9.1527777777777786</v>
      </c>
      <c r="F100">
        <v>5.708333333333333</v>
      </c>
      <c r="G100">
        <v>4.625</v>
      </c>
      <c r="H100">
        <v>7.75</v>
      </c>
      <c r="I100">
        <v>4.76</v>
      </c>
      <c r="J100">
        <v>2915</v>
      </c>
      <c r="K100">
        <v>0.58333333333333337</v>
      </c>
      <c r="L100">
        <v>0.26200000000000001</v>
      </c>
      <c r="M100">
        <v>0.97222222222222221</v>
      </c>
      <c r="N100">
        <v>0.91666666666666663</v>
      </c>
      <c r="O100">
        <v>1.5793663429390223</v>
      </c>
      <c r="P100">
        <v>628.33333333333337</v>
      </c>
      <c r="Q100">
        <v>3.8171658891384657</v>
      </c>
      <c r="R100">
        <v>0.96299999999999997</v>
      </c>
      <c r="S100">
        <v>1.3888888888888888</v>
      </c>
      <c r="T100">
        <v>0.11423670668953688</v>
      </c>
      <c r="U100">
        <v>0.19142367066895369</v>
      </c>
    </row>
    <row r="101" spans="1:21" x14ac:dyDescent="0.25">
      <c r="A101" t="s">
        <v>9</v>
      </c>
      <c r="B101">
        <v>2017</v>
      </c>
      <c r="C101" t="s">
        <v>125</v>
      </c>
      <c r="D101">
        <v>72</v>
      </c>
      <c r="E101">
        <v>9.0972222222222214</v>
      </c>
      <c r="F101">
        <v>6.2361111111111107</v>
      </c>
      <c r="G101">
        <v>5</v>
      </c>
      <c r="H101">
        <v>6.0694444444444446</v>
      </c>
      <c r="I101">
        <v>4.9400000000000004</v>
      </c>
      <c r="J101">
        <v>2950</v>
      </c>
      <c r="K101">
        <v>0.52777777777777779</v>
      </c>
      <c r="L101">
        <v>0.25900000000000001</v>
      </c>
      <c r="M101">
        <v>1.3888888888888888</v>
      </c>
      <c r="N101">
        <v>0.81944444444444442</v>
      </c>
      <c r="O101">
        <v>1.5956610595818268</v>
      </c>
      <c r="P101">
        <v>636.33333333333337</v>
      </c>
      <c r="Q101">
        <v>3.8229616358434266</v>
      </c>
      <c r="R101">
        <v>0.95899999999999996</v>
      </c>
      <c r="S101">
        <v>1.5694444444444444</v>
      </c>
      <c r="T101">
        <v>0.12203389830508475</v>
      </c>
      <c r="U101">
        <v>0.14813559322033898</v>
      </c>
    </row>
    <row r="102" spans="1:21" x14ac:dyDescent="0.25">
      <c r="A102" t="s">
        <v>49</v>
      </c>
      <c r="B102">
        <v>2017</v>
      </c>
      <c r="C102" t="s">
        <v>126</v>
      </c>
      <c r="D102">
        <v>70</v>
      </c>
      <c r="E102">
        <v>9.3714285714285719</v>
      </c>
      <c r="F102">
        <v>6.0142857142857142</v>
      </c>
      <c r="G102">
        <v>5.1571428571428575</v>
      </c>
      <c r="H102">
        <v>6.9428571428571431</v>
      </c>
      <c r="I102">
        <v>5</v>
      </c>
      <c r="J102">
        <v>2891</v>
      </c>
      <c r="K102">
        <v>0.51428571428571423</v>
      </c>
      <c r="L102">
        <v>0.26600000000000001</v>
      </c>
      <c r="M102">
        <v>1.1142857142857143</v>
      </c>
      <c r="N102">
        <v>0.94285714285714284</v>
      </c>
      <c r="O102">
        <v>1.6531209362808841</v>
      </c>
      <c r="P102">
        <v>615.66666666666686</v>
      </c>
      <c r="Q102">
        <v>3.821118044277541</v>
      </c>
      <c r="R102">
        <v>0.96199999999999997</v>
      </c>
      <c r="S102">
        <v>1.4</v>
      </c>
      <c r="T102">
        <v>0.12487028709789</v>
      </c>
      <c r="U102">
        <v>0.16810792113455553</v>
      </c>
    </row>
    <row r="103" spans="1:21" x14ac:dyDescent="0.25">
      <c r="A103" t="s">
        <v>18</v>
      </c>
      <c r="B103">
        <v>2017</v>
      </c>
      <c r="C103" t="s">
        <v>127</v>
      </c>
      <c r="D103">
        <v>72</v>
      </c>
      <c r="E103">
        <v>9.6805555555555554</v>
      </c>
      <c r="F103">
        <v>6.1805555555555554</v>
      </c>
      <c r="G103">
        <v>4.1805555555555554</v>
      </c>
      <c r="H103">
        <v>6.8194444444444446</v>
      </c>
      <c r="I103">
        <v>5.16</v>
      </c>
      <c r="J103">
        <v>2926</v>
      </c>
      <c r="K103">
        <v>0.65277777777777779</v>
      </c>
      <c r="L103">
        <v>0.27200000000000002</v>
      </c>
      <c r="M103">
        <v>1.0277777777777777</v>
      </c>
      <c r="N103">
        <v>0.80555555555555558</v>
      </c>
      <c r="O103">
        <v>1.5863932602130026</v>
      </c>
      <c r="P103">
        <v>629.33333333333337</v>
      </c>
      <c r="Q103">
        <v>3.8194239497268154</v>
      </c>
      <c r="R103">
        <v>0.95899999999999996</v>
      </c>
      <c r="S103">
        <v>1.4861111111111112</v>
      </c>
      <c r="T103">
        <v>0.10287081339712918</v>
      </c>
      <c r="U103">
        <v>0.16780587833219412</v>
      </c>
    </row>
    <row r="104" spans="1:21" x14ac:dyDescent="0.25">
      <c r="A104" t="s">
        <v>51</v>
      </c>
      <c r="B104">
        <v>2017</v>
      </c>
      <c r="C104" t="s">
        <v>128</v>
      </c>
      <c r="D104">
        <v>72</v>
      </c>
      <c r="E104">
        <v>9.2222222222222214</v>
      </c>
      <c r="F104">
        <v>6.1805555555555554</v>
      </c>
      <c r="G104">
        <v>4.4722222222222223</v>
      </c>
      <c r="H104">
        <v>6.6111111111111107</v>
      </c>
      <c r="I104">
        <v>5.34</v>
      </c>
      <c r="J104">
        <v>2907</v>
      </c>
      <c r="K104">
        <v>0.93055555555555558</v>
      </c>
      <c r="L104">
        <v>0.26500000000000001</v>
      </c>
      <c r="M104">
        <v>1.25</v>
      </c>
      <c r="N104">
        <v>1.1666666666666667</v>
      </c>
      <c r="O104">
        <v>1.585209003215434</v>
      </c>
      <c r="P104">
        <v>622</v>
      </c>
      <c r="Q104">
        <v>3.8274446524899091</v>
      </c>
      <c r="R104">
        <v>0.95899999999999996</v>
      </c>
      <c r="S104">
        <v>1.5</v>
      </c>
      <c r="T104">
        <v>0.1107671138630891</v>
      </c>
      <c r="U104">
        <v>0.16374269005847952</v>
      </c>
    </row>
    <row r="105" spans="1:21" x14ac:dyDescent="0.25">
      <c r="A105" t="s">
        <v>52</v>
      </c>
      <c r="B105">
        <v>2017</v>
      </c>
      <c r="C105" t="s">
        <v>129</v>
      </c>
      <c r="D105">
        <v>72</v>
      </c>
      <c r="E105">
        <v>9.9305555555555554</v>
      </c>
      <c r="F105">
        <v>6.916666666666667</v>
      </c>
      <c r="G105">
        <v>4.6388888888888893</v>
      </c>
      <c r="H105">
        <v>6.5694444444444446</v>
      </c>
      <c r="I105">
        <v>5.7</v>
      </c>
      <c r="J105">
        <v>2985</v>
      </c>
      <c r="K105">
        <v>0.68055555555555558</v>
      </c>
      <c r="L105">
        <v>0.27700000000000002</v>
      </c>
      <c r="M105">
        <v>1.0555555555555556</v>
      </c>
      <c r="N105">
        <v>0.91666666666666663</v>
      </c>
      <c r="O105">
        <v>1.6677265500794913</v>
      </c>
      <c r="P105">
        <v>629</v>
      </c>
      <c r="Q105">
        <v>3.8229851972904312</v>
      </c>
      <c r="R105">
        <v>0.95499999999999996</v>
      </c>
      <c r="S105">
        <v>1.6944444444444444</v>
      </c>
      <c r="T105">
        <v>0.111892797319933</v>
      </c>
      <c r="U105">
        <v>0.15845896147403685</v>
      </c>
    </row>
    <row r="106" spans="1:21" x14ac:dyDescent="0.25">
      <c r="A106" t="s">
        <v>21</v>
      </c>
      <c r="B106">
        <v>2017</v>
      </c>
      <c r="C106" t="s">
        <v>130</v>
      </c>
      <c r="D106">
        <v>70</v>
      </c>
      <c r="E106">
        <v>9.8000000000000007</v>
      </c>
      <c r="F106">
        <v>6.5</v>
      </c>
      <c r="G106">
        <v>4.7</v>
      </c>
      <c r="H106">
        <v>6.8857142857142861</v>
      </c>
      <c r="I106">
        <v>5.78</v>
      </c>
      <c r="J106">
        <v>2839</v>
      </c>
      <c r="K106">
        <v>0.81428571428571428</v>
      </c>
      <c r="L106">
        <v>0.27900000000000003</v>
      </c>
      <c r="M106">
        <v>0.75714285714285712</v>
      </c>
      <c r="N106">
        <v>0.77142857142857146</v>
      </c>
      <c r="O106">
        <v>1.6939252336448596</v>
      </c>
      <c r="P106">
        <v>599.66666666666686</v>
      </c>
      <c r="Q106">
        <v>3.8258837181458234</v>
      </c>
      <c r="R106">
        <v>0.96399999999999997</v>
      </c>
      <c r="S106">
        <v>1.2571428571428571</v>
      </c>
      <c r="T106">
        <v>0.11588587530820711</v>
      </c>
      <c r="U106">
        <v>0.16977809087706938</v>
      </c>
    </row>
    <row r="107" spans="1:21" x14ac:dyDescent="0.25">
      <c r="A107" t="s">
        <v>13</v>
      </c>
      <c r="B107">
        <v>2017</v>
      </c>
      <c r="C107" t="s">
        <v>131</v>
      </c>
      <c r="D107">
        <v>72</v>
      </c>
      <c r="E107">
        <v>9.3333333333333339</v>
      </c>
      <c r="F107">
        <v>7.1111111111111107</v>
      </c>
      <c r="G107">
        <v>5.625</v>
      </c>
      <c r="H107">
        <v>7.458333333333333</v>
      </c>
      <c r="I107">
        <v>6.05</v>
      </c>
      <c r="J107">
        <v>3032</v>
      </c>
      <c r="K107">
        <v>0.69444444444444442</v>
      </c>
      <c r="L107">
        <v>0.26500000000000001</v>
      </c>
      <c r="M107">
        <v>1.4027777777777777</v>
      </c>
      <c r="N107">
        <v>1.2916666666666667</v>
      </c>
      <c r="O107">
        <v>1.7281771501925545</v>
      </c>
      <c r="P107">
        <v>623.66666666666686</v>
      </c>
      <c r="Q107">
        <v>3.8252984877242611</v>
      </c>
      <c r="R107">
        <v>0.94699999999999995</v>
      </c>
      <c r="S107">
        <v>1.9166666666666667</v>
      </c>
      <c r="T107">
        <v>0.13357519788918207</v>
      </c>
      <c r="U107">
        <v>0.17711081794195252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899D-9CF9-45F2-A7A4-6ADE0DC67E70}">
  <dimension ref="A1:E110"/>
  <sheetViews>
    <sheetView workbookViewId="0">
      <selection activeCell="A14" sqref="A14"/>
    </sheetView>
  </sheetViews>
  <sheetFormatPr defaultRowHeight="15" x14ac:dyDescent="0.25"/>
  <sheetData>
    <row r="1" spans="1:5" x14ac:dyDescent="0.25">
      <c r="A1" t="s">
        <v>27</v>
      </c>
      <c r="B1" t="s">
        <v>0</v>
      </c>
      <c r="C1" t="s">
        <v>53</v>
      </c>
      <c r="D1" t="s">
        <v>135</v>
      </c>
      <c r="E1" t="s">
        <v>136</v>
      </c>
    </row>
    <row r="2" spans="1:5" x14ac:dyDescent="0.25">
      <c r="A2" t="s">
        <v>8</v>
      </c>
      <c r="B2">
        <v>2021</v>
      </c>
      <c r="C2" t="str">
        <f>A2 &amp; " " &amp; B2</f>
        <v>STC 2021</v>
      </c>
      <c r="D2">
        <v>61</v>
      </c>
      <c r="E2">
        <v>0.97599999999999998</v>
      </c>
    </row>
    <row r="3" spans="1:5" x14ac:dyDescent="0.25">
      <c r="A3" t="s">
        <v>10</v>
      </c>
      <c r="B3">
        <v>2021</v>
      </c>
      <c r="C3" t="str">
        <f t="shared" ref="C3:C45" si="0">A3 &amp; " " &amp; B3</f>
        <v>MAN 2021</v>
      </c>
      <c r="D3">
        <v>79</v>
      </c>
      <c r="E3">
        <v>0.96899999999999997</v>
      </c>
    </row>
    <row r="4" spans="1:5" x14ac:dyDescent="0.25">
      <c r="A4" t="s">
        <v>25</v>
      </c>
      <c r="B4">
        <v>2021</v>
      </c>
      <c r="C4" t="str">
        <f t="shared" si="0"/>
        <v>EC 2021</v>
      </c>
      <c r="D4">
        <v>79</v>
      </c>
      <c r="E4">
        <v>0.96799999999999997</v>
      </c>
    </row>
    <row r="5" spans="1:5" x14ac:dyDescent="0.25">
      <c r="A5" t="s">
        <v>15</v>
      </c>
      <c r="B5">
        <v>2021</v>
      </c>
      <c r="C5" t="str">
        <f t="shared" si="0"/>
        <v>TVC 2021</v>
      </c>
      <c r="D5">
        <v>85</v>
      </c>
      <c r="E5">
        <v>0.96799999999999997</v>
      </c>
    </row>
    <row r="6" spans="1:5" x14ac:dyDescent="0.25">
      <c r="A6" t="s">
        <v>4</v>
      </c>
      <c r="B6">
        <v>2021</v>
      </c>
      <c r="C6" t="str">
        <f t="shared" si="0"/>
        <v>WAT 2021</v>
      </c>
      <c r="D6">
        <v>82</v>
      </c>
      <c r="E6">
        <v>0.96699999999999997</v>
      </c>
    </row>
    <row r="7" spans="1:5" x14ac:dyDescent="0.25">
      <c r="A7" t="s">
        <v>19</v>
      </c>
      <c r="B7">
        <v>2021</v>
      </c>
      <c r="C7" t="str">
        <f t="shared" si="0"/>
        <v>KZO 2021</v>
      </c>
      <c r="D7">
        <v>92</v>
      </c>
      <c r="E7">
        <v>0.96499999999999997</v>
      </c>
    </row>
    <row r="8" spans="1:5" x14ac:dyDescent="0.25">
      <c r="A8" t="s">
        <v>7</v>
      </c>
      <c r="B8">
        <v>2021</v>
      </c>
      <c r="C8" t="str">
        <f t="shared" si="0"/>
        <v>MAD 2021</v>
      </c>
      <c r="D8">
        <v>89</v>
      </c>
      <c r="E8">
        <v>0.96499999999999997</v>
      </c>
    </row>
    <row r="9" spans="1:5" x14ac:dyDescent="0.25">
      <c r="A9" t="s">
        <v>11</v>
      </c>
      <c r="B9">
        <v>2021</v>
      </c>
      <c r="C9" t="str">
        <f t="shared" si="0"/>
        <v>KMO 2021</v>
      </c>
      <c r="D9">
        <v>93</v>
      </c>
      <c r="E9">
        <v>0.96499999999999997</v>
      </c>
    </row>
    <row r="10" spans="1:5" x14ac:dyDescent="0.25">
      <c r="A10" t="s">
        <v>22</v>
      </c>
      <c r="B10">
        <v>2021</v>
      </c>
      <c r="C10" t="str">
        <f t="shared" si="0"/>
        <v>LAK 2021</v>
      </c>
      <c r="D10">
        <v>94</v>
      </c>
      <c r="E10">
        <v>0.96399999999999997</v>
      </c>
    </row>
    <row r="11" spans="1:5" x14ac:dyDescent="0.25">
      <c r="A11" t="s">
        <v>24</v>
      </c>
      <c r="B11">
        <v>2021</v>
      </c>
      <c r="C11" t="str">
        <f t="shared" si="0"/>
        <v>MIN 2021</v>
      </c>
      <c r="D11">
        <v>48</v>
      </c>
      <c r="E11">
        <v>0.96299999999999997</v>
      </c>
    </row>
    <row r="12" spans="1:5" x14ac:dyDescent="0.25">
      <c r="A12" t="s">
        <v>21</v>
      </c>
      <c r="B12">
        <v>2021</v>
      </c>
      <c r="C12" t="str">
        <f t="shared" si="0"/>
        <v>ROC 2021</v>
      </c>
      <c r="D12">
        <v>92</v>
      </c>
      <c r="E12">
        <v>0.96199999999999997</v>
      </c>
    </row>
    <row r="13" spans="1:5" x14ac:dyDescent="0.25">
      <c r="A13" t="s">
        <v>14</v>
      </c>
      <c r="B13">
        <v>2021</v>
      </c>
      <c r="C13" t="str">
        <f t="shared" si="0"/>
        <v>WIR 2021</v>
      </c>
      <c r="D13">
        <v>99</v>
      </c>
      <c r="E13">
        <v>0.96199999999999997</v>
      </c>
    </row>
    <row r="14" spans="1:5" x14ac:dyDescent="0.25">
      <c r="A14" t="s">
        <v>9</v>
      </c>
      <c r="B14">
        <v>2021</v>
      </c>
      <c r="C14" t="str">
        <f t="shared" si="0"/>
        <v>DUL 2021</v>
      </c>
      <c r="D14">
        <v>97</v>
      </c>
      <c r="E14">
        <v>0.96099999999999997</v>
      </c>
    </row>
    <row r="15" spans="1:5" x14ac:dyDescent="0.25">
      <c r="A15" t="s">
        <v>23</v>
      </c>
      <c r="B15">
        <v>2021</v>
      </c>
      <c r="C15" t="str">
        <f t="shared" si="0"/>
        <v>BIS 2021</v>
      </c>
      <c r="D15">
        <v>100</v>
      </c>
      <c r="E15">
        <v>0.96</v>
      </c>
    </row>
    <row r="16" spans="1:5" x14ac:dyDescent="0.25">
      <c r="A16" t="s">
        <v>18</v>
      </c>
      <c r="B16">
        <v>2021</v>
      </c>
      <c r="C16" t="str">
        <f t="shared" si="0"/>
        <v>RFD 2021</v>
      </c>
      <c r="D16">
        <v>103</v>
      </c>
      <c r="E16">
        <v>0.96</v>
      </c>
    </row>
    <row r="17" spans="1:5" x14ac:dyDescent="0.25">
      <c r="A17" t="s">
        <v>5</v>
      </c>
      <c r="B17">
        <v>2021</v>
      </c>
      <c r="C17" t="str">
        <f t="shared" si="0"/>
        <v>FDL 2021</v>
      </c>
      <c r="D17">
        <v>103</v>
      </c>
      <c r="E17">
        <v>0.96</v>
      </c>
    </row>
    <row r="18" spans="1:5" x14ac:dyDescent="0.25">
      <c r="A18" t="s">
        <v>16</v>
      </c>
      <c r="B18">
        <v>2021</v>
      </c>
      <c r="C18" t="str">
        <f t="shared" si="0"/>
        <v>LAC 2021</v>
      </c>
      <c r="D18">
        <v>102</v>
      </c>
      <c r="E18">
        <v>0.95899999999999996</v>
      </c>
    </row>
    <row r="19" spans="1:5" x14ac:dyDescent="0.25">
      <c r="A19" t="s">
        <v>20</v>
      </c>
      <c r="B19">
        <v>2021</v>
      </c>
      <c r="C19" t="str">
        <f t="shared" si="0"/>
        <v>WAU 2021</v>
      </c>
      <c r="D19">
        <v>111</v>
      </c>
      <c r="E19">
        <v>0.95899999999999996</v>
      </c>
    </row>
    <row r="20" spans="1:5" x14ac:dyDescent="0.25">
      <c r="A20" t="s">
        <v>17</v>
      </c>
      <c r="B20">
        <v>2021</v>
      </c>
      <c r="C20" t="str">
        <f t="shared" si="0"/>
        <v>BC 2021</v>
      </c>
      <c r="D20">
        <v>110</v>
      </c>
      <c r="E20">
        <v>0.95599999999999996</v>
      </c>
    </row>
    <row r="21" spans="1:5" x14ac:dyDescent="0.25">
      <c r="A21" t="s">
        <v>13</v>
      </c>
      <c r="B21">
        <v>2021</v>
      </c>
      <c r="C21" t="str">
        <f t="shared" si="0"/>
        <v>GB 2021</v>
      </c>
      <c r="D21">
        <v>113</v>
      </c>
      <c r="E21">
        <v>0.95499999999999996</v>
      </c>
    </row>
    <row r="22" spans="1:5" x14ac:dyDescent="0.25">
      <c r="A22" t="s">
        <v>6</v>
      </c>
      <c r="B22">
        <v>2021</v>
      </c>
      <c r="C22" t="str">
        <f t="shared" si="0"/>
        <v>KEN 2021</v>
      </c>
      <c r="D22">
        <v>125</v>
      </c>
      <c r="E22">
        <v>0.95299999999999996</v>
      </c>
    </row>
    <row r="23" spans="1:5" x14ac:dyDescent="0.25">
      <c r="A23" t="s">
        <v>12</v>
      </c>
      <c r="B23">
        <v>2021</v>
      </c>
      <c r="C23" t="str">
        <f t="shared" si="0"/>
        <v>WIL 2021</v>
      </c>
      <c r="D23">
        <v>123</v>
      </c>
      <c r="E23">
        <v>0.95099999999999996</v>
      </c>
    </row>
    <row r="24" spans="1:5" x14ac:dyDescent="0.25">
      <c r="A24" t="s">
        <v>4</v>
      </c>
      <c r="B24">
        <v>2020</v>
      </c>
      <c r="C24" t="str">
        <f t="shared" si="0"/>
        <v>WAT 2020</v>
      </c>
      <c r="D24">
        <v>35</v>
      </c>
      <c r="E24">
        <v>0.97699999999999998</v>
      </c>
    </row>
    <row r="25" spans="1:5" x14ac:dyDescent="0.25">
      <c r="A25" t="s">
        <v>12</v>
      </c>
      <c r="B25">
        <v>2020</v>
      </c>
      <c r="C25" t="str">
        <f t="shared" si="0"/>
        <v>WIL 2020</v>
      </c>
      <c r="D25">
        <v>46</v>
      </c>
      <c r="E25">
        <v>0.97</v>
      </c>
    </row>
    <row r="26" spans="1:5" x14ac:dyDescent="0.25">
      <c r="A26" t="s">
        <v>16</v>
      </c>
      <c r="B26">
        <v>2020</v>
      </c>
      <c r="C26" t="str">
        <f t="shared" si="0"/>
        <v>LAC 2020</v>
      </c>
      <c r="D26">
        <v>59</v>
      </c>
      <c r="E26">
        <v>0.96799999999999997</v>
      </c>
    </row>
    <row r="27" spans="1:5" x14ac:dyDescent="0.25">
      <c r="A27" t="s">
        <v>8</v>
      </c>
      <c r="B27">
        <v>2020</v>
      </c>
      <c r="C27" t="str">
        <f t="shared" si="0"/>
        <v>STC 2020</v>
      </c>
      <c r="D27">
        <v>50</v>
      </c>
      <c r="E27">
        <v>0.96699999999999997</v>
      </c>
    </row>
    <row r="28" spans="1:5" x14ac:dyDescent="0.25">
      <c r="A28" t="s">
        <v>46</v>
      </c>
      <c r="B28">
        <v>2020</v>
      </c>
      <c r="C28" t="str">
        <f t="shared" si="0"/>
        <v>KMD 2020</v>
      </c>
      <c r="D28">
        <v>59</v>
      </c>
      <c r="E28">
        <v>0.96699999999999997</v>
      </c>
    </row>
    <row r="29" spans="1:5" x14ac:dyDescent="0.25">
      <c r="A29" t="s">
        <v>6</v>
      </c>
      <c r="B29">
        <v>2020</v>
      </c>
      <c r="C29" t="str">
        <f t="shared" si="0"/>
        <v>KEN 2020</v>
      </c>
      <c r="D29">
        <v>33</v>
      </c>
      <c r="E29">
        <v>0.96599999999999997</v>
      </c>
    </row>
    <row r="30" spans="1:5" x14ac:dyDescent="0.25">
      <c r="A30" t="s">
        <v>15</v>
      </c>
      <c r="B30">
        <v>2020</v>
      </c>
      <c r="C30" t="str">
        <f t="shared" si="0"/>
        <v>TVC 2020</v>
      </c>
      <c r="D30">
        <v>49</v>
      </c>
      <c r="E30">
        <v>0.96599999999999997</v>
      </c>
    </row>
    <row r="31" spans="1:5" x14ac:dyDescent="0.25">
      <c r="A31" t="s">
        <v>5</v>
      </c>
      <c r="B31">
        <v>2020</v>
      </c>
      <c r="C31" t="str">
        <f t="shared" si="0"/>
        <v>FDL 2020</v>
      </c>
      <c r="D31">
        <v>63</v>
      </c>
      <c r="E31">
        <v>0.96399999999999997</v>
      </c>
    </row>
    <row r="32" spans="1:5" x14ac:dyDescent="0.25">
      <c r="A32" t="s">
        <v>23</v>
      </c>
      <c r="B32">
        <v>2020</v>
      </c>
      <c r="C32" t="str">
        <f t="shared" si="0"/>
        <v>BIS 2020</v>
      </c>
      <c r="D32">
        <v>72</v>
      </c>
      <c r="E32">
        <v>0.96</v>
      </c>
    </row>
    <row r="33" spans="1:5" x14ac:dyDescent="0.25">
      <c r="A33" t="s">
        <v>44</v>
      </c>
      <c r="B33">
        <v>2020</v>
      </c>
      <c r="C33" t="str">
        <f t="shared" si="0"/>
        <v>BBM 2020</v>
      </c>
      <c r="D33">
        <v>69</v>
      </c>
      <c r="E33">
        <v>0.96</v>
      </c>
    </row>
    <row r="34" spans="1:5" x14ac:dyDescent="0.25">
      <c r="A34" t="s">
        <v>14</v>
      </c>
      <c r="B34">
        <v>2020</v>
      </c>
      <c r="C34" t="str">
        <f t="shared" si="0"/>
        <v>WIR 2020</v>
      </c>
      <c r="D34">
        <v>68</v>
      </c>
      <c r="E34">
        <v>0.96</v>
      </c>
    </row>
    <row r="35" spans="1:5" x14ac:dyDescent="0.25">
      <c r="A35" t="s">
        <v>19</v>
      </c>
      <c r="B35">
        <v>2020</v>
      </c>
      <c r="C35" t="str">
        <f t="shared" si="0"/>
        <v>KZO 2020</v>
      </c>
      <c r="D35">
        <v>67</v>
      </c>
      <c r="E35">
        <v>0.96</v>
      </c>
    </row>
    <row r="36" spans="1:5" x14ac:dyDescent="0.25">
      <c r="A36" t="s">
        <v>13</v>
      </c>
      <c r="B36">
        <v>2020</v>
      </c>
      <c r="C36" t="str">
        <f t="shared" si="0"/>
        <v>GB 2020</v>
      </c>
      <c r="D36">
        <v>74</v>
      </c>
      <c r="E36">
        <v>0.95699999999999996</v>
      </c>
    </row>
    <row r="37" spans="1:5" x14ac:dyDescent="0.25">
      <c r="A37" t="s">
        <v>21</v>
      </c>
      <c r="B37">
        <v>2020</v>
      </c>
      <c r="C37" t="str">
        <f t="shared" si="0"/>
        <v>ROC 2020</v>
      </c>
      <c r="D37">
        <v>61</v>
      </c>
      <c r="E37">
        <v>0.95499999999999996</v>
      </c>
    </row>
    <row r="38" spans="1:5" x14ac:dyDescent="0.25">
      <c r="A38" t="s">
        <v>18</v>
      </c>
      <c r="B38">
        <v>2020</v>
      </c>
      <c r="C38" t="str">
        <f t="shared" si="0"/>
        <v>RFD 2020</v>
      </c>
      <c r="D38">
        <v>67</v>
      </c>
      <c r="E38">
        <v>0.95499999999999996</v>
      </c>
    </row>
    <row r="39" spans="1:5" x14ac:dyDescent="0.25">
      <c r="A39" t="s">
        <v>43</v>
      </c>
      <c r="B39">
        <v>2020</v>
      </c>
      <c r="C39" t="str">
        <f t="shared" si="0"/>
        <v>BOB 2020</v>
      </c>
      <c r="D39">
        <v>45</v>
      </c>
      <c r="E39">
        <v>0.95</v>
      </c>
    </row>
    <row r="40" spans="1:5" x14ac:dyDescent="0.25">
      <c r="A40" t="s">
        <v>10</v>
      </c>
      <c r="B40">
        <v>2020</v>
      </c>
      <c r="C40" t="str">
        <f t="shared" si="0"/>
        <v>MAN 2020</v>
      </c>
      <c r="D40">
        <v>84</v>
      </c>
      <c r="E40">
        <v>0.94599999999999995</v>
      </c>
    </row>
    <row r="41" spans="1:5" x14ac:dyDescent="0.25">
      <c r="A41" t="s">
        <v>17</v>
      </c>
      <c r="B41">
        <v>2020</v>
      </c>
      <c r="C41" t="str">
        <f t="shared" si="0"/>
        <v>BC 2020</v>
      </c>
      <c r="D41">
        <v>90</v>
      </c>
      <c r="E41">
        <v>0.94599999999999995</v>
      </c>
    </row>
    <row r="42" spans="1:5" x14ac:dyDescent="0.25">
      <c r="A42" t="s">
        <v>47</v>
      </c>
      <c r="B42">
        <v>2020</v>
      </c>
      <c r="C42" t="str">
        <f t="shared" si="0"/>
        <v>FT 2020</v>
      </c>
      <c r="D42">
        <v>101</v>
      </c>
      <c r="E42">
        <v>0.94499999999999995</v>
      </c>
    </row>
    <row r="43" spans="1:5" x14ac:dyDescent="0.25">
      <c r="A43" t="s">
        <v>48</v>
      </c>
      <c r="B43">
        <v>2020</v>
      </c>
      <c r="C43" t="str">
        <f t="shared" si="0"/>
        <v>GLR 2020</v>
      </c>
      <c r="D43">
        <v>89</v>
      </c>
      <c r="E43">
        <v>0.94399999999999995</v>
      </c>
    </row>
    <row r="44" spans="1:5" x14ac:dyDescent="0.25">
      <c r="A44" t="s">
        <v>20</v>
      </c>
      <c r="B44">
        <v>2020</v>
      </c>
      <c r="C44" t="str">
        <f t="shared" si="0"/>
        <v>WAU 2020</v>
      </c>
      <c r="D44">
        <v>104</v>
      </c>
      <c r="E44">
        <v>0.94</v>
      </c>
    </row>
    <row r="45" spans="1:5" x14ac:dyDescent="0.25">
      <c r="A45" t="s">
        <v>45</v>
      </c>
      <c r="B45">
        <v>2020</v>
      </c>
      <c r="C45" t="str">
        <f t="shared" si="0"/>
        <v>NMDB 2020</v>
      </c>
      <c r="D45">
        <v>7</v>
      </c>
      <c r="E45">
        <v>0.91800000000000004</v>
      </c>
    </row>
    <row r="46" spans="1:5" x14ac:dyDescent="0.25">
      <c r="A46" t="s">
        <v>50</v>
      </c>
      <c r="B46">
        <v>2019</v>
      </c>
      <c r="C46" t="s">
        <v>71</v>
      </c>
      <c r="D46">
        <v>54</v>
      </c>
      <c r="E46">
        <v>0.97799999999999998</v>
      </c>
    </row>
    <row r="47" spans="1:5" x14ac:dyDescent="0.25">
      <c r="A47" t="s">
        <v>15</v>
      </c>
      <c r="B47">
        <v>2019</v>
      </c>
      <c r="C47" t="s">
        <v>70</v>
      </c>
      <c r="D47">
        <v>74</v>
      </c>
      <c r="E47">
        <v>0.97299999999999998</v>
      </c>
    </row>
    <row r="48" spans="1:5" x14ac:dyDescent="0.25">
      <c r="A48" t="s">
        <v>21</v>
      </c>
      <c r="B48">
        <v>2019</v>
      </c>
      <c r="C48" t="s">
        <v>72</v>
      </c>
      <c r="D48">
        <v>71</v>
      </c>
      <c r="E48">
        <v>0.97199999999999998</v>
      </c>
    </row>
    <row r="49" spans="1:5" x14ac:dyDescent="0.25">
      <c r="A49" t="s">
        <v>25</v>
      </c>
      <c r="B49">
        <v>2019</v>
      </c>
      <c r="C49" t="s">
        <v>87</v>
      </c>
      <c r="D49">
        <v>76</v>
      </c>
      <c r="E49">
        <v>0.97</v>
      </c>
    </row>
    <row r="50" spans="1:5" x14ac:dyDescent="0.25">
      <c r="A50" t="s">
        <v>8</v>
      </c>
      <c r="B50">
        <v>2019</v>
      </c>
      <c r="C50" t="s">
        <v>76</v>
      </c>
      <c r="D50">
        <v>76</v>
      </c>
      <c r="E50">
        <v>0.97</v>
      </c>
    </row>
    <row r="51" spans="1:5" x14ac:dyDescent="0.25">
      <c r="A51" t="s">
        <v>11</v>
      </c>
      <c r="B51">
        <v>2019</v>
      </c>
      <c r="C51" t="s">
        <v>84</v>
      </c>
      <c r="D51">
        <v>78</v>
      </c>
      <c r="E51">
        <v>0.96899999999999997</v>
      </c>
    </row>
    <row r="52" spans="1:5" x14ac:dyDescent="0.25">
      <c r="A52" t="s">
        <v>10</v>
      </c>
      <c r="B52">
        <v>2019</v>
      </c>
      <c r="C52" t="s">
        <v>74</v>
      </c>
      <c r="D52">
        <v>88</v>
      </c>
      <c r="E52">
        <v>0.96799999999999997</v>
      </c>
    </row>
    <row r="53" spans="1:5" x14ac:dyDescent="0.25">
      <c r="A53" t="s">
        <v>12</v>
      </c>
      <c r="B53">
        <v>2019</v>
      </c>
      <c r="C53" t="s">
        <v>73</v>
      </c>
      <c r="D53">
        <v>83</v>
      </c>
      <c r="E53">
        <v>0.96799999999999997</v>
      </c>
    </row>
    <row r="54" spans="1:5" x14ac:dyDescent="0.25">
      <c r="A54" t="s">
        <v>18</v>
      </c>
      <c r="B54">
        <v>2019</v>
      </c>
      <c r="C54" t="s">
        <v>75</v>
      </c>
      <c r="D54">
        <v>86</v>
      </c>
      <c r="E54">
        <v>0.96599999999999997</v>
      </c>
    </row>
    <row r="55" spans="1:5" x14ac:dyDescent="0.25">
      <c r="A55" t="s">
        <v>5</v>
      </c>
      <c r="B55">
        <v>2019</v>
      </c>
      <c r="C55" t="s">
        <v>79</v>
      </c>
      <c r="D55">
        <v>93</v>
      </c>
      <c r="E55">
        <v>0.96399999999999997</v>
      </c>
    </row>
    <row r="56" spans="1:5" x14ac:dyDescent="0.25">
      <c r="A56" t="s">
        <v>13</v>
      </c>
      <c r="B56">
        <v>2019</v>
      </c>
      <c r="C56" t="s">
        <v>82</v>
      </c>
      <c r="D56">
        <v>90</v>
      </c>
      <c r="E56">
        <v>0.96299999999999997</v>
      </c>
    </row>
    <row r="57" spans="1:5" x14ac:dyDescent="0.25">
      <c r="A57" t="s">
        <v>23</v>
      </c>
      <c r="B57">
        <v>2019</v>
      </c>
      <c r="C57" t="s">
        <v>91</v>
      </c>
      <c r="D57">
        <v>97</v>
      </c>
      <c r="E57">
        <v>0.96299999999999997</v>
      </c>
    </row>
    <row r="58" spans="1:5" x14ac:dyDescent="0.25">
      <c r="A58" t="s">
        <v>52</v>
      </c>
      <c r="B58">
        <v>2019</v>
      </c>
      <c r="C58" t="s">
        <v>80</v>
      </c>
      <c r="D58">
        <v>98</v>
      </c>
      <c r="E58">
        <v>0.96199999999999997</v>
      </c>
    </row>
    <row r="59" spans="1:5" x14ac:dyDescent="0.25">
      <c r="A59" t="s">
        <v>4</v>
      </c>
      <c r="B59">
        <v>2019</v>
      </c>
      <c r="C59" t="s">
        <v>85</v>
      </c>
      <c r="D59">
        <v>101</v>
      </c>
      <c r="E59">
        <v>0.96199999999999997</v>
      </c>
    </row>
    <row r="60" spans="1:5" x14ac:dyDescent="0.25">
      <c r="A60" t="s">
        <v>51</v>
      </c>
      <c r="B60">
        <v>2019</v>
      </c>
      <c r="C60" t="s">
        <v>83</v>
      </c>
      <c r="D60">
        <v>100</v>
      </c>
      <c r="E60">
        <v>0.96099999999999997</v>
      </c>
    </row>
    <row r="61" spans="1:5" x14ac:dyDescent="0.25">
      <c r="A61" t="s">
        <v>7</v>
      </c>
      <c r="B61">
        <v>2019</v>
      </c>
      <c r="C61" t="s">
        <v>81</v>
      </c>
      <c r="D61">
        <v>101</v>
      </c>
      <c r="E61">
        <v>0.96</v>
      </c>
    </row>
    <row r="62" spans="1:5" x14ac:dyDescent="0.25">
      <c r="A62" t="s">
        <v>49</v>
      </c>
      <c r="B62">
        <v>2019</v>
      </c>
      <c r="C62" t="s">
        <v>89</v>
      </c>
      <c r="D62">
        <v>108</v>
      </c>
      <c r="E62">
        <v>0.95899999999999996</v>
      </c>
    </row>
    <row r="63" spans="1:5" x14ac:dyDescent="0.25">
      <c r="A63" t="s">
        <v>22</v>
      </c>
      <c r="B63">
        <v>2019</v>
      </c>
      <c r="C63" t="s">
        <v>78</v>
      </c>
      <c r="D63">
        <v>106</v>
      </c>
      <c r="E63">
        <v>0.95899999999999996</v>
      </c>
    </row>
    <row r="64" spans="1:5" x14ac:dyDescent="0.25">
      <c r="A64" t="s">
        <v>6</v>
      </c>
      <c r="B64">
        <v>2019</v>
      </c>
      <c r="C64" t="s">
        <v>77</v>
      </c>
      <c r="D64">
        <v>109</v>
      </c>
      <c r="E64">
        <v>0.95799999999999996</v>
      </c>
    </row>
    <row r="65" spans="1:5" x14ac:dyDescent="0.25">
      <c r="A65" t="s">
        <v>16</v>
      </c>
      <c r="B65">
        <v>2019</v>
      </c>
      <c r="C65" t="s">
        <v>86</v>
      </c>
      <c r="D65">
        <v>117</v>
      </c>
      <c r="E65">
        <v>0.95699999999999996</v>
      </c>
    </row>
    <row r="66" spans="1:5" x14ac:dyDescent="0.25">
      <c r="A66" t="s">
        <v>9</v>
      </c>
      <c r="B66">
        <v>2019</v>
      </c>
      <c r="C66" t="s">
        <v>88</v>
      </c>
      <c r="D66">
        <v>125</v>
      </c>
      <c r="E66">
        <v>0.95299999999999996</v>
      </c>
    </row>
    <row r="67" spans="1:5" x14ac:dyDescent="0.25">
      <c r="A67" t="s">
        <v>17</v>
      </c>
      <c r="B67">
        <v>2019</v>
      </c>
      <c r="C67" t="s">
        <v>90</v>
      </c>
      <c r="D67">
        <v>127</v>
      </c>
      <c r="E67">
        <v>0.95</v>
      </c>
    </row>
    <row r="68" spans="1:5" x14ac:dyDescent="0.25">
      <c r="A68" t="s">
        <v>13</v>
      </c>
      <c r="B68">
        <v>2018</v>
      </c>
      <c r="C68" t="s">
        <v>109</v>
      </c>
      <c r="D68">
        <v>45</v>
      </c>
      <c r="E68">
        <v>0.98199999999999998</v>
      </c>
    </row>
    <row r="69" spans="1:5" x14ac:dyDescent="0.25">
      <c r="A69" t="s">
        <v>9</v>
      </c>
      <c r="B69">
        <v>2018</v>
      </c>
      <c r="C69" t="s">
        <v>96</v>
      </c>
      <c r="D69">
        <v>55</v>
      </c>
      <c r="E69">
        <v>0.97899999999999998</v>
      </c>
    </row>
    <row r="70" spans="1:5" x14ac:dyDescent="0.25">
      <c r="A70" t="s">
        <v>10</v>
      </c>
      <c r="B70">
        <v>2018</v>
      </c>
      <c r="C70" t="s">
        <v>95</v>
      </c>
      <c r="D70">
        <v>63</v>
      </c>
      <c r="E70">
        <v>0.97699999999999998</v>
      </c>
    </row>
    <row r="71" spans="1:5" x14ac:dyDescent="0.25">
      <c r="A71" t="s">
        <v>8</v>
      </c>
      <c r="B71">
        <v>2018</v>
      </c>
      <c r="C71" t="s">
        <v>101</v>
      </c>
      <c r="D71">
        <v>79</v>
      </c>
      <c r="E71">
        <v>0.97099999999999997</v>
      </c>
    </row>
    <row r="72" spans="1:5" x14ac:dyDescent="0.25">
      <c r="A72" t="s">
        <v>22</v>
      </c>
      <c r="B72">
        <v>2018</v>
      </c>
      <c r="C72" t="s">
        <v>107</v>
      </c>
      <c r="D72">
        <v>73</v>
      </c>
      <c r="E72">
        <v>0.97099999999999997</v>
      </c>
    </row>
    <row r="73" spans="1:5" x14ac:dyDescent="0.25">
      <c r="A73" t="s">
        <v>51</v>
      </c>
      <c r="B73">
        <v>2018</v>
      </c>
      <c r="C73" t="s">
        <v>104</v>
      </c>
      <c r="D73">
        <v>79</v>
      </c>
      <c r="E73">
        <v>0.97</v>
      </c>
    </row>
    <row r="74" spans="1:5" x14ac:dyDescent="0.25">
      <c r="A74" t="s">
        <v>21</v>
      </c>
      <c r="B74">
        <v>2018</v>
      </c>
      <c r="C74" t="s">
        <v>108</v>
      </c>
      <c r="D74">
        <v>79</v>
      </c>
      <c r="E74">
        <v>0.97</v>
      </c>
    </row>
    <row r="75" spans="1:5" x14ac:dyDescent="0.25">
      <c r="A75" t="s">
        <v>23</v>
      </c>
      <c r="B75">
        <v>2018</v>
      </c>
      <c r="C75" t="s">
        <v>105</v>
      </c>
      <c r="D75">
        <v>87</v>
      </c>
      <c r="E75">
        <v>0.96799999999999997</v>
      </c>
    </row>
    <row r="76" spans="1:5" x14ac:dyDescent="0.25">
      <c r="A76" t="s">
        <v>6</v>
      </c>
      <c r="B76">
        <v>2018</v>
      </c>
      <c r="C76" t="s">
        <v>102</v>
      </c>
      <c r="D76">
        <v>90</v>
      </c>
      <c r="E76">
        <v>0.96599999999999997</v>
      </c>
    </row>
    <row r="77" spans="1:5" x14ac:dyDescent="0.25">
      <c r="A77" t="s">
        <v>5</v>
      </c>
      <c r="B77">
        <v>2018</v>
      </c>
      <c r="C77" t="s">
        <v>92</v>
      </c>
      <c r="D77">
        <v>91</v>
      </c>
      <c r="E77">
        <v>0.96499999999999997</v>
      </c>
    </row>
    <row r="78" spans="1:5" x14ac:dyDescent="0.25">
      <c r="A78" t="s">
        <v>17</v>
      </c>
      <c r="B78">
        <v>2018</v>
      </c>
      <c r="C78" t="s">
        <v>98</v>
      </c>
      <c r="D78">
        <v>92</v>
      </c>
      <c r="E78">
        <v>0.96499999999999997</v>
      </c>
    </row>
    <row r="79" spans="1:5" x14ac:dyDescent="0.25">
      <c r="A79" t="s">
        <v>7</v>
      </c>
      <c r="B79">
        <v>2018</v>
      </c>
      <c r="C79" t="s">
        <v>97</v>
      </c>
      <c r="D79">
        <v>94</v>
      </c>
      <c r="E79">
        <v>0.96499999999999997</v>
      </c>
    </row>
    <row r="80" spans="1:5" x14ac:dyDescent="0.25">
      <c r="A80" t="s">
        <v>12</v>
      </c>
      <c r="B80">
        <v>2018</v>
      </c>
      <c r="C80" t="s">
        <v>93</v>
      </c>
      <c r="D80">
        <v>95</v>
      </c>
      <c r="E80">
        <v>0.96399999999999997</v>
      </c>
    </row>
    <row r="81" spans="1:5" x14ac:dyDescent="0.25">
      <c r="A81" t="s">
        <v>4</v>
      </c>
      <c r="B81">
        <v>2018</v>
      </c>
      <c r="C81" t="s">
        <v>111</v>
      </c>
      <c r="D81">
        <v>102</v>
      </c>
      <c r="E81">
        <v>0.96299999999999997</v>
      </c>
    </row>
    <row r="82" spans="1:5" x14ac:dyDescent="0.25">
      <c r="A82" t="s">
        <v>18</v>
      </c>
      <c r="B82">
        <v>2018</v>
      </c>
      <c r="C82" t="s">
        <v>106</v>
      </c>
      <c r="D82">
        <v>93</v>
      </c>
      <c r="E82">
        <v>0.96299999999999997</v>
      </c>
    </row>
    <row r="83" spans="1:5" x14ac:dyDescent="0.25">
      <c r="A83" t="s">
        <v>49</v>
      </c>
      <c r="B83">
        <v>2018</v>
      </c>
      <c r="C83" t="s">
        <v>110</v>
      </c>
      <c r="D83">
        <v>106</v>
      </c>
      <c r="E83">
        <v>0.96</v>
      </c>
    </row>
    <row r="84" spans="1:5" x14ac:dyDescent="0.25">
      <c r="A84" t="s">
        <v>52</v>
      </c>
      <c r="B84">
        <v>2018</v>
      </c>
      <c r="C84" t="s">
        <v>99</v>
      </c>
      <c r="D84">
        <v>105</v>
      </c>
      <c r="E84">
        <v>0.96</v>
      </c>
    </row>
    <row r="85" spans="1:5" x14ac:dyDescent="0.25">
      <c r="A85" t="s">
        <v>25</v>
      </c>
      <c r="B85">
        <v>2018</v>
      </c>
      <c r="C85" t="s">
        <v>103</v>
      </c>
      <c r="D85">
        <v>109</v>
      </c>
      <c r="E85">
        <v>0.95799999999999996</v>
      </c>
    </row>
    <row r="86" spans="1:5" x14ac:dyDescent="0.25">
      <c r="A86" t="s">
        <v>16</v>
      </c>
      <c r="B86">
        <v>2018</v>
      </c>
      <c r="C86" t="s">
        <v>100</v>
      </c>
      <c r="D86">
        <v>121</v>
      </c>
      <c r="E86">
        <v>0.95499999999999996</v>
      </c>
    </row>
    <row r="87" spans="1:5" x14ac:dyDescent="0.25">
      <c r="A87" t="s">
        <v>50</v>
      </c>
      <c r="B87">
        <v>2018</v>
      </c>
      <c r="C87" t="s">
        <v>94</v>
      </c>
      <c r="D87">
        <v>142</v>
      </c>
      <c r="E87">
        <v>0.94699999999999995</v>
      </c>
    </row>
    <row r="88" spans="1:5" x14ac:dyDescent="0.25">
      <c r="A88" t="s">
        <v>8</v>
      </c>
      <c r="B88">
        <v>2017</v>
      </c>
      <c r="C88" t="s">
        <v>112</v>
      </c>
      <c r="D88">
        <v>64</v>
      </c>
      <c r="E88">
        <v>0.97499999999999998</v>
      </c>
    </row>
    <row r="89" spans="1:5" x14ac:dyDescent="0.25">
      <c r="A89" t="s">
        <v>12</v>
      </c>
      <c r="B89">
        <v>2017</v>
      </c>
      <c r="C89" t="s">
        <v>120</v>
      </c>
      <c r="D89">
        <v>82</v>
      </c>
      <c r="E89">
        <v>0.97</v>
      </c>
    </row>
    <row r="90" spans="1:5" x14ac:dyDescent="0.25">
      <c r="A90" t="s">
        <v>50</v>
      </c>
      <c r="B90">
        <v>2017</v>
      </c>
      <c r="C90" t="s">
        <v>115</v>
      </c>
      <c r="D90">
        <v>82</v>
      </c>
      <c r="E90">
        <v>0.96899999999999997</v>
      </c>
    </row>
    <row r="91" spans="1:5" x14ac:dyDescent="0.25">
      <c r="A91" t="s">
        <v>25</v>
      </c>
      <c r="B91">
        <v>2017</v>
      </c>
      <c r="C91" t="s">
        <v>116</v>
      </c>
      <c r="D91">
        <v>87</v>
      </c>
      <c r="E91">
        <v>0.96699999999999997</v>
      </c>
    </row>
    <row r="92" spans="1:5" x14ac:dyDescent="0.25">
      <c r="A92" t="s">
        <v>22</v>
      </c>
      <c r="B92">
        <v>2017</v>
      </c>
      <c r="C92" t="s">
        <v>122</v>
      </c>
      <c r="D92">
        <v>89</v>
      </c>
      <c r="E92">
        <v>0.96599999999999997</v>
      </c>
    </row>
    <row r="93" spans="1:5" x14ac:dyDescent="0.25">
      <c r="A93" t="s">
        <v>21</v>
      </c>
      <c r="B93">
        <v>2017</v>
      </c>
      <c r="C93" t="s">
        <v>130</v>
      </c>
      <c r="D93">
        <v>88</v>
      </c>
      <c r="E93">
        <v>0.96399999999999997</v>
      </c>
    </row>
    <row r="94" spans="1:5" x14ac:dyDescent="0.25">
      <c r="A94" t="s">
        <v>6</v>
      </c>
      <c r="B94">
        <v>2017</v>
      </c>
      <c r="C94" t="s">
        <v>118</v>
      </c>
      <c r="D94">
        <v>96</v>
      </c>
      <c r="E94">
        <v>0.96399999999999997</v>
      </c>
    </row>
    <row r="95" spans="1:5" x14ac:dyDescent="0.25">
      <c r="A95" t="s">
        <v>17</v>
      </c>
      <c r="B95">
        <v>2017</v>
      </c>
      <c r="C95" t="s">
        <v>119</v>
      </c>
      <c r="D95">
        <v>98</v>
      </c>
      <c r="E95">
        <v>0.96299999999999997</v>
      </c>
    </row>
    <row r="96" spans="1:5" x14ac:dyDescent="0.25">
      <c r="A96" t="s">
        <v>10</v>
      </c>
      <c r="B96">
        <v>2017</v>
      </c>
      <c r="C96" t="s">
        <v>113</v>
      </c>
      <c r="D96">
        <v>101</v>
      </c>
      <c r="E96">
        <v>0.96299999999999997</v>
      </c>
    </row>
    <row r="97" spans="1:5" x14ac:dyDescent="0.25">
      <c r="A97" t="s">
        <v>16</v>
      </c>
      <c r="B97">
        <v>2017</v>
      </c>
      <c r="C97" t="s">
        <v>124</v>
      </c>
      <c r="D97">
        <v>100</v>
      </c>
      <c r="E97">
        <v>0.96299999999999997</v>
      </c>
    </row>
    <row r="98" spans="1:5" x14ac:dyDescent="0.25">
      <c r="A98" t="s">
        <v>49</v>
      </c>
      <c r="B98">
        <v>2017</v>
      </c>
      <c r="C98" t="s">
        <v>126</v>
      </c>
      <c r="D98">
        <v>98</v>
      </c>
      <c r="E98">
        <v>0.96199999999999997</v>
      </c>
    </row>
    <row r="99" spans="1:5" x14ac:dyDescent="0.25">
      <c r="A99" t="s">
        <v>4</v>
      </c>
      <c r="B99">
        <v>2017</v>
      </c>
      <c r="C99" t="s">
        <v>117</v>
      </c>
      <c r="D99">
        <v>108</v>
      </c>
      <c r="E99">
        <v>0.96</v>
      </c>
    </row>
    <row r="100" spans="1:5" x14ac:dyDescent="0.25">
      <c r="A100" t="s">
        <v>23</v>
      </c>
      <c r="B100">
        <v>2017</v>
      </c>
      <c r="C100" t="s">
        <v>123</v>
      </c>
      <c r="D100">
        <v>107</v>
      </c>
      <c r="E100">
        <v>0.96</v>
      </c>
    </row>
    <row r="101" spans="1:5" x14ac:dyDescent="0.25">
      <c r="A101" t="s">
        <v>18</v>
      </c>
      <c r="B101">
        <v>2017</v>
      </c>
      <c r="C101" t="s">
        <v>127</v>
      </c>
      <c r="D101">
        <v>107</v>
      </c>
      <c r="E101">
        <v>0.95899999999999996</v>
      </c>
    </row>
    <row r="102" spans="1:5" x14ac:dyDescent="0.25">
      <c r="A102" t="s">
        <v>51</v>
      </c>
      <c r="B102">
        <v>2017</v>
      </c>
      <c r="C102" t="s">
        <v>128</v>
      </c>
      <c r="D102">
        <v>108</v>
      </c>
      <c r="E102">
        <v>0.95899999999999996</v>
      </c>
    </row>
    <row r="103" spans="1:5" x14ac:dyDescent="0.25">
      <c r="A103" t="s">
        <v>9</v>
      </c>
      <c r="B103">
        <v>2017</v>
      </c>
      <c r="C103" t="s">
        <v>125</v>
      </c>
      <c r="D103">
        <v>113</v>
      </c>
      <c r="E103">
        <v>0.95899999999999996</v>
      </c>
    </row>
    <row r="104" spans="1:5" x14ac:dyDescent="0.25">
      <c r="A104" t="s">
        <v>7</v>
      </c>
      <c r="B104">
        <v>2017</v>
      </c>
      <c r="C104" t="s">
        <v>114</v>
      </c>
      <c r="D104">
        <v>113</v>
      </c>
      <c r="E104">
        <v>0.95799999999999996</v>
      </c>
    </row>
    <row r="105" spans="1:5" x14ac:dyDescent="0.25">
      <c r="A105" t="s">
        <v>5</v>
      </c>
      <c r="B105">
        <v>2017</v>
      </c>
      <c r="C105" t="s">
        <v>121</v>
      </c>
      <c r="D105">
        <v>113</v>
      </c>
      <c r="E105">
        <v>0.95699999999999996</v>
      </c>
    </row>
    <row r="106" spans="1:5" x14ac:dyDescent="0.25">
      <c r="A106" t="s">
        <v>52</v>
      </c>
      <c r="B106">
        <v>2017</v>
      </c>
      <c r="C106" t="s">
        <v>129</v>
      </c>
      <c r="D106">
        <v>122</v>
      </c>
      <c r="E106">
        <v>0.95499999999999996</v>
      </c>
    </row>
    <row r="107" spans="1:5" x14ac:dyDescent="0.25">
      <c r="A107" t="s">
        <v>13</v>
      </c>
      <c r="B107">
        <v>2017</v>
      </c>
      <c r="C107" t="s">
        <v>131</v>
      </c>
      <c r="D107">
        <v>138</v>
      </c>
      <c r="E107">
        <v>0.94699999999999995</v>
      </c>
    </row>
    <row r="108" spans="1:5" x14ac:dyDescent="0.25">
      <c r="A108" t="s">
        <v>10</v>
      </c>
      <c r="B108">
        <v>2017</v>
      </c>
      <c r="C108" t="s">
        <v>113</v>
      </c>
      <c r="D108">
        <v>2</v>
      </c>
      <c r="E108">
        <v>0.33300000000000002</v>
      </c>
    </row>
    <row r="109" spans="1:5" x14ac:dyDescent="0.25">
      <c r="A109" t="s">
        <v>9</v>
      </c>
      <c r="B109">
        <v>2017</v>
      </c>
      <c r="C109" t="s">
        <v>125</v>
      </c>
      <c r="D109">
        <v>0</v>
      </c>
      <c r="E109">
        <v>0</v>
      </c>
    </row>
    <row r="110" spans="1:5" x14ac:dyDescent="0.25">
      <c r="A110" t="s">
        <v>49</v>
      </c>
      <c r="B110">
        <v>2017</v>
      </c>
      <c r="C110" t="s">
        <v>126</v>
      </c>
      <c r="D110">
        <v>0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Log</vt:lpstr>
      <vt:lpstr>Per Game</vt:lpstr>
      <vt:lpstr>Pointstreak</vt:lpstr>
      <vt:lpstr>Years</vt:lpstr>
      <vt:lpstr>Pitching</vt:lpstr>
      <vt:lpstr>RA Per Game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Banks</dc:creator>
  <cp:lastModifiedBy>Jack Banks</cp:lastModifiedBy>
  <dcterms:created xsi:type="dcterms:W3CDTF">2022-06-06T03:01:59Z</dcterms:created>
  <dcterms:modified xsi:type="dcterms:W3CDTF">2022-07-19T05:01:29Z</dcterms:modified>
</cp:coreProperties>
</file>