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crowe2\Downloads\"/>
    </mc:Choice>
  </mc:AlternateContent>
  <bookViews>
    <workbookView xWindow="0" yWindow="0" windowWidth="16455" windowHeight="4920" tabRatio="500"/>
  </bookViews>
  <sheets>
    <sheet name="Sheet1" sheetId="1" r:id="rId1"/>
    <sheet name="Sheet2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E3" i="1"/>
  <c r="G3" i="1"/>
  <c r="E4" i="1"/>
  <c r="G4" i="1"/>
  <c r="E5" i="1"/>
  <c r="G5" i="1"/>
  <c r="E6" i="1"/>
  <c r="G6" i="1"/>
  <c r="E7" i="1"/>
  <c r="G7" i="1"/>
  <c r="E8" i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2" i="1"/>
  <c r="G2" i="1"/>
  <c r="C18" i="2"/>
  <c r="F18" i="2"/>
  <c r="C17" i="2"/>
  <c r="F17" i="2"/>
  <c r="C16" i="2"/>
  <c r="F16" i="2"/>
  <c r="C15" i="2"/>
  <c r="F15" i="2"/>
  <c r="C14" i="2"/>
  <c r="F14" i="2"/>
  <c r="C13" i="2"/>
  <c r="F13" i="2"/>
  <c r="C12" i="2"/>
  <c r="F12" i="2"/>
  <c r="C11" i="2"/>
  <c r="F11" i="2"/>
  <c r="C10" i="2"/>
  <c r="F10" i="2"/>
  <c r="C9" i="2"/>
  <c r="F9" i="2"/>
  <c r="C8" i="2"/>
  <c r="F8" i="2"/>
  <c r="C7" i="2"/>
  <c r="F7" i="2"/>
  <c r="C6" i="2"/>
  <c r="F6" i="2"/>
  <c r="C5" i="2"/>
  <c r="F5" i="2"/>
  <c r="C4" i="2"/>
  <c r="F4" i="2"/>
  <c r="C3" i="2"/>
  <c r="F3" i="2"/>
  <c r="C2" i="2"/>
  <c r="F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</calcChain>
</file>

<file path=xl/sharedStrings.xml><?xml version="1.0" encoding="utf-8"?>
<sst xmlns="http://schemas.openxmlformats.org/spreadsheetml/2006/main" count="72" uniqueCount="44">
  <si>
    <t>Region</t>
  </si>
  <si>
    <t>Census</t>
  </si>
  <si>
    <t>Pop type</t>
  </si>
  <si>
    <t>Compliance</t>
  </si>
  <si>
    <t>Health</t>
  </si>
  <si>
    <t>Screen type</t>
  </si>
  <si>
    <t>Utility</t>
  </si>
  <si>
    <t>SD Utility</t>
  </si>
  <si>
    <t>SD Demographics</t>
  </si>
  <si>
    <t>SD Screen</t>
  </si>
  <si>
    <t>SD Health</t>
  </si>
  <si>
    <t>Montréal</t>
  </si>
  <si>
    <t>Montérégie</t>
  </si>
  <si>
    <t>Capitale-Nationale</t>
  </si>
  <si>
    <t>Laurentides</t>
  </si>
  <si>
    <t>Lanaudière</t>
  </si>
  <si>
    <t>Chaudière-Appalaches</t>
  </si>
  <si>
    <t>Laval</t>
  </si>
  <si>
    <t>Outaouais</t>
  </si>
  <si>
    <t>Estrie</t>
  </si>
  <si>
    <t>Saguenay–Lac-Saint-Jean</t>
  </si>
  <si>
    <t>Mauricie</t>
  </si>
  <si>
    <t>Centre-du-Québec</t>
  </si>
  <si>
    <t>Bas-Saint-Laurent</t>
  </si>
  <si>
    <t>Abitibi-Témiscamingue</t>
  </si>
  <si>
    <t>Côte-Nord</t>
  </si>
  <si>
    <t>Gaspésie–Îles-de-la-Madeleine</t>
  </si>
  <si>
    <t>Nord-du-Québec</t>
  </si>
  <si>
    <t>Pop density (per km sq)2</t>
  </si>
  <si>
    <t>Prevalence DM as proportion1</t>
  </si>
  <si>
    <t>Citations</t>
  </si>
  <si>
    <t>https://secure.cihi.ca/free_products/summary_rural_canadians_2006_e.pdf</t>
  </si>
  <si>
    <t>2011 Census</t>
  </si>
  <si>
    <t>Rural vs Urban Residence Affects Risk-Appropriate Colorectal Cancer Screening</t>
  </si>
  <si>
    <t>Try to find better paper discussing urban vs rural screening adherence</t>
  </si>
  <si>
    <t>Line 64 in screenSystemV1c</t>
  </si>
  <si>
    <t>Also affected by screen type</t>
  </si>
  <si>
    <t>% Population rural</t>
  </si>
  <si>
    <t>% Population urban</t>
  </si>
  <si>
    <t>If 100% urban, screening = 80% for every screen</t>
  </si>
  <si>
    <t>If 100% rural, screen rate is 10% for ophth, 50% for GP, and 80% for tele</t>
  </si>
  <si>
    <t>% population screening from urban areas</t>
  </si>
  <si>
    <t>% population screening from rural areas</t>
  </si>
  <si>
    <t>Total compliance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</si>
</sst>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3" fontId="3" fillId="0" borderId="0" xfId="0" applyNumberFormat="1" applyFont="1"/>
    <xf numFmtId="3" fontId="0" fillId="0" borderId="0" xfId="0" applyNumberFormat="1"/>
    <xf numFmtId="4" fontId="3" fillId="2" borderId="1" xfId="0" applyNumberFormat="1" applyFont="1" applyFill="1" applyBorder="1" applyAlignment="1">
      <alignment vertical="center" wrapText="1"/>
    </xf>
    <xf numFmtId="0" fontId="3" fillId="0" borderId="0" xfId="0" applyFont="1"/>
    <xf numFmtId="4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zoomScaleNormal="100" workbookViewId="0">
      <pane ySplit="1" topLeftCell="A2" activePane="bottomLeft" state="frozen"/>
      <selection pane="bottomLeft" activeCell="I1" sqref="I1:I1048576"/>
    </sheetView>
  </sheetViews>
  <sheetFormatPr defaultColWidth="11" defaultRowHeight="15.75" x14ac:dyDescent="0.25"/>
  <sheetData>
    <row r="1" spans="1:22" s="6" customFormat="1" ht="79.5" thickBot="1" x14ac:dyDescent="0.3">
      <c r="A1" s="7" t="s">
        <v>0</v>
      </c>
      <c r="B1" s="7" t="s">
        <v>1</v>
      </c>
      <c r="C1" s="7" t="s">
        <v>38</v>
      </c>
      <c r="D1" s="7" t="s">
        <v>37</v>
      </c>
      <c r="E1" s="7" t="s">
        <v>41</v>
      </c>
      <c r="F1" s="7" t="s">
        <v>42</v>
      </c>
      <c r="G1" s="7" t="s">
        <v>43</v>
      </c>
      <c r="H1" s="7" t="s">
        <v>4</v>
      </c>
      <c r="I1" s="7" t="s">
        <v>29</v>
      </c>
      <c r="J1" s="7" t="s">
        <v>5</v>
      </c>
      <c r="K1" s="7" t="s">
        <v>6</v>
      </c>
      <c r="L1" s="7" t="s">
        <v>7</v>
      </c>
      <c r="M1" s="7" t="s">
        <v>8</v>
      </c>
      <c r="N1" s="7" t="s">
        <v>9</v>
      </c>
      <c r="O1" s="7" t="s">
        <v>10</v>
      </c>
      <c r="P1" s="7" t="s">
        <v>28</v>
      </c>
      <c r="R1" s="6" t="s">
        <v>30</v>
      </c>
    </row>
    <row r="2" spans="1:22" ht="16.5" thickBot="1" x14ac:dyDescent="0.3">
      <c r="A2" t="s">
        <v>11</v>
      </c>
      <c r="B2" s="1">
        <v>1886481</v>
      </c>
      <c r="C2">
        <v>0.95</v>
      </c>
      <c r="D2">
        <v>0.05</v>
      </c>
      <c r="E2">
        <f>C2*0.8</f>
        <v>0.76</v>
      </c>
      <c r="F2">
        <f>IF(J2=1,D2*0.1,IF(J2=2,D2*0.5,IF(J2=3,0.8*J2)))</f>
        <v>5.000000000000001E-3</v>
      </c>
      <c r="G2">
        <f>E2+F2</f>
        <v>0.76500000000000001</v>
      </c>
      <c r="H2">
        <v>1</v>
      </c>
      <c r="I2">
        <f>IF(C2=5,0.041,IF(C2=1,0.045,IF(C2=2,0.044,IF(C2=3,0.048,IF(C2=4,0.053,0)))))</f>
        <v>0</v>
      </c>
      <c r="J2">
        <v>1</v>
      </c>
      <c r="K2">
        <v>1</v>
      </c>
      <c r="L2">
        <v>0.05</v>
      </c>
      <c r="M2">
        <v>0.05</v>
      </c>
      <c r="N2">
        <v>0.05</v>
      </c>
      <c r="O2">
        <v>0.05</v>
      </c>
      <c r="P2" s="3">
        <v>3779.1</v>
      </c>
      <c r="R2">
        <v>1</v>
      </c>
      <c r="S2" t="s">
        <v>31</v>
      </c>
    </row>
    <row r="3" spans="1:22" x14ac:dyDescent="0.25">
      <c r="A3" t="s">
        <v>12</v>
      </c>
      <c r="B3" s="2">
        <v>1442433</v>
      </c>
      <c r="C3">
        <v>0.85</v>
      </c>
      <c r="D3">
        <v>0.15</v>
      </c>
      <c r="E3">
        <f t="shared" ref="E3:E18" si="0">C3*0.8</f>
        <v>0.68</v>
      </c>
      <c r="F3">
        <f>IF(J3=1,D3*0.1,IF(J3=2,D3*0.5,IF(J3=3,0.8*J3)))</f>
        <v>1.4999999999999999E-2</v>
      </c>
      <c r="G3">
        <f t="shared" ref="G3:G18" si="1">E3+F3</f>
        <v>0.69500000000000006</v>
      </c>
      <c r="H3">
        <v>1</v>
      </c>
      <c r="I3">
        <f>IF(C3=5,0.041,IF(C3=1,0.045,IF(C3=2,0.044,IF(C3=3,0.048,IF(C3=4,0.053,0)))))</f>
        <v>0</v>
      </c>
      <c r="J3">
        <v>1</v>
      </c>
      <c r="K3">
        <v>1</v>
      </c>
      <c r="L3">
        <v>0.05</v>
      </c>
      <c r="M3">
        <v>0.05</v>
      </c>
      <c r="N3">
        <v>0.05</v>
      </c>
      <c r="O3">
        <v>0.05</v>
      </c>
      <c r="P3">
        <v>129.6</v>
      </c>
      <c r="R3">
        <v>2</v>
      </c>
      <c r="S3" t="s">
        <v>32</v>
      </c>
    </row>
    <row r="4" spans="1:22" x14ac:dyDescent="0.25">
      <c r="A4" t="s">
        <v>13</v>
      </c>
      <c r="B4" s="2">
        <v>700616</v>
      </c>
      <c r="C4">
        <v>0.8</v>
      </c>
      <c r="D4">
        <v>0.2</v>
      </c>
      <c r="E4">
        <f t="shared" si="0"/>
        <v>0.64000000000000012</v>
      </c>
      <c r="F4">
        <f>IF(J4=1,D4*0.1,IF(J4=2,D4*0.5,IF(J4=3,0.8*J4)))</f>
        <v>2.0000000000000004E-2</v>
      </c>
      <c r="G4">
        <f t="shared" si="1"/>
        <v>0.66000000000000014</v>
      </c>
      <c r="H4">
        <v>1</v>
      </c>
      <c r="I4">
        <f>IF(C4=5,0.041,IF(C4=1,0.045,IF(C4=2,0.044,IF(C4=3,0.048,IF(C4=4,0.053,0)))))</f>
        <v>0</v>
      </c>
      <c r="J4">
        <v>1</v>
      </c>
      <c r="K4">
        <v>1</v>
      </c>
      <c r="L4">
        <v>0.05</v>
      </c>
      <c r="M4">
        <v>0.05</v>
      </c>
      <c r="N4">
        <v>0.05</v>
      </c>
      <c r="O4">
        <v>0.05</v>
      </c>
      <c r="P4" s="4">
        <v>37.299999999999997</v>
      </c>
      <c r="R4">
        <v>3</v>
      </c>
      <c r="S4" t="s">
        <v>33</v>
      </c>
      <c r="T4" t="s">
        <v>34</v>
      </c>
      <c r="U4" t="s">
        <v>35</v>
      </c>
      <c r="V4" t="s">
        <v>36</v>
      </c>
    </row>
    <row r="5" spans="1:22" x14ac:dyDescent="0.25">
      <c r="A5" t="s">
        <v>14</v>
      </c>
      <c r="B5" s="2">
        <v>559700</v>
      </c>
      <c r="C5">
        <v>0.8</v>
      </c>
      <c r="D5">
        <v>0.2</v>
      </c>
      <c r="E5">
        <f t="shared" si="0"/>
        <v>0.64000000000000012</v>
      </c>
      <c r="F5">
        <f>IF(J5=1,D5*0.1,IF(J5=2,D5*0.5,IF(J5=3,0.8*J5)))</f>
        <v>2.0000000000000004E-2</v>
      </c>
      <c r="G5">
        <f t="shared" si="1"/>
        <v>0.66000000000000014</v>
      </c>
      <c r="H5">
        <v>1</v>
      </c>
      <c r="I5">
        <f>IF(C5=5,0.041,IF(C5=1,0.045,IF(C5=2,0.044,IF(C5=3,0.048,IF(C5=4,0.053,0)))))</f>
        <v>0</v>
      </c>
      <c r="J5">
        <v>1</v>
      </c>
      <c r="K5">
        <v>1</v>
      </c>
      <c r="L5">
        <v>0.05</v>
      </c>
      <c r="M5">
        <v>0.05</v>
      </c>
      <c r="N5">
        <v>0.05</v>
      </c>
      <c r="O5">
        <v>0.05</v>
      </c>
      <c r="P5">
        <v>26.9</v>
      </c>
    </row>
    <row r="6" spans="1:22" x14ac:dyDescent="0.25">
      <c r="A6" t="s">
        <v>15</v>
      </c>
      <c r="B6" s="2">
        <v>471748</v>
      </c>
      <c r="C6">
        <v>0.8</v>
      </c>
      <c r="D6">
        <v>0.2</v>
      </c>
      <c r="E6">
        <f t="shared" si="0"/>
        <v>0.64000000000000012</v>
      </c>
      <c r="F6">
        <f>IF(J6=1,D6*0.1,IF(J6=2,D6*0.5,IF(J6=3,0.8*J6)))</f>
        <v>2.0000000000000004E-2</v>
      </c>
      <c r="G6">
        <f t="shared" si="1"/>
        <v>0.66000000000000014</v>
      </c>
      <c r="H6">
        <v>1</v>
      </c>
      <c r="I6">
        <f>IF(C6=5,0.041,IF(C6=1,0.045,IF(C6=2,0.044,IF(C6=3,0.048,IF(C6=4,0.053,0)))))</f>
        <v>0</v>
      </c>
      <c r="J6">
        <v>1</v>
      </c>
      <c r="K6">
        <v>1</v>
      </c>
      <c r="L6">
        <v>0.05</v>
      </c>
      <c r="M6">
        <v>0.05</v>
      </c>
      <c r="N6">
        <v>0.05</v>
      </c>
      <c r="O6">
        <v>0.05</v>
      </c>
      <c r="P6">
        <v>38</v>
      </c>
    </row>
    <row r="7" spans="1:22" x14ac:dyDescent="0.25">
      <c r="A7" t="s">
        <v>16</v>
      </c>
      <c r="B7" s="2">
        <v>410829</v>
      </c>
      <c r="C7">
        <v>0.75</v>
      </c>
      <c r="D7">
        <v>0.25</v>
      </c>
      <c r="E7">
        <f t="shared" si="0"/>
        <v>0.60000000000000009</v>
      </c>
      <c r="F7">
        <f>IF(J7=1,D7*0.1,IF(J7=2,D7*0.5,IF(J7=3,0.8*J7)))</f>
        <v>2.5000000000000001E-2</v>
      </c>
      <c r="G7">
        <f t="shared" si="1"/>
        <v>0.62500000000000011</v>
      </c>
      <c r="H7">
        <v>1</v>
      </c>
      <c r="I7">
        <f>IF(C7=5,0.041,IF(C7=1,0.045,IF(C7=2,0.044,IF(C7=3,0.048,IF(C7=4,0.053,0)))))</f>
        <v>0</v>
      </c>
      <c r="J7">
        <v>1</v>
      </c>
      <c r="K7">
        <v>1</v>
      </c>
      <c r="L7">
        <v>0.05</v>
      </c>
      <c r="M7">
        <v>0.05</v>
      </c>
      <c r="N7">
        <v>0.05</v>
      </c>
      <c r="O7">
        <v>0.05</v>
      </c>
      <c r="P7">
        <v>27.2</v>
      </c>
    </row>
    <row r="8" spans="1:22" x14ac:dyDescent="0.25">
      <c r="A8" t="s">
        <v>17</v>
      </c>
      <c r="B8" s="2">
        <v>401553</v>
      </c>
      <c r="C8">
        <v>0.9</v>
      </c>
      <c r="D8">
        <v>0.1</v>
      </c>
      <c r="E8">
        <f t="shared" si="0"/>
        <v>0.72000000000000008</v>
      </c>
      <c r="F8">
        <f>IF(J8=1,D8*0.1,IF(J8=2,D8*0.5,IF(J8=3,0.8*J8)))</f>
        <v>1.0000000000000002E-2</v>
      </c>
      <c r="G8">
        <f t="shared" si="1"/>
        <v>0.73000000000000009</v>
      </c>
      <c r="H8">
        <v>1</v>
      </c>
      <c r="I8">
        <f>IF(C8=5,0.041,IF(C8=1,0.045,IF(C8=2,0.044,IF(C8=3,0.048,IF(C8=4,0.053,0)))))</f>
        <v>0</v>
      </c>
      <c r="J8">
        <v>1</v>
      </c>
      <c r="K8">
        <v>1</v>
      </c>
      <c r="L8">
        <v>0.05</v>
      </c>
      <c r="M8">
        <v>0.05</v>
      </c>
      <c r="N8">
        <v>0.05</v>
      </c>
      <c r="O8">
        <v>0.05</v>
      </c>
      <c r="P8" s="5">
        <v>1625.1</v>
      </c>
    </row>
    <row r="9" spans="1:22" x14ac:dyDescent="0.25">
      <c r="A9" t="s">
        <v>18</v>
      </c>
      <c r="B9" s="2">
        <v>369171</v>
      </c>
      <c r="C9">
        <v>0.55000000000000004</v>
      </c>
      <c r="D9">
        <v>0.45</v>
      </c>
      <c r="E9">
        <f t="shared" si="0"/>
        <v>0.44000000000000006</v>
      </c>
      <c r="F9">
        <f>IF(J9=1,D9*0.1,IF(J9=2,D9*0.5,IF(J9=3,0.8*J9)))</f>
        <v>4.5000000000000005E-2</v>
      </c>
      <c r="G9">
        <f t="shared" si="1"/>
        <v>0.48500000000000004</v>
      </c>
      <c r="H9">
        <v>1</v>
      </c>
      <c r="I9">
        <f>IF(C9=5,0.041,IF(C9=1,0.045,IF(C9=2,0.044,IF(C9=3,0.048,IF(C9=4,0.053,0)))))</f>
        <v>0</v>
      </c>
      <c r="J9">
        <v>1</v>
      </c>
      <c r="K9">
        <v>1</v>
      </c>
      <c r="L9">
        <v>0.05</v>
      </c>
      <c r="M9">
        <v>0.05</v>
      </c>
      <c r="N9">
        <v>0.05</v>
      </c>
      <c r="O9">
        <v>0.05</v>
      </c>
      <c r="P9">
        <v>12</v>
      </c>
    </row>
    <row r="10" spans="1:22" x14ac:dyDescent="0.25">
      <c r="A10" t="s">
        <v>19</v>
      </c>
      <c r="B10" s="2">
        <v>310733</v>
      </c>
      <c r="C10">
        <v>0.8</v>
      </c>
      <c r="D10">
        <v>0.2</v>
      </c>
      <c r="E10">
        <f t="shared" si="0"/>
        <v>0.64000000000000012</v>
      </c>
      <c r="F10">
        <f>IF(J10=1,D10*0.1,IF(J10=2,D10*0.5,IF(J10=3,0.8*J10)))</f>
        <v>2.0000000000000004E-2</v>
      </c>
      <c r="G10">
        <f t="shared" si="1"/>
        <v>0.66000000000000014</v>
      </c>
      <c r="H10">
        <v>1</v>
      </c>
      <c r="I10">
        <f>IF(C10=5,0.041,IF(C10=1,0.045,IF(C10=2,0.044,IF(C10=3,0.048,IF(C10=4,0.053,0)))))</f>
        <v>0</v>
      </c>
      <c r="J10">
        <v>1</v>
      </c>
      <c r="K10">
        <v>1</v>
      </c>
      <c r="L10">
        <v>0.05</v>
      </c>
      <c r="M10">
        <v>0.05</v>
      </c>
      <c r="N10">
        <v>0.05</v>
      </c>
      <c r="O10">
        <v>0.05</v>
      </c>
      <c r="P10">
        <v>30.4</v>
      </c>
    </row>
    <row r="11" spans="1:22" x14ac:dyDescent="0.25">
      <c r="A11" t="s">
        <v>20</v>
      </c>
      <c r="B11" s="2">
        <v>274880</v>
      </c>
      <c r="C11">
        <v>0.3</v>
      </c>
      <c r="D11">
        <v>0.7</v>
      </c>
      <c r="E11">
        <f t="shared" si="0"/>
        <v>0.24</v>
      </c>
      <c r="F11">
        <f>IF(J11=1,D11*0.1,IF(J11=2,D11*0.5,IF(J11=3,0.8*J11)))</f>
        <v>6.9999999999999993E-2</v>
      </c>
      <c r="G11">
        <f t="shared" si="1"/>
        <v>0.31</v>
      </c>
      <c r="H11">
        <v>1</v>
      </c>
      <c r="I11">
        <f>IF(C11=5,0.041,IF(C11=1,0.045,IF(C11=2,0.044,IF(C11=3,0.048,IF(C11=4,0.053,0)))))</f>
        <v>0</v>
      </c>
      <c r="J11">
        <v>1</v>
      </c>
      <c r="K11">
        <v>1</v>
      </c>
      <c r="L11">
        <v>0.05</v>
      </c>
      <c r="M11">
        <v>0.05</v>
      </c>
      <c r="N11">
        <v>0.05</v>
      </c>
      <c r="O11">
        <v>0.05</v>
      </c>
      <c r="P11">
        <v>2.8</v>
      </c>
    </row>
    <row r="12" spans="1:22" x14ac:dyDescent="0.25">
      <c r="A12" t="s">
        <v>21</v>
      </c>
      <c r="B12" s="2">
        <v>263603</v>
      </c>
      <c r="C12">
        <v>0.45</v>
      </c>
      <c r="D12">
        <v>0.55000000000000004</v>
      </c>
      <c r="E12">
        <f t="shared" si="0"/>
        <v>0.36000000000000004</v>
      </c>
      <c r="F12">
        <f>IF(J12=1,D12*0.1,IF(J12=2,D12*0.5,IF(J12=3,0.8*J12)))</f>
        <v>5.5000000000000007E-2</v>
      </c>
      <c r="G12">
        <f t="shared" si="1"/>
        <v>0.41500000000000004</v>
      </c>
      <c r="H12">
        <v>1</v>
      </c>
      <c r="I12">
        <f>IF(C12=5,0.041,IF(C12=1,0.045,IF(C12=2,0.044,IF(C12=3,0.048,IF(C12=4,0.053,0)))))</f>
        <v>0</v>
      </c>
      <c r="J12">
        <v>1</v>
      </c>
      <c r="K12">
        <v>1</v>
      </c>
      <c r="L12">
        <v>0.05</v>
      </c>
      <c r="M12">
        <v>0.05</v>
      </c>
      <c r="N12">
        <v>0.05</v>
      </c>
      <c r="O12">
        <v>0.05</v>
      </c>
      <c r="P12">
        <v>7.3</v>
      </c>
    </row>
    <row r="13" spans="1:22" x14ac:dyDescent="0.25">
      <c r="A13" t="s">
        <v>22</v>
      </c>
      <c r="B13" s="2">
        <v>234163</v>
      </c>
      <c r="C13">
        <v>0.8</v>
      </c>
      <c r="D13">
        <v>0.2</v>
      </c>
      <c r="E13">
        <f t="shared" si="0"/>
        <v>0.64000000000000012</v>
      </c>
      <c r="F13">
        <f>IF(J13=1,D13*0.1,IF(J13=2,D13*0.5,IF(J13=3,0.8*J13)))</f>
        <v>2.0000000000000004E-2</v>
      </c>
      <c r="G13">
        <f t="shared" si="1"/>
        <v>0.66000000000000014</v>
      </c>
      <c r="H13">
        <v>1</v>
      </c>
      <c r="I13">
        <f>IF(C13=5,0.041,IF(C13=1,0.045,IF(C13=2,0.044,IF(C13=3,0.048,IF(C13=4,0.053,0)))))</f>
        <v>0</v>
      </c>
      <c r="J13">
        <v>1</v>
      </c>
      <c r="K13">
        <v>1</v>
      </c>
      <c r="L13">
        <v>0.05</v>
      </c>
      <c r="M13">
        <v>0.05</v>
      </c>
      <c r="N13">
        <v>0.05</v>
      </c>
      <c r="O13">
        <v>0.05</v>
      </c>
      <c r="P13">
        <v>33.799999999999997</v>
      </c>
    </row>
    <row r="14" spans="1:22" x14ac:dyDescent="0.25">
      <c r="A14" t="s">
        <v>23</v>
      </c>
      <c r="B14" s="2">
        <v>199977</v>
      </c>
      <c r="C14">
        <v>0.5</v>
      </c>
      <c r="D14">
        <v>0.5</v>
      </c>
      <c r="E14">
        <f t="shared" si="0"/>
        <v>0.4</v>
      </c>
      <c r="F14">
        <f>IF(J14=1,D14*0.1,IF(J14=2,D14*0.5,IF(J14=3,0.8*J14)))</f>
        <v>0.05</v>
      </c>
      <c r="G14">
        <f t="shared" si="1"/>
        <v>0.45</v>
      </c>
      <c r="H14">
        <v>1</v>
      </c>
      <c r="I14">
        <f>IF(C14=5,0.041,IF(C14=1,0.045,IF(C14=2,0.044,IF(C14=3,0.048,IF(C14=4,0.053,0)))))</f>
        <v>0</v>
      </c>
      <c r="J14">
        <v>1</v>
      </c>
      <c r="K14">
        <v>1</v>
      </c>
      <c r="L14">
        <v>0.05</v>
      </c>
      <c r="M14">
        <v>0.05</v>
      </c>
      <c r="N14">
        <v>0.05</v>
      </c>
      <c r="O14">
        <v>0.05</v>
      </c>
      <c r="P14">
        <v>9</v>
      </c>
    </row>
    <row r="15" spans="1:22" x14ac:dyDescent="0.25">
      <c r="A15" t="s">
        <v>24</v>
      </c>
      <c r="B15" s="2">
        <v>145690</v>
      </c>
      <c r="C15">
        <v>0.3</v>
      </c>
      <c r="D15">
        <v>0.7</v>
      </c>
      <c r="E15">
        <f t="shared" si="0"/>
        <v>0.24</v>
      </c>
      <c r="F15">
        <f>IF(J15=1,D15*0.1,IF(J15=2,D15*0.5,IF(J15=3,0.8*J15)))</f>
        <v>6.9999999999999993E-2</v>
      </c>
      <c r="G15">
        <f t="shared" si="1"/>
        <v>0.31</v>
      </c>
      <c r="H15">
        <v>1</v>
      </c>
      <c r="I15">
        <f>IF(C15=5,0.041,IF(C15=1,0.045,IF(C15=2,0.044,IF(C15=3,0.048,IF(C15=4,0.053,0)))))</f>
        <v>0</v>
      </c>
      <c r="J15">
        <v>1</v>
      </c>
      <c r="K15">
        <v>1</v>
      </c>
      <c r="L15">
        <v>0.05</v>
      </c>
      <c r="M15">
        <v>0.05</v>
      </c>
      <c r="N15">
        <v>0.05</v>
      </c>
      <c r="O15">
        <v>0.05</v>
      </c>
      <c r="P15">
        <v>2.5</v>
      </c>
    </row>
    <row r="16" spans="1:22" x14ac:dyDescent="0.25">
      <c r="A16" t="s">
        <v>25</v>
      </c>
      <c r="B16" s="2">
        <v>94766</v>
      </c>
      <c r="C16">
        <v>0.15</v>
      </c>
      <c r="D16">
        <v>0.85</v>
      </c>
      <c r="E16">
        <f t="shared" si="0"/>
        <v>0.12</v>
      </c>
      <c r="F16">
        <f>IF(J16=1,D16*0.1,IF(J16=2,D16*0.5,IF(J16=3,0.8*J16)))</f>
        <v>8.5000000000000006E-2</v>
      </c>
      <c r="G16">
        <f t="shared" si="1"/>
        <v>0.20500000000000002</v>
      </c>
      <c r="H16">
        <v>1</v>
      </c>
      <c r="I16">
        <f>IF(C16=5,0.041,IF(C16=1,0.045,IF(C16=2,0.044,IF(C16=3,0.048,IF(C16=4,0.053,0)))))</f>
        <v>0</v>
      </c>
      <c r="J16">
        <v>1</v>
      </c>
      <c r="K16">
        <v>1</v>
      </c>
      <c r="L16">
        <v>0.05</v>
      </c>
      <c r="M16">
        <v>0.05</v>
      </c>
      <c r="N16">
        <v>0.05</v>
      </c>
      <c r="O16">
        <v>0.05</v>
      </c>
      <c r="P16">
        <v>0.4</v>
      </c>
    </row>
    <row r="17" spans="1:16" x14ac:dyDescent="0.25">
      <c r="A17" t="s">
        <v>26</v>
      </c>
      <c r="B17" s="2">
        <v>94079</v>
      </c>
      <c r="C17">
        <v>0.25</v>
      </c>
      <c r="D17">
        <v>0.75</v>
      </c>
      <c r="E17">
        <f t="shared" si="0"/>
        <v>0.2</v>
      </c>
      <c r="F17">
        <f>IF(J17=1,D17*0.1,IF(J17=2,D17*0.5,IF(J17=3,0.8*J17)))</f>
        <v>7.5000000000000011E-2</v>
      </c>
      <c r="G17">
        <f t="shared" si="1"/>
        <v>0.27500000000000002</v>
      </c>
      <c r="H17">
        <v>1</v>
      </c>
      <c r="I17">
        <f>IF(C17=5,0.041,IF(C17=1,0.045,IF(C17=2,0.044,IF(C17=3,0.048,IF(C17=4,0.053,0)))))</f>
        <v>0</v>
      </c>
      <c r="J17">
        <v>1</v>
      </c>
      <c r="K17">
        <v>1</v>
      </c>
      <c r="L17">
        <v>0.05</v>
      </c>
      <c r="M17">
        <v>0.05</v>
      </c>
      <c r="N17">
        <v>0.05</v>
      </c>
      <c r="O17">
        <v>0.05</v>
      </c>
      <c r="P17" s="4">
        <v>4.5999999999999996</v>
      </c>
    </row>
    <row r="18" spans="1:16" x14ac:dyDescent="0.25">
      <c r="A18" t="s">
        <v>27</v>
      </c>
      <c r="B18" s="2">
        <v>42579</v>
      </c>
      <c r="C18">
        <v>0.1</v>
      </c>
      <c r="D18">
        <v>0.9</v>
      </c>
      <c r="E18">
        <f t="shared" si="0"/>
        <v>8.0000000000000016E-2</v>
      </c>
      <c r="F18">
        <f>IF(J18=1,D18*0.1,IF(J18=2,D18*0.5,IF(J18=3,0.8*J18)))</f>
        <v>9.0000000000000011E-2</v>
      </c>
      <c r="G18">
        <f t="shared" si="1"/>
        <v>0.17000000000000004</v>
      </c>
      <c r="H18">
        <v>1</v>
      </c>
      <c r="I18">
        <f>IF(C18=5,0.041,IF(C18=1,0.045,IF(C18=2,0.044,IF(C18=3,0.048,IF(C18=4,0.053,0)))))</f>
        <v>0</v>
      </c>
      <c r="J18">
        <v>1</v>
      </c>
      <c r="K18">
        <v>1</v>
      </c>
      <c r="L18">
        <v>0.05</v>
      </c>
      <c r="M18">
        <v>0.05</v>
      </c>
      <c r="N18">
        <v>0.05</v>
      </c>
      <c r="O18">
        <v>0.05</v>
      </c>
      <c r="P18">
        <v>0.1</v>
      </c>
    </row>
    <row r="21" spans="1:16" x14ac:dyDescent="0.25">
      <c r="C21" t="s">
        <v>39</v>
      </c>
    </row>
    <row r="22" spans="1:16" x14ac:dyDescent="0.25">
      <c r="C22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pane ySplit="1" topLeftCell="A2" activePane="bottomLeft" state="frozen"/>
      <selection pane="bottomLeft" activeCell="C2" sqref="C2"/>
    </sheetView>
  </sheetViews>
  <sheetFormatPr defaultColWidth="11" defaultRowHeight="15.75" x14ac:dyDescent="0.25"/>
  <cols>
    <col min="6" max="6" width="11.75" customWidth="1"/>
    <col min="13" max="13" width="12.5" customWidth="1"/>
  </cols>
  <sheetData>
    <row r="1" spans="1:13" s="7" customFormat="1" ht="48" thickBot="1" x14ac:dyDescent="0.3">
      <c r="A1" s="7" t="s">
        <v>0</v>
      </c>
      <c r="B1" s="7" t="s">
        <v>1</v>
      </c>
      <c r="C1" s="7" t="s">
        <v>2</v>
      </c>
      <c r="D1" s="7" t="s">
        <v>4</v>
      </c>
      <c r="E1" s="7" t="s">
        <v>3</v>
      </c>
      <c r="F1" s="7" t="s">
        <v>29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28</v>
      </c>
    </row>
    <row r="2" spans="1:13" ht="16.5" thickBot="1" x14ac:dyDescent="0.3">
      <c r="A2" t="s">
        <v>11</v>
      </c>
      <c r="B2" s="1">
        <v>1886481</v>
      </c>
      <c r="C2">
        <f>IF(M2&gt;1000,5,IF(AND(M2&gt;30,M2&lt;1000),1,IF(AND(M2&gt;10,M2&lt;30),2,IF(AND(M2&gt;5,M2&lt;10),3,IF(AND(M2&lt;5),4,0)))))</f>
        <v>5</v>
      </c>
      <c r="D2">
        <v>1</v>
      </c>
      <c r="E2">
        <v>1</v>
      </c>
      <c r="F2">
        <f>IF(C2=5,0.041,IF(C2=1,0.045,IF(C2=2,0.044,IF(C2=3,0.048,IF(C2=4,0.053,0)))))</f>
        <v>4.1000000000000002E-2</v>
      </c>
      <c r="G2">
        <v>1</v>
      </c>
      <c r="H2">
        <v>1</v>
      </c>
      <c r="I2">
        <v>0.05</v>
      </c>
      <c r="J2">
        <v>0.05</v>
      </c>
      <c r="K2">
        <v>0.05</v>
      </c>
      <c r="L2">
        <v>0.05</v>
      </c>
      <c r="M2" s="3">
        <v>3779.1</v>
      </c>
    </row>
    <row r="3" spans="1:13" x14ac:dyDescent="0.25">
      <c r="A3" t="s">
        <v>12</v>
      </c>
      <c r="B3" s="2">
        <v>1442433</v>
      </c>
      <c r="C3">
        <f t="shared" ref="C3:C18" si="0">IF(M3&gt;1000,5,IF(AND(M3&gt;30,M3&lt;1000),1,IF(AND(M3&gt;10,M3&lt;30),2,IF(AND(M3&gt;5,M3&lt;10),3,IF(AND(M3&lt;5),4,0)))))</f>
        <v>1</v>
      </c>
      <c r="D3">
        <v>1</v>
      </c>
      <c r="E3">
        <v>1</v>
      </c>
      <c r="F3">
        <f t="shared" ref="F3:F18" si="1">IF(C3=5,0.041,IF(C3=1,0.045,IF(C3=2,0.044,IF(C3=3,0.048,IF(C3=4,0.053,0)))))</f>
        <v>4.4999999999999998E-2</v>
      </c>
      <c r="G3">
        <v>1</v>
      </c>
      <c r="H3">
        <v>1</v>
      </c>
      <c r="I3">
        <v>0.05</v>
      </c>
      <c r="J3">
        <v>0.05</v>
      </c>
      <c r="K3">
        <v>0.05</v>
      </c>
      <c r="L3">
        <v>0.05</v>
      </c>
      <c r="M3">
        <v>129.6</v>
      </c>
    </row>
    <row r="4" spans="1:13" x14ac:dyDescent="0.25">
      <c r="A4" t="s">
        <v>13</v>
      </c>
      <c r="B4" s="2">
        <v>700616</v>
      </c>
      <c r="C4">
        <f t="shared" si="0"/>
        <v>1</v>
      </c>
      <c r="D4">
        <v>1</v>
      </c>
      <c r="E4">
        <v>1</v>
      </c>
      <c r="F4">
        <f t="shared" si="1"/>
        <v>4.4999999999999998E-2</v>
      </c>
      <c r="G4">
        <v>1</v>
      </c>
      <c r="H4">
        <v>1</v>
      </c>
      <c r="I4">
        <v>0.05</v>
      </c>
      <c r="J4">
        <v>0.05</v>
      </c>
      <c r="K4">
        <v>0.05</v>
      </c>
      <c r="L4">
        <v>0.05</v>
      </c>
      <c r="M4" s="4">
        <v>37.299999999999997</v>
      </c>
    </row>
    <row r="5" spans="1:13" x14ac:dyDescent="0.25">
      <c r="A5" t="s">
        <v>14</v>
      </c>
      <c r="B5" s="2">
        <v>559700</v>
      </c>
      <c r="C5">
        <f t="shared" si="0"/>
        <v>2</v>
      </c>
      <c r="D5">
        <v>1</v>
      </c>
      <c r="E5">
        <v>1</v>
      </c>
      <c r="F5">
        <f t="shared" si="1"/>
        <v>4.3999999999999997E-2</v>
      </c>
      <c r="G5">
        <v>1</v>
      </c>
      <c r="H5">
        <v>1</v>
      </c>
      <c r="I5">
        <v>0.05</v>
      </c>
      <c r="J5">
        <v>0.05</v>
      </c>
      <c r="K5">
        <v>0.05</v>
      </c>
      <c r="L5">
        <v>0.05</v>
      </c>
      <c r="M5">
        <v>26.9</v>
      </c>
    </row>
    <row r="6" spans="1:13" x14ac:dyDescent="0.25">
      <c r="A6" t="s">
        <v>15</v>
      </c>
      <c r="B6" s="2">
        <v>471748</v>
      </c>
      <c r="C6">
        <f t="shared" si="0"/>
        <v>1</v>
      </c>
      <c r="D6">
        <v>1</v>
      </c>
      <c r="E6">
        <v>1</v>
      </c>
      <c r="F6">
        <f t="shared" si="1"/>
        <v>4.4999999999999998E-2</v>
      </c>
      <c r="G6">
        <v>1</v>
      </c>
      <c r="H6">
        <v>1</v>
      </c>
      <c r="I6">
        <v>0.05</v>
      </c>
      <c r="J6">
        <v>0.05</v>
      </c>
      <c r="K6">
        <v>0.05</v>
      </c>
      <c r="L6">
        <v>0.05</v>
      </c>
      <c r="M6">
        <v>38</v>
      </c>
    </row>
    <row r="7" spans="1:13" x14ac:dyDescent="0.25">
      <c r="A7" t="s">
        <v>16</v>
      </c>
      <c r="B7" s="2">
        <v>410829</v>
      </c>
      <c r="C7">
        <f t="shared" si="0"/>
        <v>2</v>
      </c>
      <c r="D7">
        <v>1</v>
      </c>
      <c r="E7">
        <v>1</v>
      </c>
      <c r="F7">
        <f t="shared" si="1"/>
        <v>4.3999999999999997E-2</v>
      </c>
      <c r="G7">
        <v>1</v>
      </c>
      <c r="H7">
        <v>1</v>
      </c>
      <c r="I7">
        <v>0.05</v>
      </c>
      <c r="J7">
        <v>0.05</v>
      </c>
      <c r="K7">
        <v>0.05</v>
      </c>
      <c r="L7">
        <v>0.05</v>
      </c>
      <c r="M7">
        <v>27.2</v>
      </c>
    </row>
    <row r="8" spans="1:13" x14ac:dyDescent="0.25">
      <c r="A8" t="s">
        <v>17</v>
      </c>
      <c r="B8" s="2">
        <v>401553</v>
      </c>
      <c r="C8">
        <f t="shared" si="0"/>
        <v>5</v>
      </c>
      <c r="D8">
        <v>1</v>
      </c>
      <c r="E8">
        <v>1</v>
      </c>
      <c r="F8">
        <f t="shared" si="1"/>
        <v>4.1000000000000002E-2</v>
      </c>
      <c r="G8">
        <v>1</v>
      </c>
      <c r="H8">
        <v>1</v>
      </c>
      <c r="I8">
        <v>0.05</v>
      </c>
      <c r="J8">
        <v>0.05</v>
      </c>
      <c r="K8">
        <v>0.05</v>
      </c>
      <c r="L8">
        <v>0.05</v>
      </c>
      <c r="M8" s="5">
        <v>1625.1</v>
      </c>
    </row>
    <row r="9" spans="1:13" x14ac:dyDescent="0.25">
      <c r="A9" t="s">
        <v>18</v>
      </c>
      <c r="B9" s="2">
        <v>369171</v>
      </c>
      <c r="C9">
        <f t="shared" si="0"/>
        <v>2</v>
      </c>
      <c r="D9">
        <v>1</v>
      </c>
      <c r="E9">
        <v>1</v>
      </c>
      <c r="F9">
        <f t="shared" si="1"/>
        <v>4.3999999999999997E-2</v>
      </c>
      <c r="G9">
        <v>1</v>
      </c>
      <c r="H9">
        <v>1</v>
      </c>
      <c r="I9">
        <v>0.05</v>
      </c>
      <c r="J9">
        <v>0.05</v>
      </c>
      <c r="K9">
        <v>0.05</v>
      </c>
      <c r="L9">
        <v>0.05</v>
      </c>
      <c r="M9">
        <v>12</v>
      </c>
    </row>
    <row r="10" spans="1:13" x14ac:dyDescent="0.25">
      <c r="A10" t="s">
        <v>19</v>
      </c>
      <c r="B10" s="2">
        <v>310733</v>
      </c>
      <c r="C10">
        <f t="shared" si="0"/>
        <v>1</v>
      </c>
      <c r="D10">
        <v>1</v>
      </c>
      <c r="E10">
        <v>1</v>
      </c>
      <c r="F10">
        <f t="shared" si="1"/>
        <v>4.4999999999999998E-2</v>
      </c>
      <c r="G10">
        <v>1</v>
      </c>
      <c r="H10">
        <v>1</v>
      </c>
      <c r="I10">
        <v>0.05</v>
      </c>
      <c r="J10">
        <v>0.05</v>
      </c>
      <c r="K10">
        <v>0.05</v>
      </c>
      <c r="L10">
        <v>0.05</v>
      </c>
      <c r="M10">
        <v>30.4</v>
      </c>
    </row>
    <row r="11" spans="1:13" x14ac:dyDescent="0.25">
      <c r="A11" t="s">
        <v>20</v>
      </c>
      <c r="B11" s="2">
        <v>274880</v>
      </c>
      <c r="C11">
        <f t="shared" si="0"/>
        <v>4</v>
      </c>
      <c r="D11">
        <v>1</v>
      </c>
      <c r="E11">
        <v>1</v>
      </c>
      <c r="F11">
        <f t="shared" si="1"/>
        <v>5.2999999999999999E-2</v>
      </c>
      <c r="G11">
        <v>1</v>
      </c>
      <c r="H11">
        <v>1</v>
      </c>
      <c r="I11">
        <v>0.05</v>
      </c>
      <c r="J11">
        <v>0.05</v>
      </c>
      <c r="K11">
        <v>0.05</v>
      </c>
      <c r="L11">
        <v>0.05</v>
      </c>
      <c r="M11">
        <v>2.8</v>
      </c>
    </row>
    <row r="12" spans="1:13" x14ac:dyDescent="0.25">
      <c r="A12" t="s">
        <v>21</v>
      </c>
      <c r="B12" s="2">
        <v>263603</v>
      </c>
      <c r="C12">
        <f t="shared" si="0"/>
        <v>3</v>
      </c>
      <c r="D12">
        <v>1</v>
      </c>
      <c r="E12">
        <v>1</v>
      </c>
      <c r="F12">
        <f t="shared" si="1"/>
        <v>4.8000000000000001E-2</v>
      </c>
      <c r="G12">
        <v>1</v>
      </c>
      <c r="H12">
        <v>1</v>
      </c>
      <c r="I12">
        <v>0.05</v>
      </c>
      <c r="J12">
        <v>0.05</v>
      </c>
      <c r="K12">
        <v>0.05</v>
      </c>
      <c r="L12">
        <v>0.05</v>
      </c>
      <c r="M12">
        <v>7.3</v>
      </c>
    </row>
    <row r="13" spans="1:13" x14ac:dyDescent="0.25">
      <c r="A13" t="s">
        <v>22</v>
      </c>
      <c r="B13" s="2">
        <v>234163</v>
      </c>
      <c r="C13">
        <f t="shared" si="0"/>
        <v>1</v>
      </c>
      <c r="D13">
        <v>1</v>
      </c>
      <c r="E13">
        <v>1</v>
      </c>
      <c r="F13">
        <f t="shared" si="1"/>
        <v>4.4999999999999998E-2</v>
      </c>
      <c r="G13">
        <v>1</v>
      </c>
      <c r="H13">
        <v>1</v>
      </c>
      <c r="I13">
        <v>0.05</v>
      </c>
      <c r="J13">
        <v>0.05</v>
      </c>
      <c r="K13">
        <v>0.05</v>
      </c>
      <c r="L13">
        <v>0.05</v>
      </c>
      <c r="M13">
        <v>33.799999999999997</v>
      </c>
    </row>
    <row r="14" spans="1:13" x14ac:dyDescent="0.25">
      <c r="A14" t="s">
        <v>23</v>
      </c>
      <c r="B14" s="2">
        <v>199977</v>
      </c>
      <c r="C14">
        <f t="shared" si="0"/>
        <v>3</v>
      </c>
      <c r="D14">
        <v>1</v>
      </c>
      <c r="E14">
        <v>1</v>
      </c>
      <c r="F14">
        <f t="shared" si="1"/>
        <v>4.8000000000000001E-2</v>
      </c>
      <c r="G14">
        <v>1</v>
      </c>
      <c r="H14">
        <v>1</v>
      </c>
      <c r="I14">
        <v>0.05</v>
      </c>
      <c r="J14">
        <v>0.05</v>
      </c>
      <c r="K14">
        <v>0.05</v>
      </c>
      <c r="L14">
        <v>0.05</v>
      </c>
      <c r="M14">
        <v>9</v>
      </c>
    </row>
    <row r="15" spans="1:13" x14ac:dyDescent="0.25">
      <c r="A15" t="s">
        <v>24</v>
      </c>
      <c r="B15" s="2">
        <v>145690</v>
      </c>
      <c r="C15">
        <f t="shared" si="0"/>
        <v>4</v>
      </c>
      <c r="D15">
        <v>1</v>
      </c>
      <c r="E15">
        <v>1</v>
      </c>
      <c r="F15">
        <f t="shared" si="1"/>
        <v>5.2999999999999999E-2</v>
      </c>
      <c r="G15">
        <v>1</v>
      </c>
      <c r="H15">
        <v>1</v>
      </c>
      <c r="I15">
        <v>0.05</v>
      </c>
      <c r="J15">
        <v>0.05</v>
      </c>
      <c r="K15">
        <v>0.05</v>
      </c>
      <c r="L15">
        <v>0.05</v>
      </c>
      <c r="M15">
        <v>2.5</v>
      </c>
    </row>
    <row r="16" spans="1:13" x14ac:dyDescent="0.25">
      <c r="A16" t="s">
        <v>25</v>
      </c>
      <c r="B16" s="2">
        <v>94766</v>
      </c>
      <c r="C16">
        <f t="shared" si="0"/>
        <v>4</v>
      </c>
      <c r="D16">
        <v>1</v>
      </c>
      <c r="E16">
        <v>1</v>
      </c>
      <c r="F16">
        <f t="shared" si="1"/>
        <v>5.2999999999999999E-2</v>
      </c>
      <c r="G16">
        <v>1</v>
      </c>
      <c r="H16">
        <v>1</v>
      </c>
      <c r="I16">
        <v>0.05</v>
      </c>
      <c r="J16">
        <v>0.05</v>
      </c>
      <c r="K16">
        <v>0.05</v>
      </c>
      <c r="L16">
        <v>0.05</v>
      </c>
      <c r="M16">
        <v>0.4</v>
      </c>
    </row>
    <row r="17" spans="1:13" x14ac:dyDescent="0.25">
      <c r="A17" t="s">
        <v>26</v>
      </c>
      <c r="B17" s="2">
        <v>94079</v>
      </c>
      <c r="C17">
        <f t="shared" si="0"/>
        <v>4</v>
      </c>
      <c r="D17">
        <v>1</v>
      </c>
      <c r="E17">
        <v>1</v>
      </c>
      <c r="F17">
        <f t="shared" si="1"/>
        <v>5.2999999999999999E-2</v>
      </c>
      <c r="G17">
        <v>1</v>
      </c>
      <c r="H17">
        <v>1</v>
      </c>
      <c r="I17">
        <v>0.05</v>
      </c>
      <c r="J17">
        <v>0.05</v>
      </c>
      <c r="K17">
        <v>0.05</v>
      </c>
      <c r="L17">
        <v>0.05</v>
      </c>
      <c r="M17" s="4">
        <v>4.5999999999999996</v>
      </c>
    </row>
    <row r="18" spans="1:13" x14ac:dyDescent="0.25">
      <c r="A18" t="s">
        <v>27</v>
      </c>
      <c r="B18" s="2">
        <v>42579</v>
      </c>
      <c r="C18">
        <f t="shared" si="0"/>
        <v>4</v>
      </c>
      <c r="D18">
        <v>1</v>
      </c>
      <c r="E18">
        <v>1</v>
      </c>
      <c r="F18">
        <f t="shared" si="1"/>
        <v>5.2999999999999999E-2</v>
      </c>
      <c r="G18">
        <v>1</v>
      </c>
      <c r="H18">
        <v>1</v>
      </c>
      <c r="I18">
        <v>0.05</v>
      </c>
      <c r="J18">
        <v>0.05</v>
      </c>
      <c r="K18">
        <v>0.05</v>
      </c>
      <c r="L18">
        <v>0.05</v>
      </c>
      <c r="M18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A LEVIN</dc:creator>
  <cp:lastModifiedBy>Megan Crowe</cp:lastModifiedBy>
  <dcterms:created xsi:type="dcterms:W3CDTF">2017-02-20T05:01:33Z</dcterms:created>
  <dcterms:modified xsi:type="dcterms:W3CDTF">2017-02-27T03:24:07Z</dcterms:modified>
</cp:coreProperties>
</file>