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60" yWindow="960" windowWidth="23250" windowHeight="13170"/>
  </bookViews>
  <sheets>
    <sheet name="2020" sheetId="1" r:id="rId1"/>
  </sheets>
  <definedNames>
    <definedName name="_xlnm._FilterDatabase" localSheetId="0" hidden="1">'2020'!$A$1:$V$45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53" i="1"/>
  <c r="AD153"/>
  <c r="Z153"/>
  <c r="Y153"/>
  <c r="X153"/>
  <c r="AF152"/>
  <c r="AD152"/>
  <c r="Z152"/>
  <c r="X152"/>
  <c r="I152"/>
  <c r="Y152" s="1"/>
  <c r="AF151"/>
  <c r="AD151"/>
  <c r="Z151"/>
  <c r="X151"/>
  <c r="I151"/>
  <c r="Y151" s="1"/>
  <c r="AF150"/>
  <c r="AD150"/>
  <c r="Z150"/>
  <c r="X150"/>
  <c r="I150"/>
  <c r="Y150" s="1"/>
  <c r="AF149"/>
  <c r="AD149"/>
  <c r="Z149"/>
  <c r="Y149"/>
  <c r="X149"/>
  <c r="I149"/>
  <c r="AF148"/>
  <c r="AD148"/>
  <c r="Z148"/>
  <c r="X148"/>
  <c r="I148"/>
  <c r="Y148" s="1"/>
  <c r="AF147"/>
  <c r="AD147"/>
  <c r="Z147"/>
  <c r="X147"/>
  <c r="I147"/>
  <c r="Y147" s="1"/>
  <c r="AF146"/>
  <c r="AD146"/>
  <c r="Z146"/>
  <c r="X146"/>
  <c r="I146"/>
  <c r="Y146" s="1"/>
  <c r="AF145"/>
  <c r="AD145"/>
  <c r="Z145"/>
  <c r="Y145"/>
  <c r="X145"/>
  <c r="I145"/>
  <c r="AF144"/>
  <c r="AD144"/>
  <c r="Z144"/>
  <c r="X144"/>
  <c r="I144"/>
  <c r="Y144" s="1"/>
  <c r="AF143"/>
  <c r="AD143"/>
  <c r="Z143"/>
  <c r="Y143"/>
  <c r="X143"/>
  <c r="I143"/>
  <c r="AF142"/>
  <c r="AD142"/>
  <c r="Z142"/>
  <c r="X142"/>
  <c r="I142"/>
  <c r="Y142" s="1"/>
  <c r="AF141"/>
  <c r="AD141"/>
  <c r="Z141"/>
  <c r="Y141"/>
  <c r="X141"/>
  <c r="I141"/>
  <c r="AF140"/>
  <c r="AD140"/>
  <c r="Z140"/>
  <c r="X140"/>
  <c r="I140"/>
  <c r="Y140" s="1"/>
  <c r="AF139"/>
  <c r="AD139"/>
  <c r="Z139"/>
  <c r="Y139"/>
  <c r="X139"/>
  <c r="I139"/>
  <c r="AF138"/>
  <c r="AD138"/>
  <c r="Z138"/>
  <c r="X138"/>
  <c r="I138"/>
  <c r="Y138" s="1"/>
  <c r="AF137"/>
  <c r="AD137"/>
  <c r="Z137"/>
  <c r="Y137"/>
  <c r="X137"/>
  <c r="I137"/>
  <c r="AF136"/>
  <c r="AD136"/>
  <c r="Z136"/>
  <c r="X136"/>
  <c r="I136"/>
  <c r="Y136" s="1"/>
  <c r="AF135"/>
  <c r="AD135"/>
  <c r="Z135"/>
  <c r="Y135"/>
  <c r="X135"/>
  <c r="I135"/>
  <c r="AF134"/>
  <c r="AD134"/>
  <c r="Z134"/>
  <c r="X134"/>
  <c r="I134"/>
  <c r="Y134" s="1"/>
  <c r="AF133"/>
  <c r="AD133"/>
  <c r="Z133"/>
  <c r="Y133"/>
  <c r="X133"/>
  <c r="I133"/>
  <c r="AF132"/>
  <c r="AD132"/>
  <c r="Z132"/>
  <c r="X132"/>
  <c r="I132"/>
  <c r="Y132" s="1"/>
  <c r="AF131"/>
  <c r="AD131"/>
  <c r="Z131"/>
  <c r="Y131"/>
  <c r="X131"/>
  <c r="I131"/>
  <c r="AF130"/>
  <c r="AD130"/>
  <c r="Z130"/>
  <c r="X130"/>
  <c r="I130"/>
  <c r="Y130" s="1"/>
  <c r="AF129"/>
  <c r="AD129"/>
  <c r="Z129"/>
  <c r="Y129"/>
  <c r="X129"/>
  <c r="I129"/>
  <c r="AF128"/>
  <c r="AD128"/>
  <c r="Z128"/>
  <c r="X128"/>
  <c r="I128"/>
  <c r="Y128" s="1"/>
  <c r="AF127"/>
  <c r="AD127"/>
  <c r="Z127"/>
  <c r="Y127"/>
  <c r="X127"/>
  <c r="I127"/>
  <c r="AF126"/>
  <c r="AD126"/>
  <c r="Z126"/>
  <c r="X126"/>
  <c r="I126"/>
  <c r="Y126" s="1"/>
  <c r="AF125"/>
  <c r="AD125"/>
  <c r="Z125"/>
  <c r="Y125"/>
  <c r="X125"/>
  <c r="I125"/>
  <c r="AF124"/>
  <c r="AD124"/>
  <c r="Z124"/>
  <c r="X124"/>
  <c r="I124"/>
  <c r="Y124" s="1"/>
  <c r="AF123"/>
  <c r="AD123"/>
  <c r="Z123"/>
  <c r="Y123"/>
  <c r="X123"/>
  <c r="I123"/>
  <c r="AF122"/>
  <c r="AD122"/>
  <c r="Z122"/>
  <c r="X122"/>
  <c r="I122"/>
  <c r="Y122" s="1"/>
  <c r="AF121"/>
  <c r="AD121"/>
  <c r="Z121"/>
  <c r="Y121"/>
  <c r="X121"/>
  <c r="I121"/>
  <c r="AF120"/>
  <c r="AD120"/>
  <c r="Z120"/>
  <c r="X120"/>
  <c r="I120"/>
  <c r="Y120" s="1"/>
  <c r="AF119"/>
  <c r="AD119"/>
  <c r="Z119"/>
  <c r="Y119"/>
  <c r="X119"/>
  <c r="I119"/>
  <c r="AF118"/>
  <c r="AD118"/>
  <c r="Z118"/>
  <c r="X118"/>
  <c r="I118"/>
  <c r="Y118" s="1"/>
  <c r="AF117"/>
  <c r="AD117"/>
  <c r="Z117"/>
  <c r="Y117"/>
  <c r="X117"/>
  <c r="I117"/>
  <c r="AF116"/>
  <c r="AD116"/>
  <c r="Z116"/>
  <c r="X116"/>
  <c r="I116"/>
  <c r="Y116" s="1"/>
  <c r="AF115"/>
  <c r="AD115"/>
  <c r="Z115"/>
  <c r="Y115"/>
  <c r="X115"/>
  <c r="I115"/>
  <c r="AF114"/>
  <c r="AD114"/>
  <c r="Z114"/>
  <c r="X114"/>
  <c r="I114"/>
  <c r="Y114" s="1"/>
  <c r="AF113"/>
  <c r="AD113"/>
  <c r="Z113"/>
  <c r="Y113"/>
  <c r="X113"/>
  <c r="I113"/>
  <c r="AF112"/>
  <c r="AD112"/>
  <c r="Z112"/>
  <c r="X112"/>
  <c r="I112"/>
  <c r="Y112" s="1"/>
  <c r="AF111"/>
  <c r="AD111"/>
  <c r="Z111"/>
  <c r="Y111"/>
  <c r="X111"/>
  <c r="I111"/>
  <c r="AF110"/>
  <c r="AD110"/>
  <c r="Z110"/>
  <c r="X110"/>
  <c r="I110"/>
  <c r="Y110" s="1"/>
  <c r="AF109"/>
  <c r="AD109"/>
  <c r="Z109"/>
  <c r="X109"/>
  <c r="I109"/>
  <c r="Y109" s="1"/>
  <c r="AF108"/>
  <c r="AD108"/>
  <c r="Z108"/>
  <c r="X108"/>
  <c r="I108"/>
  <c r="Y108" s="1"/>
  <c r="AF107"/>
  <c r="AD107"/>
  <c r="Z107"/>
  <c r="Y107"/>
  <c r="X107"/>
  <c r="I107"/>
  <c r="AF106"/>
  <c r="AD106"/>
  <c r="Z106"/>
  <c r="X106"/>
  <c r="I106"/>
  <c r="Y106" s="1"/>
  <c r="AF105"/>
  <c r="AD105"/>
  <c r="Z105"/>
  <c r="Y105"/>
  <c r="X105"/>
  <c r="I105"/>
  <c r="AF104"/>
  <c r="AD104"/>
  <c r="Z104"/>
  <c r="X104"/>
  <c r="I104"/>
  <c r="Y104" s="1"/>
  <c r="AF103"/>
  <c r="AD103"/>
  <c r="Z103"/>
  <c r="Y103"/>
  <c r="X103"/>
  <c r="I103"/>
  <c r="AF102"/>
  <c r="AD102"/>
  <c r="Z102"/>
  <c r="X102"/>
  <c r="I102"/>
  <c r="Y102" s="1"/>
  <c r="AF101"/>
  <c r="AD101"/>
  <c r="Z101"/>
  <c r="Y101"/>
  <c r="X101"/>
  <c r="I101"/>
  <c r="AF100"/>
  <c r="AD100"/>
  <c r="Z100"/>
  <c r="X100"/>
  <c r="I100"/>
  <c r="Y100" s="1"/>
  <c r="AF99"/>
  <c r="AD99"/>
  <c r="Z99"/>
  <c r="Y99"/>
  <c r="X99"/>
  <c r="I99"/>
  <c r="AF98"/>
  <c r="AD98"/>
  <c r="Z98"/>
  <c r="X98"/>
  <c r="I98"/>
  <c r="Y98" s="1"/>
  <c r="AF97"/>
  <c r="AD97"/>
  <c r="Z97"/>
  <c r="Y97"/>
  <c r="X97"/>
  <c r="I97"/>
  <c r="AF96"/>
  <c r="AD96"/>
  <c r="Z96"/>
  <c r="X96"/>
  <c r="I96"/>
  <c r="Y96" s="1"/>
  <c r="AF95"/>
  <c r="AD95"/>
  <c r="Z95"/>
  <c r="Y95"/>
  <c r="X95"/>
  <c r="I95"/>
  <c r="AF94"/>
  <c r="AD94"/>
  <c r="Z94"/>
  <c r="I94"/>
  <c r="Y94" s="1"/>
  <c r="AF93"/>
  <c r="AD93"/>
  <c r="Z93"/>
  <c r="I93"/>
  <c r="Y93" s="1"/>
  <c r="AF92"/>
  <c r="AD92"/>
  <c r="Z92"/>
  <c r="Y92"/>
  <c r="X92"/>
  <c r="I92"/>
  <c r="AF91"/>
  <c r="AD91"/>
  <c r="Z91"/>
  <c r="X91"/>
  <c r="I91"/>
  <c r="Y91" s="1"/>
  <c r="AF90"/>
  <c r="AD90"/>
  <c r="Z90"/>
  <c r="Y90"/>
  <c r="X90"/>
  <c r="I90"/>
  <c r="AF89"/>
  <c r="AD89"/>
  <c r="Z89"/>
  <c r="X89"/>
  <c r="I89"/>
  <c r="Y89" s="1"/>
  <c r="AF88"/>
  <c r="AD88"/>
  <c r="Z88"/>
  <c r="Y88"/>
  <c r="X88"/>
  <c r="I88"/>
  <c r="AF87"/>
  <c r="AD87"/>
  <c r="Z87"/>
  <c r="X87"/>
  <c r="I87"/>
  <c r="Y87" s="1"/>
  <c r="AF86"/>
  <c r="AD86"/>
  <c r="Z86"/>
  <c r="Y86"/>
  <c r="X86"/>
  <c r="I86"/>
  <c r="AF85"/>
  <c r="AD85"/>
  <c r="Z85"/>
  <c r="X85"/>
  <c r="I85"/>
  <c r="Y85" s="1"/>
  <c r="AF84"/>
  <c r="AD84"/>
  <c r="Z84"/>
  <c r="Y84"/>
  <c r="X84"/>
  <c r="I84"/>
  <c r="AF83"/>
  <c r="AD83"/>
  <c r="Z83"/>
  <c r="X83"/>
  <c r="I83"/>
  <c r="Y83" s="1"/>
  <c r="AF82"/>
  <c r="AD82"/>
  <c r="Z82"/>
  <c r="Y82"/>
  <c r="X82"/>
  <c r="I82"/>
  <c r="AF81"/>
  <c r="AD81"/>
  <c r="Z81"/>
  <c r="X81"/>
  <c r="I81"/>
  <c r="Y81" s="1"/>
  <c r="AF80"/>
  <c r="AD80"/>
  <c r="Z80"/>
  <c r="Y80"/>
  <c r="X80"/>
  <c r="I80"/>
  <c r="AF79"/>
  <c r="AD79"/>
  <c r="Z79"/>
  <c r="X79"/>
  <c r="I79"/>
  <c r="Y79" s="1"/>
  <c r="AF78"/>
  <c r="AD78"/>
  <c r="Z78"/>
  <c r="Y78"/>
  <c r="X78"/>
  <c r="I78"/>
  <c r="AF77"/>
  <c r="AD77"/>
  <c r="Z77"/>
  <c r="X77"/>
  <c r="I77"/>
  <c r="Y77" s="1"/>
  <c r="AF76"/>
  <c r="AD76"/>
  <c r="Z76"/>
  <c r="Y76"/>
  <c r="X76"/>
  <c r="I76"/>
  <c r="AF75"/>
  <c r="AD75"/>
  <c r="Z75"/>
  <c r="X75"/>
  <c r="I75"/>
  <c r="Y75" s="1"/>
  <c r="AF74"/>
  <c r="AD74"/>
  <c r="Z74"/>
  <c r="Y74"/>
  <c r="X74"/>
  <c r="I74"/>
  <c r="AF73"/>
  <c r="AD73"/>
  <c r="Z73"/>
  <c r="X73"/>
  <c r="I73"/>
  <c r="Y73" s="1"/>
  <c r="AF72"/>
  <c r="AD72"/>
  <c r="Z72"/>
  <c r="Y72"/>
  <c r="X72"/>
  <c r="I72"/>
  <c r="AF71"/>
  <c r="AD71"/>
  <c r="Z71"/>
  <c r="X71"/>
  <c r="I71"/>
  <c r="Y71" s="1"/>
  <c r="AF70"/>
  <c r="AD70"/>
  <c r="Z70"/>
  <c r="Y70"/>
  <c r="X70"/>
  <c r="I70"/>
  <c r="AF69"/>
  <c r="AD69"/>
  <c r="Z69"/>
  <c r="X69"/>
  <c r="I69"/>
  <c r="Y69" s="1"/>
  <c r="AF68"/>
  <c r="AD68"/>
  <c r="Z68"/>
  <c r="Y68"/>
  <c r="X68"/>
  <c r="I68"/>
  <c r="AF67"/>
  <c r="AD67"/>
  <c r="Z67"/>
  <c r="X67"/>
  <c r="I67"/>
  <c r="Y67" s="1"/>
  <c r="AF66"/>
  <c r="AD66"/>
  <c r="Z66"/>
  <c r="Y66"/>
  <c r="X66"/>
  <c r="I66"/>
  <c r="AF65"/>
  <c r="AD65"/>
  <c r="Z65"/>
  <c r="X65"/>
  <c r="I65"/>
  <c r="Y65" s="1"/>
  <c r="AF64"/>
  <c r="AD64"/>
  <c r="Z64"/>
  <c r="Y64"/>
  <c r="X64"/>
  <c r="I64"/>
  <c r="AF63"/>
  <c r="AD63"/>
  <c r="Z63"/>
  <c r="X63"/>
  <c r="I63"/>
  <c r="Y63" s="1"/>
  <c r="AF62"/>
  <c r="AD62"/>
  <c r="Z62"/>
  <c r="Y62"/>
  <c r="X62"/>
  <c r="I62"/>
  <c r="AF61"/>
  <c r="AD61"/>
  <c r="Z61"/>
  <c r="X61"/>
  <c r="I61"/>
  <c r="Y61" s="1"/>
  <c r="AF60"/>
  <c r="AD60"/>
  <c r="Z60"/>
  <c r="Y60"/>
  <c r="X60"/>
  <c r="I60"/>
  <c r="AF59"/>
  <c r="AD59"/>
  <c r="Z59"/>
  <c r="X59"/>
  <c r="I59"/>
  <c r="Y59" s="1"/>
  <c r="AF58"/>
  <c r="AD58"/>
  <c r="Z58"/>
  <c r="Y58"/>
  <c r="I58"/>
  <c r="AF57"/>
  <c r="AD57"/>
  <c r="Z57"/>
  <c r="Y57"/>
  <c r="I57"/>
  <c r="AF56"/>
  <c r="AD56"/>
  <c r="Z56"/>
  <c r="X56"/>
  <c r="I56"/>
  <c r="Y56" s="1"/>
  <c r="AF55"/>
  <c r="AD55"/>
  <c r="Z55"/>
  <c r="Y55"/>
  <c r="X55"/>
  <c r="I55"/>
  <c r="AF54"/>
  <c r="AD54"/>
  <c r="Z54"/>
  <c r="X54"/>
  <c r="I54"/>
  <c r="Y54" s="1"/>
  <c r="AF53"/>
  <c r="AD53"/>
  <c r="Z53"/>
  <c r="Y53"/>
  <c r="X53"/>
  <c r="I53"/>
  <c r="AF52"/>
  <c r="AD52"/>
  <c r="Z52"/>
  <c r="X52"/>
  <c r="I52"/>
  <c r="Y52" s="1"/>
  <c r="AF51"/>
  <c r="AD51"/>
  <c r="Z51"/>
  <c r="Y51"/>
  <c r="X51"/>
  <c r="I51"/>
  <c r="AF50"/>
  <c r="AD50"/>
  <c r="Z50"/>
  <c r="X50"/>
  <c r="I50"/>
  <c r="Y50" s="1"/>
  <c r="AF49"/>
  <c r="AD49"/>
  <c r="Z49"/>
  <c r="Y49"/>
  <c r="X49"/>
  <c r="I49"/>
  <c r="AF48"/>
  <c r="AD48"/>
  <c r="Z48"/>
  <c r="X48"/>
  <c r="I48"/>
  <c r="Y48" s="1"/>
  <c r="AF47"/>
  <c r="AD47"/>
  <c r="Z47"/>
  <c r="Y47"/>
  <c r="X47"/>
  <c r="I47"/>
  <c r="AF46"/>
  <c r="AD46"/>
  <c r="Z46"/>
  <c r="X46"/>
  <c r="I46"/>
  <c r="Y46" s="1"/>
  <c r="AF45"/>
  <c r="AD45"/>
  <c r="Z45"/>
  <c r="Y45"/>
  <c r="X45"/>
  <c r="I45"/>
  <c r="AF44"/>
  <c r="AD44"/>
  <c r="Z44"/>
  <c r="X44"/>
  <c r="I44"/>
  <c r="Y44" s="1"/>
  <c r="AF43"/>
  <c r="AD43"/>
  <c r="Z43"/>
  <c r="Y43"/>
  <c r="X43"/>
  <c r="I43"/>
  <c r="AF42"/>
  <c r="AD42"/>
  <c r="Z42"/>
  <c r="X42"/>
  <c r="I42"/>
  <c r="Y42" s="1"/>
  <c r="AF41"/>
  <c r="AD41"/>
  <c r="Z41"/>
  <c r="Y41"/>
  <c r="X41"/>
  <c r="I41"/>
  <c r="AF40"/>
  <c r="AD40"/>
  <c r="Z40"/>
  <c r="X40"/>
  <c r="I40"/>
  <c r="Y40" s="1"/>
  <c r="AF39"/>
  <c r="AD39"/>
  <c r="Z39"/>
  <c r="Y39"/>
  <c r="X39"/>
  <c r="I39"/>
  <c r="AF38"/>
  <c r="AD38"/>
  <c r="Z38"/>
  <c r="X38"/>
  <c r="I38"/>
  <c r="Y38" s="1"/>
  <c r="AF37"/>
  <c r="AD37"/>
  <c r="Z37"/>
  <c r="Y37"/>
  <c r="X37"/>
  <c r="I37"/>
  <c r="AF36"/>
  <c r="AD36"/>
  <c r="Z36"/>
  <c r="X36"/>
  <c r="I36"/>
  <c r="Y36" s="1"/>
  <c r="AF35"/>
  <c r="AD35"/>
  <c r="Z35"/>
  <c r="Y35"/>
  <c r="X35"/>
  <c r="I35"/>
  <c r="AF34"/>
  <c r="AD34"/>
  <c r="Z34"/>
  <c r="X34"/>
  <c r="I34"/>
  <c r="Y34" s="1"/>
  <c r="AF33"/>
  <c r="AD33"/>
  <c r="Z33"/>
  <c r="Y33"/>
  <c r="X33"/>
  <c r="I33"/>
  <c r="AF32"/>
  <c r="AD32"/>
  <c r="Z32"/>
  <c r="X32"/>
  <c r="I32"/>
  <c r="Y32" s="1"/>
  <c r="AF31"/>
  <c r="AD31"/>
  <c r="Z31"/>
  <c r="Y31"/>
  <c r="X31"/>
  <c r="I31"/>
  <c r="AF30"/>
  <c r="AD30"/>
  <c r="Z30"/>
  <c r="X30"/>
  <c r="I30"/>
  <c r="Y30" s="1"/>
  <c r="AF29"/>
  <c r="AD29"/>
  <c r="Z29"/>
  <c r="Y29"/>
  <c r="X29"/>
  <c r="I29"/>
  <c r="AF28"/>
  <c r="AD28"/>
  <c r="Z28"/>
  <c r="X28"/>
  <c r="I28"/>
  <c r="Y28" s="1"/>
  <c r="AF27"/>
  <c r="AD27"/>
  <c r="Z27"/>
  <c r="Y27"/>
  <c r="X27"/>
  <c r="I27"/>
  <c r="AF26"/>
  <c r="AD26"/>
  <c r="Z26"/>
  <c r="X26"/>
  <c r="I26"/>
  <c r="Y26" s="1"/>
  <c r="AF25"/>
  <c r="AD25"/>
  <c r="Z25"/>
  <c r="Y25"/>
  <c r="X25"/>
  <c r="I25"/>
  <c r="AF24"/>
  <c r="AD24"/>
  <c r="Z24"/>
  <c r="X24"/>
  <c r="I24"/>
  <c r="Y24" s="1"/>
  <c r="AD23"/>
  <c r="Z23"/>
  <c r="Y23"/>
  <c r="X23"/>
  <c r="I23"/>
  <c r="AD22"/>
  <c r="Z22"/>
  <c r="X22"/>
  <c r="V22"/>
  <c r="I22"/>
  <c r="Y22" s="1"/>
  <c r="AF21"/>
  <c r="AD21"/>
  <c r="Z21"/>
  <c r="X21"/>
  <c r="I21"/>
  <c r="Y21" s="1"/>
  <c r="I20"/>
  <c r="AF19"/>
  <c r="AD19"/>
  <c r="Z19"/>
  <c r="X19"/>
  <c r="I19"/>
  <c r="Y19" s="1"/>
  <c r="AF18"/>
  <c r="AD18"/>
  <c r="Z18"/>
  <c r="Y18"/>
  <c r="X18"/>
  <c r="I18"/>
  <c r="AF17"/>
  <c r="AD17"/>
  <c r="Z17"/>
  <c r="X17"/>
  <c r="I17"/>
  <c r="Y17" s="1"/>
  <c r="AF16"/>
  <c r="AD16"/>
  <c r="Z16"/>
  <c r="Y16"/>
  <c r="X16"/>
  <c r="I16"/>
  <c r="AF15"/>
  <c r="AD15"/>
  <c r="Z15"/>
  <c r="X15"/>
  <c r="I15"/>
  <c r="Y15" s="1"/>
  <c r="AF14"/>
  <c r="AD14"/>
  <c r="Z14"/>
  <c r="Y14"/>
  <c r="X14"/>
  <c r="I14"/>
  <c r="AF13"/>
  <c r="AD13"/>
  <c r="Z13"/>
  <c r="X13"/>
  <c r="I13"/>
  <c r="Y13" s="1"/>
  <c r="AF12"/>
  <c r="AD12"/>
  <c r="Z12"/>
  <c r="Y12"/>
  <c r="X12"/>
  <c r="I12"/>
  <c r="AF11"/>
  <c r="AD11"/>
  <c r="Z11"/>
  <c r="X11"/>
  <c r="I11"/>
  <c r="Y11" s="1"/>
  <c r="R9"/>
  <c r="R8"/>
  <c r="R7"/>
  <c r="R6"/>
  <c r="R5"/>
  <c r="R4"/>
  <c r="R3"/>
  <c r="M3"/>
  <c r="R2"/>
  <c r="S3" s="1"/>
  <c r="J2"/>
</calcChain>
</file>

<file path=xl/comments1.xml><?xml version="1.0" encoding="utf-8"?>
<comments xmlns="http://schemas.openxmlformats.org/spreadsheetml/2006/main">
  <authors>
    <author>凱俊 黃</author>
  </authors>
  <commentList>
    <comment ref="V12" authorId="0">
      <text>
        <r>
          <rPr>
            <b/>
            <sz val="10"/>
            <color rgb="FF000000"/>
            <rFont val="新細明體"/>
            <family val="1"/>
            <charset val="136"/>
          </rPr>
          <t>由</t>
        </r>
        <r>
          <rPr>
            <b/>
            <sz val="10"/>
            <color rgb="FF000000"/>
            <rFont val="新細明體"/>
            <family val="1"/>
            <charset val="136"/>
          </rPr>
          <t>TCS</t>
        </r>
        <r>
          <rPr>
            <b/>
            <sz val="10"/>
            <color rgb="FF000000"/>
            <rFont val="新細明體"/>
            <family val="1"/>
            <charset val="136"/>
          </rPr>
          <t>寫入</t>
        </r>
        <r>
          <rPr>
            <b/>
            <sz val="10"/>
            <color rgb="FF000000"/>
            <rFont val="新細明體"/>
            <family val="1"/>
            <charset val="136"/>
          </rPr>
          <t>CODE</t>
        </r>
        <r>
          <rPr>
            <b/>
            <sz val="10"/>
            <color rgb="FF000000"/>
            <rFont val="新細明體"/>
            <family val="1"/>
            <charset val="136"/>
          </rPr>
          <t>，</t>
        </r>
        <r>
          <rPr>
            <b/>
            <sz val="10"/>
            <color rgb="FF000000"/>
            <rFont val="新細明體"/>
            <family val="1"/>
            <charset val="136"/>
          </rPr>
          <t>PLC</t>
        </r>
        <r>
          <rPr>
            <b/>
            <sz val="10"/>
            <color rgb="FF000000"/>
            <rFont val="新細明體"/>
            <family val="1"/>
            <charset val="136"/>
          </rPr>
          <t>判讀做後續動作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V13" authorId="0">
      <text>
        <r>
          <rPr>
            <b/>
            <sz val="10"/>
            <color rgb="FF000000"/>
            <rFont val="Microsoft JhengHei UI"/>
            <family val="1"/>
            <charset val="1"/>
          </rPr>
          <t>由</t>
        </r>
        <r>
          <rPr>
            <b/>
            <sz val="10"/>
            <color rgb="FF000000"/>
            <rFont val="Microsoft JhengHei UI"/>
            <family val="1"/>
            <charset val="1"/>
          </rPr>
          <t>TCS</t>
        </r>
        <r>
          <rPr>
            <b/>
            <sz val="10"/>
            <color rgb="FF000000"/>
            <rFont val="Microsoft JhengHei UI"/>
            <family val="1"/>
            <charset val="1"/>
          </rPr>
          <t>寫入</t>
        </r>
        <r>
          <rPr>
            <b/>
            <sz val="10"/>
            <color rgb="FF000000"/>
            <rFont val="Microsoft JhengHei UI"/>
            <family val="1"/>
            <charset val="1"/>
          </rPr>
          <t>CODE</t>
        </r>
        <r>
          <rPr>
            <b/>
            <sz val="10"/>
            <color rgb="FF000000"/>
            <rFont val="Microsoft JhengHei UI"/>
            <family val="1"/>
            <charset val="1"/>
          </rPr>
          <t>，</t>
        </r>
        <r>
          <rPr>
            <b/>
            <sz val="10"/>
            <color rgb="FF000000"/>
            <rFont val="Microsoft JhengHei UI"/>
            <family val="1"/>
            <charset val="1"/>
          </rPr>
          <t>PLC</t>
        </r>
        <r>
          <rPr>
            <b/>
            <sz val="10"/>
            <color rgb="FF000000"/>
            <rFont val="Microsoft JhengHei UI"/>
            <family val="1"/>
            <charset val="1"/>
          </rPr>
          <t>判讀做後續動作</t>
        </r>
      </text>
    </comment>
    <comment ref="V14" authorId="0">
      <text>
        <r>
          <rPr>
            <b/>
            <sz val="10"/>
            <color rgb="FF000000"/>
            <rFont val="新細明體"/>
            <family val="1"/>
            <charset val="136"/>
          </rPr>
          <t>由</t>
        </r>
        <r>
          <rPr>
            <b/>
            <sz val="10"/>
            <color rgb="FF000000"/>
            <rFont val="新細明體"/>
            <family val="1"/>
            <charset val="136"/>
          </rPr>
          <t>TCS</t>
        </r>
        <r>
          <rPr>
            <b/>
            <sz val="10"/>
            <color rgb="FF000000"/>
            <rFont val="新細明體"/>
            <family val="1"/>
            <charset val="136"/>
          </rPr>
          <t>寫入</t>
        </r>
        <r>
          <rPr>
            <b/>
            <sz val="10"/>
            <color rgb="FF000000"/>
            <rFont val="新細明體"/>
            <family val="1"/>
            <charset val="136"/>
          </rPr>
          <t>CODE</t>
        </r>
        <r>
          <rPr>
            <b/>
            <sz val="10"/>
            <color rgb="FF000000"/>
            <rFont val="新細明體"/>
            <family val="1"/>
            <charset val="136"/>
          </rPr>
          <t>，</t>
        </r>
        <r>
          <rPr>
            <b/>
            <sz val="10"/>
            <color rgb="FF000000"/>
            <rFont val="新細明體"/>
            <family val="1"/>
            <charset val="136"/>
          </rPr>
          <t>PLC</t>
        </r>
        <r>
          <rPr>
            <b/>
            <sz val="10"/>
            <color rgb="FF000000"/>
            <rFont val="新細明體"/>
            <family val="1"/>
            <charset val="136"/>
          </rPr>
          <t>判讀做後續動作</t>
        </r>
        <r>
          <rPr>
            <b/>
            <sz val="10"/>
            <color rgb="FF000000"/>
            <rFont val="新細明體"/>
            <family val="1"/>
            <charset val="136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V15" authorId="0">
      <text>
        <r>
          <rPr>
            <b/>
            <sz val="10"/>
            <color rgb="FF000000"/>
            <rFont val="新細明體"/>
            <family val="1"/>
            <charset val="136"/>
          </rPr>
          <t>由</t>
        </r>
        <r>
          <rPr>
            <b/>
            <sz val="10"/>
            <color rgb="FF000000"/>
            <rFont val="新細明體"/>
            <family val="1"/>
            <charset val="136"/>
          </rPr>
          <t>TCS</t>
        </r>
        <r>
          <rPr>
            <b/>
            <sz val="10"/>
            <color rgb="FF000000"/>
            <rFont val="新細明體"/>
            <family val="1"/>
            <charset val="136"/>
          </rPr>
          <t>寫入</t>
        </r>
        <r>
          <rPr>
            <b/>
            <sz val="10"/>
            <color rgb="FF000000"/>
            <rFont val="新細明體"/>
            <family val="1"/>
            <charset val="136"/>
          </rPr>
          <t>CODE</t>
        </r>
        <r>
          <rPr>
            <b/>
            <sz val="10"/>
            <color rgb="FF000000"/>
            <rFont val="新細明體"/>
            <family val="1"/>
            <charset val="136"/>
          </rPr>
          <t>，</t>
        </r>
        <r>
          <rPr>
            <b/>
            <sz val="10"/>
            <color rgb="FF000000"/>
            <rFont val="新細明體"/>
            <family val="1"/>
            <charset val="136"/>
          </rPr>
          <t>PLC</t>
        </r>
        <r>
          <rPr>
            <b/>
            <sz val="10"/>
            <color rgb="FF000000"/>
            <rFont val="新細明體"/>
            <family val="1"/>
            <charset val="136"/>
          </rPr>
          <t>判讀做後續動作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V16" authorId="0">
      <text>
        <r>
          <rPr>
            <sz val="10"/>
            <color rgb="FF000000"/>
            <rFont val="Microsoft JhengHei UI"/>
            <family val="1"/>
            <charset val="1"/>
          </rPr>
          <t>TCS</t>
        </r>
        <r>
          <rPr>
            <sz val="10"/>
            <color rgb="FF000000"/>
            <rFont val="Microsoft JhengHei UI"/>
            <family val="1"/>
            <charset val="1"/>
          </rPr>
          <t>讀取</t>
        </r>
        <r>
          <rPr>
            <sz val="10"/>
            <color rgb="FF000000"/>
            <rFont val="Microsoft JhengHei UI"/>
            <family val="1"/>
            <charset val="1"/>
          </rPr>
          <t>PLC</t>
        </r>
        <r>
          <rPr>
            <sz val="10"/>
            <color rgb="FF000000"/>
            <rFont val="Microsoft JhengHei UI"/>
            <family val="1"/>
            <charset val="1"/>
          </rPr>
          <t>之旗標</t>
        </r>
        <r>
          <rPr>
            <sz val="10"/>
            <color rgb="FF000000"/>
            <rFont val="Microsoft JhengHei UI"/>
            <family val="1"/>
            <charset val="1"/>
          </rPr>
          <t xml:space="preserve">
</t>
        </r>
        <r>
          <rPr>
            <sz val="10"/>
            <color rgb="FF000000"/>
            <rFont val="Microsoft JhengHei UI"/>
            <family val="1"/>
            <charset val="1"/>
          </rPr>
          <t>機台啟動自動運作後寫出</t>
        </r>
        <r>
          <rPr>
            <sz val="10"/>
            <color rgb="FF000000"/>
            <rFont val="Microsoft JhengHei UI"/>
            <family val="1"/>
            <charset val="1"/>
          </rPr>
          <t>1001</t>
        </r>
        <r>
          <rPr>
            <sz val="10"/>
            <color rgb="FF000000"/>
            <rFont val="Microsoft JhengHei UI"/>
            <family val="1"/>
            <charset val="1"/>
          </rPr>
          <t>通知系統</t>
        </r>
      </text>
    </comment>
    <comment ref="V17" authorId="0">
      <text>
        <r>
          <rPr>
            <sz val="10"/>
            <color rgb="FF000000"/>
            <rFont val="新細明體"/>
            <family val="1"/>
            <charset val="136"/>
          </rPr>
          <t>TCS</t>
        </r>
        <r>
          <rPr>
            <sz val="10"/>
            <color rgb="FF000000"/>
            <rFont val="新細明體"/>
            <family val="1"/>
            <charset val="136"/>
          </rPr>
          <t>讀取</t>
        </r>
        <r>
          <rPr>
            <sz val="10"/>
            <color rgb="FF000000"/>
            <rFont val="新細明體"/>
            <family val="1"/>
            <charset val="136"/>
          </rPr>
          <t>PLC</t>
        </r>
        <r>
          <rPr>
            <sz val="10"/>
            <color rgb="FF000000"/>
            <rFont val="新細明體"/>
            <family val="1"/>
            <charset val="136"/>
          </rPr>
          <t>之旗標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V18" authorId="0">
      <text>
        <r>
          <rPr>
            <sz val="10"/>
            <color rgb="FF000000"/>
            <rFont val="新細明體"/>
            <family val="1"/>
            <charset val="136"/>
          </rPr>
          <t>TCS</t>
        </r>
        <r>
          <rPr>
            <sz val="10"/>
            <color rgb="FF000000"/>
            <rFont val="新細明體"/>
            <family val="1"/>
            <charset val="136"/>
          </rPr>
          <t>讀取</t>
        </r>
        <r>
          <rPr>
            <sz val="10"/>
            <color rgb="FF000000"/>
            <rFont val="新細明體"/>
            <family val="1"/>
            <charset val="136"/>
          </rPr>
          <t>PLC</t>
        </r>
        <r>
          <rPr>
            <sz val="10"/>
            <color rgb="FF000000"/>
            <rFont val="新細明體"/>
            <family val="1"/>
            <charset val="136"/>
          </rPr>
          <t>之旗標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專用寫入旗標</t>
        </r>
        <r>
          <rPr>
            <sz val="10"/>
            <color rgb="FF000000"/>
            <rFont val="新細明體"/>
            <family val="1"/>
            <charset val="136"/>
          </rPr>
          <t>2000</t>
        </r>
      </text>
    </comment>
    <comment ref="V19" authorId="0">
      <text>
        <r>
          <rPr>
            <sz val="10"/>
            <color rgb="FF000000"/>
            <rFont val="新細明體"/>
            <family val="1"/>
            <charset val="136"/>
          </rPr>
          <t>TCS</t>
        </r>
        <r>
          <rPr>
            <sz val="10"/>
            <color rgb="FF000000"/>
            <rFont val="新細明體"/>
            <family val="1"/>
            <charset val="136"/>
          </rPr>
          <t>讀取</t>
        </r>
        <r>
          <rPr>
            <sz val="10"/>
            <color rgb="FF000000"/>
            <rFont val="新細明體"/>
            <family val="1"/>
            <charset val="136"/>
          </rPr>
          <t>PLC</t>
        </r>
        <r>
          <rPr>
            <sz val="10"/>
            <color rgb="FF000000"/>
            <rFont val="新細明體"/>
            <family val="1"/>
            <charset val="136"/>
          </rPr>
          <t>之旗標</t>
        </r>
      </text>
    </comment>
    <comment ref="V20" authorId="0">
      <text>
        <r>
          <rPr>
            <sz val="10"/>
            <color rgb="FF000000"/>
            <rFont val="新細明體"/>
            <family val="1"/>
            <charset val="136"/>
          </rPr>
          <t>TCS</t>
        </r>
        <r>
          <rPr>
            <sz val="10"/>
            <color rgb="FF000000"/>
            <rFont val="新細明體"/>
            <family val="1"/>
            <charset val="136"/>
          </rPr>
          <t>讀取</t>
        </r>
        <r>
          <rPr>
            <sz val="10"/>
            <color rgb="FF000000"/>
            <rFont val="新細明體"/>
            <family val="1"/>
            <charset val="136"/>
          </rPr>
          <t>PLC</t>
        </r>
        <r>
          <rPr>
            <sz val="10"/>
            <color rgb="FF000000"/>
            <rFont val="新細明體"/>
            <family val="1"/>
            <charset val="136"/>
          </rPr>
          <t>之旗標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專用寫入旗標</t>
        </r>
      </text>
    </comment>
    <comment ref="M24" authorId="0">
      <text>
        <r>
          <rPr>
            <sz val="12"/>
            <color rgb="FF000000"/>
            <rFont val="新細明體"/>
            <family val="1"/>
            <charset val="136"/>
            <scheme val="minor"/>
          </rPr>
          <t>設備即時</t>
        </r>
        <r>
          <rPr>
            <sz val="12"/>
            <color rgb="FF000000"/>
            <rFont val="新細明體"/>
            <family val="1"/>
            <charset val="136"/>
            <scheme val="minor"/>
          </rPr>
          <t>-</t>
        </r>
        <r>
          <rPr>
            <sz val="12"/>
            <color rgb="FF000000"/>
            <rFont val="新細明體"/>
            <family val="1"/>
            <charset val="136"/>
            <scheme val="minor"/>
          </rPr>
          <t>採用系統</t>
        </r>
        <r>
          <rPr>
            <sz val="12"/>
            <color rgb="FF000000"/>
            <rFont val="新細明體"/>
            <family val="1"/>
            <charset val="136"/>
            <scheme val="minor"/>
          </rPr>
          <t>收</t>
        </r>
        <r>
          <rPr>
            <sz val="12"/>
            <color rgb="FF000000"/>
            <rFont val="新細明體"/>
            <family val="1"/>
            <charset val="136"/>
            <scheme val="minor"/>
          </rPr>
          <t>到資料時系統時間為準</t>
        </r>
      </text>
    </comment>
    <comment ref="H92" authorId="0">
      <text>
        <r>
          <rPr>
            <sz val="10"/>
            <color rgb="FF000000"/>
            <rFont val="Microsoft JhengHei UI"/>
            <family val="1"/>
            <charset val="1"/>
          </rPr>
          <t>有材料工站必需在人機可看到材料剩餘數量</t>
        </r>
        <r>
          <rPr>
            <sz val="10"/>
            <color rgb="FF000000"/>
            <rFont val="Microsoft JhengHei UI"/>
            <family val="1"/>
            <charset val="1"/>
          </rPr>
          <t xml:space="preserve">
</t>
        </r>
      </text>
    </comment>
    <comment ref="H128" authorId="0">
      <text>
        <r>
          <rPr>
            <sz val="10"/>
            <color rgb="FF000000"/>
            <rFont val="Microsoft JhengHei UI"/>
            <family val="1"/>
            <charset val="1"/>
          </rPr>
          <t>有材料工站必需在人機可看到材料剩餘數量</t>
        </r>
        <r>
          <rPr>
            <sz val="10"/>
            <color rgb="FF000000"/>
            <rFont val="Microsoft JhengHei UI"/>
            <family val="1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<sst xmlns="http://schemas.openxmlformats.org/spreadsheetml/2006/main" count="2274" uniqueCount="241">
  <si>
    <t>機種</t>
    <phoneticPr fontId="2" type="noConversion"/>
  </si>
  <si>
    <t>OP-2020</t>
    <phoneticPr fontId="2" type="noConversion"/>
  </si>
  <si>
    <t>PLC</t>
    <phoneticPr fontId="2" type="noConversion"/>
  </si>
  <si>
    <t>Mitsubishi</t>
  </si>
  <si>
    <t>通訊設定</t>
    <phoneticPr fontId="2" type="noConversion"/>
  </si>
  <si>
    <t>MC_Protocol</t>
  </si>
  <si>
    <t>TCP</t>
  </si>
  <si>
    <t>Enable online change(FTP,MC Prodocol)</t>
    <phoneticPr fontId="2" type="noConversion"/>
  </si>
  <si>
    <t>通訊/C</t>
  </si>
  <si>
    <t>總合</t>
    <phoneticPr fontId="2" type="noConversion"/>
  </si>
  <si>
    <t>工程站名</t>
    <phoneticPr fontId="2" type="noConversion"/>
  </si>
  <si>
    <t>RS固定座鎖附</t>
    <phoneticPr fontId="2" type="noConversion"/>
  </si>
  <si>
    <t>人機介面_畫面顯示</t>
    <phoneticPr fontId="2" type="noConversion"/>
  </si>
  <si>
    <t>基本設定/S</t>
  </si>
  <si>
    <t>廠商</t>
    <phoneticPr fontId="2" type="noConversion"/>
  </si>
  <si>
    <t>泓陞</t>
    <phoneticPr fontId="2" type="noConversion"/>
  </si>
  <si>
    <t xml:space="preserve">LINE Name </t>
    <phoneticPr fontId="2" type="noConversion"/>
  </si>
  <si>
    <t>NSK-Line2</t>
    <phoneticPr fontId="2" type="noConversion"/>
  </si>
  <si>
    <t>稼動率/OEE</t>
  </si>
  <si>
    <t>通訊方式</t>
    <phoneticPr fontId="2" type="noConversion"/>
  </si>
  <si>
    <t>ModBUS PC</t>
    <phoneticPr fontId="2" type="noConversion"/>
  </si>
  <si>
    <t>OP-NO</t>
    <phoneticPr fontId="2" type="noConversion"/>
  </si>
  <si>
    <t>材料ID1</t>
    <phoneticPr fontId="2" type="noConversion"/>
  </si>
  <si>
    <t>D40120-D40109</t>
    <phoneticPr fontId="2" type="noConversion"/>
  </si>
  <si>
    <t>螺絲</t>
    <phoneticPr fontId="2" type="noConversion"/>
  </si>
  <si>
    <t>製程ID/PID</t>
  </si>
  <si>
    <t>IPAdress</t>
    <phoneticPr fontId="2" type="noConversion"/>
  </si>
  <si>
    <t>172.17.168.22</t>
    <phoneticPr fontId="2" type="noConversion"/>
  </si>
  <si>
    <t>材料ID2</t>
    <phoneticPr fontId="2" type="noConversion"/>
  </si>
  <si>
    <t>D40120-D40154</t>
    <phoneticPr fontId="2" type="noConversion"/>
  </si>
  <si>
    <t>定位座</t>
    <phoneticPr fontId="2" type="noConversion"/>
  </si>
  <si>
    <t>人員/HID</t>
  </si>
  <si>
    <t>作業員ID</t>
    <phoneticPr fontId="2" type="noConversion"/>
  </si>
  <si>
    <t>EX.A015000</t>
    <phoneticPr fontId="2" type="noConversion"/>
  </si>
  <si>
    <t>材料ID3</t>
    <phoneticPr fontId="2" type="noConversion"/>
  </si>
  <si>
    <t>-</t>
    <phoneticPr fontId="2" type="noConversion"/>
  </si>
  <si>
    <t>材料ID/MID</t>
  </si>
  <si>
    <t>製程ID1</t>
    <phoneticPr fontId="2" type="noConversion"/>
  </si>
  <si>
    <t>D40675-D40686</t>
    <phoneticPr fontId="2" type="noConversion"/>
  </si>
  <si>
    <t>本體</t>
    <phoneticPr fontId="2" type="noConversion"/>
  </si>
  <si>
    <t>設備參數/P</t>
  </si>
  <si>
    <t>製程ID2</t>
    <phoneticPr fontId="2" type="noConversion"/>
  </si>
  <si>
    <t>測試數據/D</t>
  </si>
  <si>
    <t>Kind</t>
    <phoneticPr fontId="2" type="noConversion"/>
  </si>
  <si>
    <t>工程編號</t>
    <phoneticPr fontId="2" type="noConversion"/>
  </si>
  <si>
    <t>工程名稱</t>
    <phoneticPr fontId="2" type="noConversion"/>
  </si>
  <si>
    <t>製程</t>
    <phoneticPr fontId="2" type="noConversion"/>
  </si>
  <si>
    <t>產品</t>
    <phoneticPr fontId="2" type="noConversion"/>
  </si>
  <si>
    <t>記錄追溯</t>
    <phoneticPr fontId="2" type="noConversion"/>
  </si>
  <si>
    <t>記錄項目</t>
    <phoneticPr fontId="2" type="noConversion"/>
  </si>
  <si>
    <t>Address</t>
    <phoneticPr fontId="2" type="noConversion"/>
  </si>
  <si>
    <t>SPEC</t>
    <phoneticPr fontId="2" type="noConversion"/>
  </si>
  <si>
    <t>Data format</t>
    <phoneticPr fontId="2" type="noConversion"/>
  </si>
  <si>
    <t>每站都要</t>
    <phoneticPr fontId="2" type="noConversion"/>
  </si>
  <si>
    <t>設備名稱</t>
    <phoneticPr fontId="2" type="noConversion"/>
  </si>
  <si>
    <t>Addr Num</t>
  </si>
  <si>
    <t>Data type</t>
    <phoneticPr fontId="2" type="noConversion"/>
  </si>
  <si>
    <t>Cakulation</t>
    <phoneticPr fontId="2" type="noConversion"/>
  </si>
  <si>
    <t>Range(Min-Max)</t>
    <phoneticPr fontId="2" type="noConversion"/>
  </si>
  <si>
    <t>Unit</t>
  </si>
  <si>
    <t>Example</t>
    <phoneticPr fontId="2" type="noConversion"/>
  </si>
  <si>
    <t>設備</t>
  </si>
  <si>
    <t>PlcTagName</t>
  </si>
  <si>
    <t>型態</t>
  </si>
  <si>
    <t>Max</t>
  </si>
  <si>
    <t>Min</t>
  </si>
  <si>
    <t>管制尺寸</t>
  </si>
  <si>
    <t>種類</t>
  </si>
  <si>
    <t>描述</t>
  </si>
  <si>
    <t>通訊/C</t>
    <phoneticPr fontId="2" type="noConversion"/>
  </si>
  <si>
    <t>●</t>
    <phoneticPr fontId="2" type="noConversion"/>
  </si>
  <si>
    <t>設備動作</t>
    <phoneticPr fontId="2" type="noConversion"/>
  </si>
  <si>
    <t>uint16</t>
    <phoneticPr fontId="2" type="noConversion"/>
  </si>
  <si>
    <t>生產看板</t>
    <phoneticPr fontId="2" type="noConversion"/>
  </si>
  <si>
    <t>系統讀取</t>
    <phoneticPr fontId="2" type="noConversion"/>
  </si>
  <si>
    <t>三軸自動鎖螺絲機</t>
    <phoneticPr fontId="2" type="noConversion"/>
  </si>
  <si>
    <t>1 word</t>
    <phoneticPr fontId="2" type="noConversion"/>
  </si>
  <si>
    <t>Unit</t>
    <phoneticPr fontId="2" type="noConversion"/>
  </si>
  <si>
    <t>÷1</t>
    <phoneticPr fontId="2" type="noConversion"/>
  </si>
  <si>
    <t>0~99</t>
    <phoneticPr fontId="2" type="noConversion"/>
  </si>
  <si>
    <t>none</t>
    <phoneticPr fontId="2" type="noConversion"/>
  </si>
  <si>
    <t>0:設備運轉停止；1:設備運轉中</t>
    <phoneticPr fontId="2" type="noConversion"/>
  </si>
  <si>
    <t>人員操作資格</t>
  </si>
  <si>
    <t>生產許可</t>
    <phoneticPr fontId="2" type="noConversion"/>
  </si>
  <si>
    <t>系統寫入</t>
    <phoneticPr fontId="2" type="noConversion"/>
  </si>
  <si>
    <t>0~65535</t>
    <phoneticPr fontId="2" type="noConversion"/>
  </si>
  <si>
    <t>0001:許可
0011:不許可</t>
    <phoneticPr fontId="2" type="noConversion"/>
  </si>
  <si>
    <t>設備端機種/材料庫存</t>
    <phoneticPr fontId="2" type="noConversion"/>
  </si>
  <si>
    <t>1001 : 機種/材料-設備可操作
1011 : 機種材料不匹配-設備禁止操做
1111 : 材料庫存數不足-設備禁止操做</t>
    <phoneticPr fontId="2" type="noConversion"/>
  </si>
  <si>
    <t xml:space="preserve">TCS 材料控管 </t>
    <phoneticPr fontId="2" type="noConversion"/>
  </si>
  <si>
    <t>2001 : 材料批號 OK-設備可操作
2011 : 材料批號異常-設備禁止操做
2111 : 材料過期確認-設備禁止操做</t>
    <phoneticPr fontId="2" type="noConversion"/>
  </si>
  <si>
    <t xml:space="preserve">TCS 生產管控 </t>
  </si>
  <si>
    <t>3001 : 當下工件 ID 在前製程判定為 OK 品-設備可操作
3011 : 當下工件 ID 在前製程判定為 NG 品-設備禁止操做
3111 : 當下設備設定參數與原始設定不同-設備禁止操做
3100 : 當下設備管制範圍與原始設定不同-設備禁止操做
3101 : 當下工件連續三次連續NG設備警示顯示(不停機)
3110 : 當下工件2HR達10次NG設備警示顯示(不停機)</t>
    <phoneticPr fontId="2" type="noConversion"/>
  </si>
  <si>
    <t>PLC 機種 ID</t>
    <phoneticPr fontId="2" type="noConversion"/>
  </si>
  <si>
    <t>開機判斷旗標</t>
    <phoneticPr fontId="2" type="noConversion"/>
  </si>
  <si>
    <t>1001 : PLC 機種 ID 送出
1000 : PLC 無機種 ID</t>
    <phoneticPr fontId="2" type="noConversion"/>
  </si>
  <si>
    <t>2001 : PLC 材料 ID 送出
2000 : PLC 無材料 ID-&gt;TCS資料讀取後寫回2000，設備將材料清除</t>
    <phoneticPr fontId="2" type="noConversion"/>
  </si>
  <si>
    <t>每個cycle完成旗標</t>
    <phoneticPr fontId="2" type="noConversion"/>
  </si>
  <si>
    <t>3001 : PLC 作業後狀態資料送出 -&gt;  通知 TCS 進行資料收集動作 
3000 : PLC 作業後狀態資料取走 -&gt; TCS 資料取出後複寫 ( 3001 -&gt; 3000 )</t>
    <phoneticPr fontId="2" type="noConversion"/>
  </si>
  <si>
    <t>基本設定/S</t>
    <phoneticPr fontId="2" type="noConversion"/>
  </si>
  <si>
    <t>LINE No.</t>
    <phoneticPr fontId="2" type="noConversion"/>
  </si>
  <si>
    <t>追溯用</t>
    <phoneticPr fontId="2" type="noConversion"/>
  </si>
  <si>
    <t>線別： 1,2,3….</t>
    <phoneticPr fontId="2" type="noConversion"/>
  </si>
  <si>
    <t>機種(佔用兩個D值）</t>
    <phoneticPr fontId="2" type="noConversion"/>
  </si>
  <si>
    <t>ASCII</t>
    <phoneticPr fontId="2" type="noConversion"/>
  </si>
  <si>
    <t>Char</t>
  </si>
  <si>
    <t>2 chatacter</t>
    <phoneticPr fontId="2" type="noConversion"/>
  </si>
  <si>
    <t>(ascii)</t>
    <phoneticPr fontId="2" type="noConversion"/>
  </si>
  <si>
    <t>S)機種(佔用兩個D值）</t>
    <phoneticPr fontId="2" type="noConversion"/>
  </si>
  <si>
    <t>設備即時-年</t>
    <phoneticPr fontId="2" type="noConversion"/>
  </si>
  <si>
    <t>使用系統時間為主</t>
    <phoneticPr fontId="2" type="noConversion"/>
  </si>
  <si>
    <t>0~9999</t>
    <phoneticPr fontId="2" type="noConversion"/>
  </si>
  <si>
    <t>YYYY</t>
    <phoneticPr fontId="2" type="noConversion"/>
  </si>
  <si>
    <t>2020 year</t>
    <phoneticPr fontId="2" type="noConversion"/>
  </si>
  <si>
    <t>設備即時-月</t>
    <phoneticPr fontId="2" type="noConversion"/>
  </si>
  <si>
    <t>1～12</t>
    <phoneticPr fontId="2" type="noConversion"/>
  </si>
  <si>
    <t>MM</t>
    <phoneticPr fontId="2" type="noConversion"/>
  </si>
  <si>
    <t>12 month</t>
    <phoneticPr fontId="2" type="noConversion"/>
  </si>
  <si>
    <t>設備即時-日</t>
    <phoneticPr fontId="2" type="noConversion"/>
  </si>
  <si>
    <t>1～31</t>
    <phoneticPr fontId="2" type="noConversion"/>
  </si>
  <si>
    <t>DD</t>
    <phoneticPr fontId="2" type="noConversion"/>
  </si>
  <si>
    <t>31 day</t>
    <phoneticPr fontId="2" type="noConversion"/>
  </si>
  <si>
    <t>設備即時-時</t>
    <phoneticPr fontId="2" type="noConversion"/>
  </si>
  <si>
    <t>0～23</t>
    <phoneticPr fontId="2" type="noConversion"/>
  </si>
  <si>
    <t>HR</t>
    <phoneticPr fontId="2" type="noConversion"/>
  </si>
  <si>
    <t>24 hr</t>
    <phoneticPr fontId="2" type="noConversion"/>
  </si>
  <si>
    <t>設備即時-分</t>
    <phoneticPr fontId="2" type="noConversion"/>
  </si>
  <si>
    <t>0~59</t>
    <phoneticPr fontId="2" type="noConversion"/>
  </si>
  <si>
    <t>Min</t>
    <phoneticPr fontId="2" type="noConversion"/>
  </si>
  <si>
    <t>59 min</t>
    <phoneticPr fontId="2" type="noConversion"/>
  </si>
  <si>
    <t>設備即時-秒</t>
    <phoneticPr fontId="2" type="noConversion"/>
  </si>
  <si>
    <t>Sec</t>
    <phoneticPr fontId="2" type="noConversion"/>
  </si>
  <si>
    <t>59 sec</t>
    <phoneticPr fontId="2" type="noConversion"/>
  </si>
  <si>
    <t>設備工位</t>
    <phoneticPr fontId="2" type="noConversion"/>
  </si>
  <si>
    <t>生產狀態資訊</t>
    <phoneticPr fontId="2" type="noConversion"/>
  </si>
  <si>
    <t xml:space="preserve"> 1 or 2 ,3…..</t>
    <phoneticPr fontId="2" type="noConversion"/>
  </si>
  <si>
    <t>稼動率/OEE</t>
    <phoneticPr fontId="2" type="noConversion"/>
  </si>
  <si>
    <t>電源投入總時間-時</t>
    <phoneticPr fontId="2" type="noConversion"/>
  </si>
  <si>
    <t xml:space="preserve">生產稼動率計算用
</t>
    <phoneticPr fontId="2" type="noConversion"/>
  </si>
  <si>
    <t>電源投入總時間-分</t>
    <phoneticPr fontId="2" type="noConversion"/>
  </si>
  <si>
    <t>電源投入總時間-秒</t>
    <phoneticPr fontId="2" type="noConversion"/>
  </si>
  <si>
    <t>機台運轉總時間-時(自動程式)</t>
    <phoneticPr fontId="2" type="noConversion"/>
  </si>
  <si>
    <t>機台運轉總時間-分(自動程式)</t>
    <phoneticPr fontId="2" type="noConversion"/>
  </si>
  <si>
    <t>機台運轉總時間-秒(自動程式)</t>
    <phoneticPr fontId="2" type="noConversion"/>
  </si>
  <si>
    <t>循環時間</t>
    <phoneticPr fontId="2" type="noConversion"/>
  </si>
  <si>
    <r>
      <t>用</t>
    </r>
    <r>
      <rPr>
        <sz val="12"/>
        <color theme="1"/>
        <rFont val="新細明體"/>
        <family val="1"/>
        <charset val="136"/>
        <scheme val="minor"/>
      </rPr>
      <t>系</t>
    </r>
    <r>
      <rPr>
        <sz val="12"/>
        <color theme="1"/>
        <rFont val="新細明體"/>
        <family val="2"/>
        <charset val="136"/>
        <scheme val="minor"/>
      </rPr>
      <t>統計算</t>
    </r>
    <phoneticPr fontId="2" type="noConversion"/>
  </si>
  <si>
    <t>÷10</t>
    <phoneticPr fontId="2" type="noConversion"/>
  </si>
  <si>
    <t>0~1234.5</t>
    <phoneticPr fontId="2" type="noConversion"/>
  </si>
  <si>
    <t>1234.5sec</t>
    <phoneticPr fontId="2" type="noConversion"/>
  </si>
  <si>
    <t>測試數據/D</t>
    <phoneticPr fontId="2" type="noConversion"/>
  </si>
  <si>
    <t>判定結果 (產出結果)</t>
    <phoneticPr fontId="2" type="noConversion"/>
  </si>
  <si>
    <t>Char or Unit</t>
    <phoneticPr fontId="2" type="noConversion"/>
  </si>
  <si>
    <t>產能計算</t>
    <phoneticPr fontId="2" type="noConversion"/>
  </si>
  <si>
    <t>2 chatacter/0 or 1</t>
    <phoneticPr fontId="2" type="noConversion"/>
  </si>
  <si>
    <t>(ascii)/none</t>
    <phoneticPr fontId="2" type="noConversion"/>
  </si>
  <si>
    <t>OK:NG or 1:OK;0:NG</t>
    <phoneticPr fontId="2" type="noConversion"/>
  </si>
  <si>
    <t>生產數</t>
    <phoneticPr fontId="2" type="noConversion"/>
  </si>
  <si>
    <t>良品數</t>
    <phoneticPr fontId="2" type="noConversion"/>
  </si>
  <si>
    <t>不良品數</t>
    <phoneticPr fontId="2" type="noConversion"/>
  </si>
  <si>
    <t>生產數歸零的設定時間-時</t>
    <phoneticPr fontId="2" type="noConversion"/>
  </si>
  <si>
    <t>生產數歸零的設定時間-分</t>
    <phoneticPr fontId="2" type="noConversion"/>
  </si>
  <si>
    <t>生產數歸零的設定時間-秒</t>
    <phoneticPr fontId="2" type="noConversion"/>
  </si>
  <si>
    <t>製程ID/PID</t>
    <phoneticPr fontId="2" type="noConversion"/>
  </si>
  <si>
    <t>ID1-本體</t>
    <phoneticPr fontId="2" type="noConversion"/>
  </si>
  <si>
    <t>20</t>
  </si>
  <si>
    <t xml:space="preserve"> ASCII ( uint16[12]_24字) </t>
    <phoneticPr fontId="2" type="noConversion"/>
  </si>
  <si>
    <t>Char</t>
    <phoneticPr fontId="2" type="noConversion"/>
  </si>
  <si>
    <t>(ascii)</t>
  </si>
  <si>
    <t>2097010218125000001      長度19字請保留24</t>
    <phoneticPr fontId="2" type="noConversion"/>
  </si>
  <si>
    <t>97</t>
  </si>
  <si>
    <t>01</t>
  </si>
  <si>
    <t>02</t>
  </si>
  <si>
    <t>18</t>
  </si>
  <si>
    <t>12</t>
  </si>
  <si>
    <t>50</t>
  </si>
  <si>
    <t>00</t>
  </si>
  <si>
    <t>1</t>
  </si>
  <si>
    <t>#*</t>
  </si>
  <si>
    <t xml:space="preserve">ASCII ( uint16[35]_70字) </t>
    <phoneticPr fontId="2" type="noConversion"/>
  </si>
  <si>
    <t>#*TP100025R09-A*9999*2019070912345*20207031*11TG00*0523   長度55字請保留70</t>
    <phoneticPr fontId="2" type="noConversion"/>
  </si>
  <si>
    <t>d0001</t>
    <phoneticPr fontId="2" type="noConversion"/>
  </si>
  <si>
    <t>TP</t>
  </si>
  <si>
    <t>d0003</t>
    <phoneticPr fontId="2" type="noConversion"/>
  </si>
  <si>
    <t>25</t>
  </si>
  <si>
    <t>R0</t>
  </si>
  <si>
    <t>9-</t>
  </si>
  <si>
    <t>A*</t>
  </si>
  <si>
    <t>99</t>
  </si>
  <si>
    <t>*2</t>
  </si>
  <si>
    <t>90</t>
  </si>
  <si>
    <t>70</t>
  </si>
  <si>
    <t>91</t>
  </si>
  <si>
    <t>23</t>
  </si>
  <si>
    <t>45</t>
  </si>
  <si>
    <t>73</t>
  </si>
  <si>
    <t>1*</t>
  </si>
  <si>
    <t>11</t>
  </si>
  <si>
    <t>TG</t>
  </si>
  <si>
    <t>*0</t>
  </si>
  <si>
    <t>52</t>
  </si>
  <si>
    <t>3</t>
  </si>
  <si>
    <t>螺絲數量(材料數量顯示)</t>
    <phoneticPr fontId="2" type="noConversion"/>
  </si>
  <si>
    <t>pcs</t>
    <phoneticPr fontId="2" type="noConversion"/>
  </si>
  <si>
    <t>由系統（TCS）端寫入材料剩餘數量</t>
    <phoneticPr fontId="2" type="noConversion"/>
  </si>
  <si>
    <t>定位座數量(材料數量顯示)</t>
    <phoneticPr fontId="2" type="noConversion"/>
  </si>
  <si>
    <t>設備參數/P</t>
    <phoneticPr fontId="2" type="noConversion"/>
  </si>
  <si>
    <t>設備無法提供</t>
    <phoneticPr fontId="2" type="noConversion"/>
  </si>
  <si>
    <t>上限設定-扭力值(軸1)</t>
    <phoneticPr fontId="2" type="noConversion"/>
  </si>
  <si>
    <t>kgf</t>
    <phoneticPr fontId="2" type="noConversion"/>
  </si>
  <si>
    <t>0~6553.5</t>
    <phoneticPr fontId="2" type="noConversion"/>
  </si>
  <si>
    <t>1234.5 kgf</t>
    <phoneticPr fontId="2" type="noConversion"/>
  </si>
  <si>
    <t>下限設定-扭力值(軸1)</t>
    <phoneticPr fontId="2" type="noConversion"/>
  </si>
  <si>
    <t>上限設定-扭力值(軸2)</t>
    <phoneticPr fontId="2" type="noConversion"/>
  </si>
  <si>
    <t>下限設定-扭力值(軸2)</t>
    <phoneticPr fontId="2" type="noConversion"/>
  </si>
  <si>
    <t>上限設定-扭力值(軸3)</t>
    <phoneticPr fontId="2" type="noConversion"/>
  </si>
  <si>
    <t>下限設定-扭力值(軸3)</t>
    <phoneticPr fontId="2" type="noConversion"/>
  </si>
  <si>
    <t>上限設定-鎖緊角度(軸1)</t>
    <phoneticPr fontId="2" type="noConversion"/>
  </si>
  <si>
    <t>下限設定-鎖緊角度(軸1)</t>
    <phoneticPr fontId="2" type="noConversion"/>
  </si>
  <si>
    <t>上限設定-鎖緊角度(軸2)</t>
    <phoneticPr fontId="2" type="noConversion"/>
  </si>
  <si>
    <t>下限設定-鎖緊角度(軸2)</t>
    <phoneticPr fontId="2" type="noConversion"/>
  </si>
  <si>
    <t>上限設定-鎖緊角度(軸3)</t>
    <phoneticPr fontId="2" type="noConversion"/>
  </si>
  <si>
    <t>下限設定-鎖緊角度(軸3)</t>
    <phoneticPr fontId="2" type="noConversion"/>
  </si>
  <si>
    <t>數據結果-扭力值(軸1)</t>
    <phoneticPr fontId="2" type="noConversion"/>
  </si>
  <si>
    <t>1234.5 kgf</t>
  </si>
  <si>
    <t>判定結果-扭力值(軸1)</t>
    <phoneticPr fontId="2" type="noConversion"/>
  </si>
  <si>
    <t>OK/NG</t>
    <phoneticPr fontId="2" type="noConversion"/>
  </si>
  <si>
    <t>數據結果-扭力值(軸2)</t>
    <phoneticPr fontId="2" type="noConversion"/>
  </si>
  <si>
    <t>判定結果-扭力值(軸2)</t>
    <phoneticPr fontId="2" type="noConversion"/>
  </si>
  <si>
    <t>數據結果-扭力值(軸3)</t>
    <phoneticPr fontId="2" type="noConversion"/>
  </si>
  <si>
    <t>判定結果-扭力值(軸3)</t>
    <phoneticPr fontId="2" type="noConversion"/>
  </si>
  <si>
    <t>數據結果-鎖緊角度(軸1)</t>
    <phoneticPr fontId="2" type="noConversion"/>
  </si>
  <si>
    <t>判定結果-鎖緊角度(軸1)</t>
    <phoneticPr fontId="2" type="noConversion"/>
  </si>
  <si>
    <t>數據結果-鎖緊角度(軸2)</t>
    <phoneticPr fontId="2" type="noConversion"/>
  </si>
  <si>
    <t>判定結果-鎖緊角度(軸2)</t>
    <phoneticPr fontId="2" type="noConversion"/>
  </si>
  <si>
    <t>數據結果-鎖緊角度(軸3)</t>
    <phoneticPr fontId="2" type="noConversion"/>
  </si>
  <si>
    <t>判定結果-鎖緊角度(軸3)</t>
    <phoneticPr fontId="2" type="noConversion"/>
  </si>
  <si>
    <t>V.02</t>
    <phoneticPr fontId="2" type="noConversion"/>
  </si>
  <si>
    <t>PLC 材料 ID(Read)設備=&gt;TCS</t>
    <phoneticPr fontId="2" type="noConversion"/>
  </si>
  <si>
    <t>PLC 材料 ID(Write)設備&lt;=TCS</t>
    <phoneticPr fontId="2" type="noConversion"/>
  </si>
  <si>
    <t>PLC 作業後狀態資料(Read)設備=&gt;TCS</t>
    <phoneticPr fontId="2" type="noConversion"/>
  </si>
  <si>
    <t>PLC 作業後狀態資料(Write)設備&lt;=TCS</t>
    <phoneticPr fontId="2" type="noConversion"/>
  </si>
</sst>
</file>

<file path=xl/styles.xml><?xml version="1.0" encoding="utf-8"?>
<styleSheet xmlns="http://schemas.openxmlformats.org/spreadsheetml/2006/main">
  <fonts count="2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8"/>
      <name val="新細明體"/>
      <family val="2"/>
      <charset val="136"/>
      <scheme val="minor"/>
    </font>
    <font>
      <sz val="6"/>
      <name val="新細明體"/>
      <family val="2"/>
      <charset val="136"/>
      <scheme val="minor"/>
    </font>
    <font>
      <sz val="6"/>
      <color theme="1"/>
      <name val="新細明體"/>
      <family val="2"/>
      <charset val="136"/>
      <scheme val="minor"/>
    </font>
    <font>
      <sz val="8"/>
      <color theme="1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0"/>
      <color theme="0" tint="-0.499984740745262"/>
      <name val="新細明體"/>
      <family val="1"/>
      <charset val="136"/>
      <scheme val="minor"/>
    </font>
    <font>
      <sz val="8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6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  <font>
      <b/>
      <sz val="10"/>
      <color rgb="FF00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b/>
      <sz val="10"/>
      <color rgb="FF000000"/>
      <name val="Microsoft JhengHei UI"/>
      <family val="1"/>
      <charset val="1"/>
    </font>
    <font>
      <sz val="10"/>
      <color rgb="FF000000"/>
      <name val="Microsoft JhengHei UI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9888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0" fillId="10" borderId="1" xfId="0" applyFont="1" applyFill="1" applyBorder="1">
      <alignment vertical="center"/>
    </xf>
    <xf numFmtId="0" fontId="10" fillId="10" borderId="1" xfId="0" applyFont="1" applyFill="1" applyBorder="1" applyAlignment="1">
      <alignment horizontal="left" vertical="center"/>
    </xf>
    <xf numFmtId="0" fontId="11" fillId="10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7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9" fillId="11" borderId="1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2" fillId="0" borderId="1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8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F161"/>
  <sheetViews>
    <sheetView tabSelected="1" topLeftCell="D1" workbookViewId="0">
      <pane ySplit="10" topLeftCell="A11" activePane="bottomLeft" state="frozen"/>
      <selection pane="bottomLeft" activeCell="H22" sqref="H22:H23"/>
    </sheetView>
  </sheetViews>
  <sheetFormatPr defaultColWidth="11.5" defaultRowHeight="16.5"/>
  <cols>
    <col min="1" max="1" width="4" bestFit="1" customWidth="1"/>
    <col min="2" max="2" width="12.125" customWidth="1"/>
    <col min="3" max="3" width="14.5" bestFit="1" customWidth="1"/>
    <col min="4" max="4" width="10" customWidth="1"/>
    <col min="5" max="6" width="6" customWidth="1"/>
    <col min="7" max="7" width="11.75" customWidth="1"/>
    <col min="8" max="8" width="29.625" bestFit="1" customWidth="1"/>
    <col min="9" max="9" width="8.75" customWidth="1"/>
    <col min="10" max="10" width="9" customWidth="1"/>
    <col min="11" max="11" width="24.125" customWidth="1"/>
    <col min="12" max="12" width="7" customWidth="1"/>
    <col min="13" max="13" width="18.625" style="8" hidden="1" customWidth="1"/>
    <col min="14" max="14" width="10" hidden="1" customWidth="1"/>
    <col min="15" max="15" width="14.125" hidden="1" customWidth="1"/>
    <col min="16" max="16" width="18.625" bestFit="1" customWidth="1"/>
    <col min="17" max="17" width="12.125" customWidth="1"/>
    <col min="18" max="18" width="11.75" customWidth="1"/>
    <col min="19" max="19" width="10.5" customWidth="1"/>
    <col min="20" max="20" width="16" customWidth="1"/>
    <col min="21" max="21" width="11" customWidth="1"/>
    <col min="22" max="22" width="45.75" bestFit="1" customWidth="1"/>
    <col min="23" max="23" width="1.375" customWidth="1"/>
    <col min="24" max="24" width="7.375" bestFit="1" customWidth="1"/>
    <col min="25" max="25" width="12.125" bestFit="1" customWidth="1"/>
    <col min="26" max="26" width="24.125" style="8" bestFit="1" customWidth="1"/>
    <col min="27" max="27" width="5.625" bestFit="1" customWidth="1"/>
    <col min="28" max="28" width="5.375" bestFit="1" customWidth="1"/>
    <col min="29" max="31" width="10" bestFit="1" customWidth="1"/>
    <col min="32" max="32" width="34.5" bestFit="1" customWidth="1"/>
  </cols>
  <sheetData>
    <row r="1" spans="1:32" ht="17.25" thickBot="1">
      <c r="A1" s="1"/>
      <c r="B1" s="2" t="s">
        <v>0</v>
      </c>
      <c r="C1" s="3">
        <v>197</v>
      </c>
      <c r="D1" s="4" t="s">
        <v>236</v>
      </c>
      <c r="E1" s="5"/>
      <c r="F1" s="6"/>
      <c r="G1" s="4"/>
      <c r="H1" s="4"/>
      <c r="I1" s="7"/>
      <c r="J1" s="7"/>
      <c r="K1" s="7"/>
      <c r="Q1" s="2"/>
      <c r="S1" s="2"/>
    </row>
    <row r="2" spans="1:32" ht="17.25" thickBot="1">
      <c r="B2" s="9"/>
      <c r="C2" s="10" t="s">
        <v>1</v>
      </c>
      <c r="D2" s="11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5">
        <v>1389</v>
      </c>
      <c r="J2" s="15" t="str">
        <f>IF($H$1="Mitsubishi","binary","binary")</f>
        <v>binary</v>
      </c>
      <c r="K2" s="16" t="s">
        <v>7</v>
      </c>
      <c r="L2" s="17"/>
      <c r="Q2" s="18" t="s">
        <v>8</v>
      </c>
      <c r="R2" s="10">
        <f t="shared" ref="R2:R9" si="0">COUNTIF($B:$B,Q2)</f>
        <v>10</v>
      </c>
      <c r="S2" s="18" t="s">
        <v>9</v>
      </c>
    </row>
    <row r="3" spans="1:32">
      <c r="B3" s="9" t="s">
        <v>10</v>
      </c>
      <c r="C3" s="10" t="s">
        <v>11</v>
      </c>
      <c r="H3" s="75" t="s">
        <v>12</v>
      </c>
      <c r="I3" s="75"/>
      <c r="J3" s="75"/>
      <c r="K3" s="76"/>
      <c r="L3" s="19"/>
      <c r="M3" s="20" t="str">
        <f>IF($I$2="Mitsubishi","Binary","-")</f>
        <v>-</v>
      </c>
      <c r="Q3" s="18" t="s">
        <v>13</v>
      </c>
      <c r="R3" s="10">
        <f t="shared" si="0"/>
        <v>10</v>
      </c>
      <c r="S3" s="2">
        <f>SUM(R2:R10)</f>
        <v>142</v>
      </c>
    </row>
    <row r="4" spans="1:32">
      <c r="B4" s="9" t="s">
        <v>14</v>
      </c>
      <c r="C4" s="10" t="s">
        <v>15</v>
      </c>
      <c r="D4" s="2"/>
      <c r="E4" s="2"/>
      <c r="F4" s="2"/>
      <c r="G4" s="2" t="s">
        <v>16</v>
      </c>
      <c r="H4" s="2" t="s">
        <v>17</v>
      </c>
      <c r="I4" s="21"/>
      <c r="L4" s="2"/>
      <c r="Q4" s="18" t="s">
        <v>18</v>
      </c>
      <c r="R4" s="10">
        <f t="shared" si="0"/>
        <v>13</v>
      </c>
    </row>
    <row r="5" spans="1:32">
      <c r="B5" s="9" t="s">
        <v>19</v>
      </c>
      <c r="C5" s="10" t="s">
        <v>20</v>
      </c>
      <c r="D5" s="2"/>
      <c r="E5" s="2"/>
      <c r="F5" s="2"/>
      <c r="G5" s="2" t="s">
        <v>21</v>
      </c>
      <c r="H5" s="2" t="s">
        <v>1</v>
      </c>
      <c r="I5" s="21"/>
      <c r="J5" t="s">
        <v>22</v>
      </c>
      <c r="K5" s="21" t="s">
        <v>23</v>
      </c>
      <c r="L5" s="2" t="s">
        <v>24</v>
      </c>
      <c r="Q5" s="18" t="s">
        <v>25</v>
      </c>
      <c r="R5" s="10">
        <f t="shared" si="0"/>
        <v>12</v>
      </c>
    </row>
    <row r="6" spans="1:32">
      <c r="G6" s="2" t="s">
        <v>26</v>
      </c>
      <c r="H6" s="22" t="s">
        <v>27</v>
      </c>
      <c r="I6" s="10"/>
      <c r="J6" t="s">
        <v>28</v>
      </c>
      <c r="K6" s="21" t="s">
        <v>29</v>
      </c>
      <c r="L6" s="2" t="s">
        <v>30</v>
      </c>
      <c r="Q6" s="18" t="s">
        <v>31</v>
      </c>
      <c r="R6" s="10">
        <f t="shared" si="0"/>
        <v>0</v>
      </c>
    </row>
    <row r="7" spans="1:32">
      <c r="G7" s="2" t="s">
        <v>32</v>
      </c>
      <c r="H7" s="2" t="s">
        <v>33</v>
      </c>
      <c r="I7" s="21"/>
      <c r="J7" t="s">
        <v>34</v>
      </c>
      <c r="K7" s="21" t="s">
        <v>35</v>
      </c>
      <c r="L7" s="2"/>
      <c r="Q7" s="18" t="s">
        <v>36</v>
      </c>
      <c r="R7" s="10">
        <f t="shared" si="0"/>
        <v>72</v>
      </c>
    </row>
    <row r="8" spans="1:32">
      <c r="H8" s="2"/>
      <c r="I8" s="2"/>
      <c r="J8" t="s">
        <v>37</v>
      </c>
      <c r="K8" s="21" t="s">
        <v>38</v>
      </c>
      <c r="L8" s="2" t="s">
        <v>39</v>
      </c>
      <c r="Q8" s="18" t="s">
        <v>40</v>
      </c>
      <c r="R8" s="10">
        <f t="shared" si="0"/>
        <v>12</v>
      </c>
    </row>
    <row r="9" spans="1:32">
      <c r="H9" s="2"/>
      <c r="J9" t="s">
        <v>41</v>
      </c>
      <c r="K9" s="21" t="s">
        <v>35</v>
      </c>
      <c r="L9" s="2"/>
      <c r="Q9" s="18" t="s">
        <v>42</v>
      </c>
      <c r="R9" s="10">
        <f t="shared" si="0"/>
        <v>13</v>
      </c>
    </row>
    <row r="10" spans="1:32">
      <c r="A10" s="10"/>
      <c r="B10" s="10" t="s">
        <v>43</v>
      </c>
      <c r="C10" s="10" t="s">
        <v>44</v>
      </c>
      <c r="D10" s="10" t="s">
        <v>45</v>
      </c>
      <c r="E10" s="10" t="s">
        <v>46</v>
      </c>
      <c r="F10" s="10" t="s">
        <v>47</v>
      </c>
      <c r="G10" s="10" t="s">
        <v>48</v>
      </c>
      <c r="H10" s="10" t="s">
        <v>49</v>
      </c>
      <c r="I10" s="10" t="s">
        <v>50</v>
      </c>
      <c r="J10" s="10" t="s">
        <v>51</v>
      </c>
      <c r="K10" s="10" t="s">
        <v>52</v>
      </c>
      <c r="L10" s="23"/>
      <c r="N10" s="24" t="s">
        <v>53</v>
      </c>
      <c r="P10" s="25" t="s">
        <v>54</v>
      </c>
      <c r="Q10" s="26" t="s">
        <v>55</v>
      </c>
      <c r="R10" s="26" t="s">
        <v>56</v>
      </c>
      <c r="S10" s="27" t="s">
        <v>57</v>
      </c>
      <c r="T10" s="27" t="s">
        <v>58</v>
      </c>
      <c r="U10" s="27" t="s">
        <v>59</v>
      </c>
      <c r="V10" s="27" t="s">
        <v>60</v>
      </c>
      <c r="W10" s="10"/>
      <c r="X10" s="28" t="s">
        <v>61</v>
      </c>
      <c r="Y10" s="28" t="s">
        <v>62</v>
      </c>
      <c r="Z10" s="29" t="s">
        <v>63</v>
      </c>
      <c r="AA10" s="30" t="s">
        <v>64</v>
      </c>
      <c r="AB10" s="30" t="s">
        <v>65</v>
      </c>
      <c r="AC10" s="30" t="s">
        <v>66</v>
      </c>
      <c r="AD10" s="30" t="s">
        <v>67</v>
      </c>
      <c r="AE10" s="25" t="s">
        <v>54</v>
      </c>
      <c r="AF10" s="30" t="s">
        <v>68</v>
      </c>
    </row>
    <row r="11" spans="1:32">
      <c r="A11" s="31">
        <v>1</v>
      </c>
      <c r="B11" s="32" t="s">
        <v>69</v>
      </c>
      <c r="C11" s="33" t="s">
        <v>1</v>
      </c>
      <c r="D11" s="32" t="s">
        <v>35</v>
      </c>
      <c r="E11" s="32" t="s">
        <v>35</v>
      </c>
      <c r="F11" s="32" t="s">
        <v>35</v>
      </c>
      <c r="G11" s="34" t="s">
        <v>70</v>
      </c>
      <c r="H11" s="24" t="s">
        <v>71</v>
      </c>
      <c r="I11" s="35" t="str">
        <f>IF($E$2="Mitsubishi","D"&amp;L11, "DM"&amp;L11)</f>
        <v>D40003</v>
      </c>
      <c r="J11" s="36" t="s">
        <v>35</v>
      </c>
      <c r="K11" s="35" t="s">
        <v>72</v>
      </c>
      <c r="L11" s="23">
        <v>40003</v>
      </c>
      <c r="M11" s="37" t="s">
        <v>73</v>
      </c>
      <c r="N11" s="38" t="s">
        <v>74</v>
      </c>
      <c r="P11" s="39" t="s">
        <v>75</v>
      </c>
      <c r="Q11" s="40" t="s">
        <v>76</v>
      </c>
      <c r="R11" s="10" t="s">
        <v>77</v>
      </c>
      <c r="S11" s="41" t="s">
        <v>78</v>
      </c>
      <c r="T11" s="42" t="s">
        <v>79</v>
      </c>
      <c r="U11" s="10" t="s">
        <v>80</v>
      </c>
      <c r="V11" s="43" t="s">
        <v>81</v>
      </c>
      <c r="W11" s="43"/>
      <c r="X11" s="10" t="str">
        <f t="shared" ref="X11:X56" si="1">IF(G11="●",RIGHT(C11,4),"-")</f>
        <v>2020</v>
      </c>
      <c r="Y11" s="39" t="str">
        <f t="shared" ref="Y11:Y76" si="2">I11</f>
        <v>D40003</v>
      </c>
      <c r="Z11" s="44" t="str">
        <f t="shared" ref="Z11:Z76" si="3">K11</f>
        <v>uint16</v>
      </c>
      <c r="AA11" s="39"/>
      <c r="AB11" s="39"/>
      <c r="AC11" s="39"/>
      <c r="AD11" s="39" t="str">
        <f t="shared" ref="AD11:AD74" si="4">LEFT(B11,FIND("/",B11)-1)</f>
        <v>通訊</v>
      </c>
      <c r="AE11" s="39"/>
      <c r="AF11" s="39" t="str">
        <f t="shared" ref="AF11:AF21" si="5">MID(B11,FIND("/",B11)+1,100) &amp; ")" &amp;H11</f>
        <v>C)設備動作</v>
      </c>
    </row>
    <row r="12" spans="1:32">
      <c r="A12" s="31">
        <v>2</v>
      </c>
      <c r="B12" s="32" t="s">
        <v>69</v>
      </c>
      <c r="C12" s="33" t="s">
        <v>1</v>
      </c>
      <c r="D12" s="32" t="s">
        <v>35</v>
      </c>
      <c r="E12" s="32" t="s">
        <v>35</v>
      </c>
      <c r="F12" s="32" t="s">
        <v>35</v>
      </c>
      <c r="G12" s="34" t="s">
        <v>70</v>
      </c>
      <c r="H12" s="45" t="s">
        <v>82</v>
      </c>
      <c r="I12" s="35" t="str">
        <f t="shared" ref="I12:I77" si="6">IF($E$2="Mitsubishi","D"&amp;L12, "DM"&amp;L12)</f>
        <v>D40007</v>
      </c>
      <c r="J12" s="36" t="s">
        <v>35</v>
      </c>
      <c r="K12" s="35" t="s">
        <v>72</v>
      </c>
      <c r="L12" s="46">
        <v>40007</v>
      </c>
      <c r="M12" s="72" t="s">
        <v>83</v>
      </c>
      <c r="N12" s="77" t="s">
        <v>84</v>
      </c>
      <c r="P12" s="39" t="s">
        <v>75</v>
      </c>
      <c r="Q12" s="40" t="s">
        <v>76</v>
      </c>
      <c r="R12" s="10" t="s">
        <v>77</v>
      </c>
      <c r="S12" s="41" t="s">
        <v>78</v>
      </c>
      <c r="T12" s="42" t="s">
        <v>85</v>
      </c>
      <c r="U12" s="10" t="s">
        <v>80</v>
      </c>
      <c r="V12" s="43" t="s">
        <v>86</v>
      </c>
      <c r="W12" s="43"/>
      <c r="X12" s="10" t="str">
        <f t="shared" si="1"/>
        <v>2020</v>
      </c>
      <c r="Y12" s="39" t="str">
        <f t="shared" si="2"/>
        <v>D40007</v>
      </c>
      <c r="Z12" s="44" t="str">
        <f t="shared" si="3"/>
        <v>uint16</v>
      </c>
      <c r="AA12" s="39"/>
      <c r="AB12" s="39"/>
      <c r="AC12" s="39"/>
      <c r="AD12" s="39" t="str">
        <f t="shared" si="4"/>
        <v>通訊</v>
      </c>
      <c r="AE12" s="39"/>
      <c r="AF12" s="39" t="str">
        <f t="shared" si="5"/>
        <v>C)人員操作資格</v>
      </c>
    </row>
    <row r="13" spans="1:32" ht="31.5">
      <c r="A13" s="31">
        <v>3</v>
      </c>
      <c r="B13" s="32" t="s">
        <v>69</v>
      </c>
      <c r="C13" s="33" t="s">
        <v>1</v>
      </c>
      <c r="D13" s="32" t="s">
        <v>35</v>
      </c>
      <c r="E13" s="32" t="s">
        <v>35</v>
      </c>
      <c r="F13" s="32" t="s">
        <v>35</v>
      </c>
      <c r="G13" s="34" t="s">
        <v>70</v>
      </c>
      <c r="H13" s="45" t="s">
        <v>87</v>
      </c>
      <c r="I13" s="35" t="str">
        <f t="shared" si="6"/>
        <v>D40008</v>
      </c>
      <c r="J13" s="36" t="s">
        <v>35</v>
      </c>
      <c r="K13" s="35" t="s">
        <v>72</v>
      </c>
      <c r="L13" s="46">
        <v>40008</v>
      </c>
      <c r="M13" s="72"/>
      <c r="N13" s="73"/>
      <c r="P13" s="39" t="s">
        <v>75</v>
      </c>
      <c r="Q13" s="40" t="s">
        <v>76</v>
      </c>
      <c r="R13" s="10" t="s">
        <v>77</v>
      </c>
      <c r="S13" s="41" t="s">
        <v>78</v>
      </c>
      <c r="T13" s="42" t="s">
        <v>85</v>
      </c>
      <c r="U13" s="10" t="s">
        <v>80</v>
      </c>
      <c r="V13" s="47" t="s">
        <v>88</v>
      </c>
      <c r="W13" s="47"/>
      <c r="X13" s="10" t="str">
        <f t="shared" si="1"/>
        <v>2020</v>
      </c>
      <c r="Y13" s="39" t="str">
        <f t="shared" si="2"/>
        <v>D40008</v>
      </c>
      <c r="Z13" s="44" t="str">
        <f t="shared" si="3"/>
        <v>uint16</v>
      </c>
      <c r="AA13" s="39"/>
      <c r="AB13" s="39"/>
      <c r="AC13" s="39"/>
      <c r="AD13" s="39" t="str">
        <f t="shared" si="4"/>
        <v>通訊</v>
      </c>
      <c r="AE13" s="39"/>
      <c r="AF13" s="39" t="str">
        <f t="shared" si="5"/>
        <v>C)設備端機種/材料庫存</v>
      </c>
    </row>
    <row r="14" spans="1:32" ht="31.5">
      <c r="A14" s="31">
        <v>4</v>
      </c>
      <c r="B14" s="32" t="s">
        <v>69</v>
      </c>
      <c r="C14" s="33" t="s">
        <v>1</v>
      </c>
      <c r="D14" s="32" t="s">
        <v>35</v>
      </c>
      <c r="E14" s="32" t="s">
        <v>35</v>
      </c>
      <c r="F14" s="32" t="s">
        <v>35</v>
      </c>
      <c r="G14" s="34" t="s">
        <v>70</v>
      </c>
      <c r="H14" s="45" t="s">
        <v>89</v>
      </c>
      <c r="I14" s="35" t="str">
        <f t="shared" si="6"/>
        <v>D40009</v>
      </c>
      <c r="J14" s="36" t="s">
        <v>35</v>
      </c>
      <c r="K14" s="35" t="s">
        <v>72</v>
      </c>
      <c r="L14" s="46">
        <v>40009</v>
      </c>
      <c r="M14" s="72"/>
      <c r="N14" s="73"/>
      <c r="P14" s="39" t="s">
        <v>75</v>
      </c>
      <c r="Q14" s="40" t="s">
        <v>76</v>
      </c>
      <c r="R14" s="10" t="s">
        <v>77</v>
      </c>
      <c r="S14" s="41" t="s">
        <v>78</v>
      </c>
      <c r="T14" s="42" t="s">
        <v>85</v>
      </c>
      <c r="U14" s="10" t="s">
        <v>80</v>
      </c>
      <c r="V14" s="47" t="s">
        <v>90</v>
      </c>
      <c r="W14" s="47"/>
      <c r="X14" s="10" t="str">
        <f t="shared" si="1"/>
        <v>2020</v>
      </c>
      <c r="Y14" s="39" t="str">
        <f t="shared" si="2"/>
        <v>D40009</v>
      </c>
      <c r="Z14" s="44" t="str">
        <f t="shared" si="3"/>
        <v>uint16</v>
      </c>
      <c r="AA14" s="39"/>
      <c r="AB14" s="39"/>
      <c r="AC14" s="39"/>
      <c r="AD14" s="39" t="str">
        <f t="shared" si="4"/>
        <v>通訊</v>
      </c>
      <c r="AE14" s="39"/>
      <c r="AF14" s="39" t="str">
        <f t="shared" si="5"/>
        <v xml:space="preserve">C)TCS 材料控管 </v>
      </c>
    </row>
    <row r="15" spans="1:32" ht="63">
      <c r="A15" s="31">
        <v>5</v>
      </c>
      <c r="B15" s="32" t="s">
        <v>69</v>
      </c>
      <c r="C15" s="33" t="s">
        <v>1</v>
      </c>
      <c r="D15" s="32" t="s">
        <v>35</v>
      </c>
      <c r="E15" s="32" t="s">
        <v>35</v>
      </c>
      <c r="F15" s="32" t="s">
        <v>35</v>
      </c>
      <c r="G15" s="34" t="s">
        <v>70</v>
      </c>
      <c r="H15" s="45" t="s">
        <v>91</v>
      </c>
      <c r="I15" s="35" t="str">
        <f t="shared" si="6"/>
        <v>D40010</v>
      </c>
      <c r="J15" s="36" t="s">
        <v>35</v>
      </c>
      <c r="K15" s="35" t="s">
        <v>72</v>
      </c>
      <c r="L15" s="46">
        <v>40010</v>
      </c>
      <c r="M15" s="72"/>
      <c r="N15" s="73"/>
      <c r="P15" s="39" t="s">
        <v>75</v>
      </c>
      <c r="Q15" s="40" t="s">
        <v>76</v>
      </c>
      <c r="R15" s="10" t="s">
        <v>77</v>
      </c>
      <c r="S15" s="41" t="s">
        <v>78</v>
      </c>
      <c r="T15" s="42" t="s">
        <v>85</v>
      </c>
      <c r="U15" s="10" t="s">
        <v>80</v>
      </c>
      <c r="V15" s="47" t="s">
        <v>92</v>
      </c>
      <c r="W15" s="47"/>
      <c r="X15" s="10" t="str">
        <f t="shared" si="1"/>
        <v>2020</v>
      </c>
      <c r="Y15" s="39" t="str">
        <f t="shared" si="2"/>
        <v>D40010</v>
      </c>
      <c r="Z15" s="44" t="str">
        <f t="shared" si="3"/>
        <v>uint16</v>
      </c>
      <c r="AA15" s="39"/>
      <c r="AB15" s="39"/>
      <c r="AC15" s="39"/>
      <c r="AD15" s="39" t="str">
        <f t="shared" si="4"/>
        <v>通訊</v>
      </c>
      <c r="AE15" s="39"/>
      <c r="AF15" s="39" t="str">
        <f t="shared" si="5"/>
        <v xml:space="preserve">C)TCS 生產管控 </v>
      </c>
    </row>
    <row r="16" spans="1:32" ht="21">
      <c r="A16" s="31">
        <v>6</v>
      </c>
      <c r="B16" s="32" t="s">
        <v>69</v>
      </c>
      <c r="C16" s="33" t="s">
        <v>1</v>
      </c>
      <c r="D16" s="32" t="s">
        <v>35</v>
      </c>
      <c r="E16" s="32" t="s">
        <v>35</v>
      </c>
      <c r="F16" s="32" t="s">
        <v>35</v>
      </c>
      <c r="G16" s="34" t="s">
        <v>70</v>
      </c>
      <c r="H16" s="48" t="s">
        <v>93</v>
      </c>
      <c r="I16" s="35" t="str">
        <f t="shared" si="6"/>
        <v>D40011</v>
      </c>
      <c r="J16" s="36" t="s">
        <v>35</v>
      </c>
      <c r="K16" s="35" t="s">
        <v>72</v>
      </c>
      <c r="L16" s="23">
        <v>40011</v>
      </c>
      <c r="M16" s="8" t="s">
        <v>94</v>
      </c>
      <c r="N16" s="73" t="s">
        <v>74</v>
      </c>
      <c r="P16" s="39" t="s">
        <v>75</v>
      </c>
      <c r="Q16" s="40" t="s">
        <v>76</v>
      </c>
      <c r="R16" s="10" t="s">
        <v>77</v>
      </c>
      <c r="S16" s="41" t="s">
        <v>78</v>
      </c>
      <c r="T16" s="42" t="s">
        <v>85</v>
      </c>
      <c r="U16" s="10" t="s">
        <v>80</v>
      </c>
      <c r="V16" s="47" t="s">
        <v>95</v>
      </c>
      <c r="W16" s="47"/>
      <c r="X16" s="10" t="str">
        <f t="shared" si="1"/>
        <v>2020</v>
      </c>
      <c r="Y16" s="39" t="str">
        <f t="shared" si="2"/>
        <v>D40011</v>
      </c>
      <c r="Z16" s="44" t="str">
        <f t="shared" si="3"/>
        <v>uint16</v>
      </c>
      <c r="AA16" s="39"/>
      <c r="AB16" s="39"/>
      <c r="AC16" s="39"/>
      <c r="AD16" s="39" t="str">
        <f t="shared" si="4"/>
        <v>通訊</v>
      </c>
      <c r="AE16" s="39"/>
      <c r="AF16" s="39" t="str">
        <f t="shared" si="5"/>
        <v>C)PLC 機種 ID</v>
      </c>
    </row>
    <row r="17" spans="1:32" ht="21">
      <c r="A17" s="49">
        <v>7</v>
      </c>
      <c r="B17" s="32" t="s">
        <v>69</v>
      </c>
      <c r="C17" s="33" t="s">
        <v>1</v>
      </c>
      <c r="D17" s="32" t="s">
        <v>35</v>
      </c>
      <c r="E17" s="32" t="s">
        <v>35</v>
      </c>
      <c r="F17" s="32" t="s">
        <v>35</v>
      </c>
      <c r="G17" s="34" t="s">
        <v>70</v>
      </c>
      <c r="H17" s="48" t="s">
        <v>237</v>
      </c>
      <c r="I17" s="35" t="str">
        <f t="shared" si="6"/>
        <v>D40012</v>
      </c>
      <c r="J17" s="36" t="s">
        <v>35</v>
      </c>
      <c r="K17" s="35" t="s">
        <v>72</v>
      </c>
      <c r="L17" s="23">
        <v>40012</v>
      </c>
      <c r="M17" s="8" t="s">
        <v>94</v>
      </c>
      <c r="N17" s="73"/>
      <c r="P17" s="39" t="s">
        <v>75</v>
      </c>
      <c r="Q17" s="40" t="s">
        <v>76</v>
      </c>
      <c r="R17" s="10" t="s">
        <v>77</v>
      </c>
      <c r="S17" s="41" t="s">
        <v>78</v>
      </c>
      <c r="T17" s="42" t="s">
        <v>85</v>
      </c>
      <c r="U17" s="10" t="s">
        <v>80</v>
      </c>
      <c r="V17" s="47" t="s">
        <v>96</v>
      </c>
      <c r="W17" s="47"/>
      <c r="X17" s="10" t="str">
        <f t="shared" si="1"/>
        <v>2020</v>
      </c>
      <c r="Y17" s="39" t="str">
        <f t="shared" si="2"/>
        <v>D40012</v>
      </c>
      <c r="Z17" s="44" t="str">
        <f t="shared" si="3"/>
        <v>uint16</v>
      </c>
      <c r="AA17" s="39"/>
      <c r="AB17" s="39"/>
      <c r="AC17" s="39"/>
      <c r="AD17" s="39" t="str">
        <f t="shared" si="4"/>
        <v>通訊</v>
      </c>
      <c r="AE17" s="39"/>
      <c r="AF17" s="39" t="str">
        <f t="shared" si="5"/>
        <v>C)PLC 材料 ID(Read)設備=&gt;TCS</v>
      </c>
    </row>
    <row r="18" spans="1:32" ht="21">
      <c r="A18" s="49">
        <v>8</v>
      </c>
      <c r="B18" s="32" t="s">
        <v>69</v>
      </c>
      <c r="C18" s="33" t="s">
        <v>1</v>
      </c>
      <c r="D18" s="32" t="s">
        <v>35</v>
      </c>
      <c r="E18" s="32" t="s">
        <v>35</v>
      </c>
      <c r="F18" s="32" t="s">
        <v>35</v>
      </c>
      <c r="G18" s="34" t="s">
        <v>70</v>
      </c>
      <c r="H18" s="48" t="s">
        <v>238</v>
      </c>
      <c r="I18" s="35" t="str">
        <f t="shared" si="6"/>
        <v>D40015</v>
      </c>
      <c r="J18" s="36" t="s">
        <v>35</v>
      </c>
      <c r="K18" s="35" t="s">
        <v>72</v>
      </c>
      <c r="L18" s="23">
        <v>40015</v>
      </c>
      <c r="M18" s="8" t="s">
        <v>94</v>
      </c>
      <c r="N18" s="73"/>
      <c r="P18" s="39" t="s">
        <v>75</v>
      </c>
      <c r="Q18" s="40" t="s">
        <v>76</v>
      </c>
      <c r="R18" s="10" t="s">
        <v>77</v>
      </c>
      <c r="S18" s="41" t="s">
        <v>78</v>
      </c>
      <c r="T18" s="42" t="s">
        <v>85</v>
      </c>
      <c r="U18" s="10" t="s">
        <v>80</v>
      </c>
      <c r="V18" s="47" t="s">
        <v>96</v>
      </c>
      <c r="W18" s="47"/>
      <c r="X18" s="10" t="str">
        <f t="shared" si="1"/>
        <v>2020</v>
      </c>
      <c r="Y18" s="39" t="str">
        <f t="shared" si="2"/>
        <v>D40015</v>
      </c>
      <c r="Z18" s="44" t="str">
        <f t="shared" si="3"/>
        <v>uint16</v>
      </c>
      <c r="AA18" s="39"/>
      <c r="AB18" s="39"/>
      <c r="AC18" s="39"/>
      <c r="AD18" s="39" t="str">
        <f t="shared" si="4"/>
        <v>通訊</v>
      </c>
      <c r="AE18" s="39"/>
      <c r="AF18" s="39" t="str">
        <f t="shared" si="5"/>
        <v>C)PLC 材料 ID(Write)設備&lt;=TCS</v>
      </c>
    </row>
    <row r="19" spans="1:32" ht="21">
      <c r="A19" s="49">
        <v>9</v>
      </c>
      <c r="B19" s="32" t="s">
        <v>69</v>
      </c>
      <c r="C19" s="33" t="s">
        <v>1</v>
      </c>
      <c r="D19" s="32" t="s">
        <v>35</v>
      </c>
      <c r="E19" s="32" t="s">
        <v>35</v>
      </c>
      <c r="F19" s="32" t="s">
        <v>35</v>
      </c>
      <c r="G19" s="34" t="s">
        <v>70</v>
      </c>
      <c r="H19" s="48" t="s">
        <v>239</v>
      </c>
      <c r="I19" s="35" t="str">
        <f t="shared" si="6"/>
        <v>D40013</v>
      </c>
      <c r="J19" s="36" t="s">
        <v>35</v>
      </c>
      <c r="K19" s="35" t="s">
        <v>72</v>
      </c>
      <c r="L19" s="23">
        <v>40013</v>
      </c>
      <c r="M19" s="8" t="s">
        <v>97</v>
      </c>
      <c r="N19" s="73"/>
      <c r="O19" t="s">
        <v>84</v>
      </c>
      <c r="P19" s="39" t="s">
        <v>75</v>
      </c>
      <c r="Q19" s="40" t="s">
        <v>76</v>
      </c>
      <c r="R19" s="10" t="s">
        <v>77</v>
      </c>
      <c r="S19" s="41" t="s">
        <v>78</v>
      </c>
      <c r="T19" s="42" t="s">
        <v>85</v>
      </c>
      <c r="U19" s="10" t="s">
        <v>80</v>
      </c>
      <c r="V19" s="47" t="s">
        <v>98</v>
      </c>
      <c r="W19" s="47"/>
      <c r="X19" s="10" t="str">
        <f t="shared" si="1"/>
        <v>2020</v>
      </c>
      <c r="Y19" s="39" t="str">
        <f t="shared" si="2"/>
        <v>D40013</v>
      </c>
      <c r="Z19" s="44" t="str">
        <f t="shared" si="3"/>
        <v>uint16</v>
      </c>
      <c r="AA19" s="39"/>
      <c r="AB19" s="39"/>
      <c r="AC19" s="39"/>
      <c r="AD19" s="39" t="str">
        <f t="shared" si="4"/>
        <v>通訊</v>
      </c>
      <c r="AE19" s="39"/>
      <c r="AF19" s="39" t="str">
        <f t="shared" si="5"/>
        <v>C)PLC 作業後狀態資料(Read)設備=&gt;TCS</v>
      </c>
    </row>
    <row r="20" spans="1:32" ht="21">
      <c r="A20" s="49">
        <v>10</v>
      </c>
      <c r="B20" s="32" t="s">
        <v>69</v>
      </c>
      <c r="C20" s="33" t="s">
        <v>1</v>
      </c>
      <c r="D20" s="32" t="s">
        <v>35</v>
      </c>
      <c r="E20" s="32" t="s">
        <v>35</v>
      </c>
      <c r="F20" s="32" t="s">
        <v>35</v>
      </c>
      <c r="G20" s="34" t="s">
        <v>70</v>
      </c>
      <c r="H20" s="48" t="s">
        <v>240</v>
      </c>
      <c r="I20" s="35" t="str">
        <f t="shared" si="6"/>
        <v>D40014</v>
      </c>
      <c r="J20" s="36" t="s">
        <v>35</v>
      </c>
      <c r="K20" s="35" t="s">
        <v>72</v>
      </c>
      <c r="L20" s="23">
        <v>40014</v>
      </c>
      <c r="N20" s="2"/>
      <c r="P20" s="39" t="s">
        <v>75</v>
      </c>
      <c r="Q20" s="40" t="s">
        <v>76</v>
      </c>
      <c r="R20" s="10" t="s">
        <v>77</v>
      </c>
      <c r="S20" s="41" t="s">
        <v>78</v>
      </c>
      <c r="T20" s="42" t="s">
        <v>85</v>
      </c>
      <c r="U20" s="10" t="s">
        <v>80</v>
      </c>
      <c r="V20" s="47" t="s">
        <v>98</v>
      </c>
      <c r="W20" s="47"/>
      <c r="X20" s="10"/>
      <c r="Y20" s="39"/>
      <c r="Z20" s="44"/>
      <c r="AA20" s="39"/>
      <c r="AB20" s="39"/>
      <c r="AC20" s="39"/>
      <c r="AD20" s="39"/>
      <c r="AE20" s="39"/>
      <c r="AF20" s="39"/>
    </row>
    <row r="21" spans="1:32">
      <c r="A21" s="31">
        <v>11</v>
      </c>
      <c r="B21" s="32" t="s">
        <v>99</v>
      </c>
      <c r="C21" s="33" t="s">
        <v>1</v>
      </c>
      <c r="D21" s="32" t="s">
        <v>35</v>
      </c>
      <c r="E21" s="32" t="s">
        <v>35</v>
      </c>
      <c r="F21" s="32" t="s">
        <v>35</v>
      </c>
      <c r="G21" s="34" t="s">
        <v>70</v>
      </c>
      <c r="H21" s="50" t="s">
        <v>100</v>
      </c>
      <c r="I21" s="35" t="str">
        <f t="shared" si="6"/>
        <v>D40025</v>
      </c>
      <c r="J21" s="36" t="s">
        <v>35</v>
      </c>
      <c r="K21" s="35" t="s">
        <v>72</v>
      </c>
      <c r="L21" s="46">
        <v>40025</v>
      </c>
      <c r="M21" s="51" t="s">
        <v>101</v>
      </c>
      <c r="N21" s="73" t="s">
        <v>74</v>
      </c>
      <c r="P21" s="39" t="s">
        <v>75</v>
      </c>
      <c r="Q21" s="40" t="s">
        <v>76</v>
      </c>
      <c r="R21" s="10" t="s">
        <v>77</v>
      </c>
      <c r="S21" s="41" t="s">
        <v>78</v>
      </c>
      <c r="T21" s="42" t="s">
        <v>79</v>
      </c>
      <c r="U21" s="10" t="s">
        <v>80</v>
      </c>
      <c r="V21" s="52" t="s">
        <v>102</v>
      </c>
      <c r="W21" s="52"/>
      <c r="X21" s="10" t="str">
        <f t="shared" si="1"/>
        <v>2020</v>
      </c>
      <c r="Y21" s="39" t="str">
        <f t="shared" si="2"/>
        <v>D40025</v>
      </c>
      <c r="Z21" s="44" t="str">
        <f t="shared" si="3"/>
        <v>uint16</v>
      </c>
      <c r="AA21" s="39"/>
      <c r="AB21" s="39"/>
      <c r="AC21" s="39"/>
      <c r="AD21" s="39" t="str">
        <f t="shared" si="4"/>
        <v>基本設定</v>
      </c>
      <c r="AE21" s="39"/>
      <c r="AF21" s="39" t="str">
        <f t="shared" si="5"/>
        <v>S)LINE No.</v>
      </c>
    </row>
    <row r="22" spans="1:32">
      <c r="A22" s="31">
        <v>12</v>
      </c>
      <c r="B22" s="32" t="s">
        <v>99</v>
      </c>
      <c r="C22" s="33" t="s">
        <v>1</v>
      </c>
      <c r="D22" s="32" t="s">
        <v>35</v>
      </c>
      <c r="E22" s="32" t="s">
        <v>35</v>
      </c>
      <c r="F22" s="32" t="s">
        <v>35</v>
      </c>
      <c r="G22" s="34" t="s">
        <v>70</v>
      </c>
      <c r="H22" s="78" t="s">
        <v>103</v>
      </c>
      <c r="I22" s="35" t="str">
        <f t="shared" si="6"/>
        <v>D40026</v>
      </c>
      <c r="J22" s="36" t="s">
        <v>35</v>
      </c>
      <c r="K22" s="53" t="s">
        <v>104</v>
      </c>
      <c r="L22" s="46">
        <v>40026</v>
      </c>
      <c r="M22" s="51" t="s">
        <v>101</v>
      </c>
      <c r="N22" s="73"/>
      <c r="P22" s="39" t="s">
        <v>75</v>
      </c>
      <c r="Q22" s="40" t="s">
        <v>76</v>
      </c>
      <c r="R22" s="54" t="s">
        <v>105</v>
      </c>
      <c r="S22" s="41" t="s">
        <v>35</v>
      </c>
      <c r="T22" s="42" t="s">
        <v>106</v>
      </c>
      <c r="U22" s="10" t="s">
        <v>107</v>
      </c>
      <c r="V22" s="71">
        <f>C1</f>
        <v>197</v>
      </c>
      <c r="W22" s="55"/>
      <c r="X22" s="10" t="str">
        <f t="shared" si="1"/>
        <v>2020</v>
      </c>
      <c r="Y22" s="39" t="str">
        <f t="shared" si="2"/>
        <v>D40026</v>
      </c>
      <c r="Z22" s="44" t="str">
        <f t="shared" si="3"/>
        <v>ASCII</v>
      </c>
      <c r="AA22" s="39"/>
      <c r="AB22" s="39"/>
      <c r="AC22" s="39"/>
      <c r="AD22" s="39" t="str">
        <f t="shared" si="4"/>
        <v>基本設定</v>
      </c>
      <c r="AE22" s="39"/>
      <c r="AF22" s="39" t="s">
        <v>108</v>
      </c>
    </row>
    <row r="23" spans="1:32">
      <c r="A23" s="31">
        <v>13</v>
      </c>
      <c r="B23" s="32" t="s">
        <v>99</v>
      </c>
      <c r="C23" s="33" t="s">
        <v>1</v>
      </c>
      <c r="D23" s="32" t="s">
        <v>35</v>
      </c>
      <c r="E23" s="32" t="s">
        <v>35</v>
      </c>
      <c r="F23" s="32" t="s">
        <v>35</v>
      </c>
      <c r="G23" s="34" t="s">
        <v>70</v>
      </c>
      <c r="H23" s="78"/>
      <c r="I23" s="35" t="str">
        <f t="shared" si="6"/>
        <v>D40027</v>
      </c>
      <c r="J23" s="36" t="s">
        <v>35</v>
      </c>
      <c r="K23" s="53" t="s">
        <v>104</v>
      </c>
      <c r="L23" s="46">
        <v>40027</v>
      </c>
      <c r="M23" s="51" t="s">
        <v>101</v>
      </c>
      <c r="N23" s="73"/>
      <c r="P23" s="39" t="s">
        <v>75</v>
      </c>
      <c r="Q23" s="40" t="s">
        <v>76</v>
      </c>
      <c r="R23" s="54" t="s">
        <v>105</v>
      </c>
      <c r="S23" s="41" t="s">
        <v>35</v>
      </c>
      <c r="T23" s="42" t="s">
        <v>106</v>
      </c>
      <c r="U23" s="10" t="s">
        <v>107</v>
      </c>
      <c r="V23" s="71"/>
      <c r="W23" s="55"/>
      <c r="X23" s="10" t="str">
        <f t="shared" si="1"/>
        <v>2020</v>
      </c>
      <c r="Y23" s="39" t="str">
        <f t="shared" si="2"/>
        <v>D40027</v>
      </c>
      <c r="Z23" s="44" t="str">
        <f t="shared" si="3"/>
        <v>ASCII</v>
      </c>
      <c r="AA23" s="39"/>
      <c r="AB23" s="39"/>
      <c r="AC23" s="39"/>
      <c r="AD23" s="39" t="str">
        <f t="shared" si="4"/>
        <v>基本設定</v>
      </c>
      <c r="AE23" s="39"/>
      <c r="AF23" s="39" t="s">
        <v>108</v>
      </c>
    </row>
    <row r="24" spans="1:32">
      <c r="A24" s="31">
        <v>14</v>
      </c>
      <c r="B24" s="32" t="s">
        <v>99</v>
      </c>
      <c r="C24" s="33" t="s">
        <v>1</v>
      </c>
      <c r="D24" s="32" t="s">
        <v>35</v>
      </c>
      <c r="E24" s="32" t="s">
        <v>35</v>
      </c>
      <c r="F24" s="32" t="s">
        <v>35</v>
      </c>
      <c r="G24" s="34" t="s">
        <v>70</v>
      </c>
      <c r="H24" s="50" t="s">
        <v>109</v>
      </c>
      <c r="I24" s="35" t="str">
        <f t="shared" si="6"/>
        <v>D40028</v>
      </c>
      <c r="J24" s="36" t="s">
        <v>35</v>
      </c>
      <c r="K24" s="35" t="s">
        <v>72</v>
      </c>
      <c r="L24" s="46">
        <v>40028</v>
      </c>
      <c r="M24" s="72" t="s">
        <v>110</v>
      </c>
      <c r="N24" s="73"/>
      <c r="P24" s="39" t="s">
        <v>75</v>
      </c>
      <c r="Q24" s="40" t="s">
        <v>76</v>
      </c>
      <c r="R24" s="10" t="s">
        <v>77</v>
      </c>
      <c r="S24" s="41" t="s">
        <v>78</v>
      </c>
      <c r="T24" s="42" t="s">
        <v>111</v>
      </c>
      <c r="U24" s="10" t="s">
        <v>112</v>
      </c>
      <c r="V24" s="55" t="s">
        <v>113</v>
      </c>
      <c r="W24" s="55"/>
      <c r="X24" s="10" t="str">
        <f t="shared" si="1"/>
        <v>2020</v>
      </c>
      <c r="Y24" s="39" t="str">
        <f t="shared" si="2"/>
        <v>D40028</v>
      </c>
      <c r="Z24" s="44" t="str">
        <f t="shared" si="3"/>
        <v>uint16</v>
      </c>
      <c r="AA24" s="39"/>
      <c r="AB24" s="39"/>
      <c r="AC24" s="39"/>
      <c r="AD24" s="39" t="str">
        <f t="shared" si="4"/>
        <v>基本設定</v>
      </c>
      <c r="AE24" s="39"/>
      <c r="AF24" s="39" t="str">
        <f t="shared" ref="AF24:AF87" si="7">MID(B24,FIND("/",B24)+1,100) &amp; ")" &amp;H24</f>
        <v>S)設備即時-年</v>
      </c>
    </row>
    <row r="25" spans="1:32">
      <c r="A25" s="31">
        <v>15</v>
      </c>
      <c r="B25" s="32" t="s">
        <v>99</v>
      </c>
      <c r="C25" s="33" t="s">
        <v>1</v>
      </c>
      <c r="D25" s="32" t="s">
        <v>35</v>
      </c>
      <c r="E25" s="32" t="s">
        <v>35</v>
      </c>
      <c r="F25" s="32" t="s">
        <v>35</v>
      </c>
      <c r="G25" s="34" t="s">
        <v>70</v>
      </c>
      <c r="H25" s="50" t="s">
        <v>114</v>
      </c>
      <c r="I25" s="35" t="str">
        <f t="shared" si="6"/>
        <v>D40029</v>
      </c>
      <c r="J25" s="36" t="s">
        <v>35</v>
      </c>
      <c r="K25" s="35" t="s">
        <v>72</v>
      </c>
      <c r="L25" s="46">
        <v>40029</v>
      </c>
      <c r="M25" s="72"/>
      <c r="N25" s="73"/>
      <c r="P25" s="39" t="s">
        <v>75</v>
      </c>
      <c r="Q25" s="40" t="s">
        <v>76</v>
      </c>
      <c r="R25" s="10" t="s">
        <v>77</v>
      </c>
      <c r="S25" s="41" t="s">
        <v>78</v>
      </c>
      <c r="T25" s="42" t="s">
        <v>115</v>
      </c>
      <c r="U25" s="10" t="s">
        <v>116</v>
      </c>
      <c r="V25" s="55" t="s">
        <v>117</v>
      </c>
      <c r="W25" s="55"/>
      <c r="X25" s="10" t="str">
        <f t="shared" si="1"/>
        <v>2020</v>
      </c>
      <c r="Y25" s="39" t="str">
        <f t="shared" si="2"/>
        <v>D40029</v>
      </c>
      <c r="Z25" s="44" t="str">
        <f t="shared" si="3"/>
        <v>uint16</v>
      </c>
      <c r="AA25" s="39"/>
      <c r="AB25" s="39"/>
      <c r="AC25" s="39"/>
      <c r="AD25" s="39" t="str">
        <f t="shared" si="4"/>
        <v>基本設定</v>
      </c>
      <c r="AE25" s="39"/>
      <c r="AF25" s="39" t="str">
        <f t="shared" si="7"/>
        <v>S)設備即時-月</v>
      </c>
    </row>
    <row r="26" spans="1:32">
      <c r="A26" s="31">
        <v>16</v>
      </c>
      <c r="B26" s="32" t="s">
        <v>99</v>
      </c>
      <c r="C26" s="33" t="s">
        <v>1</v>
      </c>
      <c r="D26" s="32" t="s">
        <v>35</v>
      </c>
      <c r="E26" s="32" t="s">
        <v>35</v>
      </c>
      <c r="F26" s="32" t="s">
        <v>35</v>
      </c>
      <c r="G26" s="34" t="s">
        <v>70</v>
      </c>
      <c r="H26" s="50" t="s">
        <v>118</v>
      </c>
      <c r="I26" s="35" t="str">
        <f t="shared" si="6"/>
        <v>D40030</v>
      </c>
      <c r="J26" s="36" t="s">
        <v>35</v>
      </c>
      <c r="K26" s="35" t="s">
        <v>72</v>
      </c>
      <c r="L26" s="46">
        <v>40030</v>
      </c>
      <c r="M26" s="72"/>
      <c r="N26" s="73"/>
      <c r="P26" s="39" t="s">
        <v>75</v>
      </c>
      <c r="Q26" s="40" t="s">
        <v>76</v>
      </c>
      <c r="R26" s="10" t="s">
        <v>77</v>
      </c>
      <c r="S26" s="41" t="s">
        <v>78</v>
      </c>
      <c r="T26" s="42" t="s">
        <v>119</v>
      </c>
      <c r="U26" s="10" t="s">
        <v>120</v>
      </c>
      <c r="V26" s="55" t="s">
        <v>121</v>
      </c>
      <c r="W26" s="55"/>
      <c r="X26" s="10" t="str">
        <f t="shared" si="1"/>
        <v>2020</v>
      </c>
      <c r="Y26" s="39" t="str">
        <f t="shared" si="2"/>
        <v>D40030</v>
      </c>
      <c r="Z26" s="44" t="str">
        <f t="shared" si="3"/>
        <v>uint16</v>
      </c>
      <c r="AA26" s="39"/>
      <c r="AB26" s="39"/>
      <c r="AC26" s="39"/>
      <c r="AD26" s="39" t="str">
        <f t="shared" si="4"/>
        <v>基本設定</v>
      </c>
      <c r="AE26" s="39"/>
      <c r="AF26" s="39" t="str">
        <f t="shared" si="7"/>
        <v>S)設備即時-日</v>
      </c>
    </row>
    <row r="27" spans="1:32">
      <c r="A27" s="31">
        <v>17</v>
      </c>
      <c r="B27" s="32" t="s">
        <v>99</v>
      </c>
      <c r="C27" s="33" t="s">
        <v>1</v>
      </c>
      <c r="D27" s="32" t="s">
        <v>35</v>
      </c>
      <c r="E27" s="32" t="s">
        <v>35</v>
      </c>
      <c r="F27" s="32" t="s">
        <v>35</v>
      </c>
      <c r="G27" s="34" t="s">
        <v>70</v>
      </c>
      <c r="H27" s="50" t="s">
        <v>122</v>
      </c>
      <c r="I27" s="35" t="str">
        <f t="shared" si="6"/>
        <v>D40031</v>
      </c>
      <c r="J27" s="36" t="s">
        <v>35</v>
      </c>
      <c r="K27" s="35" t="s">
        <v>72</v>
      </c>
      <c r="L27" s="46">
        <v>40031</v>
      </c>
      <c r="M27" s="72"/>
      <c r="N27" s="73"/>
      <c r="P27" s="39" t="s">
        <v>75</v>
      </c>
      <c r="Q27" s="40" t="s">
        <v>76</v>
      </c>
      <c r="R27" s="10" t="s">
        <v>77</v>
      </c>
      <c r="S27" s="41" t="s">
        <v>78</v>
      </c>
      <c r="T27" s="42" t="s">
        <v>123</v>
      </c>
      <c r="U27" s="10" t="s">
        <v>124</v>
      </c>
      <c r="V27" s="55" t="s">
        <v>125</v>
      </c>
      <c r="W27" s="55"/>
      <c r="X27" s="10" t="str">
        <f t="shared" si="1"/>
        <v>2020</v>
      </c>
      <c r="Y27" s="39" t="str">
        <f t="shared" si="2"/>
        <v>D40031</v>
      </c>
      <c r="Z27" s="44" t="str">
        <f t="shared" si="3"/>
        <v>uint16</v>
      </c>
      <c r="AA27" s="39"/>
      <c r="AB27" s="39"/>
      <c r="AC27" s="39"/>
      <c r="AD27" s="39" t="str">
        <f t="shared" si="4"/>
        <v>基本設定</v>
      </c>
      <c r="AE27" s="39"/>
      <c r="AF27" s="39" t="str">
        <f t="shared" si="7"/>
        <v>S)設備即時-時</v>
      </c>
    </row>
    <row r="28" spans="1:32">
      <c r="A28" s="31">
        <v>18</v>
      </c>
      <c r="B28" s="32" t="s">
        <v>99</v>
      </c>
      <c r="C28" s="33" t="s">
        <v>1</v>
      </c>
      <c r="D28" s="32" t="s">
        <v>35</v>
      </c>
      <c r="E28" s="32" t="s">
        <v>35</v>
      </c>
      <c r="F28" s="32" t="s">
        <v>35</v>
      </c>
      <c r="G28" s="34" t="s">
        <v>70</v>
      </c>
      <c r="H28" s="50" t="s">
        <v>126</v>
      </c>
      <c r="I28" s="35" t="str">
        <f t="shared" si="6"/>
        <v>D40032</v>
      </c>
      <c r="J28" s="36" t="s">
        <v>35</v>
      </c>
      <c r="K28" s="35" t="s">
        <v>72</v>
      </c>
      <c r="L28" s="46">
        <v>40032</v>
      </c>
      <c r="M28" s="72"/>
      <c r="N28" s="73"/>
      <c r="P28" s="39" t="s">
        <v>75</v>
      </c>
      <c r="Q28" s="40" t="s">
        <v>76</v>
      </c>
      <c r="R28" s="10" t="s">
        <v>77</v>
      </c>
      <c r="S28" s="41" t="s">
        <v>78</v>
      </c>
      <c r="T28" s="42" t="s">
        <v>127</v>
      </c>
      <c r="U28" s="10" t="s">
        <v>128</v>
      </c>
      <c r="V28" s="55" t="s">
        <v>129</v>
      </c>
      <c r="W28" s="55"/>
      <c r="X28" s="10" t="str">
        <f t="shared" si="1"/>
        <v>2020</v>
      </c>
      <c r="Y28" s="39" t="str">
        <f t="shared" si="2"/>
        <v>D40032</v>
      </c>
      <c r="Z28" s="44" t="str">
        <f t="shared" si="3"/>
        <v>uint16</v>
      </c>
      <c r="AA28" s="39"/>
      <c r="AB28" s="39"/>
      <c r="AC28" s="39"/>
      <c r="AD28" s="39" t="str">
        <f t="shared" si="4"/>
        <v>基本設定</v>
      </c>
      <c r="AE28" s="39"/>
      <c r="AF28" s="39" t="str">
        <f t="shared" si="7"/>
        <v>S)設備即時-分</v>
      </c>
    </row>
    <row r="29" spans="1:32">
      <c r="A29" s="31">
        <v>19</v>
      </c>
      <c r="B29" s="32" t="s">
        <v>99</v>
      </c>
      <c r="C29" s="33" t="s">
        <v>1</v>
      </c>
      <c r="D29" s="32" t="s">
        <v>35</v>
      </c>
      <c r="E29" s="32" t="s">
        <v>35</v>
      </c>
      <c r="F29" s="32" t="s">
        <v>35</v>
      </c>
      <c r="G29" s="34" t="s">
        <v>70</v>
      </c>
      <c r="H29" s="50" t="s">
        <v>130</v>
      </c>
      <c r="I29" s="35" t="str">
        <f t="shared" si="6"/>
        <v>D40033</v>
      </c>
      <c r="J29" s="36" t="s">
        <v>35</v>
      </c>
      <c r="K29" s="35" t="s">
        <v>72</v>
      </c>
      <c r="L29" s="46">
        <v>40033</v>
      </c>
      <c r="M29" s="72"/>
      <c r="N29" s="73"/>
      <c r="P29" s="39" t="s">
        <v>75</v>
      </c>
      <c r="Q29" s="40" t="s">
        <v>76</v>
      </c>
      <c r="R29" s="10" t="s">
        <v>77</v>
      </c>
      <c r="S29" s="41" t="s">
        <v>78</v>
      </c>
      <c r="T29" s="42" t="s">
        <v>127</v>
      </c>
      <c r="U29" s="10" t="s">
        <v>131</v>
      </c>
      <c r="V29" s="55" t="s">
        <v>132</v>
      </c>
      <c r="W29" s="55"/>
      <c r="X29" s="10" t="str">
        <f t="shared" si="1"/>
        <v>2020</v>
      </c>
      <c r="Y29" s="39" t="str">
        <f t="shared" si="2"/>
        <v>D40033</v>
      </c>
      <c r="Z29" s="44" t="str">
        <f t="shared" si="3"/>
        <v>uint16</v>
      </c>
      <c r="AA29" s="39"/>
      <c r="AB29" s="39"/>
      <c r="AC29" s="39"/>
      <c r="AD29" s="39" t="str">
        <f t="shared" si="4"/>
        <v>基本設定</v>
      </c>
      <c r="AE29" s="39"/>
      <c r="AF29" s="39" t="str">
        <f t="shared" si="7"/>
        <v>S)設備即時-秒</v>
      </c>
    </row>
    <row r="30" spans="1:32">
      <c r="A30" s="31">
        <v>20</v>
      </c>
      <c r="B30" s="32" t="s">
        <v>99</v>
      </c>
      <c r="C30" s="33" t="s">
        <v>1</v>
      </c>
      <c r="D30" s="32" t="s">
        <v>35</v>
      </c>
      <c r="E30" s="32" t="s">
        <v>35</v>
      </c>
      <c r="F30" s="32" t="s">
        <v>35</v>
      </c>
      <c r="G30" s="34" t="s">
        <v>70</v>
      </c>
      <c r="H30" s="50" t="s">
        <v>133</v>
      </c>
      <c r="I30" s="35" t="str">
        <f t="shared" si="6"/>
        <v>D40034</v>
      </c>
      <c r="J30" s="36" t="s">
        <v>35</v>
      </c>
      <c r="K30" s="35" t="s">
        <v>72</v>
      </c>
      <c r="L30" s="46">
        <v>40034</v>
      </c>
      <c r="M30" s="51" t="s">
        <v>101</v>
      </c>
      <c r="N30" s="73"/>
      <c r="O30" s="73" t="s">
        <v>134</v>
      </c>
      <c r="P30" s="39" t="s">
        <v>75</v>
      </c>
      <c r="Q30" s="40" t="s">
        <v>76</v>
      </c>
      <c r="R30" s="10" t="s">
        <v>77</v>
      </c>
      <c r="S30" s="41" t="s">
        <v>78</v>
      </c>
      <c r="T30" s="42" t="s">
        <v>79</v>
      </c>
      <c r="U30" s="10" t="s">
        <v>80</v>
      </c>
      <c r="V30" s="52" t="s">
        <v>135</v>
      </c>
      <c r="W30" s="52"/>
      <c r="X30" s="10" t="str">
        <f t="shared" si="1"/>
        <v>2020</v>
      </c>
      <c r="Y30" s="39" t="str">
        <f t="shared" si="2"/>
        <v>D40034</v>
      </c>
      <c r="Z30" s="44" t="str">
        <f t="shared" si="3"/>
        <v>uint16</v>
      </c>
      <c r="AA30" s="39"/>
      <c r="AB30" s="39"/>
      <c r="AC30" s="39"/>
      <c r="AD30" s="39" t="str">
        <f t="shared" si="4"/>
        <v>基本設定</v>
      </c>
      <c r="AE30" s="39"/>
      <c r="AF30" s="39" t="str">
        <f t="shared" si="7"/>
        <v>S)設備工位</v>
      </c>
    </row>
    <row r="31" spans="1:32">
      <c r="A31" s="31">
        <v>21</v>
      </c>
      <c r="B31" s="32" t="s">
        <v>136</v>
      </c>
      <c r="C31" s="33" t="s">
        <v>1</v>
      </c>
      <c r="D31" s="32" t="s">
        <v>35</v>
      </c>
      <c r="E31" s="32" t="s">
        <v>35</v>
      </c>
      <c r="F31" s="32" t="s">
        <v>35</v>
      </c>
      <c r="G31" s="34" t="s">
        <v>70</v>
      </c>
      <c r="H31" s="50" t="s">
        <v>137</v>
      </c>
      <c r="I31" s="35" t="str">
        <f t="shared" si="6"/>
        <v>D40575</v>
      </c>
      <c r="J31" s="36" t="s">
        <v>35</v>
      </c>
      <c r="K31" s="35" t="s">
        <v>72</v>
      </c>
      <c r="L31" s="46">
        <v>40575</v>
      </c>
      <c r="M31" s="74" t="s">
        <v>138</v>
      </c>
      <c r="N31" s="73"/>
      <c r="O31" s="73"/>
      <c r="P31" s="39" t="s">
        <v>75</v>
      </c>
      <c r="Q31" s="40" t="s">
        <v>76</v>
      </c>
      <c r="R31" s="10" t="s">
        <v>77</v>
      </c>
      <c r="S31" s="41" t="s">
        <v>78</v>
      </c>
      <c r="T31" s="42" t="s">
        <v>123</v>
      </c>
      <c r="U31" s="10" t="s">
        <v>124</v>
      </c>
      <c r="V31" s="55" t="s">
        <v>125</v>
      </c>
      <c r="W31" s="55"/>
      <c r="X31" s="10" t="str">
        <f t="shared" si="1"/>
        <v>2020</v>
      </c>
      <c r="Y31" s="39" t="str">
        <f t="shared" si="2"/>
        <v>D40575</v>
      </c>
      <c r="Z31" s="44" t="str">
        <f t="shared" si="3"/>
        <v>uint16</v>
      </c>
      <c r="AA31" s="39"/>
      <c r="AB31" s="39"/>
      <c r="AC31" s="39"/>
      <c r="AD31" s="39" t="str">
        <f t="shared" si="4"/>
        <v>稼動率</v>
      </c>
      <c r="AE31" s="39"/>
      <c r="AF31" s="39" t="str">
        <f t="shared" si="7"/>
        <v>OEE)電源投入總時間-時</v>
      </c>
    </row>
    <row r="32" spans="1:32">
      <c r="A32" s="31">
        <v>22</v>
      </c>
      <c r="B32" s="32" t="s">
        <v>136</v>
      </c>
      <c r="C32" s="33" t="s">
        <v>1</v>
      </c>
      <c r="D32" s="32" t="s">
        <v>35</v>
      </c>
      <c r="E32" s="32" t="s">
        <v>35</v>
      </c>
      <c r="F32" s="32" t="s">
        <v>35</v>
      </c>
      <c r="G32" s="34" t="s">
        <v>70</v>
      </c>
      <c r="H32" s="50" t="s">
        <v>139</v>
      </c>
      <c r="I32" s="35" t="str">
        <f t="shared" si="6"/>
        <v>D40576</v>
      </c>
      <c r="J32" s="36" t="s">
        <v>35</v>
      </c>
      <c r="K32" s="35" t="s">
        <v>72</v>
      </c>
      <c r="L32" s="46">
        <v>40576</v>
      </c>
      <c r="M32" s="72"/>
      <c r="N32" s="73"/>
      <c r="O32" s="73"/>
      <c r="P32" s="39" t="s">
        <v>75</v>
      </c>
      <c r="Q32" s="40" t="s">
        <v>76</v>
      </c>
      <c r="R32" s="10" t="s">
        <v>77</v>
      </c>
      <c r="S32" s="41" t="s">
        <v>78</v>
      </c>
      <c r="T32" s="42" t="s">
        <v>127</v>
      </c>
      <c r="U32" s="10" t="s">
        <v>128</v>
      </c>
      <c r="V32" s="55" t="s">
        <v>129</v>
      </c>
      <c r="W32" s="55"/>
      <c r="X32" s="10" t="str">
        <f t="shared" si="1"/>
        <v>2020</v>
      </c>
      <c r="Y32" s="39" t="str">
        <f t="shared" si="2"/>
        <v>D40576</v>
      </c>
      <c r="Z32" s="44" t="str">
        <f t="shared" si="3"/>
        <v>uint16</v>
      </c>
      <c r="AA32" s="39"/>
      <c r="AB32" s="39"/>
      <c r="AC32" s="39"/>
      <c r="AD32" s="39" t="str">
        <f t="shared" si="4"/>
        <v>稼動率</v>
      </c>
      <c r="AE32" s="39"/>
      <c r="AF32" s="39" t="str">
        <f t="shared" si="7"/>
        <v>OEE)電源投入總時間-分</v>
      </c>
    </row>
    <row r="33" spans="1:32">
      <c r="A33" s="31">
        <v>23</v>
      </c>
      <c r="B33" s="32" t="s">
        <v>136</v>
      </c>
      <c r="C33" s="33" t="s">
        <v>1</v>
      </c>
      <c r="D33" s="32" t="s">
        <v>35</v>
      </c>
      <c r="E33" s="32" t="s">
        <v>35</v>
      </c>
      <c r="F33" s="32" t="s">
        <v>35</v>
      </c>
      <c r="G33" s="34" t="s">
        <v>70</v>
      </c>
      <c r="H33" s="50" t="s">
        <v>140</v>
      </c>
      <c r="I33" s="35" t="str">
        <f t="shared" si="6"/>
        <v>D40577</v>
      </c>
      <c r="J33" s="36" t="s">
        <v>35</v>
      </c>
      <c r="K33" s="35" t="s">
        <v>72</v>
      </c>
      <c r="L33" s="46">
        <v>40577</v>
      </c>
      <c r="M33" s="72"/>
      <c r="N33" s="73"/>
      <c r="O33" s="73"/>
      <c r="P33" s="39" t="s">
        <v>75</v>
      </c>
      <c r="Q33" s="40" t="s">
        <v>76</v>
      </c>
      <c r="R33" s="10" t="s">
        <v>77</v>
      </c>
      <c r="S33" s="41" t="s">
        <v>78</v>
      </c>
      <c r="T33" s="42" t="s">
        <v>127</v>
      </c>
      <c r="U33" s="10" t="s">
        <v>131</v>
      </c>
      <c r="V33" s="55" t="s">
        <v>132</v>
      </c>
      <c r="W33" s="55"/>
      <c r="X33" s="10" t="str">
        <f t="shared" si="1"/>
        <v>2020</v>
      </c>
      <c r="Y33" s="39" t="str">
        <f t="shared" si="2"/>
        <v>D40577</v>
      </c>
      <c r="Z33" s="44" t="str">
        <f t="shared" si="3"/>
        <v>uint16</v>
      </c>
      <c r="AA33" s="39"/>
      <c r="AB33" s="39"/>
      <c r="AC33" s="39"/>
      <c r="AD33" s="39" t="str">
        <f t="shared" si="4"/>
        <v>稼動率</v>
      </c>
      <c r="AE33" s="39"/>
      <c r="AF33" s="39" t="str">
        <f t="shared" si="7"/>
        <v>OEE)電源投入總時間-秒</v>
      </c>
    </row>
    <row r="34" spans="1:32">
      <c r="A34" s="31">
        <v>24</v>
      </c>
      <c r="B34" s="32" t="s">
        <v>136</v>
      </c>
      <c r="C34" s="33" t="s">
        <v>1</v>
      </c>
      <c r="D34" s="32" t="s">
        <v>35</v>
      </c>
      <c r="E34" s="32" t="s">
        <v>35</v>
      </c>
      <c r="F34" s="32" t="s">
        <v>35</v>
      </c>
      <c r="G34" s="34" t="s">
        <v>70</v>
      </c>
      <c r="H34" s="50" t="s">
        <v>141</v>
      </c>
      <c r="I34" s="35" t="str">
        <f t="shared" si="6"/>
        <v>D40578</v>
      </c>
      <c r="J34" s="36" t="s">
        <v>35</v>
      </c>
      <c r="K34" s="35" t="s">
        <v>72</v>
      </c>
      <c r="L34" s="46">
        <v>40578</v>
      </c>
      <c r="M34" s="72"/>
      <c r="N34" s="73"/>
      <c r="O34" s="73"/>
      <c r="P34" s="39" t="s">
        <v>75</v>
      </c>
      <c r="Q34" s="40" t="s">
        <v>76</v>
      </c>
      <c r="R34" s="10" t="s">
        <v>77</v>
      </c>
      <c r="S34" s="41" t="s">
        <v>78</v>
      </c>
      <c r="T34" s="42" t="s">
        <v>123</v>
      </c>
      <c r="U34" s="10" t="s">
        <v>124</v>
      </c>
      <c r="V34" s="55" t="s">
        <v>125</v>
      </c>
      <c r="W34" s="55"/>
      <c r="X34" s="10" t="str">
        <f t="shared" si="1"/>
        <v>2020</v>
      </c>
      <c r="Y34" s="39" t="str">
        <f t="shared" si="2"/>
        <v>D40578</v>
      </c>
      <c r="Z34" s="44" t="str">
        <f t="shared" si="3"/>
        <v>uint16</v>
      </c>
      <c r="AA34" s="39"/>
      <c r="AB34" s="39"/>
      <c r="AC34" s="39"/>
      <c r="AD34" s="39" t="str">
        <f t="shared" si="4"/>
        <v>稼動率</v>
      </c>
      <c r="AE34" s="39"/>
      <c r="AF34" s="39" t="str">
        <f t="shared" si="7"/>
        <v>OEE)機台運轉總時間-時(自動程式)</v>
      </c>
    </row>
    <row r="35" spans="1:32">
      <c r="A35" s="31">
        <v>25</v>
      </c>
      <c r="B35" s="32" t="s">
        <v>136</v>
      </c>
      <c r="C35" s="33" t="s">
        <v>1</v>
      </c>
      <c r="D35" s="32" t="s">
        <v>35</v>
      </c>
      <c r="E35" s="32" t="s">
        <v>35</v>
      </c>
      <c r="F35" s="32" t="s">
        <v>35</v>
      </c>
      <c r="G35" s="34" t="s">
        <v>70</v>
      </c>
      <c r="H35" s="50" t="s">
        <v>142</v>
      </c>
      <c r="I35" s="35" t="str">
        <f t="shared" si="6"/>
        <v>D40579</v>
      </c>
      <c r="J35" s="36" t="s">
        <v>35</v>
      </c>
      <c r="K35" s="35" t="s">
        <v>72</v>
      </c>
      <c r="L35" s="46">
        <v>40579</v>
      </c>
      <c r="M35" s="72"/>
      <c r="N35" s="73"/>
      <c r="O35" s="73"/>
      <c r="P35" s="39" t="s">
        <v>75</v>
      </c>
      <c r="Q35" s="40" t="s">
        <v>76</v>
      </c>
      <c r="R35" s="10" t="s">
        <v>77</v>
      </c>
      <c r="S35" s="41" t="s">
        <v>78</v>
      </c>
      <c r="T35" s="42" t="s">
        <v>127</v>
      </c>
      <c r="U35" s="10" t="s">
        <v>128</v>
      </c>
      <c r="V35" s="55" t="s">
        <v>129</v>
      </c>
      <c r="W35" s="55"/>
      <c r="X35" s="10" t="str">
        <f t="shared" si="1"/>
        <v>2020</v>
      </c>
      <c r="Y35" s="39" t="str">
        <f t="shared" si="2"/>
        <v>D40579</v>
      </c>
      <c r="Z35" s="44" t="str">
        <f t="shared" si="3"/>
        <v>uint16</v>
      </c>
      <c r="AA35" s="39"/>
      <c r="AB35" s="39"/>
      <c r="AC35" s="39"/>
      <c r="AD35" s="39" t="str">
        <f t="shared" si="4"/>
        <v>稼動率</v>
      </c>
      <c r="AE35" s="39"/>
      <c r="AF35" s="39" t="str">
        <f t="shared" si="7"/>
        <v>OEE)機台運轉總時間-分(自動程式)</v>
      </c>
    </row>
    <row r="36" spans="1:32">
      <c r="A36" s="31">
        <v>26</v>
      </c>
      <c r="B36" s="32" t="s">
        <v>136</v>
      </c>
      <c r="C36" s="33" t="s">
        <v>1</v>
      </c>
      <c r="D36" s="32" t="s">
        <v>35</v>
      </c>
      <c r="E36" s="32" t="s">
        <v>35</v>
      </c>
      <c r="F36" s="32" t="s">
        <v>35</v>
      </c>
      <c r="G36" s="34" t="s">
        <v>70</v>
      </c>
      <c r="H36" s="50" t="s">
        <v>143</v>
      </c>
      <c r="I36" s="35" t="str">
        <f t="shared" si="6"/>
        <v>D40580</v>
      </c>
      <c r="J36" s="36" t="s">
        <v>35</v>
      </c>
      <c r="K36" s="35" t="s">
        <v>72</v>
      </c>
      <c r="L36" s="46">
        <v>40580</v>
      </c>
      <c r="M36" s="72"/>
      <c r="N36" s="73"/>
      <c r="O36" s="73"/>
      <c r="P36" s="39" t="s">
        <v>75</v>
      </c>
      <c r="Q36" s="40" t="s">
        <v>76</v>
      </c>
      <c r="R36" s="10" t="s">
        <v>77</v>
      </c>
      <c r="S36" s="41" t="s">
        <v>78</v>
      </c>
      <c r="T36" s="42" t="s">
        <v>127</v>
      </c>
      <c r="U36" s="10" t="s">
        <v>131</v>
      </c>
      <c r="V36" s="55" t="s">
        <v>132</v>
      </c>
      <c r="W36" s="55"/>
      <c r="X36" s="10" t="str">
        <f t="shared" si="1"/>
        <v>2020</v>
      </c>
      <c r="Y36" s="39" t="str">
        <f t="shared" si="2"/>
        <v>D40580</v>
      </c>
      <c r="Z36" s="44" t="str">
        <f t="shared" si="3"/>
        <v>uint16</v>
      </c>
      <c r="AA36" s="39"/>
      <c r="AB36" s="39"/>
      <c r="AC36" s="39"/>
      <c r="AD36" s="39" t="str">
        <f t="shared" si="4"/>
        <v>稼動率</v>
      </c>
      <c r="AE36" s="39"/>
      <c r="AF36" s="39" t="str">
        <f t="shared" si="7"/>
        <v>OEE)機台運轉總時間-秒(自動程式)</v>
      </c>
    </row>
    <row r="37" spans="1:32">
      <c r="A37" s="31">
        <v>27</v>
      </c>
      <c r="B37" s="32" t="s">
        <v>136</v>
      </c>
      <c r="C37" s="33" t="s">
        <v>1</v>
      </c>
      <c r="D37" s="32" t="s">
        <v>35</v>
      </c>
      <c r="E37" s="32" t="s">
        <v>35</v>
      </c>
      <c r="F37" s="32" t="s">
        <v>35</v>
      </c>
      <c r="G37" s="34" t="s">
        <v>70</v>
      </c>
      <c r="H37" s="50" t="s">
        <v>144</v>
      </c>
      <c r="I37" s="35" t="str">
        <f t="shared" si="6"/>
        <v>D40581</v>
      </c>
      <c r="J37" s="36" t="s">
        <v>35</v>
      </c>
      <c r="K37" s="35" t="s">
        <v>72</v>
      </c>
      <c r="L37" s="46">
        <v>40581</v>
      </c>
      <c r="M37" s="51" t="s">
        <v>145</v>
      </c>
      <c r="N37" s="73"/>
      <c r="O37" s="73"/>
      <c r="P37" s="39" t="s">
        <v>75</v>
      </c>
      <c r="Q37" s="40" t="s">
        <v>76</v>
      </c>
      <c r="R37" s="10" t="s">
        <v>77</v>
      </c>
      <c r="S37" s="41" t="s">
        <v>146</v>
      </c>
      <c r="T37" s="42" t="s">
        <v>147</v>
      </c>
      <c r="U37" s="10" t="s">
        <v>80</v>
      </c>
      <c r="V37" s="55" t="s">
        <v>148</v>
      </c>
      <c r="W37" s="55"/>
      <c r="X37" s="10" t="str">
        <f t="shared" si="1"/>
        <v>2020</v>
      </c>
      <c r="Y37" s="39" t="str">
        <f t="shared" si="2"/>
        <v>D40581</v>
      </c>
      <c r="Z37" s="44" t="str">
        <f t="shared" si="3"/>
        <v>uint16</v>
      </c>
      <c r="AA37" s="39"/>
      <c r="AB37" s="39"/>
      <c r="AC37" s="39"/>
      <c r="AD37" s="39" t="str">
        <f t="shared" si="4"/>
        <v>稼動率</v>
      </c>
      <c r="AE37" s="39"/>
      <c r="AF37" s="39" t="str">
        <f t="shared" si="7"/>
        <v>OEE)循環時間</v>
      </c>
    </row>
    <row r="38" spans="1:32">
      <c r="A38" s="31">
        <v>28</v>
      </c>
      <c r="B38" s="56" t="s">
        <v>149</v>
      </c>
      <c r="C38" s="33" t="s">
        <v>1</v>
      </c>
      <c r="D38" s="32" t="s">
        <v>35</v>
      </c>
      <c r="E38" s="32" t="s">
        <v>35</v>
      </c>
      <c r="F38" s="32" t="s">
        <v>35</v>
      </c>
      <c r="G38" s="34" t="s">
        <v>70</v>
      </c>
      <c r="H38" s="50" t="s">
        <v>150</v>
      </c>
      <c r="I38" s="35" t="str">
        <f t="shared" si="6"/>
        <v>D41374</v>
      </c>
      <c r="J38" s="36" t="s">
        <v>35</v>
      </c>
      <c r="K38" s="35" t="s">
        <v>151</v>
      </c>
      <c r="L38" s="46">
        <v>41374</v>
      </c>
      <c r="M38" s="51" t="s">
        <v>152</v>
      </c>
      <c r="N38" s="73"/>
      <c r="O38" s="73"/>
      <c r="P38" s="39" t="s">
        <v>75</v>
      </c>
      <c r="Q38" s="40" t="s">
        <v>76</v>
      </c>
      <c r="R38" s="10" t="s">
        <v>151</v>
      </c>
      <c r="S38" s="10" t="s">
        <v>35</v>
      </c>
      <c r="T38" s="57" t="s">
        <v>153</v>
      </c>
      <c r="U38" s="10" t="s">
        <v>154</v>
      </c>
      <c r="V38" s="55" t="s">
        <v>155</v>
      </c>
      <c r="W38" s="55"/>
      <c r="X38" s="10" t="str">
        <f t="shared" si="1"/>
        <v>2020</v>
      </c>
      <c r="Y38" s="39" t="str">
        <f t="shared" si="2"/>
        <v>D41374</v>
      </c>
      <c r="Z38" s="44" t="str">
        <f t="shared" si="3"/>
        <v>Char or Unit</v>
      </c>
      <c r="AA38" s="39"/>
      <c r="AB38" s="39"/>
      <c r="AC38" s="39"/>
      <c r="AD38" s="39" t="str">
        <f t="shared" si="4"/>
        <v>測試數據</v>
      </c>
      <c r="AE38" s="39"/>
      <c r="AF38" s="39" t="str">
        <f t="shared" si="7"/>
        <v>D)判定結果 (產出結果)</v>
      </c>
    </row>
    <row r="39" spans="1:32">
      <c r="A39" s="31">
        <v>29</v>
      </c>
      <c r="B39" s="32" t="s">
        <v>136</v>
      </c>
      <c r="C39" s="33" t="s">
        <v>1</v>
      </c>
      <c r="D39" s="32" t="s">
        <v>35</v>
      </c>
      <c r="E39" s="32" t="s">
        <v>35</v>
      </c>
      <c r="F39" s="32" t="s">
        <v>35</v>
      </c>
      <c r="G39" s="34" t="s">
        <v>70</v>
      </c>
      <c r="H39" s="50" t="s">
        <v>156</v>
      </c>
      <c r="I39" s="35" t="str">
        <f t="shared" si="6"/>
        <v>D40582</v>
      </c>
      <c r="J39" s="36" t="s">
        <v>35</v>
      </c>
      <c r="K39" s="53" t="s">
        <v>72</v>
      </c>
      <c r="L39" s="46">
        <v>40582</v>
      </c>
      <c r="M39" s="51"/>
      <c r="N39" s="73"/>
      <c r="O39" s="73"/>
      <c r="P39" s="39" t="s">
        <v>75</v>
      </c>
      <c r="Q39" s="40" t="s">
        <v>76</v>
      </c>
      <c r="R39" s="10" t="s">
        <v>77</v>
      </c>
      <c r="S39" s="10" t="s">
        <v>78</v>
      </c>
      <c r="T39" s="57" t="s">
        <v>85</v>
      </c>
      <c r="U39" s="10" t="s">
        <v>80</v>
      </c>
      <c r="V39" s="55" t="s">
        <v>85</v>
      </c>
      <c r="W39" s="55"/>
      <c r="X39" s="10" t="str">
        <f t="shared" si="1"/>
        <v>2020</v>
      </c>
      <c r="Y39" s="39" t="str">
        <f t="shared" si="2"/>
        <v>D40582</v>
      </c>
      <c r="Z39" s="44" t="str">
        <f t="shared" si="3"/>
        <v>uint16</v>
      </c>
      <c r="AA39" s="39"/>
      <c r="AB39" s="39"/>
      <c r="AC39" s="39"/>
      <c r="AD39" s="39" t="str">
        <f t="shared" si="4"/>
        <v>稼動率</v>
      </c>
      <c r="AE39" s="39"/>
      <c r="AF39" s="39" t="str">
        <f t="shared" si="7"/>
        <v>OEE)生產數</v>
      </c>
    </row>
    <row r="40" spans="1:32">
      <c r="A40" s="31">
        <v>30</v>
      </c>
      <c r="B40" s="32" t="s">
        <v>136</v>
      </c>
      <c r="C40" s="33" t="s">
        <v>1</v>
      </c>
      <c r="D40" s="32" t="s">
        <v>35</v>
      </c>
      <c r="E40" s="32" t="s">
        <v>35</v>
      </c>
      <c r="F40" s="32" t="s">
        <v>35</v>
      </c>
      <c r="G40" s="34" t="s">
        <v>70</v>
      </c>
      <c r="H40" s="50" t="s">
        <v>157</v>
      </c>
      <c r="I40" s="35" t="str">
        <f t="shared" si="6"/>
        <v>D40583</v>
      </c>
      <c r="J40" s="36" t="s">
        <v>35</v>
      </c>
      <c r="K40" s="53" t="s">
        <v>72</v>
      </c>
      <c r="L40" s="46">
        <v>40583</v>
      </c>
      <c r="M40" s="51"/>
      <c r="N40" s="73"/>
      <c r="O40" s="73"/>
      <c r="P40" s="39" t="s">
        <v>75</v>
      </c>
      <c r="Q40" s="40" t="s">
        <v>76</v>
      </c>
      <c r="R40" s="10" t="s">
        <v>77</v>
      </c>
      <c r="S40" s="10" t="s">
        <v>78</v>
      </c>
      <c r="T40" s="57" t="s">
        <v>85</v>
      </c>
      <c r="U40" s="10" t="s">
        <v>80</v>
      </c>
      <c r="V40" s="55" t="s">
        <v>85</v>
      </c>
      <c r="W40" s="55"/>
      <c r="X40" s="10" t="str">
        <f t="shared" si="1"/>
        <v>2020</v>
      </c>
      <c r="Y40" s="39" t="str">
        <f t="shared" si="2"/>
        <v>D40583</v>
      </c>
      <c r="Z40" s="44" t="str">
        <f t="shared" si="3"/>
        <v>uint16</v>
      </c>
      <c r="AA40" s="39"/>
      <c r="AB40" s="39"/>
      <c r="AC40" s="39"/>
      <c r="AD40" s="39" t="str">
        <f t="shared" si="4"/>
        <v>稼動率</v>
      </c>
      <c r="AE40" s="39"/>
      <c r="AF40" s="39" t="str">
        <f t="shared" si="7"/>
        <v>OEE)良品數</v>
      </c>
    </row>
    <row r="41" spans="1:32">
      <c r="A41" s="31">
        <v>31</v>
      </c>
      <c r="B41" s="32" t="s">
        <v>136</v>
      </c>
      <c r="C41" s="33" t="s">
        <v>1</v>
      </c>
      <c r="D41" s="32" t="s">
        <v>35</v>
      </c>
      <c r="E41" s="32" t="s">
        <v>35</v>
      </c>
      <c r="F41" s="32" t="s">
        <v>35</v>
      </c>
      <c r="G41" s="34" t="s">
        <v>70</v>
      </c>
      <c r="H41" s="50" t="s">
        <v>158</v>
      </c>
      <c r="I41" s="35" t="str">
        <f t="shared" si="6"/>
        <v>D40584</v>
      </c>
      <c r="J41" s="36" t="s">
        <v>35</v>
      </c>
      <c r="K41" s="53" t="s">
        <v>72</v>
      </c>
      <c r="L41" s="46">
        <v>40584</v>
      </c>
      <c r="M41" s="51"/>
      <c r="N41" s="73"/>
      <c r="O41" s="73"/>
      <c r="P41" s="39" t="s">
        <v>75</v>
      </c>
      <c r="Q41" s="40" t="s">
        <v>76</v>
      </c>
      <c r="R41" s="10" t="s">
        <v>77</v>
      </c>
      <c r="S41" s="10" t="s">
        <v>78</v>
      </c>
      <c r="T41" s="57" t="s">
        <v>85</v>
      </c>
      <c r="U41" s="10" t="s">
        <v>80</v>
      </c>
      <c r="V41" s="55" t="s">
        <v>85</v>
      </c>
      <c r="W41" s="55"/>
      <c r="X41" s="10" t="str">
        <f t="shared" si="1"/>
        <v>2020</v>
      </c>
      <c r="Y41" s="39" t="str">
        <f t="shared" si="2"/>
        <v>D40584</v>
      </c>
      <c r="Z41" s="44" t="str">
        <f t="shared" si="3"/>
        <v>uint16</v>
      </c>
      <c r="AA41" s="39"/>
      <c r="AB41" s="39"/>
      <c r="AC41" s="39"/>
      <c r="AD41" s="39" t="str">
        <f t="shared" si="4"/>
        <v>稼動率</v>
      </c>
      <c r="AE41" s="39"/>
      <c r="AF41" s="39" t="str">
        <f t="shared" si="7"/>
        <v>OEE)不良品數</v>
      </c>
    </row>
    <row r="42" spans="1:32">
      <c r="A42" s="31">
        <v>32</v>
      </c>
      <c r="B42" s="32" t="s">
        <v>136</v>
      </c>
      <c r="C42" s="33" t="s">
        <v>1</v>
      </c>
      <c r="D42" s="32" t="s">
        <v>35</v>
      </c>
      <c r="E42" s="32" t="s">
        <v>35</v>
      </c>
      <c r="F42" s="32" t="s">
        <v>35</v>
      </c>
      <c r="G42" s="34" t="s">
        <v>70</v>
      </c>
      <c r="H42" s="50" t="s">
        <v>159</v>
      </c>
      <c r="I42" s="35" t="str">
        <f t="shared" si="6"/>
        <v>D40585</v>
      </c>
      <c r="J42" s="36" t="s">
        <v>35</v>
      </c>
      <c r="K42" s="53" t="s">
        <v>72</v>
      </c>
      <c r="L42" s="46">
        <v>40585</v>
      </c>
      <c r="M42" s="51" t="s">
        <v>145</v>
      </c>
      <c r="N42" s="73"/>
      <c r="O42" s="73"/>
      <c r="P42" s="39" t="s">
        <v>75</v>
      </c>
      <c r="Q42" s="40" t="s">
        <v>76</v>
      </c>
      <c r="R42" s="10" t="s">
        <v>77</v>
      </c>
      <c r="S42" s="41" t="s">
        <v>78</v>
      </c>
      <c r="T42" s="42" t="s">
        <v>123</v>
      </c>
      <c r="U42" s="10" t="s">
        <v>124</v>
      </c>
      <c r="V42" s="55" t="s">
        <v>125</v>
      </c>
      <c r="W42" s="55"/>
      <c r="X42" s="10" t="str">
        <f t="shared" si="1"/>
        <v>2020</v>
      </c>
      <c r="Y42" s="39" t="str">
        <f t="shared" si="2"/>
        <v>D40585</v>
      </c>
      <c r="Z42" s="44" t="str">
        <f t="shared" si="3"/>
        <v>uint16</v>
      </c>
      <c r="AA42" s="39"/>
      <c r="AB42" s="39"/>
      <c r="AC42" s="39"/>
      <c r="AD42" s="39" t="str">
        <f t="shared" si="4"/>
        <v>稼動率</v>
      </c>
      <c r="AE42" s="39"/>
      <c r="AF42" s="39" t="str">
        <f t="shared" si="7"/>
        <v>OEE)生產數歸零的設定時間-時</v>
      </c>
    </row>
    <row r="43" spans="1:32">
      <c r="A43" s="31">
        <v>33</v>
      </c>
      <c r="B43" s="32" t="s">
        <v>136</v>
      </c>
      <c r="C43" s="33" t="s">
        <v>1</v>
      </c>
      <c r="D43" s="32" t="s">
        <v>35</v>
      </c>
      <c r="E43" s="32" t="s">
        <v>35</v>
      </c>
      <c r="F43" s="32" t="s">
        <v>35</v>
      </c>
      <c r="G43" s="34" t="s">
        <v>70</v>
      </c>
      <c r="H43" s="50" t="s">
        <v>160</v>
      </c>
      <c r="I43" s="35" t="str">
        <f t="shared" si="6"/>
        <v>D40586</v>
      </c>
      <c r="J43" s="36" t="s">
        <v>35</v>
      </c>
      <c r="K43" s="53" t="s">
        <v>72</v>
      </c>
      <c r="L43" s="46">
        <v>40586</v>
      </c>
      <c r="M43" s="51" t="s">
        <v>145</v>
      </c>
      <c r="N43" s="73"/>
      <c r="O43" s="73"/>
      <c r="P43" s="39" t="s">
        <v>75</v>
      </c>
      <c r="Q43" s="40" t="s">
        <v>76</v>
      </c>
      <c r="R43" s="10" t="s">
        <v>77</v>
      </c>
      <c r="S43" s="41" t="s">
        <v>78</v>
      </c>
      <c r="T43" s="42" t="s">
        <v>127</v>
      </c>
      <c r="U43" s="10" t="s">
        <v>128</v>
      </c>
      <c r="V43" s="55" t="s">
        <v>129</v>
      </c>
      <c r="W43" s="55"/>
      <c r="X43" s="10" t="str">
        <f t="shared" si="1"/>
        <v>2020</v>
      </c>
      <c r="Y43" s="39" t="str">
        <f t="shared" si="2"/>
        <v>D40586</v>
      </c>
      <c r="Z43" s="44" t="str">
        <f t="shared" si="3"/>
        <v>uint16</v>
      </c>
      <c r="AA43" s="39"/>
      <c r="AB43" s="39"/>
      <c r="AC43" s="39"/>
      <c r="AD43" s="39" t="str">
        <f t="shared" si="4"/>
        <v>稼動率</v>
      </c>
      <c r="AE43" s="39"/>
      <c r="AF43" s="39" t="str">
        <f t="shared" si="7"/>
        <v>OEE)生產數歸零的設定時間-分</v>
      </c>
    </row>
    <row r="44" spans="1:32">
      <c r="A44" s="31">
        <v>34</v>
      </c>
      <c r="B44" s="32" t="s">
        <v>136</v>
      </c>
      <c r="C44" s="33" t="s">
        <v>1</v>
      </c>
      <c r="D44" s="32" t="s">
        <v>35</v>
      </c>
      <c r="E44" s="32" t="s">
        <v>35</v>
      </c>
      <c r="F44" s="32" t="s">
        <v>35</v>
      </c>
      <c r="G44" s="34" t="s">
        <v>70</v>
      </c>
      <c r="H44" s="50" t="s">
        <v>161</v>
      </c>
      <c r="I44" s="35" t="str">
        <f t="shared" si="6"/>
        <v>D40587</v>
      </c>
      <c r="J44" s="36" t="s">
        <v>35</v>
      </c>
      <c r="K44" s="53" t="s">
        <v>72</v>
      </c>
      <c r="L44" s="46">
        <v>40587</v>
      </c>
      <c r="M44" s="51" t="s">
        <v>145</v>
      </c>
      <c r="N44" s="73"/>
      <c r="O44" s="73"/>
      <c r="P44" s="39" t="s">
        <v>75</v>
      </c>
      <c r="Q44" s="40" t="s">
        <v>76</v>
      </c>
      <c r="R44" s="10" t="s">
        <v>77</v>
      </c>
      <c r="S44" s="41" t="s">
        <v>78</v>
      </c>
      <c r="T44" s="42" t="s">
        <v>127</v>
      </c>
      <c r="U44" s="10" t="s">
        <v>131</v>
      </c>
      <c r="V44" s="55" t="s">
        <v>132</v>
      </c>
      <c r="W44" s="55"/>
      <c r="X44" s="10" t="str">
        <f t="shared" si="1"/>
        <v>2020</v>
      </c>
      <c r="Y44" s="39" t="str">
        <f t="shared" si="2"/>
        <v>D40587</v>
      </c>
      <c r="Z44" s="44" t="str">
        <f t="shared" si="3"/>
        <v>uint16</v>
      </c>
      <c r="AA44" s="39"/>
      <c r="AB44" s="39"/>
      <c r="AC44" s="39"/>
      <c r="AD44" s="39" t="str">
        <f t="shared" si="4"/>
        <v>稼動率</v>
      </c>
      <c r="AE44" s="39"/>
      <c r="AF44" s="39" t="str">
        <f t="shared" si="7"/>
        <v>OEE)生產數歸零的設定時間-秒</v>
      </c>
    </row>
    <row r="45" spans="1:32">
      <c r="A45" s="31">
        <v>35</v>
      </c>
      <c r="B45" s="10" t="s">
        <v>162</v>
      </c>
      <c r="C45" s="33" t="s">
        <v>1</v>
      </c>
      <c r="D45" s="32" t="s">
        <v>35</v>
      </c>
      <c r="E45" s="32" t="s">
        <v>35</v>
      </c>
      <c r="F45" s="32" t="s">
        <v>35</v>
      </c>
      <c r="G45" s="34" t="s">
        <v>70</v>
      </c>
      <c r="H45" s="58" t="s">
        <v>163</v>
      </c>
      <c r="I45" s="35" t="str">
        <f t="shared" si="6"/>
        <v>D40675</v>
      </c>
      <c r="J45" s="59" t="s">
        <v>164</v>
      </c>
      <c r="K45" s="53" t="s">
        <v>165</v>
      </c>
      <c r="L45" s="23">
        <v>40675</v>
      </c>
      <c r="N45" s="2"/>
      <c r="P45" s="39" t="s">
        <v>75</v>
      </c>
      <c r="Q45" s="60" t="s">
        <v>76</v>
      </c>
      <c r="R45" s="61" t="s">
        <v>166</v>
      </c>
      <c r="S45" s="62" t="s">
        <v>35</v>
      </c>
      <c r="T45" s="61" t="s">
        <v>106</v>
      </c>
      <c r="U45" s="61" t="s">
        <v>167</v>
      </c>
      <c r="V45" s="55" t="s">
        <v>168</v>
      </c>
      <c r="W45" s="55"/>
      <c r="X45" s="10" t="str">
        <f t="shared" si="1"/>
        <v>2020</v>
      </c>
      <c r="Y45" s="39" t="str">
        <f t="shared" si="2"/>
        <v>D40675</v>
      </c>
      <c r="Z45" s="44" t="str">
        <f t="shared" si="3"/>
        <v xml:space="preserve"> ASCII ( uint16[12]_24字) </v>
      </c>
      <c r="AA45" s="39"/>
      <c r="AB45" s="39"/>
      <c r="AC45" s="39"/>
      <c r="AD45" s="39" t="str">
        <f t="shared" si="4"/>
        <v>製程ID</v>
      </c>
      <c r="AE45" s="39"/>
      <c r="AF45" s="39" t="str">
        <f t="shared" si="7"/>
        <v>PID)ID1-本體</v>
      </c>
    </row>
    <row r="46" spans="1:32">
      <c r="A46" s="31">
        <v>36</v>
      </c>
      <c r="B46" s="10" t="s">
        <v>162</v>
      </c>
      <c r="C46" s="33" t="s">
        <v>1</v>
      </c>
      <c r="D46" s="32" t="s">
        <v>35</v>
      </c>
      <c r="E46" s="32" t="s">
        <v>35</v>
      </c>
      <c r="F46" s="32" t="s">
        <v>35</v>
      </c>
      <c r="G46" s="34" t="s">
        <v>70</v>
      </c>
      <c r="H46" s="58" t="s">
        <v>163</v>
      </c>
      <c r="I46" s="35" t="str">
        <f t="shared" si="6"/>
        <v>D40676</v>
      </c>
      <c r="J46" s="63" t="s">
        <v>169</v>
      </c>
      <c r="K46" s="53" t="s">
        <v>165</v>
      </c>
      <c r="L46" s="23">
        <v>40676</v>
      </c>
      <c r="N46" s="2"/>
      <c r="P46" s="39" t="s">
        <v>75</v>
      </c>
      <c r="Q46" s="60" t="s">
        <v>76</v>
      </c>
      <c r="R46" s="61" t="s">
        <v>166</v>
      </c>
      <c r="S46" s="62" t="s">
        <v>35</v>
      </c>
      <c r="T46" s="61" t="s">
        <v>106</v>
      </c>
      <c r="U46" s="61" t="s">
        <v>167</v>
      </c>
      <c r="V46" s="55"/>
      <c r="W46" s="55"/>
      <c r="X46" s="10" t="str">
        <f t="shared" si="1"/>
        <v>2020</v>
      </c>
      <c r="Y46" s="39" t="str">
        <f t="shared" si="2"/>
        <v>D40676</v>
      </c>
      <c r="Z46" s="44" t="str">
        <f t="shared" si="3"/>
        <v xml:space="preserve"> ASCII ( uint16[12]_24字) </v>
      </c>
      <c r="AA46" s="39"/>
      <c r="AB46" s="39"/>
      <c r="AC46" s="39"/>
      <c r="AD46" s="39" t="str">
        <f t="shared" si="4"/>
        <v>製程ID</v>
      </c>
      <c r="AE46" s="39"/>
      <c r="AF46" s="39" t="str">
        <f t="shared" si="7"/>
        <v>PID)ID1-本體</v>
      </c>
    </row>
    <row r="47" spans="1:32">
      <c r="A47" s="31">
        <v>37</v>
      </c>
      <c r="B47" s="10" t="s">
        <v>162</v>
      </c>
      <c r="C47" s="33" t="s">
        <v>1</v>
      </c>
      <c r="D47" s="32" t="s">
        <v>35</v>
      </c>
      <c r="E47" s="32" t="s">
        <v>35</v>
      </c>
      <c r="F47" s="32" t="s">
        <v>35</v>
      </c>
      <c r="G47" s="34" t="s">
        <v>70</v>
      </c>
      <c r="H47" s="58" t="s">
        <v>163</v>
      </c>
      <c r="I47" s="35" t="str">
        <f t="shared" si="6"/>
        <v>D40677</v>
      </c>
      <c r="J47" s="63" t="s">
        <v>170</v>
      </c>
      <c r="K47" s="53" t="s">
        <v>165</v>
      </c>
      <c r="L47" s="23">
        <v>40677</v>
      </c>
      <c r="N47" s="2"/>
      <c r="P47" s="39" t="s">
        <v>75</v>
      </c>
      <c r="Q47" s="60" t="s">
        <v>76</v>
      </c>
      <c r="R47" s="61" t="s">
        <v>166</v>
      </c>
      <c r="S47" s="62" t="s">
        <v>35</v>
      </c>
      <c r="T47" s="61" t="s">
        <v>106</v>
      </c>
      <c r="U47" s="61" t="s">
        <v>167</v>
      </c>
      <c r="V47" s="55"/>
      <c r="W47" s="55"/>
      <c r="X47" s="10" t="str">
        <f t="shared" si="1"/>
        <v>2020</v>
      </c>
      <c r="Y47" s="39" t="str">
        <f t="shared" si="2"/>
        <v>D40677</v>
      </c>
      <c r="Z47" s="44" t="str">
        <f t="shared" si="3"/>
        <v xml:space="preserve"> ASCII ( uint16[12]_24字) </v>
      </c>
      <c r="AA47" s="39"/>
      <c r="AB47" s="39"/>
      <c r="AC47" s="39"/>
      <c r="AD47" s="39" t="str">
        <f t="shared" si="4"/>
        <v>製程ID</v>
      </c>
      <c r="AE47" s="39"/>
      <c r="AF47" s="39" t="str">
        <f t="shared" si="7"/>
        <v>PID)ID1-本體</v>
      </c>
    </row>
    <row r="48" spans="1:32">
      <c r="A48" s="31">
        <v>38</v>
      </c>
      <c r="B48" s="10" t="s">
        <v>162</v>
      </c>
      <c r="C48" s="33" t="s">
        <v>1</v>
      </c>
      <c r="D48" s="32" t="s">
        <v>35</v>
      </c>
      <c r="E48" s="32" t="s">
        <v>35</v>
      </c>
      <c r="F48" s="32" t="s">
        <v>35</v>
      </c>
      <c r="G48" s="34" t="s">
        <v>70</v>
      </c>
      <c r="H48" s="58" t="s">
        <v>163</v>
      </c>
      <c r="I48" s="35" t="str">
        <f t="shared" si="6"/>
        <v>D40678</v>
      </c>
      <c r="J48" s="63" t="s">
        <v>171</v>
      </c>
      <c r="K48" s="53" t="s">
        <v>165</v>
      </c>
      <c r="L48" s="23">
        <v>40678</v>
      </c>
      <c r="N48" s="2"/>
      <c r="P48" s="39" t="s">
        <v>75</v>
      </c>
      <c r="Q48" s="60" t="s">
        <v>76</v>
      </c>
      <c r="R48" s="61" t="s">
        <v>166</v>
      </c>
      <c r="S48" s="62" t="s">
        <v>35</v>
      </c>
      <c r="T48" s="61" t="s">
        <v>106</v>
      </c>
      <c r="U48" s="61" t="s">
        <v>167</v>
      </c>
      <c r="V48" s="55"/>
      <c r="W48" s="55"/>
      <c r="X48" s="10" t="str">
        <f t="shared" si="1"/>
        <v>2020</v>
      </c>
      <c r="Y48" s="39" t="str">
        <f t="shared" si="2"/>
        <v>D40678</v>
      </c>
      <c r="Z48" s="44" t="str">
        <f t="shared" si="3"/>
        <v xml:space="preserve"> ASCII ( uint16[12]_24字) </v>
      </c>
      <c r="AA48" s="39"/>
      <c r="AB48" s="39"/>
      <c r="AC48" s="39"/>
      <c r="AD48" s="39" t="str">
        <f t="shared" si="4"/>
        <v>製程ID</v>
      </c>
      <c r="AE48" s="39"/>
      <c r="AF48" s="39" t="str">
        <f t="shared" si="7"/>
        <v>PID)ID1-本體</v>
      </c>
    </row>
    <row r="49" spans="1:32">
      <c r="A49" s="31">
        <v>39</v>
      </c>
      <c r="B49" s="10" t="s">
        <v>162</v>
      </c>
      <c r="C49" s="33" t="s">
        <v>1</v>
      </c>
      <c r="D49" s="32" t="s">
        <v>35</v>
      </c>
      <c r="E49" s="32" t="s">
        <v>35</v>
      </c>
      <c r="F49" s="32" t="s">
        <v>35</v>
      </c>
      <c r="G49" s="34" t="s">
        <v>70</v>
      </c>
      <c r="H49" s="58" t="s">
        <v>163</v>
      </c>
      <c r="I49" s="35" t="str">
        <f t="shared" si="6"/>
        <v>D40679</v>
      </c>
      <c r="J49" s="63" t="s">
        <v>172</v>
      </c>
      <c r="K49" s="53" t="s">
        <v>165</v>
      </c>
      <c r="L49" s="23">
        <v>40679</v>
      </c>
      <c r="N49" s="2"/>
      <c r="P49" s="39" t="s">
        <v>75</v>
      </c>
      <c r="Q49" s="60" t="s">
        <v>76</v>
      </c>
      <c r="R49" s="61" t="s">
        <v>166</v>
      </c>
      <c r="S49" s="62" t="s">
        <v>35</v>
      </c>
      <c r="T49" s="61" t="s">
        <v>106</v>
      </c>
      <c r="U49" s="61" t="s">
        <v>167</v>
      </c>
      <c r="V49" s="55"/>
      <c r="W49" s="55"/>
      <c r="X49" s="10" t="str">
        <f t="shared" si="1"/>
        <v>2020</v>
      </c>
      <c r="Y49" s="39" t="str">
        <f t="shared" si="2"/>
        <v>D40679</v>
      </c>
      <c r="Z49" s="44" t="str">
        <f t="shared" si="3"/>
        <v xml:space="preserve"> ASCII ( uint16[12]_24字) </v>
      </c>
      <c r="AA49" s="39"/>
      <c r="AB49" s="39"/>
      <c r="AC49" s="39"/>
      <c r="AD49" s="39" t="str">
        <f t="shared" si="4"/>
        <v>製程ID</v>
      </c>
      <c r="AE49" s="39"/>
      <c r="AF49" s="39" t="str">
        <f t="shared" si="7"/>
        <v>PID)ID1-本體</v>
      </c>
    </row>
    <row r="50" spans="1:32">
      <c r="A50" s="31">
        <v>40</v>
      </c>
      <c r="B50" s="10" t="s">
        <v>162</v>
      </c>
      <c r="C50" s="33" t="s">
        <v>1</v>
      </c>
      <c r="D50" s="32" t="s">
        <v>35</v>
      </c>
      <c r="E50" s="32" t="s">
        <v>35</v>
      </c>
      <c r="F50" s="32" t="s">
        <v>35</v>
      </c>
      <c r="G50" s="34" t="s">
        <v>70</v>
      </c>
      <c r="H50" s="58" t="s">
        <v>163</v>
      </c>
      <c r="I50" s="35" t="str">
        <f t="shared" si="6"/>
        <v>D40680</v>
      </c>
      <c r="J50" s="63" t="s">
        <v>173</v>
      </c>
      <c r="K50" s="53" t="s">
        <v>165</v>
      </c>
      <c r="L50" s="23">
        <v>40680</v>
      </c>
      <c r="N50" s="2"/>
      <c r="P50" s="39" t="s">
        <v>75</v>
      </c>
      <c r="Q50" s="60" t="s">
        <v>76</v>
      </c>
      <c r="R50" s="61" t="s">
        <v>166</v>
      </c>
      <c r="S50" s="62" t="s">
        <v>35</v>
      </c>
      <c r="T50" s="61" t="s">
        <v>106</v>
      </c>
      <c r="U50" s="61" t="s">
        <v>167</v>
      </c>
      <c r="V50" s="55"/>
      <c r="W50" s="55"/>
      <c r="X50" s="10" t="str">
        <f t="shared" si="1"/>
        <v>2020</v>
      </c>
      <c r="Y50" s="39" t="str">
        <f t="shared" si="2"/>
        <v>D40680</v>
      </c>
      <c r="Z50" s="44" t="str">
        <f t="shared" si="3"/>
        <v xml:space="preserve"> ASCII ( uint16[12]_24字) </v>
      </c>
      <c r="AA50" s="39"/>
      <c r="AB50" s="39"/>
      <c r="AC50" s="39"/>
      <c r="AD50" s="39" t="str">
        <f t="shared" si="4"/>
        <v>製程ID</v>
      </c>
      <c r="AE50" s="39"/>
      <c r="AF50" s="39" t="str">
        <f t="shared" si="7"/>
        <v>PID)ID1-本體</v>
      </c>
    </row>
    <row r="51" spans="1:32">
      <c r="A51" s="31">
        <v>41</v>
      </c>
      <c r="B51" s="10" t="s">
        <v>162</v>
      </c>
      <c r="C51" s="33" t="s">
        <v>1</v>
      </c>
      <c r="D51" s="32" t="s">
        <v>35</v>
      </c>
      <c r="E51" s="32" t="s">
        <v>35</v>
      </c>
      <c r="F51" s="32" t="s">
        <v>35</v>
      </c>
      <c r="G51" s="34" t="s">
        <v>70</v>
      </c>
      <c r="H51" s="58" t="s">
        <v>163</v>
      </c>
      <c r="I51" s="35" t="str">
        <f t="shared" si="6"/>
        <v>D40681</v>
      </c>
      <c r="J51" s="63" t="s">
        <v>174</v>
      </c>
      <c r="K51" s="53" t="s">
        <v>165</v>
      </c>
      <c r="L51" s="23">
        <v>40681</v>
      </c>
      <c r="N51" s="2"/>
      <c r="P51" s="39" t="s">
        <v>75</v>
      </c>
      <c r="Q51" s="60" t="s">
        <v>76</v>
      </c>
      <c r="R51" s="61" t="s">
        <v>166</v>
      </c>
      <c r="S51" s="62" t="s">
        <v>35</v>
      </c>
      <c r="T51" s="61" t="s">
        <v>106</v>
      </c>
      <c r="U51" s="61" t="s">
        <v>167</v>
      </c>
      <c r="V51" s="55"/>
      <c r="W51" s="55"/>
      <c r="X51" s="10" t="str">
        <f t="shared" si="1"/>
        <v>2020</v>
      </c>
      <c r="Y51" s="39" t="str">
        <f t="shared" si="2"/>
        <v>D40681</v>
      </c>
      <c r="Z51" s="44" t="str">
        <f t="shared" si="3"/>
        <v xml:space="preserve"> ASCII ( uint16[12]_24字) </v>
      </c>
      <c r="AA51" s="39"/>
      <c r="AB51" s="39"/>
      <c r="AC51" s="39"/>
      <c r="AD51" s="39" t="str">
        <f t="shared" si="4"/>
        <v>製程ID</v>
      </c>
      <c r="AE51" s="39"/>
      <c r="AF51" s="39" t="str">
        <f t="shared" si="7"/>
        <v>PID)ID1-本體</v>
      </c>
    </row>
    <row r="52" spans="1:32">
      <c r="A52" s="31">
        <v>42</v>
      </c>
      <c r="B52" s="10" t="s">
        <v>162</v>
      </c>
      <c r="C52" s="33" t="s">
        <v>1</v>
      </c>
      <c r="D52" s="32" t="s">
        <v>35</v>
      </c>
      <c r="E52" s="32" t="s">
        <v>35</v>
      </c>
      <c r="F52" s="32" t="s">
        <v>35</v>
      </c>
      <c r="G52" s="34" t="s">
        <v>70</v>
      </c>
      <c r="H52" s="58" t="s">
        <v>163</v>
      </c>
      <c r="I52" s="35" t="str">
        <f t="shared" si="6"/>
        <v>D40682</v>
      </c>
      <c r="J52" s="63" t="s">
        <v>175</v>
      </c>
      <c r="K52" s="53" t="s">
        <v>165</v>
      </c>
      <c r="L52" s="23">
        <v>40682</v>
      </c>
      <c r="N52" s="2"/>
      <c r="P52" s="39" t="s">
        <v>75</v>
      </c>
      <c r="Q52" s="60" t="s">
        <v>76</v>
      </c>
      <c r="R52" s="61" t="s">
        <v>166</v>
      </c>
      <c r="S52" s="62" t="s">
        <v>35</v>
      </c>
      <c r="T52" s="61" t="s">
        <v>106</v>
      </c>
      <c r="U52" s="61" t="s">
        <v>167</v>
      </c>
      <c r="V52" s="55"/>
      <c r="W52" s="55"/>
      <c r="X52" s="10" t="str">
        <f t="shared" si="1"/>
        <v>2020</v>
      </c>
      <c r="Y52" s="39" t="str">
        <f t="shared" si="2"/>
        <v>D40682</v>
      </c>
      <c r="Z52" s="44" t="str">
        <f t="shared" si="3"/>
        <v xml:space="preserve"> ASCII ( uint16[12]_24字) </v>
      </c>
      <c r="AA52" s="39"/>
      <c r="AB52" s="39"/>
      <c r="AC52" s="39"/>
      <c r="AD52" s="39" t="str">
        <f t="shared" si="4"/>
        <v>製程ID</v>
      </c>
      <c r="AE52" s="39"/>
      <c r="AF52" s="39" t="str">
        <f t="shared" si="7"/>
        <v>PID)ID1-本體</v>
      </c>
    </row>
    <row r="53" spans="1:32">
      <c r="A53" s="31">
        <v>43</v>
      </c>
      <c r="B53" s="10" t="s">
        <v>162</v>
      </c>
      <c r="C53" s="33" t="s">
        <v>1</v>
      </c>
      <c r="D53" s="32" t="s">
        <v>35</v>
      </c>
      <c r="E53" s="32" t="s">
        <v>35</v>
      </c>
      <c r="F53" s="32" t="s">
        <v>35</v>
      </c>
      <c r="G53" s="34" t="s">
        <v>70</v>
      </c>
      <c r="H53" s="58" t="s">
        <v>163</v>
      </c>
      <c r="I53" s="35" t="str">
        <f t="shared" si="6"/>
        <v>D40683</v>
      </c>
      <c r="J53" s="63" t="s">
        <v>175</v>
      </c>
      <c r="K53" s="53" t="s">
        <v>165</v>
      </c>
      <c r="L53" s="23">
        <v>40683</v>
      </c>
      <c r="N53" s="2"/>
      <c r="P53" s="39" t="s">
        <v>75</v>
      </c>
      <c r="Q53" s="60" t="s">
        <v>76</v>
      </c>
      <c r="R53" s="61" t="s">
        <v>166</v>
      </c>
      <c r="S53" s="62" t="s">
        <v>35</v>
      </c>
      <c r="T53" s="61" t="s">
        <v>106</v>
      </c>
      <c r="U53" s="61" t="s">
        <v>167</v>
      </c>
      <c r="V53" s="55"/>
      <c r="W53" s="55"/>
      <c r="X53" s="10" t="str">
        <f t="shared" si="1"/>
        <v>2020</v>
      </c>
      <c r="Y53" s="39" t="str">
        <f t="shared" si="2"/>
        <v>D40683</v>
      </c>
      <c r="Z53" s="44" t="str">
        <f t="shared" si="3"/>
        <v xml:space="preserve"> ASCII ( uint16[12]_24字) </v>
      </c>
      <c r="AA53" s="39"/>
      <c r="AB53" s="39"/>
      <c r="AC53" s="39"/>
      <c r="AD53" s="39" t="str">
        <f t="shared" si="4"/>
        <v>製程ID</v>
      </c>
      <c r="AE53" s="39"/>
      <c r="AF53" s="39" t="str">
        <f t="shared" si="7"/>
        <v>PID)ID1-本體</v>
      </c>
    </row>
    <row r="54" spans="1:32">
      <c r="A54" s="31">
        <v>44</v>
      </c>
      <c r="B54" s="10" t="s">
        <v>162</v>
      </c>
      <c r="C54" s="33" t="s">
        <v>1</v>
      </c>
      <c r="D54" s="32" t="s">
        <v>35</v>
      </c>
      <c r="E54" s="32" t="s">
        <v>35</v>
      </c>
      <c r="F54" s="32" t="s">
        <v>35</v>
      </c>
      <c r="G54" s="34" t="s">
        <v>70</v>
      </c>
      <c r="H54" s="58" t="s">
        <v>163</v>
      </c>
      <c r="I54" s="35" t="str">
        <f t="shared" si="6"/>
        <v>D40684</v>
      </c>
      <c r="J54" s="63" t="s">
        <v>176</v>
      </c>
      <c r="K54" s="53" t="s">
        <v>165</v>
      </c>
      <c r="L54" s="23">
        <v>40684</v>
      </c>
      <c r="N54" s="2"/>
      <c r="P54" s="39" t="s">
        <v>75</v>
      </c>
      <c r="Q54" s="60" t="s">
        <v>76</v>
      </c>
      <c r="R54" s="61" t="s">
        <v>166</v>
      </c>
      <c r="S54" s="62" t="s">
        <v>35</v>
      </c>
      <c r="T54" s="61" t="s">
        <v>106</v>
      </c>
      <c r="U54" s="61" t="s">
        <v>167</v>
      </c>
      <c r="V54" s="55"/>
      <c r="W54" s="55"/>
      <c r="X54" s="10" t="str">
        <f t="shared" si="1"/>
        <v>2020</v>
      </c>
      <c r="Y54" s="39" t="str">
        <f t="shared" si="2"/>
        <v>D40684</v>
      </c>
      <c r="Z54" s="44" t="str">
        <f t="shared" si="3"/>
        <v xml:space="preserve"> ASCII ( uint16[12]_24字) </v>
      </c>
      <c r="AA54" s="39"/>
      <c r="AB54" s="39"/>
      <c r="AC54" s="39"/>
      <c r="AD54" s="39" t="str">
        <f t="shared" si="4"/>
        <v>製程ID</v>
      </c>
      <c r="AE54" s="39"/>
      <c r="AF54" s="39" t="str">
        <f t="shared" si="7"/>
        <v>PID)ID1-本體</v>
      </c>
    </row>
    <row r="55" spans="1:32">
      <c r="A55" s="31">
        <v>45</v>
      </c>
      <c r="B55" s="10" t="s">
        <v>162</v>
      </c>
      <c r="C55" s="33" t="s">
        <v>1</v>
      </c>
      <c r="D55" s="32" t="s">
        <v>35</v>
      </c>
      <c r="E55" s="32" t="s">
        <v>35</v>
      </c>
      <c r="F55" s="32" t="s">
        <v>35</v>
      </c>
      <c r="G55" s="34" t="s">
        <v>70</v>
      </c>
      <c r="H55" s="58" t="s">
        <v>163</v>
      </c>
      <c r="I55" s="35" t="str">
        <f t="shared" si="6"/>
        <v>D40685</v>
      </c>
      <c r="J55" s="64"/>
      <c r="K55" s="53" t="s">
        <v>165</v>
      </c>
      <c r="L55" s="23">
        <v>40685</v>
      </c>
      <c r="N55" s="2"/>
      <c r="P55" s="39" t="s">
        <v>75</v>
      </c>
      <c r="Q55" s="60" t="s">
        <v>76</v>
      </c>
      <c r="R55" s="61" t="s">
        <v>166</v>
      </c>
      <c r="S55" s="62" t="s">
        <v>35</v>
      </c>
      <c r="T55" s="61" t="s">
        <v>106</v>
      </c>
      <c r="U55" s="61" t="s">
        <v>167</v>
      </c>
      <c r="V55" s="55"/>
      <c r="W55" s="55"/>
      <c r="X55" s="10" t="str">
        <f t="shared" si="1"/>
        <v>2020</v>
      </c>
      <c r="Y55" s="39" t="str">
        <f t="shared" si="2"/>
        <v>D40685</v>
      </c>
      <c r="Z55" s="44" t="str">
        <f t="shared" si="3"/>
        <v xml:space="preserve"> ASCII ( uint16[12]_24字) </v>
      </c>
      <c r="AA55" s="39"/>
      <c r="AB55" s="39"/>
      <c r="AC55" s="39"/>
      <c r="AD55" s="39" t="str">
        <f t="shared" si="4"/>
        <v>製程ID</v>
      </c>
      <c r="AE55" s="39"/>
      <c r="AF55" s="39" t="str">
        <f t="shared" si="7"/>
        <v>PID)ID1-本體</v>
      </c>
    </row>
    <row r="56" spans="1:32">
      <c r="A56" s="31">
        <v>46</v>
      </c>
      <c r="B56" s="10" t="s">
        <v>162</v>
      </c>
      <c r="C56" s="33" t="s">
        <v>1</v>
      </c>
      <c r="D56" s="32" t="s">
        <v>35</v>
      </c>
      <c r="E56" s="32" t="s">
        <v>35</v>
      </c>
      <c r="F56" s="32" t="s">
        <v>35</v>
      </c>
      <c r="G56" s="34" t="s">
        <v>70</v>
      </c>
      <c r="H56" s="58" t="s">
        <v>163</v>
      </c>
      <c r="I56" s="35" t="str">
        <f t="shared" si="6"/>
        <v>D40686</v>
      </c>
      <c r="J56" s="64"/>
      <c r="K56" s="53" t="s">
        <v>165</v>
      </c>
      <c r="L56" s="23">
        <v>40686</v>
      </c>
      <c r="N56" s="2"/>
      <c r="P56" s="39" t="s">
        <v>75</v>
      </c>
      <c r="Q56" s="60" t="s">
        <v>76</v>
      </c>
      <c r="R56" s="61" t="s">
        <v>166</v>
      </c>
      <c r="S56" s="62" t="s">
        <v>35</v>
      </c>
      <c r="T56" s="61" t="s">
        <v>106</v>
      </c>
      <c r="U56" s="61" t="s">
        <v>167</v>
      </c>
      <c r="V56" s="55"/>
      <c r="W56" s="55"/>
      <c r="X56" s="10" t="str">
        <f t="shared" si="1"/>
        <v>2020</v>
      </c>
      <c r="Y56" s="39" t="str">
        <f t="shared" si="2"/>
        <v>D40686</v>
      </c>
      <c r="Z56" s="44" t="str">
        <f t="shared" si="3"/>
        <v xml:space="preserve"> ASCII ( uint16[12]_24字) </v>
      </c>
      <c r="AA56" s="39"/>
      <c r="AB56" s="39"/>
      <c r="AC56" s="39"/>
      <c r="AD56" s="39" t="str">
        <f t="shared" si="4"/>
        <v>製程ID</v>
      </c>
      <c r="AE56" s="39"/>
      <c r="AF56" s="39" t="str">
        <f t="shared" si="7"/>
        <v>PID)ID1-本體</v>
      </c>
    </row>
    <row r="57" spans="1:32">
      <c r="A57" s="31">
        <v>47</v>
      </c>
      <c r="B57" s="39" t="s">
        <v>36</v>
      </c>
      <c r="C57" s="33" t="s">
        <v>1</v>
      </c>
      <c r="D57" s="32" t="s">
        <v>35</v>
      </c>
      <c r="E57" s="32" t="s">
        <v>35</v>
      </c>
      <c r="F57" s="32" t="s">
        <v>35</v>
      </c>
      <c r="G57" s="34" t="s">
        <v>70</v>
      </c>
      <c r="H57" s="58" t="s">
        <v>24</v>
      </c>
      <c r="I57" s="35" t="str">
        <f t="shared" si="6"/>
        <v>D40075</v>
      </c>
      <c r="J57" s="63" t="s">
        <v>177</v>
      </c>
      <c r="K57" s="53" t="s">
        <v>178</v>
      </c>
      <c r="L57" s="23">
        <v>40075</v>
      </c>
      <c r="P57" s="39" t="s">
        <v>75</v>
      </c>
      <c r="Q57" s="60" t="s">
        <v>76</v>
      </c>
      <c r="R57" s="61" t="s">
        <v>166</v>
      </c>
      <c r="S57" s="62" t="s">
        <v>35</v>
      </c>
      <c r="T57" s="61" t="s">
        <v>106</v>
      </c>
      <c r="U57" s="61" t="s">
        <v>167</v>
      </c>
      <c r="V57" s="55" t="s">
        <v>179</v>
      </c>
      <c r="W57" s="55"/>
      <c r="X57" s="10" t="s">
        <v>180</v>
      </c>
      <c r="Y57" s="39" t="str">
        <f t="shared" si="2"/>
        <v>D40075</v>
      </c>
      <c r="Z57" s="44" t="str">
        <f t="shared" si="3"/>
        <v xml:space="preserve">ASCII ( uint16[35]_70字) </v>
      </c>
      <c r="AA57" s="39"/>
      <c r="AB57" s="39"/>
      <c r="AC57" s="39"/>
      <c r="AD57" s="39" t="str">
        <f t="shared" si="4"/>
        <v>材料ID</v>
      </c>
      <c r="AE57" s="39"/>
      <c r="AF57" s="39" t="str">
        <f t="shared" si="7"/>
        <v>MID)螺絲</v>
      </c>
    </row>
    <row r="58" spans="1:32">
      <c r="A58" s="31">
        <v>48</v>
      </c>
      <c r="B58" s="39" t="s">
        <v>36</v>
      </c>
      <c r="C58" s="33" t="s">
        <v>1</v>
      </c>
      <c r="D58" s="32" t="s">
        <v>35</v>
      </c>
      <c r="E58" s="32" t="s">
        <v>35</v>
      </c>
      <c r="F58" s="32" t="s">
        <v>35</v>
      </c>
      <c r="G58" s="34" t="s">
        <v>70</v>
      </c>
      <c r="H58" s="58" t="s">
        <v>24</v>
      </c>
      <c r="I58" s="35" t="str">
        <f t="shared" si="6"/>
        <v>D40076</v>
      </c>
      <c r="J58" s="63" t="s">
        <v>181</v>
      </c>
      <c r="K58" s="53" t="s">
        <v>178</v>
      </c>
      <c r="L58" s="23">
        <v>40076</v>
      </c>
      <c r="P58" s="39" t="s">
        <v>75</v>
      </c>
      <c r="Q58" s="60" t="s">
        <v>76</v>
      </c>
      <c r="R58" s="61" t="s">
        <v>166</v>
      </c>
      <c r="S58" s="62" t="s">
        <v>35</v>
      </c>
      <c r="T58" s="61" t="s">
        <v>106</v>
      </c>
      <c r="U58" s="61" t="s">
        <v>167</v>
      </c>
      <c r="V58" s="55"/>
      <c r="W58" s="55"/>
      <c r="X58" s="10" t="s">
        <v>182</v>
      </c>
      <c r="Y58" s="39" t="str">
        <f t="shared" si="2"/>
        <v>D40076</v>
      </c>
      <c r="Z58" s="44" t="str">
        <f t="shared" si="3"/>
        <v xml:space="preserve">ASCII ( uint16[35]_70字) </v>
      </c>
      <c r="AA58" s="39"/>
      <c r="AB58" s="39"/>
      <c r="AC58" s="39"/>
      <c r="AD58" s="39" t="str">
        <f t="shared" si="4"/>
        <v>材料ID</v>
      </c>
      <c r="AE58" s="39"/>
      <c r="AF58" s="39" t="str">
        <f t="shared" si="7"/>
        <v>MID)螺絲</v>
      </c>
    </row>
    <row r="59" spans="1:32">
      <c r="A59" s="31">
        <v>49</v>
      </c>
      <c r="B59" s="39" t="s">
        <v>36</v>
      </c>
      <c r="C59" s="33" t="s">
        <v>1</v>
      </c>
      <c r="D59" s="32" t="s">
        <v>35</v>
      </c>
      <c r="E59" s="32" t="s">
        <v>35</v>
      </c>
      <c r="F59" s="32" t="s">
        <v>35</v>
      </c>
      <c r="G59" s="34" t="s">
        <v>70</v>
      </c>
      <c r="H59" s="58" t="s">
        <v>24</v>
      </c>
      <c r="I59" s="35" t="str">
        <f t="shared" si="6"/>
        <v>D40077</v>
      </c>
      <c r="J59" s="63">
        <v>10</v>
      </c>
      <c r="K59" s="53" t="s">
        <v>178</v>
      </c>
      <c r="L59" s="23">
        <v>40077</v>
      </c>
      <c r="P59" s="39" t="s">
        <v>75</v>
      </c>
      <c r="Q59" s="60" t="s">
        <v>76</v>
      </c>
      <c r="R59" s="61" t="s">
        <v>166</v>
      </c>
      <c r="S59" s="62" t="s">
        <v>35</v>
      </c>
      <c r="T59" s="61" t="s">
        <v>106</v>
      </c>
      <c r="U59" s="61" t="s">
        <v>167</v>
      </c>
      <c r="V59" s="55"/>
      <c r="W59" s="55"/>
      <c r="X59" s="10" t="str">
        <f t="shared" ref="X59:X92" si="8">IF(G59="●",RIGHT(C59,4),"-")</f>
        <v>2020</v>
      </c>
      <c r="Y59" s="39" t="str">
        <f t="shared" si="2"/>
        <v>D40077</v>
      </c>
      <c r="Z59" s="44" t="str">
        <f t="shared" si="3"/>
        <v xml:space="preserve">ASCII ( uint16[35]_70字) </v>
      </c>
      <c r="AA59" s="39"/>
      <c r="AB59" s="39"/>
      <c r="AC59" s="39"/>
      <c r="AD59" s="39" t="str">
        <f t="shared" si="4"/>
        <v>材料ID</v>
      </c>
      <c r="AE59" s="39"/>
      <c r="AF59" s="39" t="str">
        <f t="shared" si="7"/>
        <v>MID)螺絲</v>
      </c>
    </row>
    <row r="60" spans="1:32">
      <c r="A60" s="31">
        <v>50</v>
      </c>
      <c r="B60" s="39" t="s">
        <v>36</v>
      </c>
      <c r="C60" s="33" t="s">
        <v>1</v>
      </c>
      <c r="D60" s="32" t="s">
        <v>35</v>
      </c>
      <c r="E60" s="32" t="s">
        <v>35</v>
      </c>
      <c r="F60" s="32" t="s">
        <v>35</v>
      </c>
      <c r="G60" s="34" t="s">
        <v>70</v>
      </c>
      <c r="H60" s="58" t="s">
        <v>24</v>
      </c>
      <c r="I60" s="35" t="str">
        <f t="shared" si="6"/>
        <v>D40078</v>
      </c>
      <c r="J60" s="63" t="s">
        <v>175</v>
      </c>
      <c r="K60" s="53" t="s">
        <v>178</v>
      </c>
      <c r="L60" s="23">
        <v>40078</v>
      </c>
      <c r="P60" s="39" t="s">
        <v>75</v>
      </c>
      <c r="Q60" s="60" t="s">
        <v>76</v>
      </c>
      <c r="R60" s="61" t="s">
        <v>166</v>
      </c>
      <c r="S60" s="62" t="s">
        <v>35</v>
      </c>
      <c r="T60" s="61" t="s">
        <v>106</v>
      </c>
      <c r="U60" s="61" t="s">
        <v>167</v>
      </c>
      <c r="V60" s="55"/>
      <c r="W60" s="55"/>
      <c r="X60" s="10" t="str">
        <f t="shared" si="8"/>
        <v>2020</v>
      </c>
      <c r="Y60" s="39" t="str">
        <f t="shared" si="2"/>
        <v>D40078</v>
      </c>
      <c r="Z60" s="44" t="str">
        <f t="shared" si="3"/>
        <v xml:space="preserve">ASCII ( uint16[35]_70字) </v>
      </c>
      <c r="AA60" s="39"/>
      <c r="AB60" s="39"/>
      <c r="AC60" s="39"/>
      <c r="AD60" s="39" t="str">
        <f t="shared" si="4"/>
        <v>材料ID</v>
      </c>
      <c r="AE60" s="39"/>
      <c r="AF60" s="39" t="str">
        <f t="shared" si="7"/>
        <v>MID)螺絲</v>
      </c>
    </row>
    <row r="61" spans="1:32">
      <c r="A61" s="31">
        <v>51</v>
      </c>
      <c r="B61" s="39" t="s">
        <v>36</v>
      </c>
      <c r="C61" s="33" t="s">
        <v>1</v>
      </c>
      <c r="D61" s="32" t="s">
        <v>35</v>
      </c>
      <c r="E61" s="32" t="s">
        <v>35</v>
      </c>
      <c r="F61" s="32" t="s">
        <v>35</v>
      </c>
      <c r="G61" s="34" t="s">
        <v>70</v>
      </c>
      <c r="H61" s="58" t="s">
        <v>24</v>
      </c>
      <c r="I61" s="35" t="str">
        <f t="shared" si="6"/>
        <v>D40079</v>
      </c>
      <c r="J61" s="63" t="s">
        <v>183</v>
      </c>
      <c r="K61" s="53" t="s">
        <v>178</v>
      </c>
      <c r="L61" s="23">
        <v>40079</v>
      </c>
      <c r="P61" s="39" t="s">
        <v>75</v>
      </c>
      <c r="Q61" s="60" t="s">
        <v>76</v>
      </c>
      <c r="R61" s="61" t="s">
        <v>166</v>
      </c>
      <c r="S61" s="62" t="s">
        <v>35</v>
      </c>
      <c r="T61" s="61" t="s">
        <v>106</v>
      </c>
      <c r="U61" s="61" t="s">
        <v>167</v>
      </c>
      <c r="V61" s="55"/>
      <c r="W61" s="55"/>
      <c r="X61" s="10" t="str">
        <f t="shared" si="8"/>
        <v>2020</v>
      </c>
      <c r="Y61" s="39" t="str">
        <f t="shared" si="2"/>
        <v>D40079</v>
      </c>
      <c r="Z61" s="44" t="str">
        <f t="shared" si="3"/>
        <v xml:space="preserve">ASCII ( uint16[35]_70字) </v>
      </c>
      <c r="AA61" s="39"/>
      <c r="AB61" s="39"/>
      <c r="AC61" s="39"/>
      <c r="AD61" s="39" t="str">
        <f t="shared" si="4"/>
        <v>材料ID</v>
      </c>
      <c r="AE61" s="39"/>
      <c r="AF61" s="39" t="str">
        <f t="shared" si="7"/>
        <v>MID)螺絲</v>
      </c>
    </row>
    <row r="62" spans="1:32">
      <c r="A62" s="31">
        <v>52</v>
      </c>
      <c r="B62" s="39" t="s">
        <v>36</v>
      </c>
      <c r="C62" s="33" t="s">
        <v>1</v>
      </c>
      <c r="D62" s="32" t="s">
        <v>35</v>
      </c>
      <c r="E62" s="32" t="s">
        <v>35</v>
      </c>
      <c r="F62" s="32" t="s">
        <v>35</v>
      </c>
      <c r="G62" s="34" t="s">
        <v>70</v>
      </c>
      <c r="H62" s="58" t="s">
        <v>24</v>
      </c>
      <c r="I62" s="35" t="str">
        <f t="shared" si="6"/>
        <v>D40080</v>
      </c>
      <c r="J62" s="63" t="s">
        <v>184</v>
      </c>
      <c r="K62" s="53" t="s">
        <v>178</v>
      </c>
      <c r="L62" s="23">
        <v>40080</v>
      </c>
      <c r="P62" s="39" t="s">
        <v>75</v>
      </c>
      <c r="Q62" s="60" t="s">
        <v>76</v>
      </c>
      <c r="R62" s="61" t="s">
        <v>166</v>
      </c>
      <c r="S62" s="62" t="s">
        <v>35</v>
      </c>
      <c r="T62" s="61" t="s">
        <v>106</v>
      </c>
      <c r="U62" s="61" t="s">
        <v>167</v>
      </c>
      <c r="V62" s="55"/>
      <c r="W62" s="55"/>
      <c r="X62" s="10" t="str">
        <f t="shared" si="8"/>
        <v>2020</v>
      </c>
      <c r="Y62" s="39" t="str">
        <f t="shared" si="2"/>
        <v>D40080</v>
      </c>
      <c r="Z62" s="44" t="str">
        <f t="shared" si="3"/>
        <v xml:space="preserve">ASCII ( uint16[35]_70字) </v>
      </c>
      <c r="AA62" s="39"/>
      <c r="AB62" s="39"/>
      <c r="AC62" s="39"/>
      <c r="AD62" s="39" t="str">
        <f t="shared" si="4"/>
        <v>材料ID</v>
      </c>
      <c r="AE62" s="39"/>
      <c r="AF62" s="39" t="str">
        <f t="shared" si="7"/>
        <v>MID)螺絲</v>
      </c>
    </row>
    <row r="63" spans="1:32">
      <c r="A63" s="31">
        <v>53</v>
      </c>
      <c r="B63" s="39" t="s">
        <v>36</v>
      </c>
      <c r="C63" s="33" t="s">
        <v>1</v>
      </c>
      <c r="D63" s="32" t="s">
        <v>35</v>
      </c>
      <c r="E63" s="32" t="s">
        <v>35</v>
      </c>
      <c r="F63" s="32" t="s">
        <v>35</v>
      </c>
      <c r="G63" s="34" t="s">
        <v>70</v>
      </c>
      <c r="H63" s="58" t="s">
        <v>24</v>
      </c>
      <c r="I63" s="35" t="str">
        <f t="shared" si="6"/>
        <v>D40081</v>
      </c>
      <c r="J63" s="63" t="s">
        <v>185</v>
      </c>
      <c r="K63" s="53" t="s">
        <v>178</v>
      </c>
      <c r="L63" s="23">
        <v>40081</v>
      </c>
      <c r="P63" s="39" t="s">
        <v>75</v>
      </c>
      <c r="Q63" s="60" t="s">
        <v>76</v>
      </c>
      <c r="R63" s="61" t="s">
        <v>166</v>
      </c>
      <c r="S63" s="62" t="s">
        <v>35</v>
      </c>
      <c r="T63" s="61" t="s">
        <v>106</v>
      </c>
      <c r="U63" s="61" t="s">
        <v>167</v>
      </c>
      <c r="V63" s="55"/>
      <c r="W63" s="55"/>
      <c r="X63" s="10" t="str">
        <f t="shared" si="8"/>
        <v>2020</v>
      </c>
      <c r="Y63" s="39" t="str">
        <f t="shared" si="2"/>
        <v>D40081</v>
      </c>
      <c r="Z63" s="44" t="str">
        <f t="shared" si="3"/>
        <v xml:space="preserve">ASCII ( uint16[35]_70字) </v>
      </c>
      <c r="AA63" s="39"/>
      <c r="AB63" s="39"/>
      <c r="AC63" s="39"/>
      <c r="AD63" s="39" t="str">
        <f t="shared" si="4"/>
        <v>材料ID</v>
      </c>
      <c r="AE63" s="39"/>
      <c r="AF63" s="39" t="str">
        <f t="shared" si="7"/>
        <v>MID)螺絲</v>
      </c>
    </row>
    <row r="64" spans="1:32">
      <c r="A64" s="31">
        <v>54</v>
      </c>
      <c r="B64" s="39" t="s">
        <v>36</v>
      </c>
      <c r="C64" s="33" t="s">
        <v>1</v>
      </c>
      <c r="D64" s="32" t="s">
        <v>35</v>
      </c>
      <c r="E64" s="32" t="s">
        <v>35</v>
      </c>
      <c r="F64" s="32" t="s">
        <v>35</v>
      </c>
      <c r="G64" s="34" t="s">
        <v>70</v>
      </c>
      <c r="H64" s="58" t="s">
        <v>24</v>
      </c>
      <c r="I64" s="35" t="str">
        <f t="shared" si="6"/>
        <v>D40082</v>
      </c>
      <c r="J64" s="63" t="s">
        <v>186</v>
      </c>
      <c r="K64" s="53" t="s">
        <v>178</v>
      </c>
      <c r="L64" s="23">
        <v>40082</v>
      </c>
      <c r="P64" s="39" t="s">
        <v>75</v>
      </c>
      <c r="Q64" s="60" t="s">
        <v>76</v>
      </c>
      <c r="R64" s="61" t="s">
        <v>166</v>
      </c>
      <c r="S64" s="62" t="s">
        <v>35</v>
      </c>
      <c r="T64" s="61" t="s">
        <v>106</v>
      </c>
      <c r="U64" s="61" t="s">
        <v>167</v>
      </c>
      <c r="V64" s="55"/>
      <c r="W64" s="55"/>
      <c r="X64" s="10" t="str">
        <f t="shared" si="8"/>
        <v>2020</v>
      </c>
      <c r="Y64" s="39" t="str">
        <f t="shared" si="2"/>
        <v>D40082</v>
      </c>
      <c r="Z64" s="44" t="str">
        <f t="shared" si="3"/>
        <v xml:space="preserve">ASCII ( uint16[35]_70字) </v>
      </c>
      <c r="AA64" s="39"/>
      <c r="AB64" s="39"/>
      <c r="AC64" s="39"/>
      <c r="AD64" s="39" t="str">
        <f t="shared" si="4"/>
        <v>材料ID</v>
      </c>
      <c r="AE64" s="39"/>
      <c r="AF64" s="39" t="str">
        <f t="shared" si="7"/>
        <v>MID)螺絲</v>
      </c>
    </row>
    <row r="65" spans="1:32">
      <c r="A65" s="31">
        <v>55</v>
      </c>
      <c r="B65" s="39" t="s">
        <v>36</v>
      </c>
      <c r="C65" s="33" t="s">
        <v>1</v>
      </c>
      <c r="D65" s="32" t="s">
        <v>35</v>
      </c>
      <c r="E65" s="32" t="s">
        <v>35</v>
      </c>
      <c r="F65" s="32" t="s">
        <v>35</v>
      </c>
      <c r="G65" s="34" t="s">
        <v>70</v>
      </c>
      <c r="H65" s="58" t="s">
        <v>24</v>
      </c>
      <c r="I65" s="35" t="str">
        <f t="shared" si="6"/>
        <v>D40083</v>
      </c>
      <c r="J65" s="63" t="s">
        <v>187</v>
      </c>
      <c r="K65" s="53" t="s">
        <v>178</v>
      </c>
      <c r="L65" s="23">
        <v>40083</v>
      </c>
      <c r="P65" s="39" t="s">
        <v>75</v>
      </c>
      <c r="Q65" s="60" t="s">
        <v>76</v>
      </c>
      <c r="R65" s="61" t="s">
        <v>166</v>
      </c>
      <c r="S65" s="62" t="s">
        <v>35</v>
      </c>
      <c r="T65" s="61" t="s">
        <v>106</v>
      </c>
      <c r="U65" s="61" t="s">
        <v>167</v>
      </c>
      <c r="V65" s="55"/>
      <c r="W65" s="55"/>
      <c r="X65" s="10" t="str">
        <f t="shared" si="8"/>
        <v>2020</v>
      </c>
      <c r="Y65" s="39" t="str">
        <f t="shared" si="2"/>
        <v>D40083</v>
      </c>
      <c r="Z65" s="44" t="str">
        <f t="shared" si="3"/>
        <v xml:space="preserve">ASCII ( uint16[35]_70字) </v>
      </c>
      <c r="AA65" s="39"/>
      <c r="AB65" s="39"/>
      <c r="AC65" s="39"/>
      <c r="AD65" s="39" t="str">
        <f t="shared" si="4"/>
        <v>材料ID</v>
      </c>
      <c r="AE65" s="39"/>
      <c r="AF65" s="39" t="str">
        <f t="shared" si="7"/>
        <v>MID)螺絲</v>
      </c>
    </row>
    <row r="66" spans="1:32">
      <c r="A66" s="31">
        <v>56</v>
      </c>
      <c r="B66" s="39" t="s">
        <v>36</v>
      </c>
      <c r="C66" s="33" t="s">
        <v>1</v>
      </c>
      <c r="D66" s="32" t="s">
        <v>35</v>
      </c>
      <c r="E66" s="32" t="s">
        <v>35</v>
      </c>
      <c r="F66" s="32" t="s">
        <v>35</v>
      </c>
      <c r="G66" s="34" t="s">
        <v>70</v>
      </c>
      <c r="H66" s="58" t="s">
        <v>24</v>
      </c>
      <c r="I66" s="35" t="str">
        <f t="shared" si="6"/>
        <v>D40084</v>
      </c>
      <c r="J66" s="63" t="s">
        <v>187</v>
      </c>
      <c r="K66" s="53" t="s">
        <v>178</v>
      </c>
      <c r="L66" s="23">
        <v>40084</v>
      </c>
      <c r="P66" s="39" t="s">
        <v>75</v>
      </c>
      <c r="Q66" s="60" t="s">
        <v>76</v>
      </c>
      <c r="R66" s="61" t="s">
        <v>166</v>
      </c>
      <c r="S66" s="62" t="s">
        <v>35</v>
      </c>
      <c r="T66" s="61" t="s">
        <v>106</v>
      </c>
      <c r="U66" s="61" t="s">
        <v>167</v>
      </c>
      <c r="V66" s="55"/>
      <c r="W66" s="55"/>
      <c r="X66" s="10" t="str">
        <f t="shared" si="8"/>
        <v>2020</v>
      </c>
      <c r="Y66" s="39" t="str">
        <f t="shared" si="2"/>
        <v>D40084</v>
      </c>
      <c r="Z66" s="44" t="str">
        <f t="shared" si="3"/>
        <v xml:space="preserve">ASCII ( uint16[35]_70字) </v>
      </c>
      <c r="AA66" s="39"/>
      <c r="AB66" s="39"/>
      <c r="AC66" s="39"/>
      <c r="AD66" s="39" t="str">
        <f t="shared" si="4"/>
        <v>材料ID</v>
      </c>
      <c r="AE66" s="39"/>
      <c r="AF66" s="39" t="str">
        <f t="shared" si="7"/>
        <v>MID)螺絲</v>
      </c>
    </row>
    <row r="67" spans="1:32">
      <c r="A67" s="31">
        <v>57</v>
      </c>
      <c r="B67" s="39" t="s">
        <v>36</v>
      </c>
      <c r="C67" s="33" t="s">
        <v>1</v>
      </c>
      <c r="D67" s="32" t="s">
        <v>35</v>
      </c>
      <c r="E67" s="32" t="s">
        <v>35</v>
      </c>
      <c r="F67" s="32" t="s">
        <v>35</v>
      </c>
      <c r="G67" s="34" t="s">
        <v>70</v>
      </c>
      <c r="H67" s="58" t="s">
        <v>24</v>
      </c>
      <c r="I67" s="35" t="str">
        <f t="shared" si="6"/>
        <v>D40085</v>
      </c>
      <c r="J67" s="63" t="s">
        <v>188</v>
      </c>
      <c r="K67" s="53" t="s">
        <v>178</v>
      </c>
      <c r="L67" s="23">
        <v>40085</v>
      </c>
      <c r="P67" s="39" t="s">
        <v>75</v>
      </c>
      <c r="Q67" s="60" t="s">
        <v>76</v>
      </c>
      <c r="R67" s="61" t="s">
        <v>166</v>
      </c>
      <c r="S67" s="62" t="s">
        <v>35</v>
      </c>
      <c r="T67" s="61" t="s">
        <v>106</v>
      </c>
      <c r="U67" s="61" t="s">
        <v>167</v>
      </c>
      <c r="V67" s="55"/>
      <c r="W67" s="55"/>
      <c r="X67" s="10" t="str">
        <f t="shared" si="8"/>
        <v>2020</v>
      </c>
      <c r="Y67" s="39" t="str">
        <f t="shared" si="2"/>
        <v>D40085</v>
      </c>
      <c r="Z67" s="44" t="str">
        <f t="shared" si="3"/>
        <v xml:space="preserve">ASCII ( uint16[35]_70字) </v>
      </c>
      <c r="AA67" s="39"/>
      <c r="AB67" s="39"/>
      <c r="AC67" s="39"/>
      <c r="AD67" s="39" t="str">
        <f t="shared" si="4"/>
        <v>材料ID</v>
      </c>
      <c r="AE67" s="39"/>
      <c r="AF67" s="39" t="str">
        <f t="shared" si="7"/>
        <v>MID)螺絲</v>
      </c>
    </row>
    <row r="68" spans="1:32">
      <c r="A68" s="31">
        <v>58</v>
      </c>
      <c r="B68" s="39" t="s">
        <v>36</v>
      </c>
      <c r="C68" s="33" t="s">
        <v>1</v>
      </c>
      <c r="D68" s="32" t="s">
        <v>35</v>
      </c>
      <c r="E68" s="32" t="s">
        <v>35</v>
      </c>
      <c r="F68" s="32" t="s">
        <v>35</v>
      </c>
      <c r="G68" s="34" t="s">
        <v>70</v>
      </c>
      <c r="H68" s="58" t="s">
        <v>24</v>
      </c>
      <c r="I68" s="35" t="str">
        <f t="shared" si="6"/>
        <v>D40086</v>
      </c>
      <c r="J68" s="63" t="s">
        <v>170</v>
      </c>
      <c r="K68" s="53" t="s">
        <v>178</v>
      </c>
      <c r="L68" s="23">
        <v>40086</v>
      </c>
      <c r="P68" s="39" t="s">
        <v>75</v>
      </c>
      <c r="Q68" s="60" t="s">
        <v>76</v>
      </c>
      <c r="R68" s="61" t="s">
        <v>166</v>
      </c>
      <c r="S68" s="62" t="s">
        <v>35</v>
      </c>
      <c r="T68" s="61" t="s">
        <v>106</v>
      </c>
      <c r="U68" s="61" t="s">
        <v>167</v>
      </c>
      <c r="V68" s="55"/>
      <c r="W68" s="55"/>
      <c r="X68" s="10" t="str">
        <f t="shared" si="8"/>
        <v>2020</v>
      </c>
      <c r="Y68" s="39" t="str">
        <f t="shared" si="2"/>
        <v>D40086</v>
      </c>
      <c r="Z68" s="44" t="str">
        <f t="shared" si="3"/>
        <v xml:space="preserve">ASCII ( uint16[35]_70字) </v>
      </c>
      <c r="AA68" s="39"/>
      <c r="AB68" s="39"/>
      <c r="AC68" s="39"/>
      <c r="AD68" s="39" t="str">
        <f t="shared" si="4"/>
        <v>材料ID</v>
      </c>
      <c r="AE68" s="39"/>
      <c r="AF68" s="39" t="str">
        <f t="shared" si="7"/>
        <v>MID)螺絲</v>
      </c>
    </row>
    <row r="69" spans="1:32">
      <c r="A69" s="31">
        <v>59</v>
      </c>
      <c r="B69" s="39" t="s">
        <v>36</v>
      </c>
      <c r="C69" s="33" t="s">
        <v>1</v>
      </c>
      <c r="D69" s="32" t="s">
        <v>35</v>
      </c>
      <c r="E69" s="32" t="s">
        <v>35</v>
      </c>
      <c r="F69" s="32" t="s">
        <v>35</v>
      </c>
      <c r="G69" s="34" t="s">
        <v>70</v>
      </c>
      <c r="H69" s="58" t="s">
        <v>24</v>
      </c>
      <c r="I69" s="35" t="str">
        <f t="shared" si="6"/>
        <v>D40087</v>
      </c>
      <c r="J69" s="63" t="s">
        <v>189</v>
      </c>
      <c r="K69" s="53" t="s">
        <v>178</v>
      </c>
      <c r="L69" s="23">
        <v>40087</v>
      </c>
      <c r="P69" s="39" t="s">
        <v>75</v>
      </c>
      <c r="Q69" s="60" t="s">
        <v>76</v>
      </c>
      <c r="R69" s="61" t="s">
        <v>166</v>
      </c>
      <c r="S69" s="62" t="s">
        <v>35</v>
      </c>
      <c r="T69" s="61" t="s">
        <v>106</v>
      </c>
      <c r="U69" s="61" t="s">
        <v>167</v>
      </c>
      <c r="V69" s="55"/>
      <c r="W69" s="55"/>
      <c r="X69" s="10" t="str">
        <f t="shared" si="8"/>
        <v>2020</v>
      </c>
      <c r="Y69" s="39" t="str">
        <f t="shared" si="2"/>
        <v>D40087</v>
      </c>
      <c r="Z69" s="44" t="str">
        <f t="shared" si="3"/>
        <v xml:space="preserve">ASCII ( uint16[35]_70字) </v>
      </c>
      <c r="AA69" s="39"/>
      <c r="AB69" s="39"/>
      <c r="AC69" s="39"/>
      <c r="AD69" s="39" t="str">
        <f t="shared" si="4"/>
        <v>材料ID</v>
      </c>
      <c r="AE69" s="39"/>
      <c r="AF69" s="39" t="str">
        <f t="shared" si="7"/>
        <v>MID)螺絲</v>
      </c>
    </row>
    <row r="70" spans="1:32">
      <c r="A70" s="31">
        <v>60</v>
      </c>
      <c r="B70" s="39" t="s">
        <v>36</v>
      </c>
      <c r="C70" s="33" t="s">
        <v>1</v>
      </c>
      <c r="D70" s="32" t="s">
        <v>35</v>
      </c>
      <c r="E70" s="32" t="s">
        <v>35</v>
      </c>
      <c r="F70" s="32" t="s">
        <v>35</v>
      </c>
      <c r="G70" s="34" t="s">
        <v>70</v>
      </c>
      <c r="H70" s="58" t="s">
        <v>24</v>
      </c>
      <c r="I70" s="35" t="str">
        <f t="shared" si="6"/>
        <v>D40088</v>
      </c>
      <c r="J70" s="63" t="s">
        <v>190</v>
      </c>
      <c r="K70" s="53" t="s">
        <v>178</v>
      </c>
      <c r="L70" s="23">
        <v>40088</v>
      </c>
      <c r="P70" s="39" t="s">
        <v>75</v>
      </c>
      <c r="Q70" s="60" t="s">
        <v>76</v>
      </c>
      <c r="R70" s="61" t="s">
        <v>166</v>
      </c>
      <c r="S70" s="62" t="s">
        <v>35</v>
      </c>
      <c r="T70" s="61" t="s">
        <v>106</v>
      </c>
      <c r="U70" s="61" t="s">
        <v>167</v>
      </c>
      <c r="V70" s="55"/>
      <c r="W70" s="55"/>
      <c r="X70" s="10" t="str">
        <f t="shared" si="8"/>
        <v>2020</v>
      </c>
      <c r="Y70" s="39" t="str">
        <f t="shared" si="2"/>
        <v>D40088</v>
      </c>
      <c r="Z70" s="44" t="str">
        <f t="shared" si="3"/>
        <v xml:space="preserve">ASCII ( uint16[35]_70字) </v>
      </c>
      <c r="AA70" s="39"/>
      <c r="AB70" s="39"/>
      <c r="AC70" s="39"/>
      <c r="AD70" s="39" t="str">
        <f t="shared" si="4"/>
        <v>材料ID</v>
      </c>
      <c r="AE70" s="39"/>
      <c r="AF70" s="39" t="str">
        <f t="shared" si="7"/>
        <v>MID)螺絲</v>
      </c>
    </row>
    <row r="71" spans="1:32">
      <c r="A71" s="31">
        <v>61</v>
      </c>
      <c r="B71" s="39" t="s">
        <v>36</v>
      </c>
      <c r="C71" s="33" t="s">
        <v>1</v>
      </c>
      <c r="D71" s="32" t="s">
        <v>35</v>
      </c>
      <c r="E71" s="32" t="s">
        <v>35</v>
      </c>
      <c r="F71" s="32" t="s">
        <v>35</v>
      </c>
      <c r="G71" s="34" t="s">
        <v>70</v>
      </c>
      <c r="H71" s="58" t="s">
        <v>24</v>
      </c>
      <c r="I71" s="35" t="str">
        <f t="shared" si="6"/>
        <v>D40089</v>
      </c>
      <c r="J71" s="63" t="s">
        <v>191</v>
      </c>
      <c r="K71" s="53" t="s">
        <v>178</v>
      </c>
      <c r="L71" s="23">
        <v>40089</v>
      </c>
      <c r="P71" s="39" t="s">
        <v>75</v>
      </c>
      <c r="Q71" s="60" t="s">
        <v>76</v>
      </c>
      <c r="R71" s="61" t="s">
        <v>166</v>
      </c>
      <c r="S71" s="62" t="s">
        <v>35</v>
      </c>
      <c r="T71" s="61" t="s">
        <v>106</v>
      </c>
      <c r="U71" s="61" t="s">
        <v>167</v>
      </c>
      <c r="V71" s="55"/>
      <c r="W71" s="55"/>
      <c r="X71" s="10" t="str">
        <f t="shared" si="8"/>
        <v>2020</v>
      </c>
      <c r="Y71" s="39" t="str">
        <f t="shared" si="2"/>
        <v>D40089</v>
      </c>
      <c r="Z71" s="44" t="str">
        <f t="shared" si="3"/>
        <v xml:space="preserve">ASCII ( uint16[35]_70字) </v>
      </c>
      <c r="AA71" s="39"/>
      <c r="AB71" s="39"/>
      <c r="AC71" s="39"/>
      <c r="AD71" s="39" t="str">
        <f t="shared" si="4"/>
        <v>材料ID</v>
      </c>
      <c r="AE71" s="39"/>
      <c r="AF71" s="39" t="str">
        <f t="shared" si="7"/>
        <v>MID)螺絲</v>
      </c>
    </row>
    <row r="72" spans="1:32">
      <c r="A72" s="31">
        <v>62</v>
      </c>
      <c r="B72" s="39" t="s">
        <v>36</v>
      </c>
      <c r="C72" s="33" t="s">
        <v>1</v>
      </c>
      <c r="D72" s="32" t="s">
        <v>35</v>
      </c>
      <c r="E72" s="32" t="s">
        <v>35</v>
      </c>
      <c r="F72" s="32" t="s">
        <v>35</v>
      </c>
      <c r="G72" s="34" t="s">
        <v>70</v>
      </c>
      <c r="H72" s="58" t="s">
        <v>24</v>
      </c>
      <c r="I72" s="35" t="str">
        <f t="shared" si="6"/>
        <v>D40090</v>
      </c>
      <c r="J72" s="63" t="s">
        <v>192</v>
      </c>
      <c r="K72" s="53" t="s">
        <v>178</v>
      </c>
      <c r="L72" s="23">
        <v>40090</v>
      </c>
      <c r="P72" s="39" t="s">
        <v>75</v>
      </c>
      <c r="Q72" s="60" t="s">
        <v>76</v>
      </c>
      <c r="R72" s="61" t="s">
        <v>166</v>
      </c>
      <c r="S72" s="62" t="s">
        <v>35</v>
      </c>
      <c r="T72" s="61" t="s">
        <v>106</v>
      </c>
      <c r="U72" s="61" t="s">
        <v>167</v>
      </c>
      <c r="V72" s="55"/>
      <c r="W72" s="55"/>
      <c r="X72" s="10" t="str">
        <f t="shared" si="8"/>
        <v>2020</v>
      </c>
      <c r="Y72" s="39" t="str">
        <f t="shared" si="2"/>
        <v>D40090</v>
      </c>
      <c r="Z72" s="44" t="str">
        <f t="shared" si="3"/>
        <v xml:space="preserve">ASCII ( uint16[35]_70字) </v>
      </c>
      <c r="AA72" s="39"/>
      <c r="AB72" s="39"/>
      <c r="AC72" s="39"/>
      <c r="AD72" s="39" t="str">
        <f t="shared" si="4"/>
        <v>材料ID</v>
      </c>
      <c r="AE72" s="39"/>
      <c r="AF72" s="39" t="str">
        <f t="shared" si="7"/>
        <v>MID)螺絲</v>
      </c>
    </row>
    <row r="73" spans="1:32">
      <c r="A73" s="31">
        <v>63</v>
      </c>
      <c r="B73" s="39" t="s">
        <v>36</v>
      </c>
      <c r="C73" s="33" t="s">
        <v>1</v>
      </c>
      <c r="D73" s="32" t="s">
        <v>35</v>
      </c>
      <c r="E73" s="32" t="s">
        <v>35</v>
      </c>
      <c r="F73" s="32" t="s">
        <v>35</v>
      </c>
      <c r="G73" s="34" t="s">
        <v>70</v>
      </c>
      <c r="H73" s="58" t="s">
        <v>24</v>
      </c>
      <c r="I73" s="35" t="str">
        <f t="shared" si="6"/>
        <v>D40091</v>
      </c>
      <c r="J73" s="63" t="s">
        <v>193</v>
      </c>
      <c r="K73" s="53" t="s">
        <v>178</v>
      </c>
      <c r="L73" s="23">
        <v>40091</v>
      </c>
      <c r="P73" s="39" t="s">
        <v>75</v>
      </c>
      <c r="Q73" s="60" t="s">
        <v>76</v>
      </c>
      <c r="R73" s="61" t="s">
        <v>166</v>
      </c>
      <c r="S73" s="62" t="s">
        <v>35</v>
      </c>
      <c r="T73" s="61" t="s">
        <v>106</v>
      </c>
      <c r="U73" s="61" t="s">
        <v>167</v>
      </c>
      <c r="V73" s="55"/>
      <c r="W73" s="55"/>
      <c r="X73" s="10" t="str">
        <f t="shared" si="8"/>
        <v>2020</v>
      </c>
      <c r="Y73" s="39" t="str">
        <f t="shared" si="2"/>
        <v>D40091</v>
      </c>
      <c r="Z73" s="44" t="str">
        <f t="shared" si="3"/>
        <v xml:space="preserve">ASCII ( uint16[35]_70字) </v>
      </c>
      <c r="AA73" s="39"/>
      <c r="AB73" s="39"/>
      <c r="AC73" s="39"/>
      <c r="AD73" s="39" t="str">
        <f t="shared" si="4"/>
        <v>材料ID</v>
      </c>
      <c r="AE73" s="39"/>
      <c r="AF73" s="39" t="str">
        <f t="shared" si="7"/>
        <v>MID)螺絲</v>
      </c>
    </row>
    <row r="74" spans="1:32">
      <c r="A74" s="31">
        <v>64</v>
      </c>
      <c r="B74" s="39" t="s">
        <v>36</v>
      </c>
      <c r="C74" s="33" t="s">
        <v>1</v>
      </c>
      <c r="D74" s="32" t="s">
        <v>35</v>
      </c>
      <c r="E74" s="32" t="s">
        <v>35</v>
      </c>
      <c r="F74" s="32" t="s">
        <v>35</v>
      </c>
      <c r="G74" s="34" t="s">
        <v>70</v>
      </c>
      <c r="H74" s="58" t="s">
        <v>24</v>
      </c>
      <c r="I74" s="35" t="str">
        <f t="shared" si="6"/>
        <v>D40092</v>
      </c>
      <c r="J74" s="63" t="s">
        <v>188</v>
      </c>
      <c r="K74" s="53" t="s">
        <v>178</v>
      </c>
      <c r="L74" s="23">
        <v>40092</v>
      </c>
      <c r="P74" s="39" t="s">
        <v>75</v>
      </c>
      <c r="Q74" s="60" t="s">
        <v>76</v>
      </c>
      <c r="R74" s="61" t="s">
        <v>166</v>
      </c>
      <c r="S74" s="62" t="s">
        <v>35</v>
      </c>
      <c r="T74" s="61" t="s">
        <v>106</v>
      </c>
      <c r="U74" s="61" t="s">
        <v>167</v>
      </c>
      <c r="V74" s="55"/>
      <c r="W74" s="55"/>
      <c r="X74" s="10" t="str">
        <f t="shared" si="8"/>
        <v>2020</v>
      </c>
      <c r="Y74" s="39" t="str">
        <f t="shared" si="2"/>
        <v>D40092</v>
      </c>
      <c r="Z74" s="44" t="str">
        <f t="shared" si="3"/>
        <v xml:space="preserve">ASCII ( uint16[35]_70字) </v>
      </c>
      <c r="AA74" s="39"/>
      <c r="AB74" s="39"/>
      <c r="AC74" s="39"/>
      <c r="AD74" s="39" t="str">
        <f t="shared" si="4"/>
        <v>材料ID</v>
      </c>
      <c r="AE74" s="39"/>
      <c r="AF74" s="39" t="str">
        <f t="shared" si="7"/>
        <v>MID)螺絲</v>
      </c>
    </row>
    <row r="75" spans="1:32">
      <c r="A75" s="31">
        <v>65</v>
      </c>
      <c r="B75" s="39" t="s">
        <v>36</v>
      </c>
      <c r="C75" s="33" t="s">
        <v>1</v>
      </c>
      <c r="D75" s="32" t="s">
        <v>35</v>
      </c>
      <c r="E75" s="32" t="s">
        <v>35</v>
      </c>
      <c r="F75" s="32" t="s">
        <v>35</v>
      </c>
      <c r="G75" s="34" t="s">
        <v>70</v>
      </c>
      <c r="H75" s="58" t="s">
        <v>24</v>
      </c>
      <c r="I75" s="35" t="str">
        <f t="shared" si="6"/>
        <v>D40093</v>
      </c>
      <c r="J75" s="63" t="s">
        <v>171</v>
      </c>
      <c r="K75" s="53" t="s">
        <v>178</v>
      </c>
      <c r="L75" s="23">
        <v>40093</v>
      </c>
      <c r="P75" s="39" t="s">
        <v>75</v>
      </c>
      <c r="Q75" s="60" t="s">
        <v>76</v>
      </c>
      <c r="R75" s="61" t="s">
        <v>166</v>
      </c>
      <c r="S75" s="62" t="s">
        <v>35</v>
      </c>
      <c r="T75" s="61" t="s">
        <v>106</v>
      </c>
      <c r="U75" s="61" t="s">
        <v>167</v>
      </c>
      <c r="V75" s="55"/>
      <c r="W75" s="55"/>
      <c r="X75" s="10" t="str">
        <f t="shared" si="8"/>
        <v>2020</v>
      </c>
      <c r="Y75" s="39" t="str">
        <f t="shared" si="2"/>
        <v>D40093</v>
      </c>
      <c r="Z75" s="44" t="str">
        <f t="shared" si="3"/>
        <v xml:space="preserve">ASCII ( uint16[35]_70字) </v>
      </c>
      <c r="AA75" s="39"/>
      <c r="AB75" s="39"/>
      <c r="AC75" s="39"/>
      <c r="AD75" s="39" t="str">
        <f t="shared" ref="AD75:AD138" si="9">LEFT(B75,FIND("/",B75)-1)</f>
        <v>材料ID</v>
      </c>
      <c r="AE75" s="39"/>
      <c r="AF75" s="39" t="str">
        <f t="shared" si="7"/>
        <v>MID)螺絲</v>
      </c>
    </row>
    <row r="76" spans="1:32">
      <c r="A76" s="31">
        <v>66</v>
      </c>
      <c r="B76" s="39" t="s">
        <v>36</v>
      </c>
      <c r="C76" s="33" t="s">
        <v>1</v>
      </c>
      <c r="D76" s="32" t="s">
        <v>35</v>
      </c>
      <c r="E76" s="32" t="s">
        <v>35</v>
      </c>
      <c r="F76" s="32" t="s">
        <v>35</v>
      </c>
      <c r="G76" s="34" t="s">
        <v>70</v>
      </c>
      <c r="H76" s="58" t="s">
        <v>24</v>
      </c>
      <c r="I76" s="35" t="str">
        <f t="shared" si="6"/>
        <v>D40094</v>
      </c>
      <c r="J76" s="63" t="s">
        <v>175</v>
      </c>
      <c r="K76" s="53" t="s">
        <v>178</v>
      </c>
      <c r="L76" s="23">
        <v>40094</v>
      </c>
      <c r="P76" s="39" t="s">
        <v>75</v>
      </c>
      <c r="Q76" s="60" t="s">
        <v>76</v>
      </c>
      <c r="R76" s="61" t="s">
        <v>166</v>
      </c>
      <c r="S76" s="62" t="s">
        <v>35</v>
      </c>
      <c r="T76" s="61" t="s">
        <v>106</v>
      </c>
      <c r="U76" s="61" t="s">
        <v>167</v>
      </c>
      <c r="V76" s="55"/>
      <c r="W76" s="55"/>
      <c r="X76" s="10" t="str">
        <f t="shared" si="8"/>
        <v>2020</v>
      </c>
      <c r="Y76" s="39" t="str">
        <f t="shared" si="2"/>
        <v>D40094</v>
      </c>
      <c r="Z76" s="44" t="str">
        <f t="shared" si="3"/>
        <v xml:space="preserve">ASCII ( uint16[35]_70字) </v>
      </c>
      <c r="AA76" s="39"/>
      <c r="AB76" s="39"/>
      <c r="AC76" s="39"/>
      <c r="AD76" s="39" t="str">
        <f t="shared" si="9"/>
        <v>材料ID</v>
      </c>
      <c r="AE76" s="39"/>
      <c r="AF76" s="39" t="str">
        <f t="shared" si="7"/>
        <v>MID)螺絲</v>
      </c>
    </row>
    <row r="77" spans="1:32">
      <c r="A77" s="31">
        <v>67</v>
      </c>
      <c r="B77" s="39" t="s">
        <v>36</v>
      </c>
      <c r="C77" s="33" t="s">
        <v>1</v>
      </c>
      <c r="D77" s="32" t="s">
        <v>35</v>
      </c>
      <c r="E77" s="32" t="s">
        <v>35</v>
      </c>
      <c r="F77" s="32" t="s">
        <v>35</v>
      </c>
      <c r="G77" s="34" t="s">
        <v>70</v>
      </c>
      <c r="H77" s="58" t="s">
        <v>24</v>
      </c>
      <c r="I77" s="35" t="str">
        <f t="shared" si="6"/>
        <v>D40095</v>
      </c>
      <c r="J77" s="63" t="s">
        <v>194</v>
      </c>
      <c r="K77" s="53" t="s">
        <v>178</v>
      </c>
      <c r="L77" s="23">
        <v>40095</v>
      </c>
      <c r="P77" s="39" t="s">
        <v>75</v>
      </c>
      <c r="Q77" s="60" t="s">
        <v>76</v>
      </c>
      <c r="R77" s="61" t="s">
        <v>166</v>
      </c>
      <c r="S77" s="62" t="s">
        <v>35</v>
      </c>
      <c r="T77" s="61" t="s">
        <v>106</v>
      </c>
      <c r="U77" s="61" t="s">
        <v>167</v>
      </c>
      <c r="V77" s="55"/>
      <c r="W77" s="55"/>
      <c r="X77" s="10" t="str">
        <f t="shared" si="8"/>
        <v>2020</v>
      </c>
      <c r="Y77" s="39" t="str">
        <f t="shared" ref="Y77:Y140" si="10">I77</f>
        <v>D40095</v>
      </c>
      <c r="Z77" s="44" t="str">
        <f t="shared" ref="Z77:Z140" si="11">K77</f>
        <v xml:space="preserve">ASCII ( uint16[35]_70字) </v>
      </c>
      <c r="AA77" s="39"/>
      <c r="AB77" s="39"/>
      <c r="AC77" s="39"/>
      <c r="AD77" s="39" t="str">
        <f t="shared" si="9"/>
        <v>材料ID</v>
      </c>
      <c r="AE77" s="39"/>
      <c r="AF77" s="39" t="str">
        <f t="shared" si="7"/>
        <v>MID)螺絲</v>
      </c>
    </row>
    <row r="78" spans="1:32">
      <c r="A78" s="31">
        <v>68</v>
      </c>
      <c r="B78" s="39" t="s">
        <v>36</v>
      </c>
      <c r="C78" s="33" t="s">
        <v>1</v>
      </c>
      <c r="D78" s="32" t="s">
        <v>35</v>
      </c>
      <c r="E78" s="32" t="s">
        <v>35</v>
      </c>
      <c r="F78" s="32" t="s">
        <v>35</v>
      </c>
      <c r="G78" s="34" t="s">
        <v>70</v>
      </c>
      <c r="H78" s="58" t="s">
        <v>24</v>
      </c>
      <c r="I78" s="35" t="str">
        <f t="shared" ref="I78:I141" si="12">IF($E$2="Mitsubishi","D"&amp;L78, "DM"&amp;L78)</f>
        <v>D40096</v>
      </c>
      <c r="J78" s="63" t="s">
        <v>195</v>
      </c>
      <c r="K78" s="53" t="s">
        <v>178</v>
      </c>
      <c r="L78" s="23">
        <v>40096</v>
      </c>
      <c r="P78" s="39" t="s">
        <v>75</v>
      </c>
      <c r="Q78" s="60" t="s">
        <v>76</v>
      </c>
      <c r="R78" s="61" t="s">
        <v>166</v>
      </c>
      <c r="S78" s="62" t="s">
        <v>35</v>
      </c>
      <c r="T78" s="61" t="s">
        <v>106</v>
      </c>
      <c r="U78" s="61" t="s">
        <v>167</v>
      </c>
      <c r="V78" s="55"/>
      <c r="W78" s="55"/>
      <c r="X78" s="10" t="str">
        <f t="shared" si="8"/>
        <v>2020</v>
      </c>
      <c r="Y78" s="39" t="str">
        <f t="shared" si="10"/>
        <v>D40096</v>
      </c>
      <c r="Z78" s="44" t="str">
        <f t="shared" si="11"/>
        <v xml:space="preserve">ASCII ( uint16[35]_70字) </v>
      </c>
      <c r="AA78" s="39"/>
      <c r="AB78" s="39"/>
      <c r="AC78" s="39"/>
      <c r="AD78" s="39" t="str">
        <f t="shared" si="9"/>
        <v>材料ID</v>
      </c>
      <c r="AE78" s="39"/>
      <c r="AF78" s="39" t="str">
        <f t="shared" si="7"/>
        <v>MID)螺絲</v>
      </c>
    </row>
    <row r="79" spans="1:32">
      <c r="A79" s="31">
        <v>69</v>
      </c>
      <c r="B79" s="39" t="s">
        <v>36</v>
      </c>
      <c r="C79" s="33" t="s">
        <v>1</v>
      </c>
      <c r="D79" s="32" t="s">
        <v>35</v>
      </c>
      <c r="E79" s="32" t="s">
        <v>35</v>
      </c>
      <c r="F79" s="32" t="s">
        <v>35</v>
      </c>
      <c r="G79" s="34" t="s">
        <v>70</v>
      </c>
      <c r="H79" s="58" t="s">
        <v>24</v>
      </c>
      <c r="I79" s="35" t="str">
        <f t="shared" si="12"/>
        <v>D40097</v>
      </c>
      <c r="J79" s="63" t="s">
        <v>196</v>
      </c>
      <c r="K79" s="53" t="s">
        <v>178</v>
      </c>
      <c r="L79" s="23">
        <v>40097</v>
      </c>
      <c r="P79" s="39" t="s">
        <v>75</v>
      </c>
      <c r="Q79" s="60" t="s">
        <v>76</v>
      </c>
      <c r="R79" s="61" t="s">
        <v>166</v>
      </c>
      <c r="S79" s="62" t="s">
        <v>35</v>
      </c>
      <c r="T79" s="61" t="s">
        <v>106</v>
      </c>
      <c r="U79" s="61" t="s">
        <v>167</v>
      </c>
      <c r="V79" s="55"/>
      <c r="W79" s="55"/>
      <c r="X79" s="10" t="str">
        <f t="shared" si="8"/>
        <v>2020</v>
      </c>
      <c r="Y79" s="39" t="str">
        <f t="shared" si="10"/>
        <v>D40097</v>
      </c>
      <c r="Z79" s="44" t="str">
        <f t="shared" si="11"/>
        <v xml:space="preserve">ASCII ( uint16[35]_70字) </v>
      </c>
      <c r="AA79" s="39"/>
      <c r="AB79" s="39"/>
      <c r="AC79" s="39"/>
      <c r="AD79" s="39" t="str">
        <f t="shared" si="9"/>
        <v>材料ID</v>
      </c>
      <c r="AE79" s="39"/>
      <c r="AF79" s="39" t="str">
        <f t="shared" si="7"/>
        <v>MID)螺絲</v>
      </c>
    </row>
    <row r="80" spans="1:32">
      <c r="A80" s="31">
        <v>70</v>
      </c>
      <c r="B80" s="39" t="s">
        <v>36</v>
      </c>
      <c r="C80" s="33" t="s">
        <v>1</v>
      </c>
      <c r="D80" s="32" t="s">
        <v>35</v>
      </c>
      <c r="E80" s="32" t="s">
        <v>35</v>
      </c>
      <c r="F80" s="32" t="s">
        <v>35</v>
      </c>
      <c r="G80" s="34" t="s">
        <v>70</v>
      </c>
      <c r="H80" s="58" t="s">
        <v>24</v>
      </c>
      <c r="I80" s="35" t="str">
        <f t="shared" si="12"/>
        <v>D40098</v>
      </c>
      <c r="J80" s="63" t="s">
        <v>197</v>
      </c>
      <c r="K80" s="53" t="s">
        <v>178</v>
      </c>
      <c r="L80" s="23">
        <v>40098</v>
      </c>
      <c r="P80" s="39" t="s">
        <v>75</v>
      </c>
      <c r="Q80" s="60" t="s">
        <v>76</v>
      </c>
      <c r="R80" s="61" t="s">
        <v>166</v>
      </c>
      <c r="S80" s="62" t="s">
        <v>35</v>
      </c>
      <c r="T80" s="61" t="s">
        <v>106</v>
      </c>
      <c r="U80" s="61" t="s">
        <v>167</v>
      </c>
      <c r="V80" s="55"/>
      <c r="W80" s="55"/>
      <c r="X80" s="10" t="str">
        <f t="shared" si="8"/>
        <v>2020</v>
      </c>
      <c r="Y80" s="39" t="str">
        <f t="shared" si="10"/>
        <v>D40098</v>
      </c>
      <c r="Z80" s="44" t="str">
        <f t="shared" si="11"/>
        <v xml:space="preserve">ASCII ( uint16[35]_70字) </v>
      </c>
      <c r="AA80" s="39"/>
      <c r="AB80" s="39"/>
      <c r="AC80" s="39"/>
      <c r="AD80" s="39" t="str">
        <f t="shared" si="9"/>
        <v>材料ID</v>
      </c>
      <c r="AE80" s="39"/>
      <c r="AF80" s="39" t="str">
        <f t="shared" si="7"/>
        <v>MID)螺絲</v>
      </c>
    </row>
    <row r="81" spans="1:32">
      <c r="A81" s="31">
        <v>71</v>
      </c>
      <c r="B81" s="39" t="s">
        <v>36</v>
      </c>
      <c r="C81" s="33" t="s">
        <v>1</v>
      </c>
      <c r="D81" s="32" t="s">
        <v>35</v>
      </c>
      <c r="E81" s="32" t="s">
        <v>35</v>
      </c>
      <c r="F81" s="32" t="s">
        <v>35</v>
      </c>
      <c r="G81" s="34" t="s">
        <v>70</v>
      </c>
      <c r="H81" s="58" t="s">
        <v>24</v>
      </c>
      <c r="I81" s="35" t="str">
        <f t="shared" si="12"/>
        <v>D40099</v>
      </c>
      <c r="J81" s="63" t="s">
        <v>175</v>
      </c>
      <c r="K81" s="53" t="s">
        <v>178</v>
      </c>
      <c r="L81" s="23">
        <v>40099</v>
      </c>
      <c r="P81" s="39" t="s">
        <v>75</v>
      </c>
      <c r="Q81" s="60" t="s">
        <v>76</v>
      </c>
      <c r="R81" s="61" t="s">
        <v>166</v>
      </c>
      <c r="S81" s="62" t="s">
        <v>35</v>
      </c>
      <c r="T81" s="61" t="s">
        <v>106</v>
      </c>
      <c r="U81" s="61" t="s">
        <v>167</v>
      </c>
      <c r="V81" s="55"/>
      <c r="W81" s="55"/>
      <c r="X81" s="10" t="str">
        <f t="shared" si="8"/>
        <v>2020</v>
      </c>
      <c r="Y81" s="39" t="str">
        <f t="shared" si="10"/>
        <v>D40099</v>
      </c>
      <c r="Z81" s="44" t="str">
        <f t="shared" si="11"/>
        <v xml:space="preserve">ASCII ( uint16[35]_70字) </v>
      </c>
      <c r="AA81" s="39"/>
      <c r="AB81" s="39"/>
      <c r="AC81" s="39"/>
      <c r="AD81" s="39" t="str">
        <f t="shared" si="9"/>
        <v>材料ID</v>
      </c>
      <c r="AE81" s="39"/>
      <c r="AF81" s="39" t="str">
        <f t="shared" si="7"/>
        <v>MID)螺絲</v>
      </c>
    </row>
    <row r="82" spans="1:32">
      <c r="A82" s="31">
        <v>72</v>
      </c>
      <c r="B82" s="39" t="s">
        <v>36</v>
      </c>
      <c r="C82" s="33" t="s">
        <v>1</v>
      </c>
      <c r="D82" s="32" t="s">
        <v>35</v>
      </c>
      <c r="E82" s="32" t="s">
        <v>35</v>
      </c>
      <c r="F82" s="32" t="s">
        <v>35</v>
      </c>
      <c r="G82" s="34" t="s">
        <v>70</v>
      </c>
      <c r="H82" s="58" t="s">
        <v>24</v>
      </c>
      <c r="I82" s="35" t="str">
        <f t="shared" si="12"/>
        <v>D40100</v>
      </c>
      <c r="J82" s="63" t="s">
        <v>198</v>
      </c>
      <c r="K82" s="53" t="s">
        <v>178</v>
      </c>
      <c r="L82" s="23">
        <v>40100</v>
      </c>
      <c r="P82" s="39" t="s">
        <v>75</v>
      </c>
      <c r="Q82" s="60" t="s">
        <v>76</v>
      </c>
      <c r="R82" s="61" t="s">
        <v>166</v>
      </c>
      <c r="S82" s="62" t="s">
        <v>35</v>
      </c>
      <c r="T82" s="61" t="s">
        <v>106</v>
      </c>
      <c r="U82" s="61" t="s">
        <v>167</v>
      </c>
      <c r="V82" s="55"/>
      <c r="W82" s="55"/>
      <c r="X82" s="10" t="str">
        <f t="shared" si="8"/>
        <v>2020</v>
      </c>
      <c r="Y82" s="39" t="str">
        <f t="shared" si="10"/>
        <v>D40100</v>
      </c>
      <c r="Z82" s="44" t="str">
        <f t="shared" si="11"/>
        <v xml:space="preserve">ASCII ( uint16[35]_70字) </v>
      </c>
      <c r="AA82" s="39"/>
      <c r="AB82" s="39"/>
      <c r="AC82" s="39"/>
      <c r="AD82" s="39" t="str">
        <f t="shared" si="9"/>
        <v>材料ID</v>
      </c>
      <c r="AE82" s="39"/>
      <c r="AF82" s="39" t="str">
        <f t="shared" si="7"/>
        <v>MID)螺絲</v>
      </c>
    </row>
    <row r="83" spans="1:32">
      <c r="A83" s="31">
        <v>73</v>
      </c>
      <c r="B83" s="39" t="s">
        <v>36</v>
      </c>
      <c r="C83" s="33" t="s">
        <v>1</v>
      </c>
      <c r="D83" s="32" t="s">
        <v>35</v>
      </c>
      <c r="E83" s="32" t="s">
        <v>35</v>
      </c>
      <c r="F83" s="32" t="s">
        <v>35</v>
      </c>
      <c r="G83" s="34" t="s">
        <v>70</v>
      </c>
      <c r="H83" s="58" t="s">
        <v>24</v>
      </c>
      <c r="I83" s="35" t="str">
        <f t="shared" si="12"/>
        <v>D40101</v>
      </c>
      <c r="J83" s="63" t="s">
        <v>199</v>
      </c>
      <c r="K83" s="53" t="s">
        <v>178</v>
      </c>
      <c r="L83" s="23">
        <v>40101</v>
      </c>
      <c r="P83" s="39" t="s">
        <v>75</v>
      </c>
      <c r="Q83" s="60" t="s">
        <v>76</v>
      </c>
      <c r="R83" s="61" t="s">
        <v>166</v>
      </c>
      <c r="S83" s="62" t="s">
        <v>35</v>
      </c>
      <c r="T83" s="61" t="s">
        <v>106</v>
      </c>
      <c r="U83" s="61" t="s">
        <v>167</v>
      </c>
      <c r="V83" s="55"/>
      <c r="W83" s="55"/>
      <c r="X83" s="10" t="str">
        <f t="shared" si="8"/>
        <v>2020</v>
      </c>
      <c r="Y83" s="39" t="str">
        <f t="shared" si="10"/>
        <v>D40101</v>
      </c>
      <c r="Z83" s="44" t="str">
        <f t="shared" si="11"/>
        <v xml:space="preserve">ASCII ( uint16[35]_70字) </v>
      </c>
      <c r="AA83" s="39"/>
      <c r="AB83" s="39"/>
      <c r="AC83" s="39"/>
      <c r="AD83" s="39" t="str">
        <f t="shared" si="9"/>
        <v>材料ID</v>
      </c>
      <c r="AE83" s="39"/>
      <c r="AF83" s="39" t="str">
        <f t="shared" si="7"/>
        <v>MID)螺絲</v>
      </c>
    </row>
    <row r="84" spans="1:32">
      <c r="A84" s="31">
        <v>74</v>
      </c>
      <c r="B84" s="39" t="s">
        <v>36</v>
      </c>
      <c r="C84" s="33" t="s">
        <v>1</v>
      </c>
      <c r="D84" s="32" t="s">
        <v>35</v>
      </c>
      <c r="E84" s="32" t="s">
        <v>35</v>
      </c>
      <c r="F84" s="32" t="s">
        <v>35</v>
      </c>
      <c r="G84" s="34" t="s">
        <v>70</v>
      </c>
      <c r="H84" s="58" t="s">
        <v>24</v>
      </c>
      <c r="I84" s="35" t="str">
        <f t="shared" si="12"/>
        <v>D40102</v>
      </c>
      <c r="J84" s="63" t="s">
        <v>200</v>
      </c>
      <c r="K84" s="53" t="s">
        <v>178</v>
      </c>
      <c r="L84" s="23">
        <v>40102</v>
      </c>
      <c r="P84" s="39" t="s">
        <v>75</v>
      </c>
      <c r="Q84" s="60" t="s">
        <v>76</v>
      </c>
      <c r="R84" s="61" t="s">
        <v>166</v>
      </c>
      <c r="S84" s="62" t="s">
        <v>35</v>
      </c>
      <c r="T84" s="61" t="s">
        <v>106</v>
      </c>
      <c r="U84" s="61" t="s">
        <v>167</v>
      </c>
      <c r="V84" s="55"/>
      <c r="W84" s="55"/>
      <c r="X84" s="10" t="str">
        <f t="shared" si="8"/>
        <v>2020</v>
      </c>
      <c r="Y84" s="39" t="str">
        <f t="shared" si="10"/>
        <v>D40102</v>
      </c>
      <c r="Z84" s="44" t="str">
        <f t="shared" si="11"/>
        <v xml:space="preserve">ASCII ( uint16[35]_70字) </v>
      </c>
      <c r="AA84" s="39"/>
      <c r="AB84" s="39"/>
      <c r="AC84" s="39"/>
      <c r="AD84" s="39" t="str">
        <f t="shared" si="9"/>
        <v>材料ID</v>
      </c>
      <c r="AE84" s="39"/>
      <c r="AF84" s="39" t="str">
        <f t="shared" si="7"/>
        <v>MID)螺絲</v>
      </c>
    </row>
    <row r="85" spans="1:32">
      <c r="A85" s="31">
        <v>75</v>
      </c>
      <c r="B85" s="39" t="s">
        <v>36</v>
      </c>
      <c r="C85" s="33" t="s">
        <v>1</v>
      </c>
      <c r="D85" s="32" t="s">
        <v>35</v>
      </c>
      <c r="E85" s="32" t="s">
        <v>35</v>
      </c>
      <c r="F85" s="32" t="s">
        <v>35</v>
      </c>
      <c r="G85" s="34" t="s">
        <v>70</v>
      </c>
      <c r="H85" s="58" t="s">
        <v>24</v>
      </c>
      <c r="I85" s="35" t="str">
        <f t="shared" si="12"/>
        <v>D40103</v>
      </c>
      <c r="J85" s="63"/>
      <c r="K85" s="53" t="s">
        <v>178</v>
      </c>
      <c r="L85" s="23">
        <v>40103</v>
      </c>
      <c r="P85" s="39" t="s">
        <v>75</v>
      </c>
      <c r="Q85" s="60" t="s">
        <v>76</v>
      </c>
      <c r="R85" s="61" t="s">
        <v>166</v>
      </c>
      <c r="S85" s="62" t="s">
        <v>35</v>
      </c>
      <c r="T85" s="61" t="s">
        <v>106</v>
      </c>
      <c r="U85" s="61" t="s">
        <v>167</v>
      </c>
      <c r="V85" s="55"/>
      <c r="W85" s="55"/>
      <c r="X85" s="10" t="str">
        <f t="shared" si="8"/>
        <v>2020</v>
      </c>
      <c r="Y85" s="39" t="str">
        <f t="shared" si="10"/>
        <v>D40103</v>
      </c>
      <c r="Z85" s="44" t="str">
        <f t="shared" si="11"/>
        <v xml:space="preserve">ASCII ( uint16[35]_70字) </v>
      </c>
      <c r="AA85" s="39"/>
      <c r="AB85" s="39"/>
      <c r="AC85" s="39"/>
      <c r="AD85" s="39" t="str">
        <f t="shared" si="9"/>
        <v>材料ID</v>
      </c>
      <c r="AE85" s="39"/>
      <c r="AF85" s="39" t="str">
        <f t="shared" si="7"/>
        <v>MID)螺絲</v>
      </c>
    </row>
    <row r="86" spans="1:32">
      <c r="A86" s="31">
        <v>76</v>
      </c>
      <c r="B86" s="39" t="s">
        <v>36</v>
      </c>
      <c r="C86" s="33" t="s">
        <v>1</v>
      </c>
      <c r="D86" s="32" t="s">
        <v>35</v>
      </c>
      <c r="E86" s="32" t="s">
        <v>35</v>
      </c>
      <c r="F86" s="32" t="s">
        <v>35</v>
      </c>
      <c r="G86" s="34" t="s">
        <v>70</v>
      </c>
      <c r="H86" s="58" t="s">
        <v>24</v>
      </c>
      <c r="I86" s="35" t="str">
        <f t="shared" si="12"/>
        <v>D40104</v>
      </c>
      <c r="J86" s="36"/>
      <c r="K86" s="53" t="s">
        <v>178</v>
      </c>
      <c r="L86" s="23">
        <v>40104</v>
      </c>
      <c r="P86" s="39" t="s">
        <v>75</v>
      </c>
      <c r="Q86" s="60" t="s">
        <v>76</v>
      </c>
      <c r="R86" s="61" t="s">
        <v>166</v>
      </c>
      <c r="S86" s="62" t="s">
        <v>35</v>
      </c>
      <c r="T86" s="61" t="s">
        <v>106</v>
      </c>
      <c r="U86" s="61" t="s">
        <v>167</v>
      </c>
      <c r="V86" s="55"/>
      <c r="W86" s="55"/>
      <c r="X86" s="10" t="str">
        <f t="shared" si="8"/>
        <v>2020</v>
      </c>
      <c r="Y86" s="39" t="str">
        <f t="shared" si="10"/>
        <v>D40104</v>
      </c>
      <c r="Z86" s="44" t="str">
        <f t="shared" si="11"/>
        <v xml:space="preserve">ASCII ( uint16[35]_70字) </v>
      </c>
      <c r="AA86" s="39"/>
      <c r="AB86" s="39"/>
      <c r="AC86" s="39"/>
      <c r="AD86" s="39" t="str">
        <f t="shared" si="9"/>
        <v>材料ID</v>
      </c>
      <c r="AE86" s="39"/>
      <c r="AF86" s="39" t="str">
        <f t="shared" si="7"/>
        <v>MID)螺絲</v>
      </c>
    </row>
    <row r="87" spans="1:32">
      <c r="A87" s="31">
        <v>77</v>
      </c>
      <c r="B87" s="39" t="s">
        <v>36</v>
      </c>
      <c r="C87" s="33" t="s">
        <v>1</v>
      </c>
      <c r="D87" s="32" t="s">
        <v>35</v>
      </c>
      <c r="E87" s="32" t="s">
        <v>35</v>
      </c>
      <c r="F87" s="32" t="s">
        <v>35</v>
      </c>
      <c r="G87" s="34" t="s">
        <v>70</v>
      </c>
      <c r="H87" s="58" t="s">
        <v>24</v>
      </c>
      <c r="I87" s="35" t="str">
        <f t="shared" si="12"/>
        <v>D40105</v>
      </c>
      <c r="J87" s="36"/>
      <c r="K87" s="53" t="s">
        <v>178</v>
      </c>
      <c r="L87" s="23">
        <v>40105</v>
      </c>
      <c r="P87" s="39" t="s">
        <v>75</v>
      </c>
      <c r="Q87" s="60" t="s">
        <v>76</v>
      </c>
      <c r="R87" s="61" t="s">
        <v>166</v>
      </c>
      <c r="S87" s="62" t="s">
        <v>35</v>
      </c>
      <c r="T87" s="61" t="s">
        <v>106</v>
      </c>
      <c r="U87" s="61" t="s">
        <v>167</v>
      </c>
      <c r="V87" s="55"/>
      <c r="W87" s="55"/>
      <c r="X87" s="10" t="str">
        <f t="shared" si="8"/>
        <v>2020</v>
      </c>
      <c r="Y87" s="39" t="str">
        <f t="shared" si="10"/>
        <v>D40105</v>
      </c>
      <c r="Z87" s="44" t="str">
        <f t="shared" si="11"/>
        <v xml:space="preserve">ASCII ( uint16[35]_70字) </v>
      </c>
      <c r="AA87" s="39"/>
      <c r="AB87" s="39"/>
      <c r="AC87" s="39"/>
      <c r="AD87" s="39" t="str">
        <f t="shared" si="9"/>
        <v>材料ID</v>
      </c>
      <c r="AE87" s="39"/>
      <c r="AF87" s="39" t="str">
        <f t="shared" si="7"/>
        <v>MID)螺絲</v>
      </c>
    </row>
    <row r="88" spans="1:32">
      <c r="A88" s="31">
        <v>78</v>
      </c>
      <c r="B88" s="39" t="s">
        <v>36</v>
      </c>
      <c r="C88" s="33" t="s">
        <v>1</v>
      </c>
      <c r="D88" s="32" t="s">
        <v>35</v>
      </c>
      <c r="E88" s="32" t="s">
        <v>35</v>
      </c>
      <c r="F88" s="32" t="s">
        <v>35</v>
      </c>
      <c r="G88" s="34" t="s">
        <v>70</v>
      </c>
      <c r="H88" s="58" t="s">
        <v>24</v>
      </c>
      <c r="I88" s="35" t="str">
        <f t="shared" si="12"/>
        <v>D40106</v>
      </c>
      <c r="J88" s="36"/>
      <c r="K88" s="53" t="s">
        <v>178</v>
      </c>
      <c r="L88" s="23">
        <v>40106</v>
      </c>
      <c r="P88" s="39" t="s">
        <v>75</v>
      </c>
      <c r="Q88" s="60" t="s">
        <v>76</v>
      </c>
      <c r="R88" s="61" t="s">
        <v>166</v>
      </c>
      <c r="S88" s="62" t="s">
        <v>35</v>
      </c>
      <c r="T88" s="61" t="s">
        <v>106</v>
      </c>
      <c r="U88" s="61" t="s">
        <v>167</v>
      </c>
      <c r="V88" s="55"/>
      <c r="W88" s="55"/>
      <c r="X88" s="10" t="str">
        <f t="shared" si="8"/>
        <v>2020</v>
      </c>
      <c r="Y88" s="39" t="str">
        <f t="shared" si="10"/>
        <v>D40106</v>
      </c>
      <c r="Z88" s="44" t="str">
        <f t="shared" si="11"/>
        <v xml:space="preserve">ASCII ( uint16[35]_70字) </v>
      </c>
      <c r="AA88" s="39"/>
      <c r="AB88" s="39"/>
      <c r="AC88" s="39"/>
      <c r="AD88" s="39" t="str">
        <f t="shared" si="9"/>
        <v>材料ID</v>
      </c>
      <c r="AE88" s="39"/>
      <c r="AF88" s="39" t="str">
        <f t="shared" ref="AF88:AF151" si="13">MID(B88,FIND("/",B88)+1,100) &amp; ")" &amp;H88</f>
        <v>MID)螺絲</v>
      </c>
    </row>
    <row r="89" spans="1:32">
      <c r="A89" s="31">
        <v>79</v>
      </c>
      <c r="B89" s="39" t="s">
        <v>36</v>
      </c>
      <c r="C89" s="33" t="s">
        <v>1</v>
      </c>
      <c r="D89" s="32" t="s">
        <v>35</v>
      </c>
      <c r="E89" s="32" t="s">
        <v>35</v>
      </c>
      <c r="F89" s="32" t="s">
        <v>35</v>
      </c>
      <c r="G89" s="34" t="s">
        <v>70</v>
      </c>
      <c r="H89" s="58" t="s">
        <v>24</v>
      </c>
      <c r="I89" s="35" t="str">
        <f t="shared" si="12"/>
        <v>D40107</v>
      </c>
      <c r="J89" s="36"/>
      <c r="K89" s="53" t="s">
        <v>178</v>
      </c>
      <c r="L89" s="23">
        <v>40107</v>
      </c>
      <c r="P89" s="39" t="s">
        <v>75</v>
      </c>
      <c r="Q89" s="60" t="s">
        <v>76</v>
      </c>
      <c r="R89" s="61" t="s">
        <v>166</v>
      </c>
      <c r="S89" s="62" t="s">
        <v>35</v>
      </c>
      <c r="T89" s="61" t="s">
        <v>106</v>
      </c>
      <c r="U89" s="61" t="s">
        <v>167</v>
      </c>
      <c r="V89" s="55"/>
      <c r="W89" s="55"/>
      <c r="X89" s="10" t="str">
        <f t="shared" si="8"/>
        <v>2020</v>
      </c>
      <c r="Y89" s="39" t="str">
        <f t="shared" si="10"/>
        <v>D40107</v>
      </c>
      <c r="Z89" s="44" t="str">
        <f t="shared" si="11"/>
        <v xml:space="preserve">ASCII ( uint16[35]_70字) </v>
      </c>
      <c r="AA89" s="39"/>
      <c r="AB89" s="39"/>
      <c r="AC89" s="39"/>
      <c r="AD89" s="39" t="str">
        <f t="shared" si="9"/>
        <v>材料ID</v>
      </c>
      <c r="AE89" s="39"/>
      <c r="AF89" s="39" t="str">
        <f t="shared" si="13"/>
        <v>MID)螺絲</v>
      </c>
    </row>
    <row r="90" spans="1:32">
      <c r="A90" s="31">
        <v>80</v>
      </c>
      <c r="B90" s="39" t="s">
        <v>36</v>
      </c>
      <c r="C90" s="33" t="s">
        <v>1</v>
      </c>
      <c r="D90" s="32" t="s">
        <v>35</v>
      </c>
      <c r="E90" s="32" t="s">
        <v>35</v>
      </c>
      <c r="F90" s="32" t="s">
        <v>35</v>
      </c>
      <c r="G90" s="34" t="s">
        <v>70</v>
      </c>
      <c r="H90" s="58" t="s">
        <v>24</v>
      </c>
      <c r="I90" s="35" t="str">
        <f t="shared" si="12"/>
        <v>D40108</v>
      </c>
      <c r="J90" s="36"/>
      <c r="K90" s="53" t="s">
        <v>178</v>
      </c>
      <c r="L90" s="23">
        <v>40108</v>
      </c>
      <c r="P90" s="39" t="s">
        <v>75</v>
      </c>
      <c r="Q90" s="60" t="s">
        <v>76</v>
      </c>
      <c r="R90" s="61" t="s">
        <v>166</v>
      </c>
      <c r="S90" s="62" t="s">
        <v>35</v>
      </c>
      <c r="T90" s="61" t="s">
        <v>106</v>
      </c>
      <c r="U90" s="61" t="s">
        <v>167</v>
      </c>
      <c r="V90" s="55"/>
      <c r="W90" s="55"/>
      <c r="X90" s="10" t="str">
        <f t="shared" si="8"/>
        <v>2020</v>
      </c>
      <c r="Y90" s="39" t="str">
        <f t="shared" si="10"/>
        <v>D40108</v>
      </c>
      <c r="Z90" s="44" t="str">
        <f t="shared" si="11"/>
        <v xml:space="preserve">ASCII ( uint16[35]_70字) </v>
      </c>
      <c r="AA90" s="39"/>
      <c r="AB90" s="39"/>
      <c r="AC90" s="39"/>
      <c r="AD90" s="39" t="str">
        <f t="shared" si="9"/>
        <v>材料ID</v>
      </c>
      <c r="AE90" s="39"/>
      <c r="AF90" s="39" t="str">
        <f t="shared" si="13"/>
        <v>MID)螺絲</v>
      </c>
    </row>
    <row r="91" spans="1:32">
      <c r="A91" s="31">
        <v>81</v>
      </c>
      <c r="B91" s="39" t="s">
        <v>36</v>
      </c>
      <c r="C91" s="33" t="s">
        <v>1</v>
      </c>
      <c r="D91" s="32" t="s">
        <v>35</v>
      </c>
      <c r="E91" s="32" t="s">
        <v>35</v>
      </c>
      <c r="F91" s="32" t="s">
        <v>35</v>
      </c>
      <c r="G91" s="34" t="s">
        <v>70</v>
      </c>
      <c r="H91" s="58" t="s">
        <v>24</v>
      </c>
      <c r="I91" s="35" t="str">
        <f t="shared" si="12"/>
        <v>D40109</v>
      </c>
      <c r="J91" s="36"/>
      <c r="K91" s="53" t="s">
        <v>178</v>
      </c>
      <c r="L91" s="23">
        <v>40109</v>
      </c>
      <c r="P91" s="39" t="s">
        <v>75</v>
      </c>
      <c r="Q91" s="60" t="s">
        <v>76</v>
      </c>
      <c r="R91" s="61" t="s">
        <v>166</v>
      </c>
      <c r="S91" s="62" t="s">
        <v>35</v>
      </c>
      <c r="T91" s="61" t="s">
        <v>106</v>
      </c>
      <c r="U91" s="61" t="s">
        <v>167</v>
      </c>
      <c r="V91" s="55"/>
      <c r="W91" s="55"/>
      <c r="X91" s="10" t="str">
        <f t="shared" si="8"/>
        <v>2020</v>
      </c>
      <c r="Y91" s="39" t="str">
        <f t="shared" si="10"/>
        <v>D40109</v>
      </c>
      <c r="Z91" s="44" t="str">
        <f t="shared" si="11"/>
        <v xml:space="preserve">ASCII ( uint16[35]_70字) </v>
      </c>
      <c r="AA91" s="39"/>
      <c r="AB91" s="39"/>
      <c r="AC91" s="39"/>
      <c r="AD91" s="39" t="str">
        <f t="shared" si="9"/>
        <v>材料ID</v>
      </c>
      <c r="AE91" s="39"/>
      <c r="AF91" s="39" t="str">
        <f t="shared" si="13"/>
        <v>MID)螺絲</v>
      </c>
    </row>
    <row r="92" spans="1:32">
      <c r="A92" s="31">
        <v>82</v>
      </c>
      <c r="B92" s="39" t="s">
        <v>36</v>
      </c>
      <c r="C92" s="33" t="s">
        <v>1</v>
      </c>
      <c r="D92" s="32" t="s">
        <v>35</v>
      </c>
      <c r="E92" s="32" t="s">
        <v>35</v>
      </c>
      <c r="F92" s="32" t="s">
        <v>35</v>
      </c>
      <c r="G92" s="34" t="s">
        <v>70</v>
      </c>
      <c r="H92" s="58" t="s">
        <v>201</v>
      </c>
      <c r="I92" s="35" t="str">
        <f t="shared" si="12"/>
        <v>D40115</v>
      </c>
      <c r="J92" s="36" t="s">
        <v>202</v>
      </c>
      <c r="K92" s="53" t="s">
        <v>72</v>
      </c>
      <c r="L92" s="23">
        <v>40115</v>
      </c>
      <c r="P92" s="39" t="s">
        <v>75</v>
      </c>
      <c r="Q92" s="60" t="s">
        <v>76</v>
      </c>
      <c r="R92" s="61" t="s">
        <v>77</v>
      </c>
      <c r="S92" s="62" t="s">
        <v>78</v>
      </c>
      <c r="T92" s="61" t="s">
        <v>85</v>
      </c>
      <c r="U92" s="61" t="s">
        <v>80</v>
      </c>
      <c r="V92" s="55" t="s">
        <v>203</v>
      </c>
      <c r="W92" s="55"/>
      <c r="X92" s="10" t="str">
        <f t="shared" si="8"/>
        <v>2020</v>
      </c>
      <c r="Y92" s="39" t="str">
        <f t="shared" si="10"/>
        <v>D40115</v>
      </c>
      <c r="Z92" s="44" t="str">
        <f t="shared" si="11"/>
        <v>uint16</v>
      </c>
      <c r="AA92" s="39"/>
      <c r="AB92" s="39"/>
      <c r="AC92" s="39"/>
      <c r="AD92" s="39" t="str">
        <f t="shared" si="9"/>
        <v>材料ID</v>
      </c>
      <c r="AE92" s="39"/>
      <c r="AF92" s="39" t="str">
        <f t="shared" si="13"/>
        <v>MID)螺絲數量(材料數量顯示)</v>
      </c>
    </row>
    <row r="93" spans="1:32">
      <c r="A93" s="31">
        <v>83</v>
      </c>
      <c r="B93" s="39" t="s">
        <v>36</v>
      </c>
      <c r="C93" s="33" t="s">
        <v>1</v>
      </c>
      <c r="D93" s="32" t="s">
        <v>35</v>
      </c>
      <c r="E93" s="32" t="s">
        <v>35</v>
      </c>
      <c r="F93" s="32" t="s">
        <v>35</v>
      </c>
      <c r="G93" s="34" t="s">
        <v>70</v>
      </c>
      <c r="H93" s="58" t="s">
        <v>30</v>
      </c>
      <c r="I93" s="35" t="str">
        <f t="shared" si="12"/>
        <v>D40120</v>
      </c>
      <c r="J93" s="63" t="s">
        <v>177</v>
      </c>
      <c r="K93" s="53" t="s">
        <v>178</v>
      </c>
      <c r="L93" s="23">
        <v>40120</v>
      </c>
      <c r="P93" s="39" t="s">
        <v>75</v>
      </c>
      <c r="Q93" s="60" t="s">
        <v>76</v>
      </c>
      <c r="R93" s="61" t="s">
        <v>166</v>
      </c>
      <c r="S93" s="62" t="s">
        <v>35</v>
      </c>
      <c r="T93" s="61" t="s">
        <v>106</v>
      </c>
      <c r="U93" s="61" t="s">
        <v>167</v>
      </c>
      <c r="V93" s="55" t="s">
        <v>179</v>
      </c>
      <c r="W93" s="55"/>
      <c r="X93" s="10" t="s">
        <v>180</v>
      </c>
      <c r="Y93" s="39" t="str">
        <f t="shared" si="10"/>
        <v>D40120</v>
      </c>
      <c r="Z93" s="44" t="str">
        <f t="shared" si="11"/>
        <v xml:space="preserve">ASCII ( uint16[35]_70字) </v>
      </c>
      <c r="AA93" s="39"/>
      <c r="AB93" s="39"/>
      <c r="AC93" s="39"/>
      <c r="AD93" s="39" t="str">
        <f t="shared" si="9"/>
        <v>材料ID</v>
      </c>
      <c r="AE93" s="39"/>
      <c r="AF93" s="39" t="str">
        <f t="shared" si="13"/>
        <v>MID)定位座</v>
      </c>
    </row>
    <row r="94" spans="1:32">
      <c r="A94" s="31">
        <v>84</v>
      </c>
      <c r="B94" s="39" t="s">
        <v>36</v>
      </c>
      <c r="C94" s="33" t="s">
        <v>1</v>
      </c>
      <c r="D94" s="32" t="s">
        <v>35</v>
      </c>
      <c r="E94" s="32" t="s">
        <v>35</v>
      </c>
      <c r="F94" s="32" t="s">
        <v>35</v>
      </c>
      <c r="G94" s="34" t="s">
        <v>70</v>
      </c>
      <c r="H94" s="58" t="s">
        <v>30</v>
      </c>
      <c r="I94" s="35" t="str">
        <f t="shared" si="12"/>
        <v>D40121</v>
      </c>
      <c r="J94" s="63" t="s">
        <v>181</v>
      </c>
      <c r="K94" s="53" t="s">
        <v>178</v>
      </c>
      <c r="L94" s="23">
        <v>40121</v>
      </c>
      <c r="P94" s="39" t="s">
        <v>75</v>
      </c>
      <c r="Q94" s="60" t="s">
        <v>76</v>
      </c>
      <c r="R94" s="61" t="s">
        <v>166</v>
      </c>
      <c r="S94" s="62" t="s">
        <v>35</v>
      </c>
      <c r="T94" s="61" t="s">
        <v>106</v>
      </c>
      <c r="U94" s="61" t="s">
        <v>167</v>
      </c>
      <c r="V94" s="55"/>
      <c r="W94" s="55"/>
      <c r="X94" s="10" t="s">
        <v>182</v>
      </c>
      <c r="Y94" s="39" t="str">
        <f t="shared" si="10"/>
        <v>D40121</v>
      </c>
      <c r="Z94" s="44" t="str">
        <f t="shared" si="11"/>
        <v xml:space="preserve">ASCII ( uint16[35]_70字) </v>
      </c>
      <c r="AA94" s="39"/>
      <c r="AB94" s="39"/>
      <c r="AC94" s="39"/>
      <c r="AD94" s="39" t="str">
        <f t="shared" si="9"/>
        <v>材料ID</v>
      </c>
      <c r="AE94" s="39"/>
      <c r="AF94" s="39" t="str">
        <f t="shared" si="13"/>
        <v>MID)定位座</v>
      </c>
    </row>
    <row r="95" spans="1:32">
      <c r="A95" s="31">
        <v>85</v>
      </c>
      <c r="B95" s="39" t="s">
        <v>36</v>
      </c>
      <c r="C95" s="33" t="s">
        <v>1</v>
      </c>
      <c r="D95" s="32" t="s">
        <v>35</v>
      </c>
      <c r="E95" s="32" t="s">
        <v>35</v>
      </c>
      <c r="F95" s="32" t="s">
        <v>35</v>
      </c>
      <c r="G95" s="34" t="s">
        <v>70</v>
      </c>
      <c r="H95" s="58" t="s">
        <v>30</v>
      </c>
      <c r="I95" s="35" t="str">
        <f t="shared" si="12"/>
        <v>D40122</v>
      </c>
      <c r="J95" s="63">
        <v>10</v>
      </c>
      <c r="K95" s="53" t="s">
        <v>178</v>
      </c>
      <c r="L95" s="23">
        <v>40122</v>
      </c>
      <c r="P95" s="39" t="s">
        <v>75</v>
      </c>
      <c r="Q95" s="60" t="s">
        <v>76</v>
      </c>
      <c r="R95" s="61" t="s">
        <v>166</v>
      </c>
      <c r="S95" s="62" t="s">
        <v>35</v>
      </c>
      <c r="T95" s="61" t="s">
        <v>106</v>
      </c>
      <c r="U95" s="61" t="s">
        <v>167</v>
      </c>
      <c r="V95" s="55"/>
      <c r="W95" s="55"/>
      <c r="X95" s="10" t="str">
        <f t="shared" ref="X95:X153" si="14">IF(G95="●",RIGHT(C95,4),"-")</f>
        <v>2020</v>
      </c>
      <c r="Y95" s="39" t="str">
        <f t="shared" si="10"/>
        <v>D40122</v>
      </c>
      <c r="Z95" s="44" t="str">
        <f t="shared" si="11"/>
        <v xml:space="preserve">ASCII ( uint16[35]_70字) </v>
      </c>
      <c r="AA95" s="39"/>
      <c r="AB95" s="39"/>
      <c r="AC95" s="39"/>
      <c r="AD95" s="39" t="str">
        <f t="shared" si="9"/>
        <v>材料ID</v>
      </c>
      <c r="AE95" s="39"/>
      <c r="AF95" s="39" t="str">
        <f t="shared" si="13"/>
        <v>MID)定位座</v>
      </c>
    </row>
    <row r="96" spans="1:32">
      <c r="A96" s="31">
        <v>86</v>
      </c>
      <c r="B96" s="39" t="s">
        <v>36</v>
      </c>
      <c r="C96" s="33" t="s">
        <v>1</v>
      </c>
      <c r="D96" s="32" t="s">
        <v>35</v>
      </c>
      <c r="E96" s="32" t="s">
        <v>35</v>
      </c>
      <c r="F96" s="32" t="s">
        <v>35</v>
      </c>
      <c r="G96" s="34" t="s">
        <v>70</v>
      </c>
      <c r="H96" s="58" t="s">
        <v>30</v>
      </c>
      <c r="I96" s="35" t="str">
        <f t="shared" si="12"/>
        <v>D40123</v>
      </c>
      <c r="J96" s="63" t="s">
        <v>175</v>
      </c>
      <c r="K96" s="53" t="s">
        <v>178</v>
      </c>
      <c r="L96" s="23">
        <v>40123</v>
      </c>
      <c r="P96" s="39" t="s">
        <v>75</v>
      </c>
      <c r="Q96" s="60" t="s">
        <v>76</v>
      </c>
      <c r="R96" s="61" t="s">
        <v>166</v>
      </c>
      <c r="S96" s="62" t="s">
        <v>35</v>
      </c>
      <c r="T96" s="61" t="s">
        <v>106</v>
      </c>
      <c r="U96" s="61" t="s">
        <v>167</v>
      </c>
      <c r="V96" s="55"/>
      <c r="W96" s="55"/>
      <c r="X96" s="10" t="str">
        <f t="shared" si="14"/>
        <v>2020</v>
      </c>
      <c r="Y96" s="39" t="str">
        <f t="shared" si="10"/>
        <v>D40123</v>
      </c>
      <c r="Z96" s="44" t="str">
        <f t="shared" si="11"/>
        <v xml:space="preserve">ASCII ( uint16[35]_70字) </v>
      </c>
      <c r="AA96" s="39"/>
      <c r="AB96" s="39"/>
      <c r="AC96" s="39"/>
      <c r="AD96" s="39" t="str">
        <f t="shared" si="9"/>
        <v>材料ID</v>
      </c>
      <c r="AE96" s="39"/>
      <c r="AF96" s="39" t="str">
        <f t="shared" si="13"/>
        <v>MID)定位座</v>
      </c>
    </row>
    <row r="97" spans="1:32">
      <c r="A97" s="31">
        <v>87</v>
      </c>
      <c r="B97" s="39" t="s">
        <v>36</v>
      </c>
      <c r="C97" s="33" t="s">
        <v>1</v>
      </c>
      <c r="D97" s="32" t="s">
        <v>35</v>
      </c>
      <c r="E97" s="32" t="s">
        <v>35</v>
      </c>
      <c r="F97" s="32" t="s">
        <v>35</v>
      </c>
      <c r="G97" s="34" t="s">
        <v>70</v>
      </c>
      <c r="H97" s="58" t="s">
        <v>30</v>
      </c>
      <c r="I97" s="35" t="str">
        <f t="shared" si="12"/>
        <v>D40124</v>
      </c>
      <c r="J97" s="63" t="s">
        <v>183</v>
      </c>
      <c r="K97" s="53" t="s">
        <v>178</v>
      </c>
      <c r="L97" s="23">
        <v>40124</v>
      </c>
      <c r="P97" s="39" t="s">
        <v>75</v>
      </c>
      <c r="Q97" s="60" t="s">
        <v>76</v>
      </c>
      <c r="R97" s="61" t="s">
        <v>166</v>
      </c>
      <c r="S97" s="62" t="s">
        <v>35</v>
      </c>
      <c r="T97" s="61" t="s">
        <v>106</v>
      </c>
      <c r="U97" s="61" t="s">
        <v>167</v>
      </c>
      <c r="V97" s="55"/>
      <c r="W97" s="55"/>
      <c r="X97" s="10" t="str">
        <f t="shared" si="14"/>
        <v>2020</v>
      </c>
      <c r="Y97" s="39" t="str">
        <f t="shared" si="10"/>
        <v>D40124</v>
      </c>
      <c r="Z97" s="44" t="str">
        <f t="shared" si="11"/>
        <v xml:space="preserve">ASCII ( uint16[35]_70字) </v>
      </c>
      <c r="AA97" s="39"/>
      <c r="AB97" s="39"/>
      <c r="AC97" s="39"/>
      <c r="AD97" s="39" t="str">
        <f t="shared" si="9"/>
        <v>材料ID</v>
      </c>
      <c r="AE97" s="39"/>
      <c r="AF97" s="39" t="str">
        <f t="shared" si="13"/>
        <v>MID)定位座</v>
      </c>
    </row>
    <row r="98" spans="1:32">
      <c r="A98" s="31">
        <v>88</v>
      </c>
      <c r="B98" s="39" t="s">
        <v>36</v>
      </c>
      <c r="C98" s="33" t="s">
        <v>1</v>
      </c>
      <c r="D98" s="32" t="s">
        <v>35</v>
      </c>
      <c r="E98" s="32" t="s">
        <v>35</v>
      </c>
      <c r="F98" s="32" t="s">
        <v>35</v>
      </c>
      <c r="G98" s="34" t="s">
        <v>70</v>
      </c>
      <c r="H98" s="58" t="s">
        <v>30</v>
      </c>
      <c r="I98" s="35" t="str">
        <f t="shared" si="12"/>
        <v>D40125</v>
      </c>
      <c r="J98" s="63" t="s">
        <v>184</v>
      </c>
      <c r="K98" s="53" t="s">
        <v>178</v>
      </c>
      <c r="L98" s="23">
        <v>40125</v>
      </c>
      <c r="P98" s="39" t="s">
        <v>75</v>
      </c>
      <c r="Q98" s="60" t="s">
        <v>76</v>
      </c>
      <c r="R98" s="61" t="s">
        <v>166</v>
      </c>
      <c r="S98" s="62" t="s">
        <v>35</v>
      </c>
      <c r="T98" s="61" t="s">
        <v>106</v>
      </c>
      <c r="U98" s="61" t="s">
        <v>167</v>
      </c>
      <c r="V98" s="55"/>
      <c r="W98" s="55"/>
      <c r="X98" s="10" t="str">
        <f t="shared" si="14"/>
        <v>2020</v>
      </c>
      <c r="Y98" s="39" t="str">
        <f t="shared" si="10"/>
        <v>D40125</v>
      </c>
      <c r="Z98" s="44" t="str">
        <f t="shared" si="11"/>
        <v xml:space="preserve">ASCII ( uint16[35]_70字) </v>
      </c>
      <c r="AA98" s="39"/>
      <c r="AB98" s="39"/>
      <c r="AC98" s="39"/>
      <c r="AD98" s="39" t="str">
        <f t="shared" si="9"/>
        <v>材料ID</v>
      </c>
      <c r="AE98" s="39"/>
      <c r="AF98" s="39" t="str">
        <f t="shared" si="13"/>
        <v>MID)定位座</v>
      </c>
    </row>
    <row r="99" spans="1:32">
      <c r="A99" s="31">
        <v>89</v>
      </c>
      <c r="B99" s="39" t="s">
        <v>36</v>
      </c>
      <c r="C99" s="33" t="s">
        <v>1</v>
      </c>
      <c r="D99" s="32" t="s">
        <v>35</v>
      </c>
      <c r="E99" s="32" t="s">
        <v>35</v>
      </c>
      <c r="F99" s="32" t="s">
        <v>35</v>
      </c>
      <c r="G99" s="34" t="s">
        <v>70</v>
      </c>
      <c r="H99" s="58" t="s">
        <v>30</v>
      </c>
      <c r="I99" s="35" t="str">
        <f t="shared" si="12"/>
        <v>D40126</v>
      </c>
      <c r="J99" s="63" t="s">
        <v>185</v>
      </c>
      <c r="K99" s="53" t="s">
        <v>178</v>
      </c>
      <c r="L99" s="23">
        <v>40126</v>
      </c>
      <c r="P99" s="39" t="s">
        <v>75</v>
      </c>
      <c r="Q99" s="60" t="s">
        <v>76</v>
      </c>
      <c r="R99" s="61" t="s">
        <v>166</v>
      </c>
      <c r="S99" s="62" t="s">
        <v>35</v>
      </c>
      <c r="T99" s="61" t="s">
        <v>106</v>
      </c>
      <c r="U99" s="61" t="s">
        <v>167</v>
      </c>
      <c r="V99" s="55"/>
      <c r="W99" s="55"/>
      <c r="X99" s="10" t="str">
        <f t="shared" si="14"/>
        <v>2020</v>
      </c>
      <c r="Y99" s="39" t="str">
        <f t="shared" si="10"/>
        <v>D40126</v>
      </c>
      <c r="Z99" s="44" t="str">
        <f t="shared" si="11"/>
        <v xml:space="preserve">ASCII ( uint16[35]_70字) </v>
      </c>
      <c r="AA99" s="39"/>
      <c r="AB99" s="39"/>
      <c r="AC99" s="39"/>
      <c r="AD99" s="39" t="str">
        <f t="shared" si="9"/>
        <v>材料ID</v>
      </c>
      <c r="AE99" s="39"/>
      <c r="AF99" s="39" t="str">
        <f t="shared" si="13"/>
        <v>MID)定位座</v>
      </c>
    </row>
    <row r="100" spans="1:32">
      <c r="A100" s="31">
        <v>90</v>
      </c>
      <c r="B100" s="39" t="s">
        <v>36</v>
      </c>
      <c r="C100" s="33" t="s">
        <v>1</v>
      </c>
      <c r="D100" s="32" t="s">
        <v>35</v>
      </c>
      <c r="E100" s="32" t="s">
        <v>35</v>
      </c>
      <c r="F100" s="32" t="s">
        <v>35</v>
      </c>
      <c r="G100" s="34" t="s">
        <v>70</v>
      </c>
      <c r="H100" s="58" t="s">
        <v>30</v>
      </c>
      <c r="I100" s="35" t="str">
        <f t="shared" si="12"/>
        <v>D40127</v>
      </c>
      <c r="J100" s="63" t="s">
        <v>186</v>
      </c>
      <c r="K100" s="53" t="s">
        <v>178</v>
      </c>
      <c r="L100" s="23">
        <v>40127</v>
      </c>
      <c r="P100" s="39" t="s">
        <v>75</v>
      </c>
      <c r="Q100" s="60" t="s">
        <v>76</v>
      </c>
      <c r="R100" s="61" t="s">
        <v>166</v>
      </c>
      <c r="S100" s="62" t="s">
        <v>35</v>
      </c>
      <c r="T100" s="61" t="s">
        <v>106</v>
      </c>
      <c r="U100" s="61" t="s">
        <v>167</v>
      </c>
      <c r="V100" s="55"/>
      <c r="W100" s="55"/>
      <c r="X100" s="10" t="str">
        <f t="shared" si="14"/>
        <v>2020</v>
      </c>
      <c r="Y100" s="39" t="str">
        <f t="shared" si="10"/>
        <v>D40127</v>
      </c>
      <c r="Z100" s="44" t="str">
        <f t="shared" si="11"/>
        <v xml:space="preserve">ASCII ( uint16[35]_70字) </v>
      </c>
      <c r="AA100" s="39"/>
      <c r="AB100" s="39"/>
      <c r="AC100" s="39"/>
      <c r="AD100" s="39" t="str">
        <f t="shared" si="9"/>
        <v>材料ID</v>
      </c>
      <c r="AE100" s="39"/>
      <c r="AF100" s="39" t="str">
        <f t="shared" si="13"/>
        <v>MID)定位座</v>
      </c>
    </row>
    <row r="101" spans="1:32">
      <c r="A101" s="31">
        <v>91</v>
      </c>
      <c r="B101" s="39" t="s">
        <v>36</v>
      </c>
      <c r="C101" s="33" t="s">
        <v>1</v>
      </c>
      <c r="D101" s="32" t="s">
        <v>35</v>
      </c>
      <c r="E101" s="32" t="s">
        <v>35</v>
      </c>
      <c r="F101" s="32" t="s">
        <v>35</v>
      </c>
      <c r="G101" s="34" t="s">
        <v>70</v>
      </c>
      <c r="H101" s="58" t="s">
        <v>30</v>
      </c>
      <c r="I101" s="35" t="str">
        <f t="shared" si="12"/>
        <v>D40128</v>
      </c>
      <c r="J101" s="63" t="s">
        <v>187</v>
      </c>
      <c r="K101" s="53" t="s">
        <v>178</v>
      </c>
      <c r="L101" s="23">
        <v>40128</v>
      </c>
      <c r="P101" s="39" t="s">
        <v>75</v>
      </c>
      <c r="Q101" s="60" t="s">
        <v>76</v>
      </c>
      <c r="R101" s="61" t="s">
        <v>166</v>
      </c>
      <c r="S101" s="62" t="s">
        <v>35</v>
      </c>
      <c r="T101" s="61" t="s">
        <v>106</v>
      </c>
      <c r="U101" s="61" t="s">
        <v>167</v>
      </c>
      <c r="V101" s="55"/>
      <c r="W101" s="55"/>
      <c r="X101" s="10" t="str">
        <f t="shared" si="14"/>
        <v>2020</v>
      </c>
      <c r="Y101" s="39" t="str">
        <f t="shared" si="10"/>
        <v>D40128</v>
      </c>
      <c r="Z101" s="44" t="str">
        <f t="shared" si="11"/>
        <v xml:space="preserve">ASCII ( uint16[35]_70字) </v>
      </c>
      <c r="AA101" s="39"/>
      <c r="AB101" s="39"/>
      <c r="AC101" s="39"/>
      <c r="AD101" s="39" t="str">
        <f t="shared" si="9"/>
        <v>材料ID</v>
      </c>
      <c r="AE101" s="39"/>
      <c r="AF101" s="39" t="str">
        <f t="shared" si="13"/>
        <v>MID)定位座</v>
      </c>
    </row>
    <row r="102" spans="1:32">
      <c r="A102" s="31">
        <v>92</v>
      </c>
      <c r="B102" s="39" t="s">
        <v>36</v>
      </c>
      <c r="C102" s="33" t="s">
        <v>1</v>
      </c>
      <c r="D102" s="32" t="s">
        <v>35</v>
      </c>
      <c r="E102" s="32" t="s">
        <v>35</v>
      </c>
      <c r="F102" s="32" t="s">
        <v>35</v>
      </c>
      <c r="G102" s="34" t="s">
        <v>70</v>
      </c>
      <c r="H102" s="58" t="s">
        <v>30</v>
      </c>
      <c r="I102" s="35" t="str">
        <f t="shared" si="12"/>
        <v>D40129</v>
      </c>
      <c r="J102" s="63" t="s">
        <v>187</v>
      </c>
      <c r="K102" s="53" t="s">
        <v>178</v>
      </c>
      <c r="L102" s="23">
        <v>40129</v>
      </c>
      <c r="P102" s="39" t="s">
        <v>75</v>
      </c>
      <c r="Q102" s="60" t="s">
        <v>76</v>
      </c>
      <c r="R102" s="61" t="s">
        <v>166</v>
      </c>
      <c r="S102" s="62" t="s">
        <v>35</v>
      </c>
      <c r="T102" s="61" t="s">
        <v>106</v>
      </c>
      <c r="U102" s="61" t="s">
        <v>167</v>
      </c>
      <c r="V102" s="55"/>
      <c r="W102" s="55"/>
      <c r="X102" s="10" t="str">
        <f t="shared" si="14"/>
        <v>2020</v>
      </c>
      <c r="Y102" s="39" t="str">
        <f t="shared" si="10"/>
        <v>D40129</v>
      </c>
      <c r="Z102" s="44" t="str">
        <f t="shared" si="11"/>
        <v xml:space="preserve">ASCII ( uint16[35]_70字) </v>
      </c>
      <c r="AA102" s="39"/>
      <c r="AB102" s="39"/>
      <c r="AC102" s="39"/>
      <c r="AD102" s="39" t="str">
        <f t="shared" si="9"/>
        <v>材料ID</v>
      </c>
      <c r="AE102" s="39"/>
      <c r="AF102" s="39" t="str">
        <f t="shared" si="13"/>
        <v>MID)定位座</v>
      </c>
    </row>
    <row r="103" spans="1:32">
      <c r="A103" s="31">
        <v>93</v>
      </c>
      <c r="B103" s="39" t="s">
        <v>36</v>
      </c>
      <c r="C103" s="33" t="s">
        <v>1</v>
      </c>
      <c r="D103" s="32" t="s">
        <v>35</v>
      </c>
      <c r="E103" s="32" t="s">
        <v>35</v>
      </c>
      <c r="F103" s="32" t="s">
        <v>35</v>
      </c>
      <c r="G103" s="34" t="s">
        <v>70</v>
      </c>
      <c r="H103" s="58" t="s">
        <v>30</v>
      </c>
      <c r="I103" s="35" t="str">
        <f t="shared" si="12"/>
        <v>D40130</v>
      </c>
      <c r="J103" s="63" t="s">
        <v>188</v>
      </c>
      <c r="K103" s="53" t="s">
        <v>178</v>
      </c>
      <c r="L103" s="23">
        <v>40130</v>
      </c>
      <c r="P103" s="39" t="s">
        <v>75</v>
      </c>
      <c r="Q103" s="60" t="s">
        <v>76</v>
      </c>
      <c r="R103" s="61" t="s">
        <v>166</v>
      </c>
      <c r="S103" s="62" t="s">
        <v>35</v>
      </c>
      <c r="T103" s="61" t="s">
        <v>106</v>
      </c>
      <c r="U103" s="61" t="s">
        <v>167</v>
      </c>
      <c r="V103" s="55"/>
      <c r="W103" s="55"/>
      <c r="X103" s="10" t="str">
        <f t="shared" si="14"/>
        <v>2020</v>
      </c>
      <c r="Y103" s="39" t="str">
        <f t="shared" si="10"/>
        <v>D40130</v>
      </c>
      <c r="Z103" s="44" t="str">
        <f t="shared" si="11"/>
        <v xml:space="preserve">ASCII ( uint16[35]_70字) </v>
      </c>
      <c r="AA103" s="39"/>
      <c r="AB103" s="39"/>
      <c r="AC103" s="39"/>
      <c r="AD103" s="39" t="str">
        <f t="shared" si="9"/>
        <v>材料ID</v>
      </c>
      <c r="AE103" s="39"/>
      <c r="AF103" s="39" t="str">
        <f t="shared" si="13"/>
        <v>MID)定位座</v>
      </c>
    </row>
    <row r="104" spans="1:32">
      <c r="A104" s="31">
        <v>94</v>
      </c>
      <c r="B104" s="39" t="s">
        <v>36</v>
      </c>
      <c r="C104" s="33" t="s">
        <v>1</v>
      </c>
      <c r="D104" s="32" t="s">
        <v>35</v>
      </c>
      <c r="E104" s="32" t="s">
        <v>35</v>
      </c>
      <c r="F104" s="32" t="s">
        <v>35</v>
      </c>
      <c r="G104" s="34" t="s">
        <v>70</v>
      </c>
      <c r="H104" s="58" t="s">
        <v>30</v>
      </c>
      <c r="I104" s="35" t="str">
        <f t="shared" si="12"/>
        <v>D40131</v>
      </c>
      <c r="J104" s="63" t="s">
        <v>170</v>
      </c>
      <c r="K104" s="53" t="s">
        <v>178</v>
      </c>
      <c r="L104" s="23">
        <v>40131</v>
      </c>
      <c r="P104" s="39" t="s">
        <v>75</v>
      </c>
      <c r="Q104" s="60" t="s">
        <v>76</v>
      </c>
      <c r="R104" s="61" t="s">
        <v>166</v>
      </c>
      <c r="S104" s="62" t="s">
        <v>35</v>
      </c>
      <c r="T104" s="61" t="s">
        <v>106</v>
      </c>
      <c r="U104" s="61" t="s">
        <v>167</v>
      </c>
      <c r="V104" s="55"/>
      <c r="W104" s="55"/>
      <c r="X104" s="10" t="str">
        <f t="shared" si="14"/>
        <v>2020</v>
      </c>
      <c r="Y104" s="39" t="str">
        <f t="shared" si="10"/>
        <v>D40131</v>
      </c>
      <c r="Z104" s="44" t="str">
        <f t="shared" si="11"/>
        <v xml:space="preserve">ASCII ( uint16[35]_70字) </v>
      </c>
      <c r="AA104" s="39"/>
      <c r="AB104" s="39"/>
      <c r="AC104" s="39"/>
      <c r="AD104" s="39" t="str">
        <f t="shared" si="9"/>
        <v>材料ID</v>
      </c>
      <c r="AE104" s="39"/>
      <c r="AF104" s="39" t="str">
        <f t="shared" si="13"/>
        <v>MID)定位座</v>
      </c>
    </row>
    <row r="105" spans="1:32">
      <c r="A105" s="31">
        <v>95</v>
      </c>
      <c r="B105" s="39" t="s">
        <v>36</v>
      </c>
      <c r="C105" s="33" t="s">
        <v>1</v>
      </c>
      <c r="D105" s="32" t="s">
        <v>35</v>
      </c>
      <c r="E105" s="32" t="s">
        <v>35</v>
      </c>
      <c r="F105" s="32" t="s">
        <v>35</v>
      </c>
      <c r="G105" s="34" t="s">
        <v>70</v>
      </c>
      <c r="H105" s="58" t="s">
        <v>30</v>
      </c>
      <c r="I105" s="35" t="str">
        <f t="shared" si="12"/>
        <v>D40132</v>
      </c>
      <c r="J105" s="63" t="s">
        <v>189</v>
      </c>
      <c r="K105" s="53" t="s">
        <v>178</v>
      </c>
      <c r="L105" s="23">
        <v>40132</v>
      </c>
      <c r="P105" s="39" t="s">
        <v>75</v>
      </c>
      <c r="Q105" s="60" t="s">
        <v>76</v>
      </c>
      <c r="R105" s="61" t="s">
        <v>166</v>
      </c>
      <c r="S105" s="62" t="s">
        <v>35</v>
      </c>
      <c r="T105" s="61" t="s">
        <v>106</v>
      </c>
      <c r="U105" s="61" t="s">
        <v>167</v>
      </c>
      <c r="V105" s="55"/>
      <c r="W105" s="55"/>
      <c r="X105" s="10" t="str">
        <f t="shared" si="14"/>
        <v>2020</v>
      </c>
      <c r="Y105" s="39" t="str">
        <f t="shared" si="10"/>
        <v>D40132</v>
      </c>
      <c r="Z105" s="44" t="str">
        <f t="shared" si="11"/>
        <v xml:space="preserve">ASCII ( uint16[35]_70字) </v>
      </c>
      <c r="AA105" s="39"/>
      <c r="AB105" s="39"/>
      <c r="AC105" s="39"/>
      <c r="AD105" s="39" t="str">
        <f t="shared" si="9"/>
        <v>材料ID</v>
      </c>
      <c r="AE105" s="39"/>
      <c r="AF105" s="39" t="str">
        <f t="shared" si="13"/>
        <v>MID)定位座</v>
      </c>
    </row>
    <row r="106" spans="1:32">
      <c r="A106" s="31">
        <v>96</v>
      </c>
      <c r="B106" s="39" t="s">
        <v>36</v>
      </c>
      <c r="C106" s="33" t="s">
        <v>1</v>
      </c>
      <c r="D106" s="32" t="s">
        <v>35</v>
      </c>
      <c r="E106" s="32" t="s">
        <v>35</v>
      </c>
      <c r="F106" s="32" t="s">
        <v>35</v>
      </c>
      <c r="G106" s="34" t="s">
        <v>70</v>
      </c>
      <c r="H106" s="58" t="s">
        <v>30</v>
      </c>
      <c r="I106" s="35" t="str">
        <f t="shared" si="12"/>
        <v>D40133</v>
      </c>
      <c r="J106" s="63" t="s">
        <v>190</v>
      </c>
      <c r="K106" s="53" t="s">
        <v>178</v>
      </c>
      <c r="L106" s="23">
        <v>40133</v>
      </c>
      <c r="P106" s="39" t="s">
        <v>75</v>
      </c>
      <c r="Q106" s="60" t="s">
        <v>76</v>
      </c>
      <c r="R106" s="61" t="s">
        <v>166</v>
      </c>
      <c r="S106" s="62" t="s">
        <v>35</v>
      </c>
      <c r="T106" s="61" t="s">
        <v>106</v>
      </c>
      <c r="U106" s="61" t="s">
        <v>167</v>
      </c>
      <c r="V106" s="55"/>
      <c r="W106" s="55"/>
      <c r="X106" s="10" t="str">
        <f t="shared" si="14"/>
        <v>2020</v>
      </c>
      <c r="Y106" s="39" t="str">
        <f t="shared" si="10"/>
        <v>D40133</v>
      </c>
      <c r="Z106" s="44" t="str">
        <f t="shared" si="11"/>
        <v xml:space="preserve">ASCII ( uint16[35]_70字) </v>
      </c>
      <c r="AA106" s="39"/>
      <c r="AB106" s="39"/>
      <c r="AC106" s="39"/>
      <c r="AD106" s="39" t="str">
        <f t="shared" si="9"/>
        <v>材料ID</v>
      </c>
      <c r="AE106" s="39"/>
      <c r="AF106" s="39" t="str">
        <f t="shared" si="13"/>
        <v>MID)定位座</v>
      </c>
    </row>
    <row r="107" spans="1:32">
      <c r="A107" s="31">
        <v>97</v>
      </c>
      <c r="B107" s="39" t="s">
        <v>36</v>
      </c>
      <c r="C107" s="33" t="s">
        <v>1</v>
      </c>
      <c r="D107" s="32" t="s">
        <v>35</v>
      </c>
      <c r="E107" s="32" t="s">
        <v>35</v>
      </c>
      <c r="F107" s="32" t="s">
        <v>35</v>
      </c>
      <c r="G107" s="34" t="s">
        <v>70</v>
      </c>
      <c r="H107" s="58" t="s">
        <v>30</v>
      </c>
      <c r="I107" s="35" t="str">
        <f t="shared" si="12"/>
        <v>D40134</v>
      </c>
      <c r="J107" s="63" t="s">
        <v>191</v>
      </c>
      <c r="K107" s="53" t="s">
        <v>178</v>
      </c>
      <c r="L107" s="23">
        <v>40134</v>
      </c>
      <c r="P107" s="39" t="s">
        <v>75</v>
      </c>
      <c r="Q107" s="60" t="s">
        <v>76</v>
      </c>
      <c r="R107" s="61" t="s">
        <v>166</v>
      </c>
      <c r="S107" s="62" t="s">
        <v>35</v>
      </c>
      <c r="T107" s="61" t="s">
        <v>106</v>
      </c>
      <c r="U107" s="61" t="s">
        <v>167</v>
      </c>
      <c r="V107" s="55"/>
      <c r="W107" s="55"/>
      <c r="X107" s="10" t="str">
        <f t="shared" si="14"/>
        <v>2020</v>
      </c>
      <c r="Y107" s="39" t="str">
        <f t="shared" si="10"/>
        <v>D40134</v>
      </c>
      <c r="Z107" s="44" t="str">
        <f t="shared" si="11"/>
        <v xml:space="preserve">ASCII ( uint16[35]_70字) </v>
      </c>
      <c r="AA107" s="39"/>
      <c r="AB107" s="39"/>
      <c r="AC107" s="39"/>
      <c r="AD107" s="39" t="str">
        <f t="shared" si="9"/>
        <v>材料ID</v>
      </c>
      <c r="AE107" s="39"/>
      <c r="AF107" s="39" t="str">
        <f t="shared" si="13"/>
        <v>MID)定位座</v>
      </c>
    </row>
    <row r="108" spans="1:32">
      <c r="A108" s="31">
        <v>98</v>
      </c>
      <c r="B108" s="39" t="s">
        <v>36</v>
      </c>
      <c r="C108" s="33" t="s">
        <v>1</v>
      </c>
      <c r="D108" s="32" t="s">
        <v>35</v>
      </c>
      <c r="E108" s="32" t="s">
        <v>35</v>
      </c>
      <c r="F108" s="32" t="s">
        <v>35</v>
      </c>
      <c r="G108" s="34" t="s">
        <v>70</v>
      </c>
      <c r="H108" s="58" t="s">
        <v>30</v>
      </c>
      <c r="I108" s="35" t="str">
        <f t="shared" si="12"/>
        <v>D40135</v>
      </c>
      <c r="J108" s="63" t="s">
        <v>192</v>
      </c>
      <c r="K108" s="53" t="s">
        <v>178</v>
      </c>
      <c r="L108" s="23">
        <v>40135</v>
      </c>
      <c r="P108" s="39" t="s">
        <v>75</v>
      </c>
      <c r="Q108" s="60" t="s">
        <v>76</v>
      </c>
      <c r="R108" s="61" t="s">
        <v>166</v>
      </c>
      <c r="S108" s="62" t="s">
        <v>35</v>
      </c>
      <c r="T108" s="61" t="s">
        <v>106</v>
      </c>
      <c r="U108" s="61" t="s">
        <v>167</v>
      </c>
      <c r="V108" s="55"/>
      <c r="W108" s="55"/>
      <c r="X108" s="10" t="str">
        <f t="shared" si="14"/>
        <v>2020</v>
      </c>
      <c r="Y108" s="39" t="str">
        <f t="shared" si="10"/>
        <v>D40135</v>
      </c>
      <c r="Z108" s="44" t="str">
        <f t="shared" si="11"/>
        <v xml:space="preserve">ASCII ( uint16[35]_70字) </v>
      </c>
      <c r="AA108" s="39"/>
      <c r="AB108" s="39"/>
      <c r="AC108" s="39"/>
      <c r="AD108" s="39" t="str">
        <f t="shared" si="9"/>
        <v>材料ID</v>
      </c>
      <c r="AE108" s="39"/>
      <c r="AF108" s="39" t="str">
        <f t="shared" si="13"/>
        <v>MID)定位座</v>
      </c>
    </row>
    <row r="109" spans="1:32">
      <c r="A109" s="31">
        <v>99</v>
      </c>
      <c r="B109" s="39" t="s">
        <v>36</v>
      </c>
      <c r="C109" s="33" t="s">
        <v>1</v>
      </c>
      <c r="D109" s="32" t="s">
        <v>35</v>
      </c>
      <c r="E109" s="32" t="s">
        <v>35</v>
      </c>
      <c r="F109" s="32" t="s">
        <v>35</v>
      </c>
      <c r="G109" s="34" t="s">
        <v>70</v>
      </c>
      <c r="H109" s="58" t="s">
        <v>30</v>
      </c>
      <c r="I109" s="35" t="str">
        <f t="shared" si="12"/>
        <v>D40136</v>
      </c>
      <c r="J109" s="63" t="s">
        <v>193</v>
      </c>
      <c r="K109" s="53" t="s">
        <v>178</v>
      </c>
      <c r="L109" s="23">
        <v>40136</v>
      </c>
      <c r="P109" s="39" t="s">
        <v>75</v>
      </c>
      <c r="Q109" s="60" t="s">
        <v>76</v>
      </c>
      <c r="R109" s="61" t="s">
        <v>166</v>
      </c>
      <c r="S109" s="62" t="s">
        <v>35</v>
      </c>
      <c r="T109" s="61" t="s">
        <v>106</v>
      </c>
      <c r="U109" s="61" t="s">
        <v>167</v>
      </c>
      <c r="V109" s="55"/>
      <c r="W109" s="55"/>
      <c r="X109" s="10" t="str">
        <f t="shared" si="14"/>
        <v>2020</v>
      </c>
      <c r="Y109" s="39" t="str">
        <f t="shared" si="10"/>
        <v>D40136</v>
      </c>
      <c r="Z109" s="44" t="str">
        <f t="shared" si="11"/>
        <v xml:space="preserve">ASCII ( uint16[35]_70字) </v>
      </c>
      <c r="AA109" s="39"/>
      <c r="AB109" s="39"/>
      <c r="AC109" s="39"/>
      <c r="AD109" s="39" t="str">
        <f t="shared" si="9"/>
        <v>材料ID</v>
      </c>
      <c r="AE109" s="39"/>
      <c r="AF109" s="39" t="str">
        <f t="shared" si="13"/>
        <v>MID)定位座</v>
      </c>
    </row>
    <row r="110" spans="1:32">
      <c r="A110" s="31">
        <v>100</v>
      </c>
      <c r="B110" s="39" t="s">
        <v>36</v>
      </c>
      <c r="C110" s="33" t="s">
        <v>1</v>
      </c>
      <c r="D110" s="32" t="s">
        <v>35</v>
      </c>
      <c r="E110" s="32" t="s">
        <v>35</v>
      </c>
      <c r="F110" s="32" t="s">
        <v>35</v>
      </c>
      <c r="G110" s="34" t="s">
        <v>70</v>
      </c>
      <c r="H110" s="58" t="s">
        <v>30</v>
      </c>
      <c r="I110" s="35" t="str">
        <f t="shared" si="12"/>
        <v>D40137</v>
      </c>
      <c r="J110" s="63" t="s">
        <v>188</v>
      </c>
      <c r="K110" s="53" t="s">
        <v>178</v>
      </c>
      <c r="L110" s="23">
        <v>40137</v>
      </c>
      <c r="P110" s="39" t="s">
        <v>75</v>
      </c>
      <c r="Q110" s="60" t="s">
        <v>76</v>
      </c>
      <c r="R110" s="61" t="s">
        <v>166</v>
      </c>
      <c r="S110" s="62" t="s">
        <v>35</v>
      </c>
      <c r="T110" s="61" t="s">
        <v>106</v>
      </c>
      <c r="U110" s="61" t="s">
        <v>167</v>
      </c>
      <c r="V110" s="55"/>
      <c r="W110" s="55"/>
      <c r="X110" s="10" t="str">
        <f t="shared" si="14"/>
        <v>2020</v>
      </c>
      <c r="Y110" s="39" t="str">
        <f t="shared" si="10"/>
        <v>D40137</v>
      </c>
      <c r="Z110" s="44" t="str">
        <f t="shared" si="11"/>
        <v xml:space="preserve">ASCII ( uint16[35]_70字) </v>
      </c>
      <c r="AA110" s="39"/>
      <c r="AB110" s="39"/>
      <c r="AC110" s="39"/>
      <c r="AD110" s="39" t="str">
        <f t="shared" si="9"/>
        <v>材料ID</v>
      </c>
      <c r="AE110" s="39"/>
      <c r="AF110" s="39" t="str">
        <f t="shared" si="13"/>
        <v>MID)定位座</v>
      </c>
    </row>
    <row r="111" spans="1:32">
      <c r="A111" s="31">
        <v>101</v>
      </c>
      <c r="B111" s="39" t="s">
        <v>36</v>
      </c>
      <c r="C111" s="33" t="s">
        <v>1</v>
      </c>
      <c r="D111" s="32" t="s">
        <v>35</v>
      </c>
      <c r="E111" s="32" t="s">
        <v>35</v>
      </c>
      <c r="F111" s="32" t="s">
        <v>35</v>
      </c>
      <c r="G111" s="34" t="s">
        <v>70</v>
      </c>
      <c r="H111" s="58" t="s">
        <v>30</v>
      </c>
      <c r="I111" s="35" t="str">
        <f t="shared" si="12"/>
        <v>D40138</v>
      </c>
      <c r="J111" s="63" t="s">
        <v>171</v>
      </c>
      <c r="K111" s="53" t="s">
        <v>178</v>
      </c>
      <c r="L111" s="23">
        <v>40138</v>
      </c>
      <c r="P111" s="39" t="s">
        <v>75</v>
      </c>
      <c r="Q111" s="60" t="s">
        <v>76</v>
      </c>
      <c r="R111" s="61" t="s">
        <v>166</v>
      </c>
      <c r="S111" s="62" t="s">
        <v>35</v>
      </c>
      <c r="T111" s="61" t="s">
        <v>106</v>
      </c>
      <c r="U111" s="61" t="s">
        <v>167</v>
      </c>
      <c r="V111" s="55"/>
      <c r="W111" s="55"/>
      <c r="X111" s="10" t="str">
        <f t="shared" si="14"/>
        <v>2020</v>
      </c>
      <c r="Y111" s="39" t="str">
        <f t="shared" si="10"/>
        <v>D40138</v>
      </c>
      <c r="Z111" s="44" t="str">
        <f t="shared" si="11"/>
        <v xml:space="preserve">ASCII ( uint16[35]_70字) </v>
      </c>
      <c r="AA111" s="39"/>
      <c r="AB111" s="39"/>
      <c r="AC111" s="39"/>
      <c r="AD111" s="39" t="str">
        <f t="shared" si="9"/>
        <v>材料ID</v>
      </c>
      <c r="AE111" s="39"/>
      <c r="AF111" s="39" t="str">
        <f t="shared" si="13"/>
        <v>MID)定位座</v>
      </c>
    </row>
    <row r="112" spans="1:32">
      <c r="A112" s="31">
        <v>102</v>
      </c>
      <c r="B112" s="39" t="s">
        <v>36</v>
      </c>
      <c r="C112" s="33" t="s">
        <v>1</v>
      </c>
      <c r="D112" s="32" t="s">
        <v>35</v>
      </c>
      <c r="E112" s="32" t="s">
        <v>35</v>
      </c>
      <c r="F112" s="32" t="s">
        <v>35</v>
      </c>
      <c r="G112" s="34" t="s">
        <v>70</v>
      </c>
      <c r="H112" s="58" t="s">
        <v>30</v>
      </c>
      <c r="I112" s="35" t="str">
        <f t="shared" si="12"/>
        <v>D40139</v>
      </c>
      <c r="J112" s="63" t="s">
        <v>175</v>
      </c>
      <c r="K112" s="53" t="s">
        <v>178</v>
      </c>
      <c r="L112" s="23">
        <v>40139</v>
      </c>
      <c r="P112" s="39" t="s">
        <v>75</v>
      </c>
      <c r="Q112" s="60" t="s">
        <v>76</v>
      </c>
      <c r="R112" s="61" t="s">
        <v>166</v>
      </c>
      <c r="S112" s="62" t="s">
        <v>35</v>
      </c>
      <c r="T112" s="61" t="s">
        <v>106</v>
      </c>
      <c r="U112" s="61" t="s">
        <v>167</v>
      </c>
      <c r="V112" s="55"/>
      <c r="W112" s="55"/>
      <c r="X112" s="10" t="str">
        <f t="shared" si="14"/>
        <v>2020</v>
      </c>
      <c r="Y112" s="39" t="str">
        <f t="shared" si="10"/>
        <v>D40139</v>
      </c>
      <c r="Z112" s="44" t="str">
        <f t="shared" si="11"/>
        <v xml:space="preserve">ASCII ( uint16[35]_70字) </v>
      </c>
      <c r="AA112" s="39"/>
      <c r="AB112" s="39"/>
      <c r="AC112" s="39"/>
      <c r="AD112" s="39" t="str">
        <f t="shared" si="9"/>
        <v>材料ID</v>
      </c>
      <c r="AE112" s="39"/>
      <c r="AF112" s="39" t="str">
        <f t="shared" si="13"/>
        <v>MID)定位座</v>
      </c>
    </row>
    <row r="113" spans="1:32">
      <c r="A113" s="31">
        <v>103</v>
      </c>
      <c r="B113" s="39" t="s">
        <v>36</v>
      </c>
      <c r="C113" s="33" t="s">
        <v>1</v>
      </c>
      <c r="D113" s="32" t="s">
        <v>35</v>
      </c>
      <c r="E113" s="32" t="s">
        <v>35</v>
      </c>
      <c r="F113" s="32" t="s">
        <v>35</v>
      </c>
      <c r="G113" s="34" t="s">
        <v>70</v>
      </c>
      <c r="H113" s="58" t="s">
        <v>30</v>
      </c>
      <c r="I113" s="35" t="str">
        <f t="shared" si="12"/>
        <v>D40140</v>
      </c>
      <c r="J113" s="63" t="s">
        <v>194</v>
      </c>
      <c r="K113" s="53" t="s">
        <v>178</v>
      </c>
      <c r="L113" s="23">
        <v>40140</v>
      </c>
      <c r="P113" s="39" t="s">
        <v>75</v>
      </c>
      <c r="Q113" s="60" t="s">
        <v>76</v>
      </c>
      <c r="R113" s="61" t="s">
        <v>166</v>
      </c>
      <c r="S113" s="62" t="s">
        <v>35</v>
      </c>
      <c r="T113" s="61" t="s">
        <v>106</v>
      </c>
      <c r="U113" s="61" t="s">
        <v>167</v>
      </c>
      <c r="V113" s="55"/>
      <c r="W113" s="55"/>
      <c r="X113" s="10" t="str">
        <f t="shared" si="14"/>
        <v>2020</v>
      </c>
      <c r="Y113" s="39" t="str">
        <f t="shared" si="10"/>
        <v>D40140</v>
      </c>
      <c r="Z113" s="44" t="str">
        <f t="shared" si="11"/>
        <v xml:space="preserve">ASCII ( uint16[35]_70字) </v>
      </c>
      <c r="AA113" s="39"/>
      <c r="AB113" s="39"/>
      <c r="AC113" s="39"/>
      <c r="AD113" s="39" t="str">
        <f t="shared" si="9"/>
        <v>材料ID</v>
      </c>
      <c r="AE113" s="39"/>
      <c r="AF113" s="39" t="str">
        <f t="shared" si="13"/>
        <v>MID)定位座</v>
      </c>
    </row>
    <row r="114" spans="1:32">
      <c r="A114" s="31">
        <v>104</v>
      </c>
      <c r="B114" s="39" t="s">
        <v>36</v>
      </c>
      <c r="C114" s="33" t="s">
        <v>1</v>
      </c>
      <c r="D114" s="32" t="s">
        <v>35</v>
      </c>
      <c r="E114" s="32" t="s">
        <v>35</v>
      </c>
      <c r="F114" s="32" t="s">
        <v>35</v>
      </c>
      <c r="G114" s="34" t="s">
        <v>70</v>
      </c>
      <c r="H114" s="58" t="s">
        <v>30</v>
      </c>
      <c r="I114" s="35" t="str">
        <f t="shared" si="12"/>
        <v>D40141</v>
      </c>
      <c r="J114" s="63" t="s">
        <v>195</v>
      </c>
      <c r="K114" s="53" t="s">
        <v>178</v>
      </c>
      <c r="L114" s="23">
        <v>40141</v>
      </c>
      <c r="P114" s="39" t="s">
        <v>75</v>
      </c>
      <c r="Q114" s="60" t="s">
        <v>76</v>
      </c>
      <c r="R114" s="61" t="s">
        <v>166</v>
      </c>
      <c r="S114" s="62" t="s">
        <v>35</v>
      </c>
      <c r="T114" s="61" t="s">
        <v>106</v>
      </c>
      <c r="U114" s="61" t="s">
        <v>167</v>
      </c>
      <c r="V114" s="55"/>
      <c r="W114" s="55"/>
      <c r="X114" s="10" t="str">
        <f t="shared" si="14"/>
        <v>2020</v>
      </c>
      <c r="Y114" s="39" t="str">
        <f t="shared" si="10"/>
        <v>D40141</v>
      </c>
      <c r="Z114" s="44" t="str">
        <f t="shared" si="11"/>
        <v xml:space="preserve">ASCII ( uint16[35]_70字) </v>
      </c>
      <c r="AA114" s="39"/>
      <c r="AB114" s="39"/>
      <c r="AC114" s="39"/>
      <c r="AD114" s="39" t="str">
        <f t="shared" si="9"/>
        <v>材料ID</v>
      </c>
      <c r="AE114" s="39"/>
      <c r="AF114" s="39" t="str">
        <f t="shared" si="13"/>
        <v>MID)定位座</v>
      </c>
    </row>
    <row r="115" spans="1:32">
      <c r="A115" s="31">
        <v>105</v>
      </c>
      <c r="B115" s="39" t="s">
        <v>36</v>
      </c>
      <c r="C115" s="33" t="s">
        <v>1</v>
      </c>
      <c r="D115" s="32" t="s">
        <v>35</v>
      </c>
      <c r="E115" s="32" t="s">
        <v>35</v>
      </c>
      <c r="F115" s="32" t="s">
        <v>35</v>
      </c>
      <c r="G115" s="34" t="s">
        <v>70</v>
      </c>
      <c r="H115" s="58" t="s">
        <v>30</v>
      </c>
      <c r="I115" s="35" t="str">
        <f t="shared" si="12"/>
        <v>D40142</v>
      </c>
      <c r="J115" s="63" t="s">
        <v>196</v>
      </c>
      <c r="K115" s="53" t="s">
        <v>178</v>
      </c>
      <c r="L115" s="23">
        <v>40142</v>
      </c>
      <c r="P115" s="39" t="s">
        <v>75</v>
      </c>
      <c r="Q115" s="60" t="s">
        <v>76</v>
      </c>
      <c r="R115" s="61" t="s">
        <v>166</v>
      </c>
      <c r="S115" s="62" t="s">
        <v>35</v>
      </c>
      <c r="T115" s="61" t="s">
        <v>106</v>
      </c>
      <c r="U115" s="61" t="s">
        <v>167</v>
      </c>
      <c r="V115" s="55"/>
      <c r="W115" s="55"/>
      <c r="X115" s="10" t="str">
        <f t="shared" si="14"/>
        <v>2020</v>
      </c>
      <c r="Y115" s="39" t="str">
        <f t="shared" si="10"/>
        <v>D40142</v>
      </c>
      <c r="Z115" s="44" t="str">
        <f t="shared" si="11"/>
        <v xml:space="preserve">ASCII ( uint16[35]_70字) </v>
      </c>
      <c r="AA115" s="39"/>
      <c r="AB115" s="39"/>
      <c r="AC115" s="39"/>
      <c r="AD115" s="39" t="str">
        <f t="shared" si="9"/>
        <v>材料ID</v>
      </c>
      <c r="AE115" s="39"/>
      <c r="AF115" s="39" t="str">
        <f t="shared" si="13"/>
        <v>MID)定位座</v>
      </c>
    </row>
    <row r="116" spans="1:32">
      <c r="A116" s="31">
        <v>106</v>
      </c>
      <c r="B116" s="39" t="s">
        <v>36</v>
      </c>
      <c r="C116" s="33" t="s">
        <v>1</v>
      </c>
      <c r="D116" s="32" t="s">
        <v>35</v>
      </c>
      <c r="E116" s="32" t="s">
        <v>35</v>
      </c>
      <c r="F116" s="32" t="s">
        <v>35</v>
      </c>
      <c r="G116" s="34" t="s">
        <v>70</v>
      </c>
      <c r="H116" s="58" t="s">
        <v>30</v>
      </c>
      <c r="I116" s="35" t="str">
        <f t="shared" si="12"/>
        <v>D40143</v>
      </c>
      <c r="J116" s="63" t="s">
        <v>197</v>
      </c>
      <c r="K116" s="53" t="s">
        <v>178</v>
      </c>
      <c r="L116" s="23">
        <v>40143</v>
      </c>
      <c r="P116" s="39" t="s">
        <v>75</v>
      </c>
      <c r="Q116" s="60" t="s">
        <v>76</v>
      </c>
      <c r="R116" s="61" t="s">
        <v>166</v>
      </c>
      <c r="S116" s="62" t="s">
        <v>35</v>
      </c>
      <c r="T116" s="61" t="s">
        <v>106</v>
      </c>
      <c r="U116" s="61" t="s">
        <v>167</v>
      </c>
      <c r="V116" s="55"/>
      <c r="W116" s="55"/>
      <c r="X116" s="10" t="str">
        <f t="shared" si="14"/>
        <v>2020</v>
      </c>
      <c r="Y116" s="39" t="str">
        <f t="shared" si="10"/>
        <v>D40143</v>
      </c>
      <c r="Z116" s="44" t="str">
        <f t="shared" si="11"/>
        <v xml:space="preserve">ASCII ( uint16[35]_70字) </v>
      </c>
      <c r="AA116" s="39"/>
      <c r="AB116" s="39"/>
      <c r="AC116" s="39"/>
      <c r="AD116" s="39" t="str">
        <f t="shared" si="9"/>
        <v>材料ID</v>
      </c>
      <c r="AE116" s="39"/>
      <c r="AF116" s="39" t="str">
        <f t="shared" si="13"/>
        <v>MID)定位座</v>
      </c>
    </row>
    <row r="117" spans="1:32">
      <c r="A117" s="31">
        <v>107</v>
      </c>
      <c r="B117" s="39" t="s">
        <v>36</v>
      </c>
      <c r="C117" s="33" t="s">
        <v>1</v>
      </c>
      <c r="D117" s="32" t="s">
        <v>35</v>
      </c>
      <c r="E117" s="32" t="s">
        <v>35</v>
      </c>
      <c r="F117" s="32" t="s">
        <v>35</v>
      </c>
      <c r="G117" s="34" t="s">
        <v>70</v>
      </c>
      <c r="H117" s="58" t="s">
        <v>30</v>
      </c>
      <c r="I117" s="35" t="str">
        <f t="shared" si="12"/>
        <v>D40144</v>
      </c>
      <c r="J117" s="63" t="s">
        <v>175</v>
      </c>
      <c r="K117" s="53" t="s">
        <v>178</v>
      </c>
      <c r="L117" s="23">
        <v>40144</v>
      </c>
      <c r="P117" s="39" t="s">
        <v>75</v>
      </c>
      <c r="Q117" s="60" t="s">
        <v>76</v>
      </c>
      <c r="R117" s="61" t="s">
        <v>166</v>
      </c>
      <c r="S117" s="62" t="s">
        <v>35</v>
      </c>
      <c r="T117" s="61" t="s">
        <v>106</v>
      </c>
      <c r="U117" s="61" t="s">
        <v>167</v>
      </c>
      <c r="V117" s="55"/>
      <c r="W117" s="55"/>
      <c r="X117" s="10" t="str">
        <f t="shared" si="14"/>
        <v>2020</v>
      </c>
      <c r="Y117" s="39" t="str">
        <f t="shared" si="10"/>
        <v>D40144</v>
      </c>
      <c r="Z117" s="44" t="str">
        <f t="shared" si="11"/>
        <v xml:space="preserve">ASCII ( uint16[35]_70字) </v>
      </c>
      <c r="AA117" s="39"/>
      <c r="AB117" s="39"/>
      <c r="AC117" s="39"/>
      <c r="AD117" s="39" t="str">
        <f t="shared" si="9"/>
        <v>材料ID</v>
      </c>
      <c r="AE117" s="39"/>
      <c r="AF117" s="39" t="str">
        <f t="shared" si="13"/>
        <v>MID)定位座</v>
      </c>
    </row>
    <row r="118" spans="1:32">
      <c r="A118" s="31">
        <v>108</v>
      </c>
      <c r="B118" s="39" t="s">
        <v>36</v>
      </c>
      <c r="C118" s="33" t="s">
        <v>1</v>
      </c>
      <c r="D118" s="32" t="s">
        <v>35</v>
      </c>
      <c r="E118" s="32" t="s">
        <v>35</v>
      </c>
      <c r="F118" s="32" t="s">
        <v>35</v>
      </c>
      <c r="G118" s="34" t="s">
        <v>70</v>
      </c>
      <c r="H118" s="58" t="s">
        <v>30</v>
      </c>
      <c r="I118" s="35" t="str">
        <f t="shared" si="12"/>
        <v>D40145</v>
      </c>
      <c r="J118" s="63" t="s">
        <v>198</v>
      </c>
      <c r="K118" s="53" t="s">
        <v>178</v>
      </c>
      <c r="L118" s="23">
        <v>40145</v>
      </c>
      <c r="P118" s="39" t="s">
        <v>75</v>
      </c>
      <c r="Q118" s="60" t="s">
        <v>76</v>
      </c>
      <c r="R118" s="61" t="s">
        <v>166</v>
      </c>
      <c r="S118" s="62" t="s">
        <v>35</v>
      </c>
      <c r="T118" s="61" t="s">
        <v>106</v>
      </c>
      <c r="U118" s="61" t="s">
        <v>167</v>
      </c>
      <c r="V118" s="55"/>
      <c r="W118" s="55"/>
      <c r="X118" s="10" t="str">
        <f t="shared" si="14"/>
        <v>2020</v>
      </c>
      <c r="Y118" s="39" t="str">
        <f t="shared" si="10"/>
        <v>D40145</v>
      </c>
      <c r="Z118" s="44" t="str">
        <f t="shared" si="11"/>
        <v xml:space="preserve">ASCII ( uint16[35]_70字) </v>
      </c>
      <c r="AA118" s="39"/>
      <c r="AB118" s="39"/>
      <c r="AC118" s="39"/>
      <c r="AD118" s="39" t="str">
        <f t="shared" si="9"/>
        <v>材料ID</v>
      </c>
      <c r="AE118" s="39"/>
      <c r="AF118" s="39" t="str">
        <f t="shared" si="13"/>
        <v>MID)定位座</v>
      </c>
    </row>
    <row r="119" spans="1:32">
      <c r="A119" s="31">
        <v>109</v>
      </c>
      <c r="B119" s="39" t="s">
        <v>36</v>
      </c>
      <c r="C119" s="33" t="s">
        <v>1</v>
      </c>
      <c r="D119" s="32" t="s">
        <v>35</v>
      </c>
      <c r="E119" s="32" t="s">
        <v>35</v>
      </c>
      <c r="F119" s="32" t="s">
        <v>35</v>
      </c>
      <c r="G119" s="34" t="s">
        <v>70</v>
      </c>
      <c r="H119" s="58" t="s">
        <v>30</v>
      </c>
      <c r="I119" s="35" t="str">
        <f t="shared" si="12"/>
        <v>D40146</v>
      </c>
      <c r="J119" s="63" t="s">
        <v>199</v>
      </c>
      <c r="K119" s="53" t="s">
        <v>178</v>
      </c>
      <c r="L119" s="23">
        <v>40146</v>
      </c>
      <c r="P119" s="39" t="s">
        <v>75</v>
      </c>
      <c r="Q119" s="60" t="s">
        <v>76</v>
      </c>
      <c r="R119" s="61" t="s">
        <v>166</v>
      </c>
      <c r="S119" s="62" t="s">
        <v>35</v>
      </c>
      <c r="T119" s="61" t="s">
        <v>106</v>
      </c>
      <c r="U119" s="61" t="s">
        <v>167</v>
      </c>
      <c r="V119" s="55"/>
      <c r="W119" s="55"/>
      <c r="X119" s="10" t="str">
        <f t="shared" si="14"/>
        <v>2020</v>
      </c>
      <c r="Y119" s="39" t="str">
        <f t="shared" si="10"/>
        <v>D40146</v>
      </c>
      <c r="Z119" s="44" t="str">
        <f t="shared" si="11"/>
        <v xml:space="preserve">ASCII ( uint16[35]_70字) </v>
      </c>
      <c r="AA119" s="39"/>
      <c r="AB119" s="39"/>
      <c r="AC119" s="39"/>
      <c r="AD119" s="39" t="str">
        <f t="shared" si="9"/>
        <v>材料ID</v>
      </c>
      <c r="AE119" s="39"/>
      <c r="AF119" s="39" t="str">
        <f t="shared" si="13"/>
        <v>MID)定位座</v>
      </c>
    </row>
    <row r="120" spans="1:32">
      <c r="A120" s="31">
        <v>110</v>
      </c>
      <c r="B120" s="39" t="s">
        <v>36</v>
      </c>
      <c r="C120" s="33" t="s">
        <v>1</v>
      </c>
      <c r="D120" s="32" t="s">
        <v>35</v>
      </c>
      <c r="E120" s="32" t="s">
        <v>35</v>
      </c>
      <c r="F120" s="32" t="s">
        <v>35</v>
      </c>
      <c r="G120" s="34" t="s">
        <v>70</v>
      </c>
      <c r="H120" s="58" t="s">
        <v>30</v>
      </c>
      <c r="I120" s="35" t="str">
        <f t="shared" si="12"/>
        <v>D40147</v>
      </c>
      <c r="J120" s="63" t="s">
        <v>200</v>
      </c>
      <c r="K120" s="53" t="s">
        <v>178</v>
      </c>
      <c r="L120" s="23">
        <v>40147</v>
      </c>
      <c r="P120" s="39" t="s">
        <v>75</v>
      </c>
      <c r="Q120" s="60" t="s">
        <v>76</v>
      </c>
      <c r="R120" s="61" t="s">
        <v>166</v>
      </c>
      <c r="S120" s="62" t="s">
        <v>35</v>
      </c>
      <c r="T120" s="61" t="s">
        <v>106</v>
      </c>
      <c r="U120" s="61" t="s">
        <v>167</v>
      </c>
      <c r="V120" s="55"/>
      <c r="W120" s="55"/>
      <c r="X120" s="10" t="str">
        <f t="shared" si="14"/>
        <v>2020</v>
      </c>
      <c r="Y120" s="39" t="str">
        <f t="shared" si="10"/>
        <v>D40147</v>
      </c>
      <c r="Z120" s="44" t="str">
        <f t="shared" si="11"/>
        <v xml:space="preserve">ASCII ( uint16[35]_70字) </v>
      </c>
      <c r="AA120" s="39"/>
      <c r="AB120" s="39"/>
      <c r="AC120" s="39"/>
      <c r="AD120" s="39" t="str">
        <f t="shared" si="9"/>
        <v>材料ID</v>
      </c>
      <c r="AE120" s="39"/>
      <c r="AF120" s="39" t="str">
        <f t="shared" si="13"/>
        <v>MID)定位座</v>
      </c>
    </row>
    <row r="121" spans="1:32">
      <c r="A121" s="31">
        <v>111</v>
      </c>
      <c r="B121" s="39" t="s">
        <v>36</v>
      </c>
      <c r="C121" s="33" t="s">
        <v>1</v>
      </c>
      <c r="D121" s="32" t="s">
        <v>35</v>
      </c>
      <c r="E121" s="32" t="s">
        <v>35</v>
      </c>
      <c r="F121" s="32" t="s">
        <v>35</v>
      </c>
      <c r="G121" s="34" t="s">
        <v>70</v>
      </c>
      <c r="H121" s="58" t="s">
        <v>30</v>
      </c>
      <c r="I121" s="35" t="str">
        <f t="shared" si="12"/>
        <v>D40148</v>
      </c>
      <c r="J121" s="63"/>
      <c r="K121" s="53" t="s">
        <v>178</v>
      </c>
      <c r="L121" s="23">
        <v>40148</v>
      </c>
      <c r="P121" s="39" t="s">
        <v>75</v>
      </c>
      <c r="Q121" s="60" t="s">
        <v>76</v>
      </c>
      <c r="R121" s="61" t="s">
        <v>166</v>
      </c>
      <c r="S121" s="62" t="s">
        <v>35</v>
      </c>
      <c r="T121" s="61" t="s">
        <v>106</v>
      </c>
      <c r="U121" s="61" t="s">
        <v>167</v>
      </c>
      <c r="V121" s="55"/>
      <c r="W121" s="55"/>
      <c r="X121" s="10" t="str">
        <f t="shared" si="14"/>
        <v>2020</v>
      </c>
      <c r="Y121" s="39" t="str">
        <f t="shared" si="10"/>
        <v>D40148</v>
      </c>
      <c r="Z121" s="44" t="str">
        <f t="shared" si="11"/>
        <v xml:space="preserve">ASCII ( uint16[35]_70字) </v>
      </c>
      <c r="AA121" s="39"/>
      <c r="AB121" s="39"/>
      <c r="AC121" s="39"/>
      <c r="AD121" s="39" t="str">
        <f t="shared" si="9"/>
        <v>材料ID</v>
      </c>
      <c r="AE121" s="39"/>
      <c r="AF121" s="39" t="str">
        <f t="shared" si="13"/>
        <v>MID)定位座</v>
      </c>
    </row>
    <row r="122" spans="1:32">
      <c r="A122" s="31">
        <v>112</v>
      </c>
      <c r="B122" s="39" t="s">
        <v>36</v>
      </c>
      <c r="C122" s="33" t="s">
        <v>1</v>
      </c>
      <c r="D122" s="32" t="s">
        <v>35</v>
      </c>
      <c r="E122" s="32" t="s">
        <v>35</v>
      </c>
      <c r="F122" s="32" t="s">
        <v>35</v>
      </c>
      <c r="G122" s="34" t="s">
        <v>70</v>
      </c>
      <c r="H122" s="58" t="s">
        <v>30</v>
      </c>
      <c r="I122" s="35" t="str">
        <f t="shared" si="12"/>
        <v>D40149</v>
      </c>
      <c r="J122" s="36"/>
      <c r="K122" s="53" t="s">
        <v>178</v>
      </c>
      <c r="L122" s="23">
        <v>40149</v>
      </c>
      <c r="P122" s="39" t="s">
        <v>75</v>
      </c>
      <c r="Q122" s="60" t="s">
        <v>76</v>
      </c>
      <c r="R122" s="61" t="s">
        <v>166</v>
      </c>
      <c r="S122" s="62" t="s">
        <v>35</v>
      </c>
      <c r="T122" s="61" t="s">
        <v>106</v>
      </c>
      <c r="U122" s="61" t="s">
        <v>167</v>
      </c>
      <c r="V122" s="55"/>
      <c r="W122" s="55"/>
      <c r="X122" s="10" t="str">
        <f t="shared" si="14"/>
        <v>2020</v>
      </c>
      <c r="Y122" s="39" t="str">
        <f t="shared" si="10"/>
        <v>D40149</v>
      </c>
      <c r="Z122" s="44" t="str">
        <f t="shared" si="11"/>
        <v xml:space="preserve">ASCII ( uint16[35]_70字) </v>
      </c>
      <c r="AA122" s="39"/>
      <c r="AB122" s="39"/>
      <c r="AC122" s="39"/>
      <c r="AD122" s="39" t="str">
        <f t="shared" si="9"/>
        <v>材料ID</v>
      </c>
      <c r="AE122" s="39"/>
      <c r="AF122" s="39" t="str">
        <f t="shared" si="13"/>
        <v>MID)定位座</v>
      </c>
    </row>
    <row r="123" spans="1:32">
      <c r="A123" s="31">
        <v>113</v>
      </c>
      <c r="B123" s="39" t="s">
        <v>36</v>
      </c>
      <c r="C123" s="33" t="s">
        <v>1</v>
      </c>
      <c r="D123" s="32" t="s">
        <v>35</v>
      </c>
      <c r="E123" s="32" t="s">
        <v>35</v>
      </c>
      <c r="F123" s="32" t="s">
        <v>35</v>
      </c>
      <c r="G123" s="34" t="s">
        <v>70</v>
      </c>
      <c r="H123" s="58" t="s">
        <v>30</v>
      </c>
      <c r="I123" s="35" t="str">
        <f t="shared" si="12"/>
        <v>D40150</v>
      </c>
      <c r="J123" s="36"/>
      <c r="K123" s="53" t="s">
        <v>178</v>
      </c>
      <c r="L123" s="23">
        <v>40150</v>
      </c>
      <c r="P123" s="39" t="s">
        <v>75</v>
      </c>
      <c r="Q123" s="60" t="s">
        <v>76</v>
      </c>
      <c r="R123" s="61" t="s">
        <v>166</v>
      </c>
      <c r="S123" s="62" t="s">
        <v>35</v>
      </c>
      <c r="T123" s="61" t="s">
        <v>106</v>
      </c>
      <c r="U123" s="61" t="s">
        <v>167</v>
      </c>
      <c r="V123" s="55"/>
      <c r="W123" s="55"/>
      <c r="X123" s="10" t="str">
        <f t="shared" si="14"/>
        <v>2020</v>
      </c>
      <c r="Y123" s="39" t="str">
        <f t="shared" si="10"/>
        <v>D40150</v>
      </c>
      <c r="Z123" s="44" t="str">
        <f t="shared" si="11"/>
        <v xml:space="preserve">ASCII ( uint16[35]_70字) </v>
      </c>
      <c r="AA123" s="39"/>
      <c r="AB123" s="39"/>
      <c r="AC123" s="39"/>
      <c r="AD123" s="39" t="str">
        <f t="shared" si="9"/>
        <v>材料ID</v>
      </c>
      <c r="AE123" s="39"/>
      <c r="AF123" s="39" t="str">
        <f t="shared" si="13"/>
        <v>MID)定位座</v>
      </c>
    </row>
    <row r="124" spans="1:32">
      <c r="A124" s="31">
        <v>114</v>
      </c>
      <c r="B124" s="39" t="s">
        <v>36</v>
      </c>
      <c r="C124" s="33" t="s">
        <v>1</v>
      </c>
      <c r="D124" s="32" t="s">
        <v>35</v>
      </c>
      <c r="E124" s="32" t="s">
        <v>35</v>
      </c>
      <c r="F124" s="32" t="s">
        <v>35</v>
      </c>
      <c r="G124" s="34" t="s">
        <v>70</v>
      </c>
      <c r="H124" s="58" t="s">
        <v>30</v>
      </c>
      <c r="I124" s="35" t="str">
        <f t="shared" si="12"/>
        <v>D40151</v>
      </c>
      <c r="J124" s="36"/>
      <c r="K124" s="53" t="s">
        <v>178</v>
      </c>
      <c r="L124" s="23">
        <v>40151</v>
      </c>
      <c r="P124" s="39" t="s">
        <v>75</v>
      </c>
      <c r="Q124" s="60" t="s">
        <v>76</v>
      </c>
      <c r="R124" s="61" t="s">
        <v>166</v>
      </c>
      <c r="S124" s="62" t="s">
        <v>35</v>
      </c>
      <c r="T124" s="61" t="s">
        <v>106</v>
      </c>
      <c r="U124" s="61" t="s">
        <v>167</v>
      </c>
      <c r="V124" s="55"/>
      <c r="W124" s="55"/>
      <c r="X124" s="10" t="str">
        <f t="shared" si="14"/>
        <v>2020</v>
      </c>
      <c r="Y124" s="39" t="str">
        <f t="shared" si="10"/>
        <v>D40151</v>
      </c>
      <c r="Z124" s="44" t="str">
        <f t="shared" si="11"/>
        <v xml:space="preserve">ASCII ( uint16[35]_70字) </v>
      </c>
      <c r="AA124" s="39"/>
      <c r="AB124" s="39"/>
      <c r="AC124" s="39"/>
      <c r="AD124" s="39" t="str">
        <f t="shared" si="9"/>
        <v>材料ID</v>
      </c>
      <c r="AE124" s="39"/>
      <c r="AF124" s="39" t="str">
        <f t="shared" si="13"/>
        <v>MID)定位座</v>
      </c>
    </row>
    <row r="125" spans="1:32">
      <c r="A125" s="31">
        <v>115</v>
      </c>
      <c r="B125" s="39" t="s">
        <v>36</v>
      </c>
      <c r="C125" s="33" t="s">
        <v>1</v>
      </c>
      <c r="D125" s="32" t="s">
        <v>35</v>
      </c>
      <c r="E125" s="32" t="s">
        <v>35</v>
      </c>
      <c r="F125" s="32" t="s">
        <v>35</v>
      </c>
      <c r="G125" s="34" t="s">
        <v>70</v>
      </c>
      <c r="H125" s="58" t="s">
        <v>30</v>
      </c>
      <c r="I125" s="35" t="str">
        <f t="shared" si="12"/>
        <v>D40152</v>
      </c>
      <c r="J125" s="36"/>
      <c r="K125" s="53" t="s">
        <v>178</v>
      </c>
      <c r="L125" s="23">
        <v>40152</v>
      </c>
      <c r="P125" s="39" t="s">
        <v>75</v>
      </c>
      <c r="Q125" s="60" t="s">
        <v>76</v>
      </c>
      <c r="R125" s="61" t="s">
        <v>166</v>
      </c>
      <c r="S125" s="62" t="s">
        <v>35</v>
      </c>
      <c r="T125" s="61" t="s">
        <v>106</v>
      </c>
      <c r="U125" s="61" t="s">
        <v>167</v>
      </c>
      <c r="V125" s="55"/>
      <c r="W125" s="55"/>
      <c r="X125" s="10" t="str">
        <f t="shared" si="14"/>
        <v>2020</v>
      </c>
      <c r="Y125" s="39" t="str">
        <f t="shared" si="10"/>
        <v>D40152</v>
      </c>
      <c r="Z125" s="44" t="str">
        <f t="shared" si="11"/>
        <v xml:space="preserve">ASCII ( uint16[35]_70字) </v>
      </c>
      <c r="AA125" s="39"/>
      <c r="AB125" s="39"/>
      <c r="AC125" s="39"/>
      <c r="AD125" s="39" t="str">
        <f t="shared" si="9"/>
        <v>材料ID</v>
      </c>
      <c r="AE125" s="39"/>
      <c r="AF125" s="39" t="str">
        <f t="shared" si="13"/>
        <v>MID)定位座</v>
      </c>
    </row>
    <row r="126" spans="1:32">
      <c r="A126" s="31">
        <v>116</v>
      </c>
      <c r="B126" s="39" t="s">
        <v>36</v>
      </c>
      <c r="C126" s="33" t="s">
        <v>1</v>
      </c>
      <c r="D126" s="32" t="s">
        <v>35</v>
      </c>
      <c r="E126" s="32" t="s">
        <v>35</v>
      </c>
      <c r="F126" s="32" t="s">
        <v>35</v>
      </c>
      <c r="G126" s="34" t="s">
        <v>70</v>
      </c>
      <c r="H126" s="58" t="s">
        <v>30</v>
      </c>
      <c r="I126" s="35" t="str">
        <f t="shared" si="12"/>
        <v>D40153</v>
      </c>
      <c r="J126" s="36"/>
      <c r="K126" s="53" t="s">
        <v>178</v>
      </c>
      <c r="L126" s="23">
        <v>40153</v>
      </c>
      <c r="P126" s="39" t="s">
        <v>75</v>
      </c>
      <c r="Q126" s="60" t="s">
        <v>76</v>
      </c>
      <c r="R126" s="61" t="s">
        <v>166</v>
      </c>
      <c r="S126" s="62" t="s">
        <v>35</v>
      </c>
      <c r="T126" s="61" t="s">
        <v>106</v>
      </c>
      <c r="U126" s="61" t="s">
        <v>167</v>
      </c>
      <c r="V126" s="55"/>
      <c r="W126" s="55"/>
      <c r="X126" s="10" t="str">
        <f t="shared" si="14"/>
        <v>2020</v>
      </c>
      <c r="Y126" s="39" t="str">
        <f t="shared" si="10"/>
        <v>D40153</v>
      </c>
      <c r="Z126" s="44" t="str">
        <f t="shared" si="11"/>
        <v xml:space="preserve">ASCII ( uint16[35]_70字) </v>
      </c>
      <c r="AA126" s="39"/>
      <c r="AB126" s="39"/>
      <c r="AC126" s="39"/>
      <c r="AD126" s="39" t="str">
        <f t="shared" si="9"/>
        <v>材料ID</v>
      </c>
      <c r="AE126" s="39"/>
      <c r="AF126" s="39" t="str">
        <f t="shared" si="13"/>
        <v>MID)定位座</v>
      </c>
    </row>
    <row r="127" spans="1:32">
      <c r="A127" s="31">
        <v>117</v>
      </c>
      <c r="B127" s="39" t="s">
        <v>36</v>
      </c>
      <c r="C127" s="33" t="s">
        <v>1</v>
      </c>
      <c r="D127" s="32" t="s">
        <v>35</v>
      </c>
      <c r="E127" s="32" t="s">
        <v>35</v>
      </c>
      <c r="F127" s="32" t="s">
        <v>35</v>
      </c>
      <c r="G127" s="34" t="s">
        <v>70</v>
      </c>
      <c r="H127" s="58" t="s">
        <v>30</v>
      </c>
      <c r="I127" s="35" t="str">
        <f t="shared" si="12"/>
        <v>D40154</v>
      </c>
      <c r="J127" s="36"/>
      <c r="K127" s="53" t="s">
        <v>178</v>
      </c>
      <c r="L127" s="23">
        <v>40154</v>
      </c>
      <c r="P127" s="39" t="s">
        <v>75</v>
      </c>
      <c r="Q127" s="60" t="s">
        <v>76</v>
      </c>
      <c r="R127" s="61" t="s">
        <v>166</v>
      </c>
      <c r="S127" s="62" t="s">
        <v>35</v>
      </c>
      <c r="T127" s="61" t="s">
        <v>106</v>
      </c>
      <c r="U127" s="61" t="s">
        <v>167</v>
      </c>
      <c r="V127" s="55"/>
      <c r="W127" s="55"/>
      <c r="X127" s="10" t="str">
        <f t="shared" si="14"/>
        <v>2020</v>
      </c>
      <c r="Y127" s="39" t="str">
        <f t="shared" si="10"/>
        <v>D40154</v>
      </c>
      <c r="Z127" s="44" t="str">
        <f t="shared" si="11"/>
        <v xml:space="preserve">ASCII ( uint16[35]_70字) </v>
      </c>
      <c r="AA127" s="39"/>
      <c r="AB127" s="39"/>
      <c r="AC127" s="39"/>
      <c r="AD127" s="39" t="str">
        <f t="shared" si="9"/>
        <v>材料ID</v>
      </c>
      <c r="AE127" s="39"/>
      <c r="AF127" s="39" t="str">
        <f t="shared" si="13"/>
        <v>MID)定位座</v>
      </c>
    </row>
    <row r="128" spans="1:32">
      <c r="A128" s="31">
        <v>118</v>
      </c>
      <c r="B128" s="39" t="s">
        <v>36</v>
      </c>
      <c r="C128" s="33" t="s">
        <v>1</v>
      </c>
      <c r="D128" s="32" t="s">
        <v>35</v>
      </c>
      <c r="E128" s="32" t="s">
        <v>35</v>
      </c>
      <c r="F128" s="32" t="s">
        <v>35</v>
      </c>
      <c r="G128" s="34" t="s">
        <v>70</v>
      </c>
      <c r="H128" s="58" t="s">
        <v>204</v>
      </c>
      <c r="I128" s="35" t="str">
        <f t="shared" si="12"/>
        <v>D40160</v>
      </c>
      <c r="J128" s="36" t="s">
        <v>202</v>
      </c>
      <c r="K128" s="53" t="s">
        <v>72</v>
      </c>
      <c r="L128" s="23">
        <v>40160</v>
      </c>
      <c r="P128" s="39" t="s">
        <v>75</v>
      </c>
      <c r="Q128" s="60" t="s">
        <v>76</v>
      </c>
      <c r="R128" s="61" t="s">
        <v>77</v>
      </c>
      <c r="S128" s="62" t="s">
        <v>78</v>
      </c>
      <c r="T128" s="61" t="s">
        <v>85</v>
      </c>
      <c r="U128" s="61" t="s">
        <v>80</v>
      </c>
      <c r="V128" s="55" t="s">
        <v>203</v>
      </c>
      <c r="W128" s="55"/>
      <c r="X128" s="10" t="str">
        <f t="shared" si="14"/>
        <v>2020</v>
      </c>
      <c r="Y128" s="39" t="str">
        <f t="shared" si="10"/>
        <v>D40160</v>
      </c>
      <c r="Z128" s="44" t="str">
        <f t="shared" si="11"/>
        <v>uint16</v>
      </c>
      <c r="AA128" s="39"/>
      <c r="AB128" s="39"/>
      <c r="AC128" s="39"/>
      <c r="AD128" s="39" t="str">
        <f t="shared" si="9"/>
        <v>材料ID</v>
      </c>
      <c r="AE128" s="39"/>
      <c r="AF128" s="39" t="str">
        <f t="shared" si="13"/>
        <v>MID)定位座數量(材料數量顯示)</v>
      </c>
    </row>
    <row r="129" spans="1:32">
      <c r="A129" s="31">
        <v>119</v>
      </c>
      <c r="B129" s="39" t="s">
        <v>205</v>
      </c>
      <c r="C129" s="39" t="s">
        <v>1</v>
      </c>
      <c r="D129" s="32" t="s">
        <v>35</v>
      </c>
      <c r="E129" s="32" t="s">
        <v>35</v>
      </c>
      <c r="F129" s="32" t="s">
        <v>35</v>
      </c>
      <c r="G129" s="65" t="s">
        <v>206</v>
      </c>
      <c r="H129" s="58" t="s">
        <v>207</v>
      </c>
      <c r="I129" s="35" t="str">
        <f t="shared" si="12"/>
        <v>D40775</v>
      </c>
      <c r="J129" s="36" t="s">
        <v>208</v>
      </c>
      <c r="K129" s="53" t="s">
        <v>72</v>
      </c>
      <c r="L129" s="23">
        <v>40775</v>
      </c>
      <c r="P129" s="39" t="s">
        <v>75</v>
      </c>
      <c r="Q129" s="60" t="s">
        <v>76</v>
      </c>
      <c r="R129" s="61" t="s">
        <v>77</v>
      </c>
      <c r="S129" s="62" t="s">
        <v>146</v>
      </c>
      <c r="T129" s="61" t="s">
        <v>209</v>
      </c>
      <c r="U129" s="61" t="s">
        <v>208</v>
      </c>
      <c r="V129" s="39" t="s">
        <v>210</v>
      </c>
      <c r="X129" s="10" t="str">
        <f t="shared" si="14"/>
        <v>-</v>
      </c>
      <c r="Y129" s="39" t="str">
        <f t="shared" si="10"/>
        <v>D40775</v>
      </c>
      <c r="Z129" s="44" t="str">
        <f t="shared" si="11"/>
        <v>uint16</v>
      </c>
      <c r="AA129" s="39"/>
      <c r="AB129" s="39"/>
      <c r="AC129" s="39"/>
      <c r="AD129" s="39" t="str">
        <f t="shared" si="9"/>
        <v>設備參數</v>
      </c>
      <c r="AE129" s="39"/>
      <c r="AF129" s="39" t="str">
        <f t="shared" si="13"/>
        <v>P)上限設定-扭力值(軸1)</v>
      </c>
    </row>
    <row r="130" spans="1:32">
      <c r="A130" s="31">
        <v>120</v>
      </c>
      <c r="B130" s="39" t="s">
        <v>205</v>
      </c>
      <c r="C130" s="39" t="s">
        <v>1</v>
      </c>
      <c r="D130" s="32" t="s">
        <v>35</v>
      </c>
      <c r="E130" s="32" t="s">
        <v>35</v>
      </c>
      <c r="F130" s="32" t="s">
        <v>35</v>
      </c>
      <c r="G130" s="65" t="s">
        <v>206</v>
      </c>
      <c r="H130" s="58" t="s">
        <v>211</v>
      </c>
      <c r="I130" s="35" t="str">
        <f t="shared" si="12"/>
        <v>D40776</v>
      </c>
      <c r="J130" s="36" t="s">
        <v>208</v>
      </c>
      <c r="K130" s="53" t="s">
        <v>72</v>
      </c>
      <c r="L130" s="23">
        <v>40776</v>
      </c>
      <c r="P130" s="39" t="s">
        <v>75</v>
      </c>
      <c r="Q130" s="60" t="s">
        <v>76</v>
      </c>
      <c r="R130" s="61" t="s">
        <v>77</v>
      </c>
      <c r="S130" s="62" t="s">
        <v>146</v>
      </c>
      <c r="T130" s="61" t="s">
        <v>209</v>
      </c>
      <c r="U130" s="61" t="s">
        <v>208</v>
      </c>
      <c r="V130" s="39" t="s">
        <v>210</v>
      </c>
      <c r="X130" s="10" t="str">
        <f t="shared" si="14"/>
        <v>-</v>
      </c>
      <c r="Y130" s="39" t="str">
        <f t="shared" si="10"/>
        <v>D40776</v>
      </c>
      <c r="Z130" s="44" t="str">
        <f t="shared" si="11"/>
        <v>uint16</v>
      </c>
      <c r="AA130" s="39"/>
      <c r="AB130" s="39"/>
      <c r="AC130" s="39"/>
      <c r="AD130" s="39" t="str">
        <f t="shared" si="9"/>
        <v>設備參數</v>
      </c>
      <c r="AE130" s="39"/>
      <c r="AF130" s="39" t="str">
        <f t="shared" si="13"/>
        <v>P)下限設定-扭力值(軸1)</v>
      </c>
    </row>
    <row r="131" spans="1:32">
      <c r="A131" s="31">
        <v>121</v>
      </c>
      <c r="B131" s="39" t="s">
        <v>205</v>
      </c>
      <c r="C131" s="39" t="s">
        <v>1</v>
      </c>
      <c r="D131" s="32" t="s">
        <v>35</v>
      </c>
      <c r="E131" s="32" t="s">
        <v>35</v>
      </c>
      <c r="F131" s="32" t="s">
        <v>35</v>
      </c>
      <c r="G131" s="65" t="s">
        <v>206</v>
      </c>
      <c r="H131" s="58" t="s">
        <v>212</v>
      </c>
      <c r="I131" s="35" t="str">
        <f t="shared" si="12"/>
        <v>D40777</v>
      </c>
      <c r="J131" s="36" t="s">
        <v>208</v>
      </c>
      <c r="K131" s="53" t="s">
        <v>72</v>
      </c>
      <c r="L131" s="23">
        <v>40777</v>
      </c>
      <c r="P131" s="39" t="s">
        <v>75</v>
      </c>
      <c r="Q131" s="60" t="s">
        <v>76</v>
      </c>
      <c r="R131" s="61" t="s">
        <v>77</v>
      </c>
      <c r="S131" s="62" t="s">
        <v>146</v>
      </c>
      <c r="T131" s="61" t="s">
        <v>209</v>
      </c>
      <c r="U131" s="61" t="s">
        <v>208</v>
      </c>
      <c r="V131" s="39" t="s">
        <v>210</v>
      </c>
      <c r="X131" s="10" t="str">
        <f t="shared" si="14"/>
        <v>-</v>
      </c>
      <c r="Y131" s="39" t="str">
        <f t="shared" si="10"/>
        <v>D40777</v>
      </c>
      <c r="Z131" s="44" t="str">
        <f t="shared" si="11"/>
        <v>uint16</v>
      </c>
      <c r="AA131" s="39"/>
      <c r="AB131" s="39"/>
      <c r="AC131" s="39"/>
      <c r="AD131" s="39" t="str">
        <f t="shared" si="9"/>
        <v>設備參數</v>
      </c>
      <c r="AE131" s="39"/>
      <c r="AF131" s="39" t="str">
        <f t="shared" si="13"/>
        <v>P)上限設定-扭力值(軸2)</v>
      </c>
    </row>
    <row r="132" spans="1:32">
      <c r="A132" s="31">
        <v>122</v>
      </c>
      <c r="B132" s="39" t="s">
        <v>205</v>
      </c>
      <c r="C132" s="39" t="s">
        <v>1</v>
      </c>
      <c r="D132" s="32" t="s">
        <v>35</v>
      </c>
      <c r="E132" s="32" t="s">
        <v>35</v>
      </c>
      <c r="F132" s="32" t="s">
        <v>35</v>
      </c>
      <c r="G132" s="65" t="s">
        <v>206</v>
      </c>
      <c r="H132" s="58" t="s">
        <v>213</v>
      </c>
      <c r="I132" s="35" t="str">
        <f t="shared" si="12"/>
        <v>D40778</v>
      </c>
      <c r="J132" s="36" t="s">
        <v>208</v>
      </c>
      <c r="K132" s="53" t="s">
        <v>72</v>
      </c>
      <c r="L132" s="23">
        <v>40778</v>
      </c>
      <c r="P132" s="39" t="s">
        <v>75</v>
      </c>
      <c r="Q132" s="60" t="s">
        <v>76</v>
      </c>
      <c r="R132" s="61" t="s">
        <v>77</v>
      </c>
      <c r="S132" s="62" t="s">
        <v>146</v>
      </c>
      <c r="T132" s="61" t="s">
        <v>209</v>
      </c>
      <c r="U132" s="61" t="s">
        <v>208</v>
      </c>
      <c r="V132" s="39" t="s">
        <v>210</v>
      </c>
      <c r="X132" s="10" t="str">
        <f t="shared" si="14"/>
        <v>-</v>
      </c>
      <c r="Y132" s="39" t="str">
        <f t="shared" si="10"/>
        <v>D40778</v>
      </c>
      <c r="Z132" s="44" t="str">
        <f t="shared" si="11"/>
        <v>uint16</v>
      </c>
      <c r="AA132" s="39"/>
      <c r="AB132" s="39"/>
      <c r="AC132" s="39"/>
      <c r="AD132" s="39" t="str">
        <f t="shared" si="9"/>
        <v>設備參數</v>
      </c>
      <c r="AE132" s="39"/>
      <c r="AF132" s="39" t="str">
        <f t="shared" si="13"/>
        <v>P)下限設定-扭力值(軸2)</v>
      </c>
    </row>
    <row r="133" spans="1:32">
      <c r="A133" s="31">
        <v>123</v>
      </c>
      <c r="B133" s="39" t="s">
        <v>205</v>
      </c>
      <c r="C133" s="39" t="s">
        <v>1</v>
      </c>
      <c r="D133" s="32" t="s">
        <v>35</v>
      </c>
      <c r="E133" s="32" t="s">
        <v>35</v>
      </c>
      <c r="F133" s="32" t="s">
        <v>35</v>
      </c>
      <c r="G133" s="65" t="s">
        <v>206</v>
      </c>
      <c r="H133" s="58" t="s">
        <v>214</v>
      </c>
      <c r="I133" s="35" t="str">
        <f t="shared" si="12"/>
        <v>D40779</v>
      </c>
      <c r="J133" s="36" t="s">
        <v>208</v>
      </c>
      <c r="K133" s="53" t="s">
        <v>72</v>
      </c>
      <c r="L133" s="23">
        <v>40779</v>
      </c>
      <c r="P133" s="39" t="s">
        <v>75</v>
      </c>
      <c r="Q133" s="60" t="s">
        <v>76</v>
      </c>
      <c r="R133" s="61" t="s">
        <v>77</v>
      </c>
      <c r="S133" s="62" t="s">
        <v>146</v>
      </c>
      <c r="T133" s="61" t="s">
        <v>209</v>
      </c>
      <c r="U133" s="61" t="s">
        <v>208</v>
      </c>
      <c r="V133" s="39" t="s">
        <v>210</v>
      </c>
      <c r="X133" s="10" t="str">
        <f t="shared" si="14"/>
        <v>-</v>
      </c>
      <c r="Y133" s="39" t="str">
        <f t="shared" si="10"/>
        <v>D40779</v>
      </c>
      <c r="Z133" s="44" t="str">
        <f t="shared" si="11"/>
        <v>uint16</v>
      </c>
      <c r="AA133" s="39"/>
      <c r="AB133" s="39"/>
      <c r="AC133" s="39"/>
      <c r="AD133" s="39" t="str">
        <f t="shared" si="9"/>
        <v>設備參數</v>
      </c>
      <c r="AE133" s="39"/>
      <c r="AF133" s="39" t="str">
        <f t="shared" si="13"/>
        <v>P)上限設定-扭力值(軸3)</v>
      </c>
    </row>
    <row r="134" spans="1:32">
      <c r="A134" s="31">
        <v>124</v>
      </c>
      <c r="B134" s="39" t="s">
        <v>205</v>
      </c>
      <c r="C134" s="39" t="s">
        <v>1</v>
      </c>
      <c r="D134" s="32" t="s">
        <v>35</v>
      </c>
      <c r="E134" s="32" t="s">
        <v>35</v>
      </c>
      <c r="F134" s="32" t="s">
        <v>35</v>
      </c>
      <c r="G134" s="65" t="s">
        <v>206</v>
      </c>
      <c r="H134" s="58" t="s">
        <v>215</v>
      </c>
      <c r="I134" s="35" t="str">
        <f t="shared" si="12"/>
        <v>D40780</v>
      </c>
      <c r="J134" s="36" t="s">
        <v>208</v>
      </c>
      <c r="K134" s="53" t="s">
        <v>72</v>
      </c>
      <c r="L134" s="23">
        <v>40780</v>
      </c>
      <c r="P134" s="39" t="s">
        <v>75</v>
      </c>
      <c r="Q134" s="60" t="s">
        <v>76</v>
      </c>
      <c r="R134" s="61" t="s">
        <v>77</v>
      </c>
      <c r="S134" s="62" t="s">
        <v>146</v>
      </c>
      <c r="T134" s="61" t="s">
        <v>209</v>
      </c>
      <c r="U134" s="61" t="s">
        <v>208</v>
      </c>
      <c r="V134" s="39" t="s">
        <v>210</v>
      </c>
      <c r="X134" s="10" t="str">
        <f t="shared" si="14"/>
        <v>-</v>
      </c>
      <c r="Y134" s="39" t="str">
        <f t="shared" si="10"/>
        <v>D40780</v>
      </c>
      <c r="Z134" s="44" t="str">
        <f t="shared" si="11"/>
        <v>uint16</v>
      </c>
      <c r="AA134" s="39"/>
      <c r="AB134" s="39"/>
      <c r="AC134" s="39"/>
      <c r="AD134" s="39" t="str">
        <f t="shared" si="9"/>
        <v>設備參數</v>
      </c>
      <c r="AE134" s="39"/>
      <c r="AF134" s="39" t="str">
        <f t="shared" si="13"/>
        <v>P)下限設定-扭力值(軸3)</v>
      </c>
    </row>
    <row r="135" spans="1:32">
      <c r="A135" s="31">
        <v>125</v>
      </c>
      <c r="B135" s="39" t="s">
        <v>205</v>
      </c>
      <c r="C135" s="39" t="s">
        <v>1</v>
      </c>
      <c r="D135" s="32" t="s">
        <v>35</v>
      </c>
      <c r="E135" s="32" t="s">
        <v>35</v>
      </c>
      <c r="F135" s="32" t="s">
        <v>35</v>
      </c>
      <c r="G135" s="65" t="s">
        <v>206</v>
      </c>
      <c r="H135" s="58" t="s">
        <v>216</v>
      </c>
      <c r="I135" s="35" t="str">
        <f t="shared" si="12"/>
        <v>D40787</v>
      </c>
      <c r="J135" s="36" t="s">
        <v>208</v>
      </c>
      <c r="K135" s="53" t="s">
        <v>72</v>
      </c>
      <c r="L135" s="23">
        <v>40787</v>
      </c>
      <c r="P135" s="39" t="s">
        <v>75</v>
      </c>
      <c r="Q135" s="60" t="s">
        <v>76</v>
      </c>
      <c r="R135" s="61" t="s">
        <v>77</v>
      </c>
      <c r="S135" s="62" t="s">
        <v>146</v>
      </c>
      <c r="T135" s="61" t="s">
        <v>209</v>
      </c>
      <c r="U135" s="61" t="s">
        <v>208</v>
      </c>
      <c r="V135" s="39" t="s">
        <v>210</v>
      </c>
      <c r="X135" s="10" t="str">
        <f t="shared" si="14"/>
        <v>-</v>
      </c>
      <c r="Y135" s="39" t="str">
        <f t="shared" si="10"/>
        <v>D40787</v>
      </c>
      <c r="Z135" s="44" t="str">
        <f t="shared" si="11"/>
        <v>uint16</v>
      </c>
      <c r="AA135" s="39"/>
      <c r="AB135" s="39"/>
      <c r="AC135" s="39"/>
      <c r="AD135" s="39" t="str">
        <f t="shared" si="9"/>
        <v>設備參數</v>
      </c>
      <c r="AE135" s="39"/>
      <c r="AF135" s="39" t="str">
        <f t="shared" si="13"/>
        <v>P)上限設定-鎖緊角度(軸1)</v>
      </c>
    </row>
    <row r="136" spans="1:32">
      <c r="A136" s="31">
        <v>126</v>
      </c>
      <c r="B136" s="39" t="s">
        <v>205</v>
      </c>
      <c r="C136" s="39" t="s">
        <v>1</v>
      </c>
      <c r="D136" s="32" t="s">
        <v>35</v>
      </c>
      <c r="E136" s="32" t="s">
        <v>35</v>
      </c>
      <c r="F136" s="32" t="s">
        <v>35</v>
      </c>
      <c r="G136" s="65" t="s">
        <v>206</v>
      </c>
      <c r="H136" s="58" t="s">
        <v>217</v>
      </c>
      <c r="I136" s="35" t="str">
        <f t="shared" si="12"/>
        <v>D40788</v>
      </c>
      <c r="J136" s="36" t="s">
        <v>208</v>
      </c>
      <c r="K136" s="53" t="s">
        <v>72</v>
      </c>
      <c r="L136" s="23">
        <v>40788</v>
      </c>
      <c r="P136" s="39" t="s">
        <v>75</v>
      </c>
      <c r="Q136" s="60" t="s">
        <v>76</v>
      </c>
      <c r="R136" s="61" t="s">
        <v>77</v>
      </c>
      <c r="S136" s="62" t="s">
        <v>146</v>
      </c>
      <c r="T136" s="61" t="s">
        <v>209</v>
      </c>
      <c r="U136" s="61" t="s">
        <v>208</v>
      </c>
      <c r="V136" s="39" t="s">
        <v>210</v>
      </c>
      <c r="X136" s="10" t="str">
        <f t="shared" si="14"/>
        <v>-</v>
      </c>
      <c r="Y136" s="39" t="str">
        <f t="shared" si="10"/>
        <v>D40788</v>
      </c>
      <c r="Z136" s="44" t="str">
        <f t="shared" si="11"/>
        <v>uint16</v>
      </c>
      <c r="AA136" s="39"/>
      <c r="AB136" s="39"/>
      <c r="AC136" s="39"/>
      <c r="AD136" s="39" t="str">
        <f t="shared" si="9"/>
        <v>設備參數</v>
      </c>
      <c r="AE136" s="39"/>
      <c r="AF136" s="39" t="str">
        <f t="shared" si="13"/>
        <v>P)下限設定-鎖緊角度(軸1)</v>
      </c>
    </row>
    <row r="137" spans="1:32">
      <c r="A137" s="31">
        <v>127</v>
      </c>
      <c r="B137" s="39" t="s">
        <v>205</v>
      </c>
      <c r="C137" s="39" t="s">
        <v>1</v>
      </c>
      <c r="D137" s="32" t="s">
        <v>35</v>
      </c>
      <c r="E137" s="32" t="s">
        <v>35</v>
      </c>
      <c r="F137" s="32" t="s">
        <v>35</v>
      </c>
      <c r="G137" s="65" t="s">
        <v>206</v>
      </c>
      <c r="H137" s="58" t="s">
        <v>218</v>
      </c>
      <c r="I137" s="35" t="str">
        <f t="shared" si="12"/>
        <v>D40789</v>
      </c>
      <c r="J137" s="36" t="s">
        <v>208</v>
      </c>
      <c r="K137" s="53" t="s">
        <v>72</v>
      </c>
      <c r="L137" s="23">
        <v>40789</v>
      </c>
      <c r="P137" s="39" t="s">
        <v>75</v>
      </c>
      <c r="Q137" s="60" t="s">
        <v>76</v>
      </c>
      <c r="R137" s="61" t="s">
        <v>77</v>
      </c>
      <c r="S137" s="62" t="s">
        <v>146</v>
      </c>
      <c r="T137" s="61" t="s">
        <v>209</v>
      </c>
      <c r="U137" s="61" t="s">
        <v>208</v>
      </c>
      <c r="V137" s="39" t="s">
        <v>210</v>
      </c>
      <c r="X137" s="10" t="str">
        <f t="shared" si="14"/>
        <v>-</v>
      </c>
      <c r="Y137" s="39" t="str">
        <f t="shared" si="10"/>
        <v>D40789</v>
      </c>
      <c r="Z137" s="44" t="str">
        <f t="shared" si="11"/>
        <v>uint16</v>
      </c>
      <c r="AA137" s="39"/>
      <c r="AB137" s="39"/>
      <c r="AC137" s="39"/>
      <c r="AD137" s="39" t="str">
        <f t="shared" si="9"/>
        <v>設備參數</v>
      </c>
      <c r="AE137" s="39"/>
      <c r="AF137" s="39" t="str">
        <f t="shared" si="13"/>
        <v>P)上限設定-鎖緊角度(軸2)</v>
      </c>
    </row>
    <row r="138" spans="1:32">
      <c r="A138" s="31">
        <v>128</v>
      </c>
      <c r="B138" s="39" t="s">
        <v>205</v>
      </c>
      <c r="C138" s="39" t="s">
        <v>1</v>
      </c>
      <c r="D138" s="32" t="s">
        <v>35</v>
      </c>
      <c r="E138" s="32" t="s">
        <v>35</v>
      </c>
      <c r="F138" s="32" t="s">
        <v>35</v>
      </c>
      <c r="G138" s="65" t="s">
        <v>206</v>
      </c>
      <c r="H138" s="58" t="s">
        <v>219</v>
      </c>
      <c r="I138" s="35" t="str">
        <f t="shared" si="12"/>
        <v>D40790</v>
      </c>
      <c r="J138" s="36" t="s">
        <v>208</v>
      </c>
      <c r="K138" s="53" t="s">
        <v>72</v>
      </c>
      <c r="L138" s="23">
        <v>40790</v>
      </c>
      <c r="P138" s="39" t="s">
        <v>75</v>
      </c>
      <c r="Q138" s="60" t="s">
        <v>76</v>
      </c>
      <c r="R138" s="61" t="s">
        <v>77</v>
      </c>
      <c r="S138" s="62" t="s">
        <v>146</v>
      </c>
      <c r="T138" s="61" t="s">
        <v>209</v>
      </c>
      <c r="U138" s="61" t="s">
        <v>208</v>
      </c>
      <c r="V138" s="39" t="s">
        <v>210</v>
      </c>
      <c r="X138" s="10" t="str">
        <f t="shared" si="14"/>
        <v>-</v>
      </c>
      <c r="Y138" s="39" t="str">
        <f t="shared" si="10"/>
        <v>D40790</v>
      </c>
      <c r="Z138" s="44" t="str">
        <f t="shared" si="11"/>
        <v>uint16</v>
      </c>
      <c r="AA138" s="39"/>
      <c r="AB138" s="39"/>
      <c r="AC138" s="39"/>
      <c r="AD138" s="39" t="str">
        <f t="shared" si="9"/>
        <v>設備參數</v>
      </c>
      <c r="AE138" s="39"/>
      <c r="AF138" s="39" t="str">
        <f t="shared" si="13"/>
        <v>P)下限設定-鎖緊角度(軸2)</v>
      </c>
    </row>
    <row r="139" spans="1:32">
      <c r="A139" s="31">
        <v>129</v>
      </c>
      <c r="B139" s="39" t="s">
        <v>205</v>
      </c>
      <c r="C139" s="39" t="s">
        <v>1</v>
      </c>
      <c r="D139" s="32" t="s">
        <v>35</v>
      </c>
      <c r="E139" s="32" t="s">
        <v>35</v>
      </c>
      <c r="F139" s="32" t="s">
        <v>35</v>
      </c>
      <c r="G139" s="65" t="s">
        <v>206</v>
      </c>
      <c r="H139" s="58" t="s">
        <v>220</v>
      </c>
      <c r="I139" s="35" t="str">
        <f t="shared" si="12"/>
        <v>D40791</v>
      </c>
      <c r="J139" s="36" t="s">
        <v>208</v>
      </c>
      <c r="K139" s="53" t="s">
        <v>72</v>
      </c>
      <c r="L139" s="23">
        <v>40791</v>
      </c>
      <c r="P139" s="39" t="s">
        <v>75</v>
      </c>
      <c r="Q139" s="60" t="s">
        <v>76</v>
      </c>
      <c r="R139" s="61" t="s">
        <v>77</v>
      </c>
      <c r="S139" s="62" t="s">
        <v>146</v>
      </c>
      <c r="T139" s="61" t="s">
        <v>209</v>
      </c>
      <c r="U139" s="61" t="s">
        <v>208</v>
      </c>
      <c r="V139" s="39" t="s">
        <v>210</v>
      </c>
      <c r="X139" s="10" t="str">
        <f t="shared" si="14"/>
        <v>-</v>
      </c>
      <c r="Y139" s="39" t="str">
        <f t="shared" si="10"/>
        <v>D40791</v>
      </c>
      <c r="Z139" s="44" t="str">
        <f t="shared" si="11"/>
        <v>uint16</v>
      </c>
      <c r="AA139" s="39"/>
      <c r="AB139" s="39"/>
      <c r="AC139" s="39"/>
      <c r="AD139" s="39" t="str">
        <f t="shared" ref="AD139:AD153" si="15">LEFT(B139,FIND("/",B139)-1)</f>
        <v>設備參數</v>
      </c>
      <c r="AE139" s="39"/>
      <c r="AF139" s="39" t="str">
        <f t="shared" si="13"/>
        <v>P)上限設定-鎖緊角度(軸3)</v>
      </c>
    </row>
    <row r="140" spans="1:32">
      <c r="A140" s="31">
        <v>130</v>
      </c>
      <c r="B140" s="39" t="s">
        <v>205</v>
      </c>
      <c r="C140" s="33" t="s">
        <v>1</v>
      </c>
      <c r="D140" s="66" t="s">
        <v>35</v>
      </c>
      <c r="E140" s="66" t="s">
        <v>35</v>
      </c>
      <c r="F140" s="66" t="s">
        <v>35</v>
      </c>
      <c r="G140" s="67" t="s">
        <v>206</v>
      </c>
      <c r="H140" s="58" t="s">
        <v>221</v>
      </c>
      <c r="I140" s="35" t="str">
        <f t="shared" si="12"/>
        <v>D40792</v>
      </c>
      <c r="J140" s="36" t="s">
        <v>208</v>
      </c>
      <c r="K140" s="53" t="s">
        <v>72</v>
      </c>
      <c r="L140" s="23">
        <v>40792</v>
      </c>
      <c r="P140" s="39" t="s">
        <v>75</v>
      </c>
      <c r="Q140" s="60" t="s">
        <v>76</v>
      </c>
      <c r="R140" s="61" t="s">
        <v>77</v>
      </c>
      <c r="S140" s="62" t="s">
        <v>146</v>
      </c>
      <c r="T140" s="61" t="s">
        <v>209</v>
      </c>
      <c r="U140" s="61" t="s">
        <v>208</v>
      </c>
      <c r="V140" s="39" t="s">
        <v>210</v>
      </c>
      <c r="X140" s="10" t="str">
        <f t="shared" si="14"/>
        <v>-</v>
      </c>
      <c r="Y140" s="39" t="str">
        <f t="shared" si="10"/>
        <v>D40792</v>
      </c>
      <c r="Z140" s="44" t="str">
        <f t="shared" si="11"/>
        <v>uint16</v>
      </c>
      <c r="AA140" s="39"/>
      <c r="AB140" s="39"/>
      <c r="AC140" s="39"/>
      <c r="AD140" s="39" t="str">
        <f t="shared" si="15"/>
        <v>設備參數</v>
      </c>
      <c r="AE140" s="39"/>
      <c r="AF140" s="39" t="str">
        <f t="shared" si="13"/>
        <v>P)下限設定-鎖緊角度(軸3)</v>
      </c>
    </row>
    <row r="141" spans="1:32">
      <c r="A141" s="31">
        <v>131</v>
      </c>
      <c r="B141" s="68" t="s">
        <v>149</v>
      </c>
      <c r="C141" s="33" t="s">
        <v>1</v>
      </c>
      <c r="D141" s="66" t="s">
        <v>35</v>
      </c>
      <c r="E141" s="66" t="s">
        <v>35</v>
      </c>
      <c r="F141" s="66" t="s">
        <v>35</v>
      </c>
      <c r="G141" s="34" t="s">
        <v>70</v>
      </c>
      <c r="H141" s="58" t="s">
        <v>222</v>
      </c>
      <c r="I141" s="35" t="str">
        <f t="shared" si="12"/>
        <v>D41075</v>
      </c>
      <c r="J141" s="36" t="s">
        <v>208</v>
      </c>
      <c r="K141" s="53" t="s">
        <v>72</v>
      </c>
      <c r="L141" s="23">
        <v>41075</v>
      </c>
      <c r="P141" s="39" t="s">
        <v>75</v>
      </c>
      <c r="Q141" s="60" t="s">
        <v>76</v>
      </c>
      <c r="R141" s="61" t="s">
        <v>77</v>
      </c>
      <c r="S141" s="62" t="s">
        <v>146</v>
      </c>
      <c r="T141" s="61" t="s">
        <v>209</v>
      </c>
      <c r="U141" s="61" t="s">
        <v>208</v>
      </c>
      <c r="V141" s="39" t="s">
        <v>223</v>
      </c>
      <c r="X141" s="10" t="str">
        <f t="shared" si="14"/>
        <v>2020</v>
      </c>
      <c r="Y141" s="39" t="str">
        <f t="shared" ref="Y141:Y153" si="16">I141</f>
        <v>D41075</v>
      </c>
      <c r="Z141" s="44" t="str">
        <f t="shared" ref="Z141:Z153" si="17">K141</f>
        <v>uint16</v>
      </c>
      <c r="AA141" s="39"/>
      <c r="AB141" s="39"/>
      <c r="AC141" s="39"/>
      <c r="AD141" s="39" t="str">
        <f t="shared" si="15"/>
        <v>測試數據</v>
      </c>
      <c r="AE141" s="39"/>
      <c r="AF141" s="39" t="str">
        <f t="shared" si="13"/>
        <v>D)數據結果-扭力值(軸1)</v>
      </c>
    </row>
    <row r="142" spans="1:32">
      <c r="A142" s="31">
        <v>132</v>
      </c>
      <c r="B142" s="68" t="s">
        <v>149</v>
      </c>
      <c r="C142" s="33" t="s">
        <v>1</v>
      </c>
      <c r="D142" s="66" t="s">
        <v>35</v>
      </c>
      <c r="E142" s="66" t="s">
        <v>35</v>
      </c>
      <c r="F142" s="66" t="s">
        <v>35</v>
      </c>
      <c r="G142" s="34" t="s">
        <v>70</v>
      </c>
      <c r="H142" s="58" t="s">
        <v>224</v>
      </c>
      <c r="I142" s="35" t="str">
        <f t="shared" ref="I142:I152" si="18">IF($E$2="Mitsubishi","D"&amp;L142, "DM"&amp;L142)</f>
        <v>D41076</v>
      </c>
      <c r="J142" s="36" t="s">
        <v>225</v>
      </c>
      <c r="K142" s="53" t="s">
        <v>151</v>
      </c>
      <c r="L142" s="23">
        <v>41076</v>
      </c>
      <c r="P142" s="39" t="s">
        <v>75</v>
      </c>
      <c r="Q142" s="60" t="s">
        <v>76</v>
      </c>
      <c r="R142" s="61" t="s">
        <v>151</v>
      </c>
      <c r="S142" s="62" t="s">
        <v>35</v>
      </c>
      <c r="T142" s="61" t="s">
        <v>153</v>
      </c>
      <c r="U142" s="61" t="s">
        <v>154</v>
      </c>
      <c r="V142" s="55" t="s">
        <v>155</v>
      </c>
      <c r="X142" s="10" t="str">
        <f t="shared" si="14"/>
        <v>2020</v>
      </c>
      <c r="Y142" s="39" t="str">
        <f t="shared" si="16"/>
        <v>D41076</v>
      </c>
      <c r="Z142" s="44" t="str">
        <f t="shared" si="17"/>
        <v>Char or Unit</v>
      </c>
      <c r="AA142" s="39"/>
      <c r="AB142" s="39"/>
      <c r="AC142" s="39"/>
      <c r="AD142" s="39" t="str">
        <f t="shared" si="15"/>
        <v>測試數據</v>
      </c>
      <c r="AE142" s="39"/>
      <c r="AF142" s="39" t="str">
        <f t="shared" si="13"/>
        <v>D)判定結果-扭力值(軸1)</v>
      </c>
    </row>
    <row r="143" spans="1:32">
      <c r="A143" s="31">
        <v>133</v>
      </c>
      <c r="B143" s="68" t="s">
        <v>149</v>
      </c>
      <c r="C143" s="33" t="s">
        <v>1</v>
      </c>
      <c r="D143" s="66" t="s">
        <v>35</v>
      </c>
      <c r="E143" s="66" t="s">
        <v>35</v>
      </c>
      <c r="F143" s="66" t="s">
        <v>35</v>
      </c>
      <c r="G143" s="34" t="s">
        <v>70</v>
      </c>
      <c r="H143" s="58" t="s">
        <v>226</v>
      </c>
      <c r="I143" s="35" t="str">
        <f t="shared" si="18"/>
        <v>D41077</v>
      </c>
      <c r="J143" s="36" t="s">
        <v>208</v>
      </c>
      <c r="K143" s="53" t="s">
        <v>72</v>
      </c>
      <c r="L143" s="23">
        <v>41077</v>
      </c>
      <c r="P143" s="39" t="s">
        <v>75</v>
      </c>
      <c r="Q143" s="60" t="s">
        <v>76</v>
      </c>
      <c r="R143" s="61" t="s">
        <v>77</v>
      </c>
      <c r="S143" s="62" t="s">
        <v>146</v>
      </c>
      <c r="T143" s="61" t="s">
        <v>209</v>
      </c>
      <c r="U143" s="61" t="s">
        <v>208</v>
      </c>
      <c r="V143" s="39" t="s">
        <v>223</v>
      </c>
      <c r="X143" s="10" t="str">
        <f t="shared" si="14"/>
        <v>2020</v>
      </c>
      <c r="Y143" s="39" t="str">
        <f t="shared" si="16"/>
        <v>D41077</v>
      </c>
      <c r="Z143" s="44" t="str">
        <f t="shared" si="17"/>
        <v>uint16</v>
      </c>
      <c r="AA143" s="39"/>
      <c r="AB143" s="39"/>
      <c r="AC143" s="39"/>
      <c r="AD143" s="39" t="str">
        <f t="shared" si="15"/>
        <v>測試數據</v>
      </c>
      <c r="AE143" s="39"/>
      <c r="AF143" s="39" t="str">
        <f t="shared" si="13"/>
        <v>D)數據結果-扭力值(軸2)</v>
      </c>
    </row>
    <row r="144" spans="1:32">
      <c r="A144" s="31">
        <v>134</v>
      </c>
      <c r="B144" s="68" t="s">
        <v>149</v>
      </c>
      <c r="C144" s="33" t="s">
        <v>1</v>
      </c>
      <c r="D144" s="66" t="s">
        <v>35</v>
      </c>
      <c r="E144" s="66" t="s">
        <v>35</v>
      </c>
      <c r="F144" s="66" t="s">
        <v>35</v>
      </c>
      <c r="G144" s="34" t="s">
        <v>70</v>
      </c>
      <c r="H144" s="58" t="s">
        <v>227</v>
      </c>
      <c r="I144" s="35" t="str">
        <f t="shared" si="18"/>
        <v>D41078</v>
      </c>
      <c r="J144" s="36" t="s">
        <v>225</v>
      </c>
      <c r="K144" s="53" t="s">
        <v>151</v>
      </c>
      <c r="L144" s="23">
        <v>41078</v>
      </c>
      <c r="P144" s="39" t="s">
        <v>75</v>
      </c>
      <c r="Q144" s="60" t="s">
        <v>76</v>
      </c>
      <c r="R144" s="61" t="s">
        <v>151</v>
      </c>
      <c r="S144" s="62" t="s">
        <v>35</v>
      </c>
      <c r="T144" s="61" t="s">
        <v>153</v>
      </c>
      <c r="U144" s="61" t="s">
        <v>154</v>
      </c>
      <c r="V144" s="55" t="s">
        <v>155</v>
      </c>
      <c r="X144" s="10" t="str">
        <f t="shared" si="14"/>
        <v>2020</v>
      </c>
      <c r="Y144" s="39" t="str">
        <f t="shared" si="16"/>
        <v>D41078</v>
      </c>
      <c r="Z144" s="44" t="str">
        <f t="shared" si="17"/>
        <v>Char or Unit</v>
      </c>
      <c r="AA144" s="39"/>
      <c r="AB144" s="39"/>
      <c r="AC144" s="39"/>
      <c r="AD144" s="39" t="str">
        <f t="shared" si="15"/>
        <v>測試數據</v>
      </c>
      <c r="AE144" s="39"/>
      <c r="AF144" s="39" t="str">
        <f t="shared" si="13"/>
        <v>D)判定結果-扭力值(軸2)</v>
      </c>
    </row>
    <row r="145" spans="1:32">
      <c r="A145" s="31">
        <v>135</v>
      </c>
      <c r="B145" s="68" t="s">
        <v>149</v>
      </c>
      <c r="C145" s="33" t="s">
        <v>1</v>
      </c>
      <c r="D145" s="66" t="s">
        <v>35</v>
      </c>
      <c r="E145" s="66" t="s">
        <v>35</v>
      </c>
      <c r="F145" s="66" t="s">
        <v>35</v>
      </c>
      <c r="G145" s="69" t="s">
        <v>70</v>
      </c>
      <c r="H145" s="58" t="s">
        <v>228</v>
      </c>
      <c r="I145" s="35" t="str">
        <f t="shared" si="18"/>
        <v>D41079</v>
      </c>
      <c r="J145" s="36" t="s">
        <v>208</v>
      </c>
      <c r="K145" s="53" t="s">
        <v>72</v>
      </c>
      <c r="L145" s="23">
        <v>41079</v>
      </c>
      <c r="P145" s="39" t="s">
        <v>75</v>
      </c>
      <c r="Q145" s="60" t="s">
        <v>76</v>
      </c>
      <c r="R145" s="61" t="s">
        <v>77</v>
      </c>
      <c r="S145" s="62" t="s">
        <v>146</v>
      </c>
      <c r="T145" s="61" t="s">
        <v>209</v>
      </c>
      <c r="U145" s="61" t="s">
        <v>208</v>
      </c>
      <c r="V145" s="39" t="s">
        <v>223</v>
      </c>
      <c r="X145" s="10" t="str">
        <f t="shared" si="14"/>
        <v>2020</v>
      </c>
      <c r="Y145" s="39" t="str">
        <f t="shared" si="16"/>
        <v>D41079</v>
      </c>
      <c r="Z145" s="44" t="str">
        <f t="shared" si="17"/>
        <v>uint16</v>
      </c>
      <c r="AA145" s="39"/>
      <c r="AB145" s="39"/>
      <c r="AC145" s="39"/>
      <c r="AD145" s="39" t="str">
        <f t="shared" si="15"/>
        <v>測試數據</v>
      </c>
      <c r="AE145" s="39"/>
      <c r="AF145" s="39" t="str">
        <f t="shared" si="13"/>
        <v>D)數據結果-扭力值(軸3)</v>
      </c>
    </row>
    <row r="146" spans="1:32">
      <c r="A146" s="31">
        <v>136</v>
      </c>
      <c r="B146" s="39" t="s">
        <v>149</v>
      </c>
      <c r="C146" s="39" t="s">
        <v>1</v>
      </c>
      <c r="D146" s="32" t="s">
        <v>35</v>
      </c>
      <c r="E146" s="32" t="s">
        <v>35</v>
      </c>
      <c r="F146" s="32" t="s">
        <v>35</v>
      </c>
      <c r="G146" s="34" t="s">
        <v>70</v>
      </c>
      <c r="H146" s="58" t="s">
        <v>229</v>
      </c>
      <c r="I146" s="35" t="str">
        <f t="shared" si="18"/>
        <v>D41080</v>
      </c>
      <c r="J146" s="36" t="s">
        <v>225</v>
      </c>
      <c r="K146" s="53" t="s">
        <v>151</v>
      </c>
      <c r="L146" s="23">
        <v>41080</v>
      </c>
      <c r="P146" s="39" t="s">
        <v>75</v>
      </c>
      <c r="Q146" s="60" t="s">
        <v>76</v>
      </c>
      <c r="R146" s="61" t="s">
        <v>151</v>
      </c>
      <c r="S146" s="62" t="s">
        <v>35</v>
      </c>
      <c r="T146" s="61" t="s">
        <v>153</v>
      </c>
      <c r="U146" s="61" t="s">
        <v>154</v>
      </c>
      <c r="V146" s="55" t="s">
        <v>155</v>
      </c>
      <c r="X146" s="10" t="str">
        <f t="shared" si="14"/>
        <v>2020</v>
      </c>
      <c r="Y146" s="39" t="str">
        <f t="shared" si="16"/>
        <v>D41080</v>
      </c>
      <c r="Z146" s="44" t="str">
        <f t="shared" si="17"/>
        <v>Char or Unit</v>
      </c>
      <c r="AA146" s="39"/>
      <c r="AB146" s="39"/>
      <c r="AC146" s="39"/>
      <c r="AD146" s="39" t="str">
        <f t="shared" si="15"/>
        <v>測試數據</v>
      </c>
      <c r="AE146" s="39"/>
      <c r="AF146" s="39" t="str">
        <f t="shared" si="13"/>
        <v>D)判定結果-扭力值(軸3)</v>
      </c>
    </row>
    <row r="147" spans="1:32">
      <c r="A147" s="31">
        <v>137</v>
      </c>
      <c r="B147" s="39" t="s">
        <v>149</v>
      </c>
      <c r="C147" s="39" t="s">
        <v>1</v>
      </c>
      <c r="D147" s="32" t="s">
        <v>35</v>
      </c>
      <c r="E147" s="32" t="s">
        <v>35</v>
      </c>
      <c r="F147" s="32" t="s">
        <v>35</v>
      </c>
      <c r="G147" s="34" t="s">
        <v>70</v>
      </c>
      <c r="H147" s="58" t="s">
        <v>230</v>
      </c>
      <c r="I147" s="35" t="str">
        <f t="shared" si="18"/>
        <v>D41087</v>
      </c>
      <c r="J147" s="36" t="s">
        <v>208</v>
      </c>
      <c r="K147" s="53" t="s">
        <v>72</v>
      </c>
      <c r="L147" s="23">
        <v>41087</v>
      </c>
      <c r="P147" s="39" t="s">
        <v>75</v>
      </c>
      <c r="Q147" s="60" t="s">
        <v>76</v>
      </c>
      <c r="R147" s="61" t="s">
        <v>77</v>
      </c>
      <c r="S147" s="62" t="s">
        <v>146</v>
      </c>
      <c r="T147" s="61" t="s">
        <v>209</v>
      </c>
      <c r="U147" s="61" t="s">
        <v>208</v>
      </c>
      <c r="V147" s="39" t="s">
        <v>223</v>
      </c>
      <c r="X147" s="10" t="str">
        <f t="shared" si="14"/>
        <v>2020</v>
      </c>
      <c r="Y147" s="39" t="str">
        <f t="shared" si="16"/>
        <v>D41087</v>
      </c>
      <c r="Z147" s="44" t="str">
        <f t="shared" si="17"/>
        <v>uint16</v>
      </c>
      <c r="AA147" s="39"/>
      <c r="AB147" s="39"/>
      <c r="AC147" s="39"/>
      <c r="AD147" s="39" t="str">
        <f t="shared" si="15"/>
        <v>測試數據</v>
      </c>
      <c r="AE147" s="39"/>
      <c r="AF147" s="39" t="str">
        <f t="shared" si="13"/>
        <v>D)數據結果-鎖緊角度(軸1)</v>
      </c>
    </row>
    <row r="148" spans="1:32">
      <c r="A148" s="31">
        <v>138</v>
      </c>
      <c r="B148" s="39" t="s">
        <v>149</v>
      </c>
      <c r="C148" s="39" t="s">
        <v>1</v>
      </c>
      <c r="D148" s="32" t="s">
        <v>35</v>
      </c>
      <c r="E148" s="32" t="s">
        <v>35</v>
      </c>
      <c r="F148" s="32" t="s">
        <v>35</v>
      </c>
      <c r="G148" s="34" t="s">
        <v>70</v>
      </c>
      <c r="H148" s="58" t="s">
        <v>231</v>
      </c>
      <c r="I148" s="35" t="str">
        <f t="shared" si="18"/>
        <v>D41088</v>
      </c>
      <c r="J148" s="36" t="s">
        <v>225</v>
      </c>
      <c r="K148" s="53" t="s">
        <v>151</v>
      </c>
      <c r="L148" s="23">
        <v>41088</v>
      </c>
      <c r="P148" s="39" t="s">
        <v>75</v>
      </c>
      <c r="Q148" s="60" t="s">
        <v>76</v>
      </c>
      <c r="R148" s="61" t="s">
        <v>151</v>
      </c>
      <c r="S148" s="62" t="s">
        <v>35</v>
      </c>
      <c r="T148" s="61" t="s">
        <v>153</v>
      </c>
      <c r="U148" s="61" t="s">
        <v>154</v>
      </c>
      <c r="V148" s="55" t="s">
        <v>155</v>
      </c>
      <c r="X148" s="10" t="str">
        <f t="shared" si="14"/>
        <v>2020</v>
      </c>
      <c r="Y148" s="39" t="str">
        <f t="shared" si="16"/>
        <v>D41088</v>
      </c>
      <c r="Z148" s="44" t="str">
        <f t="shared" si="17"/>
        <v>Char or Unit</v>
      </c>
      <c r="AA148" s="39"/>
      <c r="AB148" s="39"/>
      <c r="AC148" s="39"/>
      <c r="AD148" s="39" t="str">
        <f t="shared" si="15"/>
        <v>測試數據</v>
      </c>
      <c r="AE148" s="39"/>
      <c r="AF148" s="39" t="str">
        <f t="shared" si="13"/>
        <v>D)判定結果-鎖緊角度(軸1)</v>
      </c>
    </row>
    <row r="149" spans="1:32">
      <c r="A149" s="31">
        <v>139</v>
      </c>
      <c r="B149" s="39" t="s">
        <v>149</v>
      </c>
      <c r="C149" s="39" t="s">
        <v>1</v>
      </c>
      <c r="D149" s="32" t="s">
        <v>35</v>
      </c>
      <c r="E149" s="32" t="s">
        <v>35</v>
      </c>
      <c r="F149" s="32" t="s">
        <v>35</v>
      </c>
      <c r="G149" s="34" t="s">
        <v>70</v>
      </c>
      <c r="H149" s="58" t="s">
        <v>232</v>
      </c>
      <c r="I149" s="35" t="str">
        <f t="shared" si="18"/>
        <v>D41089</v>
      </c>
      <c r="J149" s="36" t="s">
        <v>208</v>
      </c>
      <c r="K149" s="53" t="s">
        <v>72</v>
      </c>
      <c r="L149" s="23">
        <v>41089</v>
      </c>
      <c r="P149" s="39" t="s">
        <v>75</v>
      </c>
      <c r="Q149" s="60" t="s">
        <v>76</v>
      </c>
      <c r="R149" s="61" t="s">
        <v>77</v>
      </c>
      <c r="S149" s="62" t="s">
        <v>146</v>
      </c>
      <c r="T149" s="61" t="s">
        <v>209</v>
      </c>
      <c r="U149" s="61" t="s">
        <v>208</v>
      </c>
      <c r="V149" s="39" t="s">
        <v>223</v>
      </c>
      <c r="X149" s="10" t="str">
        <f t="shared" si="14"/>
        <v>2020</v>
      </c>
      <c r="Y149" s="39" t="str">
        <f t="shared" si="16"/>
        <v>D41089</v>
      </c>
      <c r="Z149" s="44" t="str">
        <f t="shared" si="17"/>
        <v>uint16</v>
      </c>
      <c r="AA149" s="39"/>
      <c r="AB149" s="39"/>
      <c r="AC149" s="39"/>
      <c r="AD149" s="39" t="str">
        <f t="shared" si="15"/>
        <v>測試數據</v>
      </c>
      <c r="AE149" s="39"/>
      <c r="AF149" s="39" t="str">
        <f t="shared" si="13"/>
        <v>D)數據結果-鎖緊角度(軸2)</v>
      </c>
    </row>
    <row r="150" spans="1:32">
      <c r="A150" s="31">
        <v>140</v>
      </c>
      <c r="B150" s="39" t="s">
        <v>149</v>
      </c>
      <c r="C150" s="39" t="s">
        <v>1</v>
      </c>
      <c r="D150" s="32" t="s">
        <v>35</v>
      </c>
      <c r="E150" s="32" t="s">
        <v>35</v>
      </c>
      <c r="F150" s="32" t="s">
        <v>35</v>
      </c>
      <c r="G150" s="34" t="s">
        <v>70</v>
      </c>
      <c r="H150" s="58" t="s">
        <v>233</v>
      </c>
      <c r="I150" s="35" t="str">
        <f t="shared" si="18"/>
        <v>D41090</v>
      </c>
      <c r="J150" s="36" t="s">
        <v>225</v>
      </c>
      <c r="K150" s="53" t="s">
        <v>151</v>
      </c>
      <c r="L150" s="23">
        <v>41090</v>
      </c>
      <c r="P150" s="39" t="s">
        <v>75</v>
      </c>
      <c r="Q150" s="60" t="s">
        <v>76</v>
      </c>
      <c r="R150" s="61" t="s">
        <v>151</v>
      </c>
      <c r="S150" s="62" t="s">
        <v>35</v>
      </c>
      <c r="T150" s="61" t="s">
        <v>153</v>
      </c>
      <c r="U150" s="61" t="s">
        <v>154</v>
      </c>
      <c r="V150" s="55" t="s">
        <v>155</v>
      </c>
      <c r="X150" s="10" t="str">
        <f t="shared" si="14"/>
        <v>2020</v>
      </c>
      <c r="Y150" s="39" t="str">
        <f t="shared" si="16"/>
        <v>D41090</v>
      </c>
      <c r="Z150" s="44" t="str">
        <f t="shared" si="17"/>
        <v>Char or Unit</v>
      </c>
      <c r="AA150" s="39"/>
      <c r="AB150" s="39"/>
      <c r="AC150" s="39"/>
      <c r="AD150" s="39" t="str">
        <f t="shared" si="15"/>
        <v>測試數據</v>
      </c>
      <c r="AE150" s="39"/>
      <c r="AF150" s="39" t="str">
        <f t="shared" si="13"/>
        <v>D)判定結果-鎖緊角度(軸2)</v>
      </c>
    </row>
    <row r="151" spans="1:32">
      <c r="A151" s="31">
        <v>141</v>
      </c>
      <c r="B151" s="39" t="s">
        <v>149</v>
      </c>
      <c r="C151" s="39" t="s">
        <v>1</v>
      </c>
      <c r="D151" s="32" t="s">
        <v>35</v>
      </c>
      <c r="E151" s="32" t="s">
        <v>35</v>
      </c>
      <c r="F151" s="32" t="s">
        <v>35</v>
      </c>
      <c r="G151" s="34" t="s">
        <v>70</v>
      </c>
      <c r="H151" s="58" t="s">
        <v>234</v>
      </c>
      <c r="I151" s="35" t="str">
        <f t="shared" si="18"/>
        <v>D41091</v>
      </c>
      <c r="J151" s="36" t="s">
        <v>208</v>
      </c>
      <c r="K151" s="53" t="s">
        <v>72</v>
      </c>
      <c r="L151" s="23">
        <v>41091</v>
      </c>
      <c r="P151" s="39" t="s">
        <v>75</v>
      </c>
      <c r="Q151" s="60" t="s">
        <v>76</v>
      </c>
      <c r="R151" s="61" t="s">
        <v>77</v>
      </c>
      <c r="S151" s="62" t="s">
        <v>146</v>
      </c>
      <c r="T151" s="61" t="s">
        <v>209</v>
      </c>
      <c r="U151" s="61" t="s">
        <v>208</v>
      </c>
      <c r="V151" s="39" t="s">
        <v>223</v>
      </c>
      <c r="X151" s="10" t="str">
        <f t="shared" si="14"/>
        <v>2020</v>
      </c>
      <c r="Y151" s="39" t="str">
        <f t="shared" si="16"/>
        <v>D41091</v>
      </c>
      <c r="Z151" s="44" t="str">
        <f t="shared" si="17"/>
        <v>uint16</v>
      </c>
      <c r="AA151" s="39"/>
      <c r="AB151" s="39"/>
      <c r="AC151" s="39"/>
      <c r="AD151" s="39" t="str">
        <f t="shared" si="15"/>
        <v>測試數據</v>
      </c>
      <c r="AE151" s="39"/>
      <c r="AF151" s="39" t="str">
        <f t="shared" si="13"/>
        <v>D)數據結果-鎖緊角度(軸3)</v>
      </c>
    </row>
    <row r="152" spans="1:32">
      <c r="A152" s="31">
        <v>142</v>
      </c>
      <c r="B152" s="39" t="s">
        <v>149</v>
      </c>
      <c r="C152" s="39" t="s">
        <v>1</v>
      </c>
      <c r="D152" s="32" t="s">
        <v>35</v>
      </c>
      <c r="E152" s="32" t="s">
        <v>35</v>
      </c>
      <c r="F152" s="32" t="s">
        <v>35</v>
      </c>
      <c r="G152" s="34" t="s">
        <v>70</v>
      </c>
      <c r="H152" s="58" t="s">
        <v>235</v>
      </c>
      <c r="I152" s="35" t="str">
        <f t="shared" si="18"/>
        <v>D41092</v>
      </c>
      <c r="J152" s="36" t="s">
        <v>225</v>
      </c>
      <c r="K152" s="53" t="s">
        <v>151</v>
      </c>
      <c r="L152" s="23">
        <v>41092</v>
      </c>
      <c r="P152" s="39" t="s">
        <v>75</v>
      </c>
      <c r="Q152" s="60" t="s">
        <v>76</v>
      </c>
      <c r="R152" s="61" t="s">
        <v>151</v>
      </c>
      <c r="S152" s="62" t="s">
        <v>35</v>
      </c>
      <c r="T152" s="61" t="s">
        <v>153</v>
      </c>
      <c r="U152" s="61" t="s">
        <v>154</v>
      </c>
      <c r="V152" s="55" t="s">
        <v>155</v>
      </c>
      <c r="X152" s="10" t="str">
        <f t="shared" si="14"/>
        <v>2020</v>
      </c>
      <c r="Y152" s="39" t="str">
        <f t="shared" si="16"/>
        <v>D41092</v>
      </c>
      <c r="Z152" s="44" t="str">
        <f t="shared" si="17"/>
        <v>Char or Unit</v>
      </c>
      <c r="AA152" s="39"/>
      <c r="AB152" s="39"/>
      <c r="AC152" s="39"/>
      <c r="AD152" s="39" t="str">
        <f t="shared" si="15"/>
        <v>測試數據</v>
      </c>
      <c r="AE152" s="39"/>
      <c r="AF152" s="39" t="str">
        <f t="shared" ref="AF152:AF153" si="19">MID(B152,FIND("/",B152)+1,100) &amp; ")" &amp;H152</f>
        <v>D)判定結果-鎖緊角度(軸3)</v>
      </c>
    </row>
    <row r="153" spans="1:32">
      <c r="L153" s="70"/>
      <c r="X153" s="10" t="str">
        <f t="shared" si="14"/>
        <v>-</v>
      </c>
      <c r="Y153" s="39">
        <f t="shared" si="16"/>
        <v>0</v>
      </c>
      <c r="Z153" s="44">
        <f t="shared" si="17"/>
        <v>0</v>
      </c>
      <c r="AA153" s="39"/>
      <c r="AB153" s="39"/>
      <c r="AC153" s="39"/>
      <c r="AD153" s="39" t="e">
        <f t="shared" si="15"/>
        <v>#VALUE!</v>
      </c>
      <c r="AE153" s="39"/>
      <c r="AF153" s="39" t="e">
        <f t="shared" si="19"/>
        <v>#VALUE!</v>
      </c>
    </row>
    <row r="154" spans="1:32">
      <c r="L154" s="70"/>
    </row>
    <row r="155" spans="1:32">
      <c r="L155" s="70"/>
    </row>
    <row r="156" spans="1:32">
      <c r="L156" s="70"/>
    </row>
    <row r="157" spans="1:32">
      <c r="L157" s="70"/>
    </row>
    <row r="158" spans="1:32">
      <c r="L158" s="70"/>
    </row>
    <row r="159" spans="1:32">
      <c r="L159" s="70"/>
    </row>
    <row r="160" spans="1:32">
      <c r="L160" s="70"/>
    </row>
    <row r="161" spans="12:12">
      <c r="L161" s="70"/>
    </row>
  </sheetData>
  <mergeCells count="10">
    <mergeCell ref="V22:V23"/>
    <mergeCell ref="M24:M29"/>
    <mergeCell ref="O30:O44"/>
    <mergeCell ref="M31:M36"/>
    <mergeCell ref="H3:K3"/>
    <mergeCell ref="M12:M15"/>
    <mergeCell ref="N12:N15"/>
    <mergeCell ref="N16:N19"/>
    <mergeCell ref="N21:N44"/>
    <mergeCell ref="H22:H23"/>
  </mergeCells>
  <phoneticPr fontId="2" type="noConversion"/>
  <dataValidations count="1">
    <dataValidation type="list" allowBlank="1" showInputMessage="1" showErrorMessage="1" sqref="E2">
      <formula1>"Keyence,Mitsubishi"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凱俊 黃</dc:creator>
  <cp:lastModifiedBy>Administrator</cp:lastModifiedBy>
  <dcterms:created xsi:type="dcterms:W3CDTF">2020-12-14T05:46:24Z</dcterms:created>
  <dcterms:modified xsi:type="dcterms:W3CDTF">2020-12-18T08:58:10Z</dcterms:modified>
</cp:coreProperties>
</file>