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INNOVATION PROJECT\"/>
    </mc:Choice>
  </mc:AlternateContent>
  <xr:revisionPtr revIDLastSave="0" documentId="8_{58B3E741-B9F2-4882-9498-EDB460A0632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B11" i="3"/>
  <c r="B12" i="3"/>
  <c r="B13" i="3"/>
  <c r="B14" i="3"/>
  <c r="B15" i="3"/>
  <c r="B10" i="3"/>
  <c r="B60" i="4"/>
  <c r="B61" i="4"/>
  <c r="B62" i="4"/>
  <c r="B63" i="4"/>
  <c r="B64" i="4"/>
  <c r="B65" i="4"/>
  <c r="B56" i="4"/>
  <c r="B57" i="4"/>
  <c r="B58" i="4"/>
  <c r="B59" i="4"/>
  <c r="B51" i="4"/>
  <c r="B52" i="4"/>
  <c r="B53" i="4"/>
  <c r="B54" i="4"/>
  <c r="B55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19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H27" i="2"/>
  <c r="H26" i="2"/>
  <c r="H22" i="2"/>
  <c r="H21" i="2"/>
  <c r="H16" i="2"/>
  <c r="H15" i="2"/>
  <c r="H8" i="2"/>
  <c r="H9" i="2"/>
  <c r="H3" i="2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B2" i="3"/>
  <c r="B3" i="3"/>
  <c r="B4" i="3"/>
  <c r="B5" i="3"/>
  <c r="B6" i="3"/>
  <c r="B7" i="3"/>
  <c r="B9" i="1"/>
  <c r="B8" i="1"/>
  <c r="C4" i="1"/>
  <c r="B6" i="1" s="1"/>
  <c r="D4" i="1"/>
  <c r="E4" i="1"/>
  <c r="F4" i="1"/>
  <c r="E6" i="1" s="1"/>
  <c r="G4" i="1"/>
  <c r="H4" i="1"/>
  <c r="H6" i="1" s="1"/>
  <c r="I4" i="1"/>
  <c r="J4" i="1"/>
  <c r="K4" i="1"/>
  <c r="K6" i="1" s="1"/>
  <c r="L4" i="1"/>
  <c r="M4" i="1"/>
  <c r="B4" i="1"/>
  <c r="C3" i="1"/>
  <c r="D3" i="1"/>
  <c r="E3" i="1"/>
  <c r="F3" i="1"/>
  <c r="E5" i="1" s="1"/>
  <c r="G3" i="1"/>
  <c r="H3" i="1"/>
  <c r="I3" i="1"/>
  <c r="J3" i="1"/>
  <c r="K3" i="1"/>
  <c r="L3" i="1"/>
  <c r="M3" i="1"/>
  <c r="B3" i="1"/>
  <c r="H5" i="1"/>
  <c r="K5" i="1"/>
  <c r="B5" i="1"/>
  <c r="B7" i="1" l="1"/>
</calcChain>
</file>

<file path=xl/sharedStrings.xml><?xml version="1.0" encoding="utf-8"?>
<sst xmlns="http://schemas.openxmlformats.org/spreadsheetml/2006/main" count="75" uniqueCount="43">
  <si>
    <r>
      <rPr>
        <sz val="10"/>
        <rFont val="Arial"/>
      </rPr>
      <t>February</t>
    </r>
  </si>
  <si>
    <t>August</t>
  </si>
  <si>
    <t>January</t>
  </si>
  <si>
    <t>March</t>
    <phoneticPr fontId="2" type="noConversion"/>
  </si>
  <si>
    <t>April</t>
    <phoneticPr fontId="2" type="noConversion"/>
  </si>
  <si>
    <t>May</t>
    <phoneticPr fontId="2" type="noConversion"/>
  </si>
  <si>
    <t>June</t>
    <phoneticPr fontId="2" type="noConversion"/>
  </si>
  <si>
    <t>July</t>
  </si>
  <si>
    <t>Septemeber</t>
  </si>
  <si>
    <t>October</t>
  </si>
  <si>
    <t>November</t>
  </si>
  <si>
    <t>December</t>
  </si>
  <si>
    <t>annual</t>
    <phoneticPr fontId="2" type="noConversion"/>
  </si>
  <si>
    <t>max</t>
    <phoneticPr fontId="2" type="noConversion"/>
  </si>
  <si>
    <t>min</t>
    <phoneticPr fontId="2" type="noConversion"/>
  </si>
  <si>
    <t>monthly total</t>
    <phoneticPr fontId="2" type="noConversion"/>
  </si>
  <si>
    <t>monthly average</t>
    <phoneticPr fontId="2" type="noConversion"/>
  </si>
  <si>
    <t>season average</t>
    <phoneticPr fontId="2" type="noConversion"/>
  </si>
  <si>
    <t>standard deviation</t>
    <phoneticPr fontId="2" type="noConversion"/>
  </si>
  <si>
    <t>n(mole)</t>
    <phoneticPr fontId="2" type="noConversion"/>
  </si>
  <si>
    <t>R(L·atm/K·mol)</t>
    <phoneticPr fontId="2" type="noConversion"/>
  </si>
  <si>
    <t>length</t>
    <phoneticPr fontId="2" type="noConversion"/>
  </si>
  <si>
    <t>ft</t>
    <phoneticPr fontId="2" type="noConversion"/>
  </si>
  <si>
    <t>cm</t>
    <phoneticPr fontId="2" type="noConversion"/>
  </si>
  <si>
    <t>cm^3</t>
    <phoneticPr fontId="2" type="noConversion"/>
  </si>
  <si>
    <t>cm^2</t>
    <phoneticPr fontId="2" type="noConversion"/>
  </si>
  <si>
    <t>in^3</t>
    <phoneticPr fontId="2" type="noConversion"/>
  </si>
  <si>
    <t>in^2</t>
    <phoneticPr fontId="2" type="noConversion"/>
  </si>
  <si>
    <t>side</t>
    <phoneticPr fontId="2" type="noConversion"/>
  </si>
  <si>
    <t>sdie</t>
    <phoneticPr fontId="2" type="noConversion"/>
  </si>
  <si>
    <t>radius</t>
    <phoneticPr fontId="2" type="noConversion"/>
  </si>
  <si>
    <t>volume</t>
    <phoneticPr fontId="2" type="noConversion"/>
  </si>
  <si>
    <t>height</t>
    <phoneticPr fontId="2" type="noConversion"/>
  </si>
  <si>
    <t>area</t>
    <phoneticPr fontId="2" type="noConversion"/>
  </si>
  <si>
    <r>
      <rPr>
        <sz val="10"/>
        <rFont val="Arial"/>
        <family val="1"/>
        <charset val="161"/>
      </rPr>
      <t>μ</t>
    </r>
    <r>
      <rPr>
        <sz val="10"/>
        <rFont val="Arial"/>
        <family val="2"/>
      </rPr>
      <t>m</t>
    </r>
    <phoneticPr fontId="2" type="noConversion"/>
  </si>
  <si>
    <r>
      <t>μ</t>
    </r>
    <r>
      <rPr>
        <sz val="10"/>
        <rFont val="Arial"/>
        <family val="2"/>
      </rPr>
      <t>m</t>
    </r>
    <r>
      <rPr>
        <sz val="10"/>
        <rFont val="微軟正黑體"/>
        <family val="1"/>
        <charset val="136"/>
      </rPr>
      <t>^2</t>
    </r>
    <phoneticPr fontId="2" type="noConversion"/>
  </si>
  <si>
    <r>
      <t>μ</t>
    </r>
    <r>
      <rPr>
        <sz val="10"/>
        <rFont val="Arial"/>
        <family val="2"/>
      </rPr>
      <t>m</t>
    </r>
    <r>
      <rPr>
        <sz val="10"/>
        <rFont val="微軟正黑體"/>
        <family val="1"/>
        <charset val="136"/>
      </rPr>
      <t>^3</t>
    </r>
    <phoneticPr fontId="2" type="noConversion"/>
  </si>
  <si>
    <t>nm</t>
    <phoneticPr fontId="2" type="noConversion"/>
  </si>
  <si>
    <t>nm^3</t>
    <phoneticPr fontId="2" type="noConversion"/>
  </si>
  <si>
    <t>nm^2</t>
    <phoneticPr fontId="2" type="noConversion"/>
  </si>
  <si>
    <t>n0</t>
    <phoneticPr fontId="2" type="noConversion"/>
  </si>
  <si>
    <t>n1</t>
    <phoneticPr fontId="2" type="noConversion"/>
  </si>
  <si>
    <t>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</si>
</sst>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Arial"/>
      <family val="1"/>
      <charset val="161"/>
    </font>
    <font>
      <sz val="10"/>
      <name val="微軟正黑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5" xfId="1" applyNumberFormat="1" applyFont="1" applyBorder="1" applyAlignment="1">
      <alignment horizontal="center"/>
    </xf>
    <xf numFmtId="176" fontId="0" fillId="0" borderId="5" xfId="1" applyNumberFormat="1" applyFont="1" applyBorder="1" applyAlignment="1">
      <alignment horizontal="right"/>
    </xf>
    <xf numFmtId="176" fontId="0" fillId="0" borderId="1" xfId="1" applyNumberFormat="1" applyFont="1" applyBorder="1" applyAlignment="1">
      <alignment horizontal="right"/>
    </xf>
    <xf numFmtId="176" fontId="0" fillId="0" borderId="0" xfId="1" applyNumberFormat="1" applyFont="1" applyAlignment="1">
      <alignment horizontal="right" vertical="center"/>
    </xf>
    <xf numFmtId="176" fontId="0" fillId="0" borderId="3" xfId="1" applyNumberFormat="1" applyFont="1" applyBorder="1" applyAlignment="1">
      <alignment horizontal="right" wrapText="1"/>
    </xf>
    <xf numFmtId="176" fontId="0" fillId="0" borderId="4" xfId="1" applyNumberFormat="1" applyFont="1" applyBorder="1" applyAlignment="1">
      <alignment horizontal="right" wrapText="1"/>
    </xf>
    <xf numFmtId="176" fontId="0" fillId="0" borderId="2" xfId="1" applyNumberFormat="1" applyFont="1" applyBorder="1" applyAlignment="1">
      <alignment horizontal="right" vertical="top"/>
    </xf>
    <xf numFmtId="176" fontId="3" fillId="0" borderId="0" xfId="1" applyNumberFormat="1" applyFont="1" applyAlignment="1">
      <alignment horizontal="center" vertical="center"/>
    </xf>
    <xf numFmtId="176" fontId="3" fillId="0" borderId="5" xfId="1" applyNumberFormat="1" applyFont="1" applyFill="1" applyBorder="1" applyAlignment="1">
      <alignment horizontal="center"/>
    </xf>
    <xf numFmtId="176" fontId="0" fillId="0" borderId="0" xfId="1" applyNumberFormat="1" applyFont="1" applyAlignment="1">
      <alignment horizontal="center" vertical="center"/>
    </xf>
    <xf numFmtId="176" fontId="0" fillId="0" borderId="5" xfId="1" applyNumberFormat="1" applyFont="1" applyFill="1" applyBorder="1" applyAlignment="1">
      <alignment horizontal="center"/>
    </xf>
    <xf numFmtId="176" fontId="3" fillId="0" borderId="5" xfId="1" applyNumberFormat="1" applyFont="1" applyBorder="1" applyAlignment="1">
      <alignment horizontal="center"/>
    </xf>
    <xf numFmtId="176" fontId="3" fillId="0" borderId="5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wrapText="1"/>
    </xf>
    <xf numFmtId="176" fontId="0" fillId="0" borderId="5" xfId="1" applyNumberFormat="1" applyFont="1" applyBorder="1" applyAlignment="1">
      <alignment horizontal="center" vertical="top"/>
    </xf>
    <xf numFmtId="176" fontId="3" fillId="0" borderId="5" xfId="1" applyNumberFormat="1" applyFont="1" applyBorder="1" applyAlignment="1">
      <alignment horizontal="right"/>
    </xf>
    <xf numFmtId="176" fontId="0" fillId="0" borderId="5" xfId="1" applyNumberFormat="1" applyFont="1" applyBorder="1" applyAlignment="1">
      <alignment horizontal="right" vertical="top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43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results of maximum reflectivity change </a:t>
            </a: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with substrate and 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1.18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4.7341559006892339E-2</c:v>
                </c:pt>
                <c:pt idx="1">
                  <c:v>0.11885305249617725</c:v>
                </c:pt>
                <c:pt idx="2">
                  <c:v>0.21197814213872043</c:v>
                </c:pt>
                <c:pt idx="3">
                  <c:v>0.31618178072838621</c:v>
                </c:pt>
                <c:pt idx="4">
                  <c:v>0.42193736134908921</c:v>
                </c:pt>
                <c:pt idx="5">
                  <c:v>0.52204236230161005</c:v>
                </c:pt>
                <c:pt idx="6">
                  <c:v>0.61199041546326649</c:v>
                </c:pt>
                <c:pt idx="7">
                  <c:v>0.689667852465223</c:v>
                </c:pt>
                <c:pt idx="8">
                  <c:v>0.75473617305922724</c:v>
                </c:pt>
                <c:pt idx="9">
                  <c:v>0.80798033851792994</c:v>
                </c:pt>
                <c:pt idx="10">
                  <c:v>0.85077190131803437</c:v>
                </c:pt>
                <c:pt idx="11">
                  <c:v>0.88469133649577669</c:v>
                </c:pt>
                <c:pt idx="12">
                  <c:v>0.91129545817432711</c:v>
                </c:pt>
                <c:pt idx="13">
                  <c:v>0.93199408679711093</c:v>
                </c:pt>
                <c:pt idx="14">
                  <c:v>0.94799917392114696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5-4381-98DA-986F578F2A5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1.47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0.10202257331432021</c:v>
                </c:pt>
                <c:pt idx="1">
                  <c:v>0.19155714266467835</c:v>
                </c:pt>
                <c:pt idx="2">
                  <c:v>0.29431778493968908</c:v>
                </c:pt>
                <c:pt idx="3">
                  <c:v>0.40043011668989587</c:v>
                </c:pt>
                <c:pt idx="4">
                  <c:v>0.50215418833809899</c:v>
                </c:pt>
                <c:pt idx="5">
                  <c:v>0.59443661207316856</c:v>
                </c:pt>
                <c:pt idx="6">
                  <c:v>0.67471624199836655</c:v>
                </c:pt>
                <c:pt idx="7">
                  <c:v>0.74234429645895395</c:v>
                </c:pt>
                <c:pt idx="8">
                  <c:v>0.79792329844840071</c:v>
                </c:pt>
                <c:pt idx="9">
                  <c:v>0.84274017840732518</c:v>
                </c:pt>
                <c:pt idx="10">
                  <c:v>0.87835570830760423</c:v>
                </c:pt>
                <c:pt idx="11">
                  <c:v>0.90634467025901877</c:v>
                </c:pt>
                <c:pt idx="12">
                  <c:v>0.92815319475571234</c:v>
                </c:pt>
                <c:pt idx="13">
                  <c:v>0.94503566403003647</c:v>
                </c:pt>
                <c:pt idx="14">
                  <c:v>0.95804002380806408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5-4381-98DA-986F578F2A58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1.65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0.1371063368963075</c:v>
                </c:pt>
                <c:pt idx="1">
                  <c:v>0.23344808356932634</c:v>
                </c:pt>
                <c:pt idx="2">
                  <c:v>0.33870944154595761</c:v>
                </c:pt>
                <c:pt idx="3">
                  <c:v>0.44377942232615203</c:v>
                </c:pt>
                <c:pt idx="4">
                  <c:v>0.54202306751972285</c:v>
                </c:pt>
                <c:pt idx="5">
                  <c:v>0.62948135716400921</c:v>
                </c:pt>
                <c:pt idx="6">
                  <c:v>0.70447218821398705</c:v>
                </c:pt>
                <c:pt idx="7">
                  <c:v>0.76694664053620831</c:v>
                </c:pt>
                <c:pt idx="8">
                  <c:v>0.8178533309981636</c:v>
                </c:pt>
                <c:pt idx="9">
                  <c:v>0.85863417711386913</c:v>
                </c:pt>
                <c:pt idx="10">
                  <c:v>0.89087977745294578</c:v>
                </c:pt>
                <c:pt idx="11">
                  <c:v>0.91612317567244617</c:v>
                </c:pt>
                <c:pt idx="12">
                  <c:v>0.93573474003757984</c:v>
                </c:pt>
                <c:pt idx="13">
                  <c:v>0.95088254905264258</c:v>
                </c:pt>
                <c:pt idx="14">
                  <c:v>0.96253085029607055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5-4381-98DA-986F578F2A58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1.92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0.18814929630021499</c:v>
                </c:pt>
                <c:pt idx="1">
                  <c:v>0.29062380420366662</c:v>
                </c:pt>
                <c:pt idx="2">
                  <c:v>0.39676454238700481</c:v>
                </c:pt>
                <c:pt idx="3">
                  <c:v>0.498742498704972</c:v>
                </c:pt>
                <c:pt idx="4">
                  <c:v>0.59141050272509454</c:v>
                </c:pt>
                <c:pt idx="5">
                  <c:v>0.67212898842741398</c:v>
                </c:pt>
                <c:pt idx="6">
                  <c:v>0.74019376834864736</c:v>
                </c:pt>
                <c:pt idx="7">
                  <c:v>0.79617408490574659</c:v>
                </c:pt>
                <c:pt idx="8">
                  <c:v>0.84134084707598411</c:v>
                </c:pt>
                <c:pt idx="9">
                  <c:v>0.87725044179882228</c:v>
                </c:pt>
                <c:pt idx="10">
                  <c:v>0.90548013335569499</c:v>
                </c:pt>
                <c:pt idx="11">
                  <c:v>0.92748196580323738</c:v>
                </c:pt>
                <c:pt idx="12">
                  <c:v>0.94451746590612762</c:v>
                </c:pt>
                <c:pt idx="13">
                  <c:v>0.95764169084359207</c:v>
                </c:pt>
                <c:pt idx="14">
                  <c:v>0.96771413580508514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5-4381-98DA-986F578F2A58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2.03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0.20802762847619591</c:v>
                </c:pt>
                <c:pt idx="1">
                  <c:v>0.31198698319726154</c:v>
                </c:pt>
                <c:pt idx="2">
                  <c:v>0.41783535296181984</c:v>
                </c:pt>
                <c:pt idx="3">
                  <c:v>0.51826589871758744</c:v>
                </c:pt>
                <c:pt idx="4">
                  <c:v>0.60866843547942107</c:v>
                </c:pt>
                <c:pt idx="5">
                  <c:v>0.68684564318288988</c:v>
                </c:pt>
                <c:pt idx="6">
                  <c:v>0.7524017827317141</c:v>
                </c:pt>
                <c:pt idx="7">
                  <c:v>0.80608868322916805</c:v>
                </c:pt>
                <c:pt idx="8">
                  <c:v>0.84926296555234371</c:v>
                </c:pt>
                <c:pt idx="9">
                  <c:v>0.88350211858208705</c:v>
                </c:pt>
                <c:pt idx="10">
                  <c:v>0.91036681718177903</c:v>
                </c:pt>
                <c:pt idx="11">
                  <c:v>0.93127401119255304</c:v>
                </c:pt>
                <c:pt idx="12">
                  <c:v>0.94744380826678165</c:v>
                </c:pt>
                <c:pt idx="13">
                  <c:v>0.95989045283924235</c:v>
                </c:pt>
                <c:pt idx="14">
                  <c:v>0.96943666775371007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5-4381-98DA-986F578F2A58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2.79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0.32786815291438592</c:v>
                </c:pt>
                <c:pt idx="1">
                  <c:v>0.43330675152443782</c:v>
                </c:pt>
                <c:pt idx="2">
                  <c:v>0.5324693865118999</c:v>
                </c:pt>
                <c:pt idx="3">
                  <c:v>0.62113584320011939</c:v>
                </c:pt>
                <c:pt idx="4">
                  <c:v>0.69742003535749175</c:v>
                </c:pt>
                <c:pt idx="5">
                  <c:v>0.76113737631793399</c:v>
                </c:pt>
                <c:pt idx="6">
                  <c:v>0.81316066458434499</c:v>
                </c:pt>
                <c:pt idx="7">
                  <c:v>0.854899968256146</c:v>
                </c:pt>
                <c:pt idx="8">
                  <c:v>0.8879422208790807</c:v>
                </c:pt>
                <c:pt idx="9">
                  <c:v>0.91383252218404287</c:v>
                </c:pt>
                <c:pt idx="10">
                  <c:v>0.93396046057934368</c:v>
                </c:pt>
                <c:pt idx="11">
                  <c:v>0.94951523963749018</c:v>
                </c:pt>
                <c:pt idx="12">
                  <c:v>0.96148125131097528</c:v>
                </c:pt>
                <c:pt idx="13">
                  <c:v>0.97065462154770354</c:v>
                </c:pt>
                <c:pt idx="14">
                  <c:v>0.97766858009867474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5-4381-98DA-986F578F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00320"/>
        <c:axId val="346500648"/>
      </c:lineChart>
      <c:catAx>
        <c:axId val="3465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500648"/>
        <c:crosses val="autoZero"/>
        <c:auto val="1"/>
        <c:lblAlgn val="ctr"/>
        <c:lblOffset val="100"/>
        <c:noMultiLvlLbl val="0"/>
      </c:catAx>
      <c:valAx>
        <c:axId val="3465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5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7620</xdr:colOff>
      <xdr:row>6</xdr:row>
      <xdr:rowOff>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D4C272A-6768-1B58-9D07-D761EA8E6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55620" cy="1005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160020</xdr:rowOff>
    </xdr:from>
    <xdr:to>
      <xdr:col>4</xdr:col>
      <xdr:colOff>594360</xdr:colOff>
      <xdr:row>12</xdr:row>
      <xdr:rowOff>18565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EB28860-201A-4E91-CFC8-0FB1F720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8220"/>
          <a:ext cx="3032760" cy="103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</xdr:row>
      <xdr:rowOff>38101</xdr:rowOff>
    </xdr:from>
    <xdr:to>
      <xdr:col>5</xdr:col>
      <xdr:colOff>7620</xdr:colOff>
      <xdr:row>17</xdr:row>
      <xdr:rowOff>164199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4F72E86-0C5A-52AB-F63A-52BAFD16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2049781"/>
          <a:ext cx="3055619" cy="96429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2</xdr:rowOff>
    </xdr:from>
    <xdr:to>
      <xdr:col>4</xdr:col>
      <xdr:colOff>594360</xdr:colOff>
      <xdr:row>24</xdr:row>
      <xdr:rowOff>60670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3844FAB-0F58-3325-ABE4-B566D10C9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17522"/>
          <a:ext cx="3032759" cy="108174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76201</xdr:rowOff>
    </xdr:from>
    <xdr:to>
      <xdr:col>5</xdr:col>
      <xdr:colOff>22861</xdr:colOff>
      <xdr:row>30</xdr:row>
      <xdr:rowOff>106389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5699E9C-2C9C-785E-04F9-083675D2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4099561"/>
          <a:ext cx="3070860" cy="1036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163286</xdr:colOff>
      <xdr:row>0</xdr:row>
      <xdr:rowOff>101373</xdr:rowOff>
    </xdr:from>
    <xdr:to>
      <xdr:col>17</xdr:col>
      <xdr:colOff>449036</xdr:colOff>
      <xdr:row>16</xdr:row>
      <xdr:rowOff>123144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9CE0D1-CFA6-0252-9F4D-A81CA9505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opLeftCell="L1" zoomScale="55" zoomScaleNormal="55" workbookViewId="0">
      <selection activeCell="O1" sqref="O1:Z13"/>
    </sheetView>
  </sheetViews>
  <sheetFormatPr defaultColWidth="10.77734375" defaultRowHeight="13.2" x14ac:dyDescent="0.25"/>
  <cols>
    <col min="1" max="1" width="15.77734375" style="5" customWidth="1"/>
    <col min="2" max="3" width="12.21875" style="5" bestFit="1" customWidth="1"/>
    <col min="4" max="8" width="11.21875" style="5" bestFit="1" customWidth="1"/>
    <col min="9" max="9" width="12.21875" style="5" bestFit="1" customWidth="1"/>
    <col min="10" max="13" width="11.21875" style="5" bestFit="1" customWidth="1"/>
    <col min="14" max="14" width="10.77734375" style="5"/>
    <col min="15" max="26" width="11.109375" style="5" bestFit="1" customWidth="1"/>
    <col min="27" max="16384" width="10.77734375" style="5"/>
  </cols>
  <sheetData>
    <row r="1" spans="1:26" x14ac:dyDescent="0.25">
      <c r="O1" s="13" t="s">
        <v>2</v>
      </c>
      <c r="P1" s="2" t="s">
        <v>0</v>
      </c>
      <c r="Q1" s="13" t="s">
        <v>3</v>
      </c>
      <c r="R1" s="14" t="s">
        <v>4</v>
      </c>
      <c r="S1" s="14" t="s">
        <v>5</v>
      </c>
      <c r="T1" s="10" t="s">
        <v>6</v>
      </c>
      <c r="U1" s="10" t="s">
        <v>7</v>
      </c>
      <c r="V1" s="10" t="s">
        <v>1</v>
      </c>
      <c r="W1" s="10" t="s">
        <v>8</v>
      </c>
      <c r="X1" s="10" t="s">
        <v>9</v>
      </c>
      <c r="Y1" s="10" t="s">
        <v>10</v>
      </c>
      <c r="Z1" s="10" t="s">
        <v>11</v>
      </c>
    </row>
    <row r="2" spans="1:26" x14ac:dyDescent="0.25">
      <c r="A2" s="11"/>
      <c r="B2" s="13" t="s">
        <v>2</v>
      </c>
      <c r="C2" s="2" t="s">
        <v>0</v>
      </c>
      <c r="D2" s="13" t="s">
        <v>3</v>
      </c>
      <c r="E2" s="14" t="s">
        <v>4</v>
      </c>
      <c r="F2" s="14" t="s">
        <v>5</v>
      </c>
      <c r="G2" s="10" t="s">
        <v>6</v>
      </c>
      <c r="H2" s="10" t="s">
        <v>7</v>
      </c>
      <c r="I2" s="10" t="s">
        <v>1</v>
      </c>
      <c r="J2" s="10" t="s">
        <v>8</v>
      </c>
      <c r="K2" s="10" t="s">
        <v>9</v>
      </c>
      <c r="L2" s="10" t="s">
        <v>10</v>
      </c>
      <c r="M2" s="10" t="s">
        <v>11</v>
      </c>
      <c r="O2" s="2">
        <v>340</v>
      </c>
      <c r="P2" s="2">
        <v>2878</v>
      </c>
      <c r="Q2" s="2">
        <v>12000</v>
      </c>
      <c r="R2" s="2">
        <v>200</v>
      </c>
      <c r="S2" s="15">
        <v>133</v>
      </c>
      <c r="T2" s="12">
        <v>250</v>
      </c>
      <c r="U2" s="2">
        <v>14644</v>
      </c>
      <c r="V2" s="16">
        <v>13636</v>
      </c>
      <c r="W2" s="16">
        <v>500</v>
      </c>
      <c r="X2" s="16">
        <v>4000</v>
      </c>
      <c r="Y2" s="16">
        <v>15208</v>
      </c>
      <c r="Z2" s="16">
        <v>3171</v>
      </c>
    </row>
    <row r="3" spans="1:26" x14ac:dyDescent="0.25">
      <c r="A3" s="9" t="s">
        <v>15</v>
      </c>
      <c r="B3" s="11">
        <f>SUM(O2:O10000)</f>
        <v>145899</v>
      </c>
      <c r="C3" s="11">
        <f t="shared" ref="C3:M3" si="0">SUM(P2:P10000)</f>
        <v>115260</v>
      </c>
      <c r="D3" s="11">
        <f t="shared" si="0"/>
        <v>95275</v>
      </c>
      <c r="E3" s="11">
        <f t="shared" si="0"/>
        <v>49100</v>
      </c>
      <c r="F3" s="11">
        <f t="shared" si="0"/>
        <v>50283</v>
      </c>
      <c r="G3" s="11">
        <f t="shared" si="0"/>
        <v>40702</v>
      </c>
      <c r="H3" s="11">
        <f t="shared" si="0"/>
        <v>33719</v>
      </c>
      <c r="I3" s="11">
        <f t="shared" si="0"/>
        <v>134385</v>
      </c>
      <c r="J3" s="11">
        <f t="shared" si="0"/>
        <v>34259</v>
      </c>
      <c r="K3" s="11">
        <f t="shared" si="0"/>
        <v>47461</v>
      </c>
      <c r="L3" s="11">
        <f t="shared" si="0"/>
        <v>73063</v>
      </c>
      <c r="M3" s="11">
        <f t="shared" si="0"/>
        <v>73440</v>
      </c>
      <c r="O3" s="2">
        <v>15759</v>
      </c>
      <c r="P3" s="2">
        <v>13519</v>
      </c>
      <c r="Q3" s="2">
        <v>5000</v>
      </c>
      <c r="R3" s="2">
        <v>3000</v>
      </c>
      <c r="S3" s="2">
        <v>15208</v>
      </c>
      <c r="T3" s="2">
        <v>245</v>
      </c>
      <c r="U3" s="2">
        <v>17000</v>
      </c>
      <c r="V3" s="2">
        <v>5000</v>
      </c>
      <c r="W3" s="2">
        <v>240</v>
      </c>
      <c r="X3" s="2">
        <v>40599</v>
      </c>
      <c r="Y3" s="2">
        <v>12455</v>
      </c>
      <c r="Z3" s="2">
        <v>4000</v>
      </c>
    </row>
    <row r="4" spans="1:26" x14ac:dyDescent="0.25">
      <c r="A4" s="9" t="s">
        <v>16</v>
      </c>
      <c r="B4" s="11">
        <f>AVERAGE(O2:O10000)</f>
        <v>16211</v>
      </c>
      <c r="C4" s="11">
        <f t="shared" ref="C4:M4" si="1">AVERAGE(P2:P10000)</f>
        <v>11526</v>
      </c>
      <c r="D4" s="11">
        <f t="shared" si="1"/>
        <v>11909.375</v>
      </c>
      <c r="E4" s="11">
        <f t="shared" si="1"/>
        <v>5455.5555555555557</v>
      </c>
      <c r="F4" s="11">
        <f t="shared" si="1"/>
        <v>6285.375</v>
      </c>
      <c r="G4" s="11">
        <f t="shared" si="1"/>
        <v>4070.2</v>
      </c>
      <c r="H4" s="11">
        <f t="shared" si="1"/>
        <v>5619.833333333333</v>
      </c>
      <c r="I4" s="11">
        <f t="shared" si="1"/>
        <v>14931.666666666666</v>
      </c>
      <c r="J4" s="11">
        <f t="shared" si="1"/>
        <v>4894.1428571428569</v>
      </c>
      <c r="K4" s="11">
        <f t="shared" si="1"/>
        <v>9492.2000000000007</v>
      </c>
      <c r="L4" s="11">
        <f t="shared" si="1"/>
        <v>9132.875</v>
      </c>
      <c r="M4" s="11">
        <f t="shared" si="1"/>
        <v>6120</v>
      </c>
      <c r="O4" s="2">
        <v>15276</v>
      </c>
      <c r="P4" s="2">
        <v>4000</v>
      </c>
      <c r="Q4" s="2">
        <v>17000</v>
      </c>
      <c r="R4" s="2">
        <v>200</v>
      </c>
      <c r="S4" s="2">
        <v>12455</v>
      </c>
      <c r="T4" s="2">
        <v>13428</v>
      </c>
      <c r="U4" s="2">
        <v>400</v>
      </c>
      <c r="V4" s="2">
        <v>7000</v>
      </c>
      <c r="W4" s="2">
        <v>6040</v>
      </c>
      <c r="X4" s="2">
        <v>573</v>
      </c>
      <c r="Y4" s="2">
        <v>200</v>
      </c>
      <c r="Z4" s="2">
        <v>2000</v>
      </c>
    </row>
    <row r="5" spans="1:26" x14ac:dyDescent="0.25">
      <c r="A5" s="9" t="s">
        <v>17</v>
      </c>
      <c r="B5" s="23">
        <f>AVERAGE(B3:D3)</f>
        <v>118811.33333333333</v>
      </c>
      <c r="C5" s="23"/>
      <c r="D5" s="23"/>
      <c r="E5" s="23">
        <f>AVERAGE(E3:G3)</f>
        <v>46695</v>
      </c>
      <c r="F5" s="23"/>
      <c r="G5" s="23"/>
      <c r="H5" s="23">
        <f>AVERAGE(H3:J3)</f>
        <v>67454.333333333328</v>
      </c>
      <c r="I5" s="23"/>
      <c r="J5" s="23"/>
      <c r="K5" s="23">
        <f>AVERAGE(K3:M3)</f>
        <v>64654.666666666664</v>
      </c>
      <c r="L5" s="23"/>
      <c r="M5" s="23"/>
      <c r="O5" s="2">
        <v>12000</v>
      </c>
      <c r="P5" s="2">
        <v>3075</v>
      </c>
      <c r="Q5" s="2">
        <v>45000</v>
      </c>
      <c r="R5" s="2">
        <v>100</v>
      </c>
      <c r="S5" s="2">
        <v>200</v>
      </c>
      <c r="T5" s="2">
        <v>7277</v>
      </c>
      <c r="U5" s="2">
        <v>1325</v>
      </c>
      <c r="V5" s="2">
        <v>12000</v>
      </c>
      <c r="W5" s="2">
        <v>13636</v>
      </c>
      <c r="X5" s="2">
        <v>240</v>
      </c>
      <c r="Y5" s="2">
        <v>30000</v>
      </c>
      <c r="Z5" s="2">
        <v>14548</v>
      </c>
    </row>
    <row r="6" spans="1:26" x14ac:dyDescent="0.25">
      <c r="A6" s="9" t="s">
        <v>18</v>
      </c>
      <c r="B6" s="23">
        <f>STDEV(B4:D4)</f>
        <v>2601.2874706976049</v>
      </c>
      <c r="C6" s="23"/>
      <c r="D6" s="23"/>
      <c r="E6" s="23">
        <f>STDEV(E4:G4)</f>
        <v>1119.1373617145002</v>
      </c>
      <c r="F6" s="23"/>
      <c r="G6" s="23"/>
      <c r="H6" s="23">
        <f>STDEV(H4:J4)</f>
        <v>5597.451070528572</v>
      </c>
      <c r="I6" s="23"/>
      <c r="J6" s="23"/>
      <c r="K6" s="23">
        <f>STDEV(K4:M4)</f>
        <v>1851.9477611985585</v>
      </c>
      <c r="L6" s="23"/>
      <c r="M6" s="23"/>
      <c r="O6" s="2">
        <v>5000</v>
      </c>
      <c r="P6" s="2">
        <v>4000</v>
      </c>
      <c r="Q6" s="2">
        <v>1000</v>
      </c>
      <c r="R6" s="2">
        <v>13000</v>
      </c>
      <c r="S6" s="2">
        <v>6762</v>
      </c>
      <c r="T6" s="2">
        <v>13000</v>
      </c>
      <c r="U6" s="2">
        <v>100</v>
      </c>
      <c r="V6" s="2">
        <v>13500</v>
      </c>
      <c r="W6" s="2">
        <v>5000</v>
      </c>
      <c r="X6" s="2">
        <v>2049</v>
      </c>
      <c r="Y6" s="2">
        <v>2000</v>
      </c>
      <c r="Z6" s="2">
        <v>240</v>
      </c>
    </row>
    <row r="7" spans="1:26" x14ac:dyDescent="0.25">
      <c r="A7" s="9" t="s">
        <v>12</v>
      </c>
      <c r="B7" s="11">
        <f>SUM(B3:M3)</f>
        <v>892846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O7" s="2">
        <v>7000</v>
      </c>
      <c r="P7" s="2">
        <v>6000</v>
      </c>
      <c r="Q7" s="2">
        <v>275</v>
      </c>
      <c r="R7" s="2">
        <v>7000</v>
      </c>
      <c r="S7" s="2">
        <v>10000</v>
      </c>
      <c r="T7" s="2">
        <v>3000</v>
      </c>
      <c r="U7" s="2">
        <v>250</v>
      </c>
      <c r="V7" s="2">
        <v>500</v>
      </c>
      <c r="W7" s="2">
        <v>7000</v>
      </c>
      <c r="X7" s="15"/>
      <c r="Y7" s="2">
        <v>600</v>
      </c>
      <c r="Z7" s="2">
        <v>25000</v>
      </c>
    </row>
    <row r="8" spans="1:26" x14ac:dyDescent="0.25">
      <c r="A8" s="9" t="s">
        <v>13</v>
      </c>
      <c r="B8" s="11">
        <f>MAX(O2:Z10000)</f>
        <v>90000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O8" s="2">
        <v>90000</v>
      </c>
      <c r="P8" s="2">
        <v>65000</v>
      </c>
      <c r="Q8" s="2">
        <v>12000</v>
      </c>
      <c r="R8" s="2">
        <v>100</v>
      </c>
      <c r="S8" s="2">
        <v>500</v>
      </c>
      <c r="T8" s="2">
        <v>2878</v>
      </c>
      <c r="U8" s="15"/>
      <c r="V8" s="2">
        <v>5000</v>
      </c>
      <c r="W8" s="2">
        <v>1843</v>
      </c>
      <c r="X8" s="15"/>
      <c r="Y8" s="2">
        <v>12500</v>
      </c>
      <c r="Z8" s="2">
        <v>11000</v>
      </c>
    </row>
    <row r="9" spans="1:26" x14ac:dyDescent="0.25">
      <c r="A9" s="9" t="s">
        <v>14</v>
      </c>
      <c r="B9" s="11">
        <f>MIN(O2:Z10000)</f>
        <v>100</v>
      </c>
      <c r="C9" s="2"/>
      <c r="D9" s="13"/>
      <c r="E9" s="14"/>
      <c r="F9" s="14"/>
      <c r="G9" s="10"/>
      <c r="H9" s="10"/>
      <c r="I9" s="10"/>
      <c r="J9" s="10"/>
      <c r="K9" s="10"/>
      <c r="L9" s="10"/>
      <c r="M9" s="10"/>
      <c r="O9" s="2">
        <v>124</v>
      </c>
      <c r="P9" s="2">
        <v>240</v>
      </c>
      <c r="Q9" s="2">
        <v>3000</v>
      </c>
      <c r="R9" s="2">
        <v>13500</v>
      </c>
      <c r="S9" s="2">
        <v>5025</v>
      </c>
      <c r="T9" s="12">
        <v>124</v>
      </c>
      <c r="U9" s="15"/>
      <c r="V9" s="2">
        <v>2749</v>
      </c>
      <c r="W9" s="15"/>
      <c r="X9" s="15"/>
      <c r="Y9" s="2">
        <v>100</v>
      </c>
      <c r="Z9" s="2">
        <v>2000</v>
      </c>
    </row>
    <row r="10" spans="1:26" x14ac:dyDescent="0.25">
      <c r="O10" s="2">
        <v>400</v>
      </c>
      <c r="P10" s="2">
        <v>2000</v>
      </c>
      <c r="Q10" s="2"/>
      <c r="R10" s="2">
        <v>12000</v>
      </c>
      <c r="S10" s="15"/>
      <c r="T10" s="2">
        <v>400</v>
      </c>
      <c r="U10" s="15"/>
      <c r="V10" s="2">
        <v>75000</v>
      </c>
      <c r="W10" s="15"/>
      <c r="X10" s="15"/>
      <c r="Y10" s="15"/>
      <c r="Z10" s="2">
        <v>4535</v>
      </c>
    </row>
    <row r="11" spans="1:26" x14ac:dyDescent="0.25">
      <c r="O11" s="17"/>
      <c r="P11" s="2">
        <v>14548</v>
      </c>
      <c r="Q11" s="2"/>
      <c r="R11" s="15"/>
      <c r="S11" s="15"/>
      <c r="T11" s="12">
        <v>100</v>
      </c>
      <c r="U11" s="15"/>
      <c r="V11" s="15"/>
      <c r="W11" s="15"/>
      <c r="X11" s="15"/>
      <c r="Y11" s="15"/>
      <c r="Z11" s="2">
        <v>1946</v>
      </c>
    </row>
    <row r="12" spans="1:26" x14ac:dyDescent="0.25">
      <c r="O12" s="16"/>
      <c r="P12" s="16"/>
      <c r="Q12" s="16"/>
      <c r="R12" s="16"/>
      <c r="S12" s="15"/>
      <c r="T12" s="15"/>
      <c r="U12" s="15"/>
      <c r="V12" s="15"/>
      <c r="W12" s="15"/>
      <c r="X12" s="15"/>
      <c r="Y12" s="15"/>
      <c r="Z12" s="2">
        <v>1000</v>
      </c>
    </row>
    <row r="13" spans="1:26" x14ac:dyDescent="0.25">
      <c r="O13" s="2"/>
      <c r="P13" s="15"/>
      <c r="Q13" s="2"/>
      <c r="R13" s="15"/>
      <c r="S13" s="15"/>
      <c r="T13" s="15"/>
      <c r="U13" s="15"/>
      <c r="V13" s="15"/>
      <c r="W13" s="15"/>
      <c r="X13" s="15"/>
      <c r="Y13" s="15"/>
      <c r="Z13" s="2">
        <v>4000</v>
      </c>
    </row>
    <row r="26" spans="2:5" x14ac:dyDescent="0.25">
      <c r="B26" s="3"/>
      <c r="D26" s="4"/>
    </row>
    <row r="27" spans="2:5" x14ac:dyDescent="0.25">
      <c r="B27" s="3"/>
      <c r="D27" s="8"/>
      <c r="E27" s="8"/>
    </row>
    <row r="28" spans="2:5" x14ac:dyDescent="0.25">
      <c r="B28" s="3"/>
      <c r="D28" s="8"/>
      <c r="E28" s="8"/>
    </row>
    <row r="29" spans="2:5" x14ac:dyDescent="0.25">
      <c r="B29" s="19"/>
      <c r="C29" s="8"/>
      <c r="D29" s="8"/>
      <c r="E29" s="8"/>
    </row>
    <row r="30" spans="2:5" x14ac:dyDescent="0.25">
      <c r="B30" s="19"/>
      <c r="C30" s="8"/>
      <c r="D30" s="8"/>
      <c r="E30" s="8"/>
    </row>
    <row r="31" spans="2:5" x14ac:dyDescent="0.25">
      <c r="B31" s="8"/>
      <c r="C31" s="8"/>
      <c r="D31" s="8"/>
      <c r="E31" s="8"/>
    </row>
    <row r="32" spans="2:5" x14ac:dyDescent="0.25">
      <c r="B32" s="7"/>
      <c r="C32" s="6"/>
      <c r="D32" s="7"/>
    </row>
    <row r="33" spans="2:4" x14ac:dyDescent="0.25">
      <c r="B33" s="4"/>
      <c r="D33" s="4"/>
    </row>
    <row r="34" spans="2:4" x14ac:dyDescent="0.25">
      <c r="B34" s="4"/>
      <c r="D34" s="4"/>
    </row>
    <row r="35" spans="2:4" x14ac:dyDescent="0.25">
      <c r="B35" s="4"/>
      <c r="D35" s="4"/>
    </row>
    <row r="36" spans="2:4" x14ac:dyDescent="0.25">
      <c r="B36" s="4"/>
      <c r="D36" s="18"/>
    </row>
    <row r="37" spans="2:4" x14ac:dyDescent="0.25">
      <c r="B37" s="4"/>
      <c r="D37" s="4"/>
    </row>
    <row r="38" spans="2:4" x14ac:dyDescent="0.25">
      <c r="B38" s="4"/>
      <c r="D38" s="4"/>
    </row>
    <row r="39" spans="2:4" x14ac:dyDescent="0.25">
      <c r="B39" s="4"/>
      <c r="D39" s="4"/>
    </row>
    <row r="40" spans="2:4" x14ac:dyDescent="0.25">
      <c r="B40" s="4"/>
      <c r="D40" s="4"/>
    </row>
    <row r="41" spans="2:4" x14ac:dyDescent="0.25">
      <c r="B41" s="7"/>
      <c r="D41" s="7"/>
    </row>
    <row r="42" spans="2:4" x14ac:dyDescent="0.25">
      <c r="B42" s="4"/>
      <c r="D42" s="4"/>
    </row>
    <row r="43" spans="2:4" x14ac:dyDescent="0.25">
      <c r="B43" s="4"/>
      <c r="D43" s="4"/>
    </row>
    <row r="44" spans="2:4" x14ac:dyDescent="0.25">
      <c r="B44" s="4"/>
      <c r="D44" s="4"/>
    </row>
    <row r="45" spans="2:4" x14ac:dyDescent="0.25">
      <c r="B45" s="4"/>
      <c r="D45" s="4"/>
    </row>
    <row r="46" spans="2:4" x14ac:dyDescent="0.25">
      <c r="B46" s="4"/>
      <c r="D46" s="4"/>
    </row>
    <row r="47" spans="2:4" x14ac:dyDescent="0.25">
      <c r="B47" s="4"/>
      <c r="D47" s="4"/>
    </row>
    <row r="48" spans="2:4" x14ac:dyDescent="0.25">
      <c r="B48" s="4"/>
      <c r="D48" s="4"/>
    </row>
    <row r="49" spans="2:4" x14ac:dyDescent="0.25">
      <c r="B49" s="8"/>
      <c r="C49" s="8"/>
      <c r="D49" s="4"/>
    </row>
    <row r="50" spans="2:4" x14ac:dyDescent="0.25">
      <c r="B50" s="8"/>
      <c r="C50" s="8"/>
      <c r="D50" s="4"/>
    </row>
    <row r="51" spans="2:4" x14ac:dyDescent="0.25">
      <c r="B51" s="8"/>
      <c r="C51" s="8"/>
      <c r="D51" s="4"/>
    </row>
    <row r="52" spans="2:4" x14ac:dyDescent="0.25">
      <c r="B52" s="8"/>
      <c r="C52" s="8"/>
      <c r="D52" s="4"/>
    </row>
  </sheetData>
  <mergeCells count="8">
    <mergeCell ref="K5:M5"/>
    <mergeCell ref="B6:D6"/>
    <mergeCell ref="E6:G6"/>
    <mergeCell ref="H6:J6"/>
    <mergeCell ref="K6:M6"/>
    <mergeCell ref="B5:D5"/>
    <mergeCell ref="E5:G5"/>
    <mergeCell ref="H5:J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5AE-9BC0-438B-85DE-04D379967FFD}">
  <dimension ref="F1:I30"/>
  <sheetViews>
    <sheetView zoomScale="160" zoomScaleNormal="160" workbookViewId="0">
      <selection activeCell="H27" sqref="H27"/>
    </sheetView>
  </sheetViews>
  <sheetFormatPr defaultRowHeight="13.2" x14ac:dyDescent="0.25"/>
  <sheetData>
    <row r="1" spans="6:9" x14ac:dyDescent="0.25">
      <c r="F1" s="24">
        <v>1</v>
      </c>
      <c r="G1" s="1" t="s">
        <v>28</v>
      </c>
      <c r="H1" s="21"/>
      <c r="I1" s="1" t="s">
        <v>22</v>
      </c>
    </row>
    <row r="2" spans="6:9" x14ac:dyDescent="0.25">
      <c r="F2" s="24"/>
      <c r="G2" s="1" t="s">
        <v>29</v>
      </c>
      <c r="H2" s="21"/>
      <c r="I2" s="1" t="s">
        <v>22</v>
      </c>
    </row>
    <row r="3" spans="6:9" x14ac:dyDescent="0.25">
      <c r="F3" s="24"/>
      <c r="G3" s="1" t="s">
        <v>21</v>
      </c>
      <c r="H3" s="20">
        <f>SQRT(MAX(H1:H2)^2-MIN(H1:H2)^2)</f>
        <v>0</v>
      </c>
      <c r="I3" s="1" t="s">
        <v>22</v>
      </c>
    </row>
    <row r="4" spans="6:9" x14ac:dyDescent="0.25">
      <c r="F4" s="24"/>
    </row>
    <row r="5" spans="6:9" x14ac:dyDescent="0.25">
      <c r="F5" s="24"/>
    </row>
    <row r="6" spans="6:9" x14ac:dyDescent="0.25">
      <c r="F6" s="24"/>
    </row>
    <row r="7" spans="6:9" x14ac:dyDescent="0.25">
      <c r="F7" s="24">
        <v>2</v>
      </c>
      <c r="G7" s="1" t="s">
        <v>30</v>
      </c>
      <c r="H7" s="21"/>
      <c r="I7" s="1" t="s">
        <v>22</v>
      </c>
    </row>
    <row r="8" spans="6:9" x14ac:dyDescent="0.25">
      <c r="F8" s="24"/>
      <c r="G8" s="1" t="s">
        <v>31</v>
      </c>
      <c r="H8" s="20">
        <f>4/3*PI()*H7^3</f>
        <v>0</v>
      </c>
      <c r="I8" s="1" t="s">
        <v>26</v>
      </c>
    </row>
    <row r="9" spans="6:9" x14ac:dyDescent="0.25">
      <c r="F9" s="24"/>
      <c r="G9" s="1" t="s">
        <v>33</v>
      </c>
      <c r="H9" s="20">
        <f>4*PI()*H7^2</f>
        <v>0</v>
      </c>
      <c r="I9" s="1" t="s">
        <v>27</v>
      </c>
    </row>
    <row r="10" spans="6:9" x14ac:dyDescent="0.25">
      <c r="F10" s="24"/>
    </row>
    <row r="11" spans="6:9" x14ac:dyDescent="0.25">
      <c r="F11" s="24"/>
    </row>
    <row r="12" spans="6:9" x14ac:dyDescent="0.25">
      <c r="F12" s="24"/>
    </row>
    <row r="13" spans="6:9" x14ac:dyDescent="0.25">
      <c r="F13" s="24">
        <v>3</v>
      </c>
      <c r="G13" s="1" t="s">
        <v>30</v>
      </c>
      <c r="H13" s="21"/>
      <c r="I13" s="1" t="s">
        <v>23</v>
      </c>
    </row>
    <row r="14" spans="6:9" x14ac:dyDescent="0.25">
      <c r="F14" s="24"/>
      <c r="G14" s="1" t="s">
        <v>32</v>
      </c>
      <c r="H14" s="21"/>
      <c r="I14" s="1" t="s">
        <v>23</v>
      </c>
    </row>
    <row r="15" spans="6:9" x14ac:dyDescent="0.25">
      <c r="F15" s="24"/>
      <c r="G15" s="1" t="s">
        <v>31</v>
      </c>
      <c r="H15" s="20">
        <f>PI()*H13^2*H14</f>
        <v>0</v>
      </c>
      <c r="I15" s="1" t="s">
        <v>24</v>
      </c>
    </row>
    <row r="16" spans="6:9" x14ac:dyDescent="0.25">
      <c r="F16" s="24"/>
      <c r="G16" s="1" t="s">
        <v>33</v>
      </c>
      <c r="H16" s="20">
        <f>2*PI()*H13*H14+2*PI()*H13^2</f>
        <v>0</v>
      </c>
      <c r="I16" s="1" t="s">
        <v>25</v>
      </c>
    </row>
    <row r="17" spans="6:9" x14ac:dyDescent="0.25">
      <c r="F17" s="24"/>
    </row>
    <row r="18" spans="6:9" x14ac:dyDescent="0.25">
      <c r="F18" s="24"/>
    </row>
    <row r="19" spans="6:9" x14ac:dyDescent="0.25">
      <c r="F19" s="24">
        <v>4</v>
      </c>
      <c r="G19" s="1" t="s">
        <v>30</v>
      </c>
      <c r="H19" s="21"/>
      <c r="I19" s="22" t="s">
        <v>34</v>
      </c>
    </row>
    <row r="20" spans="6:9" x14ac:dyDescent="0.25">
      <c r="F20" s="24"/>
      <c r="G20" s="1" t="s">
        <v>32</v>
      </c>
      <c r="H20" s="21"/>
      <c r="I20" s="22" t="s">
        <v>34</v>
      </c>
    </row>
    <row r="21" spans="6:9" ht="13.8" x14ac:dyDescent="0.25">
      <c r="F21" s="24"/>
      <c r="G21" s="1" t="s">
        <v>31</v>
      </c>
      <c r="H21" s="20">
        <f>1/3*PI()*H19^2*H20</f>
        <v>0</v>
      </c>
      <c r="I21" s="22" t="s">
        <v>36</v>
      </c>
    </row>
    <row r="22" spans="6:9" ht="13.8" x14ac:dyDescent="0.25">
      <c r="F22" s="24"/>
      <c r="G22" s="1" t="s">
        <v>33</v>
      </c>
      <c r="H22" s="20">
        <f>PI()*H19^2+PI()*H19*SQRT(H19^2+H20^2)</f>
        <v>0</v>
      </c>
      <c r="I22" s="22" t="s">
        <v>35</v>
      </c>
    </row>
    <row r="23" spans="6:9" x14ac:dyDescent="0.25">
      <c r="F23" s="24"/>
    </row>
    <row r="24" spans="6:9" x14ac:dyDescent="0.25">
      <c r="F24" s="24"/>
    </row>
    <row r="25" spans="6:9" x14ac:dyDescent="0.25">
      <c r="F25" s="24">
        <v>5</v>
      </c>
      <c r="G25" s="1" t="s">
        <v>28</v>
      </c>
      <c r="H25" s="21"/>
      <c r="I25" s="22" t="s">
        <v>37</v>
      </c>
    </row>
    <row r="26" spans="6:9" x14ac:dyDescent="0.25">
      <c r="F26" s="24"/>
      <c r="G26" s="1" t="s">
        <v>31</v>
      </c>
      <c r="H26" s="20">
        <f>1/12*SQRT(2)*H25^3</f>
        <v>0</v>
      </c>
      <c r="I26" s="22" t="s">
        <v>38</v>
      </c>
    </row>
    <row r="27" spans="6:9" x14ac:dyDescent="0.25">
      <c r="F27" s="24"/>
      <c r="G27" s="1" t="s">
        <v>33</v>
      </c>
      <c r="H27" s="20">
        <f>SQRT(3)*H25^2</f>
        <v>0</v>
      </c>
      <c r="I27" s="22" t="s">
        <v>39</v>
      </c>
    </row>
    <row r="28" spans="6:9" x14ac:dyDescent="0.25">
      <c r="F28" s="24"/>
    </row>
    <row r="29" spans="6:9" x14ac:dyDescent="0.25">
      <c r="F29" s="24"/>
    </row>
    <row r="30" spans="6:9" x14ac:dyDescent="0.25">
      <c r="F30" s="24"/>
    </row>
  </sheetData>
  <mergeCells count="5">
    <mergeCell ref="F7:F12"/>
    <mergeCell ref="F13:F18"/>
    <mergeCell ref="F19:F24"/>
    <mergeCell ref="F25:F30"/>
    <mergeCell ref="F1:F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FB6C-2ADB-4708-8952-61A3D16C79F8}">
  <dimension ref="A1:M15"/>
  <sheetViews>
    <sheetView topLeftCell="A8" workbookViewId="0">
      <selection activeCell="B10" sqref="B10"/>
    </sheetView>
  </sheetViews>
  <sheetFormatPr defaultRowHeight="13.2" x14ac:dyDescent="0.25"/>
  <sheetData>
    <row r="1" spans="1:13" x14ac:dyDescent="0.25">
      <c r="B1">
        <v>233</v>
      </c>
      <c r="C1">
        <v>243</v>
      </c>
      <c r="D1">
        <v>253</v>
      </c>
      <c r="E1">
        <v>263</v>
      </c>
      <c r="F1">
        <v>273</v>
      </c>
      <c r="G1">
        <v>283</v>
      </c>
      <c r="H1">
        <v>293</v>
      </c>
      <c r="I1">
        <v>303</v>
      </c>
      <c r="J1">
        <v>313</v>
      </c>
      <c r="L1" s="1" t="s">
        <v>19</v>
      </c>
      <c r="M1">
        <v>3</v>
      </c>
    </row>
    <row r="2" spans="1:13" x14ac:dyDescent="0.25">
      <c r="A2">
        <v>5</v>
      </c>
      <c r="B2">
        <f t="shared" ref="B2:J7" si="0">$M$1*$M$2*B$1/$A2</f>
        <v>11.471988</v>
      </c>
      <c r="C2">
        <f t="shared" si="0"/>
        <v>11.964347999999999</v>
      </c>
      <c r="D2">
        <f t="shared" si="0"/>
        <v>12.456707999999999</v>
      </c>
      <c r="E2">
        <f t="shared" si="0"/>
        <v>12.949068</v>
      </c>
      <c r="F2">
        <f t="shared" si="0"/>
        <v>13.441427999999998</v>
      </c>
      <c r="G2">
        <f t="shared" si="0"/>
        <v>13.933787999999998</v>
      </c>
      <c r="H2">
        <f t="shared" si="0"/>
        <v>14.426147999999998</v>
      </c>
      <c r="I2">
        <f t="shared" si="0"/>
        <v>14.918507999999999</v>
      </c>
      <c r="J2">
        <f t="shared" si="0"/>
        <v>15.410867999999999</v>
      </c>
      <c r="L2" s="1" t="s">
        <v>20</v>
      </c>
      <c r="M2">
        <v>8.2059999999999994E-2</v>
      </c>
    </row>
    <row r="3" spans="1:13" x14ac:dyDescent="0.25">
      <c r="A3">
        <v>10</v>
      </c>
      <c r="B3">
        <f t="shared" si="0"/>
        <v>5.7359939999999998</v>
      </c>
      <c r="C3">
        <f t="shared" si="0"/>
        <v>5.9821739999999997</v>
      </c>
      <c r="D3">
        <f t="shared" si="0"/>
        <v>6.2283539999999995</v>
      </c>
      <c r="E3">
        <f t="shared" si="0"/>
        <v>6.4745340000000002</v>
      </c>
      <c r="F3">
        <f t="shared" si="0"/>
        <v>6.7207139999999992</v>
      </c>
      <c r="G3">
        <f t="shared" si="0"/>
        <v>6.966893999999999</v>
      </c>
      <c r="H3">
        <f t="shared" si="0"/>
        <v>7.2130739999999989</v>
      </c>
      <c r="I3">
        <f t="shared" si="0"/>
        <v>7.4592539999999996</v>
      </c>
      <c r="J3">
        <f t="shared" si="0"/>
        <v>7.7054339999999995</v>
      </c>
    </row>
    <row r="4" spans="1:13" x14ac:dyDescent="0.25">
      <c r="A4">
        <v>15</v>
      </c>
      <c r="B4">
        <f t="shared" si="0"/>
        <v>3.8239959999999997</v>
      </c>
      <c r="C4">
        <f t="shared" si="0"/>
        <v>3.9881159999999998</v>
      </c>
      <c r="D4">
        <f t="shared" si="0"/>
        <v>4.1522359999999994</v>
      </c>
      <c r="E4">
        <f t="shared" si="0"/>
        <v>4.3163559999999999</v>
      </c>
      <c r="F4">
        <f t="shared" si="0"/>
        <v>4.4804759999999995</v>
      </c>
      <c r="G4">
        <f t="shared" si="0"/>
        <v>4.6445959999999991</v>
      </c>
      <c r="H4">
        <f t="shared" si="0"/>
        <v>4.8087159999999995</v>
      </c>
      <c r="I4">
        <f t="shared" si="0"/>
        <v>4.972836</v>
      </c>
      <c r="J4">
        <f t="shared" si="0"/>
        <v>5.1369559999999996</v>
      </c>
    </row>
    <row r="5" spans="1:13" x14ac:dyDescent="0.25">
      <c r="A5">
        <v>20</v>
      </c>
      <c r="B5">
        <f t="shared" si="0"/>
        <v>2.8679969999999999</v>
      </c>
      <c r="C5">
        <f t="shared" si="0"/>
        <v>2.9910869999999998</v>
      </c>
      <c r="D5">
        <f t="shared" si="0"/>
        <v>3.1141769999999998</v>
      </c>
      <c r="E5">
        <f t="shared" si="0"/>
        <v>3.2372670000000001</v>
      </c>
      <c r="F5">
        <f t="shared" si="0"/>
        <v>3.3603569999999996</v>
      </c>
      <c r="G5">
        <f t="shared" si="0"/>
        <v>3.4834469999999995</v>
      </c>
      <c r="H5">
        <f t="shared" si="0"/>
        <v>3.6065369999999994</v>
      </c>
      <c r="I5">
        <f t="shared" si="0"/>
        <v>3.7296269999999998</v>
      </c>
      <c r="J5">
        <f t="shared" si="0"/>
        <v>3.8527169999999997</v>
      </c>
    </row>
    <row r="6" spans="1:13" x14ac:dyDescent="0.25">
      <c r="A6">
        <v>25</v>
      </c>
      <c r="B6">
        <f t="shared" si="0"/>
        <v>2.2943975999999999</v>
      </c>
      <c r="C6">
        <f t="shared" si="0"/>
        <v>2.3928696</v>
      </c>
      <c r="D6">
        <f t="shared" si="0"/>
        <v>2.4913415999999997</v>
      </c>
      <c r="E6">
        <f t="shared" si="0"/>
        <v>2.5898135999999998</v>
      </c>
      <c r="F6">
        <f t="shared" si="0"/>
        <v>2.6882855999999999</v>
      </c>
      <c r="G6">
        <f t="shared" si="0"/>
        <v>2.7867575999999996</v>
      </c>
      <c r="H6">
        <f t="shared" si="0"/>
        <v>2.8852295999999997</v>
      </c>
      <c r="I6">
        <f t="shared" si="0"/>
        <v>2.9837015999999998</v>
      </c>
      <c r="J6">
        <f t="shared" si="0"/>
        <v>3.0821736</v>
      </c>
    </row>
    <row r="7" spans="1:13" x14ac:dyDescent="0.25">
      <c r="A7">
        <v>30</v>
      </c>
      <c r="B7">
        <f t="shared" si="0"/>
        <v>1.9119979999999999</v>
      </c>
      <c r="C7">
        <f t="shared" si="0"/>
        <v>1.9940579999999999</v>
      </c>
      <c r="D7">
        <f t="shared" si="0"/>
        <v>2.0761179999999997</v>
      </c>
      <c r="E7">
        <f t="shared" si="0"/>
        <v>2.1581779999999999</v>
      </c>
      <c r="F7">
        <f t="shared" si="0"/>
        <v>2.2402379999999997</v>
      </c>
      <c r="G7">
        <f t="shared" si="0"/>
        <v>2.3222979999999995</v>
      </c>
      <c r="H7">
        <f t="shared" si="0"/>
        <v>2.4043579999999998</v>
      </c>
      <c r="I7">
        <f t="shared" si="0"/>
        <v>2.486418</v>
      </c>
      <c r="J7">
        <f t="shared" si="0"/>
        <v>2.5684779999999998</v>
      </c>
    </row>
    <row r="9" spans="1:13" x14ac:dyDescent="0.25">
      <c r="B9">
        <v>122</v>
      </c>
      <c r="C9">
        <v>140</v>
      </c>
      <c r="D9">
        <v>158</v>
      </c>
      <c r="E9">
        <v>176</v>
      </c>
      <c r="F9">
        <v>194</v>
      </c>
      <c r="G9">
        <v>212</v>
      </c>
      <c r="H9">
        <v>230</v>
      </c>
      <c r="I9">
        <v>248</v>
      </c>
      <c r="K9" s="1" t="s">
        <v>19</v>
      </c>
      <c r="L9">
        <v>3</v>
      </c>
    </row>
    <row r="10" spans="1:13" x14ac:dyDescent="0.25">
      <c r="A10">
        <v>5</v>
      </c>
      <c r="B10">
        <f>$L$9*$L$10*(B$9+459.67*5/9)/$A10</f>
        <v>18.580298733333329</v>
      </c>
      <c r="C10">
        <f t="shared" ref="C10:I10" si="1">$L$9*$L$10*(C$9+459.67*5/9)/$A10</f>
        <v>19.466546733333331</v>
      </c>
      <c r="D10">
        <f t="shared" si="1"/>
        <v>20.352794733333333</v>
      </c>
      <c r="E10">
        <f t="shared" si="1"/>
        <v>21.239042733333331</v>
      </c>
      <c r="F10">
        <f t="shared" si="1"/>
        <v>22.12529073333333</v>
      </c>
      <c r="G10">
        <f t="shared" si="1"/>
        <v>23.011538733333332</v>
      </c>
      <c r="H10">
        <f t="shared" si="1"/>
        <v>23.89778673333333</v>
      </c>
      <c r="I10">
        <f t="shared" si="1"/>
        <v>24.784034733333332</v>
      </c>
      <c r="K10" s="1" t="s">
        <v>20</v>
      </c>
      <c r="L10">
        <v>8.2059999999999994E-2</v>
      </c>
    </row>
    <row r="11" spans="1:13" x14ac:dyDescent="0.25">
      <c r="A11">
        <v>10</v>
      </c>
      <c r="B11">
        <f t="shared" ref="B11:I15" si="2">$L$9*$L$10*(B$9+459.67*5/9)/$A11</f>
        <v>9.2901493666666646</v>
      </c>
      <c r="C11">
        <f t="shared" si="2"/>
        <v>9.7332733666666655</v>
      </c>
      <c r="D11">
        <f t="shared" si="2"/>
        <v>10.176397366666666</v>
      </c>
      <c r="E11">
        <f t="shared" si="2"/>
        <v>10.619521366666666</v>
      </c>
      <c r="F11">
        <f t="shared" si="2"/>
        <v>11.062645366666665</v>
      </c>
      <c r="G11">
        <f t="shared" si="2"/>
        <v>11.505769366666666</v>
      </c>
      <c r="H11">
        <f t="shared" si="2"/>
        <v>11.948893366666665</v>
      </c>
      <c r="I11">
        <f t="shared" si="2"/>
        <v>12.392017366666666</v>
      </c>
    </row>
    <row r="12" spans="1:13" x14ac:dyDescent="0.25">
      <c r="A12">
        <v>15</v>
      </c>
      <c r="B12">
        <f t="shared" si="2"/>
        <v>6.1934329111111106</v>
      </c>
      <c r="C12">
        <f t="shared" si="2"/>
        <v>6.4888489111111101</v>
      </c>
      <c r="D12">
        <f t="shared" si="2"/>
        <v>6.7842649111111104</v>
      </c>
      <c r="E12">
        <f t="shared" si="2"/>
        <v>7.0796809111111108</v>
      </c>
      <c r="F12">
        <f t="shared" si="2"/>
        <v>7.3750969111111102</v>
      </c>
      <c r="G12">
        <f t="shared" si="2"/>
        <v>7.6705129111111097</v>
      </c>
      <c r="H12">
        <f t="shared" si="2"/>
        <v>7.96592891111111</v>
      </c>
      <c r="I12">
        <f t="shared" si="2"/>
        <v>8.2613449111111112</v>
      </c>
    </row>
    <row r="13" spans="1:13" x14ac:dyDescent="0.25">
      <c r="A13">
        <v>20</v>
      </c>
      <c r="B13">
        <f t="shared" si="2"/>
        <v>4.6450746833333323</v>
      </c>
      <c r="C13">
        <f t="shared" si="2"/>
        <v>4.8666366833333328</v>
      </c>
      <c r="D13">
        <f t="shared" si="2"/>
        <v>5.0881986833333332</v>
      </c>
      <c r="E13">
        <f t="shared" si="2"/>
        <v>5.3097606833333328</v>
      </c>
      <c r="F13">
        <f t="shared" si="2"/>
        <v>5.5313226833333324</v>
      </c>
      <c r="G13">
        <f t="shared" si="2"/>
        <v>5.7528846833333329</v>
      </c>
      <c r="H13">
        <f t="shared" si="2"/>
        <v>5.9744466833333325</v>
      </c>
      <c r="I13">
        <f t="shared" si="2"/>
        <v>6.196008683333333</v>
      </c>
    </row>
    <row r="14" spans="1:13" x14ac:dyDescent="0.25">
      <c r="A14">
        <v>25</v>
      </c>
      <c r="B14">
        <f t="shared" si="2"/>
        <v>3.7160597466666663</v>
      </c>
      <c r="C14">
        <f t="shared" si="2"/>
        <v>3.8933093466666664</v>
      </c>
      <c r="D14">
        <f t="shared" si="2"/>
        <v>4.0705589466666661</v>
      </c>
      <c r="E14">
        <f t="shared" si="2"/>
        <v>4.2478085466666666</v>
      </c>
      <c r="F14">
        <f t="shared" si="2"/>
        <v>4.4250581466666663</v>
      </c>
      <c r="G14">
        <f t="shared" si="2"/>
        <v>4.602307746666666</v>
      </c>
      <c r="H14">
        <f t="shared" si="2"/>
        <v>4.7795573466666665</v>
      </c>
      <c r="I14">
        <f t="shared" si="2"/>
        <v>4.9568069466666662</v>
      </c>
    </row>
    <row r="15" spans="1:13" x14ac:dyDescent="0.25">
      <c r="A15">
        <v>30</v>
      </c>
      <c r="B15">
        <f t="shared" si="2"/>
        <v>3.0967164555555553</v>
      </c>
      <c r="C15">
        <f t="shared" si="2"/>
        <v>3.244424455555555</v>
      </c>
      <c r="D15">
        <f t="shared" si="2"/>
        <v>3.3921324555555552</v>
      </c>
      <c r="E15">
        <f t="shared" si="2"/>
        <v>3.5398404555555554</v>
      </c>
      <c r="F15">
        <f t="shared" si="2"/>
        <v>3.6875484555555551</v>
      </c>
      <c r="G15">
        <f t="shared" si="2"/>
        <v>3.8352564555555548</v>
      </c>
      <c r="H15">
        <f t="shared" si="2"/>
        <v>3.982964455555555</v>
      </c>
      <c r="I15">
        <f t="shared" si="2"/>
        <v>4.1306724555555556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84A5-E034-41A4-8D65-A2891F935C0E}">
  <dimension ref="A1:J65"/>
  <sheetViews>
    <sheetView tabSelected="1" topLeftCell="F1" zoomScale="112" zoomScaleNormal="55" workbookViewId="0">
      <selection activeCell="S15" sqref="S15"/>
    </sheetView>
  </sheetViews>
  <sheetFormatPr defaultRowHeight="13.2" x14ac:dyDescent="0.25"/>
  <sheetData>
    <row r="1" spans="1:10" x14ac:dyDescent="0.25">
      <c r="B1">
        <v>1.18</v>
      </c>
      <c r="C1">
        <v>1.47</v>
      </c>
      <c r="D1">
        <v>1.65</v>
      </c>
      <c r="E1">
        <v>1.92</v>
      </c>
      <c r="F1">
        <v>2.0299999999999998</v>
      </c>
      <c r="G1">
        <v>2.79</v>
      </c>
    </row>
    <row r="2" spans="1:10" x14ac:dyDescent="0.25">
      <c r="A2">
        <v>1</v>
      </c>
      <c r="B2">
        <f t="shared" ref="B2:G2" si="0">(($J$3^(2*$A2)-($J$2/B$1)*$J$4^(2*$A2))/($J$3^(2*$A2)+($J$2/B$1)*$J$4^(2*$A2)))^2</f>
        <v>4.7341559006892339E-2</v>
      </c>
      <c r="C2">
        <f t="shared" si="0"/>
        <v>0.10202257331432021</v>
      </c>
      <c r="D2">
        <f t="shared" si="0"/>
        <v>0.1371063368963075</v>
      </c>
      <c r="E2">
        <f t="shared" si="0"/>
        <v>0.18814929630021499</v>
      </c>
      <c r="F2">
        <f t="shared" si="0"/>
        <v>0.20802762847619591</v>
      </c>
      <c r="G2">
        <f t="shared" si="0"/>
        <v>0.32786815291438592</v>
      </c>
      <c r="I2" s="1" t="s">
        <v>40</v>
      </c>
      <c r="J2">
        <v>1</v>
      </c>
    </row>
    <row r="3" spans="1:10" x14ac:dyDescent="0.25">
      <c r="A3">
        <v>2</v>
      </c>
      <c r="B3">
        <f t="shared" ref="B3:G16" si="1">(($J$3^(2*$A3)-($J$2/B$1)*$J$4^(2*$A3))/($J$3^(2*$A3)+($J$2/B$1)*$J$4^(2*$A3)))^2</f>
        <v>0.11885305249617725</v>
      </c>
      <c r="C3">
        <f t="shared" si="1"/>
        <v>0.19155714266467835</v>
      </c>
      <c r="D3">
        <f t="shared" si="1"/>
        <v>0.23344808356932634</v>
      </c>
      <c r="E3">
        <f t="shared" si="1"/>
        <v>0.29062380420366662</v>
      </c>
      <c r="F3">
        <f t="shared" si="1"/>
        <v>0.31198698319726154</v>
      </c>
      <c r="G3">
        <f t="shared" si="1"/>
        <v>0.43330675152443782</v>
      </c>
      <c r="I3" s="1" t="s">
        <v>41</v>
      </c>
      <c r="J3">
        <v>1.78</v>
      </c>
    </row>
    <row r="4" spans="1:10" x14ac:dyDescent="0.25">
      <c r="A4">
        <v>3</v>
      </c>
      <c r="B4">
        <f t="shared" si="1"/>
        <v>0.21197814213872043</v>
      </c>
      <c r="C4">
        <f t="shared" si="1"/>
        <v>0.29431778493968908</v>
      </c>
      <c r="D4">
        <f t="shared" si="1"/>
        <v>0.33870944154595761</v>
      </c>
      <c r="E4">
        <f t="shared" si="1"/>
        <v>0.39676454238700481</v>
      </c>
      <c r="F4">
        <f t="shared" si="1"/>
        <v>0.41783535296181984</v>
      </c>
      <c r="G4">
        <f t="shared" si="1"/>
        <v>0.5324693865118999</v>
      </c>
      <c r="I4" s="1" t="s">
        <v>42</v>
      </c>
      <c r="J4">
        <v>1.55</v>
      </c>
    </row>
    <row r="5" spans="1:10" x14ac:dyDescent="0.25">
      <c r="A5">
        <v>4</v>
      </c>
      <c r="B5">
        <f t="shared" si="1"/>
        <v>0.31618178072838621</v>
      </c>
      <c r="C5">
        <f t="shared" si="1"/>
        <v>0.40043011668989587</v>
      </c>
      <c r="D5">
        <f t="shared" si="1"/>
        <v>0.44377942232615203</v>
      </c>
      <c r="E5">
        <f t="shared" si="1"/>
        <v>0.498742498704972</v>
      </c>
      <c r="F5">
        <f t="shared" si="1"/>
        <v>0.51826589871758744</v>
      </c>
      <c r="G5">
        <f t="shared" si="1"/>
        <v>0.62113584320011939</v>
      </c>
    </row>
    <row r="6" spans="1:10" x14ac:dyDescent="0.25">
      <c r="A6">
        <v>5</v>
      </c>
      <c r="B6">
        <f t="shared" si="1"/>
        <v>0.42193736134908921</v>
      </c>
      <c r="C6">
        <f t="shared" si="1"/>
        <v>0.50215418833809899</v>
      </c>
      <c r="D6">
        <f t="shared" si="1"/>
        <v>0.54202306751972285</v>
      </c>
      <c r="E6">
        <f t="shared" si="1"/>
        <v>0.59141050272509454</v>
      </c>
      <c r="F6">
        <f t="shared" si="1"/>
        <v>0.60866843547942107</v>
      </c>
      <c r="G6">
        <f t="shared" si="1"/>
        <v>0.69742003535749175</v>
      </c>
    </row>
    <row r="7" spans="1:10" x14ac:dyDescent="0.25">
      <c r="A7">
        <v>6</v>
      </c>
      <c r="B7">
        <f t="shared" si="1"/>
        <v>0.52204236230161005</v>
      </c>
      <c r="C7">
        <f t="shared" si="1"/>
        <v>0.59443661207316856</v>
      </c>
      <c r="D7">
        <f t="shared" si="1"/>
        <v>0.62948135716400921</v>
      </c>
      <c r="E7">
        <f t="shared" si="1"/>
        <v>0.67212898842741398</v>
      </c>
      <c r="F7">
        <f t="shared" si="1"/>
        <v>0.68684564318288988</v>
      </c>
      <c r="G7">
        <f t="shared" si="1"/>
        <v>0.76113737631793399</v>
      </c>
    </row>
    <row r="8" spans="1:10" x14ac:dyDescent="0.25">
      <c r="A8">
        <v>7</v>
      </c>
      <c r="B8">
        <f t="shared" si="1"/>
        <v>0.61199041546326649</v>
      </c>
      <c r="C8">
        <f t="shared" si="1"/>
        <v>0.67471624199836655</v>
      </c>
      <c r="D8">
        <f t="shared" si="1"/>
        <v>0.70447218821398705</v>
      </c>
      <c r="E8">
        <f t="shared" si="1"/>
        <v>0.74019376834864736</v>
      </c>
      <c r="F8">
        <f t="shared" si="1"/>
        <v>0.7524017827317141</v>
      </c>
      <c r="G8">
        <f t="shared" si="1"/>
        <v>0.81316066458434499</v>
      </c>
    </row>
    <row r="9" spans="1:10" x14ac:dyDescent="0.25">
      <c r="A9">
        <v>8</v>
      </c>
      <c r="B9">
        <f t="shared" si="1"/>
        <v>0.689667852465223</v>
      </c>
      <c r="C9">
        <f t="shared" si="1"/>
        <v>0.74234429645895395</v>
      </c>
      <c r="D9">
        <f t="shared" si="1"/>
        <v>0.76694664053620831</v>
      </c>
      <c r="E9">
        <f t="shared" si="1"/>
        <v>0.79617408490574659</v>
      </c>
      <c r="F9">
        <f t="shared" si="1"/>
        <v>0.80608868322916805</v>
      </c>
      <c r="G9">
        <f t="shared" si="1"/>
        <v>0.854899968256146</v>
      </c>
    </row>
    <row r="10" spans="1:10" x14ac:dyDescent="0.25">
      <c r="A10">
        <v>9</v>
      </c>
      <c r="B10">
        <f t="shared" si="1"/>
        <v>0.75473617305922724</v>
      </c>
      <c r="C10">
        <f t="shared" si="1"/>
        <v>0.79792329844840071</v>
      </c>
      <c r="D10">
        <f t="shared" si="1"/>
        <v>0.8178533309981636</v>
      </c>
      <c r="E10">
        <f t="shared" si="1"/>
        <v>0.84134084707598411</v>
      </c>
      <c r="F10">
        <f t="shared" si="1"/>
        <v>0.84926296555234371</v>
      </c>
      <c r="G10">
        <f t="shared" si="1"/>
        <v>0.8879422208790807</v>
      </c>
    </row>
    <row r="11" spans="1:10" x14ac:dyDescent="0.25">
      <c r="A11">
        <v>10</v>
      </c>
      <c r="B11">
        <f t="shared" si="1"/>
        <v>0.80798033851792994</v>
      </c>
      <c r="C11">
        <f t="shared" si="1"/>
        <v>0.84274017840732518</v>
      </c>
      <c r="D11">
        <f t="shared" si="1"/>
        <v>0.85863417711386913</v>
      </c>
      <c r="E11">
        <f t="shared" si="1"/>
        <v>0.87725044179882228</v>
      </c>
      <c r="F11">
        <f t="shared" si="1"/>
        <v>0.88350211858208705</v>
      </c>
      <c r="G11">
        <f t="shared" si="1"/>
        <v>0.91383252218404287</v>
      </c>
    </row>
    <row r="12" spans="1:10" x14ac:dyDescent="0.25">
      <c r="A12">
        <v>11</v>
      </c>
      <c r="B12">
        <f t="shared" si="1"/>
        <v>0.85077190131803437</v>
      </c>
      <c r="C12">
        <f t="shared" si="1"/>
        <v>0.87835570830760423</v>
      </c>
      <c r="D12">
        <f t="shared" si="1"/>
        <v>0.89087977745294578</v>
      </c>
      <c r="E12">
        <f t="shared" si="1"/>
        <v>0.90548013335569499</v>
      </c>
      <c r="F12">
        <f t="shared" si="1"/>
        <v>0.91036681718177903</v>
      </c>
      <c r="G12">
        <f t="shared" si="1"/>
        <v>0.93396046057934368</v>
      </c>
    </row>
    <row r="13" spans="1:10" x14ac:dyDescent="0.25">
      <c r="A13">
        <v>12</v>
      </c>
      <c r="B13">
        <f t="shared" si="1"/>
        <v>0.88469133649577669</v>
      </c>
      <c r="C13">
        <f t="shared" si="1"/>
        <v>0.90634467025901877</v>
      </c>
      <c r="D13">
        <f t="shared" si="1"/>
        <v>0.91612317567244617</v>
      </c>
      <c r="E13">
        <f t="shared" si="1"/>
        <v>0.92748196580323738</v>
      </c>
      <c r="F13">
        <f t="shared" si="1"/>
        <v>0.93127401119255304</v>
      </c>
      <c r="G13">
        <f t="shared" si="1"/>
        <v>0.94951523963749018</v>
      </c>
    </row>
    <row r="14" spans="1:10" x14ac:dyDescent="0.25">
      <c r="A14">
        <v>13</v>
      </c>
      <c r="B14">
        <f t="shared" si="1"/>
        <v>0.91129545817432711</v>
      </c>
      <c r="C14">
        <f t="shared" si="1"/>
        <v>0.92815319475571234</v>
      </c>
      <c r="D14">
        <f t="shared" si="1"/>
        <v>0.93573474003757984</v>
      </c>
      <c r="E14">
        <f t="shared" si="1"/>
        <v>0.94451746590612762</v>
      </c>
      <c r="F14">
        <f t="shared" si="1"/>
        <v>0.94744380826678165</v>
      </c>
      <c r="G14">
        <f t="shared" si="1"/>
        <v>0.96148125131097528</v>
      </c>
    </row>
    <row r="15" spans="1:10" x14ac:dyDescent="0.25">
      <c r="A15">
        <v>14</v>
      </c>
      <c r="B15">
        <f t="shared" si="1"/>
        <v>0.93199408679711093</v>
      </c>
      <c r="C15">
        <f t="shared" si="1"/>
        <v>0.94503566403003647</v>
      </c>
      <c r="D15">
        <f t="shared" si="1"/>
        <v>0.95088254905264258</v>
      </c>
      <c r="E15">
        <f t="shared" si="1"/>
        <v>0.95764169084359207</v>
      </c>
      <c r="F15">
        <f t="shared" si="1"/>
        <v>0.95989045283924235</v>
      </c>
      <c r="G15">
        <f t="shared" si="1"/>
        <v>0.97065462154770354</v>
      </c>
    </row>
    <row r="16" spans="1:10" x14ac:dyDescent="0.25">
      <c r="A16">
        <v>15</v>
      </c>
      <c r="B16">
        <f t="shared" si="1"/>
        <v>0.94799917392114696</v>
      </c>
      <c r="C16">
        <f t="shared" si="1"/>
        <v>0.95804002380806408</v>
      </c>
      <c r="D16">
        <f t="shared" si="1"/>
        <v>0.96253085029607055</v>
      </c>
      <c r="E16">
        <f t="shared" si="1"/>
        <v>0.96771413580508514</v>
      </c>
      <c r="F16">
        <f t="shared" si="1"/>
        <v>0.96943666775371007</v>
      </c>
      <c r="G16">
        <f t="shared" si="1"/>
        <v>0.97766858009867474</v>
      </c>
    </row>
    <row r="18" spans="1:10" x14ac:dyDescent="0.25">
      <c r="B18">
        <v>1.18</v>
      </c>
      <c r="C18">
        <v>1.47</v>
      </c>
      <c r="D18">
        <v>1.65</v>
      </c>
      <c r="E18">
        <v>1.92</v>
      </c>
      <c r="F18">
        <v>2.0299999999999998</v>
      </c>
      <c r="G18">
        <v>2.79</v>
      </c>
      <c r="I18" s="1" t="s">
        <v>40</v>
      </c>
      <c r="J18">
        <v>1</v>
      </c>
    </row>
    <row r="19" spans="1:10" x14ac:dyDescent="0.25">
      <c r="A19">
        <v>1</v>
      </c>
      <c r="B19">
        <f t="shared" ref="B19:G19" si="2">(($J$19^(2*$A19)-($J$18/B$18)*$J$20^(2*$A19))/($J$19^(2*$A19)+($J$18/B$18)*$J$20^(2*$A19)))^2</f>
        <v>8.2004484045708828E-2</v>
      </c>
      <c r="C19">
        <f t="shared" si="2"/>
        <v>0.14728063222466473</v>
      </c>
      <c r="D19">
        <f t="shared" si="2"/>
        <v>0.18653874372760662</v>
      </c>
      <c r="E19">
        <f t="shared" si="2"/>
        <v>0.24155017852073193</v>
      </c>
      <c r="F19">
        <f t="shared" si="2"/>
        <v>0.26246538301272926</v>
      </c>
      <c r="G19">
        <f t="shared" si="2"/>
        <v>0.38429290573273767</v>
      </c>
      <c r="I19" s="1" t="s">
        <v>41</v>
      </c>
      <c r="J19">
        <v>2.2000000000000002</v>
      </c>
    </row>
    <row r="20" spans="1:10" x14ac:dyDescent="0.25">
      <c r="A20">
        <v>2</v>
      </c>
      <c r="B20">
        <f t="shared" ref="B20:G33" si="3">(($J$19^(2*$A20)-($J$18/B$18)*$J$20^(2*$A20))/($J$19^(2*$A20)+($J$18/B$18)*$J$20^(2*$A20)))^2</f>
        <v>0.21824860961961223</v>
      </c>
      <c r="C20">
        <f t="shared" si="3"/>
        <v>0.30091811687871373</v>
      </c>
      <c r="D20">
        <f t="shared" si="3"/>
        <v>0.34533773960093428</v>
      </c>
      <c r="E20">
        <f t="shared" si="3"/>
        <v>0.40330095610830419</v>
      </c>
      <c r="F20">
        <f t="shared" si="3"/>
        <v>0.42430629196935893</v>
      </c>
      <c r="G20">
        <f t="shared" si="3"/>
        <v>0.53832515458379704</v>
      </c>
      <c r="I20" s="1" t="s">
        <v>42</v>
      </c>
      <c r="J20">
        <v>1.78</v>
      </c>
    </row>
    <row r="21" spans="1:10" x14ac:dyDescent="0.25">
      <c r="A21">
        <v>3</v>
      </c>
      <c r="B21">
        <f t="shared" si="3"/>
        <v>0.37926935055682182</v>
      </c>
      <c r="C21">
        <f t="shared" si="3"/>
        <v>0.46170461159258369</v>
      </c>
      <c r="D21">
        <f t="shared" si="3"/>
        <v>0.5032093506785914</v>
      </c>
      <c r="E21">
        <f t="shared" si="3"/>
        <v>0.55507236177457697</v>
      </c>
      <c r="F21">
        <f t="shared" si="3"/>
        <v>0.57330690647855453</v>
      </c>
      <c r="G21">
        <f t="shared" si="3"/>
        <v>0.66793692139727545</v>
      </c>
    </row>
    <row r="22" spans="1:10" x14ac:dyDescent="0.25">
      <c r="A22">
        <v>4</v>
      </c>
      <c r="B22">
        <f t="shared" si="3"/>
        <v>0.53385818135136454</v>
      </c>
      <c r="C22">
        <f t="shared" si="3"/>
        <v>0.60511425806469077</v>
      </c>
      <c r="D22">
        <f t="shared" si="3"/>
        <v>0.63951093304932438</v>
      </c>
      <c r="E22">
        <f t="shared" si="3"/>
        <v>0.68129052070857965</v>
      </c>
      <c r="F22">
        <f t="shared" si="3"/>
        <v>0.69568823660638657</v>
      </c>
      <c r="G22">
        <f t="shared" si="3"/>
        <v>0.7682260660535718</v>
      </c>
    </row>
    <row r="23" spans="1:10" x14ac:dyDescent="0.25">
      <c r="A23">
        <v>5</v>
      </c>
      <c r="B23">
        <f t="shared" si="3"/>
        <v>0.66435345725066597</v>
      </c>
      <c r="C23">
        <f t="shared" si="3"/>
        <v>0.72046470631790349</v>
      </c>
      <c r="D23">
        <f t="shared" si="3"/>
        <v>0.7468003268292841</v>
      </c>
      <c r="E23">
        <f t="shared" si="3"/>
        <v>0.77819014023868049</v>
      </c>
      <c r="F23">
        <f t="shared" si="3"/>
        <v>0.78886324510300154</v>
      </c>
      <c r="G23">
        <f t="shared" si="3"/>
        <v>0.84158873671829248</v>
      </c>
    </row>
    <row r="24" spans="1:10" x14ac:dyDescent="0.25">
      <c r="A24">
        <v>6</v>
      </c>
      <c r="B24">
        <f t="shared" si="3"/>
        <v>0.76554135447178306</v>
      </c>
      <c r="C24">
        <f t="shared" si="3"/>
        <v>0.80706488160766576</v>
      </c>
      <c r="D24">
        <f t="shared" si="3"/>
        <v>0.8261906420400531</v>
      </c>
      <c r="E24">
        <f t="shared" si="3"/>
        <v>0.84870157945127744</v>
      </c>
      <c r="F24">
        <f t="shared" si="3"/>
        <v>0.85628741403884467</v>
      </c>
      <c r="G24">
        <f t="shared" si="3"/>
        <v>0.89327598313390399</v>
      </c>
    </row>
    <row r="25" spans="1:10" x14ac:dyDescent="0.25">
      <c r="A25">
        <v>7</v>
      </c>
      <c r="B25">
        <f t="shared" si="3"/>
        <v>0.83966708877935659</v>
      </c>
      <c r="C25">
        <f t="shared" si="3"/>
        <v>0.8691464828428519</v>
      </c>
      <c r="D25">
        <f t="shared" si="3"/>
        <v>0.88255537960420705</v>
      </c>
      <c r="E25">
        <f t="shared" si="3"/>
        <v>0.89820603183041614</v>
      </c>
      <c r="F25">
        <f t="shared" si="3"/>
        <v>0.9034487246269477</v>
      </c>
      <c r="G25">
        <f t="shared" si="3"/>
        <v>0.92879249889106286</v>
      </c>
    </row>
    <row r="26" spans="1:10" x14ac:dyDescent="0.25">
      <c r="A26">
        <v>8</v>
      </c>
      <c r="B26">
        <f t="shared" si="3"/>
        <v>0.89194166805709696</v>
      </c>
      <c r="C26">
        <f t="shared" si="3"/>
        <v>0.9123004435110118</v>
      </c>
      <c r="D26">
        <f t="shared" si="3"/>
        <v>0.92148393048080446</v>
      </c>
      <c r="E26">
        <f t="shared" si="3"/>
        <v>0.93214352156612101</v>
      </c>
      <c r="F26">
        <f t="shared" si="3"/>
        <v>0.93570023983285355</v>
      </c>
      <c r="G26">
        <f t="shared" si="3"/>
        <v>0.95279625922353361</v>
      </c>
    </row>
    <row r="27" spans="1:10" x14ac:dyDescent="0.25">
      <c r="A27">
        <v>9</v>
      </c>
      <c r="B27">
        <f t="shared" si="3"/>
        <v>0.92788447337777669</v>
      </c>
      <c r="C27">
        <f t="shared" si="3"/>
        <v>0.94168956329744524</v>
      </c>
      <c r="D27">
        <f t="shared" si="3"/>
        <v>0.94788258503455702</v>
      </c>
      <c r="E27">
        <f t="shared" si="3"/>
        <v>0.95504480868317299</v>
      </c>
      <c r="F27">
        <f t="shared" si="3"/>
        <v>0.95742837204216558</v>
      </c>
      <c r="G27">
        <f t="shared" si="3"/>
        <v>0.96884258775089149</v>
      </c>
    </row>
    <row r="28" spans="1:10" x14ac:dyDescent="0.25">
      <c r="A28">
        <v>10</v>
      </c>
      <c r="B28">
        <f t="shared" si="3"/>
        <v>0.95218649541758904</v>
      </c>
      <c r="C28">
        <f t="shared" si="3"/>
        <v>0.96143520050917841</v>
      </c>
      <c r="D28">
        <f t="shared" si="3"/>
        <v>0.96556916986957952</v>
      </c>
      <c r="E28">
        <f t="shared" si="3"/>
        <v>0.97033861282717071</v>
      </c>
      <c r="F28">
        <f t="shared" si="3"/>
        <v>0.97192315136938856</v>
      </c>
      <c r="G28">
        <f t="shared" si="3"/>
        <v>0.97949242013536875</v>
      </c>
    </row>
    <row r="29" spans="1:10" x14ac:dyDescent="0.25">
      <c r="A29">
        <v>11</v>
      </c>
      <c r="B29">
        <f t="shared" si="3"/>
        <v>0.96843668618467837</v>
      </c>
      <c r="C29">
        <f t="shared" si="3"/>
        <v>0.97458375988367874</v>
      </c>
      <c r="D29">
        <f t="shared" si="3"/>
        <v>0.97732481381077652</v>
      </c>
      <c r="E29">
        <f t="shared" si="3"/>
        <v>0.98048222784230166</v>
      </c>
      <c r="F29">
        <f t="shared" si="3"/>
        <v>0.98153002724319383</v>
      </c>
      <c r="G29">
        <f t="shared" si="3"/>
        <v>0.98652724547839188</v>
      </c>
    </row>
    <row r="30" spans="1:10" x14ac:dyDescent="0.25">
      <c r="A30">
        <v>12</v>
      </c>
      <c r="B30">
        <f t="shared" si="3"/>
        <v>0.97922377504512914</v>
      </c>
      <c r="C30">
        <f t="shared" si="3"/>
        <v>0.9832880753854214</v>
      </c>
      <c r="D30">
        <f t="shared" si="3"/>
        <v>0.98509755585639303</v>
      </c>
      <c r="E30">
        <f t="shared" si="3"/>
        <v>0.98717973174797602</v>
      </c>
      <c r="F30">
        <f t="shared" si="3"/>
        <v>0.98787019961213984</v>
      </c>
      <c r="G30">
        <f t="shared" si="3"/>
        <v>0.99115973124032564</v>
      </c>
    </row>
    <row r="31" spans="1:10" x14ac:dyDescent="0.25">
      <c r="A31">
        <v>13</v>
      </c>
      <c r="B31">
        <f t="shared" si="3"/>
        <v>0.98635011415038154</v>
      </c>
      <c r="C31">
        <f t="shared" si="3"/>
        <v>0.98902813030678027</v>
      </c>
      <c r="D31">
        <f t="shared" si="3"/>
        <v>0.99021919280522941</v>
      </c>
      <c r="E31">
        <f t="shared" si="3"/>
        <v>0.99158882112548519</v>
      </c>
      <c r="F31">
        <f t="shared" si="3"/>
        <v>0.99204278220253039</v>
      </c>
      <c r="G31">
        <f t="shared" si="3"/>
        <v>0.99420404737127011</v>
      </c>
    </row>
    <row r="32" spans="1:10" x14ac:dyDescent="0.25">
      <c r="A32">
        <v>14</v>
      </c>
      <c r="B32">
        <f t="shared" si="3"/>
        <v>0.99104322876261774</v>
      </c>
      <c r="C32">
        <f t="shared" si="3"/>
        <v>0.99280384021101309</v>
      </c>
      <c r="D32">
        <f t="shared" si="3"/>
        <v>0.99358635405665041</v>
      </c>
      <c r="E32">
        <f t="shared" si="3"/>
        <v>0.99448578261005383</v>
      </c>
      <c r="F32">
        <f t="shared" si="3"/>
        <v>0.99478380221921625</v>
      </c>
      <c r="G32">
        <f t="shared" si="3"/>
        <v>0.99620200063753683</v>
      </c>
    </row>
    <row r="33" spans="1:7" x14ac:dyDescent="0.25">
      <c r="A33">
        <v>15</v>
      </c>
      <c r="B33">
        <f t="shared" si="3"/>
        <v>0.994127545993164</v>
      </c>
      <c r="C33">
        <f t="shared" si="3"/>
        <v>0.99528332153899124</v>
      </c>
      <c r="D33">
        <f t="shared" si="3"/>
        <v>0.99579678569665675</v>
      </c>
      <c r="E33">
        <f t="shared" si="3"/>
        <v>0.99638679382111672</v>
      </c>
      <c r="F33">
        <f t="shared" si="3"/>
        <v>0.99658224844399479</v>
      </c>
      <c r="G33">
        <f t="shared" si="3"/>
        <v>0.99751208988893791</v>
      </c>
    </row>
    <row r="35" spans="1:7" x14ac:dyDescent="0.25">
      <c r="B35">
        <v>1.18</v>
      </c>
    </row>
    <row r="36" spans="1:7" x14ac:dyDescent="0.25">
      <c r="A36">
        <v>1</v>
      </c>
      <c r="B36">
        <f>(($J$3^(2*$A36)-($J$2/B$1)*$J$4^(2*$A36))/($J$3^(2*$A36)+($J$2/B$1)*$J$4^(2*$A36)))^2</f>
        <v>4.7341559006892339E-2</v>
      </c>
    </row>
    <row r="37" spans="1:7" x14ac:dyDescent="0.25">
      <c r="A37">
        <v>2</v>
      </c>
      <c r="B37">
        <f t="shared" ref="B37:B65" si="4">(($J$3^(2*$A37)-($J$2/B$1)*$J$4^(2*$A37))/($J$3^(2*$A37)+($J$2/B$1)*$J$4^(2*$A37)))^2</f>
        <v>0.11885305249617725</v>
      </c>
    </row>
    <row r="38" spans="1:7" x14ac:dyDescent="0.25">
      <c r="A38">
        <v>3</v>
      </c>
      <c r="B38">
        <f t="shared" si="4"/>
        <v>0.21197814213872043</v>
      </c>
    </row>
    <row r="39" spans="1:7" x14ac:dyDescent="0.25">
      <c r="A39">
        <v>4</v>
      </c>
      <c r="B39">
        <f t="shared" si="4"/>
        <v>0.31618178072838621</v>
      </c>
    </row>
    <row r="40" spans="1:7" x14ac:dyDescent="0.25">
      <c r="A40">
        <v>5</v>
      </c>
      <c r="B40">
        <f t="shared" si="4"/>
        <v>0.42193736134908921</v>
      </c>
    </row>
    <row r="41" spans="1:7" x14ac:dyDescent="0.25">
      <c r="A41">
        <v>6</v>
      </c>
      <c r="B41">
        <f t="shared" si="4"/>
        <v>0.52204236230161005</v>
      </c>
    </row>
    <row r="42" spans="1:7" x14ac:dyDescent="0.25">
      <c r="A42">
        <v>7</v>
      </c>
      <c r="B42">
        <f t="shared" si="4"/>
        <v>0.61199041546326649</v>
      </c>
    </row>
    <row r="43" spans="1:7" x14ac:dyDescent="0.25">
      <c r="A43">
        <v>8</v>
      </c>
      <c r="B43">
        <f t="shared" si="4"/>
        <v>0.689667852465223</v>
      </c>
    </row>
    <row r="44" spans="1:7" x14ac:dyDescent="0.25">
      <c r="A44">
        <v>9</v>
      </c>
      <c r="B44">
        <f t="shared" si="4"/>
        <v>0.75473617305922724</v>
      </c>
    </row>
    <row r="45" spans="1:7" x14ac:dyDescent="0.25">
      <c r="A45">
        <v>10</v>
      </c>
      <c r="B45">
        <f t="shared" si="4"/>
        <v>0.80798033851792994</v>
      </c>
    </row>
    <row r="46" spans="1:7" x14ac:dyDescent="0.25">
      <c r="A46">
        <v>11</v>
      </c>
      <c r="B46">
        <f t="shared" si="4"/>
        <v>0.85077190131803437</v>
      </c>
    </row>
    <row r="47" spans="1:7" x14ac:dyDescent="0.25">
      <c r="A47">
        <v>12</v>
      </c>
      <c r="B47">
        <f t="shared" si="4"/>
        <v>0.88469133649577669</v>
      </c>
    </row>
    <row r="48" spans="1:7" x14ac:dyDescent="0.25">
      <c r="A48">
        <v>13</v>
      </c>
      <c r="B48">
        <f t="shared" si="4"/>
        <v>0.91129545817432711</v>
      </c>
    </row>
    <row r="49" spans="1:2" x14ac:dyDescent="0.25">
      <c r="A49">
        <v>14</v>
      </c>
      <c r="B49">
        <f t="shared" si="4"/>
        <v>0.93199408679711093</v>
      </c>
    </row>
    <row r="50" spans="1:2" x14ac:dyDescent="0.25">
      <c r="A50">
        <v>15</v>
      </c>
      <c r="B50">
        <f t="shared" si="4"/>
        <v>0.94799917392114696</v>
      </c>
    </row>
    <row r="51" spans="1:2" x14ac:dyDescent="0.25">
      <c r="A51">
        <v>16</v>
      </c>
      <c r="B51">
        <f t="shared" si="4"/>
        <v>0.96031703882845965</v>
      </c>
    </row>
    <row r="52" spans="1:2" x14ac:dyDescent="0.25">
      <c r="A52">
        <v>17</v>
      </c>
      <c r="B52">
        <f t="shared" si="4"/>
        <v>0.96976331973603824</v>
      </c>
    </row>
    <row r="53" spans="1:2" x14ac:dyDescent="0.25">
      <c r="A53">
        <v>18</v>
      </c>
      <c r="B53">
        <f t="shared" si="4"/>
        <v>0.97698779070919406</v>
      </c>
    </row>
    <row r="54" spans="1:2" x14ac:dyDescent="0.25">
      <c r="A54">
        <v>19</v>
      </c>
      <c r="B54">
        <f t="shared" si="4"/>
        <v>0.98250163279350966</v>
      </c>
    </row>
    <row r="55" spans="1:2" x14ac:dyDescent="0.25">
      <c r="A55">
        <v>20</v>
      </c>
      <c r="B55">
        <f t="shared" si="4"/>
        <v>0.98670329689465108</v>
      </c>
    </row>
    <row r="56" spans="1:2" x14ac:dyDescent="0.25">
      <c r="A56">
        <v>21</v>
      </c>
      <c r="B56">
        <f t="shared" si="4"/>
        <v>0.9899012425545729</v>
      </c>
    </row>
    <row r="57" spans="1:2" x14ac:dyDescent="0.25">
      <c r="A57">
        <v>22</v>
      </c>
      <c r="B57">
        <f t="shared" si="4"/>
        <v>0.99233304460571869</v>
      </c>
    </row>
    <row r="58" spans="1:2" x14ac:dyDescent="0.25">
      <c r="A58">
        <v>23</v>
      </c>
      <c r="B58">
        <f t="shared" si="4"/>
        <v>0.99418098276033906</v>
      </c>
    </row>
    <row r="59" spans="1:2" x14ac:dyDescent="0.25">
      <c r="A59">
        <v>24</v>
      </c>
      <c r="B59">
        <f t="shared" si="4"/>
        <v>0.99558450922037822</v>
      </c>
    </row>
    <row r="60" spans="1:2" x14ac:dyDescent="0.25">
      <c r="A60">
        <v>25</v>
      </c>
      <c r="B60">
        <f t="shared" si="4"/>
        <v>0.99665008000005018</v>
      </c>
    </row>
    <row r="61" spans="1:2" x14ac:dyDescent="0.25">
      <c r="A61">
        <v>26</v>
      </c>
      <c r="B61">
        <f t="shared" si="4"/>
        <v>0.99745882933038821</v>
      </c>
    </row>
    <row r="62" spans="1:2" x14ac:dyDescent="0.25">
      <c r="A62">
        <v>27</v>
      </c>
      <c r="B62">
        <f t="shared" si="4"/>
        <v>0.99807251631843619</v>
      </c>
    </row>
    <row r="63" spans="1:2" x14ac:dyDescent="0.25">
      <c r="A63">
        <v>28</v>
      </c>
      <c r="B63">
        <f t="shared" si="4"/>
        <v>0.99853810785608244</v>
      </c>
    </row>
    <row r="64" spans="1:2" x14ac:dyDescent="0.25">
      <c r="A64">
        <v>29</v>
      </c>
      <c r="B64">
        <f t="shared" si="4"/>
        <v>0.9988912963127472</v>
      </c>
    </row>
    <row r="65" spans="1:2" x14ac:dyDescent="0.25">
      <c r="A65">
        <v>30</v>
      </c>
      <c r="B65">
        <f t="shared" si="4"/>
        <v>0.99915919148954624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2022-10-05T11:03:52Z</dcterms:created>
  <dcterms:modified xsi:type="dcterms:W3CDTF">2022-10-05T11:03:52Z</dcterms:modified>
</cp:coreProperties>
</file>