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FPL\"/>
    </mc:Choice>
  </mc:AlternateContent>
  <xr:revisionPtr revIDLastSave="0" documentId="10_ncr:8100000_{0D14A787-089D-49A8-9EA9-4A1ECEEFAF37}" xr6:coauthVersionLast="34" xr6:coauthVersionMax="34" xr10:uidLastSave="{00000000-0000-0000-0000-000000000000}"/>
  <bookViews>
    <workbookView xWindow="1240" yWindow="0" windowWidth="18270" windowHeight="7550" xr2:uid="{00000000-000D-0000-FFFF-FFFF00000000}"/>
  </bookViews>
  <sheets>
    <sheet name="Intro" sheetId="16" r:id="rId1"/>
    <sheet name="Opp_Overall" sheetId="23" r:id="rId2"/>
    <sheet name="Opp_Defence" sheetId="22" r:id="rId3"/>
    <sheet name="Opp_Attack" sheetId="21" r:id="rId4"/>
    <sheet name="Vs_Overall" sheetId="15" r:id="rId5"/>
    <sheet name="Vs_Attack" sheetId="13" r:id="rId6"/>
    <sheet name="Vs_Defence" sheetId="14" r:id="rId7"/>
    <sheet name="Difficulties" sheetId="8" r:id="rId8"/>
    <sheet name="Fixtures" sheetId="7" r:id="rId9"/>
    <sheet name="Calc_OppDef" sheetId="20" r:id="rId10"/>
    <sheet name="Calc_OppAtt" sheetId="19" r:id="rId11"/>
    <sheet name="Calc_VsAtt" sheetId="9" r:id="rId12"/>
    <sheet name="Calc_VsDef" sheetId="12" r:id="rId13"/>
  </sheets>
  <calcPr calcId="162913"/>
</workbook>
</file>

<file path=xl/calcChain.xml><?xml version="1.0" encoding="utf-8"?>
<calcChain xmlns="http://schemas.openxmlformats.org/spreadsheetml/2006/main">
  <c r="E2" i="23" l="1"/>
  <c r="E6" i="23" s="1"/>
  <c r="E6" i="22"/>
  <c r="E2" i="22"/>
  <c r="F2" i="22" s="1"/>
  <c r="E2" i="21"/>
  <c r="E6" i="21" s="1"/>
  <c r="AH54" i="20"/>
  <c r="AD63" i="20"/>
  <c r="M66" i="20"/>
  <c r="AM69" i="20"/>
  <c r="AM81" i="20" s="1"/>
  <c r="AL69" i="20"/>
  <c r="AL76" i="20" s="1"/>
  <c r="AK69" i="20"/>
  <c r="AK74" i="20" s="1"/>
  <c r="AJ69" i="20"/>
  <c r="AI69" i="20"/>
  <c r="AH69" i="20"/>
  <c r="AG69" i="20"/>
  <c r="AF69" i="20"/>
  <c r="AE69" i="20"/>
  <c r="AD69" i="20"/>
  <c r="AC69" i="20"/>
  <c r="AB69" i="20"/>
  <c r="AA69" i="20"/>
  <c r="Z69" i="20"/>
  <c r="Y69" i="20"/>
  <c r="X69" i="20"/>
  <c r="W69" i="20"/>
  <c r="V69" i="20"/>
  <c r="U69" i="20"/>
  <c r="T69" i="20"/>
  <c r="S69" i="20"/>
  <c r="R69" i="20"/>
  <c r="Q69" i="20"/>
  <c r="P69" i="20"/>
  <c r="O69" i="20"/>
  <c r="N69" i="20"/>
  <c r="M69" i="20"/>
  <c r="L69" i="20"/>
  <c r="K69" i="20"/>
  <c r="J69" i="20"/>
  <c r="I69" i="20"/>
  <c r="H69" i="20"/>
  <c r="G69" i="20"/>
  <c r="F69" i="20"/>
  <c r="E69" i="20"/>
  <c r="D69" i="20"/>
  <c r="C69" i="20"/>
  <c r="B69" i="20"/>
  <c r="AM44" i="20"/>
  <c r="AL44" i="20"/>
  <c r="AK44" i="20"/>
  <c r="AJ44" i="20"/>
  <c r="AI44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C44" i="20"/>
  <c r="B44" i="20"/>
  <c r="AM43" i="20"/>
  <c r="AL43" i="20"/>
  <c r="AK43" i="20"/>
  <c r="AJ43" i="20"/>
  <c r="AI43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B43" i="20"/>
  <c r="AM42" i="20"/>
  <c r="AL42" i="20"/>
  <c r="AK42" i="20"/>
  <c r="AJ42" i="20"/>
  <c r="AI42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C42" i="20"/>
  <c r="B42" i="20"/>
  <c r="AM41" i="20"/>
  <c r="AL41" i="20"/>
  <c r="AK41" i="20"/>
  <c r="AJ41" i="20"/>
  <c r="AI41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C41" i="20"/>
  <c r="B41" i="20"/>
  <c r="AM40" i="20"/>
  <c r="AL40" i="20"/>
  <c r="AK40" i="20"/>
  <c r="AJ40" i="20"/>
  <c r="AI40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C40" i="20"/>
  <c r="B40" i="20"/>
  <c r="AM39" i="20"/>
  <c r="AL39" i="20"/>
  <c r="AK39" i="20"/>
  <c r="AJ39" i="20"/>
  <c r="AI39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C39" i="20"/>
  <c r="B39" i="20"/>
  <c r="AM38" i="20"/>
  <c r="AL38" i="20"/>
  <c r="AK38" i="20"/>
  <c r="AJ38" i="20"/>
  <c r="AI38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C38" i="20"/>
  <c r="B38" i="20"/>
  <c r="AM37" i="20"/>
  <c r="AL37" i="20"/>
  <c r="AK37" i="20"/>
  <c r="AJ37" i="20"/>
  <c r="AI37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C37" i="20"/>
  <c r="B37" i="20"/>
  <c r="AM36" i="20"/>
  <c r="AL36" i="20"/>
  <c r="AK36" i="20"/>
  <c r="AJ36" i="20"/>
  <c r="AI36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AM35" i="20"/>
  <c r="AL35" i="20"/>
  <c r="AK35" i="20"/>
  <c r="AJ35" i="20"/>
  <c r="AI35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C35" i="20"/>
  <c r="B35" i="20"/>
  <c r="AM34" i="20"/>
  <c r="AL34" i="20"/>
  <c r="AK34" i="20"/>
  <c r="AJ34" i="20"/>
  <c r="AI34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B34" i="20"/>
  <c r="AM33" i="20"/>
  <c r="AL33" i="20"/>
  <c r="AK33" i="20"/>
  <c r="AJ33" i="20"/>
  <c r="AI33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B33" i="20"/>
  <c r="AM32" i="20"/>
  <c r="AL32" i="20"/>
  <c r="AK32" i="20"/>
  <c r="AJ32" i="20"/>
  <c r="AI32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C32" i="20"/>
  <c r="B32" i="20"/>
  <c r="AM31" i="20"/>
  <c r="AL31" i="20"/>
  <c r="AK31" i="20"/>
  <c r="AJ31" i="20"/>
  <c r="AI31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C31" i="20"/>
  <c r="B31" i="20"/>
  <c r="AM30" i="20"/>
  <c r="AL30" i="20"/>
  <c r="AK30" i="20"/>
  <c r="AJ30" i="20"/>
  <c r="AI30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C30" i="20"/>
  <c r="B30" i="20"/>
  <c r="AM29" i="20"/>
  <c r="AL29" i="20"/>
  <c r="AK29" i="20"/>
  <c r="AJ29" i="20"/>
  <c r="AI29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AM28" i="20"/>
  <c r="AL28" i="20"/>
  <c r="AK28" i="20"/>
  <c r="AJ28" i="20"/>
  <c r="AI28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AM27" i="20"/>
  <c r="AL27" i="20"/>
  <c r="AK27" i="20"/>
  <c r="AJ27" i="20"/>
  <c r="AI27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C27" i="20"/>
  <c r="B27" i="20"/>
  <c r="AM26" i="20"/>
  <c r="AL26" i="20"/>
  <c r="AK26" i="20"/>
  <c r="AJ26" i="20"/>
  <c r="AI26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C26" i="20"/>
  <c r="B26" i="20"/>
  <c r="AM25" i="20"/>
  <c r="AL25" i="20"/>
  <c r="AK25" i="20"/>
  <c r="AJ25" i="20"/>
  <c r="AI25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C25" i="20"/>
  <c r="B25" i="20"/>
  <c r="AM22" i="20"/>
  <c r="AL22" i="20"/>
  <c r="AK22" i="20"/>
  <c r="AJ22" i="20"/>
  <c r="AI22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C22" i="20"/>
  <c r="B22" i="20"/>
  <c r="AM21" i="20"/>
  <c r="AL21" i="20"/>
  <c r="AK21" i="20"/>
  <c r="AJ21" i="20"/>
  <c r="AI21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C21" i="20"/>
  <c r="B21" i="20"/>
  <c r="AM20" i="20"/>
  <c r="AL20" i="20"/>
  <c r="AK20" i="20"/>
  <c r="AJ20" i="20"/>
  <c r="AI20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B20" i="20"/>
  <c r="AM19" i="20"/>
  <c r="AL19" i="20"/>
  <c r="AK19" i="20"/>
  <c r="AJ19" i="20"/>
  <c r="AI19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C19" i="20"/>
  <c r="B19" i="20"/>
  <c r="AM18" i="20"/>
  <c r="AL18" i="20"/>
  <c r="AK18" i="20"/>
  <c r="AJ18" i="20"/>
  <c r="AI18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C18" i="20"/>
  <c r="B18" i="20"/>
  <c r="AM17" i="20"/>
  <c r="AL17" i="20"/>
  <c r="AK17" i="20"/>
  <c r="AJ17" i="20"/>
  <c r="AI17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B17" i="20"/>
  <c r="AM16" i="20"/>
  <c r="AL16" i="20"/>
  <c r="AK16" i="20"/>
  <c r="AJ16" i="20"/>
  <c r="AI16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B16" i="20"/>
  <c r="AM15" i="20"/>
  <c r="AL15" i="20"/>
  <c r="AK15" i="20"/>
  <c r="AJ15" i="20"/>
  <c r="AI15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C15" i="20"/>
  <c r="B15" i="20"/>
  <c r="AM14" i="20"/>
  <c r="AL14" i="20"/>
  <c r="AK14" i="20"/>
  <c r="AJ14" i="20"/>
  <c r="AI14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B13" i="20"/>
  <c r="AM12" i="20"/>
  <c r="AL12" i="20"/>
  <c r="AK12" i="20"/>
  <c r="AJ12" i="20"/>
  <c r="AI12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B12" i="20"/>
  <c r="AM11" i="20"/>
  <c r="AL11" i="20"/>
  <c r="AK11" i="20"/>
  <c r="AJ11" i="20"/>
  <c r="AI11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B11" i="20"/>
  <c r="AM10" i="20"/>
  <c r="AL10" i="20"/>
  <c r="AK10" i="20"/>
  <c r="AJ10" i="20"/>
  <c r="AI10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C10" i="20"/>
  <c r="B10" i="20"/>
  <c r="AM9" i="20"/>
  <c r="AL9" i="20"/>
  <c r="AK9" i="20"/>
  <c r="AJ9" i="20"/>
  <c r="AI9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C9" i="20"/>
  <c r="B9" i="20"/>
  <c r="AM8" i="20"/>
  <c r="AL8" i="20"/>
  <c r="AK8" i="20"/>
  <c r="AJ8" i="20"/>
  <c r="AI8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C8" i="20"/>
  <c r="B8" i="20"/>
  <c r="AM7" i="20"/>
  <c r="AL7" i="20"/>
  <c r="AK7" i="20"/>
  <c r="AJ7" i="20"/>
  <c r="AI7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AM6" i="20"/>
  <c r="AL6" i="20"/>
  <c r="AK6" i="20"/>
  <c r="AJ6" i="20"/>
  <c r="AI6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AM5" i="20"/>
  <c r="AL5" i="20"/>
  <c r="AK5" i="20"/>
  <c r="AJ5" i="20"/>
  <c r="AI5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AM3" i="20"/>
  <c r="AL3" i="20"/>
  <c r="AK3" i="20"/>
  <c r="AJ3" i="20"/>
  <c r="AI3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S50" i="19"/>
  <c r="P56" i="19"/>
  <c r="P60" i="19"/>
  <c r="D65" i="19"/>
  <c r="AM69" i="19"/>
  <c r="AM76" i="19" s="1"/>
  <c r="AL69" i="19"/>
  <c r="AL81" i="19" s="1"/>
  <c r="AK69" i="19"/>
  <c r="AJ69" i="19"/>
  <c r="AI69" i="19"/>
  <c r="AH69" i="19"/>
  <c r="AG69" i="19"/>
  <c r="AF69" i="19"/>
  <c r="AE69" i="19"/>
  <c r="AD69" i="19"/>
  <c r="AC69" i="19"/>
  <c r="AB69" i="19"/>
  <c r="AA69" i="19"/>
  <c r="Z69" i="19"/>
  <c r="Y69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E69" i="19"/>
  <c r="D69" i="19"/>
  <c r="C69" i="19"/>
  <c r="B69" i="19"/>
  <c r="AM44" i="19"/>
  <c r="AL44" i="19"/>
  <c r="AK44" i="19"/>
  <c r="AJ44" i="19"/>
  <c r="AI44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B44" i="19"/>
  <c r="AM43" i="19"/>
  <c r="AL43" i="19"/>
  <c r="AK43" i="19"/>
  <c r="AJ43" i="19"/>
  <c r="AI43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B43" i="19"/>
  <c r="AM42" i="19"/>
  <c r="AL42" i="19"/>
  <c r="AK42" i="19"/>
  <c r="AJ42" i="19"/>
  <c r="AI42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B42" i="19"/>
  <c r="AM41" i="19"/>
  <c r="AL41" i="19"/>
  <c r="AK41" i="19"/>
  <c r="AJ41" i="19"/>
  <c r="AI41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C41" i="19"/>
  <c r="B41" i="19"/>
  <c r="AM40" i="19"/>
  <c r="AL40" i="19"/>
  <c r="AK40" i="19"/>
  <c r="AJ40" i="19"/>
  <c r="AI40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B40" i="19"/>
  <c r="AM39" i="19"/>
  <c r="AL39" i="19"/>
  <c r="AK39" i="19"/>
  <c r="AJ39" i="19"/>
  <c r="AI39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AM38" i="19"/>
  <c r="AL38" i="19"/>
  <c r="AK38" i="19"/>
  <c r="AJ38" i="19"/>
  <c r="AI38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C38" i="19"/>
  <c r="B38" i="19"/>
  <c r="AM37" i="19"/>
  <c r="AL37" i="19"/>
  <c r="AK37" i="19"/>
  <c r="AJ37" i="19"/>
  <c r="AI37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C37" i="19"/>
  <c r="B37" i="19"/>
  <c r="AM36" i="19"/>
  <c r="AL36" i="19"/>
  <c r="AK36" i="19"/>
  <c r="AJ36" i="19"/>
  <c r="AI36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AM35" i="19"/>
  <c r="AL35" i="19"/>
  <c r="AK35" i="19"/>
  <c r="AJ35" i="19"/>
  <c r="AI35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C35" i="19"/>
  <c r="B35" i="19"/>
  <c r="AM34" i="19"/>
  <c r="AL34" i="19"/>
  <c r="AK34" i="19"/>
  <c r="AJ34" i="19"/>
  <c r="AI34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B34" i="19"/>
  <c r="AM33" i="19"/>
  <c r="AL33" i="19"/>
  <c r="AK33" i="19"/>
  <c r="AJ33" i="19"/>
  <c r="AI33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B33" i="19"/>
  <c r="AM32" i="19"/>
  <c r="AL32" i="19"/>
  <c r="AK32" i="19"/>
  <c r="AJ32" i="19"/>
  <c r="AI32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B32" i="19"/>
  <c r="AM31" i="19"/>
  <c r="AL31" i="19"/>
  <c r="AK31" i="19"/>
  <c r="AJ31" i="19"/>
  <c r="AI31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B31" i="19"/>
  <c r="AM30" i="19"/>
  <c r="AL30" i="19"/>
  <c r="AK30" i="19"/>
  <c r="AJ30" i="19"/>
  <c r="AI30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B30" i="19"/>
  <c r="AM29" i="19"/>
  <c r="AL29" i="19"/>
  <c r="AK29" i="19"/>
  <c r="AJ29" i="19"/>
  <c r="AI29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B29" i="19"/>
  <c r="AM28" i="19"/>
  <c r="AL28" i="19"/>
  <c r="AK28" i="19"/>
  <c r="AJ28" i="19"/>
  <c r="AI28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B28" i="19"/>
  <c r="AM27" i="19"/>
  <c r="AL27" i="19"/>
  <c r="AK27" i="19"/>
  <c r="AJ27" i="19"/>
  <c r="AI27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AM26" i="19"/>
  <c r="AL26" i="19"/>
  <c r="AK26" i="19"/>
  <c r="AJ26" i="19"/>
  <c r="AI26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AM25" i="19"/>
  <c r="AL25" i="19"/>
  <c r="AK25" i="19"/>
  <c r="AJ25" i="19"/>
  <c r="AI25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B25" i="19"/>
  <c r="AM22" i="19"/>
  <c r="AL22" i="19"/>
  <c r="AK22" i="19"/>
  <c r="AJ22" i="19"/>
  <c r="AI22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B22" i="19"/>
  <c r="AM21" i="19"/>
  <c r="AL21" i="19"/>
  <c r="AK21" i="19"/>
  <c r="AJ21" i="19"/>
  <c r="AI21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B21" i="19"/>
  <c r="AM20" i="19"/>
  <c r="AL20" i="19"/>
  <c r="AK20" i="19"/>
  <c r="AJ20" i="19"/>
  <c r="AI20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A20" i="19"/>
  <c r="AM19" i="19"/>
  <c r="AL19" i="19"/>
  <c r="AK19" i="19"/>
  <c r="AJ19" i="19"/>
  <c r="AI19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AM17" i="19"/>
  <c r="AL17" i="19"/>
  <c r="AK17" i="19"/>
  <c r="AJ17" i="19"/>
  <c r="AI17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A17" i="19"/>
  <c r="AM16" i="19"/>
  <c r="AL16" i="19"/>
  <c r="AK16" i="19"/>
  <c r="AJ16" i="19"/>
  <c r="AI16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AM15" i="19"/>
  <c r="AL15" i="19"/>
  <c r="AK15" i="19"/>
  <c r="AJ15" i="19"/>
  <c r="AI15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B15" i="19"/>
  <c r="AM14" i="19"/>
  <c r="AL14" i="19"/>
  <c r="AK14" i="19"/>
  <c r="AJ14" i="19"/>
  <c r="AI14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B14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B13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B12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B11" i="19"/>
  <c r="AM10" i="19"/>
  <c r="AL10" i="19"/>
  <c r="AK10" i="19"/>
  <c r="AJ10" i="19"/>
  <c r="AI10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B10" i="19"/>
  <c r="AM9" i="19"/>
  <c r="AL9" i="19"/>
  <c r="AK9" i="19"/>
  <c r="AJ9" i="19"/>
  <c r="AI9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9" i="19"/>
  <c r="AM8" i="19"/>
  <c r="AL8" i="19"/>
  <c r="AK8" i="19"/>
  <c r="AJ8" i="19"/>
  <c r="AI8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AM7" i="19"/>
  <c r="AL7" i="19"/>
  <c r="AK7" i="19"/>
  <c r="AJ7" i="19"/>
  <c r="AI7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B7" i="19"/>
  <c r="A7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AM5" i="19"/>
  <c r="AL5" i="19"/>
  <c r="AK5" i="19"/>
  <c r="AJ5" i="19"/>
  <c r="AI5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A4" i="19"/>
  <c r="AM3" i="19"/>
  <c r="AL3" i="19"/>
  <c r="AK3" i="19"/>
  <c r="AJ3" i="19"/>
  <c r="AI3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B20" i="14"/>
  <c r="B24" i="13"/>
  <c r="B8" i="13"/>
  <c r="B12" i="15"/>
  <c r="A4" i="8"/>
  <c r="B8" i="15" s="1"/>
  <c r="A5" i="8"/>
  <c r="A5" i="19" s="1"/>
  <c r="A6" i="8"/>
  <c r="A7" i="8"/>
  <c r="A8" i="8"/>
  <c r="A8" i="20" s="1"/>
  <c r="A9" i="8"/>
  <c r="A9" i="19" s="1"/>
  <c r="A10" i="8"/>
  <c r="A11" i="8"/>
  <c r="A11" i="19" s="1"/>
  <c r="A12" i="8"/>
  <c r="B16" i="14" s="1"/>
  <c r="A13" i="8"/>
  <c r="B17" i="13" s="1"/>
  <c r="A14" i="8"/>
  <c r="A15" i="8"/>
  <c r="A15" i="19" s="1"/>
  <c r="A16" i="8"/>
  <c r="B20" i="13" s="1"/>
  <c r="A17" i="8"/>
  <c r="A18" i="8"/>
  <c r="A19" i="8"/>
  <c r="A19" i="19" s="1"/>
  <c r="A20" i="8"/>
  <c r="B24" i="15" s="1"/>
  <c r="A21" i="8"/>
  <c r="A21" i="20" s="1"/>
  <c r="A22" i="8"/>
  <c r="A22" i="9" s="1"/>
  <c r="A66" i="9" s="1"/>
  <c r="D66" i="9" s="1"/>
  <c r="A7" i="12"/>
  <c r="A3" i="8"/>
  <c r="A3" i="19" s="1"/>
  <c r="B4" i="8"/>
  <c r="B5" i="8"/>
  <c r="E64" i="19" s="1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3" i="8"/>
  <c r="O63" i="20" s="1"/>
  <c r="A4" i="12"/>
  <c r="A93" i="12" s="1"/>
  <c r="A8" i="12"/>
  <c r="A97" i="12" s="1"/>
  <c r="A9" i="12"/>
  <c r="A53" i="12" s="1"/>
  <c r="A12" i="12"/>
  <c r="A101" i="12" s="1"/>
  <c r="A13" i="12"/>
  <c r="A14" i="12"/>
  <c r="A58" i="12" s="1"/>
  <c r="A20" i="12"/>
  <c r="A109" i="12" s="1"/>
  <c r="A4" i="9"/>
  <c r="A93" i="9" s="1"/>
  <c r="A5" i="9"/>
  <c r="A72" i="9" s="1"/>
  <c r="A6" i="9"/>
  <c r="A50" i="9" s="1"/>
  <c r="U50" i="9" s="1"/>
  <c r="A12" i="9"/>
  <c r="A101" i="9" s="1"/>
  <c r="A16" i="9"/>
  <c r="A105" i="9" s="1"/>
  <c r="A17" i="9"/>
  <c r="A84" i="9" s="1"/>
  <c r="A20" i="9"/>
  <c r="A109" i="9" s="1"/>
  <c r="A21" i="9"/>
  <c r="A88" i="9" s="1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AJ69" i="12"/>
  <c r="AJ84" i="12" s="1"/>
  <c r="AK69" i="12"/>
  <c r="AK83" i="12" s="1"/>
  <c r="AL69" i="12"/>
  <c r="AL86" i="12" s="1"/>
  <c r="AM69" i="12"/>
  <c r="AM72" i="12" s="1"/>
  <c r="B69" i="12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K77" i="9" s="1"/>
  <c r="AL69" i="9"/>
  <c r="AL71" i="9" s="1"/>
  <c r="AM69" i="9"/>
  <c r="AM77" i="9" s="1"/>
  <c r="B69" i="9"/>
  <c r="E2" i="14"/>
  <c r="E2" i="13"/>
  <c r="E2" i="15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X47" i="19" l="1"/>
  <c r="AF49" i="20"/>
  <c r="B16" i="15"/>
  <c r="B12" i="13"/>
  <c r="B8" i="14"/>
  <c r="B24" i="14"/>
  <c r="A13" i="19"/>
  <c r="A16" i="19"/>
  <c r="L47" i="19"/>
  <c r="M66" i="19"/>
  <c r="AK64" i="19"/>
  <c r="O63" i="19"/>
  <c r="AD59" i="19"/>
  <c r="V55" i="19"/>
  <c r="C65" i="20"/>
  <c r="B25" i="23"/>
  <c r="AF63" i="19"/>
  <c r="AM48" i="20"/>
  <c r="B20" i="15"/>
  <c r="B16" i="13"/>
  <c r="B12" i="14"/>
  <c r="A12" i="19"/>
  <c r="B47" i="19"/>
  <c r="AG66" i="19"/>
  <c r="D66" i="19"/>
  <c r="P64" i="19"/>
  <c r="AB62" i="19"/>
  <c r="L58" i="19"/>
  <c r="D54" i="19"/>
  <c r="I64" i="20"/>
  <c r="AK62" i="20"/>
  <c r="U66" i="19"/>
  <c r="A8" i="19"/>
  <c r="A21" i="19"/>
  <c r="AB47" i="19"/>
  <c r="AF66" i="19"/>
  <c r="T65" i="19"/>
  <c r="AL63" i="19"/>
  <c r="F61" i="19"/>
  <c r="J57" i="19"/>
  <c r="AH50" i="19"/>
  <c r="H64" i="20"/>
  <c r="P60" i="20"/>
  <c r="AI66" i="9"/>
  <c r="H47" i="19"/>
  <c r="Q66" i="19"/>
  <c r="AJ65" i="19"/>
  <c r="O65" i="19"/>
  <c r="AF64" i="19"/>
  <c r="J64" i="19"/>
  <c r="S66" i="9"/>
  <c r="AJ47" i="19"/>
  <c r="T47" i="19"/>
  <c r="D47" i="19"/>
  <c r="AC66" i="19"/>
  <c r="AE65" i="19"/>
  <c r="J65" i="19"/>
  <c r="Z64" i="19"/>
  <c r="G48" i="20"/>
  <c r="U51" i="20"/>
  <c r="AI54" i="20"/>
  <c r="AF56" i="20"/>
  <c r="Z57" i="20"/>
  <c r="N59" i="20"/>
  <c r="Q60" i="20"/>
  <c r="K61" i="20"/>
  <c r="E62" i="20"/>
  <c r="AE63" i="20"/>
  <c r="Y64" i="20"/>
  <c r="S65" i="20"/>
  <c r="H47" i="20"/>
  <c r="B47" i="20"/>
  <c r="V48" i="19"/>
  <c r="P49" i="19"/>
  <c r="J50" i="19"/>
  <c r="Q51" i="19"/>
  <c r="AL51" i="19"/>
  <c r="V52" i="19"/>
  <c r="AF52" i="19"/>
  <c r="R53" i="19"/>
  <c r="Z53" i="19"/>
  <c r="T54" i="19"/>
  <c r="AJ54" i="19"/>
  <c r="F55" i="19"/>
  <c r="AL55" i="19"/>
  <c r="H56" i="19"/>
  <c r="X56" i="19"/>
  <c r="B57" i="19"/>
  <c r="R57" i="19"/>
  <c r="AH57" i="19"/>
  <c r="T58" i="19"/>
  <c r="AB58" i="19"/>
  <c r="F59" i="19"/>
  <c r="H60" i="19"/>
  <c r="X60" i="19"/>
  <c r="B61" i="19"/>
  <c r="L61" i="19"/>
  <c r="R61" i="19"/>
  <c r="W61" i="19"/>
  <c r="AB61" i="19"/>
  <c r="AH61" i="19"/>
  <c r="AM61" i="19"/>
  <c r="F62" i="19"/>
  <c r="L62" i="19"/>
  <c r="Q62" i="19"/>
  <c r="V62" i="19"/>
  <c r="AG62" i="19"/>
  <c r="AL62" i="19"/>
  <c r="F63" i="19"/>
  <c r="K63" i="19"/>
  <c r="P63" i="19"/>
  <c r="V63" i="19"/>
  <c r="AA63" i="19"/>
  <c r="AG49" i="20"/>
  <c r="I53" i="20"/>
  <c r="AL55" i="20"/>
  <c r="T58" i="20"/>
  <c r="AM59" i="20"/>
  <c r="AG60" i="20"/>
  <c r="AA61" i="20"/>
  <c r="U62" i="20"/>
  <c r="AI65" i="20"/>
  <c r="AC66" i="20"/>
  <c r="X47" i="20"/>
  <c r="F48" i="19"/>
  <c r="AL48" i="19"/>
  <c r="AF49" i="19"/>
  <c r="W50" i="19"/>
  <c r="F51" i="19"/>
  <c r="AB51" i="19"/>
  <c r="K52" i="19"/>
  <c r="B53" i="19"/>
  <c r="J53" i="19"/>
  <c r="AH53" i="19"/>
  <c r="L54" i="19"/>
  <c r="AB54" i="19"/>
  <c r="N55" i="19"/>
  <c r="AD55" i="19"/>
  <c r="AF56" i="19"/>
  <c r="Z57" i="19"/>
  <c r="D58" i="19"/>
  <c r="AJ58" i="19"/>
  <c r="N59" i="19"/>
  <c r="V59" i="19"/>
  <c r="AL59" i="19"/>
  <c r="AF60" i="19"/>
  <c r="G61" i="19"/>
  <c r="B26" i="21"/>
  <c r="B26" i="22"/>
  <c r="A22" i="20"/>
  <c r="A22" i="19"/>
  <c r="A66" i="19" s="1"/>
  <c r="B26" i="14"/>
  <c r="B26" i="15"/>
  <c r="B26" i="23"/>
  <c r="A22" i="12"/>
  <c r="B26" i="13"/>
  <c r="B22" i="21"/>
  <c r="B22" i="23"/>
  <c r="A18" i="20"/>
  <c r="A85" i="20" s="1"/>
  <c r="A18" i="19"/>
  <c r="A85" i="19" s="1"/>
  <c r="A18" i="9"/>
  <c r="A62" i="9" s="1"/>
  <c r="F62" i="9" s="1"/>
  <c r="B22" i="14"/>
  <c r="B22" i="13"/>
  <c r="B22" i="22"/>
  <c r="B22" i="15"/>
  <c r="A18" i="12"/>
  <c r="A62" i="12" s="1"/>
  <c r="B62" i="12" s="1"/>
  <c r="B18" i="21"/>
  <c r="B18" i="22"/>
  <c r="B18" i="23"/>
  <c r="A14" i="20"/>
  <c r="A14" i="19"/>
  <c r="B18" i="14"/>
  <c r="B18" i="15"/>
  <c r="B18" i="13"/>
  <c r="A14" i="9"/>
  <c r="B14" i="21"/>
  <c r="B14" i="23"/>
  <c r="B14" i="22"/>
  <c r="A10" i="20"/>
  <c r="A10" i="19"/>
  <c r="A54" i="19" s="1"/>
  <c r="A10" i="12"/>
  <c r="A54" i="12" s="1"/>
  <c r="B14" i="14"/>
  <c r="B14" i="13"/>
  <c r="B14" i="15"/>
  <c r="A10" i="9"/>
  <c r="A54" i="9" s="1"/>
  <c r="M54" i="9" s="1"/>
  <c r="B10" i="21"/>
  <c r="B10" i="22"/>
  <c r="A6" i="20"/>
  <c r="A28" i="20" s="1"/>
  <c r="B10" i="23"/>
  <c r="A6" i="19"/>
  <c r="B10" i="14"/>
  <c r="B10" i="15"/>
  <c r="B10" i="13"/>
  <c r="A6" i="12"/>
  <c r="A50" i="12" s="1"/>
  <c r="C66" i="9"/>
  <c r="AF47" i="19"/>
  <c r="P47" i="19"/>
  <c r="AK66" i="19"/>
  <c r="Y66" i="19"/>
  <c r="I66" i="19"/>
  <c r="Z65" i="19"/>
  <c r="U64" i="19"/>
  <c r="B21" i="22"/>
  <c r="B21" i="23"/>
  <c r="B21" i="21"/>
  <c r="A17" i="20"/>
  <c r="B9" i="22"/>
  <c r="B9" i="21"/>
  <c r="B9" i="23"/>
  <c r="B17" i="15"/>
  <c r="B25" i="15"/>
  <c r="B25" i="13"/>
  <c r="B9" i="14"/>
  <c r="AE66" i="9"/>
  <c r="Z62" i="9"/>
  <c r="AM47" i="19"/>
  <c r="AE47" i="19"/>
  <c r="W47" i="19"/>
  <c r="O47" i="19"/>
  <c r="G47" i="19"/>
  <c r="X66" i="19"/>
  <c r="T66" i="19"/>
  <c r="L66" i="19"/>
  <c r="AI65" i="19"/>
  <c r="X65" i="19"/>
  <c r="N65" i="19"/>
  <c r="C65" i="19"/>
  <c r="AD64" i="19"/>
  <c r="T64" i="19"/>
  <c r="I64" i="19"/>
  <c r="AJ63" i="19"/>
  <c r="Z63" i="19"/>
  <c r="X86" i="19" s="1"/>
  <c r="T63" i="19"/>
  <c r="J63" i="19"/>
  <c r="AK62" i="19"/>
  <c r="U62" i="19"/>
  <c r="J62" i="19"/>
  <c r="AL61" i="19"/>
  <c r="AF61" i="19"/>
  <c r="V61" i="19"/>
  <c r="K61" i="19"/>
  <c r="AK60" i="19"/>
  <c r="U60" i="19"/>
  <c r="E60" i="19"/>
  <c r="AA59" i="19"/>
  <c r="K59" i="19"/>
  <c r="AG58" i="19"/>
  <c r="Q58" i="19"/>
  <c r="AM57" i="19"/>
  <c r="W57" i="19"/>
  <c r="AK56" i="19"/>
  <c r="U56" i="19"/>
  <c r="E56" i="19"/>
  <c r="AA55" i="19"/>
  <c r="K55" i="19"/>
  <c r="AG54" i="19"/>
  <c r="Q54" i="19"/>
  <c r="AM53" i="19"/>
  <c r="W53" i="19"/>
  <c r="G53" i="19"/>
  <c r="AB52" i="19"/>
  <c r="G52" i="19"/>
  <c r="X51" i="19"/>
  <c r="B51" i="19"/>
  <c r="I49" i="19"/>
  <c r="O48" i="19"/>
  <c r="W47" i="20"/>
  <c r="AB66" i="20"/>
  <c r="AH65" i="20"/>
  <c r="B65" i="20"/>
  <c r="N63" i="20"/>
  <c r="T62" i="20"/>
  <c r="Z61" i="20"/>
  <c r="AF60" i="20"/>
  <c r="AL59" i="20"/>
  <c r="S58" i="20"/>
  <c r="H53" i="20"/>
  <c r="F48" i="20"/>
  <c r="B24" i="23"/>
  <c r="B24" i="22"/>
  <c r="B24" i="21"/>
  <c r="A20" i="20"/>
  <c r="B20" i="23"/>
  <c r="B20" i="22"/>
  <c r="B20" i="21"/>
  <c r="B12" i="23"/>
  <c r="B12" i="22"/>
  <c r="B12" i="21"/>
  <c r="AA66" i="9"/>
  <c r="K66" i="9"/>
  <c r="AL47" i="19"/>
  <c r="AD47" i="19"/>
  <c r="V47" i="19"/>
  <c r="N47" i="19"/>
  <c r="F47" i="19"/>
  <c r="AI66" i="19"/>
  <c r="AA66" i="19"/>
  <c r="S66" i="19"/>
  <c r="K66" i="19"/>
  <c r="AM65" i="19"/>
  <c r="AH65" i="19"/>
  <c r="W65" i="19"/>
  <c r="L65" i="19"/>
  <c r="B65" i="19"/>
  <c r="AC64" i="19"/>
  <c r="R64" i="19"/>
  <c r="H64" i="19"/>
  <c r="AI63" i="19"/>
  <c r="AD63" i="19"/>
  <c r="X63" i="19"/>
  <c r="S63" i="19"/>
  <c r="N63" i="19"/>
  <c r="H63" i="19"/>
  <c r="C63" i="19"/>
  <c r="AJ62" i="19"/>
  <c r="AD62" i="19"/>
  <c r="Y62" i="19"/>
  <c r="T62" i="19"/>
  <c r="I62" i="19"/>
  <c r="D62" i="19"/>
  <c r="AJ61" i="19"/>
  <c r="AE61" i="19"/>
  <c r="Z61" i="19"/>
  <c r="T61" i="19"/>
  <c r="O61" i="19"/>
  <c r="J61" i="19"/>
  <c r="D61" i="19"/>
  <c r="AJ60" i="19"/>
  <c r="AI83" i="19" s="1"/>
  <c r="AB60" i="19"/>
  <c r="T60" i="19"/>
  <c r="L60" i="19"/>
  <c r="D60" i="19"/>
  <c r="AH59" i="19"/>
  <c r="Z59" i="19"/>
  <c r="R59" i="19"/>
  <c r="J59" i="19"/>
  <c r="B59" i="19"/>
  <c r="AF58" i="19"/>
  <c r="X58" i="19"/>
  <c r="P58" i="19"/>
  <c r="H58" i="19"/>
  <c r="AL57" i="19"/>
  <c r="AD57" i="19"/>
  <c r="V57" i="19"/>
  <c r="N57" i="19"/>
  <c r="F57" i="19"/>
  <c r="AJ56" i="19"/>
  <c r="AB56" i="19"/>
  <c r="T56" i="19"/>
  <c r="L56" i="19"/>
  <c r="D56" i="19"/>
  <c r="AH55" i="19"/>
  <c r="Z55" i="19"/>
  <c r="R55" i="19"/>
  <c r="J55" i="19"/>
  <c r="B55" i="19"/>
  <c r="AF54" i="19"/>
  <c r="X54" i="19"/>
  <c r="P54" i="19"/>
  <c r="H54" i="19"/>
  <c r="AL53" i="19"/>
  <c r="AD53" i="19"/>
  <c r="V53" i="19"/>
  <c r="N53" i="19"/>
  <c r="F53" i="19"/>
  <c r="AJ52" i="19"/>
  <c r="AA52" i="19"/>
  <c r="P52" i="19"/>
  <c r="F52" i="19"/>
  <c r="AG51" i="19"/>
  <c r="V51" i="19"/>
  <c r="L51" i="19"/>
  <c r="AM50" i="19"/>
  <c r="AB50" i="19"/>
  <c r="R50" i="19"/>
  <c r="B50" i="19"/>
  <c r="X49" i="19"/>
  <c r="H49" i="19"/>
  <c r="AD48" i="19"/>
  <c r="N48" i="19"/>
  <c r="A16" i="20"/>
  <c r="AF47" i="20"/>
  <c r="P47" i="20"/>
  <c r="AK66" i="20"/>
  <c r="U66" i="20"/>
  <c r="E66" i="20"/>
  <c r="AA65" i="20"/>
  <c r="K65" i="20"/>
  <c r="AG64" i="20"/>
  <c r="Q64" i="20"/>
  <c r="AM63" i="20"/>
  <c r="W63" i="20"/>
  <c r="G63" i="20"/>
  <c r="AC62" i="20"/>
  <c r="M62" i="20"/>
  <c r="AI61" i="20"/>
  <c r="S61" i="20"/>
  <c r="C61" i="20"/>
  <c r="Y60" i="20"/>
  <c r="I60" i="20"/>
  <c r="AD59" i="20"/>
  <c r="AJ58" i="20"/>
  <c r="D58" i="20"/>
  <c r="J57" i="20"/>
  <c r="P56" i="20"/>
  <c r="V55" i="20"/>
  <c r="C54" i="20"/>
  <c r="O52" i="20"/>
  <c r="L75" i="20" s="1"/>
  <c r="AA50" i="20"/>
  <c r="Q50" i="12"/>
  <c r="B25" i="22"/>
  <c r="B25" i="21"/>
  <c r="B17" i="22"/>
  <c r="B17" i="21"/>
  <c r="B17" i="23"/>
  <c r="B13" i="22"/>
  <c r="B13" i="23"/>
  <c r="B13" i="21"/>
  <c r="A9" i="20"/>
  <c r="A53" i="20" s="1"/>
  <c r="B9" i="15"/>
  <c r="B13" i="15"/>
  <c r="B21" i="15"/>
  <c r="B9" i="13"/>
  <c r="B13" i="13"/>
  <c r="B21" i="13"/>
  <c r="B13" i="14"/>
  <c r="B17" i="14"/>
  <c r="B21" i="14"/>
  <c r="B25" i="14"/>
  <c r="O66" i="9"/>
  <c r="AI47" i="19"/>
  <c r="AA47" i="19"/>
  <c r="S47" i="19"/>
  <c r="K47" i="19"/>
  <c r="C47" i="19"/>
  <c r="AJ66" i="19"/>
  <c r="AB66" i="19"/>
  <c r="P66" i="19"/>
  <c r="H66" i="19"/>
  <c r="B66" i="19"/>
  <c r="AD65" i="19"/>
  <c r="S65" i="19"/>
  <c r="H65" i="19"/>
  <c r="AJ64" i="19"/>
  <c r="AH87" i="19" s="1"/>
  <c r="Y64" i="19"/>
  <c r="N64" i="19"/>
  <c r="D64" i="19"/>
  <c r="AE63" i="19"/>
  <c r="AE86" i="19" s="1"/>
  <c r="D63" i="19"/>
  <c r="AF62" i="19"/>
  <c r="Z62" i="19"/>
  <c r="P62" i="19"/>
  <c r="E62" i="19"/>
  <c r="AA61" i="19"/>
  <c r="P61" i="19"/>
  <c r="AC60" i="19"/>
  <c r="AB83" i="19" s="1"/>
  <c r="M60" i="19"/>
  <c r="AI59" i="19"/>
  <c r="S59" i="19"/>
  <c r="C59" i="19"/>
  <c r="Y58" i="19"/>
  <c r="I58" i="19"/>
  <c r="AE57" i="19"/>
  <c r="O57" i="19"/>
  <c r="G57" i="19"/>
  <c r="AC56" i="19"/>
  <c r="M56" i="19"/>
  <c r="AI55" i="19"/>
  <c r="S55" i="19"/>
  <c r="C55" i="19"/>
  <c r="Y54" i="19"/>
  <c r="I54" i="19"/>
  <c r="AE53" i="19"/>
  <c r="O53" i="19"/>
  <c r="AK52" i="19"/>
  <c r="R52" i="19"/>
  <c r="AH51" i="19"/>
  <c r="M51" i="19"/>
  <c r="AD50" i="19"/>
  <c r="C50" i="19"/>
  <c r="Y49" i="19"/>
  <c r="AE48" i="19"/>
  <c r="A5" i="20"/>
  <c r="A27" i="20" s="1"/>
  <c r="AM47" i="20"/>
  <c r="G47" i="20"/>
  <c r="L66" i="20"/>
  <c r="R65" i="20"/>
  <c r="X64" i="20"/>
  <c r="W87" i="20" s="1"/>
  <c r="AJ62" i="20"/>
  <c r="D62" i="20"/>
  <c r="J61" i="20"/>
  <c r="M59" i="20"/>
  <c r="Y57" i="20"/>
  <c r="AE56" i="20"/>
  <c r="AK55" i="20"/>
  <c r="T51" i="20"/>
  <c r="A9" i="9"/>
  <c r="A76" i="9" s="1"/>
  <c r="A17" i="12"/>
  <c r="D48" i="20"/>
  <c r="H48" i="20"/>
  <c r="L48" i="20"/>
  <c r="P48" i="20"/>
  <c r="T48" i="20"/>
  <c r="X48" i="20"/>
  <c r="AB48" i="20"/>
  <c r="AF48" i="20"/>
  <c r="AJ48" i="20"/>
  <c r="B49" i="20"/>
  <c r="F49" i="20"/>
  <c r="J49" i="20"/>
  <c r="N49" i="20"/>
  <c r="R49" i="20"/>
  <c r="V49" i="20"/>
  <c r="Z49" i="20"/>
  <c r="AD49" i="20"/>
  <c r="AH49" i="20"/>
  <c r="AL49" i="20"/>
  <c r="D50" i="20"/>
  <c r="H50" i="20"/>
  <c r="L50" i="20"/>
  <c r="P50" i="20"/>
  <c r="T50" i="20"/>
  <c r="X50" i="20"/>
  <c r="AB50" i="20"/>
  <c r="AF50" i="20"/>
  <c r="AJ50" i="20"/>
  <c r="B51" i="20"/>
  <c r="F51" i="20"/>
  <c r="J51" i="20"/>
  <c r="N51" i="20"/>
  <c r="R51" i="20"/>
  <c r="V51" i="20"/>
  <c r="Z51" i="20"/>
  <c r="AD51" i="20"/>
  <c r="AH51" i="20"/>
  <c r="AL51" i="20"/>
  <c r="D52" i="20"/>
  <c r="H52" i="20"/>
  <c r="L52" i="20"/>
  <c r="P52" i="20"/>
  <c r="T52" i="20"/>
  <c r="X52" i="20"/>
  <c r="AB52" i="20"/>
  <c r="AF52" i="20"/>
  <c r="AJ52" i="20"/>
  <c r="B53" i="20"/>
  <c r="F53" i="20"/>
  <c r="J53" i="20"/>
  <c r="N53" i="20"/>
  <c r="R53" i="20"/>
  <c r="V53" i="20"/>
  <c r="Z53" i="20"/>
  <c r="AD53" i="20"/>
  <c r="AH53" i="20"/>
  <c r="AL53" i="20"/>
  <c r="D54" i="20"/>
  <c r="H54" i="20"/>
  <c r="L54" i="20"/>
  <c r="P54" i="20"/>
  <c r="T54" i="20"/>
  <c r="X54" i="20"/>
  <c r="AB54" i="20"/>
  <c r="AF54" i="20"/>
  <c r="AJ54" i="20"/>
  <c r="B55" i="20"/>
  <c r="F55" i="20"/>
  <c r="J55" i="20"/>
  <c r="N55" i="20"/>
  <c r="E48" i="20"/>
  <c r="I48" i="20"/>
  <c r="M48" i="20"/>
  <c r="Q48" i="20"/>
  <c r="U48" i="20"/>
  <c r="Y48" i="20"/>
  <c r="AC48" i="20"/>
  <c r="AG48" i="20"/>
  <c r="AK48" i="20"/>
  <c r="C49" i="20"/>
  <c r="G49" i="20"/>
  <c r="K49" i="20"/>
  <c r="O49" i="20"/>
  <c r="S49" i="20"/>
  <c r="W49" i="20"/>
  <c r="AA49" i="20"/>
  <c r="AE49" i="20"/>
  <c r="AI49" i="20"/>
  <c r="AM49" i="20"/>
  <c r="E50" i="20"/>
  <c r="I50" i="20"/>
  <c r="M50" i="20"/>
  <c r="Q50" i="20"/>
  <c r="U50" i="20"/>
  <c r="Y50" i="20"/>
  <c r="AC50" i="20"/>
  <c r="AG50" i="20"/>
  <c r="AK50" i="20"/>
  <c r="C51" i="20"/>
  <c r="G51" i="20"/>
  <c r="K51" i="20"/>
  <c r="O51" i="20"/>
  <c r="S51" i="20"/>
  <c r="W51" i="20"/>
  <c r="AA51" i="20"/>
  <c r="AE51" i="20"/>
  <c r="AI51" i="20"/>
  <c r="AM51" i="20"/>
  <c r="E52" i="20"/>
  <c r="I52" i="20"/>
  <c r="G75" i="20" s="1"/>
  <c r="M52" i="20"/>
  <c r="Q52" i="20"/>
  <c r="U52" i="20"/>
  <c r="Y52" i="20"/>
  <c r="AC52" i="20"/>
  <c r="AG52" i="20"/>
  <c r="AK52" i="20"/>
  <c r="C53" i="20"/>
  <c r="G53" i="20"/>
  <c r="K53" i="20"/>
  <c r="O53" i="20"/>
  <c r="S53" i="20"/>
  <c r="W53" i="20"/>
  <c r="AA53" i="20"/>
  <c r="AE53" i="20"/>
  <c r="AI53" i="20"/>
  <c r="AM53" i="20"/>
  <c r="E54" i="20"/>
  <c r="I54" i="20"/>
  <c r="M54" i="20"/>
  <c r="Q54" i="20"/>
  <c r="U54" i="20"/>
  <c r="Y54" i="20"/>
  <c r="AC54" i="20"/>
  <c r="AG54" i="20"/>
  <c r="AK54" i="20"/>
  <c r="C55" i="20"/>
  <c r="G55" i="20"/>
  <c r="K55" i="20"/>
  <c r="B48" i="20"/>
  <c r="J48" i="20"/>
  <c r="R48" i="20"/>
  <c r="Z48" i="20"/>
  <c r="AH48" i="20"/>
  <c r="D49" i="20"/>
  <c r="L49" i="20"/>
  <c r="T49" i="20"/>
  <c r="AB49" i="20"/>
  <c r="AJ49" i="20"/>
  <c r="F50" i="20"/>
  <c r="N50" i="20"/>
  <c r="V50" i="20"/>
  <c r="AD50" i="20"/>
  <c r="AL50" i="20"/>
  <c r="H51" i="20"/>
  <c r="P51" i="20"/>
  <c r="X51" i="20"/>
  <c r="AF51" i="20"/>
  <c r="B52" i="20"/>
  <c r="J52" i="20"/>
  <c r="R52" i="20"/>
  <c r="Z52" i="20"/>
  <c r="AH52" i="20"/>
  <c r="D53" i="20"/>
  <c r="L53" i="20"/>
  <c r="T53" i="20"/>
  <c r="AB53" i="20"/>
  <c r="AJ53" i="20"/>
  <c r="F54" i="20"/>
  <c r="N54" i="20"/>
  <c r="V54" i="20"/>
  <c r="AD54" i="20"/>
  <c r="AL54" i="20"/>
  <c r="H55" i="20"/>
  <c r="O55" i="20"/>
  <c r="S55" i="20"/>
  <c r="W55" i="20"/>
  <c r="AA55" i="20"/>
  <c r="AE55" i="20"/>
  <c r="AI55" i="20"/>
  <c r="AM55" i="20"/>
  <c r="E56" i="20"/>
  <c r="I56" i="20"/>
  <c r="M56" i="20"/>
  <c r="Q56" i="20"/>
  <c r="U56" i="20"/>
  <c r="Y56" i="20"/>
  <c r="AC56" i="20"/>
  <c r="AG56" i="20"/>
  <c r="AK56" i="20"/>
  <c r="C57" i="20"/>
  <c r="G57" i="20"/>
  <c r="K57" i="20"/>
  <c r="O57" i="20"/>
  <c r="S57" i="20"/>
  <c r="W57" i="20"/>
  <c r="AA57" i="20"/>
  <c r="AE57" i="20"/>
  <c r="AI57" i="20"/>
  <c r="AM57" i="20"/>
  <c r="E58" i="20"/>
  <c r="I58" i="20"/>
  <c r="M58" i="20"/>
  <c r="Q58" i="20"/>
  <c r="U58" i="20"/>
  <c r="Y58" i="20"/>
  <c r="AC58" i="20"/>
  <c r="AG58" i="20"/>
  <c r="AK58" i="20"/>
  <c r="C59" i="20"/>
  <c r="G59" i="20"/>
  <c r="K59" i="20"/>
  <c r="O59" i="20"/>
  <c r="S59" i="20"/>
  <c r="W59" i="20"/>
  <c r="AA59" i="20"/>
  <c r="AE59" i="20"/>
  <c r="C48" i="20"/>
  <c r="K48" i="20"/>
  <c r="S48" i="20"/>
  <c r="AA48" i="20"/>
  <c r="AI48" i="20"/>
  <c r="E49" i="20"/>
  <c r="M49" i="20"/>
  <c r="U49" i="20"/>
  <c r="AC49" i="20"/>
  <c r="AK49" i="20"/>
  <c r="G50" i="20"/>
  <c r="O50" i="20"/>
  <c r="W50" i="20"/>
  <c r="AE50" i="20"/>
  <c r="AM50" i="20"/>
  <c r="I51" i="20"/>
  <c r="Q51" i="20"/>
  <c r="Y51" i="20"/>
  <c r="AG51" i="20"/>
  <c r="C52" i="20"/>
  <c r="K52" i="20"/>
  <c r="S52" i="20"/>
  <c r="AA52" i="20"/>
  <c r="AI52" i="20"/>
  <c r="E53" i="20"/>
  <c r="M53" i="20"/>
  <c r="U53" i="20"/>
  <c r="AC53" i="20"/>
  <c r="AK53" i="20"/>
  <c r="G54" i="20"/>
  <c r="O54" i="20"/>
  <c r="W54" i="20"/>
  <c r="AE54" i="20"/>
  <c r="AM54" i="20"/>
  <c r="I55" i="20"/>
  <c r="P55" i="20"/>
  <c r="T55" i="20"/>
  <c r="X55" i="20"/>
  <c r="AB55" i="20"/>
  <c r="AF55" i="20"/>
  <c r="AJ55" i="20"/>
  <c r="B56" i="20"/>
  <c r="F56" i="20"/>
  <c r="J56" i="20"/>
  <c r="N56" i="20"/>
  <c r="R56" i="20"/>
  <c r="V56" i="20"/>
  <c r="Z56" i="20"/>
  <c r="AD56" i="20"/>
  <c r="AH56" i="20"/>
  <c r="AL56" i="20"/>
  <c r="D57" i="20"/>
  <c r="H57" i="20"/>
  <c r="L57" i="20"/>
  <c r="P57" i="20"/>
  <c r="T57" i="20"/>
  <c r="X57" i="20"/>
  <c r="AB57" i="20"/>
  <c r="AF57" i="20"/>
  <c r="AJ57" i="20"/>
  <c r="B58" i="20"/>
  <c r="F58" i="20"/>
  <c r="J58" i="20"/>
  <c r="N58" i="20"/>
  <c r="R58" i="20"/>
  <c r="V58" i="20"/>
  <c r="Z58" i="20"/>
  <c r="AD58" i="20"/>
  <c r="AH58" i="20"/>
  <c r="AL58" i="20"/>
  <c r="D59" i="20"/>
  <c r="H59" i="20"/>
  <c r="L59" i="20"/>
  <c r="P59" i="20"/>
  <c r="T59" i="20"/>
  <c r="X59" i="20"/>
  <c r="AB59" i="20"/>
  <c r="N48" i="20"/>
  <c r="AD48" i="20"/>
  <c r="H49" i="20"/>
  <c r="X49" i="20"/>
  <c r="B50" i="20"/>
  <c r="R50" i="20"/>
  <c r="AH50" i="20"/>
  <c r="L51" i="20"/>
  <c r="AB51" i="20"/>
  <c r="F52" i="20"/>
  <c r="V52" i="20"/>
  <c r="AL52" i="20"/>
  <c r="AI75" i="20" s="1"/>
  <c r="P53" i="20"/>
  <c r="AF53" i="20"/>
  <c r="J54" i="20"/>
  <c r="Z54" i="20"/>
  <c r="D55" i="20"/>
  <c r="Q55" i="20"/>
  <c r="Y55" i="20"/>
  <c r="AG55" i="20"/>
  <c r="C56" i="20"/>
  <c r="K56" i="20"/>
  <c r="S56" i="20"/>
  <c r="AA56" i="20"/>
  <c r="AI56" i="20"/>
  <c r="E57" i="20"/>
  <c r="M57" i="20"/>
  <c r="U57" i="20"/>
  <c r="AC57" i="20"/>
  <c r="AK57" i="20"/>
  <c r="G58" i="20"/>
  <c r="O58" i="20"/>
  <c r="W58" i="20"/>
  <c r="AE58" i="20"/>
  <c r="AM58" i="20"/>
  <c r="I59" i="20"/>
  <c r="Q59" i="20"/>
  <c r="Y59" i="20"/>
  <c r="AF59" i="20"/>
  <c r="AJ59" i="20"/>
  <c r="B60" i="20"/>
  <c r="F60" i="20"/>
  <c r="J60" i="20"/>
  <c r="N60" i="20"/>
  <c r="M83" i="20" s="1"/>
  <c r="R60" i="20"/>
  <c r="V60" i="20"/>
  <c r="Z60" i="20"/>
  <c r="AD60" i="20"/>
  <c r="AH60" i="20"/>
  <c r="AL60" i="20"/>
  <c r="D61" i="20"/>
  <c r="H61" i="20"/>
  <c r="L61" i="20"/>
  <c r="P61" i="20"/>
  <c r="T61" i="20"/>
  <c r="X61" i="20"/>
  <c r="AB61" i="20"/>
  <c r="AF61" i="20"/>
  <c r="AJ61" i="20"/>
  <c r="B62" i="20"/>
  <c r="F62" i="20"/>
  <c r="J62" i="20"/>
  <c r="N62" i="20"/>
  <c r="R62" i="20"/>
  <c r="V62" i="20"/>
  <c r="Z62" i="20"/>
  <c r="AD62" i="20"/>
  <c r="AH62" i="20"/>
  <c r="AL62" i="20"/>
  <c r="D63" i="20"/>
  <c r="H63" i="20"/>
  <c r="L63" i="20"/>
  <c r="P63" i="20"/>
  <c r="T63" i="20"/>
  <c r="X63" i="20"/>
  <c r="AB63" i="20"/>
  <c r="AF63" i="20"/>
  <c r="AJ63" i="20"/>
  <c r="B64" i="20"/>
  <c r="F64" i="20"/>
  <c r="J64" i="20"/>
  <c r="N64" i="20"/>
  <c r="R64" i="20"/>
  <c r="V64" i="20"/>
  <c r="V87" i="20" s="1"/>
  <c r="Z64" i="20"/>
  <c r="AD64" i="20"/>
  <c r="AH64" i="20"/>
  <c r="AL64" i="20"/>
  <c r="D65" i="20"/>
  <c r="H65" i="20"/>
  <c r="L65" i="20"/>
  <c r="P65" i="20"/>
  <c r="T65" i="20"/>
  <c r="X65" i="20"/>
  <c r="AB65" i="20"/>
  <c r="AF65" i="20"/>
  <c r="AJ65" i="20"/>
  <c r="B66" i="20"/>
  <c r="F66" i="20"/>
  <c r="J66" i="20"/>
  <c r="N66" i="20"/>
  <c r="R66" i="20"/>
  <c r="V66" i="20"/>
  <c r="Z66" i="20"/>
  <c r="AD66" i="20"/>
  <c r="AH66" i="20"/>
  <c r="AL66" i="20"/>
  <c r="E47" i="20"/>
  <c r="I47" i="20"/>
  <c r="M47" i="20"/>
  <c r="Q47" i="20"/>
  <c r="U47" i="20"/>
  <c r="Y47" i="20"/>
  <c r="AC47" i="20"/>
  <c r="AG47" i="20"/>
  <c r="AK47" i="20"/>
  <c r="D48" i="19"/>
  <c r="H48" i="19"/>
  <c r="L48" i="19"/>
  <c r="P48" i="19"/>
  <c r="T48" i="19"/>
  <c r="X48" i="19"/>
  <c r="AB48" i="19"/>
  <c r="AF48" i="19"/>
  <c r="AJ48" i="19"/>
  <c r="B49" i="19"/>
  <c r="F49" i="19"/>
  <c r="J49" i="19"/>
  <c r="N49" i="19"/>
  <c r="R49" i="19"/>
  <c r="V49" i="19"/>
  <c r="Z49" i="19"/>
  <c r="AD49" i="19"/>
  <c r="AH49" i="19"/>
  <c r="AL49" i="19"/>
  <c r="D50" i="19"/>
  <c r="B73" i="19" s="1"/>
  <c r="H50" i="19"/>
  <c r="L50" i="19"/>
  <c r="P50" i="19"/>
  <c r="O48" i="20"/>
  <c r="AE48" i="20"/>
  <c r="I49" i="20"/>
  <c r="Y49" i="20"/>
  <c r="C50" i="20"/>
  <c r="S50" i="20"/>
  <c r="AI50" i="20"/>
  <c r="M51" i="20"/>
  <c r="AC51" i="20"/>
  <c r="G52" i="20"/>
  <c r="W52" i="20"/>
  <c r="AM52" i="20"/>
  <c r="Q53" i="20"/>
  <c r="AG53" i="20"/>
  <c r="K54" i="20"/>
  <c r="AA54" i="20"/>
  <c r="E55" i="20"/>
  <c r="R55" i="20"/>
  <c r="Z55" i="20"/>
  <c r="AH55" i="20"/>
  <c r="D56" i="20"/>
  <c r="L56" i="20"/>
  <c r="T56" i="20"/>
  <c r="AB56" i="20"/>
  <c r="AJ56" i="20"/>
  <c r="F57" i="20"/>
  <c r="N57" i="20"/>
  <c r="V57" i="20"/>
  <c r="AD57" i="20"/>
  <c r="AL57" i="20"/>
  <c r="H58" i="20"/>
  <c r="P58" i="20"/>
  <c r="X58" i="20"/>
  <c r="AF58" i="20"/>
  <c r="B59" i="20"/>
  <c r="J59" i="20"/>
  <c r="R59" i="20"/>
  <c r="Z59" i="20"/>
  <c r="AG59" i="20"/>
  <c r="AK59" i="20"/>
  <c r="C60" i="20"/>
  <c r="G60" i="20"/>
  <c r="K60" i="20"/>
  <c r="O60" i="20"/>
  <c r="S60" i="20"/>
  <c r="P83" i="20" s="1"/>
  <c r="W60" i="20"/>
  <c r="AA60" i="20"/>
  <c r="AE60" i="20"/>
  <c r="AI60" i="20"/>
  <c r="AM60" i="20"/>
  <c r="E61" i="20"/>
  <c r="I61" i="20"/>
  <c r="M61" i="20"/>
  <c r="Q61" i="20"/>
  <c r="U61" i="20"/>
  <c r="Y61" i="20"/>
  <c r="AC61" i="20"/>
  <c r="AG61" i="20"/>
  <c r="AK61" i="20"/>
  <c r="C62" i="20"/>
  <c r="G62" i="20"/>
  <c r="K62" i="20"/>
  <c r="O62" i="20"/>
  <c r="S62" i="20"/>
  <c r="W62" i="20"/>
  <c r="AA62" i="20"/>
  <c r="AE62" i="20"/>
  <c r="AI62" i="20"/>
  <c r="AM62" i="20"/>
  <c r="E63" i="20"/>
  <c r="I63" i="20"/>
  <c r="M63" i="20"/>
  <c r="Q63" i="20"/>
  <c r="U63" i="20"/>
  <c r="Y63" i="20"/>
  <c r="AC63" i="20"/>
  <c r="AG63" i="20"/>
  <c r="AK63" i="20"/>
  <c r="C64" i="20"/>
  <c r="G64" i="20"/>
  <c r="K64" i="20"/>
  <c r="O64" i="20"/>
  <c r="S64" i="20"/>
  <c r="W64" i="20"/>
  <c r="AA64" i="20"/>
  <c r="AE64" i="20"/>
  <c r="AI64" i="20"/>
  <c r="AM64" i="20"/>
  <c r="E65" i="20"/>
  <c r="I65" i="20"/>
  <c r="M65" i="20"/>
  <c r="Q65" i="20"/>
  <c r="U65" i="20"/>
  <c r="Y65" i="20"/>
  <c r="AC65" i="20"/>
  <c r="AG65" i="20"/>
  <c r="AK65" i="20"/>
  <c r="C66" i="20"/>
  <c r="G66" i="20"/>
  <c r="K66" i="20"/>
  <c r="O66" i="20"/>
  <c r="S66" i="20"/>
  <c r="W66" i="20"/>
  <c r="AA66" i="20"/>
  <c r="AE66" i="20"/>
  <c r="AI66" i="20"/>
  <c r="AM66" i="20"/>
  <c r="F47" i="20"/>
  <c r="J47" i="20"/>
  <c r="N47" i="20"/>
  <c r="R47" i="20"/>
  <c r="V47" i="20"/>
  <c r="Z47" i="20"/>
  <c r="AD47" i="20"/>
  <c r="AH47" i="20"/>
  <c r="AL47" i="20"/>
  <c r="E48" i="19"/>
  <c r="I48" i="19"/>
  <c r="M48" i="19"/>
  <c r="Q48" i="19"/>
  <c r="U48" i="19"/>
  <c r="Y48" i="19"/>
  <c r="AC48" i="19"/>
  <c r="AG48" i="19"/>
  <c r="AK48" i="19"/>
  <c r="C49" i="19"/>
  <c r="G49" i="19"/>
  <c r="K49" i="19"/>
  <c r="O49" i="19"/>
  <c r="S49" i="19"/>
  <c r="W49" i="19"/>
  <c r="AA49" i="19"/>
  <c r="AE49" i="19"/>
  <c r="AI49" i="19"/>
  <c r="AM49" i="19"/>
  <c r="E50" i="19"/>
  <c r="I50" i="19"/>
  <c r="M50" i="19"/>
  <c r="Q50" i="19"/>
  <c r="Q73" i="19" s="1"/>
  <c r="U50" i="19"/>
  <c r="Y50" i="19"/>
  <c r="Y73" i="19" s="1"/>
  <c r="AC50" i="19"/>
  <c r="AG50" i="19"/>
  <c r="AK50" i="19"/>
  <c r="C51" i="19"/>
  <c r="C74" i="19" s="1"/>
  <c r="G51" i="19"/>
  <c r="K51" i="19"/>
  <c r="O51" i="19"/>
  <c r="S51" i="19"/>
  <c r="W51" i="19"/>
  <c r="AA51" i="19"/>
  <c r="AE51" i="19"/>
  <c r="AI51" i="19"/>
  <c r="AM51" i="19"/>
  <c r="E52" i="19"/>
  <c r="I52" i="19"/>
  <c r="M52" i="19"/>
  <c r="Q52" i="19"/>
  <c r="U52" i="19"/>
  <c r="Y52" i="19"/>
  <c r="AC52" i="19"/>
  <c r="V48" i="20"/>
  <c r="P49" i="20"/>
  <c r="J50" i="20"/>
  <c r="D51" i="20"/>
  <c r="AJ51" i="20"/>
  <c r="AD52" i="20"/>
  <c r="X53" i="20"/>
  <c r="R54" i="20"/>
  <c r="L55" i="20"/>
  <c r="AC55" i="20"/>
  <c r="G56" i="20"/>
  <c r="W56" i="20"/>
  <c r="AM56" i="20"/>
  <c r="Q57" i="20"/>
  <c r="AG57" i="20"/>
  <c r="K58" i="20"/>
  <c r="AA58" i="20"/>
  <c r="E59" i="20"/>
  <c r="U59" i="20"/>
  <c r="AH59" i="20"/>
  <c r="D60" i="20"/>
  <c r="L60" i="20"/>
  <c r="T60" i="20"/>
  <c r="AB60" i="20"/>
  <c r="AB83" i="20" s="1"/>
  <c r="AJ60" i="20"/>
  <c r="F61" i="20"/>
  <c r="N61" i="20"/>
  <c r="V61" i="20"/>
  <c r="AD61" i="20"/>
  <c r="AL61" i="20"/>
  <c r="H62" i="20"/>
  <c r="P62" i="20"/>
  <c r="X62" i="20"/>
  <c r="AF62" i="20"/>
  <c r="B63" i="20"/>
  <c r="J63" i="20"/>
  <c r="R63" i="20"/>
  <c r="Z63" i="20"/>
  <c r="AH63" i="20"/>
  <c r="D64" i="20"/>
  <c r="L64" i="20"/>
  <c r="T64" i="20"/>
  <c r="AB64" i="20"/>
  <c r="AJ64" i="20"/>
  <c r="AH87" i="20" s="1"/>
  <c r="F65" i="20"/>
  <c r="N65" i="20"/>
  <c r="V65" i="20"/>
  <c r="AD65" i="20"/>
  <c r="AL65" i="20"/>
  <c r="H66" i="20"/>
  <c r="P66" i="20"/>
  <c r="X66" i="20"/>
  <c r="AF66" i="20"/>
  <c r="C47" i="20"/>
  <c r="K47" i="20"/>
  <c r="S47" i="20"/>
  <c r="AA47" i="20"/>
  <c r="AI47" i="20"/>
  <c r="B48" i="19"/>
  <c r="J48" i="19"/>
  <c r="R48" i="19"/>
  <c r="Z48" i="19"/>
  <c r="AH48" i="19"/>
  <c r="D49" i="19"/>
  <c r="L49" i="19"/>
  <c r="T49" i="19"/>
  <c r="AB49" i="19"/>
  <c r="AJ49" i="19"/>
  <c r="F50" i="19"/>
  <c r="N50" i="19"/>
  <c r="N73" i="19" s="1"/>
  <c r="T50" i="19"/>
  <c r="Z50" i="19"/>
  <c r="AE50" i="19"/>
  <c r="AJ50" i="19"/>
  <c r="D51" i="19"/>
  <c r="I51" i="19"/>
  <c r="F74" i="19" s="1"/>
  <c r="N51" i="19"/>
  <c r="T51" i="19"/>
  <c r="Y51" i="19"/>
  <c r="AD51" i="19"/>
  <c r="AJ51" i="19"/>
  <c r="C52" i="19"/>
  <c r="H52" i="19"/>
  <c r="N52" i="19"/>
  <c r="S52" i="19"/>
  <c r="X52" i="19"/>
  <c r="AD52" i="19"/>
  <c r="AH52" i="19"/>
  <c r="AL52" i="19"/>
  <c r="D53" i="19"/>
  <c r="H53" i="19"/>
  <c r="L53" i="19"/>
  <c r="J76" i="19" s="1"/>
  <c r="P53" i="19"/>
  <c r="T53" i="19"/>
  <c r="X53" i="19"/>
  <c r="AB53" i="19"/>
  <c r="AF53" i="19"/>
  <c r="AJ53" i="19"/>
  <c r="B54" i="19"/>
  <c r="F54" i="19"/>
  <c r="J54" i="19"/>
  <c r="N54" i="19"/>
  <c r="R54" i="19"/>
  <c r="V54" i="19"/>
  <c r="Z54" i="19"/>
  <c r="AD54" i="19"/>
  <c r="AH54" i="19"/>
  <c r="AL54" i="19"/>
  <c r="D55" i="19"/>
  <c r="H55" i="19"/>
  <c r="L55" i="19"/>
  <c r="P55" i="19"/>
  <c r="O78" i="19" s="1"/>
  <c r="T55" i="19"/>
  <c r="X55" i="19"/>
  <c r="AB55" i="19"/>
  <c r="AF55" i="19"/>
  <c r="AE78" i="19" s="1"/>
  <c r="AJ55" i="19"/>
  <c r="B56" i="19"/>
  <c r="F56" i="19"/>
  <c r="J56" i="19"/>
  <c r="N56" i="19"/>
  <c r="R56" i="19"/>
  <c r="V56" i="19"/>
  <c r="Z56" i="19"/>
  <c r="AD56" i="19"/>
  <c r="AH56" i="19"/>
  <c r="AL56" i="19"/>
  <c r="D57" i="19"/>
  <c r="C80" i="19" s="1"/>
  <c r="H57" i="19"/>
  <c r="L57" i="19"/>
  <c r="P57" i="19"/>
  <c r="T57" i="19"/>
  <c r="T80" i="19" s="1"/>
  <c r="X57" i="19"/>
  <c r="AB57" i="19"/>
  <c r="AF57" i="19"/>
  <c r="AJ57" i="19"/>
  <c r="B58" i="19"/>
  <c r="F58" i="19"/>
  <c r="J58" i="19"/>
  <c r="N58" i="19"/>
  <c r="M81" i="19" s="1"/>
  <c r="R58" i="19"/>
  <c r="V58" i="19"/>
  <c r="Z58" i="19"/>
  <c r="AD58" i="19"/>
  <c r="AH58" i="19"/>
  <c r="AL58" i="19"/>
  <c r="D59" i="19"/>
  <c r="H59" i="19"/>
  <c r="L59" i="19"/>
  <c r="P59" i="19"/>
  <c r="T59" i="19"/>
  <c r="X59" i="19"/>
  <c r="AB59" i="19"/>
  <c r="AF59" i="19"/>
  <c r="AJ59" i="19"/>
  <c r="B60" i="19"/>
  <c r="F60" i="19"/>
  <c r="J60" i="19"/>
  <c r="N60" i="19"/>
  <c r="R60" i="19"/>
  <c r="V60" i="19"/>
  <c r="Z60" i="19"/>
  <c r="AD60" i="19"/>
  <c r="AH60" i="19"/>
  <c r="AF83" i="19" s="1"/>
  <c r="AL60" i="19"/>
  <c r="W48" i="20"/>
  <c r="Q49" i="20"/>
  <c r="K50" i="20"/>
  <c r="E51" i="20"/>
  <c r="AK51" i="20"/>
  <c r="AE52" i="20"/>
  <c r="Y53" i="20"/>
  <c r="S54" i="20"/>
  <c r="M55" i="20"/>
  <c r="AD55" i="20"/>
  <c r="H56" i="20"/>
  <c r="X56" i="20"/>
  <c r="B57" i="20"/>
  <c r="R57" i="20"/>
  <c r="AH57" i="20"/>
  <c r="L58" i="20"/>
  <c r="AB58" i="20"/>
  <c r="F59" i="20"/>
  <c r="V59" i="20"/>
  <c r="AI59" i="20"/>
  <c r="E60" i="20"/>
  <c r="M60" i="20"/>
  <c r="U60" i="20"/>
  <c r="AC60" i="20"/>
  <c r="AK60" i="20"/>
  <c r="G61" i="20"/>
  <c r="O61" i="20"/>
  <c r="W61" i="20"/>
  <c r="AE61" i="20"/>
  <c r="AM61" i="20"/>
  <c r="I62" i="20"/>
  <c r="Q62" i="20"/>
  <c r="Y62" i="20"/>
  <c r="AG62" i="20"/>
  <c r="C63" i="20"/>
  <c r="K63" i="20"/>
  <c r="S63" i="20"/>
  <c r="AA63" i="20"/>
  <c r="AI63" i="20"/>
  <c r="E64" i="20"/>
  <c r="M64" i="20"/>
  <c r="U64" i="20"/>
  <c r="AC64" i="20"/>
  <c r="AK64" i="20"/>
  <c r="G65" i="20"/>
  <c r="O65" i="20"/>
  <c r="W65" i="20"/>
  <c r="AE65" i="20"/>
  <c r="AM65" i="20"/>
  <c r="I66" i="20"/>
  <c r="Q66" i="20"/>
  <c r="Y66" i="20"/>
  <c r="AG66" i="20"/>
  <c r="D47" i="20"/>
  <c r="L47" i="20"/>
  <c r="T47" i="20"/>
  <c r="AB47" i="20"/>
  <c r="AJ47" i="20"/>
  <c r="C48" i="19"/>
  <c r="K48" i="19"/>
  <c r="S48" i="19"/>
  <c r="AA48" i="19"/>
  <c r="AI48" i="19"/>
  <c r="E49" i="19"/>
  <c r="M49" i="19"/>
  <c r="U49" i="19"/>
  <c r="AC49" i="19"/>
  <c r="AK49" i="19"/>
  <c r="G50" i="19"/>
  <c r="O50" i="19"/>
  <c r="V50" i="19"/>
  <c r="R73" i="19" s="1"/>
  <c r="AA50" i="19"/>
  <c r="AF50" i="19"/>
  <c r="AL50" i="19"/>
  <c r="E51" i="19"/>
  <c r="E74" i="19" s="1"/>
  <c r="J51" i="19"/>
  <c r="P51" i="19"/>
  <c r="U51" i="19"/>
  <c r="Z51" i="19"/>
  <c r="V74" i="19" s="1"/>
  <c r="AF51" i="19"/>
  <c r="AK51" i="19"/>
  <c r="D52" i="19"/>
  <c r="J52" i="19"/>
  <c r="O52" i="19"/>
  <c r="T52" i="19"/>
  <c r="Z52" i="19"/>
  <c r="AE52" i="19"/>
  <c r="AI52" i="19"/>
  <c r="AM52" i="19"/>
  <c r="E53" i="19"/>
  <c r="I53" i="19"/>
  <c r="H76" i="19" s="1"/>
  <c r="M53" i="19"/>
  <c r="Q53" i="19"/>
  <c r="U53" i="19"/>
  <c r="Y53" i="19"/>
  <c r="AC53" i="19"/>
  <c r="AG53" i="19"/>
  <c r="AK53" i="19"/>
  <c r="C54" i="19"/>
  <c r="G54" i="19"/>
  <c r="K54" i="19"/>
  <c r="O54" i="19"/>
  <c r="S54" i="19"/>
  <c r="W54" i="19"/>
  <c r="AA54" i="19"/>
  <c r="AE54" i="19"/>
  <c r="AI54" i="19"/>
  <c r="AM54" i="19"/>
  <c r="E55" i="19"/>
  <c r="I55" i="19"/>
  <c r="M55" i="19"/>
  <c r="Q55" i="19"/>
  <c r="U55" i="19"/>
  <c r="Y55" i="19"/>
  <c r="AC55" i="19"/>
  <c r="AG55" i="19"/>
  <c r="AK55" i="19"/>
  <c r="C56" i="19"/>
  <c r="G56" i="19"/>
  <c r="K56" i="19"/>
  <c r="O56" i="19"/>
  <c r="S56" i="19"/>
  <c r="W56" i="19"/>
  <c r="AA56" i="19"/>
  <c r="AE56" i="19"/>
  <c r="AI56" i="19"/>
  <c r="AM56" i="19"/>
  <c r="E57" i="19"/>
  <c r="I57" i="19"/>
  <c r="M57" i="19"/>
  <c r="Q57" i="19"/>
  <c r="U57" i="19"/>
  <c r="Y57" i="19"/>
  <c r="AC57" i="19"/>
  <c r="AG57" i="19"/>
  <c r="AK57" i="19"/>
  <c r="C58" i="19"/>
  <c r="G58" i="19"/>
  <c r="K58" i="19"/>
  <c r="K81" i="19" s="1"/>
  <c r="O58" i="19"/>
  <c r="S58" i="19"/>
  <c r="W58" i="19"/>
  <c r="AA58" i="19"/>
  <c r="AE58" i="19"/>
  <c r="AI58" i="19"/>
  <c r="AM58" i="19"/>
  <c r="E59" i="19"/>
  <c r="I59" i="19"/>
  <c r="M59" i="19"/>
  <c r="Q59" i="19"/>
  <c r="U59" i="19"/>
  <c r="Y59" i="19"/>
  <c r="AC59" i="19"/>
  <c r="AG59" i="19"/>
  <c r="AK59" i="19"/>
  <c r="C60" i="19"/>
  <c r="G60" i="19"/>
  <c r="K60" i="19"/>
  <c r="O60" i="19"/>
  <c r="K83" i="19" s="1"/>
  <c r="S60" i="19"/>
  <c r="W60" i="19"/>
  <c r="AA60" i="19"/>
  <c r="AE60" i="19"/>
  <c r="AE83" i="19" s="1"/>
  <c r="AI60" i="19"/>
  <c r="AM60" i="19"/>
  <c r="E61" i="19"/>
  <c r="I61" i="19"/>
  <c r="M61" i="19"/>
  <c r="Q61" i="19"/>
  <c r="U61" i="19"/>
  <c r="Y61" i="19"/>
  <c r="AC61" i="19"/>
  <c r="AG61" i="19"/>
  <c r="AK61" i="19"/>
  <c r="C62" i="19"/>
  <c r="G62" i="19"/>
  <c r="K62" i="19"/>
  <c r="O62" i="19"/>
  <c r="S62" i="19"/>
  <c r="W62" i="19"/>
  <c r="AA62" i="19"/>
  <c r="AE62" i="19"/>
  <c r="AI62" i="19"/>
  <c r="AM62" i="19"/>
  <c r="E63" i="19"/>
  <c r="I63" i="19"/>
  <c r="M63" i="19"/>
  <c r="J86" i="19" s="1"/>
  <c r="Q63" i="19"/>
  <c r="U63" i="19"/>
  <c r="Y63" i="19"/>
  <c r="AC63" i="19"/>
  <c r="AC86" i="19" s="1"/>
  <c r="AG63" i="19"/>
  <c r="AK63" i="19"/>
  <c r="C64" i="19"/>
  <c r="G64" i="19"/>
  <c r="K64" i="19"/>
  <c r="O64" i="19"/>
  <c r="S64" i="19"/>
  <c r="W64" i="19"/>
  <c r="T87" i="19" s="1"/>
  <c r="AA64" i="19"/>
  <c r="AE64" i="19"/>
  <c r="AI64" i="19"/>
  <c r="AM64" i="19"/>
  <c r="AI87" i="19" s="1"/>
  <c r="E65" i="19"/>
  <c r="I65" i="19"/>
  <c r="M65" i="19"/>
  <c r="Q65" i="19"/>
  <c r="U65" i="19"/>
  <c r="Y65" i="19"/>
  <c r="AC65" i="19"/>
  <c r="AG65" i="19"/>
  <c r="AK65" i="19"/>
  <c r="C66" i="19"/>
  <c r="G66" i="19"/>
  <c r="A3" i="12"/>
  <c r="A47" i="12" s="1"/>
  <c r="B7" i="21"/>
  <c r="B7" i="23"/>
  <c r="B7" i="22"/>
  <c r="A3" i="20"/>
  <c r="A70" i="20" s="1"/>
  <c r="B16" i="23"/>
  <c r="B16" i="22"/>
  <c r="A12" i="20"/>
  <c r="B8" i="23"/>
  <c r="B8" i="22"/>
  <c r="B8" i="21"/>
  <c r="A4" i="20"/>
  <c r="J62" i="9"/>
  <c r="AH47" i="19"/>
  <c r="Z47" i="19"/>
  <c r="R47" i="19"/>
  <c r="J47" i="19"/>
  <c r="AM66" i="19"/>
  <c r="AE66" i="19"/>
  <c r="W66" i="19"/>
  <c r="O66" i="19"/>
  <c r="F66" i="19"/>
  <c r="AB65" i="19"/>
  <c r="R65" i="19"/>
  <c r="G65" i="19"/>
  <c r="AH64" i="19"/>
  <c r="X64" i="19"/>
  <c r="M64" i="19"/>
  <c r="B64" i="19"/>
  <c r="N62" i="19"/>
  <c r="A3" i="9"/>
  <c r="A13" i="9"/>
  <c r="A80" i="9" s="1"/>
  <c r="A8" i="9"/>
  <c r="A97" i="9" s="1"/>
  <c r="A21" i="12"/>
  <c r="A43" i="12" s="1"/>
  <c r="A16" i="12"/>
  <c r="A5" i="12"/>
  <c r="A27" i="12" s="1"/>
  <c r="A19" i="12"/>
  <c r="A108" i="12" s="1"/>
  <c r="B23" i="21"/>
  <c r="B23" i="23"/>
  <c r="B23" i="22"/>
  <c r="A19" i="20"/>
  <c r="A86" i="20" s="1"/>
  <c r="A15" i="12"/>
  <c r="A104" i="12" s="1"/>
  <c r="B19" i="21"/>
  <c r="B19" i="23"/>
  <c r="B19" i="22"/>
  <c r="A15" i="20"/>
  <c r="A82" i="20" s="1"/>
  <c r="A11" i="12"/>
  <c r="B15" i="21"/>
  <c r="B15" i="23"/>
  <c r="A11" i="20"/>
  <c r="A78" i="20" s="1"/>
  <c r="B15" i="22"/>
  <c r="B11" i="21"/>
  <c r="B11" i="23"/>
  <c r="B11" i="22"/>
  <c r="A7" i="20"/>
  <c r="B7" i="15"/>
  <c r="B11" i="15"/>
  <c r="B15" i="15"/>
  <c r="B19" i="15"/>
  <c r="B23" i="15"/>
  <c r="B7" i="13"/>
  <c r="B11" i="13"/>
  <c r="B15" i="13"/>
  <c r="B19" i="13"/>
  <c r="B23" i="13"/>
  <c r="B7" i="14"/>
  <c r="B11" i="14"/>
  <c r="B15" i="14"/>
  <c r="B19" i="14"/>
  <c r="B23" i="14"/>
  <c r="AM66" i="9"/>
  <c r="W66" i="9"/>
  <c r="G66" i="9"/>
  <c r="AK47" i="19"/>
  <c r="AG47" i="19"/>
  <c r="AC47" i="19"/>
  <c r="Y47" i="19"/>
  <c r="U47" i="19"/>
  <c r="Q47" i="19"/>
  <c r="M47" i="19"/>
  <c r="I47" i="19"/>
  <c r="E47" i="19"/>
  <c r="AL66" i="19"/>
  <c r="AH66" i="19"/>
  <c r="AD66" i="19"/>
  <c r="Z66" i="19"/>
  <c r="V66" i="19"/>
  <c r="R66" i="19"/>
  <c r="N66" i="19"/>
  <c r="J66" i="19"/>
  <c r="E66" i="19"/>
  <c r="AL65" i="19"/>
  <c r="AF65" i="19"/>
  <c r="AA65" i="19"/>
  <c r="V65" i="19"/>
  <c r="P65" i="19"/>
  <c r="K65" i="19"/>
  <c r="F65" i="19"/>
  <c r="AL64" i="19"/>
  <c r="AG64" i="19"/>
  <c r="AB64" i="19"/>
  <c r="V64" i="19"/>
  <c r="Q64" i="19"/>
  <c r="Q87" i="19" s="1"/>
  <c r="L64" i="19"/>
  <c r="F64" i="19"/>
  <c r="D87" i="19" s="1"/>
  <c r="AM63" i="19"/>
  <c r="AH63" i="19"/>
  <c r="AB63" i="19"/>
  <c r="W63" i="19"/>
  <c r="V86" i="19" s="1"/>
  <c r="R63" i="19"/>
  <c r="L63" i="19"/>
  <c r="G63" i="19"/>
  <c r="B63" i="19"/>
  <c r="AH62" i="19"/>
  <c r="AC62" i="19"/>
  <c r="X62" i="19"/>
  <c r="R62" i="19"/>
  <c r="M62" i="19"/>
  <c r="H62" i="19"/>
  <c r="B62" i="19"/>
  <c r="AI61" i="19"/>
  <c r="AD61" i="19"/>
  <c r="X61" i="19"/>
  <c r="S61" i="19"/>
  <c r="N61" i="19"/>
  <c r="H61" i="19"/>
  <c r="C61" i="19"/>
  <c r="AG60" i="19"/>
  <c r="Y60" i="19"/>
  <c r="Q60" i="19"/>
  <c r="I60" i="19"/>
  <c r="AM59" i="19"/>
  <c r="AE59" i="19"/>
  <c r="W59" i="19"/>
  <c r="O59" i="19"/>
  <c r="G59" i="19"/>
  <c r="AK58" i="19"/>
  <c r="AC58" i="19"/>
  <c r="U58" i="19"/>
  <c r="M58" i="19"/>
  <c r="E58" i="19"/>
  <c r="AI57" i="19"/>
  <c r="AA57" i="19"/>
  <c r="S57" i="19"/>
  <c r="K57" i="19"/>
  <c r="C57" i="19"/>
  <c r="AG56" i="19"/>
  <c r="Y56" i="19"/>
  <c r="Q56" i="19"/>
  <c r="I56" i="19"/>
  <c r="AM55" i="19"/>
  <c r="AE55" i="19"/>
  <c r="W55" i="19"/>
  <c r="O55" i="19"/>
  <c r="G55" i="19"/>
  <c r="AK54" i="19"/>
  <c r="AC54" i="19"/>
  <c r="U54" i="19"/>
  <c r="M54" i="19"/>
  <c r="E54" i="19"/>
  <c r="AI53" i="19"/>
  <c r="AA53" i="19"/>
  <c r="S53" i="19"/>
  <c r="K53" i="19"/>
  <c r="C53" i="19"/>
  <c r="AG52" i="19"/>
  <c r="W52" i="19"/>
  <c r="L52" i="19"/>
  <c r="B52" i="19"/>
  <c r="AC51" i="19"/>
  <c r="R51" i="19"/>
  <c r="H51" i="19"/>
  <c r="AI50" i="19"/>
  <c r="X50" i="19"/>
  <c r="K50" i="19"/>
  <c r="AG49" i="19"/>
  <c r="Q49" i="19"/>
  <c r="AM48" i="19"/>
  <c r="W48" i="19"/>
  <c r="G48" i="19"/>
  <c r="A13" i="20"/>
  <c r="A57" i="20" s="1"/>
  <c r="AE47" i="20"/>
  <c r="O47" i="20"/>
  <c r="AJ66" i="20"/>
  <c r="T66" i="20"/>
  <c r="D66" i="20"/>
  <c r="Z65" i="20"/>
  <c r="J65" i="20"/>
  <c r="AF64" i="20"/>
  <c r="P64" i="20"/>
  <c r="AL63" i="20"/>
  <c r="V63" i="20"/>
  <c r="F63" i="20"/>
  <c r="AB62" i="20"/>
  <c r="L62" i="20"/>
  <c r="AH61" i="20"/>
  <c r="R61" i="20"/>
  <c r="B61" i="20"/>
  <c r="X60" i="20"/>
  <c r="H60" i="20"/>
  <c r="AC59" i="20"/>
  <c r="AI58" i="20"/>
  <c r="C58" i="20"/>
  <c r="I57" i="20"/>
  <c r="O56" i="20"/>
  <c r="O79" i="20" s="1"/>
  <c r="U55" i="20"/>
  <c r="B54" i="20"/>
  <c r="N52" i="20"/>
  <c r="Z50" i="20"/>
  <c r="AL48" i="20"/>
  <c r="B16" i="21"/>
  <c r="AM85" i="9"/>
  <c r="AL85" i="9"/>
  <c r="AM89" i="9"/>
  <c r="AM81" i="9"/>
  <c r="AL89" i="9"/>
  <c r="AL81" i="9"/>
  <c r="AM87" i="9"/>
  <c r="AM83" i="9"/>
  <c r="AM75" i="9"/>
  <c r="AL87" i="9"/>
  <c r="AL83" i="9"/>
  <c r="AK74" i="12"/>
  <c r="AM73" i="9"/>
  <c r="AK75" i="12"/>
  <c r="AM115" i="9"/>
  <c r="AM88" i="9"/>
  <c r="AM86" i="9"/>
  <c r="AM84" i="9"/>
  <c r="AM82" i="9"/>
  <c r="AM79" i="9"/>
  <c r="AM71" i="9"/>
  <c r="AJ85" i="12"/>
  <c r="AM114" i="9"/>
  <c r="AL88" i="9"/>
  <c r="AL86" i="9"/>
  <c r="AL84" i="9"/>
  <c r="AL82" i="9"/>
  <c r="AJ72" i="12"/>
  <c r="AJ87" i="12"/>
  <c r="E28" i="23"/>
  <c r="E25" i="23" a="1"/>
  <c r="E25" i="23" s="1"/>
  <c r="E23" i="23" a="1"/>
  <c r="E23" i="23" s="1"/>
  <c r="E22" i="23" a="1"/>
  <c r="E22" i="23" s="1"/>
  <c r="E21" i="23" a="1"/>
  <c r="E21" i="23" s="1"/>
  <c r="E20" i="23" a="1"/>
  <c r="E20" i="23" s="1"/>
  <c r="E19" i="23" a="1"/>
  <c r="E19" i="23" s="1"/>
  <c r="E18" i="23" a="1"/>
  <c r="E18" i="23" s="1"/>
  <c r="E17" i="23" a="1"/>
  <c r="E17" i="23" s="1"/>
  <c r="E16" i="23" a="1"/>
  <c r="E16" i="23" s="1"/>
  <c r="E15" i="23" a="1"/>
  <c r="E15" i="23" s="1"/>
  <c r="E24" i="23" a="1"/>
  <c r="E24" i="23" s="1"/>
  <c r="E26" i="23" a="1"/>
  <c r="E26" i="23" s="1"/>
  <c r="E9" i="23" a="1"/>
  <c r="E9" i="23" s="1"/>
  <c r="E8" i="23" a="1"/>
  <c r="E8" i="23" s="1"/>
  <c r="E10" i="23" a="1"/>
  <c r="E10" i="23" s="1"/>
  <c r="E12" i="23" a="1"/>
  <c r="E12" i="23" s="1"/>
  <c r="E14" i="23" a="1"/>
  <c r="E14" i="23" s="1"/>
  <c r="E7" i="23" a="1"/>
  <c r="E7" i="23" s="1"/>
  <c r="E11" i="23" a="1"/>
  <c r="E11" i="23" s="1"/>
  <c r="E13" i="23" a="1"/>
  <c r="E13" i="23" s="1"/>
  <c r="F2" i="23"/>
  <c r="F6" i="23" s="1"/>
  <c r="G2" i="22"/>
  <c r="H2" i="22" s="1"/>
  <c r="I2" i="22" s="1"/>
  <c r="J2" i="22" s="1"/>
  <c r="K2" i="22" s="1"/>
  <c r="L2" i="22" s="1"/>
  <c r="M2" i="22" s="1"/>
  <c r="N2" i="22" s="1"/>
  <c r="E28" i="22"/>
  <c r="E25" i="22" a="1"/>
  <c r="E25" i="22" s="1"/>
  <c r="E23" i="22" a="1"/>
  <c r="E23" i="22" s="1"/>
  <c r="E22" i="22" a="1"/>
  <c r="E22" i="22" s="1"/>
  <c r="E21" i="22" a="1"/>
  <c r="E21" i="22" s="1"/>
  <c r="E20" i="22" a="1"/>
  <c r="E20" i="22" s="1"/>
  <c r="E19" i="22" a="1"/>
  <c r="E19" i="22" s="1"/>
  <c r="E18" i="22" a="1"/>
  <c r="E18" i="22" s="1"/>
  <c r="E17" i="22" a="1"/>
  <c r="E17" i="22" s="1"/>
  <c r="E16" i="22" a="1"/>
  <c r="E16" i="22" s="1"/>
  <c r="E15" i="22" a="1"/>
  <c r="E15" i="22" s="1"/>
  <c r="E26" i="22" a="1"/>
  <c r="E26" i="22" s="1"/>
  <c r="E24" i="22" a="1"/>
  <c r="E24" i="22" s="1"/>
  <c r="F6" i="22"/>
  <c r="E7" i="22" a="1"/>
  <c r="E7" i="22" s="1"/>
  <c r="E8" i="22" a="1"/>
  <c r="E8" i="22" s="1"/>
  <c r="E9" i="22" a="1"/>
  <c r="E9" i="22" s="1"/>
  <c r="E10" i="22" a="1"/>
  <c r="E10" i="22" s="1"/>
  <c r="E11" i="22" a="1"/>
  <c r="E11" i="22" s="1"/>
  <c r="E12" i="22" a="1"/>
  <c r="E12" i="22" s="1"/>
  <c r="E13" i="22" a="1"/>
  <c r="E13" i="22" s="1"/>
  <c r="E14" i="22" a="1"/>
  <c r="E14" i="22" s="1"/>
  <c r="AJ70" i="9"/>
  <c r="AJ92" i="9" s="1"/>
  <c r="AJ74" i="9"/>
  <c r="AJ79" i="9"/>
  <c r="AJ73" i="9"/>
  <c r="AJ76" i="9"/>
  <c r="AM78" i="19"/>
  <c r="AM88" i="19"/>
  <c r="AM75" i="19"/>
  <c r="AM71" i="19"/>
  <c r="AM83" i="19"/>
  <c r="AM80" i="19"/>
  <c r="AM72" i="19"/>
  <c r="AL70" i="19"/>
  <c r="AL92" i="19" s="1"/>
  <c r="AL74" i="19"/>
  <c r="AL71" i="19"/>
  <c r="AL75" i="19"/>
  <c r="AK70" i="20"/>
  <c r="AK92" i="20" s="1"/>
  <c r="AM72" i="20"/>
  <c r="AL70" i="20"/>
  <c r="AL92" i="20" s="1"/>
  <c r="AM75" i="20"/>
  <c r="AL71" i="20"/>
  <c r="AL80" i="20"/>
  <c r="AM71" i="20"/>
  <c r="E14" i="21" a="1"/>
  <c r="E14" i="21" s="1"/>
  <c r="E8" i="21" a="1"/>
  <c r="E8" i="21" s="1"/>
  <c r="E12" i="21" a="1"/>
  <c r="E12" i="21" s="1"/>
  <c r="E6" i="13"/>
  <c r="E6" i="14"/>
  <c r="E6" i="15"/>
  <c r="E7" i="21" a="1"/>
  <c r="E7" i="21" s="1"/>
  <c r="E11" i="21" a="1"/>
  <c r="E11" i="21" s="1"/>
  <c r="E20" i="21" a="1"/>
  <c r="E20" i="21" s="1"/>
  <c r="E22" i="21" a="1"/>
  <c r="E22" i="21" s="1"/>
  <c r="F2" i="21"/>
  <c r="E10" i="21" a="1"/>
  <c r="E10" i="21" s="1"/>
  <c r="E28" i="21"/>
  <c r="E26" i="21" a="1"/>
  <c r="E26" i="21" s="1"/>
  <c r="E25" i="21" a="1"/>
  <c r="E25" i="21" s="1"/>
  <c r="E24" i="21" a="1"/>
  <c r="E24" i="21" s="1"/>
  <c r="E16" i="21" a="1"/>
  <c r="E16" i="21" s="1"/>
  <c r="E18" i="21" a="1"/>
  <c r="E18" i="21" s="1"/>
  <c r="E9" i="21" a="1"/>
  <c r="E9" i="21" s="1"/>
  <c r="E13" i="21" a="1"/>
  <c r="E13" i="21" s="1"/>
  <c r="E15" i="21" a="1"/>
  <c r="E15" i="21" s="1"/>
  <c r="E17" i="21" a="1"/>
  <c r="E17" i="21" s="1"/>
  <c r="E19" i="21" a="1"/>
  <c r="E19" i="21" s="1"/>
  <c r="E21" i="21" a="1"/>
  <c r="E21" i="21" s="1"/>
  <c r="E23" i="21" a="1"/>
  <c r="E23" i="21" s="1"/>
  <c r="A93" i="20"/>
  <c r="A71" i="20"/>
  <c r="A48" i="20"/>
  <c r="A26" i="20"/>
  <c r="A97" i="20"/>
  <c r="A75" i="20"/>
  <c r="A52" i="20"/>
  <c r="A30" i="20"/>
  <c r="A101" i="20"/>
  <c r="A79" i="20"/>
  <c r="A56" i="20"/>
  <c r="A34" i="20"/>
  <c r="A105" i="20"/>
  <c r="A60" i="20"/>
  <c r="A83" i="20"/>
  <c r="A38" i="20"/>
  <c r="A109" i="20"/>
  <c r="A87" i="20"/>
  <c r="A64" i="20"/>
  <c r="A42" i="20"/>
  <c r="A100" i="20"/>
  <c r="A33" i="20"/>
  <c r="A104" i="20"/>
  <c r="A37" i="20"/>
  <c r="A108" i="20"/>
  <c r="A73" i="20"/>
  <c r="A103" i="20"/>
  <c r="A81" i="20"/>
  <c r="A58" i="20"/>
  <c r="A36" i="20"/>
  <c r="A111" i="20"/>
  <c r="A89" i="20"/>
  <c r="A66" i="20"/>
  <c r="A44" i="20"/>
  <c r="A94" i="20"/>
  <c r="A72" i="20"/>
  <c r="A49" i="20"/>
  <c r="A106" i="20"/>
  <c r="A84" i="20"/>
  <c r="A61" i="20"/>
  <c r="A39" i="20"/>
  <c r="A110" i="20"/>
  <c r="A88" i="20"/>
  <c r="A43" i="20"/>
  <c r="A65" i="20"/>
  <c r="L87" i="20"/>
  <c r="X87" i="20"/>
  <c r="AJ87" i="20"/>
  <c r="AJ83" i="20"/>
  <c r="AJ75" i="20"/>
  <c r="Q75" i="20"/>
  <c r="Y87" i="20"/>
  <c r="AK114" i="20"/>
  <c r="AK115" i="20"/>
  <c r="AK88" i="20"/>
  <c r="AK89" i="20"/>
  <c r="AK87" i="20"/>
  <c r="AK84" i="20"/>
  <c r="AK80" i="20"/>
  <c r="AK76" i="20"/>
  <c r="AK85" i="20"/>
  <c r="AK81" i="20"/>
  <c r="AK77" i="20"/>
  <c r="AK86" i="20"/>
  <c r="AK82" i="20"/>
  <c r="AK78" i="20"/>
  <c r="AK71" i="20"/>
  <c r="AK79" i="20"/>
  <c r="AK75" i="20"/>
  <c r="AK72" i="20"/>
  <c r="AK83" i="20"/>
  <c r="AK73" i="20"/>
  <c r="AL74" i="20"/>
  <c r="K75" i="20"/>
  <c r="AM85" i="20"/>
  <c r="N79" i="20"/>
  <c r="AL115" i="20"/>
  <c r="AL114" i="20"/>
  <c r="AL89" i="20"/>
  <c r="AL85" i="20"/>
  <c r="AL81" i="20"/>
  <c r="AL77" i="20"/>
  <c r="AL86" i="20"/>
  <c r="AL82" i="20"/>
  <c r="AL78" i="20"/>
  <c r="AL88" i="20"/>
  <c r="AL83" i="20"/>
  <c r="AL79" i="20"/>
  <c r="AM70" i="20"/>
  <c r="AL73" i="20"/>
  <c r="AM74" i="20"/>
  <c r="AL87" i="20"/>
  <c r="W79" i="20"/>
  <c r="AM115" i="20"/>
  <c r="AM114" i="20"/>
  <c r="AM89" i="20"/>
  <c r="AM86" i="20"/>
  <c r="AM82" i="20"/>
  <c r="AM78" i="20"/>
  <c r="AM88" i="20"/>
  <c r="AM83" i="20"/>
  <c r="AM79" i="20"/>
  <c r="AM87" i="20"/>
  <c r="AM84" i="20"/>
  <c r="AM80" i="20"/>
  <c r="AM76" i="20"/>
  <c r="AL72" i="20"/>
  <c r="AM73" i="20"/>
  <c r="AL75" i="20"/>
  <c r="AM77" i="20"/>
  <c r="AL84" i="20"/>
  <c r="A95" i="19"/>
  <c r="A73" i="19"/>
  <c r="A50" i="19"/>
  <c r="A28" i="19"/>
  <c r="A94" i="19"/>
  <c r="A72" i="19"/>
  <c r="A49" i="19"/>
  <c r="A27" i="19"/>
  <c r="A93" i="19"/>
  <c r="A71" i="19"/>
  <c r="A48" i="19"/>
  <c r="A26" i="19"/>
  <c r="A92" i="19"/>
  <c r="A70" i="19"/>
  <c r="A47" i="19"/>
  <c r="A25" i="19"/>
  <c r="A97" i="19"/>
  <c r="A75" i="19"/>
  <c r="A101" i="19"/>
  <c r="A79" i="19"/>
  <c r="A56" i="19"/>
  <c r="A83" i="19"/>
  <c r="A105" i="19"/>
  <c r="A60" i="19"/>
  <c r="A109" i="19"/>
  <c r="A87" i="19"/>
  <c r="A64" i="19"/>
  <c r="A30" i="19"/>
  <c r="A34" i="19"/>
  <c r="A38" i="19"/>
  <c r="A42" i="19"/>
  <c r="A96" i="19"/>
  <c r="A74" i="19"/>
  <c r="A51" i="19"/>
  <c r="A100" i="19"/>
  <c r="A78" i="19"/>
  <c r="A55" i="19"/>
  <c r="A104" i="19"/>
  <c r="A82" i="19"/>
  <c r="A59" i="19"/>
  <c r="A108" i="19"/>
  <c r="A86" i="19"/>
  <c r="A63" i="19"/>
  <c r="A29" i="19"/>
  <c r="A33" i="19"/>
  <c r="A37" i="19"/>
  <c r="A41" i="19"/>
  <c r="A77" i="19"/>
  <c r="A103" i="19"/>
  <c r="A107" i="19"/>
  <c r="A62" i="19"/>
  <c r="A40" i="19"/>
  <c r="A98" i="19"/>
  <c r="A76" i="19"/>
  <c r="A53" i="19"/>
  <c r="A102" i="19"/>
  <c r="A57" i="19"/>
  <c r="A80" i="19"/>
  <c r="A106" i="19"/>
  <c r="A84" i="19"/>
  <c r="A61" i="19"/>
  <c r="AF87" i="19"/>
  <c r="A110" i="19"/>
  <c r="A88" i="19"/>
  <c r="A65" i="19"/>
  <c r="A43" i="19"/>
  <c r="A31" i="19"/>
  <c r="A35" i="19"/>
  <c r="A39" i="19"/>
  <c r="A52" i="19"/>
  <c r="I76" i="19"/>
  <c r="M73" i="19"/>
  <c r="Y81" i="19"/>
  <c r="AG83" i="19"/>
  <c r="AK114" i="19"/>
  <c r="AK115" i="19"/>
  <c r="AK87" i="19"/>
  <c r="AK83" i="19"/>
  <c r="AK79" i="19"/>
  <c r="AK88" i="19"/>
  <c r="AK84" i="19"/>
  <c r="AK89" i="19"/>
  <c r="AK85" i="19"/>
  <c r="AK80" i="19"/>
  <c r="AK75" i="19"/>
  <c r="AK71" i="19"/>
  <c r="AK76" i="19"/>
  <c r="AK72" i="19"/>
  <c r="AK82" i="19"/>
  <c r="AK77" i="19"/>
  <c r="AK81" i="19"/>
  <c r="AK74" i="19"/>
  <c r="AK86" i="19"/>
  <c r="AK78" i="19"/>
  <c r="AK70" i="19"/>
  <c r="AK92" i="19" s="1"/>
  <c r="AK73" i="19"/>
  <c r="B87" i="19"/>
  <c r="D80" i="19"/>
  <c r="H86" i="19"/>
  <c r="P87" i="19"/>
  <c r="AB81" i="19"/>
  <c r="AJ86" i="19"/>
  <c r="AJ87" i="19"/>
  <c r="AJ74" i="19"/>
  <c r="AJ83" i="19"/>
  <c r="AJ80" i="19"/>
  <c r="AJ73" i="19"/>
  <c r="AL78" i="19"/>
  <c r="AM84" i="19"/>
  <c r="F86" i="19"/>
  <c r="AD86" i="19"/>
  <c r="AL115" i="19"/>
  <c r="AL114" i="19"/>
  <c r="AL88" i="19"/>
  <c r="AL84" i="19"/>
  <c r="AL80" i="19"/>
  <c r="AL89" i="19"/>
  <c r="AL85" i="19"/>
  <c r="AL86" i="19"/>
  <c r="AM70" i="19"/>
  <c r="AM92" i="19" s="1"/>
  <c r="Z73" i="19"/>
  <c r="AL73" i="19"/>
  <c r="AM74" i="19"/>
  <c r="AL77" i="19"/>
  <c r="AL79" i="19"/>
  <c r="AL82" i="19"/>
  <c r="J83" i="19"/>
  <c r="AL87" i="19"/>
  <c r="C87" i="19"/>
  <c r="G86" i="19"/>
  <c r="AA81" i="19"/>
  <c r="AM115" i="19"/>
  <c r="AM114" i="19"/>
  <c r="AM89" i="19"/>
  <c r="AM85" i="19"/>
  <c r="AM81" i="19"/>
  <c r="AM86" i="19"/>
  <c r="AM87" i="19"/>
  <c r="AL72" i="19"/>
  <c r="O73" i="19"/>
  <c r="S73" i="19"/>
  <c r="AA73" i="19"/>
  <c r="AM73" i="19"/>
  <c r="Z76" i="19"/>
  <c r="AL76" i="19"/>
  <c r="AM77" i="19"/>
  <c r="AM79" i="19"/>
  <c r="N81" i="19"/>
  <c r="AM82" i="19"/>
  <c r="AL83" i="19"/>
  <c r="AK80" i="9"/>
  <c r="AJ78" i="9"/>
  <c r="AL74" i="9"/>
  <c r="AL73" i="9"/>
  <c r="AL70" i="9"/>
  <c r="AL80" i="12"/>
  <c r="AJ80" i="9"/>
  <c r="AK74" i="9"/>
  <c r="AK73" i="9"/>
  <c r="AK114" i="9"/>
  <c r="AK89" i="9"/>
  <c r="AK88" i="9"/>
  <c r="AK87" i="9"/>
  <c r="AK86" i="9"/>
  <c r="AK85" i="9"/>
  <c r="AK84" i="9"/>
  <c r="AK83" i="9"/>
  <c r="AK82" i="9"/>
  <c r="AK81" i="9"/>
  <c r="AJ75" i="9"/>
  <c r="AK72" i="9"/>
  <c r="AJ71" i="9"/>
  <c r="AM82" i="12"/>
  <c r="AK71" i="9"/>
  <c r="AM71" i="12"/>
  <c r="AK115" i="9"/>
  <c r="AJ89" i="9"/>
  <c r="AJ88" i="9"/>
  <c r="AJ87" i="9"/>
  <c r="AJ86" i="9"/>
  <c r="AJ85" i="9"/>
  <c r="AJ84" i="9"/>
  <c r="AJ83" i="9"/>
  <c r="AJ82" i="9"/>
  <c r="AJ81" i="9"/>
  <c r="AK79" i="9"/>
  <c r="AJ77" i="9"/>
  <c r="AJ72" i="9"/>
  <c r="AC54" i="9"/>
  <c r="A83" i="9"/>
  <c r="AL66" i="9"/>
  <c r="AH66" i="9"/>
  <c r="AD66" i="9"/>
  <c r="Z66" i="9"/>
  <c r="V66" i="9"/>
  <c r="R66" i="9"/>
  <c r="N66" i="9"/>
  <c r="J66" i="9"/>
  <c r="F66" i="9"/>
  <c r="B66" i="9"/>
  <c r="AL62" i="9"/>
  <c r="V62" i="9"/>
  <c r="AK50" i="9"/>
  <c r="C62" i="9"/>
  <c r="G62" i="9"/>
  <c r="K62" i="9"/>
  <c r="O62" i="9"/>
  <c r="S62" i="9"/>
  <c r="W62" i="9"/>
  <c r="AA62" i="9"/>
  <c r="AE62" i="9"/>
  <c r="AI62" i="9"/>
  <c r="AM62" i="9"/>
  <c r="D62" i="9"/>
  <c r="H62" i="9"/>
  <c r="L62" i="9"/>
  <c r="P62" i="9"/>
  <c r="T62" i="9"/>
  <c r="X62" i="9"/>
  <c r="AB62" i="9"/>
  <c r="AF62" i="9"/>
  <c r="AJ62" i="9"/>
  <c r="E62" i="9"/>
  <c r="I62" i="9"/>
  <c r="M62" i="9"/>
  <c r="Q62" i="9"/>
  <c r="U62" i="9"/>
  <c r="Y62" i="9"/>
  <c r="AC62" i="9"/>
  <c r="AG62" i="9"/>
  <c r="AK62" i="9"/>
  <c r="A38" i="9"/>
  <c r="AK66" i="9"/>
  <c r="AG66" i="9"/>
  <c r="AC66" i="9"/>
  <c r="Y66" i="9"/>
  <c r="U66" i="9"/>
  <c r="Q66" i="9"/>
  <c r="M66" i="9"/>
  <c r="I66" i="9"/>
  <c r="E66" i="9"/>
  <c r="AH62" i="9"/>
  <c r="R62" i="9"/>
  <c r="B62" i="9"/>
  <c r="B54" i="9"/>
  <c r="F54" i="9"/>
  <c r="J54" i="9"/>
  <c r="N54" i="9"/>
  <c r="R54" i="9"/>
  <c r="V54" i="9"/>
  <c r="Z54" i="9"/>
  <c r="AD54" i="9"/>
  <c r="AH54" i="9"/>
  <c r="AL54" i="9"/>
  <c r="C54" i="9"/>
  <c r="G54" i="9"/>
  <c r="K54" i="9"/>
  <c r="O54" i="9"/>
  <c r="S54" i="9"/>
  <c r="W54" i="9"/>
  <c r="AA54" i="9"/>
  <c r="AE54" i="9"/>
  <c r="AI54" i="9"/>
  <c r="AM54" i="9"/>
  <c r="D54" i="9"/>
  <c r="H54" i="9"/>
  <c r="L54" i="9"/>
  <c r="P54" i="9"/>
  <c r="T54" i="9"/>
  <c r="X54" i="9"/>
  <c r="AB54" i="9"/>
  <c r="AF54" i="9"/>
  <c r="AJ54" i="9"/>
  <c r="Q54" i="9"/>
  <c r="AG54" i="9"/>
  <c r="E54" i="9"/>
  <c r="U54" i="9"/>
  <c r="AK54" i="9"/>
  <c r="I54" i="9"/>
  <c r="Y54" i="9"/>
  <c r="A49" i="9"/>
  <c r="B50" i="9"/>
  <c r="F50" i="9"/>
  <c r="J50" i="9"/>
  <c r="N50" i="9"/>
  <c r="R50" i="9"/>
  <c r="V50" i="9"/>
  <c r="Z50" i="9"/>
  <c r="AD50" i="9"/>
  <c r="AH50" i="9"/>
  <c r="AL50" i="9"/>
  <c r="C50" i="9"/>
  <c r="G50" i="9"/>
  <c r="K50" i="9"/>
  <c r="O50" i="9"/>
  <c r="S50" i="9"/>
  <c r="W50" i="9"/>
  <c r="AA50" i="9"/>
  <c r="AE50" i="9"/>
  <c r="AI50" i="9"/>
  <c r="AM50" i="9"/>
  <c r="D50" i="9"/>
  <c r="H50" i="9"/>
  <c r="L50" i="9"/>
  <c r="P50" i="9"/>
  <c r="T50" i="9"/>
  <c r="X50" i="9"/>
  <c r="AB50" i="9"/>
  <c r="AF50" i="9"/>
  <c r="AJ50" i="9"/>
  <c r="I50" i="9"/>
  <c r="Y50" i="9"/>
  <c r="M50" i="9"/>
  <c r="AC50" i="9"/>
  <c r="Q50" i="9"/>
  <c r="AG50" i="9"/>
  <c r="AJ66" i="9"/>
  <c r="AF66" i="9"/>
  <c r="AB66" i="9"/>
  <c r="X66" i="9"/>
  <c r="T66" i="9"/>
  <c r="P66" i="9"/>
  <c r="L66" i="9"/>
  <c r="H66" i="9"/>
  <c r="AD62" i="9"/>
  <c r="N62" i="9"/>
  <c r="E50" i="9"/>
  <c r="AM76" i="12"/>
  <c r="AJ78" i="12"/>
  <c r="AJ83" i="12"/>
  <c r="AJ89" i="12"/>
  <c r="AJ70" i="12"/>
  <c r="AJ74" i="12"/>
  <c r="AJ79" i="12"/>
  <c r="A65" i="9"/>
  <c r="A57" i="9"/>
  <c r="A75" i="12"/>
  <c r="O53" i="12"/>
  <c r="A34" i="9"/>
  <c r="A26" i="9"/>
  <c r="A87" i="9"/>
  <c r="A79" i="9"/>
  <c r="A71" i="9"/>
  <c r="A31" i="12"/>
  <c r="A40" i="9"/>
  <c r="A32" i="9"/>
  <c r="A43" i="9"/>
  <c r="A53" i="9"/>
  <c r="A85" i="9"/>
  <c r="A77" i="9"/>
  <c r="A87" i="12"/>
  <c r="A71" i="12"/>
  <c r="A36" i="9"/>
  <c r="A28" i="9"/>
  <c r="A61" i="9"/>
  <c r="A89" i="9"/>
  <c r="A81" i="9"/>
  <c r="A73" i="9"/>
  <c r="A79" i="12"/>
  <c r="Y50" i="12"/>
  <c r="A80" i="12"/>
  <c r="A102" i="12"/>
  <c r="A51" i="12"/>
  <c r="O51" i="12" s="1"/>
  <c r="A29" i="12"/>
  <c r="A74" i="12"/>
  <c r="K53" i="12"/>
  <c r="AE53" i="12"/>
  <c r="AM53" i="12"/>
  <c r="U54" i="12"/>
  <c r="U58" i="12"/>
  <c r="AG62" i="12"/>
  <c r="AK62" i="12"/>
  <c r="A57" i="12"/>
  <c r="A19" i="9"/>
  <c r="A15" i="9"/>
  <c r="A11" i="9"/>
  <c r="A7" i="9"/>
  <c r="A88" i="12"/>
  <c r="A110" i="12"/>
  <c r="A72" i="12"/>
  <c r="A94" i="12"/>
  <c r="A65" i="12"/>
  <c r="W65" i="12" s="1"/>
  <c r="A49" i="12"/>
  <c r="L49" i="12" s="1"/>
  <c r="A63" i="12"/>
  <c r="N63" i="12" s="1"/>
  <c r="A59" i="12"/>
  <c r="O59" i="12" s="1"/>
  <c r="A37" i="12"/>
  <c r="A82" i="12"/>
  <c r="A76" i="12"/>
  <c r="A98" i="12"/>
  <c r="A35" i="12"/>
  <c r="A96" i="12"/>
  <c r="AH50" i="12"/>
  <c r="AH54" i="12"/>
  <c r="AL54" i="12"/>
  <c r="F62" i="12"/>
  <c r="J62" i="12"/>
  <c r="Z62" i="12"/>
  <c r="A39" i="9"/>
  <c r="A35" i="9"/>
  <c r="A31" i="9"/>
  <c r="A27" i="9"/>
  <c r="A42" i="9"/>
  <c r="A64" i="9"/>
  <c r="A60" i="9"/>
  <c r="A56" i="9"/>
  <c r="A52" i="9"/>
  <c r="A48" i="9"/>
  <c r="A111" i="9"/>
  <c r="A107" i="9"/>
  <c r="A99" i="9"/>
  <c r="A95" i="9"/>
  <c r="A42" i="12"/>
  <c r="A34" i="12"/>
  <c r="A30" i="12"/>
  <c r="A26" i="12"/>
  <c r="A64" i="12"/>
  <c r="AL64" i="12" s="1"/>
  <c r="A60" i="12"/>
  <c r="A56" i="12"/>
  <c r="AD56" i="12" s="1"/>
  <c r="A52" i="12"/>
  <c r="AI52" i="12" s="1"/>
  <c r="A48" i="12"/>
  <c r="AC48" i="12" s="1"/>
  <c r="A111" i="12"/>
  <c r="A107" i="12"/>
  <c r="A103" i="12"/>
  <c r="A99" i="12"/>
  <c r="A95" i="12"/>
  <c r="G50" i="12"/>
  <c r="S50" i="12"/>
  <c r="AA50" i="12"/>
  <c r="AI50" i="12"/>
  <c r="AM50" i="12"/>
  <c r="G54" i="12"/>
  <c r="W54" i="12"/>
  <c r="K58" i="12"/>
  <c r="W58" i="12"/>
  <c r="AA58" i="12"/>
  <c r="AE58" i="12"/>
  <c r="A110" i="9"/>
  <c r="A106" i="9"/>
  <c r="A102" i="9"/>
  <c r="A98" i="9"/>
  <c r="A94" i="9"/>
  <c r="A85" i="12"/>
  <c r="A81" i="12"/>
  <c r="A77" i="12"/>
  <c r="A73" i="12"/>
  <c r="D54" i="12"/>
  <c r="L54" i="12"/>
  <c r="T54" i="12"/>
  <c r="P56" i="12"/>
  <c r="L58" i="12"/>
  <c r="P58" i="12"/>
  <c r="AB62" i="12"/>
  <c r="H64" i="12"/>
  <c r="A44" i="9"/>
  <c r="A40" i="12"/>
  <c r="A36" i="12"/>
  <c r="A32" i="12"/>
  <c r="A28" i="12"/>
  <c r="A70" i="12"/>
  <c r="Q58" i="12"/>
  <c r="R62" i="12"/>
  <c r="D58" i="12"/>
  <c r="P62" i="12"/>
  <c r="I50" i="12"/>
  <c r="AE57" i="12"/>
  <c r="V48" i="12"/>
  <c r="B54" i="12"/>
  <c r="J54" i="12"/>
  <c r="Z54" i="12"/>
  <c r="N64" i="12"/>
  <c r="AJ62" i="12"/>
  <c r="E48" i="12"/>
  <c r="U48" i="12"/>
  <c r="AK48" i="12"/>
  <c r="AE49" i="12"/>
  <c r="B48" i="12"/>
  <c r="W48" i="12"/>
  <c r="AG48" i="12"/>
  <c r="E50" i="12"/>
  <c r="J50" i="12"/>
  <c r="O50" i="12"/>
  <c r="U50" i="12"/>
  <c r="Z50" i="12"/>
  <c r="AE50" i="12"/>
  <c r="AK50" i="12"/>
  <c r="AE52" i="12"/>
  <c r="C54" i="12"/>
  <c r="K54" i="12"/>
  <c r="O54" i="12"/>
  <c r="S54" i="12"/>
  <c r="AA54" i="12"/>
  <c r="AE54" i="12"/>
  <c r="AI54" i="12"/>
  <c r="AM54" i="12"/>
  <c r="T56" i="12"/>
  <c r="H58" i="12"/>
  <c r="T58" i="12"/>
  <c r="X58" i="12"/>
  <c r="AB58" i="12"/>
  <c r="AF58" i="12"/>
  <c r="AJ58" i="12"/>
  <c r="M60" i="12"/>
  <c r="E62" i="12"/>
  <c r="I62" i="12"/>
  <c r="M62" i="12"/>
  <c r="Q62" i="12"/>
  <c r="U62" i="12"/>
  <c r="Y62" i="12"/>
  <c r="AC62" i="12"/>
  <c r="O64" i="12"/>
  <c r="W64" i="12"/>
  <c r="AM64" i="12"/>
  <c r="O49" i="12"/>
  <c r="F50" i="12"/>
  <c r="K50" i="12"/>
  <c r="V50" i="12"/>
  <c r="AG50" i="12"/>
  <c r="AL50" i="12"/>
  <c r="C53" i="12"/>
  <c r="S53" i="12"/>
  <c r="AI53" i="12"/>
  <c r="H54" i="12"/>
  <c r="P54" i="12"/>
  <c r="X54" i="12"/>
  <c r="AB54" i="12"/>
  <c r="AF54" i="12"/>
  <c r="AJ54" i="12"/>
  <c r="E58" i="12"/>
  <c r="I58" i="12"/>
  <c r="M58" i="12"/>
  <c r="Y58" i="12"/>
  <c r="AC58" i="12"/>
  <c r="AG58" i="12"/>
  <c r="AK58" i="12"/>
  <c r="AD60" i="12"/>
  <c r="N62" i="12"/>
  <c r="V62" i="12"/>
  <c r="AD62" i="12"/>
  <c r="AH62" i="12"/>
  <c r="AL62" i="12"/>
  <c r="D64" i="12"/>
  <c r="T64" i="12"/>
  <c r="AJ64" i="12"/>
  <c r="B50" i="12"/>
  <c r="M50" i="12"/>
  <c r="R50" i="12"/>
  <c r="W50" i="12"/>
  <c r="AC50" i="12"/>
  <c r="G53" i="12"/>
  <c r="W53" i="12"/>
  <c r="E54" i="12"/>
  <c r="I54" i="12"/>
  <c r="M54" i="12"/>
  <c r="Q54" i="12"/>
  <c r="Y54" i="12"/>
  <c r="AC54" i="12"/>
  <c r="AG54" i="12"/>
  <c r="AK54" i="12"/>
  <c r="B58" i="12"/>
  <c r="F58" i="12"/>
  <c r="J58" i="12"/>
  <c r="N58" i="12"/>
  <c r="R58" i="12"/>
  <c r="V58" i="12"/>
  <c r="Z58" i="12"/>
  <c r="AD58" i="12"/>
  <c r="AH58" i="12"/>
  <c r="AL58" i="12"/>
  <c r="C62" i="12"/>
  <c r="G62" i="12"/>
  <c r="K62" i="12"/>
  <c r="O62" i="12"/>
  <c r="S62" i="12"/>
  <c r="W62" i="12"/>
  <c r="AA62" i="12"/>
  <c r="AE62" i="12"/>
  <c r="AI62" i="12"/>
  <c r="AM62" i="12"/>
  <c r="Q64" i="12"/>
  <c r="U64" i="12"/>
  <c r="Y64" i="12"/>
  <c r="AK64" i="12"/>
  <c r="AC65" i="12"/>
  <c r="J64" i="12"/>
  <c r="X62" i="12"/>
  <c r="L62" i="12"/>
  <c r="D62" i="12"/>
  <c r="AM58" i="12"/>
  <c r="G58" i="12"/>
  <c r="R54" i="12"/>
  <c r="AH64" i="12"/>
  <c r="AF62" i="12"/>
  <c r="T62" i="12"/>
  <c r="AI58" i="12"/>
  <c r="O58" i="12"/>
  <c r="V54" i="12"/>
  <c r="N54" i="12"/>
  <c r="F54" i="12"/>
  <c r="AD50" i="12"/>
  <c r="C50" i="12"/>
  <c r="AD48" i="12"/>
  <c r="AD64" i="12"/>
  <c r="R64" i="12"/>
  <c r="H62" i="12"/>
  <c r="S58" i="12"/>
  <c r="C58" i="12"/>
  <c r="AD54" i="12"/>
  <c r="AA53" i="12"/>
  <c r="N50" i="12"/>
  <c r="AL48" i="12"/>
  <c r="K48" i="12"/>
  <c r="D50" i="12"/>
  <c r="D48" i="12"/>
  <c r="AJ50" i="12"/>
  <c r="AF50" i="12"/>
  <c r="AB50" i="12"/>
  <c r="X50" i="12"/>
  <c r="T50" i="12"/>
  <c r="P50" i="12"/>
  <c r="L50" i="12"/>
  <c r="H50" i="12"/>
  <c r="AJ48" i="12"/>
  <c r="AF48" i="12"/>
  <c r="X48" i="12"/>
  <c r="T48" i="12"/>
  <c r="P48" i="12"/>
  <c r="H48" i="12"/>
  <c r="AE59" i="12"/>
  <c r="N65" i="12"/>
  <c r="D49" i="12"/>
  <c r="H49" i="12"/>
  <c r="P49" i="12"/>
  <c r="T49" i="12"/>
  <c r="X49" i="12"/>
  <c r="AF49" i="12"/>
  <c r="AJ49" i="12"/>
  <c r="E49" i="12"/>
  <c r="M49" i="12"/>
  <c r="Q49" i="12"/>
  <c r="U49" i="12"/>
  <c r="AC49" i="12"/>
  <c r="AG49" i="12"/>
  <c r="AK49" i="12"/>
  <c r="F49" i="12"/>
  <c r="J49" i="12"/>
  <c r="N49" i="12"/>
  <c r="V49" i="12"/>
  <c r="Z49" i="12"/>
  <c r="AD49" i="12"/>
  <c r="AL49" i="12"/>
  <c r="AB63" i="12"/>
  <c r="T59" i="12"/>
  <c r="AJ59" i="12"/>
  <c r="Q59" i="12"/>
  <c r="J59" i="12"/>
  <c r="Z59" i="12"/>
  <c r="L51" i="12"/>
  <c r="P51" i="12"/>
  <c r="AF51" i="12"/>
  <c r="I51" i="12"/>
  <c r="M51" i="12"/>
  <c r="AC51" i="12"/>
  <c r="B51" i="12"/>
  <c r="F51" i="12"/>
  <c r="V51" i="12"/>
  <c r="AH51" i="12"/>
  <c r="AL51" i="12"/>
  <c r="AF65" i="12"/>
  <c r="K59" i="12"/>
  <c r="K51" i="12"/>
  <c r="K49" i="12"/>
  <c r="D53" i="12"/>
  <c r="H53" i="12"/>
  <c r="L53" i="12"/>
  <c r="P53" i="12"/>
  <c r="T53" i="12"/>
  <c r="X53" i="12"/>
  <c r="AB53" i="12"/>
  <c r="AF53" i="12"/>
  <c r="AJ53" i="12"/>
  <c r="E53" i="12"/>
  <c r="I53" i="12"/>
  <c r="M53" i="12"/>
  <c r="Q53" i="12"/>
  <c r="U53" i="12"/>
  <c r="Y53" i="12"/>
  <c r="AC53" i="12"/>
  <c r="AG53" i="12"/>
  <c r="AK53" i="12"/>
  <c r="B53" i="12"/>
  <c r="F53" i="12"/>
  <c r="J53" i="12"/>
  <c r="N53" i="12"/>
  <c r="R53" i="12"/>
  <c r="V53" i="12"/>
  <c r="Z53" i="12"/>
  <c r="AD53" i="12"/>
  <c r="AH53" i="12"/>
  <c r="AL53" i="12"/>
  <c r="W51" i="12"/>
  <c r="G51" i="12"/>
  <c r="W49" i="12"/>
  <c r="G49" i="12"/>
  <c r="H57" i="12"/>
  <c r="U57" i="12"/>
  <c r="AK57" i="12"/>
  <c r="AH65" i="12"/>
  <c r="S51" i="12"/>
  <c r="C51" i="12"/>
  <c r="S49" i="12"/>
  <c r="C49" i="12"/>
  <c r="AJ76" i="12"/>
  <c r="AJ82" i="12"/>
  <c r="AL73" i="12"/>
  <c r="AL115" i="9"/>
  <c r="AL114" i="9"/>
  <c r="AL76" i="9"/>
  <c r="AL75" i="9"/>
  <c r="AL78" i="9"/>
  <c r="AL77" i="9"/>
  <c r="AK76" i="9"/>
  <c r="AK75" i="9"/>
  <c r="AK70" i="9"/>
  <c r="AL80" i="9"/>
  <c r="AL79" i="9"/>
  <c r="AK78" i="9"/>
  <c r="AL72" i="9"/>
  <c r="F2" i="14"/>
  <c r="F2" i="13"/>
  <c r="G2" i="13" s="1"/>
  <c r="H2" i="13" s="1"/>
  <c r="I2" i="13" s="1"/>
  <c r="J2" i="13" s="1"/>
  <c r="K2" i="13" s="1"/>
  <c r="L2" i="13" s="1"/>
  <c r="M2" i="13" s="1"/>
  <c r="N2" i="13" s="1"/>
  <c r="F2" i="15"/>
  <c r="F6" i="15" s="1"/>
  <c r="AK114" i="12"/>
  <c r="AK115" i="12"/>
  <c r="AK88" i="12"/>
  <c r="AK86" i="12"/>
  <c r="AK84" i="12"/>
  <c r="AK82" i="12"/>
  <c r="AK80" i="12"/>
  <c r="AK89" i="12"/>
  <c r="AK79" i="12"/>
  <c r="AM73" i="12"/>
  <c r="AM74" i="12"/>
  <c r="AL75" i="12"/>
  <c r="AK76" i="12"/>
  <c r="AK77" i="12"/>
  <c r="AM80" i="12"/>
  <c r="AK81" i="12"/>
  <c r="AL83" i="12"/>
  <c r="AL115" i="12"/>
  <c r="AL114" i="12"/>
  <c r="AL89" i="12"/>
  <c r="AL87" i="12"/>
  <c r="AL88" i="12"/>
  <c r="AL85" i="12"/>
  <c r="AL78" i="12"/>
  <c r="AL76" i="12"/>
  <c r="AL74" i="12"/>
  <c r="AL72" i="12"/>
  <c r="AL70" i="12"/>
  <c r="AK70" i="12"/>
  <c r="AK71" i="12"/>
  <c r="AM75" i="12"/>
  <c r="AL77" i="12"/>
  <c r="AK78" i="12"/>
  <c r="AL81" i="12"/>
  <c r="AL84" i="12"/>
  <c r="AM115" i="12"/>
  <c r="AM114" i="12"/>
  <c r="AM89" i="12"/>
  <c r="AM87" i="12"/>
  <c r="AM85" i="12"/>
  <c r="AM83" i="12"/>
  <c r="AM81" i="12"/>
  <c r="AM79" i="12"/>
  <c r="AM88" i="12"/>
  <c r="AM86" i="12"/>
  <c r="AM84" i="12"/>
  <c r="AM70" i="12"/>
  <c r="AL71" i="12"/>
  <c r="AK72" i="12"/>
  <c r="AK73" i="12"/>
  <c r="AM77" i="12"/>
  <c r="AM78" i="12"/>
  <c r="AL79" i="12"/>
  <c r="AL82" i="12"/>
  <c r="AK85" i="12"/>
  <c r="AK87" i="12"/>
  <c r="AJ88" i="12"/>
  <c r="AJ86" i="12"/>
  <c r="AJ71" i="12"/>
  <c r="AJ115" i="12" s="1"/>
  <c r="AJ73" i="12"/>
  <c r="AJ75" i="12"/>
  <c r="AJ77" i="12"/>
  <c r="AJ80" i="12"/>
  <c r="AJ81" i="12"/>
  <c r="AM70" i="9"/>
  <c r="AM72" i="9"/>
  <c r="AM74" i="9"/>
  <c r="AM76" i="9"/>
  <c r="AM78" i="9"/>
  <c r="AM80" i="9"/>
  <c r="B47" i="12" l="1"/>
  <c r="N47" i="12"/>
  <c r="S47" i="12"/>
  <c r="L47" i="12"/>
  <c r="AJ47" i="12"/>
  <c r="K47" i="12"/>
  <c r="Z47" i="12"/>
  <c r="AG47" i="12"/>
  <c r="E47" i="12"/>
  <c r="R47" i="12"/>
  <c r="U47" i="12"/>
  <c r="AF47" i="12"/>
  <c r="F47" i="12"/>
  <c r="AK47" i="12"/>
  <c r="AL47" i="12"/>
  <c r="AM47" i="12"/>
  <c r="P47" i="12"/>
  <c r="AE47" i="12"/>
  <c r="G47" i="12"/>
  <c r="D47" i="12"/>
  <c r="AC47" i="12"/>
  <c r="T47" i="12"/>
  <c r="X47" i="12"/>
  <c r="AA47" i="12"/>
  <c r="C47" i="12"/>
  <c r="AH47" i="12"/>
  <c r="J47" i="12"/>
  <c r="Q47" i="12"/>
  <c r="M47" i="12"/>
  <c r="W47" i="12"/>
  <c r="AD47" i="12"/>
  <c r="C63" i="12"/>
  <c r="X63" i="12"/>
  <c r="AG64" i="12"/>
  <c r="E64" i="12"/>
  <c r="I48" i="12"/>
  <c r="P64" i="12"/>
  <c r="AE64" i="12"/>
  <c r="G64" i="12"/>
  <c r="AM48" i="12"/>
  <c r="R48" i="12"/>
  <c r="Z48" i="12"/>
  <c r="F64" i="12"/>
  <c r="A92" i="12"/>
  <c r="C64" i="12"/>
  <c r="A75" i="9"/>
  <c r="A30" i="9"/>
  <c r="AA83" i="19"/>
  <c r="W86" i="19"/>
  <c r="L81" i="19"/>
  <c r="D74" i="19"/>
  <c r="AG87" i="19"/>
  <c r="A32" i="19"/>
  <c r="AD83" i="19"/>
  <c r="A99" i="19"/>
  <c r="N83" i="20"/>
  <c r="U87" i="20"/>
  <c r="T87" i="20"/>
  <c r="Q83" i="20"/>
  <c r="A95" i="20"/>
  <c r="A25" i="20"/>
  <c r="X81" i="19"/>
  <c r="L83" i="19"/>
  <c r="E87" i="19"/>
  <c r="W74" i="19"/>
  <c r="AA89" i="20"/>
  <c r="A25" i="12"/>
  <c r="A86" i="12"/>
  <c r="S80" i="19"/>
  <c r="AI87" i="20"/>
  <c r="O83" i="20"/>
  <c r="A35" i="20"/>
  <c r="A41" i="20"/>
  <c r="A47" i="20"/>
  <c r="V83" i="19"/>
  <c r="E83" i="19"/>
  <c r="D73" i="19"/>
  <c r="L80" i="19"/>
  <c r="S74" i="19"/>
  <c r="AI73" i="19"/>
  <c r="C70" i="20"/>
  <c r="L83" i="20"/>
  <c r="Y74" i="19"/>
  <c r="AG73" i="19"/>
  <c r="AG87" i="20"/>
  <c r="K83" i="20"/>
  <c r="Q89" i="20"/>
  <c r="AB87" i="20"/>
  <c r="N87" i="20"/>
  <c r="C86" i="20"/>
  <c r="U83" i="20"/>
  <c r="F83" i="20"/>
  <c r="V79" i="20"/>
  <c r="F79" i="20"/>
  <c r="Z79" i="20"/>
  <c r="I75" i="20"/>
  <c r="AG75" i="20"/>
  <c r="K74" i="20"/>
  <c r="M71" i="20"/>
  <c r="H81" i="19"/>
  <c r="R63" i="12"/>
  <c r="AB64" i="12"/>
  <c r="AA48" i="12"/>
  <c r="S64" i="12"/>
  <c r="F48" i="12"/>
  <c r="O48" i="12"/>
  <c r="X64" i="12"/>
  <c r="A41" i="12"/>
  <c r="Y83" i="20"/>
  <c r="A80" i="20"/>
  <c r="A50" i="20"/>
  <c r="A63" i="20"/>
  <c r="A92" i="20"/>
  <c r="AI80" i="19"/>
  <c r="X79" i="20"/>
  <c r="X60" i="12"/>
  <c r="Q60" i="12"/>
  <c r="B60" i="12"/>
  <c r="R60" i="12"/>
  <c r="AH60" i="12"/>
  <c r="S60" i="12"/>
  <c r="AM60" i="12"/>
  <c r="AJ60" i="12"/>
  <c r="AF60" i="12"/>
  <c r="C60" i="12"/>
  <c r="AC60" i="12"/>
  <c r="F60" i="12"/>
  <c r="V60" i="12"/>
  <c r="AL60" i="12"/>
  <c r="D60" i="12"/>
  <c r="G60" i="12"/>
  <c r="W60" i="12"/>
  <c r="AE60" i="12"/>
  <c r="L60" i="12"/>
  <c r="H60" i="12"/>
  <c r="I60" i="12"/>
  <c r="AG60" i="12"/>
  <c r="J60" i="12"/>
  <c r="Z60" i="12"/>
  <c r="K60" i="12"/>
  <c r="AA60" i="12"/>
  <c r="AB60" i="12"/>
  <c r="A51" i="20"/>
  <c r="A74" i="20"/>
  <c r="A29" i="20"/>
  <c r="A105" i="12"/>
  <c r="A83" i="12"/>
  <c r="A38" i="12"/>
  <c r="U86" i="19"/>
  <c r="T86" i="19"/>
  <c r="U80" i="19"/>
  <c r="V80" i="19"/>
  <c r="AC73" i="19"/>
  <c r="AF73" i="19"/>
  <c r="AB73" i="19"/>
  <c r="AD73" i="19"/>
  <c r="AF89" i="20"/>
  <c r="AD89" i="20"/>
  <c r="AE89" i="20"/>
  <c r="AG89" i="20"/>
  <c r="J87" i="20"/>
  <c r="M87" i="20"/>
  <c r="K87" i="20"/>
  <c r="AH83" i="20"/>
  <c r="AI83" i="20"/>
  <c r="D83" i="20"/>
  <c r="E83" i="20"/>
  <c r="B83" i="20"/>
  <c r="C20" i="22" s="1"/>
  <c r="Z83" i="19"/>
  <c r="Y83" i="19"/>
  <c r="H83" i="19"/>
  <c r="I83" i="19"/>
  <c r="Q87" i="20"/>
  <c r="R87" i="20"/>
  <c r="S87" i="20"/>
  <c r="L73" i="19"/>
  <c r="K73" i="19"/>
  <c r="X75" i="20"/>
  <c r="T83" i="19"/>
  <c r="S83" i="19"/>
  <c r="AG83" i="20"/>
  <c r="AF83" i="20"/>
  <c r="AD83" i="20"/>
  <c r="AE83" i="20"/>
  <c r="N86" i="19"/>
  <c r="M86" i="19"/>
  <c r="T60" i="12"/>
  <c r="N60" i="12"/>
  <c r="AE73" i="19"/>
  <c r="O86" i="19"/>
  <c r="X74" i="19"/>
  <c r="P73" i="19"/>
  <c r="J83" i="20"/>
  <c r="H83" i="20"/>
  <c r="P87" i="20"/>
  <c r="O87" i="20"/>
  <c r="X73" i="19"/>
  <c r="V73" i="19"/>
  <c r="U73" i="19"/>
  <c r="T73" i="19"/>
  <c r="W73" i="19"/>
  <c r="Y76" i="19"/>
  <c r="X76" i="19"/>
  <c r="O83" i="19"/>
  <c r="Q83" i="19"/>
  <c r="P83" i="19"/>
  <c r="N83" i="19"/>
  <c r="R86" i="19"/>
  <c r="R87" i="19"/>
  <c r="V87" i="19"/>
  <c r="S87" i="19"/>
  <c r="U87" i="19"/>
  <c r="A55" i="12"/>
  <c r="A33" i="12"/>
  <c r="A78" i="12"/>
  <c r="A100" i="12"/>
  <c r="A92" i="9"/>
  <c r="A25" i="9"/>
  <c r="A47" i="9"/>
  <c r="G47" i="9" s="1"/>
  <c r="A70" i="9"/>
  <c r="D86" i="19"/>
  <c r="B86" i="19"/>
  <c r="C86" i="19"/>
  <c r="C83" i="19"/>
  <c r="D83" i="19"/>
  <c r="F83" i="19"/>
  <c r="P81" i="19"/>
  <c r="O81" i="19"/>
  <c r="F73" i="19"/>
  <c r="C73" i="19"/>
  <c r="E73" i="19"/>
  <c r="G73" i="19"/>
  <c r="AC75" i="20"/>
  <c r="AB75" i="20"/>
  <c r="AA83" i="20"/>
  <c r="Z83" i="20"/>
  <c r="Z87" i="20"/>
  <c r="AD87" i="20"/>
  <c r="AC87" i="20"/>
  <c r="E75" i="20"/>
  <c r="D75" i="20"/>
  <c r="C75" i="20"/>
  <c r="AB71" i="20"/>
  <c r="AC71" i="20"/>
  <c r="Y75" i="20"/>
  <c r="AA75" i="20"/>
  <c r="Z75" i="20"/>
  <c r="AB79" i="20"/>
  <c r="Y79" i="20"/>
  <c r="AA79" i="20"/>
  <c r="I71" i="20"/>
  <c r="H71" i="20"/>
  <c r="H75" i="20"/>
  <c r="A61" i="12"/>
  <c r="A84" i="12"/>
  <c r="A106" i="12"/>
  <c r="W83" i="20"/>
  <c r="S86" i="19"/>
  <c r="AE81" i="19"/>
  <c r="AD81" i="19"/>
  <c r="AF81" i="19"/>
  <c r="AG86" i="19"/>
  <c r="AF86" i="19"/>
  <c r="AH86" i="19"/>
  <c r="AI86" i="19"/>
  <c r="A58" i="9"/>
  <c r="A103" i="9"/>
  <c r="A66" i="12"/>
  <c r="A44" i="12"/>
  <c r="Z89" i="20"/>
  <c r="AC89" i="20"/>
  <c r="X83" i="19"/>
  <c r="I73" i="19"/>
  <c r="J73" i="19"/>
  <c r="H73" i="19"/>
  <c r="AI60" i="12"/>
  <c r="A89" i="12"/>
  <c r="A39" i="12"/>
  <c r="F87" i="19"/>
  <c r="AH73" i="19"/>
  <c r="P86" i="19"/>
  <c r="AC81" i="19"/>
  <c r="U83" i="19"/>
  <c r="AD75" i="20"/>
  <c r="AF75" i="20"/>
  <c r="X83" i="20"/>
  <c r="L71" i="20"/>
  <c r="A96" i="20"/>
  <c r="AI74" i="19"/>
  <c r="AG74" i="19"/>
  <c r="AF87" i="20"/>
  <c r="AE87" i="20"/>
  <c r="B87" i="20"/>
  <c r="C24" i="22" s="1"/>
  <c r="C87" i="20"/>
  <c r="G83" i="20"/>
  <c r="I83" i="20"/>
  <c r="V75" i="20"/>
  <c r="T75" i="20"/>
  <c r="U75" i="20"/>
  <c r="S75" i="20"/>
  <c r="T83" i="20"/>
  <c r="R83" i="20"/>
  <c r="S83" i="20"/>
  <c r="V83" i="20"/>
  <c r="H79" i="20"/>
  <c r="J79" i="20"/>
  <c r="K79" i="20"/>
  <c r="G79" i="20"/>
  <c r="I79" i="20"/>
  <c r="J82" i="20"/>
  <c r="K82" i="20"/>
  <c r="M79" i="20"/>
  <c r="L79" i="20"/>
  <c r="O75" i="20"/>
  <c r="P75" i="20"/>
  <c r="X71" i="20"/>
  <c r="Y71" i="20"/>
  <c r="B78" i="20"/>
  <c r="C15" i="22" s="1"/>
  <c r="C78" i="20"/>
  <c r="A31" i="20"/>
  <c r="A98" i="20"/>
  <c r="A76" i="20"/>
  <c r="A54" i="20"/>
  <c r="A32" i="20"/>
  <c r="A99" i="20"/>
  <c r="A81" i="19"/>
  <c r="A58" i="19"/>
  <c r="A36" i="19"/>
  <c r="A62" i="20"/>
  <c r="A40" i="20"/>
  <c r="A107" i="20"/>
  <c r="A44" i="19"/>
  <c r="A111" i="19"/>
  <c r="A89" i="19"/>
  <c r="O60" i="12"/>
  <c r="K83" i="12" s="1"/>
  <c r="AK60" i="12"/>
  <c r="P60" i="12"/>
  <c r="O63" i="12"/>
  <c r="U63" i="12"/>
  <c r="Y63" i="12"/>
  <c r="C57" i="12"/>
  <c r="X57" i="12"/>
  <c r="N57" i="12"/>
  <c r="E57" i="12"/>
  <c r="AD57" i="12"/>
  <c r="O57" i="12"/>
  <c r="I81" i="19"/>
  <c r="Q86" i="19"/>
  <c r="C83" i="20"/>
  <c r="B86" i="20"/>
  <c r="C23" i="22" s="1"/>
  <c r="AC83" i="20"/>
  <c r="AB89" i="20"/>
  <c r="AE75" i="20"/>
  <c r="A77" i="20"/>
  <c r="M75" i="20"/>
  <c r="A102" i="20"/>
  <c r="D86" i="20"/>
  <c r="A59" i="20"/>
  <c r="L82" i="20" s="1"/>
  <c r="A55" i="20"/>
  <c r="D78" i="20" s="1"/>
  <c r="D70" i="20"/>
  <c r="AI48" i="12"/>
  <c r="AI49" i="12"/>
  <c r="C59" i="12"/>
  <c r="AM49" i="12"/>
  <c r="AA49" i="12"/>
  <c r="R51" i="12"/>
  <c r="Y51" i="12"/>
  <c r="AB51" i="12"/>
  <c r="AG59" i="12"/>
  <c r="D59" i="12"/>
  <c r="AH49" i="12"/>
  <c r="R49" i="12"/>
  <c r="B49" i="12"/>
  <c r="Y49" i="12"/>
  <c r="I49" i="12"/>
  <c r="G72" i="12" s="1"/>
  <c r="AB49" i="12"/>
  <c r="AE51" i="12"/>
  <c r="L48" i="12"/>
  <c r="AB48" i="12"/>
  <c r="X71" i="12" s="1"/>
  <c r="I47" i="12"/>
  <c r="Y47" i="12"/>
  <c r="W70" i="12" s="1"/>
  <c r="V47" i="12"/>
  <c r="C48" i="12"/>
  <c r="O47" i="12"/>
  <c r="AI47" i="12"/>
  <c r="AH70" i="12" s="1"/>
  <c r="AC64" i="12"/>
  <c r="M64" i="12"/>
  <c r="U52" i="12"/>
  <c r="AF64" i="12"/>
  <c r="AE87" i="12" s="1"/>
  <c r="L64" i="12"/>
  <c r="Q48" i="12"/>
  <c r="P71" i="12" s="1"/>
  <c r="AA64" i="12"/>
  <c r="K64" i="12"/>
  <c r="Y48" i="12"/>
  <c r="M48" i="12"/>
  <c r="AE48" i="12"/>
  <c r="J48" i="12"/>
  <c r="AB47" i="12"/>
  <c r="H47" i="12"/>
  <c r="E70" i="12" s="1"/>
  <c r="V64" i="12"/>
  <c r="AI64" i="12"/>
  <c r="AI87" i="12" s="1"/>
  <c r="S48" i="12"/>
  <c r="D78" i="19"/>
  <c r="AK93" i="20"/>
  <c r="J6" i="22"/>
  <c r="N6" i="22"/>
  <c r="N24" i="22" s="1" a="1"/>
  <c r="N24" i="22" s="1"/>
  <c r="K6" i="22"/>
  <c r="K28" i="22" s="1"/>
  <c r="H6" i="22"/>
  <c r="AM98" i="19"/>
  <c r="AM94" i="9"/>
  <c r="AK94" i="9"/>
  <c r="AL94" i="19"/>
  <c r="AK93" i="19"/>
  <c r="I6" i="22"/>
  <c r="I21" i="22" s="1" a="1"/>
  <c r="I21" i="22" s="1"/>
  <c r="AJ99" i="9"/>
  <c r="G6" i="22"/>
  <c r="G20" i="22" s="1" a="1"/>
  <c r="G20" i="22" s="1"/>
  <c r="M6" i="22"/>
  <c r="M25" i="22" s="1" a="1"/>
  <c r="M25" i="22" s="1"/>
  <c r="AJ94" i="9"/>
  <c r="AJ93" i="9"/>
  <c r="AL93" i="19"/>
  <c r="AL102" i="9"/>
  <c r="AJ105" i="9"/>
  <c r="AK105" i="9"/>
  <c r="AL104" i="9"/>
  <c r="AM107" i="19"/>
  <c r="AK100" i="19"/>
  <c r="AK99" i="19"/>
  <c r="AM102" i="9"/>
  <c r="AL99" i="9"/>
  <c r="AJ109" i="9"/>
  <c r="AM110" i="9"/>
  <c r="AM100" i="19"/>
  <c r="AJ96" i="9"/>
  <c r="F28" i="23"/>
  <c r="F24" i="23" a="1"/>
  <c r="F24" i="23" s="1"/>
  <c r="F26" i="23" a="1"/>
  <c r="F26" i="23" s="1"/>
  <c r="F22" i="23" a="1"/>
  <c r="F22" i="23" s="1"/>
  <c r="F18" i="23" a="1"/>
  <c r="F18" i="23" s="1"/>
  <c r="F17" i="23" a="1"/>
  <c r="F17" i="23" s="1"/>
  <c r="F15" i="23" a="1"/>
  <c r="F15" i="23" s="1"/>
  <c r="F12" i="23" a="1"/>
  <c r="F12" i="23" s="1"/>
  <c r="F25" i="23" a="1"/>
  <c r="F25" i="23" s="1"/>
  <c r="F23" i="23" a="1"/>
  <c r="F23" i="23" s="1"/>
  <c r="F19" i="23" a="1"/>
  <c r="F19" i="23" s="1"/>
  <c r="F13" i="23" a="1"/>
  <c r="F13" i="23" s="1"/>
  <c r="F11" i="23" a="1"/>
  <c r="F11" i="23" s="1"/>
  <c r="F9" i="23" a="1"/>
  <c r="F9" i="23" s="1"/>
  <c r="F7" i="23" a="1"/>
  <c r="F7" i="23" s="1"/>
  <c r="F21" i="23" a="1"/>
  <c r="F21" i="23" s="1"/>
  <c r="F16" i="23" a="1"/>
  <c r="F16" i="23" s="1"/>
  <c r="F14" i="23" a="1"/>
  <c r="F14" i="23" s="1"/>
  <c r="F10" i="23" a="1"/>
  <c r="F10" i="23" s="1"/>
  <c r="F8" i="23" a="1"/>
  <c r="F8" i="23" s="1"/>
  <c r="F20" i="23" a="1"/>
  <c r="F20" i="23" s="1"/>
  <c r="G2" i="23"/>
  <c r="F28" i="22"/>
  <c r="F24" i="22" a="1"/>
  <c r="F24" i="22" s="1"/>
  <c r="F26" i="22" a="1"/>
  <c r="F26" i="22" s="1"/>
  <c r="F25" i="22" a="1"/>
  <c r="F25" i="22" s="1"/>
  <c r="F23" i="22" a="1"/>
  <c r="F23" i="22" s="1"/>
  <c r="F22" i="22" a="1"/>
  <c r="F22" i="22" s="1"/>
  <c r="F21" i="22" a="1"/>
  <c r="F21" i="22" s="1"/>
  <c r="F20" i="22" a="1"/>
  <c r="F20" i="22" s="1"/>
  <c r="F19" i="22" a="1"/>
  <c r="F19" i="22" s="1"/>
  <c r="F18" i="22" a="1"/>
  <c r="F18" i="22" s="1"/>
  <c r="F17" i="22" a="1"/>
  <c r="F17" i="22" s="1"/>
  <c r="F16" i="22" a="1"/>
  <c r="F16" i="22" s="1"/>
  <c r="F15" i="22" a="1"/>
  <c r="F15" i="22" s="1"/>
  <c r="F14" i="22" a="1"/>
  <c r="F14" i="22" s="1"/>
  <c r="F13" i="22" a="1"/>
  <c r="F13" i="22" s="1"/>
  <c r="F12" i="22" a="1"/>
  <c r="F12" i="22" s="1"/>
  <c r="F11" i="22" a="1"/>
  <c r="F11" i="22" s="1"/>
  <c r="F10" i="22" a="1"/>
  <c r="F10" i="22" s="1"/>
  <c r="F9" i="22" a="1"/>
  <c r="F9" i="22" s="1"/>
  <c r="F8" i="22" a="1"/>
  <c r="F8" i="22" s="1"/>
  <c r="F7" i="22" a="1"/>
  <c r="F7" i="22" s="1"/>
  <c r="I19" i="22" a="1"/>
  <c r="I19" i="22" s="1"/>
  <c r="I26" i="22" a="1"/>
  <c r="I26" i="22" s="1"/>
  <c r="M23" i="22" a="1"/>
  <c r="M23" i="22" s="1"/>
  <c r="M18" i="22" a="1"/>
  <c r="M18" i="22" s="1"/>
  <c r="M24" i="22" a="1"/>
  <c r="M24" i="22" s="1"/>
  <c r="M8" i="22" a="1"/>
  <c r="M8" i="22" s="1"/>
  <c r="N28" i="22"/>
  <c r="N25" i="22" a="1"/>
  <c r="N25" i="22" s="1"/>
  <c r="N19" i="22" a="1"/>
  <c r="N19" i="22" s="1"/>
  <c r="N16" i="22" a="1"/>
  <c r="N16" i="22" s="1"/>
  <c r="N11" i="22" a="1"/>
  <c r="N11" i="22" s="1"/>
  <c r="N8" i="22" a="1"/>
  <c r="N8" i="22" s="1"/>
  <c r="H28" i="22"/>
  <c r="H24" i="22" a="1"/>
  <c r="H24" i="22" s="1"/>
  <c r="H22" i="22" a="1"/>
  <c r="H22" i="22" s="1"/>
  <c r="H26" i="22" a="1"/>
  <c r="H26" i="22" s="1"/>
  <c r="H25" i="22" a="1"/>
  <c r="H25" i="22" s="1"/>
  <c r="H23" i="22" a="1"/>
  <c r="H23" i="22" s="1"/>
  <c r="H21" i="22" a="1"/>
  <c r="H21" i="22" s="1"/>
  <c r="H20" i="22" a="1"/>
  <c r="H20" i="22" s="1"/>
  <c r="H19" i="22" a="1"/>
  <c r="H19" i="22" s="1"/>
  <c r="H18" i="22" a="1"/>
  <c r="H18" i="22" s="1"/>
  <c r="H17" i="22" a="1"/>
  <c r="H17" i="22" s="1"/>
  <c r="H16" i="22" a="1"/>
  <c r="H16" i="22" s="1"/>
  <c r="H15" i="22" a="1"/>
  <c r="H15" i="22" s="1"/>
  <c r="H13" i="22" a="1"/>
  <c r="H13" i="22" s="1"/>
  <c r="H12" i="22" a="1"/>
  <c r="H12" i="22" s="1"/>
  <c r="H11" i="22" a="1"/>
  <c r="H11" i="22" s="1"/>
  <c r="H10" i="22" a="1"/>
  <c r="H10" i="22" s="1"/>
  <c r="H9" i="22" a="1"/>
  <c r="H9" i="22" s="1"/>
  <c r="H8" i="22" a="1"/>
  <c r="H8" i="22" s="1"/>
  <c r="H7" i="22" a="1"/>
  <c r="H7" i="22" s="1"/>
  <c r="H14" i="22" a="1"/>
  <c r="H14" i="22" s="1"/>
  <c r="G21" i="22" a="1"/>
  <c r="G21" i="22" s="1"/>
  <c r="G17" i="22" a="1"/>
  <c r="G17" i="22" s="1"/>
  <c r="G25" i="22" a="1"/>
  <c r="G25" i="22" s="1"/>
  <c r="G12" i="22" a="1"/>
  <c r="G12" i="22" s="1"/>
  <c r="G8" i="22" a="1"/>
  <c r="G8" i="22" s="1"/>
  <c r="J28" i="22"/>
  <c r="J25" i="22" a="1"/>
  <c r="J25" i="22" s="1"/>
  <c r="J23" i="22" a="1"/>
  <c r="J23" i="22" s="1"/>
  <c r="J26" i="22" a="1"/>
  <c r="J26" i="22" s="1"/>
  <c r="J24" i="22" a="1"/>
  <c r="J24" i="22" s="1"/>
  <c r="J22" i="22" a="1"/>
  <c r="J22" i="22" s="1"/>
  <c r="J21" i="22" a="1"/>
  <c r="J21" i="22" s="1"/>
  <c r="J20" i="22" a="1"/>
  <c r="J20" i="22" s="1"/>
  <c r="J19" i="22" a="1"/>
  <c r="J19" i="22" s="1"/>
  <c r="J18" i="22" a="1"/>
  <c r="J18" i="22" s="1"/>
  <c r="J17" i="22" a="1"/>
  <c r="J17" i="22" s="1"/>
  <c r="J16" i="22" a="1"/>
  <c r="J16" i="22" s="1"/>
  <c r="J15" i="22" a="1"/>
  <c r="J15" i="22" s="1"/>
  <c r="J14" i="22" a="1"/>
  <c r="J14" i="22" s="1"/>
  <c r="J13" i="22" a="1"/>
  <c r="J13" i="22" s="1"/>
  <c r="J12" i="22" a="1"/>
  <c r="J12" i="22" s="1"/>
  <c r="J11" i="22" a="1"/>
  <c r="J11" i="22" s="1"/>
  <c r="J10" i="22" a="1"/>
  <c r="J10" i="22" s="1"/>
  <c r="J9" i="22" a="1"/>
  <c r="J9" i="22" s="1"/>
  <c r="J8" i="22" a="1"/>
  <c r="J8" i="22" s="1"/>
  <c r="J7" i="22" a="1"/>
  <c r="J7" i="22" s="1"/>
  <c r="L6" i="22"/>
  <c r="AK95" i="9"/>
  <c r="AK102" i="9"/>
  <c r="C24" i="21"/>
  <c r="C24" i="23" s="1"/>
  <c r="AK111" i="19"/>
  <c r="AK105" i="19"/>
  <c r="AM100" i="9"/>
  <c r="AK93" i="9"/>
  <c r="AK106" i="9"/>
  <c r="AK96" i="9"/>
  <c r="AL95" i="9"/>
  <c r="AL105" i="19"/>
  <c r="AM101" i="19"/>
  <c r="AM109" i="19"/>
  <c r="AM111" i="19"/>
  <c r="AL99" i="19"/>
  <c r="AL100" i="19"/>
  <c r="AK108" i="19"/>
  <c r="AK104" i="19"/>
  <c r="AK97" i="19"/>
  <c r="AK106" i="19"/>
  <c r="AK109" i="19"/>
  <c r="AM94" i="20"/>
  <c r="AL93" i="20"/>
  <c r="AL93" i="9"/>
  <c r="AL103" i="9"/>
  <c r="AL111" i="9"/>
  <c r="AM93" i="19"/>
  <c r="AJ98" i="9"/>
  <c r="AL108" i="9"/>
  <c r="C10" i="21"/>
  <c r="AL97" i="19"/>
  <c r="AM108" i="9"/>
  <c r="AM95" i="9"/>
  <c r="AM105" i="19"/>
  <c r="AM111" i="9"/>
  <c r="AM92" i="9"/>
  <c r="AM93" i="9"/>
  <c r="AM101" i="9"/>
  <c r="AM97" i="9"/>
  <c r="AL94" i="9"/>
  <c r="AK92" i="9"/>
  <c r="AK99" i="9"/>
  <c r="AK101" i="9"/>
  <c r="AJ110" i="9"/>
  <c r="AJ97" i="9"/>
  <c r="AK110" i="9"/>
  <c r="AL104" i="19"/>
  <c r="AL102" i="19"/>
  <c r="AM98" i="9"/>
  <c r="AK100" i="9"/>
  <c r="AK97" i="9"/>
  <c r="AL97" i="9"/>
  <c r="AJ103" i="9"/>
  <c r="AJ107" i="9"/>
  <c r="AJ111" i="9"/>
  <c r="AK103" i="9"/>
  <c r="AK107" i="9"/>
  <c r="AK111" i="9"/>
  <c r="AJ102" i="9"/>
  <c r="AL96" i="9"/>
  <c r="AM104" i="19"/>
  <c r="AM99" i="19"/>
  <c r="AM95" i="19"/>
  <c r="AM108" i="19"/>
  <c r="AL109" i="19"/>
  <c r="AL101" i="19"/>
  <c r="AM96" i="19"/>
  <c r="AL108" i="19"/>
  <c r="AL106" i="19"/>
  <c r="C23" i="21"/>
  <c r="C23" i="23" s="1"/>
  <c r="AK95" i="19"/>
  <c r="AK96" i="19"/>
  <c r="AK94" i="19"/>
  <c r="AK102" i="19"/>
  <c r="AK110" i="19"/>
  <c r="AL96" i="19"/>
  <c r="AM104" i="9"/>
  <c r="AM99" i="9"/>
  <c r="AL105" i="9"/>
  <c r="AM97" i="19"/>
  <c r="AJ95" i="9"/>
  <c r="AM103" i="9"/>
  <c r="AM105" i="9"/>
  <c r="AK109" i="9"/>
  <c r="AL92" i="9"/>
  <c r="AL110" i="9"/>
  <c r="AL106" i="9"/>
  <c r="AL111" i="19"/>
  <c r="AL109" i="9"/>
  <c r="AL100" i="9"/>
  <c r="AJ106" i="9"/>
  <c r="AM96" i="9"/>
  <c r="AL101" i="9"/>
  <c r="AK98" i="9"/>
  <c r="AL98" i="9"/>
  <c r="AJ104" i="9"/>
  <c r="AJ108" i="9"/>
  <c r="AK104" i="9"/>
  <c r="AK108" i="9"/>
  <c r="AJ100" i="9"/>
  <c r="AL98" i="19"/>
  <c r="AM103" i="19"/>
  <c r="AL95" i="19"/>
  <c r="AL107" i="19"/>
  <c r="AL110" i="19"/>
  <c r="AM106" i="19"/>
  <c r="AK103" i="19"/>
  <c r="AK98" i="19"/>
  <c r="AK107" i="19"/>
  <c r="AK101" i="19"/>
  <c r="AL103" i="19"/>
  <c r="AM106" i="9"/>
  <c r="AM94" i="19"/>
  <c r="AL107" i="9"/>
  <c r="AM102" i="19"/>
  <c r="AM110" i="19"/>
  <c r="AJ101" i="9"/>
  <c r="AM107" i="9"/>
  <c r="AM109" i="9"/>
  <c r="G6" i="13"/>
  <c r="L6" i="13"/>
  <c r="I6" i="13"/>
  <c r="F6" i="14"/>
  <c r="H6" i="13"/>
  <c r="K6" i="13"/>
  <c r="M6" i="13"/>
  <c r="J6" i="13"/>
  <c r="N6" i="13"/>
  <c r="F6" i="13"/>
  <c r="F24" i="13" s="1" a="1"/>
  <c r="F24" i="13" s="1"/>
  <c r="G2" i="21"/>
  <c r="F6" i="21"/>
  <c r="AK97" i="20"/>
  <c r="AK95" i="20"/>
  <c r="AM95" i="20"/>
  <c r="AM106" i="20"/>
  <c r="AL106" i="20"/>
  <c r="AM99" i="20"/>
  <c r="AM109" i="20"/>
  <c r="AM100" i="20"/>
  <c r="AL105" i="20"/>
  <c r="AL108" i="20"/>
  <c r="AL111" i="20"/>
  <c r="AK104" i="20"/>
  <c r="AK107" i="20"/>
  <c r="AK109" i="20"/>
  <c r="Q79" i="20"/>
  <c r="P79" i="20"/>
  <c r="AM101" i="20"/>
  <c r="AM92" i="20"/>
  <c r="AM97" i="20"/>
  <c r="AM93" i="20"/>
  <c r="AM103" i="20"/>
  <c r="AL110" i="20"/>
  <c r="AL99" i="20"/>
  <c r="J80" i="20"/>
  <c r="L74" i="20"/>
  <c r="I74" i="20"/>
  <c r="J74" i="20"/>
  <c r="Q71" i="20"/>
  <c r="P71" i="20"/>
  <c r="AL94" i="20"/>
  <c r="AL98" i="20"/>
  <c r="AL102" i="20"/>
  <c r="AM110" i="20"/>
  <c r="AM111" i="20"/>
  <c r="AM98" i="20"/>
  <c r="AM104" i="20"/>
  <c r="AL97" i="20"/>
  <c r="AM102" i="20"/>
  <c r="AM105" i="20"/>
  <c r="AM108" i="20"/>
  <c r="AL109" i="20"/>
  <c r="AM96" i="20"/>
  <c r="AL100" i="20"/>
  <c r="AL103" i="20"/>
  <c r="AL96" i="20"/>
  <c r="AL95" i="20"/>
  <c r="AL101" i="20"/>
  <c r="AL104" i="20"/>
  <c r="AL107" i="20"/>
  <c r="M89" i="20"/>
  <c r="D87" i="20"/>
  <c r="E87" i="20"/>
  <c r="AA87" i="20"/>
  <c r="T80" i="20"/>
  <c r="W71" i="20"/>
  <c r="G71" i="20"/>
  <c r="H85" i="20"/>
  <c r="H77" i="20"/>
  <c r="F75" i="20"/>
  <c r="AC74" i="20"/>
  <c r="N71" i="20"/>
  <c r="AC79" i="20"/>
  <c r="AK101" i="20"/>
  <c r="AK108" i="20"/>
  <c r="AK98" i="20"/>
  <c r="AK111" i="20"/>
  <c r="AK96" i="20"/>
  <c r="AF80" i="20"/>
  <c r="AC73" i="20"/>
  <c r="AI71" i="20"/>
  <c r="AI88" i="20"/>
  <c r="S88" i="20"/>
  <c r="C88" i="20"/>
  <c r="AJ85" i="20"/>
  <c r="T85" i="20"/>
  <c r="D85" i="20"/>
  <c r="AA84" i="20"/>
  <c r="K84" i="20"/>
  <c r="I82" i="20"/>
  <c r="AB81" i="20"/>
  <c r="L81" i="20"/>
  <c r="AI80" i="20"/>
  <c r="C80" i="20"/>
  <c r="T77" i="20"/>
  <c r="D77" i="20"/>
  <c r="AA76" i="20"/>
  <c r="AH75" i="20"/>
  <c r="R75" i="20"/>
  <c r="B75" i="20"/>
  <c r="C12" i="22" s="1"/>
  <c r="S72" i="20"/>
  <c r="Z71" i="20"/>
  <c r="J71" i="20"/>
  <c r="J84" i="20"/>
  <c r="J76" i="20"/>
  <c r="AK105" i="20"/>
  <c r="AK99" i="20"/>
  <c r="AK102" i="20"/>
  <c r="AK110" i="20"/>
  <c r="AC80" i="20"/>
  <c r="E76" i="20"/>
  <c r="I89" i="20"/>
  <c r="AB80" i="20"/>
  <c r="D76" i="20"/>
  <c r="Y73" i="20"/>
  <c r="I73" i="20"/>
  <c r="H72" i="20"/>
  <c r="O71" i="20"/>
  <c r="F70" i="20"/>
  <c r="O88" i="20"/>
  <c r="F87" i="20"/>
  <c r="AF85" i="20"/>
  <c r="W84" i="20"/>
  <c r="G84" i="20"/>
  <c r="U82" i="20"/>
  <c r="E82" i="20"/>
  <c r="X81" i="20"/>
  <c r="O80" i="20"/>
  <c r="AF77" i="20"/>
  <c r="P77" i="20"/>
  <c r="W76" i="20"/>
  <c r="G76" i="20"/>
  <c r="N75" i="20"/>
  <c r="U74" i="20"/>
  <c r="E74" i="20"/>
  <c r="H73" i="20"/>
  <c r="AE72" i="20"/>
  <c r="O72" i="20"/>
  <c r="V71" i="20"/>
  <c r="F71" i="20"/>
  <c r="AC70" i="20"/>
  <c r="M70" i="20"/>
  <c r="F84" i="20"/>
  <c r="V76" i="20"/>
  <c r="F76" i="20"/>
  <c r="N72" i="20"/>
  <c r="AJ71" i="20"/>
  <c r="V70" i="20"/>
  <c r="E70" i="20"/>
  <c r="AM107" i="20"/>
  <c r="AK94" i="20"/>
  <c r="AK100" i="20"/>
  <c r="AK103" i="20"/>
  <c r="AK106" i="20"/>
  <c r="N88" i="20"/>
  <c r="I88" i="20"/>
  <c r="Q84" i="20"/>
  <c r="D89" i="20"/>
  <c r="AF84" i="20"/>
  <c r="E81" i="20"/>
  <c r="X80" i="20"/>
  <c r="W75" i="20"/>
  <c r="E73" i="20"/>
  <c r="AJ72" i="20"/>
  <c r="T72" i="20"/>
  <c r="D72" i="20"/>
  <c r="AA71" i="20"/>
  <c r="K71" i="20"/>
  <c r="B70" i="20"/>
  <c r="C7" i="22" s="1"/>
  <c r="Y86" i="20"/>
  <c r="I86" i="20"/>
  <c r="AB85" i="20"/>
  <c r="I85" i="20"/>
  <c r="AI84" i="20"/>
  <c r="Q82" i="20"/>
  <c r="AJ81" i="20"/>
  <c r="T81" i="20"/>
  <c r="B81" i="20"/>
  <c r="C18" i="22" s="1"/>
  <c r="K80" i="20"/>
  <c r="Y78" i="20"/>
  <c r="I78" i="20"/>
  <c r="AI76" i="20"/>
  <c r="J75" i="20"/>
  <c r="AG74" i="20"/>
  <c r="AA72" i="20"/>
  <c r="R71" i="20"/>
  <c r="B71" i="20"/>
  <c r="C8" i="22" s="1"/>
  <c r="AH84" i="20"/>
  <c r="R76" i="20"/>
  <c r="Z72" i="20"/>
  <c r="AD71" i="20"/>
  <c r="G81" i="19"/>
  <c r="F81" i="19"/>
  <c r="AG79" i="19"/>
  <c r="O89" i="19"/>
  <c r="G74" i="19"/>
  <c r="H74" i="19"/>
  <c r="Q79" i="19"/>
  <c r="E78" i="19"/>
  <c r="K87" i="19"/>
  <c r="M89" i="19"/>
  <c r="E81" i="19"/>
  <c r="K86" i="19"/>
  <c r="L86" i="19"/>
  <c r="I86" i="19"/>
  <c r="AB75" i="19"/>
  <c r="K75" i="19"/>
  <c r="D88" i="19"/>
  <c r="W80" i="19"/>
  <c r="G80" i="19"/>
  <c r="T77" i="19"/>
  <c r="AA76" i="19"/>
  <c r="K76" i="19"/>
  <c r="B88" i="19"/>
  <c r="AA82" i="19"/>
  <c r="K82" i="19"/>
  <c r="S72" i="19"/>
  <c r="Q75" i="19"/>
  <c r="AH74" i="19"/>
  <c r="E80" i="19"/>
  <c r="R77" i="19"/>
  <c r="AG82" i="19"/>
  <c r="AE79" i="19"/>
  <c r="N79" i="19"/>
  <c r="AI75" i="19"/>
  <c r="D89" i="19"/>
  <c r="H85" i="19"/>
  <c r="M82" i="19"/>
  <c r="P77" i="19"/>
  <c r="W76" i="19"/>
  <c r="G76" i="19"/>
  <c r="H82" i="19"/>
  <c r="AG75" i="19"/>
  <c r="AE72" i="19"/>
  <c r="O72" i="19"/>
  <c r="I71" i="19"/>
  <c r="B74" i="19"/>
  <c r="AB72" i="19"/>
  <c r="L72" i="19"/>
  <c r="AI71" i="19"/>
  <c r="AC83" i="19"/>
  <c r="U74" i="19"/>
  <c r="M83" i="19"/>
  <c r="E86" i="19"/>
  <c r="Z81" i="19"/>
  <c r="J81" i="19"/>
  <c r="N77" i="19"/>
  <c r="Y89" i="19"/>
  <c r="L88" i="19"/>
  <c r="AF84" i="19"/>
  <c r="P84" i="19"/>
  <c r="W83" i="19"/>
  <c r="G83" i="19"/>
  <c r="AD82" i="19"/>
  <c r="Y77" i="19"/>
  <c r="AD74" i="19"/>
  <c r="AF89" i="19"/>
  <c r="N89" i="19"/>
  <c r="AJ85" i="19"/>
  <c r="C85" i="19"/>
  <c r="AH83" i="19"/>
  <c r="R83" i="19"/>
  <c r="B83" i="19"/>
  <c r="Z75" i="19"/>
  <c r="J75" i="19"/>
  <c r="Z88" i="19"/>
  <c r="J88" i="19"/>
  <c r="AJ82" i="19"/>
  <c r="R80" i="19"/>
  <c r="B80" i="19"/>
  <c r="AE77" i="19"/>
  <c r="I75" i="19"/>
  <c r="AA72" i="19"/>
  <c r="K72" i="19"/>
  <c r="AH71" i="19"/>
  <c r="U71" i="19"/>
  <c r="X70" i="19"/>
  <c r="AB71" i="19"/>
  <c r="J71" i="19"/>
  <c r="V70" i="19"/>
  <c r="F70" i="19"/>
  <c r="F80" i="19"/>
  <c r="T74" i="19"/>
  <c r="Z89" i="19"/>
  <c r="Q88" i="19"/>
  <c r="B85" i="19"/>
  <c r="H84" i="19"/>
  <c r="O82" i="19"/>
  <c r="AB79" i="19"/>
  <c r="L79" i="19"/>
  <c r="Z77" i="19"/>
  <c r="P75" i="19"/>
  <c r="U89" i="19"/>
  <c r="E89" i="19"/>
  <c r="X88" i="19"/>
  <c r="H88" i="19"/>
  <c r="AE87" i="19"/>
  <c r="AC85" i="19"/>
  <c r="M85" i="19"/>
  <c r="AB84" i="19"/>
  <c r="L84" i="19"/>
  <c r="Z82" i="19"/>
  <c r="W79" i="19"/>
  <c r="G79" i="19"/>
  <c r="AD78" i="19"/>
  <c r="N78" i="19"/>
  <c r="AJ76" i="19"/>
  <c r="T76" i="19"/>
  <c r="C76" i="19"/>
  <c r="G75" i="19"/>
  <c r="AI88" i="19"/>
  <c r="W84" i="19"/>
  <c r="G84" i="19"/>
  <c r="U82" i="19"/>
  <c r="E82" i="19"/>
  <c r="Y80" i="19"/>
  <c r="I80" i="19"/>
  <c r="B79" i="19"/>
  <c r="Y78" i="19"/>
  <c r="H77" i="19"/>
  <c r="AC76" i="19"/>
  <c r="V75" i="19"/>
  <c r="B75" i="19"/>
  <c r="V88" i="19"/>
  <c r="S85" i="19"/>
  <c r="Z84" i="19"/>
  <c r="AJ78" i="19"/>
  <c r="T78" i="19"/>
  <c r="AA77" i="19"/>
  <c r="U70" i="19"/>
  <c r="AG71" i="19"/>
  <c r="Q71" i="19"/>
  <c r="D70" i="19"/>
  <c r="B72" i="19"/>
  <c r="AE70" i="19"/>
  <c r="O70" i="19"/>
  <c r="AI72" i="19"/>
  <c r="AA71" i="19"/>
  <c r="AJ115" i="9"/>
  <c r="AJ114" i="12"/>
  <c r="AJ92" i="12"/>
  <c r="AJ114" i="9"/>
  <c r="V61" i="12"/>
  <c r="AC61" i="12"/>
  <c r="AF61" i="12"/>
  <c r="AA55" i="12"/>
  <c r="AD55" i="12"/>
  <c r="N55" i="12"/>
  <c r="AK55" i="12"/>
  <c r="U55" i="12"/>
  <c r="E55" i="12"/>
  <c r="X55" i="12"/>
  <c r="H55" i="12"/>
  <c r="L65" i="12"/>
  <c r="W55" i="12"/>
  <c r="S65" i="12"/>
  <c r="AK56" i="12"/>
  <c r="B48" i="9"/>
  <c r="F48" i="9"/>
  <c r="J48" i="9"/>
  <c r="N48" i="9"/>
  <c r="R48" i="9"/>
  <c r="V48" i="9"/>
  <c r="Z48" i="9"/>
  <c r="AD48" i="9"/>
  <c r="AH48" i="9"/>
  <c r="AL48" i="9"/>
  <c r="C48" i="9"/>
  <c r="G48" i="9"/>
  <c r="K48" i="9"/>
  <c r="O48" i="9"/>
  <c r="S48" i="9"/>
  <c r="W48" i="9"/>
  <c r="AA48" i="9"/>
  <c r="AE48" i="9"/>
  <c r="AI48" i="9"/>
  <c r="AM48" i="9"/>
  <c r="D48" i="9"/>
  <c r="H48" i="9"/>
  <c r="L48" i="9"/>
  <c r="P48" i="9"/>
  <c r="T48" i="9"/>
  <c r="X48" i="9"/>
  <c r="AB48" i="9"/>
  <c r="AF48" i="9"/>
  <c r="AJ48" i="9"/>
  <c r="E48" i="9"/>
  <c r="U48" i="9"/>
  <c r="AK48" i="9"/>
  <c r="I48" i="9"/>
  <c r="Y48" i="9"/>
  <c r="M48" i="9"/>
  <c r="AC48" i="9"/>
  <c r="Q48" i="9"/>
  <c r="AG48" i="9"/>
  <c r="D64" i="9"/>
  <c r="H64" i="9"/>
  <c r="L64" i="9"/>
  <c r="P64" i="9"/>
  <c r="T64" i="9"/>
  <c r="X64" i="9"/>
  <c r="AB64" i="9"/>
  <c r="AF64" i="9"/>
  <c r="AJ64" i="9"/>
  <c r="C64" i="9"/>
  <c r="O64" i="9"/>
  <c r="AA64" i="9"/>
  <c r="AM64" i="9"/>
  <c r="E64" i="9"/>
  <c r="I64" i="9"/>
  <c r="M64" i="9"/>
  <c r="Q64" i="9"/>
  <c r="U64" i="9"/>
  <c r="Y64" i="9"/>
  <c r="AC64" i="9"/>
  <c r="AG64" i="9"/>
  <c r="AK64" i="9"/>
  <c r="K64" i="9"/>
  <c r="W64" i="9"/>
  <c r="AI64" i="9"/>
  <c r="B64" i="9"/>
  <c r="F64" i="9"/>
  <c r="J64" i="9"/>
  <c r="N64" i="9"/>
  <c r="R64" i="9"/>
  <c r="V64" i="9"/>
  <c r="Z64" i="9"/>
  <c r="AD64" i="9"/>
  <c r="AH64" i="9"/>
  <c r="AL64" i="9"/>
  <c r="G64" i="9"/>
  <c r="S64" i="9"/>
  <c r="AE64" i="9"/>
  <c r="B65" i="9"/>
  <c r="F65" i="9"/>
  <c r="J65" i="9"/>
  <c r="N65" i="9"/>
  <c r="R65" i="9"/>
  <c r="V65" i="9"/>
  <c r="Z65" i="9"/>
  <c r="AD65" i="9"/>
  <c r="AH65" i="9"/>
  <c r="AL65" i="9"/>
  <c r="Q65" i="9"/>
  <c r="AG65" i="9"/>
  <c r="C65" i="9"/>
  <c r="G65" i="9"/>
  <c r="K65" i="9"/>
  <c r="O65" i="9"/>
  <c r="S65" i="9"/>
  <c r="W65" i="9"/>
  <c r="AA65" i="9"/>
  <c r="AE65" i="9"/>
  <c r="AI65" i="9"/>
  <c r="AM65" i="9"/>
  <c r="E65" i="9"/>
  <c r="U65" i="9"/>
  <c r="AC65" i="9"/>
  <c r="AK65" i="9"/>
  <c r="D65" i="9"/>
  <c r="H65" i="9"/>
  <c r="L65" i="9"/>
  <c r="P65" i="9"/>
  <c r="T65" i="9"/>
  <c r="X65" i="9"/>
  <c r="AB65" i="9"/>
  <c r="AF65" i="9"/>
  <c r="AJ65" i="9"/>
  <c r="I65" i="9"/>
  <c r="M65" i="9"/>
  <c r="Y65" i="9"/>
  <c r="C60" i="9"/>
  <c r="G60" i="9"/>
  <c r="K60" i="9"/>
  <c r="O60" i="9"/>
  <c r="S60" i="9"/>
  <c r="W60" i="9"/>
  <c r="AA60" i="9"/>
  <c r="AE60" i="9"/>
  <c r="AI60" i="9"/>
  <c r="AM60" i="9"/>
  <c r="D60" i="9"/>
  <c r="H60" i="9"/>
  <c r="L60" i="9"/>
  <c r="P60" i="9"/>
  <c r="T60" i="9"/>
  <c r="X60" i="9"/>
  <c r="AB60" i="9"/>
  <c r="AF60" i="9"/>
  <c r="AJ60" i="9"/>
  <c r="E60" i="9"/>
  <c r="I60" i="9"/>
  <c r="M60" i="9"/>
  <c r="Q60" i="9"/>
  <c r="U60" i="9"/>
  <c r="Y60" i="9"/>
  <c r="AC60" i="9"/>
  <c r="AG60" i="9"/>
  <c r="AK60" i="9"/>
  <c r="J60" i="9"/>
  <c r="Z60" i="9"/>
  <c r="F60" i="9"/>
  <c r="N60" i="9"/>
  <c r="AD60" i="9"/>
  <c r="AL60" i="9"/>
  <c r="B60" i="9"/>
  <c r="R60" i="9"/>
  <c r="AH60" i="9"/>
  <c r="V60" i="9"/>
  <c r="J61" i="12"/>
  <c r="Q61" i="12"/>
  <c r="T61" i="12"/>
  <c r="C55" i="12"/>
  <c r="Z55" i="12"/>
  <c r="J55" i="12"/>
  <c r="AG55" i="12"/>
  <c r="Q55" i="12"/>
  <c r="AJ55" i="12"/>
  <c r="T55" i="12"/>
  <c r="D55" i="12"/>
  <c r="AM55" i="12"/>
  <c r="AL56" i="12"/>
  <c r="AA61" i="12"/>
  <c r="U56" i="12"/>
  <c r="P65" i="12"/>
  <c r="AM61" i="12"/>
  <c r="C47" i="9"/>
  <c r="S47" i="9"/>
  <c r="AI47" i="9"/>
  <c r="D47" i="9"/>
  <c r="T47" i="9"/>
  <c r="AJ47" i="9"/>
  <c r="AD47" i="9"/>
  <c r="Q47" i="9"/>
  <c r="AG47" i="9"/>
  <c r="Z47" i="9"/>
  <c r="B52" i="9"/>
  <c r="F52" i="9"/>
  <c r="J52" i="9"/>
  <c r="N52" i="9"/>
  <c r="R52" i="9"/>
  <c r="V52" i="9"/>
  <c r="Z52" i="9"/>
  <c r="AD52" i="9"/>
  <c r="AH52" i="9"/>
  <c r="AL52" i="9"/>
  <c r="C52" i="9"/>
  <c r="G52" i="9"/>
  <c r="K52" i="9"/>
  <c r="O52" i="9"/>
  <c r="S52" i="9"/>
  <c r="W52" i="9"/>
  <c r="AA52" i="9"/>
  <c r="AE52" i="9"/>
  <c r="AI52" i="9"/>
  <c r="AM52" i="9"/>
  <c r="D52" i="9"/>
  <c r="H52" i="9"/>
  <c r="L52" i="9"/>
  <c r="P52" i="9"/>
  <c r="T52" i="9"/>
  <c r="X52" i="9"/>
  <c r="AB52" i="9"/>
  <c r="AF52" i="9"/>
  <c r="AJ52" i="9"/>
  <c r="M52" i="9"/>
  <c r="AC52" i="9"/>
  <c r="Q52" i="9"/>
  <c r="AG52" i="9"/>
  <c r="E52" i="9"/>
  <c r="U52" i="9"/>
  <c r="AK52" i="9"/>
  <c r="I52" i="9"/>
  <c r="Y52" i="9"/>
  <c r="D53" i="9"/>
  <c r="H53" i="9"/>
  <c r="L53" i="9"/>
  <c r="P53" i="9"/>
  <c r="T53" i="9"/>
  <c r="X53" i="9"/>
  <c r="AB53" i="9"/>
  <c r="AF53" i="9"/>
  <c r="AJ53" i="9"/>
  <c r="E53" i="9"/>
  <c r="I53" i="9"/>
  <c r="M53" i="9"/>
  <c r="Q53" i="9"/>
  <c r="U53" i="9"/>
  <c r="Y53" i="9"/>
  <c r="AC53" i="9"/>
  <c r="AG53" i="9"/>
  <c r="AK53" i="9"/>
  <c r="B53" i="9"/>
  <c r="F53" i="9"/>
  <c r="J53" i="9"/>
  <c r="N53" i="9"/>
  <c r="R53" i="9"/>
  <c r="V53" i="9"/>
  <c r="Z53" i="9"/>
  <c r="AD53" i="9"/>
  <c r="AH53" i="9"/>
  <c r="AL53" i="9"/>
  <c r="G53" i="9"/>
  <c r="W53" i="9"/>
  <c r="AM53" i="9"/>
  <c r="K53" i="9"/>
  <c r="AA53" i="9"/>
  <c r="O53" i="9"/>
  <c r="AE53" i="9"/>
  <c r="S53" i="9"/>
  <c r="C53" i="9"/>
  <c r="AI53" i="9"/>
  <c r="E57" i="9"/>
  <c r="I57" i="9"/>
  <c r="M57" i="9"/>
  <c r="Q57" i="9"/>
  <c r="U57" i="9"/>
  <c r="Y57" i="9"/>
  <c r="AC57" i="9"/>
  <c r="AG57" i="9"/>
  <c r="AK57" i="9"/>
  <c r="B57" i="9"/>
  <c r="F57" i="9"/>
  <c r="J57" i="9"/>
  <c r="N57" i="9"/>
  <c r="R57" i="9"/>
  <c r="V57" i="9"/>
  <c r="Z57" i="9"/>
  <c r="AD57" i="9"/>
  <c r="AH57" i="9"/>
  <c r="AL57" i="9"/>
  <c r="C57" i="9"/>
  <c r="G57" i="9"/>
  <c r="K57" i="9"/>
  <c r="O57" i="9"/>
  <c r="S57" i="9"/>
  <c r="W57" i="9"/>
  <c r="AA57" i="9"/>
  <c r="AE57" i="9"/>
  <c r="AI57" i="9"/>
  <c r="AM57" i="9"/>
  <c r="L57" i="9"/>
  <c r="AB57" i="9"/>
  <c r="P57" i="9"/>
  <c r="AF57" i="9"/>
  <c r="X57" i="9"/>
  <c r="D57" i="9"/>
  <c r="T57" i="9"/>
  <c r="AJ57" i="9"/>
  <c r="H57" i="9"/>
  <c r="AL61" i="12"/>
  <c r="F61" i="12"/>
  <c r="M61" i="12"/>
  <c r="P61" i="12"/>
  <c r="S55" i="12"/>
  <c r="Q65" i="12"/>
  <c r="O65" i="12"/>
  <c r="AL55" i="12"/>
  <c r="V55" i="12"/>
  <c r="F55" i="12"/>
  <c r="AC55" i="12"/>
  <c r="M55" i="12"/>
  <c r="AF55" i="12"/>
  <c r="P55" i="12"/>
  <c r="W56" i="12"/>
  <c r="AI61" i="12"/>
  <c r="AE61" i="12"/>
  <c r="N56" i="12"/>
  <c r="AE55" i="12"/>
  <c r="AJ56" i="12"/>
  <c r="U65" i="12"/>
  <c r="B56" i="9"/>
  <c r="F56" i="9"/>
  <c r="J56" i="9"/>
  <c r="N56" i="9"/>
  <c r="R56" i="9"/>
  <c r="V56" i="9"/>
  <c r="Z56" i="9"/>
  <c r="C56" i="9"/>
  <c r="G56" i="9"/>
  <c r="K56" i="9"/>
  <c r="O56" i="9"/>
  <c r="S56" i="9"/>
  <c r="W56" i="9"/>
  <c r="AA56" i="9"/>
  <c r="AE56" i="9"/>
  <c r="AI56" i="9"/>
  <c r="D56" i="9"/>
  <c r="H56" i="9"/>
  <c r="L56" i="9"/>
  <c r="P56" i="9"/>
  <c r="T56" i="9"/>
  <c r="X56" i="9"/>
  <c r="AB56" i="9"/>
  <c r="AF56" i="9"/>
  <c r="AJ56" i="9"/>
  <c r="E56" i="9"/>
  <c r="U56" i="9"/>
  <c r="AG56" i="9"/>
  <c r="AM56" i="9"/>
  <c r="I56" i="9"/>
  <c r="Y56" i="9"/>
  <c r="AH56" i="9"/>
  <c r="M56" i="9"/>
  <c r="AC56" i="9"/>
  <c r="AK56" i="9"/>
  <c r="AD56" i="9"/>
  <c r="AL56" i="9"/>
  <c r="Q56" i="9"/>
  <c r="E61" i="9"/>
  <c r="I61" i="9"/>
  <c r="M61" i="9"/>
  <c r="Q61" i="9"/>
  <c r="U61" i="9"/>
  <c r="Y61" i="9"/>
  <c r="AC61" i="9"/>
  <c r="AG61" i="9"/>
  <c r="AK61" i="9"/>
  <c r="B61" i="9"/>
  <c r="F61" i="9"/>
  <c r="J61" i="9"/>
  <c r="N61" i="9"/>
  <c r="R61" i="9"/>
  <c r="V61" i="9"/>
  <c r="Z61" i="9"/>
  <c r="AD61" i="9"/>
  <c r="AH61" i="9"/>
  <c r="AL61" i="9"/>
  <c r="C61" i="9"/>
  <c r="G61" i="9"/>
  <c r="K61" i="9"/>
  <c r="O61" i="9"/>
  <c r="S61" i="9"/>
  <c r="W61" i="9"/>
  <c r="AA61" i="9"/>
  <c r="AE61" i="9"/>
  <c r="AI61" i="9"/>
  <c r="AM61" i="9"/>
  <c r="D61" i="9"/>
  <c r="T61" i="9"/>
  <c r="AJ61" i="9"/>
  <c r="P61" i="9"/>
  <c r="H61" i="9"/>
  <c r="X61" i="9"/>
  <c r="AF61" i="9"/>
  <c r="L61" i="9"/>
  <c r="AB61" i="9"/>
  <c r="D49" i="9"/>
  <c r="H49" i="9"/>
  <c r="L49" i="9"/>
  <c r="P49" i="9"/>
  <c r="T49" i="9"/>
  <c r="X49" i="9"/>
  <c r="AB49" i="9"/>
  <c r="AF49" i="9"/>
  <c r="AJ49" i="9"/>
  <c r="E49" i="9"/>
  <c r="I49" i="9"/>
  <c r="M49" i="9"/>
  <c r="Q49" i="9"/>
  <c r="U49" i="9"/>
  <c r="Y49" i="9"/>
  <c r="AC49" i="9"/>
  <c r="AG49" i="9"/>
  <c r="AK49" i="9"/>
  <c r="B49" i="9"/>
  <c r="F49" i="9"/>
  <c r="J49" i="9"/>
  <c r="N49" i="9"/>
  <c r="R49" i="9"/>
  <c r="V49" i="9"/>
  <c r="Z49" i="9"/>
  <c r="AD49" i="9"/>
  <c r="AH49" i="9"/>
  <c r="AL49" i="9"/>
  <c r="O49" i="9"/>
  <c r="AE49" i="9"/>
  <c r="C49" i="9"/>
  <c r="S49" i="9"/>
  <c r="AI49" i="9"/>
  <c r="G49" i="9"/>
  <c r="W49" i="9"/>
  <c r="AM49" i="9"/>
  <c r="K49" i="9"/>
  <c r="AA49" i="9"/>
  <c r="L77" i="9"/>
  <c r="AI51" i="12"/>
  <c r="AM51" i="12"/>
  <c r="AA51" i="12"/>
  <c r="AD51" i="12"/>
  <c r="N51" i="12"/>
  <c r="L74" i="12" s="1"/>
  <c r="AK51" i="12"/>
  <c r="U51" i="12"/>
  <c r="E51" i="12"/>
  <c r="X51" i="12"/>
  <c r="H51" i="12"/>
  <c r="Z51" i="12"/>
  <c r="J51" i="12"/>
  <c r="AG51" i="12"/>
  <c r="AE74" i="12" s="1"/>
  <c r="Q51" i="12"/>
  <c r="O74" i="12" s="1"/>
  <c r="AJ51" i="12"/>
  <c r="T51" i="12"/>
  <c r="D51" i="12"/>
  <c r="C85" i="12"/>
  <c r="S77" i="9"/>
  <c r="B85" i="12"/>
  <c r="J70" i="12"/>
  <c r="AH87" i="12"/>
  <c r="I73" i="9"/>
  <c r="AH77" i="9"/>
  <c r="P77" i="9"/>
  <c r="V65" i="12"/>
  <c r="J57" i="12"/>
  <c r="AG57" i="12"/>
  <c r="AJ65" i="12"/>
  <c r="H65" i="12"/>
  <c r="AI56" i="12"/>
  <c r="AI65" i="12"/>
  <c r="AH56" i="12"/>
  <c r="J56" i="12"/>
  <c r="E65" i="12"/>
  <c r="AM57" i="12"/>
  <c r="AG56" i="12"/>
  <c r="M56" i="12"/>
  <c r="AI57" i="12"/>
  <c r="AF56" i="12"/>
  <c r="L56" i="12"/>
  <c r="I65" i="12"/>
  <c r="D85" i="9"/>
  <c r="T77" i="12"/>
  <c r="AL65" i="12"/>
  <c r="AJ57" i="12"/>
  <c r="D57" i="12"/>
  <c r="AA65" i="12"/>
  <c r="C65" i="12"/>
  <c r="Z65" i="12"/>
  <c r="AL57" i="12"/>
  <c r="V57" i="12"/>
  <c r="F57" i="12"/>
  <c r="AC57" i="12"/>
  <c r="M57" i="12"/>
  <c r="AF57" i="12"/>
  <c r="P57" i="12"/>
  <c r="X65" i="12"/>
  <c r="F65" i="12"/>
  <c r="D65" i="12"/>
  <c r="AM65" i="12"/>
  <c r="AM56" i="12"/>
  <c r="M65" i="12"/>
  <c r="K56" i="12"/>
  <c r="AA57" i="12"/>
  <c r="Z56" i="12"/>
  <c r="F56" i="12"/>
  <c r="W57" i="12"/>
  <c r="AC56" i="12"/>
  <c r="E56" i="12"/>
  <c r="AG65" i="12"/>
  <c r="S57" i="12"/>
  <c r="AB56" i="12"/>
  <c r="H56" i="12"/>
  <c r="I73" i="12"/>
  <c r="AF89" i="9"/>
  <c r="K89" i="9"/>
  <c r="R77" i="9"/>
  <c r="Q73" i="9"/>
  <c r="O56" i="12"/>
  <c r="AG77" i="9"/>
  <c r="Z57" i="12"/>
  <c r="Q57" i="12"/>
  <c r="T57" i="12"/>
  <c r="T65" i="12"/>
  <c r="J65" i="12"/>
  <c r="K65" i="12"/>
  <c r="AD65" i="12"/>
  <c r="AH57" i="12"/>
  <c r="R57" i="12"/>
  <c r="B57" i="12"/>
  <c r="Y57" i="12"/>
  <c r="I57" i="12"/>
  <c r="AB57" i="12"/>
  <c r="L57" i="12"/>
  <c r="G65" i="12"/>
  <c r="AB65" i="12"/>
  <c r="R65" i="12"/>
  <c r="B65" i="12"/>
  <c r="G56" i="12"/>
  <c r="AE65" i="12"/>
  <c r="S56" i="12"/>
  <c r="K57" i="12"/>
  <c r="R56" i="12"/>
  <c r="B56" i="12"/>
  <c r="G57" i="12"/>
  <c r="Y56" i="12"/>
  <c r="Y65" i="12"/>
  <c r="X56" i="12"/>
  <c r="D56" i="12"/>
  <c r="AK65" i="12"/>
  <c r="C56" i="12"/>
  <c r="S59" i="12"/>
  <c r="AA59" i="12"/>
  <c r="AL59" i="12"/>
  <c r="V59" i="12"/>
  <c r="F59" i="12"/>
  <c r="AC59" i="12"/>
  <c r="M59" i="12"/>
  <c r="AF59" i="12"/>
  <c r="P59" i="12"/>
  <c r="G59" i="12"/>
  <c r="V52" i="12"/>
  <c r="S77" i="12"/>
  <c r="AD52" i="12"/>
  <c r="Q52" i="12"/>
  <c r="T52" i="12"/>
  <c r="S52" i="12"/>
  <c r="T85" i="9"/>
  <c r="K52" i="12"/>
  <c r="G48" i="12"/>
  <c r="D71" i="12" s="1"/>
  <c r="L73" i="9"/>
  <c r="M73" i="9"/>
  <c r="AI59" i="12"/>
  <c r="AH59" i="12"/>
  <c r="R59" i="12"/>
  <c r="B59" i="12"/>
  <c r="Y59" i="12"/>
  <c r="I59" i="12"/>
  <c r="AB59" i="12"/>
  <c r="L59" i="12"/>
  <c r="W59" i="12"/>
  <c r="AL52" i="12"/>
  <c r="P52" i="12"/>
  <c r="O52" i="12"/>
  <c r="AB70" i="12"/>
  <c r="AJ52" i="12"/>
  <c r="Z64" i="12"/>
  <c r="Y87" i="12" s="1"/>
  <c r="V56" i="12"/>
  <c r="AH48" i="12"/>
  <c r="AD71" i="12" s="1"/>
  <c r="Y60" i="12"/>
  <c r="J89" i="9"/>
  <c r="J73" i="9"/>
  <c r="AD59" i="12"/>
  <c r="N59" i="12"/>
  <c r="AK59" i="12"/>
  <c r="U59" i="12"/>
  <c r="E59" i="12"/>
  <c r="X59" i="12"/>
  <c r="H59" i="12"/>
  <c r="B77" i="12"/>
  <c r="AK52" i="12"/>
  <c r="D52" i="12"/>
  <c r="U89" i="9"/>
  <c r="F77" i="9"/>
  <c r="AD63" i="12"/>
  <c r="AK63" i="12"/>
  <c r="E63" i="12"/>
  <c r="H63" i="12"/>
  <c r="J73" i="12"/>
  <c r="AA73" i="12"/>
  <c r="AD81" i="12"/>
  <c r="I77" i="12"/>
  <c r="Y52" i="12"/>
  <c r="R52" i="12"/>
  <c r="N52" i="12"/>
  <c r="W52" i="12"/>
  <c r="AM52" i="12"/>
  <c r="H52" i="12"/>
  <c r="AF52" i="12"/>
  <c r="I52" i="12"/>
  <c r="AC52" i="12"/>
  <c r="J52" i="12"/>
  <c r="Z52" i="12"/>
  <c r="X52" i="12"/>
  <c r="AH52" i="12"/>
  <c r="G52" i="12"/>
  <c r="AA52" i="12"/>
  <c r="L52" i="12"/>
  <c r="M52" i="12"/>
  <c r="AG52" i="12"/>
  <c r="B52" i="12"/>
  <c r="F52" i="12"/>
  <c r="E52" i="12"/>
  <c r="C52" i="12"/>
  <c r="AB52" i="12"/>
  <c r="S61" i="12"/>
  <c r="G61" i="12"/>
  <c r="H61" i="12"/>
  <c r="X61" i="12"/>
  <c r="E61" i="12"/>
  <c r="U61" i="12"/>
  <c r="AK61" i="12"/>
  <c r="N61" i="12"/>
  <c r="AD61" i="12"/>
  <c r="W61" i="12"/>
  <c r="O61" i="12"/>
  <c r="C61" i="12"/>
  <c r="L61" i="12"/>
  <c r="AB61" i="12"/>
  <c r="I61" i="12"/>
  <c r="Y61" i="12"/>
  <c r="B61" i="12"/>
  <c r="R61" i="12"/>
  <c r="AH61" i="12"/>
  <c r="W63" i="12"/>
  <c r="AM63" i="12"/>
  <c r="AE63" i="12"/>
  <c r="P63" i="12"/>
  <c r="AF63" i="12"/>
  <c r="M63" i="12"/>
  <c r="AC63" i="12"/>
  <c r="F63" i="12"/>
  <c r="V63" i="12"/>
  <c r="AL63" i="12"/>
  <c r="AA63" i="12"/>
  <c r="AI63" i="12"/>
  <c r="G63" i="12"/>
  <c r="D63" i="12"/>
  <c r="T63" i="12"/>
  <c r="AJ63" i="12"/>
  <c r="Q63" i="12"/>
  <c r="AG63" i="12"/>
  <c r="J63" i="12"/>
  <c r="Z63" i="12"/>
  <c r="K63" i="12"/>
  <c r="S63" i="12"/>
  <c r="A63" i="9"/>
  <c r="A41" i="9"/>
  <c r="A86" i="9"/>
  <c r="A108" i="9"/>
  <c r="AH63" i="12"/>
  <c r="B63" i="12"/>
  <c r="I63" i="12"/>
  <c r="L63" i="12"/>
  <c r="F73" i="12"/>
  <c r="A29" i="9"/>
  <c r="A51" i="9"/>
  <c r="A74" i="9"/>
  <c r="A96" i="9"/>
  <c r="I64" i="12"/>
  <c r="H87" i="12" s="1"/>
  <c r="U60" i="12"/>
  <c r="Q83" i="12" s="1"/>
  <c r="Q56" i="12"/>
  <c r="N87" i="12"/>
  <c r="AD70" i="12"/>
  <c r="R77" i="12"/>
  <c r="G81" i="12"/>
  <c r="Z85" i="12"/>
  <c r="I81" i="12"/>
  <c r="U85" i="9"/>
  <c r="AE56" i="12"/>
  <c r="N48" i="12"/>
  <c r="A33" i="9"/>
  <c r="A55" i="9"/>
  <c r="A78" i="9"/>
  <c r="A100" i="9"/>
  <c r="E60" i="12"/>
  <c r="I56" i="12"/>
  <c r="AI73" i="12"/>
  <c r="AC70" i="12"/>
  <c r="F85" i="12"/>
  <c r="X85" i="9"/>
  <c r="B85" i="9"/>
  <c r="B70" i="12"/>
  <c r="C7" i="14" s="1"/>
  <c r="AA56" i="12"/>
  <c r="B64" i="12"/>
  <c r="B87" i="12" s="1"/>
  <c r="A37" i="9"/>
  <c r="A59" i="9"/>
  <c r="A82" i="9"/>
  <c r="A104" i="9"/>
  <c r="AM59" i="12"/>
  <c r="V77" i="12"/>
  <c r="Y89" i="9"/>
  <c r="O89" i="9"/>
  <c r="AD85" i="9"/>
  <c r="Q77" i="9"/>
  <c r="AI73" i="9"/>
  <c r="T73" i="9"/>
  <c r="AI85" i="12"/>
  <c r="Q70" i="12"/>
  <c r="O87" i="12"/>
  <c r="I85" i="12"/>
  <c r="J85" i="12"/>
  <c r="H85" i="12"/>
  <c r="U70" i="12"/>
  <c r="Z71" i="12"/>
  <c r="AH81" i="12"/>
  <c r="AI77" i="9"/>
  <c r="N89" i="9"/>
  <c r="L89" i="9"/>
  <c r="Y85" i="12"/>
  <c r="Q77" i="12"/>
  <c r="AE81" i="12"/>
  <c r="AI81" i="12"/>
  <c r="AG81" i="12"/>
  <c r="AH89" i="9"/>
  <c r="AI89" i="9"/>
  <c r="Q87" i="12"/>
  <c r="P81" i="12"/>
  <c r="S81" i="12"/>
  <c r="E85" i="9"/>
  <c r="F85" i="9"/>
  <c r="M77" i="9"/>
  <c r="N77" i="9"/>
  <c r="N73" i="9"/>
  <c r="O73" i="9"/>
  <c r="U71" i="12"/>
  <c r="V71" i="12"/>
  <c r="Q81" i="12"/>
  <c r="R87" i="12"/>
  <c r="M89" i="9"/>
  <c r="AH73" i="9"/>
  <c r="AG89" i="9"/>
  <c r="W85" i="9"/>
  <c r="R81" i="12"/>
  <c r="AF81" i="12"/>
  <c r="V85" i="9"/>
  <c r="AF77" i="9"/>
  <c r="P73" i="9"/>
  <c r="H85" i="9"/>
  <c r="G85" i="9"/>
  <c r="W77" i="12"/>
  <c r="O83" i="12"/>
  <c r="G73" i="12"/>
  <c r="R70" i="12"/>
  <c r="AL93" i="12"/>
  <c r="AG87" i="12"/>
  <c r="AF87" i="12"/>
  <c r="G85" i="12"/>
  <c r="U77" i="12"/>
  <c r="Z70" i="12"/>
  <c r="D77" i="12"/>
  <c r="AC77" i="12"/>
  <c r="AE89" i="9"/>
  <c r="S85" i="12"/>
  <c r="Z77" i="9"/>
  <c r="P85" i="12"/>
  <c r="AE77" i="12"/>
  <c r="V89" i="9"/>
  <c r="B89" i="9"/>
  <c r="R85" i="9"/>
  <c r="C85" i="9"/>
  <c r="Z73" i="9"/>
  <c r="X73" i="9"/>
  <c r="B73" i="9"/>
  <c r="X85" i="12"/>
  <c r="W85" i="12"/>
  <c r="AG70" i="12"/>
  <c r="AE70" i="12"/>
  <c r="AI70" i="12"/>
  <c r="AE85" i="12"/>
  <c r="AD85" i="12"/>
  <c r="AC85" i="12"/>
  <c r="AA85" i="12"/>
  <c r="AB85" i="12"/>
  <c r="H77" i="12"/>
  <c r="G77" i="12"/>
  <c r="W73" i="12"/>
  <c r="V73" i="12"/>
  <c r="U73" i="12"/>
  <c r="F83" i="12"/>
  <c r="E81" i="12"/>
  <c r="C81" i="12"/>
  <c r="AF77" i="12"/>
  <c r="AG77" i="12"/>
  <c r="AH77" i="12"/>
  <c r="AE73" i="12"/>
  <c r="AF73" i="12"/>
  <c r="AG83" i="12"/>
  <c r="AC83" i="12"/>
  <c r="AE83" i="12"/>
  <c r="Z73" i="12"/>
  <c r="X73" i="12"/>
  <c r="Y73" i="12"/>
  <c r="K85" i="9"/>
  <c r="I85" i="9"/>
  <c r="M85" i="9"/>
  <c r="J85" i="9"/>
  <c r="L85" i="9"/>
  <c r="G89" i="9"/>
  <c r="I89" i="9"/>
  <c r="F89" i="9"/>
  <c r="H89" i="9"/>
  <c r="T89" i="9"/>
  <c r="P89" i="9"/>
  <c r="R89" i="9"/>
  <c r="S89" i="9"/>
  <c r="Q89" i="9"/>
  <c r="D89" i="9"/>
  <c r="C89" i="9"/>
  <c r="AE85" i="9"/>
  <c r="AI85" i="9"/>
  <c r="AF85" i="9"/>
  <c r="AG85" i="9"/>
  <c r="G73" i="9"/>
  <c r="H73" i="9"/>
  <c r="W77" i="9"/>
  <c r="X77" i="9"/>
  <c r="U77" i="9"/>
  <c r="V77" i="9"/>
  <c r="T77" i="9"/>
  <c r="I77" i="9"/>
  <c r="H77" i="9"/>
  <c r="J77" i="9"/>
  <c r="S73" i="9"/>
  <c r="U73" i="9"/>
  <c r="R73" i="9"/>
  <c r="V73" i="9"/>
  <c r="D73" i="9"/>
  <c r="E73" i="9"/>
  <c r="F73" i="9"/>
  <c r="D87" i="12"/>
  <c r="AA81" i="12"/>
  <c r="Z81" i="12"/>
  <c r="AC81" i="12"/>
  <c r="L77" i="12"/>
  <c r="M77" i="12"/>
  <c r="S87" i="12"/>
  <c r="T87" i="12"/>
  <c r="J77" i="12"/>
  <c r="K77" i="12"/>
  <c r="AA85" i="9"/>
  <c r="AB85" i="9"/>
  <c r="Y85" i="9"/>
  <c r="AC85" i="9"/>
  <c r="Z85" i="9"/>
  <c r="AC89" i="9"/>
  <c r="AB89" i="9"/>
  <c r="AA89" i="9"/>
  <c r="P85" i="9"/>
  <c r="O85" i="9"/>
  <c r="N85" i="9"/>
  <c r="AF73" i="9"/>
  <c r="AG73" i="9"/>
  <c r="K70" i="12"/>
  <c r="N70" i="12"/>
  <c r="J87" i="12"/>
  <c r="M87" i="12"/>
  <c r="N85" i="12"/>
  <c r="L85" i="12"/>
  <c r="M85" i="12"/>
  <c r="O85" i="12"/>
  <c r="K85" i="12"/>
  <c r="Z83" i="12"/>
  <c r="K81" i="12"/>
  <c r="J81" i="12"/>
  <c r="AA77" i="12"/>
  <c r="Z77" i="12"/>
  <c r="AB77" i="12"/>
  <c r="AB87" i="12"/>
  <c r="AA87" i="12"/>
  <c r="I83" i="12"/>
  <c r="H83" i="12"/>
  <c r="V81" i="12"/>
  <c r="X81" i="12"/>
  <c r="W81" i="12"/>
  <c r="B73" i="12"/>
  <c r="D73" i="12"/>
  <c r="E73" i="12"/>
  <c r="W89" i="9"/>
  <c r="Z89" i="9"/>
  <c r="X89" i="9"/>
  <c r="S85" i="9"/>
  <c r="Q85" i="9"/>
  <c r="AA77" i="9"/>
  <c r="AB77" i="9"/>
  <c r="AC77" i="9"/>
  <c r="AD77" i="9"/>
  <c r="Y73" i="9"/>
  <c r="AB73" i="9"/>
  <c r="AC73" i="9"/>
  <c r="Y77" i="9"/>
  <c r="C77" i="9"/>
  <c r="D77" i="9"/>
  <c r="B77" i="9"/>
  <c r="E77" i="9"/>
  <c r="AD73" i="9"/>
  <c r="AH85" i="9"/>
  <c r="E89" i="9"/>
  <c r="AD89" i="9"/>
  <c r="AA83" i="12"/>
  <c r="C73" i="12"/>
  <c r="AH83" i="12"/>
  <c r="Y81" i="12"/>
  <c r="W71" i="12"/>
  <c r="AA71" i="12"/>
  <c r="AB71" i="12"/>
  <c r="AD77" i="12"/>
  <c r="B81" i="12"/>
  <c r="C18" i="14" s="1"/>
  <c r="S70" i="12"/>
  <c r="T70" i="12"/>
  <c r="N81" i="12"/>
  <c r="T85" i="12"/>
  <c r="O70" i="12"/>
  <c r="AD73" i="12"/>
  <c r="D85" i="12"/>
  <c r="X70" i="12"/>
  <c r="U87" i="12"/>
  <c r="V85" i="12"/>
  <c r="E85" i="12"/>
  <c r="U81" i="12"/>
  <c r="F81" i="12"/>
  <c r="AI77" i="12"/>
  <c r="P77" i="12"/>
  <c r="P87" i="12"/>
  <c r="AH85" i="12"/>
  <c r="AB83" i="12"/>
  <c r="J83" i="12"/>
  <c r="M81" i="12"/>
  <c r="X77" i="12"/>
  <c r="H73" i="12"/>
  <c r="AB81" i="12"/>
  <c r="H81" i="12"/>
  <c r="C73" i="9"/>
  <c r="O77" i="9"/>
  <c r="W73" i="9"/>
  <c r="K77" i="9"/>
  <c r="AE73" i="9"/>
  <c r="AE77" i="9"/>
  <c r="G77" i="9"/>
  <c r="AA73" i="9"/>
  <c r="K73" i="9"/>
  <c r="F77" i="12"/>
  <c r="T71" i="12"/>
  <c r="Q73" i="12"/>
  <c r="B71" i="12"/>
  <c r="I70" i="12"/>
  <c r="AF70" i="12"/>
  <c r="O81" i="12"/>
  <c r="U85" i="12"/>
  <c r="O77" i="12"/>
  <c r="AI71" i="12"/>
  <c r="AG85" i="12"/>
  <c r="T81" i="12"/>
  <c r="L70" i="12"/>
  <c r="H71" i="12"/>
  <c r="D81" i="12"/>
  <c r="AF85" i="12"/>
  <c r="C77" i="12"/>
  <c r="K73" i="12"/>
  <c r="M70" i="12"/>
  <c r="Y77" i="12"/>
  <c r="AA70" i="12"/>
  <c r="C70" i="12"/>
  <c r="R85" i="12"/>
  <c r="N77" i="12"/>
  <c r="AC87" i="12"/>
  <c r="S73" i="12"/>
  <c r="AD87" i="12"/>
  <c r="AH73" i="12"/>
  <c r="Y70" i="12"/>
  <c r="T73" i="12"/>
  <c r="L81" i="12"/>
  <c r="AD83" i="12"/>
  <c r="E77" i="12"/>
  <c r="Q85" i="12"/>
  <c r="P70" i="12"/>
  <c r="N73" i="12"/>
  <c r="Q71" i="12"/>
  <c r="AG73" i="12"/>
  <c r="R73" i="12"/>
  <c r="R71" i="12"/>
  <c r="S71" i="12"/>
  <c r="Y72" i="12"/>
  <c r="AB73" i="12"/>
  <c r="O73" i="12"/>
  <c r="M73" i="12"/>
  <c r="AC73" i="12"/>
  <c r="P73" i="12"/>
  <c r="L73" i="12"/>
  <c r="AC71" i="12"/>
  <c r="V72" i="12"/>
  <c r="I76" i="12"/>
  <c r="O76" i="12"/>
  <c r="T76" i="12"/>
  <c r="C72" i="12"/>
  <c r="X72" i="12"/>
  <c r="O71" i="12"/>
  <c r="T72" i="12"/>
  <c r="N76" i="12"/>
  <c r="AI76" i="12"/>
  <c r="S76" i="12"/>
  <c r="D76" i="12"/>
  <c r="AF72" i="12"/>
  <c r="P72" i="12"/>
  <c r="Z72" i="12"/>
  <c r="N72" i="12"/>
  <c r="AH72" i="12"/>
  <c r="D72" i="12"/>
  <c r="W72" i="12"/>
  <c r="M76" i="12"/>
  <c r="K76" i="12"/>
  <c r="L76" i="12"/>
  <c r="O72" i="12"/>
  <c r="AM100" i="12"/>
  <c r="AE72" i="12"/>
  <c r="AH76" i="12"/>
  <c r="B76" i="12"/>
  <c r="E76" i="12"/>
  <c r="AG76" i="12"/>
  <c r="Q76" i="12"/>
  <c r="J76" i="12"/>
  <c r="Y76" i="12"/>
  <c r="W76" i="12"/>
  <c r="X76" i="12"/>
  <c r="V76" i="12"/>
  <c r="F76" i="12"/>
  <c r="H76" i="12"/>
  <c r="AE76" i="12"/>
  <c r="AF76" i="12"/>
  <c r="AD72" i="12"/>
  <c r="AC72" i="12"/>
  <c r="S72" i="12"/>
  <c r="U72" i="12"/>
  <c r="R72" i="12"/>
  <c r="AB72" i="12"/>
  <c r="AA72" i="12"/>
  <c r="L72" i="12"/>
  <c r="AC76" i="12"/>
  <c r="U76" i="12"/>
  <c r="AB76" i="12"/>
  <c r="AG72" i="12"/>
  <c r="K72" i="12"/>
  <c r="G76" i="12"/>
  <c r="R76" i="12"/>
  <c r="AI72" i="12"/>
  <c r="P76" i="12"/>
  <c r="Q72" i="12"/>
  <c r="B72" i="12"/>
  <c r="E72" i="12"/>
  <c r="AD76" i="12"/>
  <c r="J72" i="12"/>
  <c r="M72" i="12"/>
  <c r="H72" i="12"/>
  <c r="C76" i="12"/>
  <c r="Z76" i="12"/>
  <c r="AA76" i="12"/>
  <c r="AJ97" i="12"/>
  <c r="G2" i="14"/>
  <c r="G2" i="15"/>
  <c r="E25" i="15" a="1"/>
  <c r="E25" i="15" s="1"/>
  <c r="E28" i="15"/>
  <c r="E26" i="15" a="1"/>
  <c r="E26" i="15" s="1"/>
  <c r="E20" i="15" a="1"/>
  <c r="E20" i="15" s="1"/>
  <c r="E16" i="15" a="1"/>
  <c r="E16" i="15" s="1"/>
  <c r="E22" i="15" a="1"/>
  <c r="E22" i="15" s="1"/>
  <c r="E17" i="15" a="1"/>
  <c r="E17" i="15" s="1"/>
  <c r="E14" i="15" a="1"/>
  <c r="E14" i="15" s="1"/>
  <c r="E11" i="15" a="1"/>
  <c r="E11" i="15" s="1"/>
  <c r="E19" i="15" a="1"/>
  <c r="E19" i="15" s="1"/>
  <c r="E12" i="15" a="1"/>
  <c r="E12" i="15" s="1"/>
  <c r="E8" i="15" a="1"/>
  <c r="E8" i="15" s="1"/>
  <c r="E24" i="15" a="1"/>
  <c r="E24" i="15" s="1"/>
  <c r="E21" i="15" a="1"/>
  <c r="E21" i="15" s="1"/>
  <c r="E18" i="15" a="1"/>
  <c r="E18" i="15" s="1"/>
  <c r="E13" i="15" a="1"/>
  <c r="E13" i="15" s="1"/>
  <c r="E23" i="15" a="1"/>
  <c r="E23" i="15" s="1"/>
  <c r="E15" i="15" a="1"/>
  <c r="E15" i="15" s="1"/>
  <c r="E10" i="15" a="1"/>
  <c r="E10" i="15" s="1"/>
  <c r="E9" i="15" a="1"/>
  <c r="E9" i="15" s="1"/>
  <c r="E7" i="15" a="1"/>
  <c r="E7" i="15" s="1"/>
  <c r="E25" i="14" a="1"/>
  <c r="E25" i="14" s="1"/>
  <c r="E28" i="14"/>
  <c r="E26" i="14" a="1"/>
  <c r="E26" i="14" s="1"/>
  <c r="E24" i="14" a="1"/>
  <c r="E24" i="14" s="1"/>
  <c r="E22" i="14" a="1"/>
  <c r="E22" i="14" s="1"/>
  <c r="E18" i="14" a="1"/>
  <c r="E18" i="14" s="1"/>
  <c r="E14" i="14" a="1"/>
  <c r="E14" i="14" s="1"/>
  <c r="E23" i="14" a="1"/>
  <c r="E23" i="14" s="1"/>
  <c r="E19" i="14" a="1"/>
  <c r="E19" i="14" s="1"/>
  <c r="E15" i="14" a="1"/>
  <c r="E15" i="14" s="1"/>
  <c r="E20" i="14" a="1"/>
  <c r="E20" i="14" s="1"/>
  <c r="E16" i="14" a="1"/>
  <c r="E16" i="14" s="1"/>
  <c r="E21" i="14" a="1"/>
  <c r="E21" i="14" s="1"/>
  <c r="E11" i="14" a="1"/>
  <c r="E11" i="14" s="1"/>
  <c r="E7" i="14" a="1"/>
  <c r="E7" i="14" s="1"/>
  <c r="E12" i="14" a="1"/>
  <c r="E12" i="14" s="1"/>
  <c r="E8" i="14" a="1"/>
  <c r="E8" i="14" s="1"/>
  <c r="E17" i="14" a="1"/>
  <c r="E17" i="14" s="1"/>
  <c r="E13" i="14" a="1"/>
  <c r="E13" i="14" s="1"/>
  <c r="E9" i="14" a="1"/>
  <c r="E9" i="14" s="1"/>
  <c r="E10" i="14" a="1"/>
  <c r="E10" i="14" s="1"/>
  <c r="E28" i="13"/>
  <c r="E25" i="13" a="1"/>
  <c r="E25" i="13" s="1"/>
  <c r="E23" i="13" a="1"/>
  <c r="E23" i="13" s="1"/>
  <c r="E22" i="13" a="1"/>
  <c r="E22" i="13" s="1"/>
  <c r="E21" i="13" a="1"/>
  <c r="E21" i="13" s="1"/>
  <c r="E20" i="13" a="1"/>
  <c r="E20" i="13" s="1"/>
  <c r="E19" i="13" a="1"/>
  <c r="E19" i="13" s="1"/>
  <c r="E18" i="13" a="1"/>
  <c r="E18" i="13" s="1"/>
  <c r="E17" i="13" a="1"/>
  <c r="E17" i="13" s="1"/>
  <c r="E16" i="13" a="1"/>
  <c r="E16" i="13" s="1"/>
  <c r="E15" i="13" a="1"/>
  <c r="E15" i="13" s="1"/>
  <c r="E14" i="13" a="1"/>
  <c r="E14" i="13" s="1"/>
  <c r="E26" i="13" a="1"/>
  <c r="E26" i="13" s="1"/>
  <c r="E24" i="13" a="1"/>
  <c r="E24" i="13" s="1"/>
  <c r="E13" i="13" a="1"/>
  <c r="E13" i="13" s="1"/>
  <c r="E12" i="13" a="1"/>
  <c r="E12" i="13" s="1"/>
  <c r="E11" i="13" a="1"/>
  <c r="E11" i="13" s="1"/>
  <c r="E10" i="13" a="1"/>
  <c r="E10" i="13" s="1"/>
  <c r="E9" i="13" a="1"/>
  <c r="E9" i="13" s="1"/>
  <c r="E8" i="13" a="1"/>
  <c r="E8" i="13" s="1"/>
  <c r="E7" i="13" a="1"/>
  <c r="E7" i="13" s="1"/>
  <c r="AJ111" i="12"/>
  <c r="AK107" i="12"/>
  <c r="AK94" i="12"/>
  <c r="AK95" i="12"/>
  <c r="AM99" i="12"/>
  <c r="AM108" i="12"/>
  <c r="AM105" i="12"/>
  <c r="AL101" i="12"/>
  <c r="AK93" i="12"/>
  <c r="AJ99" i="12"/>
  <c r="AJ102" i="12"/>
  <c r="AJ95" i="12"/>
  <c r="AJ105" i="12"/>
  <c r="AL104" i="12"/>
  <c r="AM106" i="12"/>
  <c r="AM103" i="12"/>
  <c r="AM111" i="12"/>
  <c r="AJ109" i="12"/>
  <c r="AJ104" i="12"/>
  <c r="AJ94" i="12"/>
  <c r="AK92" i="12"/>
  <c r="AK96" i="12"/>
  <c r="AK105" i="12"/>
  <c r="AK97" i="12"/>
  <c r="AL94" i="12"/>
  <c r="AL107" i="12"/>
  <c r="AJ106" i="12"/>
  <c r="AM102" i="12"/>
  <c r="AK99" i="12"/>
  <c r="AL97" i="12"/>
  <c r="AM95" i="12"/>
  <c r="AK104" i="12"/>
  <c r="AJ101" i="12"/>
  <c r="AM97" i="12"/>
  <c r="AL96" i="12"/>
  <c r="AL110" i="12"/>
  <c r="AK103" i="12"/>
  <c r="AK101" i="12"/>
  <c r="AK106" i="12"/>
  <c r="AJ108" i="12"/>
  <c r="AM110" i="12"/>
  <c r="AM107" i="12"/>
  <c r="AL103" i="12"/>
  <c r="AL98" i="12"/>
  <c r="AL109" i="12"/>
  <c r="AK111" i="12"/>
  <c r="AK108" i="12"/>
  <c r="AJ103" i="12"/>
  <c r="AJ93" i="12"/>
  <c r="AJ98" i="12"/>
  <c r="AJ110" i="12"/>
  <c r="AK109" i="12"/>
  <c r="AJ96" i="12"/>
  <c r="AM92" i="12"/>
  <c r="AM93" i="12"/>
  <c r="AM94" i="12"/>
  <c r="AM104" i="12"/>
  <c r="AM98" i="12"/>
  <c r="AM101" i="12"/>
  <c r="AM109" i="12"/>
  <c r="AJ107" i="12"/>
  <c r="AL106" i="12"/>
  <c r="AK100" i="12"/>
  <c r="AL99" i="12"/>
  <c r="AL92" i="12"/>
  <c r="AL102" i="12"/>
  <c r="AL108" i="12"/>
  <c r="AL95" i="12"/>
  <c r="AL100" i="12"/>
  <c r="AL111" i="12"/>
  <c r="AL105" i="12"/>
  <c r="AJ100" i="12"/>
  <c r="AK98" i="12"/>
  <c r="AM96" i="12"/>
  <c r="AK102" i="12"/>
  <c r="AK110" i="12"/>
  <c r="V70" i="12" l="1"/>
  <c r="I71" i="12"/>
  <c r="K87" i="12"/>
  <c r="G83" i="12"/>
  <c r="AI83" i="12"/>
  <c r="P83" i="12"/>
  <c r="I72" i="12"/>
  <c r="F72" i="12"/>
  <c r="F70" i="12"/>
  <c r="Y71" i="12"/>
  <c r="G70" i="12"/>
  <c r="W83" i="12"/>
  <c r="N47" i="9"/>
  <c r="AC47" i="9"/>
  <c r="M47" i="9"/>
  <c r="R47" i="9"/>
  <c r="AF47" i="9"/>
  <c r="P47" i="9"/>
  <c r="N70" i="9" s="1"/>
  <c r="AH47" i="9"/>
  <c r="AE47" i="9"/>
  <c r="O47" i="9"/>
  <c r="R58" i="9"/>
  <c r="K58" i="9"/>
  <c r="AA58" i="9"/>
  <c r="D58" i="9"/>
  <c r="T58" i="9"/>
  <c r="AJ58" i="9"/>
  <c r="Q58" i="9"/>
  <c r="AG58" i="9"/>
  <c r="N58" i="9"/>
  <c r="J58" i="9"/>
  <c r="AL58" i="9"/>
  <c r="O58" i="9"/>
  <c r="AE58" i="9"/>
  <c r="H58" i="9"/>
  <c r="X58" i="9"/>
  <c r="E58" i="9"/>
  <c r="U58" i="9"/>
  <c r="U81" i="9" s="1"/>
  <c r="AK58" i="9"/>
  <c r="V58" i="9"/>
  <c r="AH58" i="9"/>
  <c r="C58" i="9"/>
  <c r="C81" i="9" s="1"/>
  <c r="S58" i="9"/>
  <c r="AI58" i="9"/>
  <c r="L58" i="9"/>
  <c r="AB58" i="9"/>
  <c r="I58" i="9"/>
  <c r="Y58" i="9"/>
  <c r="F58" i="9"/>
  <c r="P58" i="9"/>
  <c r="P81" i="9" s="1"/>
  <c r="Z58" i="9"/>
  <c r="B58" i="9"/>
  <c r="G58" i="9"/>
  <c r="G81" i="9" s="1"/>
  <c r="AF58" i="9"/>
  <c r="AF81" i="9" s="1"/>
  <c r="AD58" i="9"/>
  <c r="W58" i="9"/>
  <c r="W81" i="9" s="1"/>
  <c r="AM58" i="9"/>
  <c r="AC58" i="9"/>
  <c r="AC81" i="9" s="1"/>
  <c r="M58" i="9"/>
  <c r="K61" i="12"/>
  <c r="AJ61" i="12"/>
  <c r="AG61" i="12"/>
  <c r="AF84" i="12" s="1"/>
  <c r="Z61" i="12"/>
  <c r="D61" i="12"/>
  <c r="AF83" i="12"/>
  <c r="L87" i="12"/>
  <c r="D70" i="12"/>
  <c r="H70" i="12"/>
  <c r="E83" i="12"/>
  <c r="M83" i="12"/>
  <c r="F47" i="9"/>
  <c r="Y47" i="9"/>
  <c r="I47" i="9"/>
  <c r="J47" i="9"/>
  <c r="I70" i="9" s="1"/>
  <c r="AB47" i="9"/>
  <c r="L47" i="9"/>
  <c r="V47" i="9"/>
  <c r="AA47" i="9"/>
  <c r="X70" i="9" s="1"/>
  <c r="K47" i="9"/>
  <c r="G55" i="12"/>
  <c r="AB55" i="12"/>
  <c r="R55" i="12"/>
  <c r="N78" i="12" s="1"/>
  <c r="AH55" i="12"/>
  <c r="AI55" i="12"/>
  <c r="I55" i="12"/>
  <c r="Y55" i="12"/>
  <c r="Y78" i="12" s="1"/>
  <c r="L55" i="12"/>
  <c r="B55" i="12"/>
  <c r="O55" i="12"/>
  <c r="K55" i="12"/>
  <c r="G78" i="12" s="1"/>
  <c r="J71" i="12"/>
  <c r="AL47" i="9"/>
  <c r="AK47" i="9"/>
  <c r="U47" i="9"/>
  <c r="U70" i="9" s="1"/>
  <c r="E47" i="9"/>
  <c r="B47" i="9"/>
  <c r="X47" i="9"/>
  <c r="H47" i="9"/>
  <c r="E70" i="9" s="1"/>
  <c r="AM47" i="9"/>
  <c r="W47" i="9"/>
  <c r="AF66" i="12"/>
  <c r="AG66" i="12"/>
  <c r="AG89" i="12" s="1"/>
  <c r="F66" i="12"/>
  <c r="AJ66" i="12"/>
  <c r="E66" i="12"/>
  <c r="AC66" i="12"/>
  <c r="U66" i="12"/>
  <c r="X66" i="12"/>
  <c r="H66" i="12"/>
  <c r="AM66" i="12"/>
  <c r="W66" i="12"/>
  <c r="C66" i="12"/>
  <c r="AD66" i="12"/>
  <c r="J66" i="12"/>
  <c r="R66" i="12"/>
  <c r="K66" i="12"/>
  <c r="AI66" i="12"/>
  <c r="S66" i="12"/>
  <c r="Z66" i="12"/>
  <c r="I66" i="12"/>
  <c r="AK66" i="12"/>
  <c r="T66" i="12"/>
  <c r="T89" i="12" s="1"/>
  <c r="D66" i="12"/>
  <c r="Q66" i="12"/>
  <c r="P66" i="12"/>
  <c r="AE66" i="12"/>
  <c r="AE89" i="12" s="1"/>
  <c r="AB66" i="12"/>
  <c r="AA66" i="12"/>
  <c r="AL66" i="12"/>
  <c r="L66" i="12"/>
  <c r="O66" i="12"/>
  <c r="AH66" i="12"/>
  <c r="AH89" i="12" s="1"/>
  <c r="Y66" i="12"/>
  <c r="B66" i="12"/>
  <c r="B89" i="12" s="1"/>
  <c r="C26" i="14" s="1"/>
  <c r="G66" i="12"/>
  <c r="M66" i="12"/>
  <c r="V66" i="12"/>
  <c r="N66" i="12"/>
  <c r="N89" i="12" s="1"/>
  <c r="N12" i="22" a="1"/>
  <c r="N12" i="22" s="1"/>
  <c r="N20" i="22" a="1"/>
  <c r="N20" i="22" s="1"/>
  <c r="I8" i="22" a="1"/>
  <c r="I8" i="22" s="1"/>
  <c r="I22" i="22" a="1"/>
  <c r="I22" i="22" s="1"/>
  <c r="N7" i="22" a="1"/>
  <c r="N7" i="22" s="1"/>
  <c r="N15" i="22" a="1"/>
  <c r="N15" i="22" s="1"/>
  <c r="N23" i="22" a="1"/>
  <c r="N23" i="22" s="1"/>
  <c r="I13" i="22" a="1"/>
  <c r="I13" i="22" s="1"/>
  <c r="N9" i="22" a="1"/>
  <c r="N9" i="22" s="1"/>
  <c r="N13" i="22" a="1"/>
  <c r="N13" i="22" s="1"/>
  <c r="N17" i="22" a="1"/>
  <c r="N17" i="22" s="1"/>
  <c r="N21" i="22" a="1"/>
  <c r="N21" i="22" s="1"/>
  <c r="N26" i="22" a="1"/>
  <c r="N26" i="22" s="1"/>
  <c r="I9" i="22" a="1"/>
  <c r="I9" i="22" s="1"/>
  <c r="I15" i="22" a="1"/>
  <c r="I15" i="22" s="1"/>
  <c r="I24" i="22" a="1"/>
  <c r="I24" i="22" s="1"/>
  <c r="K12" i="22" a="1"/>
  <c r="K12" i="22" s="1"/>
  <c r="N10" i="22" a="1"/>
  <c r="N10" i="22" s="1"/>
  <c r="N14" i="22" a="1"/>
  <c r="N14" i="22" s="1"/>
  <c r="N18" i="22" a="1"/>
  <c r="N18" i="22" s="1"/>
  <c r="N22" i="22" a="1"/>
  <c r="N22" i="22" s="1"/>
  <c r="I12" i="22" a="1"/>
  <c r="I12" i="22" s="1"/>
  <c r="I18" i="22" a="1"/>
  <c r="I18" i="22" s="1"/>
  <c r="K24" i="22" a="1"/>
  <c r="K24" i="22" s="1"/>
  <c r="K17" i="22" a="1"/>
  <c r="K17" i="22" s="1"/>
  <c r="K8" i="22" a="1"/>
  <c r="K8" i="22" s="1"/>
  <c r="K21" i="22" a="1"/>
  <c r="K21" i="22" s="1"/>
  <c r="K9" i="22" a="1"/>
  <c r="K9" i="22" s="1"/>
  <c r="K13" i="22" a="1"/>
  <c r="K13" i="22" s="1"/>
  <c r="K14" i="22" a="1"/>
  <c r="K14" i="22" s="1"/>
  <c r="K18" i="22" a="1"/>
  <c r="K18" i="22" s="1"/>
  <c r="K22" i="22" a="1"/>
  <c r="K22" i="22" s="1"/>
  <c r="K10" i="22" a="1"/>
  <c r="K10" i="22" s="1"/>
  <c r="K23" i="22" a="1"/>
  <c r="K23" i="22" s="1"/>
  <c r="K15" i="22" a="1"/>
  <c r="K15" i="22" s="1"/>
  <c r="K19" i="22" a="1"/>
  <c r="K19" i="22" s="1"/>
  <c r="K26" i="22" a="1"/>
  <c r="K26" i="22" s="1"/>
  <c r="K7" i="22" a="1"/>
  <c r="K7" i="22" s="1"/>
  <c r="K11" i="22" a="1"/>
  <c r="K11" i="22" s="1"/>
  <c r="K25" i="22" a="1"/>
  <c r="K25" i="22" s="1"/>
  <c r="K16" i="22" a="1"/>
  <c r="K16" i="22" s="1"/>
  <c r="K20" i="22" a="1"/>
  <c r="K20" i="22" s="1"/>
  <c r="M10" i="22" a="1"/>
  <c r="M10" i="22" s="1"/>
  <c r="M14" i="22" a="1"/>
  <c r="M14" i="22" s="1"/>
  <c r="M19" i="22" a="1"/>
  <c r="M19" i="22" s="1"/>
  <c r="M26" i="22" a="1"/>
  <c r="M26" i="22" s="1"/>
  <c r="M11" i="22" a="1"/>
  <c r="M11" i="22" s="1"/>
  <c r="M15" i="22" a="1"/>
  <c r="M15" i="22" s="1"/>
  <c r="M21" i="22" a="1"/>
  <c r="M21" i="22" s="1"/>
  <c r="M28" i="22"/>
  <c r="M7" i="22" a="1"/>
  <c r="M7" i="22" s="1"/>
  <c r="M12" i="22" a="1"/>
  <c r="M12" i="22" s="1"/>
  <c r="M17" i="22" a="1"/>
  <c r="M17" i="22" s="1"/>
  <c r="M22" i="22" a="1"/>
  <c r="M22" i="22" s="1"/>
  <c r="I14" i="22" a="1"/>
  <c r="I14" i="22" s="1"/>
  <c r="I10" i="22" a="1"/>
  <c r="I10" i="22" s="1"/>
  <c r="I23" i="22" a="1"/>
  <c r="I23" i="22" s="1"/>
  <c r="I16" i="22" a="1"/>
  <c r="I16" i="22" s="1"/>
  <c r="I20" i="22" a="1"/>
  <c r="I20" i="22" s="1"/>
  <c r="I28" i="22"/>
  <c r="M9" i="22" a="1"/>
  <c r="M9" i="22" s="1"/>
  <c r="M13" i="22" a="1"/>
  <c r="M13" i="22" s="1"/>
  <c r="M16" i="22" a="1"/>
  <c r="M16" i="22" s="1"/>
  <c r="M20" i="22" a="1"/>
  <c r="M20" i="22" s="1"/>
  <c r="I7" i="22" a="1"/>
  <c r="I7" i="22" s="1"/>
  <c r="I11" i="22" a="1"/>
  <c r="I11" i="22" s="1"/>
  <c r="I25" i="22" a="1"/>
  <c r="I25" i="22" s="1"/>
  <c r="I17" i="22" a="1"/>
  <c r="I17" i="22" s="1"/>
  <c r="G9" i="22" a="1"/>
  <c r="G9" i="22" s="1"/>
  <c r="G13" i="22" a="1"/>
  <c r="G13" i="22" s="1"/>
  <c r="G28" i="22"/>
  <c r="G18" i="22" a="1"/>
  <c r="G18" i="22" s="1"/>
  <c r="G22" i="22" a="1"/>
  <c r="G22" i="22" s="1"/>
  <c r="G14" i="22" a="1"/>
  <c r="G14" i="22" s="1"/>
  <c r="G10" i="22" a="1"/>
  <c r="G10" i="22" s="1"/>
  <c r="G24" i="22" a="1"/>
  <c r="G24" i="22" s="1"/>
  <c r="G15" i="22" a="1"/>
  <c r="G15" i="22" s="1"/>
  <c r="G19" i="22" a="1"/>
  <c r="G19" i="22" s="1"/>
  <c r="G26" i="22" a="1"/>
  <c r="G26" i="22" s="1"/>
  <c r="G7" i="22" a="1"/>
  <c r="G7" i="22" s="1"/>
  <c r="G11" i="22" a="1"/>
  <c r="G11" i="22" s="1"/>
  <c r="G23" i="22" a="1"/>
  <c r="G23" i="22" s="1"/>
  <c r="G16" i="22" a="1"/>
  <c r="G16" i="22" s="1"/>
  <c r="H2" i="23"/>
  <c r="G6" i="23"/>
  <c r="L28" i="22"/>
  <c r="L25" i="22" a="1"/>
  <c r="L25" i="22" s="1"/>
  <c r="L23" i="22" a="1"/>
  <c r="L23" i="22" s="1"/>
  <c r="L22" i="22" a="1"/>
  <c r="L22" i="22" s="1"/>
  <c r="L24" i="22" a="1"/>
  <c r="L24" i="22" s="1"/>
  <c r="L21" i="22" a="1"/>
  <c r="L21" i="22" s="1"/>
  <c r="L20" i="22" a="1"/>
  <c r="L20" i="22" s="1"/>
  <c r="L19" i="22" a="1"/>
  <c r="L19" i="22" s="1"/>
  <c r="L18" i="22" a="1"/>
  <c r="L18" i="22" s="1"/>
  <c r="L17" i="22" a="1"/>
  <c r="L17" i="22" s="1"/>
  <c r="L16" i="22" a="1"/>
  <c r="L16" i="22" s="1"/>
  <c r="L15" i="22" a="1"/>
  <c r="L15" i="22" s="1"/>
  <c r="L14" i="22" a="1"/>
  <c r="L14" i="22" s="1"/>
  <c r="L13" i="22" a="1"/>
  <c r="L13" i="22" s="1"/>
  <c r="L12" i="22" a="1"/>
  <c r="L12" i="22" s="1"/>
  <c r="L11" i="22" a="1"/>
  <c r="L11" i="22" s="1"/>
  <c r="L10" i="22" a="1"/>
  <c r="L10" i="22" s="1"/>
  <c r="L9" i="22" a="1"/>
  <c r="L9" i="22" s="1"/>
  <c r="L8" i="22" a="1"/>
  <c r="L8" i="22" s="1"/>
  <c r="L7" i="22" a="1"/>
  <c r="L7" i="22" s="1"/>
  <c r="L26" i="22" a="1"/>
  <c r="L26" i="22" s="1"/>
  <c r="C12" i="21"/>
  <c r="C12" i="23" s="1"/>
  <c r="C20" i="21"/>
  <c r="C20" i="23" s="1"/>
  <c r="C9" i="21"/>
  <c r="C16" i="21"/>
  <c r="C22" i="21"/>
  <c r="C17" i="21"/>
  <c r="C25" i="21"/>
  <c r="C11" i="21"/>
  <c r="G6" i="15"/>
  <c r="H2" i="15"/>
  <c r="G6" i="14"/>
  <c r="H2" i="21"/>
  <c r="H6" i="21" s="1"/>
  <c r="G6" i="21"/>
  <c r="F28" i="21"/>
  <c r="F23" i="21" a="1"/>
  <c r="F23" i="21" s="1"/>
  <c r="F22" i="21" a="1"/>
  <c r="F22" i="21" s="1"/>
  <c r="F21" i="21" a="1"/>
  <c r="F21" i="21" s="1"/>
  <c r="F20" i="21" a="1"/>
  <c r="F20" i="21" s="1"/>
  <c r="F19" i="21" a="1"/>
  <c r="F19" i="21" s="1"/>
  <c r="F18" i="21" a="1"/>
  <c r="F18" i="21" s="1"/>
  <c r="F17" i="21" a="1"/>
  <c r="F17" i="21" s="1"/>
  <c r="F16" i="21" a="1"/>
  <c r="F16" i="21" s="1"/>
  <c r="F15" i="21" a="1"/>
  <c r="F15" i="21" s="1"/>
  <c r="F26" i="21" a="1"/>
  <c r="F26" i="21" s="1"/>
  <c r="F14" i="21" a="1"/>
  <c r="F14" i="21" s="1"/>
  <c r="F10" i="21" a="1"/>
  <c r="F10" i="21" s="1"/>
  <c r="F8" i="21" a="1"/>
  <c r="F8" i="21" s="1"/>
  <c r="F25" i="21" a="1"/>
  <c r="F25" i="21" s="1"/>
  <c r="F11" i="21" a="1"/>
  <c r="F11" i="21" s="1"/>
  <c r="F7" i="21" a="1"/>
  <c r="F7" i="21" s="1"/>
  <c r="F24" i="21" a="1"/>
  <c r="F24" i="21" s="1"/>
  <c r="F12" i="21" a="1"/>
  <c r="F12" i="21" s="1"/>
  <c r="F13" i="21" a="1"/>
  <c r="F13" i="21" s="1"/>
  <c r="F9" i="21" a="1"/>
  <c r="F9" i="21" s="1"/>
  <c r="U89" i="20"/>
  <c r="T89" i="20"/>
  <c r="S89" i="20"/>
  <c r="R89" i="20"/>
  <c r="Q76" i="20"/>
  <c r="T84" i="20"/>
  <c r="M88" i="20"/>
  <c r="AG72" i="20"/>
  <c r="AH72" i="20"/>
  <c r="B77" i="20"/>
  <c r="C14" i="22" s="1"/>
  <c r="C77" i="20"/>
  <c r="J81" i="20"/>
  <c r="K81" i="20"/>
  <c r="S85" i="20"/>
  <c r="Q85" i="20"/>
  <c r="R85" i="20"/>
  <c r="H87" i="20"/>
  <c r="I87" i="20"/>
  <c r="G87" i="20"/>
  <c r="P86" i="20"/>
  <c r="M86" i="20"/>
  <c r="N86" i="20"/>
  <c r="O86" i="20"/>
  <c r="U88" i="20"/>
  <c r="V88" i="20"/>
  <c r="W88" i="20"/>
  <c r="AF72" i="20"/>
  <c r="Q70" i="20"/>
  <c r="T70" i="20"/>
  <c r="S70" i="20"/>
  <c r="Q73" i="20"/>
  <c r="S73" i="20"/>
  <c r="R73" i="20"/>
  <c r="AH76" i="20"/>
  <c r="AG79" i="20"/>
  <c r="AF79" i="20"/>
  <c r="AE79" i="20"/>
  <c r="AD79" i="20"/>
  <c r="AB82" i="20"/>
  <c r="AA82" i="20"/>
  <c r="Z82" i="20"/>
  <c r="Q86" i="20"/>
  <c r="T86" i="20"/>
  <c r="R86" i="20"/>
  <c r="S86" i="20"/>
  <c r="AH71" i="20"/>
  <c r="T73" i="20"/>
  <c r="L77" i="20"/>
  <c r="J77" i="20"/>
  <c r="S84" i="20"/>
  <c r="R70" i="20"/>
  <c r="U73" i="20"/>
  <c r="AF76" i="20"/>
  <c r="U81" i="20"/>
  <c r="H88" i="20"/>
  <c r="AJ89" i="20"/>
  <c r="AH89" i="20"/>
  <c r="AI89" i="20"/>
  <c r="AG76" i="20"/>
  <c r="AG84" i="20"/>
  <c r="AD88" i="20"/>
  <c r="D71" i="20"/>
  <c r="E71" i="20"/>
  <c r="AD72" i="20"/>
  <c r="O74" i="20"/>
  <c r="P74" i="20"/>
  <c r="N74" i="20"/>
  <c r="X78" i="20"/>
  <c r="U78" i="20"/>
  <c r="V78" i="20"/>
  <c r="W78" i="20"/>
  <c r="N80" i="20"/>
  <c r="V84" i="20"/>
  <c r="E86" i="20"/>
  <c r="H86" i="20"/>
  <c r="F86" i="20"/>
  <c r="G86" i="20"/>
  <c r="AE80" i="20"/>
  <c r="X72" i="20"/>
  <c r="T76" i="20"/>
  <c r="I81" i="20"/>
  <c r="AJ84" i="20"/>
  <c r="X89" i="20"/>
  <c r="Y89" i="20"/>
  <c r="V89" i="20"/>
  <c r="W89" i="20"/>
  <c r="U76" i="20"/>
  <c r="E84" i="20"/>
  <c r="AC88" i="20"/>
  <c r="AB70" i="20"/>
  <c r="Y70" i="20"/>
  <c r="AA70" i="20"/>
  <c r="J73" i="20"/>
  <c r="K73" i="20"/>
  <c r="AJ74" i="20"/>
  <c r="AH74" i="20"/>
  <c r="AI74" i="20"/>
  <c r="Q77" i="20"/>
  <c r="S77" i="20"/>
  <c r="R77" i="20"/>
  <c r="B80" i="20"/>
  <c r="C17" i="22" s="1"/>
  <c r="Z81" i="20"/>
  <c r="AA81" i="20"/>
  <c r="AI85" i="20"/>
  <c r="AG85" i="20"/>
  <c r="AH85" i="20"/>
  <c r="AI72" i="20"/>
  <c r="S80" i="20"/>
  <c r="Z70" i="20"/>
  <c r="L72" i="20"/>
  <c r="H76" i="20"/>
  <c r="H84" i="20"/>
  <c r="I76" i="20"/>
  <c r="E72" i="20"/>
  <c r="F72" i="20"/>
  <c r="AD73" i="20"/>
  <c r="AE73" i="20"/>
  <c r="AC76" i="20"/>
  <c r="AD76" i="20"/>
  <c r="M78" i="20"/>
  <c r="P78" i="20"/>
  <c r="O78" i="20"/>
  <c r="N78" i="20"/>
  <c r="V80" i="20"/>
  <c r="U80" i="20"/>
  <c r="H82" i="20"/>
  <c r="F82" i="20"/>
  <c r="G82" i="20"/>
  <c r="F85" i="20"/>
  <c r="E85" i="20"/>
  <c r="G85" i="20"/>
  <c r="AF86" i="20"/>
  <c r="AC86" i="20"/>
  <c r="AE86" i="20"/>
  <c r="AD86" i="20"/>
  <c r="P73" i="20"/>
  <c r="X77" i="20"/>
  <c r="P81" i="20"/>
  <c r="L76" i="20"/>
  <c r="AJ80" i="20"/>
  <c r="D88" i="20"/>
  <c r="K85" i="20"/>
  <c r="AG78" i="20"/>
  <c r="AJ78" i="20"/>
  <c r="AH78" i="20"/>
  <c r="AI78" i="20"/>
  <c r="AG81" i="20"/>
  <c r="AI81" i="20"/>
  <c r="AH81" i="20"/>
  <c r="Y85" i="20"/>
  <c r="AA85" i="20"/>
  <c r="Z85" i="20"/>
  <c r="D73" i="20"/>
  <c r="C73" i="20"/>
  <c r="B73" i="20"/>
  <c r="C10" i="22" s="1"/>
  <c r="C10" i="23" s="1"/>
  <c r="B84" i="20"/>
  <c r="C21" i="22" s="1"/>
  <c r="C84" i="20"/>
  <c r="H78" i="20"/>
  <c r="E78" i="20"/>
  <c r="F78" i="20"/>
  <c r="G78" i="20"/>
  <c r="AJ79" i="20"/>
  <c r="AH79" i="20"/>
  <c r="AI79" i="20"/>
  <c r="W81" i="20"/>
  <c r="V81" i="20"/>
  <c r="AC85" i="20"/>
  <c r="AE85" i="20"/>
  <c r="AD85" i="20"/>
  <c r="AG88" i="20"/>
  <c r="AH88" i="20"/>
  <c r="I70" i="20"/>
  <c r="L70" i="20"/>
  <c r="K70" i="20"/>
  <c r="T74" i="20"/>
  <c r="R74" i="20"/>
  <c r="S74" i="20"/>
  <c r="AB78" i="20"/>
  <c r="Z78" i="20"/>
  <c r="AA78" i="20"/>
  <c r="AJ82" i="20"/>
  <c r="AH82" i="20"/>
  <c r="AI82" i="20"/>
  <c r="J70" i="20"/>
  <c r="AF88" i="20"/>
  <c r="Y84" i="20"/>
  <c r="AF70" i="20"/>
  <c r="AE70" i="20"/>
  <c r="O73" i="20"/>
  <c r="N73" i="20"/>
  <c r="M76" i="20"/>
  <c r="N76" i="20"/>
  <c r="F80" i="20"/>
  <c r="E80" i="20"/>
  <c r="AE81" i="20"/>
  <c r="AC81" i="20"/>
  <c r="AD81" i="20"/>
  <c r="AD84" i="20"/>
  <c r="AC84" i="20"/>
  <c r="AE84" i="20"/>
  <c r="AD70" i="20"/>
  <c r="J88" i="20"/>
  <c r="C89" i="20"/>
  <c r="AJ70" i="20"/>
  <c r="AG70" i="20"/>
  <c r="AI70" i="20"/>
  <c r="AG73" i="20"/>
  <c r="AI73" i="20"/>
  <c r="AH73" i="20"/>
  <c r="AA77" i="20"/>
  <c r="Y77" i="20"/>
  <c r="Z77" i="20"/>
  <c r="Z80" i="20"/>
  <c r="R84" i="20"/>
  <c r="AG86" i="20"/>
  <c r="AJ86" i="20"/>
  <c r="AH86" i="20"/>
  <c r="AI86" i="20"/>
  <c r="K72" i="20"/>
  <c r="J72" i="20"/>
  <c r="AJ73" i="20"/>
  <c r="C76" i="20"/>
  <c r="AB77" i="20"/>
  <c r="AA80" i="20"/>
  <c r="AH70" i="20"/>
  <c r="H80" i="20"/>
  <c r="X88" i="20"/>
  <c r="I72" i="20"/>
  <c r="I80" i="20"/>
  <c r="T71" i="20"/>
  <c r="U71" i="20"/>
  <c r="F73" i="20"/>
  <c r="G73" i="20"/>
  <c r="AF74" i="20"/>
  <c r="AD74" i="20"/>
  <c r="AE74" i="20"/>
  <c r="M77" i="20"/>
  <c r="O77" i="20"/>
  <c r="N77" i="20"/>
  <c r="B79" i="20"/>
  <c r="C16" i="22" s="1"/>
  <c r="E79" i="20"/>
  <c r="D79" i="20"/>
  <c r="C79" i="20"/>
  <c r="AD80" i="20"/>
  <c r="M82" i="20"/>
  <c r="P82" i="20"/>
  <c r="O82" i="20"/>
  <c r="N82" i="20"/>
  <c r="U86" i="20"/>
  <c r="X86" i="20"/>
  <c r="V86" i="20"/>
  <c r="W86" i="20"/>
  <c r="X73" i="20"/>
  <c r="H81" i="20"/>
  <c r="P85" i="20"/>
  <c r="AE88" i="20"/>
  <c r="AJ76" i="20"/>
  <c r="Y81" i="20"/>
  <c r="L88" i="20"/>
  <c r="K88" i="20"/>
  <c r="M72" i="20"/>
  <c r="U84" i="20"/>
  <c r="B88" i="20"/>
  <c r="C25" i="22" s="1"/>
  <c r="B72" i="20"/>
  <c r="C9" i="22" s="1"/>
  <c r="Z73" i="20"/>
  <c r="AA73" i="20"/>
  <c r="AI77" i="20"/>
  <c r="AG77" i="20"/>
  <c r="AH77" i="20"/>
  <c r="Q80" i="20"/>
  <c r="R80" i="20"/>
  <c r="B82" i="20"/>
  <c r="C19" i="22" s="1"/>
  <c r="D82" i="20"/>
  <c r="C82" i="20"/>
  <c r="Z84" i="20"/>
  <c r="L86" i="20"/>
  <c r="J86" i="20"/>
  <c r="K86" i="20"/>
  <c r="L73" i="20"/>
  <c r="Y82" i="20"/>
  <c r="C71" i="20"/>
  <c r="AB72" i="20"/>
  <c r="X76" i="20"/>
  <c r="X84" i="20"/>
  <c r="Y76" i="20"/>
  <c r="U72" i="20"/>
  <c r="V72" i="20"/>
  <c r="F74" i="20"/>
  <c r="H74" i="20"/>
  <c r="G74" i="20"/>
  <c r="E77" i="20"/>
  <c r="G77" i="20"/>
  <c r="F77" i="20"/>
  <c r="AF78" i="20"/>
  <c r="AC78" i="20"/>
  <c r="AD78" i="20"/>
  <c r="AE78" i="20"/>
  <c r="X82" i="20"/>
  <c r="V82" i="20"/>
  <c r="W82" i="20"/>
  <c r="U85" i="20"/>
  <c r="W85" i="20"/>
  <c r="V85" i="20"/>
  <c r="G72" i="20"/>
  <c r="AF73" i="20"/>
  <c r="O76" i="20"/>
  <c r="G80" i="20"/>
  <c r="AF81" i="20"/>
  <c r="X85" i="20"/>
  <c r="P89" i="20"/>
  <c r="O89" i="20"/>
  <c r="N89" i="20"/>
  <c r="AB76" i="20"/>
  <c r="L84" i="20"/>
  <c r="T88" i="20"/>
  <c r="I77" i="20"/>
  <c r="P76" i="20"/>
  <c r="X70" i="20"/>
  <c r="W70" i="20"/>
  <c r="AF71" i="20"/>
  <c r="AG71" i="20"/>
  <c r="Z74" i="20"/>
  <c r="AB74" i="20"/>
  <c r="Y74" i="20"/>
  <c r="AA74" i="20"/>
  <c r="T78" i="20"/>
  <c r="Q78" i="20"/>
  <c r="S78" i="20"/>
  <c r="R78" i="20"/>
  <c r="S81" i="20"/>
  <c r="Q81" i="20"/>
  <c r="R81" i="20"/>
  <c r="Q74" i="20"/>
  <c r="S76" i="20"/>
  <c r="D81" i="20"/>
  <c r="C81" i="20"/>
  <c r="AG82" i="20"/>
  <c r="L85" i="20"/>
  <c r="J85" i="20"/>
  <c r="AA88" i="20"/>
  <c r="Z88" i="20"/>
  <c r="P84" i="20"/>
  <c r="E89" i="20"/>
  <c r="B89" i="20"/>
  <c r="C26" i="22" s="1"/>
  <c r="Y72" i="20"/>
  <c r="Y80" i="20"/>
  <c r="Y88" i="20"/>
  <c r="H70" i="20"/>
  <c r="G70" i="20"/>
  <c r="V73" i="20"/>
  <c r="W73" i="20"/>
  <c r="AC77" i="20"/>
  <c r="AD77" i="20"/>
  <c r="AE77" i="20"/>
  <c r="U79" i="20"/>
  <c r="T79" i="20"/>
  <c r="R79" i="20"/>
  <c r="S79" i="20"/>
  <c r="G81" i="20"/>
  <c r="F81" i="20"/>
  <c r="AC82" i="20"/>
  <c r="AF82" i="20"/>
  <c r="AD82" i="20"/>
  <c r="AE82" i="20"/>
  <c r="M85" i="20"/>
  <c r="N85" i="20"/>
  <c r="O85" i="20"/>
  <c r="H89" i="20"/>
  <c r="F89" i="20"/>
  <c r="G89" i="20"/>
  <c r="AE71" i="20"/>
  <c r="L80" i="20"/>
  <c r="D84" i="20"/>
  <c r="AB88" i="20"/>
  <c r="AC72" i="20"/>
  <c r="M80" i="20"/>
  <c r="Q88" i="20"/>
  <c r="R88" i="20"/>
  <c r="Q72" i="20"/>
  <c r="R72" i="20"/>
  <c r="D74" i="20"/>
  <c r="B74" i="20"/>
  <c r="C11" i="22" s="1"/>
  <c r="C74" i="20"/>
  <c r="Z76" i="20"/>
  <c r="L78" i="20"/>
  <c r="K78" i="20"/>
  <c r="J78" i="20"/>
  <c r="AG80" i="20"/>
  <c r="AH80" i="20"/>
  <c r="T82" i="20"/>
  <c r="R82" i="20"/>
  <c r="S82" i="20"/>
  <c r="C85" i="20"/>
  <c r="B85" i="20"/>
  <c r="C22" i="22" s="1"/>
  <c r="AB86" i="20"/>
  <c r="Z86" i="20"/>
  <c r="AA86" i="20"/>
  <c r="C72" i="20"/>
  <c r="AB73" i="20"/>
  <c r="K76" i="20"/>
  <c r="AJ77" i="20"/>
  <c r="L89" i="20"/>
  <c r="K89" i="20"/>
  <c r="J89" i="20"/>
  <c r="S71" i="20"/>
  <c r="M73" i="20"/>
  <c r="P80" i="20"/>
  <c r="P88" i="20"/>
  <c r="I84" i="20"/>
  <c r="P70" i="20"/>
  <c r="O70" i="20"/>
  <c r="V74" i="20"/>
  <c r="X74" i="20"/>
  <c r="W74" i="20"/>
  <c r="U77" i="20"/>
  <c r="V77" i="20"/>
  <c r="W77" i="20"/>
  <c r="O81" i="20"/>
  <c r="M81" i="20"/>
  <c r="N81" i="20"/>
  <c r="M84" i="20"/>
  <c r="N84" i="20"/>
  <c r="U70" i="20"/>
  <c r="W72" i="20"/>
  <c r="M74" i="20"/>
  <c r="AE76" i="20"/>
  <c r="W80" i="20"/>
  <c r="O84" i="20"/>
  <c r="E88" i="20"/>
  <c r="F88" i="20"/>
  <c r="G88" i="20"/>
  <c r="N70" i="20"/>
  <c r="P72" i="20"/>
  <c r="D80" i="20"/>
  <c r="AB84" i="20"/>
  <c r="AJ88" i="20"/>
  <c r="K77" i="20"/>
  <c r="B76" i="20"/>
  <c r="C13" i="22" s="1"/>
  <c r="G72" i="19"/>
  <c r="F72" i="19"/>
  <c r="Y84" i="19"/>
  <c r="X84" i="19"/>
  <c r="U85" i="19"/>
  <c r="V85" i="19"/>
  <c r="W85" i="19"/>
  <c r="B89" i="19"/>
  <c r="C89" i="19"/>
  <c r="F79" i="19"/>
  <c r="D79" i="19"/>
  <c r="AD88" i="19"/>
  <c r="AC88" i="19"/>
  <c r="D84" i="19"/>
  <c r="AH75" i="19"/>
  <c r="X89" i="19"/>
  <c r="T72" i="19"/>
  <c r="Q72" i="19"/>
  <c r="R72" i="19"/>
  <c r="H71" i="19"/>
  <c r="I72" i="19"/>
  <c r="J72" i="19"/>
  <c r="W72" i="19"/>
  <c r="V72" i="19"/>
  <c r="U72" i="19"/>
  <c r="AE74" i="19"/>
  <c r="AF74" i="19"/>
  <c r="AF76" i="19"/>
  <c r="AG76" i="19"/>
  <c r="AH76" i="19"/>
  <c r="T79" i="19"/>
  <c r="U79" i="19"/>
  <c r="AI85" i="19"/>
  <c r="X77" i="19"/>
  <c r="R79" i="19"/>
  <c r="B81" i="19"/>
  <c r="D81" i="19"/>
  <c r="C81" i="19"/>
  <c r="Y87" i="19"/>
  <c r="X87" i="19"/>
  <c r="W87" i="19"/>
  <c r="Z87" i="19"/>
  <c r="L89" i="19"/>
  <c r="K89" i="19"/>
  <c r="AA75" i="19"/>
  <c r="E77" i="19"/>
  <c r="P80" i="19"/>
  <c r="O80" i="19"/>
  <c r="N80" i="19"/>
  <c r="O87" i="19"/>
  <c r="L87" i="19"/>
  <c r="AF75" i="19"/>
  <c r="R78" i="19"/>
  <c r="Q78" i="19"/>
  <c r="S78" i="19"/>
  <c r="P78" i="19"/>
  <c r="AG88" i="19"/>
  <c r="H72" i="19"/>
  <c r="S70" i="19"/>
  <c r="H70" i="19"/>
  <c r="AC75" i="19"/>
  <c r="O77" i="19"/>
  <c r="I79" i="19"/>
  <c r="H79" i="19"/>
  <c r="AG80" i="19"/>
  <c r="AH80" i="19"/>
  <c r="N84" i="19"/>
  <c r="S89" i="19"/>
  <c r="R89" i="19"/>
  <c r="AB77" i="19"/>
  <c r="V79" i="19"/>
  <c r="AA84" i="19"/>
  <c r="N87" i="19"/>
  <c r="O75" i="19"/>
  <c r="K79" i="19"/>
  <c r="D75" i="19"/>
  <c r="AD77" i="19"/>
  <c r="M84" i="19"/>
  <c r="Z70" i="19"/>
  <c r="Y70" i="19"/>
  <c r="G70" i="19"/>
  <c r="AF71" i="19"/>
  <c r="Y71" i="19"/>
  <c r="C77" i="19"/>
  <c r="AB78" i="19"/>
  <c r="Z78" i="19"/>
  <c r="AA78" i="19"/>
  <c r="X82" i="19"/>
  <c r="I85" i="19"/>
  <c r="J85" i="19"/>
  <c r="K85" i="19"/>
  <c r="F89" i="19"/>
  <c r="G89" i="19"/>
  <c r="AD75" i="19"/>
  <c r="AF77" i="19"/>
  <c r="AC82" i="19"/>
  <c r="X85" i="19"/>
  <c r="T89" i="19"/>
  <c r="M77" i="19"/>
  <c r="B82" i="19"/>
  <c r="T84" i="19"/>
  <c r="S84" i="19"/>
  <c r="H75" i="19"/>
  <c r="AH77" i="19"/>
  <c r="I88" i="19"/>
  <c r="AD70" i="19"/>
  <c r="AC70" i="19"/>
  <c r="M72" i="19"/>
  <c r="P72" i="19"/>
  <c r="N72" i="19"/>
  <c r="D71" i="19"/>
  <c r="V77" i="19"/>
  <c r="W77" i="19"/>
  <c r="F84" i="19"/>
  <c r="R88" i="19"/>
  <c r="AJ77" i="19"/>
  <c r="C79" i="19"/>
  <c r="T88" i="19"/>
  <c r="E84" i="19"/>
  <c r="Q77" i="19"/>
  <c r="Q80" i="19"/>
  <c r="M87" i="19"/>
  <c r="L74" i="19"/>
  <c r="K74" i="19"/>
  <c r="Q76" i="19"/>
  <c r="P76" i="19"/>
  <c r="R76" i="19"/>
  <c r="H87" i="19"/>
  <c r="I87" i="19"/>
  <c r="G87" i="19"/>
  <c r="J87" i="19"/>
  <c r="AE71" i="19"/>
  <c r="C70" i="19"/>
  <c r="W78" i="19"/>
  <c r="X78" i="19"/>
  <c r="U78" i="19"/>
  <c r="V78" i="19"/>
  <c r="L77" i="19"/>
  <c r="K77" i="19"/>
  <c r="Y82" i="19"/>
  <c r="K84" i="19"/>
  <c r="J84" i="19"/>
  <c r="W88" i="19"/>
  <c r="AI82" i="19"/>
  <c r="U88" i="19"/>
  <c r="J70" i="19"/>
  <c r="I70" i="19"/>
  <c r="R74" i="19"/>
  <c r="P74" i="19"/>
  <c r="Q74" i="19"/>
  <c r="O74" i="19"/>
  <c r="P71" i="19"/>
  <c r="K78" i="19"/>
  <c r="L78" i="19"/>
  <c r="J78" i="19"/>
  <c r="AG84" i="19"/>
  <c r="AH84" i="19"/>
  <c r="N75" i="19"/>
  <c r="AF88" i="19"/>
  <c r="N70" i="19"/>
  <c r="M70" i="19"/>
  <c r="F77" i="19"/>
  <c r="G77" i="19"/>
  <c r="AB82" i="19"/>
  <c r="AE88" i="19"/>
  <c r="AB85" i="19"/>
  <c r="J74" i="19"/>
  <c r="T70" i="19"/>
  <c r="R70" i="19"/>
  <c r="Q70" i="19"/>
  <c r="P70" i="19"/>
  <c r="AJ72" i="19"/>
  <c r="AH72" i="19"/>
  <c r="X71" i="19"/>
  <c r="AJ70" i="19"/>
  <c r="Y72" i="19"/>
  <c r="Z72" i="19"/>
  <c r="N71" i="19"/>
  <c r="E75" i="19"/>
  <c r="AJ79" i="19"/>
  <c r="AF82" i="19"/>
  <c r="AA86" i="19"/>
  <c r="AB86" i="19"/>
  <c r="Y86" i="19"/>
  <c r="Z86" i="19"/>
  <c r="AD89" i="19"/>
  <c r="AE89" i="19"/>
  <c r="O76" i="19"/>
  <c r="L76" i="19"/>
  <c r="N76" i="19"/>
  <c r="I78" i="19"/>
  <c r="AH79" i="19"/>
  <c r="T81" i="19"/>
  <c r="Q81" i="19"/>
  <c r="S81" i="19"/>
  <c r="R81" i="19"/>
  <c r="P85" i="19"/>
  <c r="N85" i="19"/>
  <c r="O85" i="19"/>
  <c r="C88" i="19"/>
  <c r="AB89" i="19"/>
  <c r="AA89" i="19"/>
  <c r="D76" i="19"/>
  <c r="B76" i="19"/>
  <c r="U77" i="19"/>
  <c r="AF80" i="19"/>
  <c r="AE80" i="19"/>
  <c r="J77" i="19"/>
  <c r="AG78" i="19"/>
  <c r="AF78" i="19"/>
  <c r="AH78" i="19"/>
  <c r="AI78" i="19"/>
  <c r="AE82" i="19"/>
  <c r="R85" i="19"/>
  <c r="Q85" i="19"/>
  <c r="J89" i="19"/>
  <c r="X72" i="19"/>
  <c r="AI70" i="19"/>
  <c r="B71" i="19"/>
  <c r="F76" i="19"/>
  <c r="E76" i="19"/>
  <c r="Y79" i="19"/>
  <c r="X79" i="19"/>
  <c r="D82" i="19"/>
  <c r="AD84" i="19"/>
  <c r="AH89" i="19"/>
  <c r="AG89" i="19"/>
  <c r="AI89" i="19"/>
  <c r="S76" i="19"/>
  <c r="M78" i="19"/>
  <c r="D85" i="19"/>
  <c r="AD87" i="19"/>
  <c r="P89" i="19"/>
  <c r="AE75" i="19"/>
  <c r="AA79" i="19"/>
  <c r="AB88" i="19"/>
  <c r="T75" i="19"/>
  <c r="P79" i="19"/>
  <c r="C82" i="19"/>
  <c r="AC84" i="19"/>
  <c r="C71" i="19"/>
  <c r="W70" i="19"/>
  <c r="L70" i="19"/>
  <c r="K70" i="19"/>
  <c r="F71" i="19"/>
  <c r="S77" i="19"/>
  <c r="M79" i="19"/>
  <c r="B84" i="19"/>
  <c r="Z85" i="19"/>
  <c r="Y85" i="19"/>
  <c r="AA85" i="19"/>
  <c r="W89" i="19"/>
  <c r="J79" i="19"/>
  <c r="O84" i="19"/>
  <c r="K88" i="19"/>
  <c r="AJ89" i="19"/>
  <c r="AC77" i="19"/>
  <c r="Q82" i="19"/>
  <c r="R82" i="19"/>
  <c r="AJ84" i="19"/>
  <c r="X75" i="19"/>
  <c r="F82" i="19"/>
  <c r="G82" i="19"/>
  <c r="Y88" i="19"/>
  <c r="G71" i="19"/>
  <c r="AF72" i="19"/>
  <c r="AC72" i="19"/>
  <c r="AD72" i="19"/>
  <c r="T71" i="19"/>
  <c r="Z71" i="19"/>
  <c r="U75" i="19"/>
  <c r="V84" i="19"/>
  <c r="AH88" i="19"/>
  <c r="AI84" i="19"/>
  <c r="C75" i="19"/>
  <c r="S79" i="19"/>
  <c r="AJ88" i="19"/>
  <c r="P82" i="19"/>
  <c r="M80" i="19"/>
  <c r="V89" i="19"/>
  <c r="B70" i="19"/>
  <c r="Q89" i="19"/>
  <c r="I74" i="19"/>
  <c r="AC89" i="19"/>
  <c r="W81" i="19"/>
  <c r="U81" i="19"/>
  <c r="V81" i="19"/>
  <c r="X80" i="19"/>
  <c r="AA80" i="19"/>
  <c r="Z80" i="19"/>
  <c r="B78" i="19"/>
  <c r="C78" i="19"/>
  <c r="AH70" i="19"/>
  <c r="AG70" i="19"/>
  <c r="AF70" i="19"/>
  <c r="E72" i="19"/>
  <c r="E70" i="19"/>
  <c r="AD71" i="19"/>
  <c r="AC71" i="19"/>
  <c r="AC74" i="19"/>
  <c r="AB74" i="19"/>
  <c r="AA74" i="19"/>
  <c r="Y75" i="19"/>
  <c r="AC80" i="19"/>
  <c r="AD80" i="19"/>
  <c r="AB80" i="19"/>
  <c r="AC87" i="19"/>
  <c r="AB87" i="19"/>
  <c r="AA87" i="19"/>
  <c r="AE76" i="19"/>
  <c r="AB76" i="19"/>
  <c r="AD76" i="19"/>
  <c r="J80" i="19"/>
  <c r="H80" i="19"/>
  <c r="K80" i="19"/>
  <c r="AJ81" i="19"/>
  <c r="AH81" i="19"/>
  <c r="AI81" i="19"/>
  <c r="AG81" i="19"/>
  <c r="AD85" i="19"/>
  <c r="AF85" i="19"/>
  <c r="AE85" i="19"/>
  <c r="S88" i="19"/>
  <c r="Z74" i="19"/>
  <c r="J82" i="19"/>
  <c r="I84" i="19"/>
  <c r="AG85" i="19"/>
  <c r="AH85" i="19"/>
  <c r="O71" i="19"/>
  <c r="N74" i="19"/>
  <c r="M74" i="19"/>
  <c r="L71" i="19"/>
  <c r="E71" i="19"/>
  <c r="R71" i="19"/>
  <c r="F75" i="19"/>
  <c r="V76" i="19"/>
  <c r="U76" i="19"/>
  <c r="H78" i="19"/>
  <c r="G78" i="19"/>
  <c r="F78" i="19"/>
  <c r="T82" i="19"/>
  <c r="E85" i="19"/>
  <c r="G85" i="19"/>
  <c r="F85" i="19"/>
  <c r="AI76" i="19"/>
  <c r="AC78" i="19"/>
  <c r="I82" i="19"/>
  <c r="T85" i="19"/>
  <c r="G88" i="19"/>
  <c r="F88" i="19"/>
  <c r="I77" i="19"/>
  <c r="N82" i="19"/>
  <c r="I89" i="19"/>
  <c r="H89" i="19"/>
  <c r="AJ75" i="19"/>
  <c r="AF79" i="19"/>
  <c r="S82" i="19"/>
  <c r="E88" i="19"/>
  <c r="S71" i="19"/>
  <c r="AB70" i="19"/>
  <c r="AA70" i="19"/>
  <c r="V71" i="19"/>
  <c r="M75" i="19"/>
  <c r="AI77" i="19"/>
  <c r="AC79" i="19"/>
  <c r="R84" i="19"/>
  <c r="Q84" i="19"/>
  <c r="N88" i="19"/>
  <c r="M88" i="19"/>
  <c r="Z79" i="19"/>
  <c r="AE84" i="19"/>
  <c r="AA88" i="19"/>
  <c r="S75" i="19"/>
  <c r="O79" i="19"/>
  <c r="AH82" i="19"/>
  <c r="P88" i="19"/>
  <c r="B77" i="19"/>
  <c r="V82" i="19"/>
  <c r="W82" i="19"/>
  <c r="W71" i="19"/>
  <c r="AJ71" i="19"/>
  <c r="C72" i="19"/>
  <c r="L82" i="19"/>
  <c r="R75" i="19"/>
  <c r="D77" i="19"/>
  <c r="AD79" i="19"/>
  <c r="O88" i="19"/>
  <c r="W75" i="19"/>
  <c r="AI79" i="19"/>
  <c r="L75" i="19"/>
  <c r="K71" i="19"/>
  <c r="L85" i="19"/>
  <c r="E79" i="19"/>
  <c r="C84" i="19"/>
  <c r="M76" i="19"/>
  <c r="U84" i="19"/>
  <c r="D72" i="19"/>
  <c r="M71" i="19"/>
  <c r="AG77" i="19"/>
  <c r="AG72" i="19"/>
  <c r="U72" i="9"/>
  <c r="AF84" i="9"/>
  <c r="AB78" i="12"/>
  <c r="AB80" i="9"/>
  <c r="AB88" i="9"/>
  <c r="AC71" i="9"/>
  <c r="M72" i="9"/>
  <c r="AC72" i="9"/>
  <c r="D72" i="9"/>
  <c r="X84" i="9"/>
  <c r="AE84" i="9"/>
  <c r="O78" i="12"/>
  <c r="E78" i="12"/>
  <c r="AI80" i="9"/>
  <c r="C80" i="9"/>
  <c r="AF75" i="9"/>
  <c r="Z75" i="9"/>
  <c r="AC78" i="12"/>
  <c r="T88" i="9"/>
  <c r="D88" i="9"/>
  <c r="E88" i="9"/>
  <c r="V88" i="9"/>
  <c r="AD87" i="9"/>
  <c r="U71" i="9"/>
  <c r="AB71" i="9"/>
  <c r="V71" i="9"/>
  <c r="G84" i="9"/>
  <c r="U80" i="9"/>
  <c r="AA80" i="9"/>
  <c r="U88" i="9"/>
  <c r="AC88" i="9"/>
  <c r="U87" i="9"/>
  <c r="F87" i="9"/>
  <c r="W87" i="9"/>
  <c r="G88" i="9"/>
  <c r="F88" i="9"/>
  <c r="R83" i="12"/>
  <c r="AG84" i="9"/>
  <c r="M75" i="9"/>
  <c r="C78" i="12"/>
  <c r="AE87" i="9"/>
  <c r="B78" i="12"/>
  <c r="S80" i="9"/>
  <c r="P78" i="12"/>
  <c r="F78" i="12"/>
  <c r="W88" i="9"/>
  <c r="AC87" i="9"/>
  <c r="AE78" i="12"/>
  <c r="AF87" i="9"/>
  <c r="V72" i="9"/>
  <c r="C72" i="9"/>
  <c r="AD72" i="9"/>
  <c r="R72" i="9"/>
  <c r="X72" i="9"/>
  <c r="F72" i="9"/>
  <c r="Z72" i="9"/>
  <c r="K72" i="9"/>
  <c r="L84" i="9"/>
  <c r="O84" i="9"/>
  <c r="W84" i="9"/>
  <c r="Z84" i="9"/>
  <c r="M78" i="12"/>
  <c r="G80" i="9"/>
  <c r="L80" i="9"/>
  <c r="AE80" i="9"/>
  <c r="M80" i="9"/>
  <c r="B80" i="9"/>
  <c r="Q76" i="9"/>
  <c r="D76" i="9"/>
  <c r="AA76" i="9"/>
  <c r="C75" i="9"/>
  <c r="K75" i="9"/>
  <c r="G75" i="9"/>
  <c r="AD75" i="9"/>
  <c r="AH75" i="9"/>
  <c r="P75" i="9"/>
  <c r="AE83" i="9"/>
  <c r="M88" i="9"/>
  <c r="AI88" i="9"/>
  <c r="S88" i="9"/>
  <c r="C88" i="9"/>
  <c r="AH87" i="9"/>
  <c r="K87" i="9"/>
  <c r="N87" i="9"/>
  <c r="AA87" i="9"/>
  <c r="M71" i="9"/>
  <c r="G71" i="9"/>
  <c r="AI71" i="9"/>
  <c r="T71" i="9"/>
  <c r="X71" i="9"/>
  <c r="K71" i="9"/>
  <c r="Q78" i="12"/>
  <c r="AA78" i="12"/>
  <c r="AD78" i="12"/>
  <c r="D78" i="12"/>
  <c r="AG87" i="9"/>
  <c r="C84" i="9"/>
  <c r="C71" i="12"/>
  <c r="U84" i="9"/>
  <c r="AG84" i="12"/>
  <c r="I80" i="9"/>
  <c r="R88" i="9"/>
  <c r="L87" i="9"/>
  <c r="M75" i="12"/>
  <c r="X75" i="12"/>
  <c r="AI72" i="9"/>
  <c r="AC80" i="9"/>
  <c r="N80" i="9"/>
  <c r="AG75" i="9"/>
  <c r="AI87" i="9"/>
  <c r="AH88" i="9"/>
  <c r="S78" i="12"/>
  <c r="J78" i="12"/>
  <c r="I72" i="9"/>
  <c r="Q72" i="9"/>
  <c r="N72" i="9"/>
  <c r="P72" i="9"/>
  <c r="N74" i="12"/>
  <c r="E84" i="9"/>
  <c r="F75" i="9"/>
  <c r="K88" i="9"/>
  <c r="B88" i="9"/>
  <c r="K74" i="12"/>
  <c r="Z71" i="9"/>
  <c r="AG80" i="9"/>
  <c r="O72" i="9"/>
  <c r="AG88" i="9"/>
  <c r="B74" i="12"/>
  <c r="K80" i="9"/>
  <c r="B71" i="9"/>
  <c r="H84" i="9"/>
  <c r="W78" i="12"/>
  <c r="R78" i="12"/>
  <c r="V80" i="9"/>
  <c r="P84" i="9"/>
  <c r="W80" i="9"/>
  <c r="AB87" i="9"/>
  <c r="J88" i="9"/>
  <c r="B72" i="9"/>
  <c r="Y80" i="9"/>
  <c r="AH78" i="12"/>
  <c r="AG78" i="12"/>
  <c r="B84" i="9"/>
  <c r="AG72" i="9"/>
  <c r="G72" i="9"/>
  <c r="J87" i="9"/>
  <c r="M87" i="9"/>
  <c r="AB72" i="9"/>
  <c r="D84" i="9"/>
  <c r="AH72" i="9"/>
  <c r="AF72" i="9"/>
  <c r="S84" i="9"/>
  <c r="X75" i="9"/>
  <c r="K78" i="12"/>
  <c r="X78" i="12"/>
  <c r="L78" i="12"/>
  <c r="T78" i="12"/>
  <c r="AA75" i="9"/>
  <c r="AI75" i="9"/>
  <c r="Y72" i="9"/>
  <c r="AB75" i="9"/>
  <c r="P80" i="9"/>
  <c r="L75" i="9"/>
  <c r="F84" i="9"/>
  <c r="D87" i="9"/>
  <c r="AA88" i="9"/>
  <c r="E75" i="9"/>
  <c r="Z80" i="9"/>
  <c r="AH84" i="9"/>
  <c r="Y71" i="9"/>
  <c r="W71" i="9"/>
  <c r="AF80" i="9"/>
  <c r="X87" i="9"/>
  <c r="I88" i="9"/>
  <c r="AA72" i="9"/>
  <c r="J72" i="9"/>
  <c r="AI84" i="9"/>
  <c r="D80" i="9"/>
  <c r="T75" i="9"/>
  <c r="S72" i="9"/>
  <c r="C87" i="9"/>
  <c r="E80" i="9"/>
  <c r="AE72" i="9"/>
  <c r="AF74" i="12"/>
  <c r="M84" i="9"/>
  <c r="O88" i="9"/>
  <c r="Z78" i="12"/>
  <c r="AF78" i="12"/>
  <c r="AI78" i="12"/>
  <c r="S75" i="9"/>
  <c r="AE75" i="9"/>
  <c r="AC75" i="9"/>
  <c r="R80" i="9"/>
  <c r="Y88" i="9"/>
  <c r="AF83" i="9"/>
  <c r="R84" i="9"/>
  <c r="X80" i="9"/>
  <c r="E72" i="9"/>
  <c r="J80" i="9"/>
  <c r="AE88" i="9"/>
  <c r="Q88" i="9"/>
  <c r="P88" i="9"/>
  <c r="H72" i="9"/>
  <c r="D75" i="9"/>
  <c r="Z87" i="9"/>
  <c r="H88" i="9"/>
  <c r="W72" i="9"/>
  <c r="AD80" i="9"/>
  <c r="T80" i="9"/>
  <c r="T72" i="9"/>
  <c r="F80" i="9"/>
  <c r="H71" i="9"/>
  <c r="P71" i="9"/>
  <c r="AE80" i="12"/>
  <c r="AA71" i="9"/>
  <c r="O80" i="9"/>
  <c r="Q80" i="9"/>
  <c r="I84" i="9"/>
  <c r="X88" i="9"/>
  <c r="Q84" i="9"/>
  <c r="L88" i="9"/>
  <c r="V84" i="9"/>
  <c r="AD88" i="9"/>
  <c r="I71" i="9"/>
  <c r="AH80" i="9"/>
  <c r="Y87" i="9"/>
  <c r="C83" i="12"/>
  <c r="Z88" i="9"/>
  <c r="H80" i="9"/>
  <c r="AF88" i="9"/>
  <c r="K84" i="9"/>
  <c r="AB84" i="9"/>
  <c r="AD84" i="9"/>
  <c r="N88" i="9"/>
  <c r="AI84" i="12"/>
  <c r="U75" i="12"/>
  <c r="AC84" i="9"/>
  <c r="Y84" i="9"/>
  <c r="N84" i="9"/>
  <c r="AB76" i="9"/>
  <c r="T84" i="9"/>
  <c r="X74" i="12"/>
  <c r="J84" i="9"/>
  <c r="AA84" i="9"/>
  <c r="L72" i="9"/>
  <c r="K88" i="12"/>
  <c r="N88" i="12"/>
  <c r="I84" i="12"/>
  <c r="E75" i="12"/>
  <c r="AD82" i="12"/>
  <c r="C10" i="14"/>
  <c r="C10" i="13"/>
  <c r="C26" i="13"/>
  <c r="D51" i="9"/>
  <c r="H51" i="9"/>
  <c r="L51" i="9"/>
  <c r="P51" i="9"/>
  <c r="T51" i="9"/>
  <c r="X51" i="9"/>
  <c r="AB51" i="9"/>
  <c r="AF51" i="9"/>
  <c r="AJ51" i="9"/>
  <c r="E51" i="9"/>
  <c r="I51" i="9"/>
  <c r="M51" i="9"/>
  <c r="Q51" i="9"/>
  <c r="U51" i="9"/>
  <c r="Y51" i="9"/>
  <c r="AC51" i="9"/>
  <c r="AG51" i="9"/>
  <c r="AK51" i="9"/>
  <c r="B51" i="9"/>
  <c r="F51" i="9"/>
  <c r="J51" i="9"/>
  <c r="N51" i="9"/>
  <c r="R51" i="9"/>
  <c r="V51" i="9"/>
  <c r="Z51" i="9"/>
  <c r="AD51" i="9"/>
  <c r="AH51" i="9"/>
  <c r="AL51" i="9"/>
  <c r="C51" i="9"/>
  <c r="S51" i="9"/>
  <c r="AI51" i="9"/>
  <c r="G51" i="9"/>
  <c r="W51" i="9"/>
  <c r="AM51" i="9"/>
  <c r="K51" i="9"/>
  <c r="AA51" i="9"/>
  <c r="AE51" i="9"/>
  <c r="O51" i="9"/>
  <c r="B63" i="9"/>
  <c r="F63" i="9"/>
  <c r="J63" i="9"/>
  <c r="N63" i="9"/>
  <c r="R63" i="9"/>
  <c r="C63" i="9"/>
  <c r="G63" i="9"/>
  <c r="K63" i="9"/>
  <c r="O63" i="9"/>
  <c r="S63" i="9"/>
  <c r="W63" i="9"/>
  <c r="E63" i="9"/>
  <c r="M63" i="9"/>
  <c r="U63" i="9"/>
  <c r="Z63" i="9"/>
  <c r="AD63" i="9"/>
  <c r="AH63" i="9"/>
  <c r="AL63" i="9"/>
  <c r="D63" i="9"/>
  <c r="T63" i="9"/>
  <c r="AC63" i="9"/>
  <c r="H63" i="9"/>
  <c r="P63" i="9"/>
  <c r="V63" i="9"/>
  <c r="AA63" i="9"/>
  <c r="AE63" i="9"/>
  <c r="AI63" i="9"/>
  <c r="AM63" i="9"/>
  <c r="Y63" i="9"/>
  <c r="AK63" i="9"/>
  <c r="I63" i="9"/>
  <c r="Q63" i="9"/>
  <c r="X63" i="9"/>
  <c r="AB63" i="9"/>
  <c r="AF63" i="9"/>
  <c r="AJ63" i="9"/>
  <c r="L63" i="9"/>
  <c r="AG63" i="9"/>
  <c r="Q84" i="12"/>
  <c r="AB84" i="12"/>
  <c r="C14" i="14"/>
  <c r="N83" i="12"/>
  <c r="Z82" i="12"/>
  <c r="K80" i="12"/>
  <c r="M88" i="12"/>
  <c r="S88" i="12"/>
  <c r="C22" i="14"/>
  <c r="U74" i="12"/>
  <c r="AA74" i="12"/>
  <c r="S79" i="12"/>
  <c r="X88" i="12"/>
  <c r="AC80" i="12"/>
  <c r="C87" i="12"/>
  <c r="E59" i="9"/>
  <c r="I59" i="9"/>
  <c r="M59" i="9"/>
  <c r="Q59" i="9"/>
  <c r="U59" i="9"/>
  <c r="Y59" i="9"/>
  <c r="AC59" i="9"/>
  <c r="AG59" i="9"/>
  <c r="AK59" i="9"/>
  <c r="B59" i="9"/>
  <c r="F59" i="9"/>
  <c r="J59" i="9"/>
  <c r="N59" i="9"/>
  <c r="R59" i="9"/>
  <c r="V59" i="9"/>
  <c r="Z59" i="9"/>
  <c r="AD59" i="9"/>
  <c r="AH59" i="9"/>
  <c r="AL59" i="9"/>
  <c r="C59" i="9"/>
  <c r="G59" i="9"/>
  <c r="K59" i="9"/>
  <c r="O59" i="9"/>
  <c r="S59" i="9"/>
  <c r="W59" i="9"/>
  <c r="AA59" i="9"/>
  <c r="AE59" i="9"/>
  <c r="AI59" i="9"/>
  <c r="AM59" i="9"/>
  <c r="P59" i="9"/>
  <c r="AF59" i="9"/>
  <c r="D59" i="9"/>
  <c r="T59" i="9"/>
  <c r="AJ59" i="9"/>
  <c r="AB59" i="9"/>
  <c r="H59" i="9"/>
  <c r="X59" i="9"/>
  <c r="L59" i="9"/>
  <c r="D55" i="9"/>
  <c r="H55" i="9"/>
  <c r="L55" i="9"/>
  <c r="P55" i="9"/>
  <c r="T55" i="9"/>
  <c r="X55" i="9"/>
  <c r="AB55" i="9"/>
  <c r="AF55" i="9"/>
  <c r="AJ55" i="9"/>
  <c r="E55" i="9"/>
  <c r="I55" i="9"/>
  <c r="M55" i="9"/>
  <c r="Q55" i="9"/>
  <c r="U55" i="9"/>
  <c r="Y55" i="9"/>
  <c r="AC55" i="9"/>
  <c r="AG55" i="9"/>
  <c r="AK55" i="9"/>
  <c r="B55" i="9"/>
  <c r="F55" i="9"/>
  <c r="J55" i="9"/>
  <c r="N55" i="9"/>
  <c r="R55" i="9"/>
  <c r="V55" i="9"/>
  <c r="Z55" i="9"/>
  <c r="AD55" i="9"/>
  <c r="AH55" i="9"/>
  <c r="AL55" i="9"/>
  <c r="K55" i="9"/>
  <c r="AA55" i="9"/>
  <c r="O55" i="9"/>
  <c r="AE55" i="9"/>
  <c r="C55" i="9"/>
  <c r="S55" i="9"/>
  <c r="AI55" i="9"/>
  <c r="G55" i="9"/>
  <c r="W55" i="9"/>
  <c r="AM55" i="9"/>
  <c r="U86" i="12"/>
  <c r="U82" i="12"/>
  <c r="N82" i="12"/>
  <c r="E71" i="12"/>
  <c r="L83" i="12"/>
  <c r="C13" i="14"/>
  <c r="C14" i="13"/>
  <c r="C22" i="13"/>
  <c r="F13" i="13" a="1"/>
  <c r="F13" i="13" s="1"/>
  <c r="Z87" i="12"/>
  <c r="F71" i="9"/>
  <c r="J74" i="12"/>
  <c r="C74" i="12"/>
  <c r="AD74" i="12"/>
  <c r="F86" i="12"/>
  <c r="AI75" i="12"/>
  <c r="AG82" i="12"/>
  <c r="D80" i="12"/>
  <c r="AH79" i="12"/>
  <c r="P74" i="12"/>
  <c r="I80" i="12"/>
  <c r="L82" i="12"/>
  <c r="P84" i="12"/>
  <c r="K71" i="12"/>
  <c r="H87" i="9"/>
  <c r="V87" i="12"/>
  <c r="C71" i="9"/>
  <c r="Y74" i="12"/>
  <c r="W87" i="12"/>
  <c r="V74" i="12"/>
  <c r="Z74" i="12"/>
  <c r="W74" i="12"/>
  <c r="M74" i="12"/>
  <c r="AI74" i="12"/>
  <c r="AH84" i="12"/>
  <c r="L71" i="12"/>
  <c r="E71" i="9"/>
  <c r="K70" i="9"/>
  <c r="C79" i="9"/>
  <c r="O82" i="12"/>
  <c r="F76" i="9"/>
  <c r="AE70" i="9"/>
  <c r="E87" i="9"/>
  <c r="X86" i="12"/>
  <c r="K84" i="12"/>
  <c r="AF79" i="9"/>
  <c r="AI82" i="12"/>
  <c r="C82" i="12"/>
  <c r="Y82" i="12"/>
  <c r="C76" i="9"/>
  <c r="AC76" i="9"/>
  <c r="X76" i="9"/>
  <c r="AB79" i="12"/>
  <c r="E88" i="12"/>
  <c r="K83" i="9"/>
  <c r="AI79" i="12"/>
  <c r="J80" i="12"/>
  <c r="R74" i="12"/>
  <c r="G74" i="12"/>
  <c r="I74" i="12"/>
  <c r="D74" i="12"/>
  <c r="Y76" i="9"/>
  <c r="N71" i="9"/>
  <c r="AC74" i="12"/>
  <c r="H80" i="12"/>
  <c r="AB74" i="12"/>
  <c r="J71" i="9"/>
  <c r="Z76" i="9"/>
  <c r="R71" i="9"/>
  <c r="T87" i="9"/>
  <c r="F74" i="12"/>
  <c r="T74" i="12"/>
  <c r="AG74" i="12"/>
  <c r="E74" i="12"/>
  <c r="Q74" i="12"/>
  <c r="G71" i="12"/>
  <c r="C8" i="14" s="1"/>
  <c r="X87" i="12"/>
  <c r="L71" i="9"/>
  <c r="S83" i="12"/>
  <c r="D71" i="9"/>
  <c r="F71" i="12"/>
  <c r="E76" i="9"/>
  <c r="W76" i="9"/>
  <c r="H70" i="9"/>
  <c r="F79" i="12"/>
  <c r="B83" i="9"/>
  <c r="O84" i="12"/>
  <c r="V84" i="12"/>
  <c r="F84" i="12"/>
  <c r="P79" i="9"/>
  <c r="C75" i="12"/>
  <c r="E82" i="12"/>
  <c r="F82" i="12"/>
  <c r="S82" i="12"/>
  <c r="N76" i="9"/>
  <c r="U79" i="12"/>
  <c r="AD88" i="12"/>
  <c r="AA80" i="12"/>
  <c r="Q80" i="12"/>
  <c r="G88" i="12"/>
  <c r="W80" i="12"/>
  <c r="P83" i="9"/>
  <c r="C80" i="12"/>
  <c r="V76" i="9"/>
  <c r="AD83" i="9"/>
  <c r="AI80" i="12"/>
  <c r="AG79" i="12"/>
  <c r="H74" i="12"/>
  <c r="O75" i="9"/>
  <c r="S74" i="12"/>
  <c r="L88" i="12"/>
  <c r="AH74" i="12"/>
  <c r="W86" i="12"/>
  <c r="P82" i="12"/>
  <c r="O71" i="9"/>
  <c r="AG79" i="9"/>
  <c r="G87" i="9"/>
  <c r="T83" i="12"/>
  <c r="G87" i="12"/>
  <c r="C24" i="14" s="1"/>
  <c r="O79" i="12"/>
  <c r="B84" i="12"/>
  <c r="H84" i="12"/>
  <c r="Q82" i="12"/>
  <c r="X82" i="12"/>
  <c r="G76" i="9"/>
  <c r="O83" i="9"/>
  <c r="AG83" i="9"/>
  <c r="U88" i="12"/>
  <c r="AH80" i="12"/>
  <c r="L76" i="9"/>
  <c r="AH76" i="9"/>
  <c r="V79" i="9"/>
  <c r="U83" i="9"/>
  <c r="F83" i="9"/>
  <c r="P80" i="12"/>
  <c r="F88" i="12"/>
  <c r="N71" i="12"/>
  <c r="I79" i="12"/>
  <c r="Z83" i="9"/>
  <c r="R79" i="9"/>
  <c r="AH71" i="9"/>
  <c r="AD79" i="12"/>
  <c r="AG86" i="12"/>
  <c r="Q86" i="12"/>
  <c r="G86" i="12"/>
  <c r="AD86" i="12"/>
  <c r="D84" i="12"/>
  <c r="R84" i="12"/>
  <c r="G79" i="9"/>
  <c r="K79" i="9"/>
  <c r="I79" i="9"/>
  <c r="D75" i="12"/>
  <c r="H75" i="12"/>
  <c r="AG75" i="12"/>
  <c r="G79" i="12"/>
  <c r="B80" i="12"/>
  <c r="G84" i="12"/>
  <c r="E80" i="12"/>
  <c r="AC82" i="12"/>
  <c r="Z80" i="12"/>
  <c r="M71" i="12"/>
  <c r="V79" i="12"/>
  <c r="W79" i="12"/>
  <c r="S83" i="9"/>
  <c r="AF79" i="12"/>
  <c r="L86" i="12"/>
  <c r="Y84" i="12"/>
  <c r="N84" i="12"/>
  <c r="AD75" i="12"/>
  <c r="V83" i="12"/>
  <c r="L70" i="9"/>
  <c r="M80" i="12"/>
  <c r="AA82" i="12"/>
  <c r="Y80" i="12"/>
  <c r="H88" i="12"/>
  <c r="AC83" i="9"/>
  <c r="AB83" i="9"/>
  <c r="Y83" i="12"/>
  <c r="AE71" i="9"/>
  <c r="U79" i="9"/>
  <c r="O76" i="9"/>
  <c r="I75" i="12"/>
  <c r="AF71" i="9"/>
  <c r="B83" i="12"/>
  <c r="C20" i="14" s="1"/>
  <c r="G75" i="12"/>
  <c r="V83" i="9"/>
  <c r="V86" i="12"/>
  <c r="E86" i="12"/>
  <c r="P86" i="12"/>
  <c r="C84" i="12"/>
  <c r="L79" i="9"/>
  <c r="B75" i="12"/>
  <c r="K75" i="12"/>
  <c r="AC86" i="12"/>
  <c r="O75" i="12"/>
  <c r="V82" i="12"/>
  <c r="AF82" i="12"/>
  <c r="T75" i="12"/>
  <c r="I82" i="12"/>
  <c r="AE76" i="9"/>
  <c r="J83" i="9"/>
  <c r="AB88" i="12"/>
  <c r="F80" i="12"/>
  <c r="Q88" i="12"/>
  <c r="AB82" i="12"/>
  <c r="T86" i="12"/>
  <c r="N80" i="12"/>
  <c r="H82" i="12"/>
  <c r="C86" i="12"/>
  <c r="AA84" i="12"/>
  <c r="F75" i="12"/>
  <c r="T79" i="12"/>
  <c r="B82" i="12"/>
  <c r="S84" i="12"/>
  <c r="AD84" i="12"/>
  <c r="D82" i="12"/>
  <c r="J88" i="12"/>
  <c r="G82" i="12"/>
  <c r="O80" i="12"/>
  <c r="X80" i="12"/>
  <c r="S86" i="12"/>
  <c r="O88" i="12"/>
  <c r="E84" i="12"/>
  <c r="I88" i="12"/>
  <c r="I76" i="9"/>
  <c r="H83" i="9"/>
  <c r="T83" i="9"/>
  <c r="AD71" i="9"/>
  <c r="Q71" i="9"/>
  <c r="D83" i="12"/>
  <c r="AC79" i="12"/>
  <c r="AD76" i="9"/>
  <c r="Y79" i="9"/>
  <c r="AC88" i="12"/>
  <c r="R86" i="12"/>
  <c r="Z84" i="12"/>
  <c r="R88" i="12"/>
  <c r="L80" i="12"/>
  <c r="I75" i="9"/>
  <c r="S71" i="9"/>
  <c r="AE79" i="12"/>
  <c r="AA79" i="12"/>
  <c r="E79" i="9"/>
  <c r="R83" i="9"/>
  <c r="M76" i="9"/>
  <c r="C88" i="12"/>
  <c r="T80" i="12"/>
  <c r="V87" i="9"/>
  <c r="AD70" i="9"/>
  <c r="S70" i="9"/>
  <c r="AI86" i="12"/>
  <c r="X84" i="12"/>
  <c r="AD79" i="9"/>
  <c r="AA75" i="12"/>
  <c r="Z75" i="12"/>
  <c r="R87" i="9"/>
  <c r="Q79" i="12"/>
  <c r="N79" i="12"/>
  <c r="E83" i="9"/>
  <c r="H79" i="12"/>
  <c r="E79" i="12"/>
  <c r="AF80" i="12"/>
  <c r="Z88" i="12"/>
  <c r="S76" i="9"/>
  <c r="X83" i="9"/>
  <c r="K79" i="12"/>
  <c r="AI88" i="12"/>
  <c r="AG80" i="12"/>
  <c r="AA88" i="12"/>
  <c r="G80" i="12"/>
  <c r="Y86" i="12"/>
  <c r="K86" i="12"/>
  <c r="R80" i="12"/>
  <c r="B88" i="12"/>
  <c r="C25" i="14" s="1"/>
  <c r="W82" i="12"/>
  <c r="L79" i="12"/>
  <c r="Q75" i="12"/>
  <c r="AG76" i="9"/>
  <c r="R79" i="12"/>
  <c r="B79" i="12"/>
  <c r="M79" i="12"/>
  <c r="S80" i="12"/>
  <c r="G83" i="9"/>
  <c r="I87" i="12"/>
  <c r="AH83" i="9"/>
  <c r="N83" i="9"/>
  <c r="W83" i="9"/>
  <c r="J76" i="9"/>
  <c r="X79" i="9"/>
  <c r="R76" i="9"/>
  <c r="F87" i="12"/>
  <c r="C79" i="12"/>
  <c r="V75" i="9"/>
  <c r="O87" i="9"/>
  <c r="J79" i="12"/>
  <c r="W75" i="12"/>
  <c r="M83" i="9"/>
  <c r="P87" i="9"/>
  <c r="H76" i="9"/>
  <c r="AF86" i="12"/>
  <c r="Z86" i="12"/>
  <c r="AB80" i="12"/>
  <c r="N86" i="12"/>
  <c r="R82" i="12"/>
  <c r="AH82" i="12"/>
  <c r="O86" i="12"/>
  <c r="J84" i="12"/>
  <c r="AE86" i="12"/>
  <c r="U80" i="12"/>
  <c r="AE82" i="12"/>
  <c r="B86" i="12"/>
  <c r="M84" i="12"/>
  <c r="D86" i="12"/>
  <c r="T82" i="12"/>
  <c r="AD80" i="12"/>
  <c r="J82" i="12"/>
  <c r="V88" i="12"/>
  <c r="M86" i="12"/>
  <c r="AE88" i="12"/>
  <c r="I86" i="12"/>
  <c r="AG88" i="12"/>
  <c r="AA86" i="12"/>
  <c r="L84" i="12"/>
  <c r="AB86" i="12"/>
  <c r="AH86" i="12"/>
  <c r="D88" i="12"/>
  <c r="AF71" i="12"/>
  <c r="T84" i="12"/>
  <c r="P75" i="12"/>
  <c r="AG71" i="12"/>
  <c r="P88" i="12"/>
  <c r="F79" i="9"/>
  <c r="I83" i="9"/>
  <c r="I87" i="9"/>
  <c r="X79" i="12"/>
  <c r="AI83" i="9"/>
  <c r="L83" i="9"/>
  <c r="D79" i="12"/>
  <c r="AF76" i="9"/>
  <c r="D83" i="9"/>
  <c r="Q87" i="9"/>
  <c r="P79" i="12"/>
  <c r="B87" i="9"/>
  <c r="D79" i="9"/>
  <c r="M82" i="12"/>
  <c r="U84" i="12"/>
  <c r="W88" i="12"/>
  <c r="AF88" i="12"/>
  <c r="AH88" i="12"/>
  <c r="W84" i="12"/>
  <c r="K82" i="12"/>
  <c r="J86" i="12"/>
  <c r="V80" i="12"/>
  <c r="Y88" i="12"/>
  <c r="T88" i="12"/>
  <c r="H86" i="12"/>
  <c r="AH71" i="12"/>
  <c r="AE71" i="12"/>
  <c r="Z79" i="12"/>
  <c r="Q83" i="9"/>
  <c r="K76" i="9"/>
  <c r="Y79" i="12"/>
  <c r="AA83" i="9"/>
  <c r="E87" i="12"/>
  <c r="S87" i="9"/>
  <c r="Y83" i="9"/>
  <c r="P76" i="9"/>
  <c r="AI76" i="9"/>
  <c r="U76" i="9"/>
  <c r="B70" i="9"/>
  <c r="T76" i="9"/>
  <c r="W75" i="9"/>
  <c r="Y75" i="9"/>
  <c r="O79" i="9"/>
  <c r="AE79" i="9"/>
  <c r="AC79" i="9"/>
  <c r="AI79" i="9"/>
  <c r="AB75" i="12"/>
  <c r="Y75" i="12"/>
  <c r="AC75" i="12"/>
  <c r="L75" i="12"/>
  <c r="U83" i="12"/>
  <c r="AH75" i="12"/>
  <c r="T79" i="9"/>
  <c r="J79" i="9"/>
  <c r="B76" i="9"/>
  <c r="AF70" i="9"/>
  <c r="H75" i="9"/>
  <c r="T70" i="9"/>
  <c r="J75" i="12"/>
  <c r="Q79" i="9"/>
  <c r="C83" i="9"/>
  <c r="B75" i="9"/>
  <c r="R75" i="12"/>
  <c r="Q75" i="9"/>
  <c r="S79" i="9"/>
  <c r="N75" i="9"/>
  <c r="AF75" i="12"/>
  <c r="H79" i="9"/>
  <c r="AE75" i="12"/>
  <c r="AB79" i="9"/>
  <c r="J75" i="9"/>
  <c r="AH79" i="9"/>
  <c r="N75" i="12"/>
  <c r="X83" i="12"/>
  <c r="R75" i="9"/>
  <c r="W79" i="9"/>
  <c r="AG70" i="9"/>
  <c r="O70" i="9"/>
  <c r="B79" i="9"/>
  <c r="S75" i="12"/>
  <c r="N79" i="9"/>
  <c r="AG71" i="9"/>
  <c r="AA79" i="9"/>
  <c r="Z79" i="9"/>
  <c r="M79" i="9"/>
  <c r="AH70" i="9"/>
  <c r="U75" i="9"/>
  <c r="V75" i="12"/>
  <c r="C70" i="9"/>
  <c r="D70" i="9"/>
  <c r="AI70" i="9"/>
  <c r="Y70" i="9"/>
  <c r="P70" i="9"/>
  <c r="V70" i="9"/>
  <c r="G70" i="9"/>
  <c r="F70" i="9"/>
  <c r="C9" i="14"/>
  <c r="F14" i="13" a="1"/>
  <c r="F14" i="13" s="1"/>
  <c r="F23" i="13" a="1"/>
  <c r="F23" i="13" s="1"/>
  <c r="F19" i="13" a="1"/>
  <c r="F19" i="13" s="1"/>
  <c r="F9" i="13" a="1"/>
  <c r="F9" i="13" s="1"/>
  <c r="F28" i="13"/>
  <c r="F16" i="13" a="1"/>
  <c r="F16" i="13" s="1"/>
  <c r="F10" i="13" a="1"/>
  <c r="F10" i="13" s="1"/>
  <c r="F15" i="13" a="1"/>
  <c r="F15" i="13" s="1"/>
  <c r="F20" i="13" a="1"/>
  <c r="F20" i="13" s="1"/>
  <c r="F25" i="13" a="1"/>
  <c r="F25" i="13" s="1"/>
  <c r="F7" i="13" a="1"/>
  <c r="F7" i="13" s="1"/>
  <c r="F11" i="13" a="1"/>
  <c r="F11" i="13" s="1"/>
  <c r="F17" i="13" a="1"/>
  <c r="F17" i="13" s="1"/>
  <c r="F21" i="13" a="1"/>
  <c r="F21" i="13" s="1"/>
  <c r="F26" i="13" a="1"/>
  <c r="F26" i="13" s="1"/>
  <c r="F8" i="13" a="1"/>
  <c r="F8" i="13" s="1"/>
  <c r="F12" i="13" a="1"/>
  <c r="F12" i="13" s="1"/>
  <c r="F18" i="13" a="1"/>
  <c r="F18" i="13" s="1"/>
  <c r="F22" i="13" a="1"/>
  <c r="F22" i="13" s="1"/>
  <c r="H2" i="14"/>
  <c r="H6" i="14" s="1"/>
  <c r="G25" i="14" a="1"/>
  <c r="G25" i="14" s="1"/>
  <c r="F23" i="15" a="1"/>
  <c r="F23" i="15" s="1"/>
  <c r="F22" i="15" a="1"/>
  <c r="F22" i="15" s="1"/>
  <c r="F9" i="15" a="1"/>
  <c r="F9" i="15" s="1"/>
  <c r="F10" i="15" a="1"/>
  <c r="F10" i="15" s="1"/>
  <c r="F19" i="15" a="1"/>
  <c r="F19" i="15" s="1"/>
  <c r="F26" i="15" a="1"/>
  <c r="F26" i="15" s="1"/>
  <c r="F14" i="15" a="1"/>
  <c r="F14" i="15" s="1"/>
  <c r="F15" i="15" a="1"/>
  <c r="F15" i="15" s="1"/>
  <c r="F8" i="15" a="1"/>
  <c r="F8" i="15" s="1"/>
  <c r="F17" i="15" a="1"/>
  <c r="F17" i="15" s="1"/>
  <c r="F24" i="15" a="1"/>
  <c r="F24" i="15" s="1"/>
  <c r="F16" i="15" a="1"/>
  <c r="F16" i="15" s="1"/>
  <c r="F13" i="15" a="1"/>
  <c r="F13" i="15" s="1"/>
  <c r="F25" i="15" a="1"/>
  <c r="F25" i="15" s="1"/>
  <c r="F18" i="15" a="1"/>
  <c r="F18" i="15" s="1"/>
  <c r="F21" i="15" a="1"/>
  <c r="F21" i="15" s="1"/>
  <c r="F20" i="15" a="1"/>
  <c r="F20" i="15" s="1"/>
  <c r="F7" i="15" a="1"/>
  <c r="F7" i="15" s="1"/>
  <c r="F11" i="15" a="1"/>
  <c r="F11" i="15" s="1"/>
  <c r="F28" i="15"/>
  <c r="F12" i="15" a="1"/>
  <c r="F12" i="15" s="1"/>
  <c r="F28" i="14"/>
  <c r="F23" i="14" a="1"/>
  <c r="F23" i="14" s="1"/>
  <c r="F25" i="14" a="1"/>
  <c r="F25" i="14" s="1"/>
  <c r="F20" i="14" a="1"/>
  <c r="F20" i="14" s="1"/>
  <c r="F16" i="14" a="1"/>
  <c r="F16" i="14" s="1"/>
  <c r="F21" i="14" a="1"/>
  <c r="F21" i="14" s="1"/>
  <c r="F17" i="14" a="1"/>
  <c r="F17" i="14" s="1"/>
  <c r="F26" i="14" a="1"/>
  <c r="F26" i="14" s="1"/>
  <c r="F24" i="14" a="1"/>
  <c r="F24" i="14" s="1"/>
  <c r="F22" i="14" a="1"/>
  <c r="F22" i="14" s="1"/>
  <c r="F18" i="14" a="1"/>
  <c r="F18" i="14" s="1"/>
  <c r="F14" i="14" a="1"/>
  <c r="F14" i="14" s="1"/>
  <c r="F9" i="14" a="1"/>
  <c r="F9" i="14" s="1"/>
  <c r="F15" i="14" a="1"/>
  <c r="F15" i="14" s="1"/>
  <c r="F12" i="14" a="1"/>
  <c r="F12" i="14" s="1"/>
  <c r="F8" i="14" a="1"/>
  <c r="F8" i="14" s="1"/>
  <c r="F19" i="14" a="1"/>
  <c r="F19" i="14" s="1"/>
  <c r="F13" i="14" a="1"/>
  <c r="F13" i="14" s="1"/>
  <c r="F10" i="14" a="1"/>
  <c r="F10" i="14" s="1"/>
  <c r="F11" i="14" a="1"/>
  <c r="F11" i="14" s="1"/>
  <c r="F7" i="14" a="1"/>
  <c r="F7" i="14" s="1"/>
  <c r="AI81" i="9" l="1"/>
  <c r="C14" i="15"/>
  <c r="R81" i="9"/>
  <c r="AB70" i="9"/>
  <c r="L89" i="12"/>
  <c r="J89" i="12"/>
  <c r="AC89" i="12"/>
  <c r="M70" i="9"/>
  <c r="R70" i="9"/>
  <c r="V78" i="12"/>
  <c r="U78" i="12"/>
  <c r="AC70" i="9"/>
  <c r="AC84" i="12"/>
  <c r="H78" i="12"/>
  <c r="AJ93" i="19"/>
  <c r="V89" i="12"/>
  <c r="Y89" i="12"/>
  <c r="P89" i="12"/>
  <c r="AI89" i="12"/>
  <c r="AD89" i="12"/>
  <c r="H89" i="12"/>
  <c r="E89" i="12"/>
  <c r="AF89" i="12"/>
  <c r="F81" i="9"/>
  <c r="L81" i="9"/>
  <c r="AH81" i="9"/>
  <c r="E81" i="9"/>
  <c r="O81" i="9"/>
  <c r="AG81" i="9"/>
  <c r="D81" i="9"/>
  <c r="S89" i="12"/>
  <c r="AB81" i="9"/>
  <c r="AE81" i="9"/>
  <c r="N81" i="9"/>
  <c r="T81" i="9"/>
  <c r="W70" i="9"/>
  <c r="AA70" i="9"/>
  <c r="Z70" i="9"/>
  <c r="Q70" i="9"/>
  <c r="J70" i="9"/>
  <c r="AE84" i="12"/>
  <c r="I78" i="12"/>
  <c r="M89" i="12"/>
  <c r="AA89" i="12"/>
  <c r="Q89" i="12"/>
  <c r="I89" i="12"/>
  <c r="K89" i="12"/>
  <c r="C89" i="12"/>
  <c r="X89" i="12"/>
  <c r="B81" i="9"/>
  <c r="C18" i="13" s="1"/>
  <c r="C18" i="15" s="1"/>
  <c r="Y81" i="9"/>
  <c r="V81" i="9"/>
  <c r="X81" i="9"/>
  <c r="Q81" i="9"/>
  <c r="AA81" i="9"/>
  <c r="G89" i="12"/>
  <c r="O89" i="12"/>
  <c r="AB89" i="12"/>
  <c r="D89" i="12"/>
  <c r="Z89" i="12"/>
  <c r="R89" i="12"/>
  <c r="W89" i="12"/>
  <c r="U89" i="12"/>
  <c r="F89" i="12"/>
  <c r="M81" i="9"/>
  <c r="AD81" i="9"/>
  <c r="Z81" i="9"/>
  <c r="I81" i="9"/>
  <c r="S81" i="9"/>
  <c r="H81" i="9"/>
  <c r="J81" i="9"/>
  <c r="K81" i="9"/>
  <c r="G110" i="19"/>
  <c r="Y110" i="19"/>
  <c r="AG94" i="19"/>
  <c r="U106" i="19"/>
  <c r="L107" i="19"/>
  <c r="W97" i="19"/>
  <c r="R97" i="19"/>
  <c r="P110" i="19"/>
  <c r="AA110" i="19"/>
  <c r="N110" i="19"/>
  <c r="AI99" i="19"/>
  <c r="AF101" i="19"/>
  <c r="T107" i="19"/>
  <c r="F107" i="19"/>
  <c r="V98" i="19"/>
  <c r="AH107" i="19"/>
  <c r="Z96" i="19"/>
  <c r="AD107" i="19"/>
  <c r="AJ103" i="19"/>
  <c r="AC102" i="19"/>
  <c r="AC96" i="19"/>
  <c r="E94" i="19"/>
  <c r="C100" i="19"/>
  <c r="X102" i="19"/>
  <c r="S101" i="19"/>
  <c r="D104" i="19"/>
  <c r="J111" i="19"/>
  <c r="O98" i="19"/>
  <c r="AJ101" i="19"/>
  <c r="AJ94" i="19"/>
  <c r="H109" i="19"/>
  <c r="Q99" i="19"/>
  <c r="M94" i="19"/>
  <c r="D13" i="22"/>
  <c r="A13" i="22" s="1"/>
  <c r="AH97" i="20"/>
  <c r="I106" i="19"/>
  <c r="D24" i="22"/>
  <c r="A24" i="22" s="1"/>
  <c r="C17" i="23"/>
  <c r="R105" i="19"/>
  <c r="D22" i="22"/>
  <c r="A22" i="22" s="1"/>
  <c r="D14" i="22"/>
  <c r="A14" i="22" s="1"/>
  <c r="C22" i="23"/>
  <c r="D20" i="22"/>
  <c r="A20" i="22" s="1"/>
  <c r="D23" i="22"/>
  <c r="A23" i="22" s="1"/>
  <c r="D18" i="22"/>
  <c r="A18" i="22" s="1"/>
  <c r="D8" i="22"/>
  <c r="A8" i="22" s="1"/>
  <c r="W105" i="19"/>
  <c r="P106" i="19"/>
  <c r="D10" i="22"/>
  <c r="A10" i="22" s="1"/>
  <c r="D11" i="22"/>
  <c r="A11" i="22" s="1"/>
  <c r="D26" i="22"/>
  <c r="A26" i="22" s="1"/>
  <c r="D17" i="22"/>
  <c r="A17" i="22" s="1"/>
  <c r="C11" i="23"/>
  <c r="C16" i="23"/>
  <c r="D7" i="22"/>
  <c r="A7" i="22" s="1"/>
  <c r="D15" i="22"/>
  <c r="A15" i="22" s="1"/>
  <c r="T98" i="19"/>
  <c r="D25" i="22"/>
  <c r="A25" i="22" s="1"/>
  <c r="G103" i="19"/>
  <c r="D19" i="22"/>
  <c r="A19" i="22" s="1"/>
  <c r="D9" i="22"/>
  <c r="A9" i="22" s="1"/>
  <c r="D16" i="22"/>
  <c r="A16" i="22" s="1"/>
  <c r="D21" i="22"/>
  <c r="A21" i="22" s="1"/>
  <c r="C25" i="23"/>
  <c r="C9" i="23"/>
  <c r="D12" i="22"/>
  <c r="A12" i="22" s="1"/>
  <c r="G28" i="23"/>
  <c r="G24" i="23" a="1"/>
  <c r="G24" i="23" s="1"/>
  <c r="G26" i="23" a="1"/>
  <c r="G26" i="23" s="1"/>
  <c r="G22" i="23" a="1"/>
  <c r="G22" i="23" s="1"/>
  <c r="G21" i="23" a="1"/>
  <c r="G21" i="23" s="1"/>
  <c r="G20" i="23" a="1"/>
  <c r="G20" i="23" s="1"/>
  <c r="G19" i="23" a="1"/>
  <c r="G19" i="23" s="1"/>
  <c r="G18" i="23" a="1"/>
  <c r="G18" i="23" s="1"/>
  <c r="G17" i="23" a="1"/>
  <c r="G17" i="23" s="1"/>
  <c r="G16" i="23" a="1"/>
  <c r="G16" i="23" s="1"/>
  <c r="G15" i="23" a="1"/>
  <c r="G15" i="23" s="1"/>
  <c r="G14" i="23" a="1"/>
  <c r="G14" i="23" s="1"/>
  <c r="G25" i="23" a="1"/>
  <c r="G25" i="23" s="1"/>
  <c r="G23" i="23" a="1"/>
  <c r="G23" i="23" s="1"/>
  <c r="G13" i="23" a="1"/>
  <c r="G13" i="23" s="1"/>
  <c r="G11" i="23" a="1"/>
  <c r="G11" i="23" s="1"/>
  <c r="G9" i="23" a="1"/>
  <c r="G9" i="23" s="1"/>
  <c r="G7" i="23" a="1"/>
  <c r="G7" i="23" s="1"/>
  <c r="G12" i="23" a="1"/>
  <c r="G12" i="23" s="1"/>
  <c r="G10" i="23" a="1"/>
  <c r="G10" i="23" s="1"/>
  <c r="G8" i="23" a="1"/>
  <c r="G8" i="23" s="1"/>
  <c r="I2" i="23"/>
  <c r="I6" i="23" s="1"/>
  <c r="H6" i="23"/>
  <c r="C24" i="13"/>
  <c r="AB92" i="19"/>
  <c r="AB105" i="19"/>
  <c r="AB95" i="19"/>
  <c r="AB103" i="19"/>
  <c r="AB101" i="19"/>
  <c r="AB94" i="19"/>
  <c r="AB93" i="19"/>
  <c r="AB97" i="19"/>
  <c r="L93" i="19"/>
  <c r="AB109" i="19"/>
  <c r="AC111" i="19"/>
  <c r="AD94" i="19"/>
  <c r="W111" i="19"/>
  <c r="K92" i="19"/>
  <c r="K103" i="19"/>
  <c r="K95" i="19"/>
  <c r="K105" i="19"/>
  <c r="K98" i="19"/>
  <c r="K97" i="19"/>
  <c r="AB110" i="19"/>
  <c r="F98" i="19"/>
  <c r="AI100" i="19"/>
  <c r="B98" i="19"/>
  <c r="C13" i="21"/>
  <c r="C13" i="23" s="1"/>
  <c r="AH101" i="19"/>
  <c r="Y108" i="19"/>
  <c r="AB104" i="19"/>
  <c r="AG106" i="19"/>
  <c r="AI104" i="19"/>
  <c r="U100" i="19"/>
  <c r="AE115" i="19"/>
  <c r="AE93" i="19"/>
  <c r="AE105" i="19"/>
  <c r="AE92" i="19"/>
  <c r="AE99" i="19"/>
  <c r="AE108" i="19"/>
  <c r="AE101" i="19"/>
  <c r="AE100" i="19"/>
  <c r="AE94" i="19"/>
  <c r="AE103" i="19"/>
  <c r="AE109" i="19"/>
  <c r="AE95" i="19"/>
  <c r="K96" i="19"/>
  <c r="V99" i="19"/>
  <c r="AH99" i="19"/>
  <c r="C19" i="21"/>
  <c r="C19" i="23" s="1"/>
  <c r="B104" i="19"/>
  <c r="F111" i="19"/>
  <c r="C99" i="19"/>
  <c r="D97" i="19"/>
  <c r="S111" i="19"/>
  <c r="H92" i="19"/>
  <c r="H105" i="19"/>
  <c r="H103" i="19"/>
  <c r="H108" i="19"/>
  <c r="H95" i="19"/>
  <c r="H98" i="19"/>
  <c r="H110" i="19"/>
  <c r="H96" i="19"/>
  <c r="H106" i="19"/>
  <c r="H107" i="19"/>
  <c r="H99" i="19"/>
  <c r="AF97" i="19"/>
  <c r="K111" i="19"/>
  <c r="U101" i="19"/>
  <c r="V94" i="19"/>
  <c r="X111" i="19"/>
  <c r="X106" i="19"/>
  <c r="M111" i="19"/>
  <c r="Z103" i="19"/>
  <c r="C98" i="19"/>
  <c r="E103" i="19"/>
  <c r="Z104" i="19"/>
  <c r="T100" i="19"/>
  <c r="V105" i="19"/>
  <c r="O94" i="19"/>
  <c r="X110" i="19"/>
  <c r="D109" i="19"/>
  <c r="C13" i="13"/>
  <c r="C13" i="15" s="1"/>
  <c r="S94" i="19"/>
  <c r="AH105" i="19"/>
  <c r="S107" i="19"/>
  <c r="AB106" i="19"/>
  <c r="B101" i="19"/>
  <c r="O103" i="19"/>
  <c r="D108" i="19"/>
  <c r="AI110" i="19"/>
  <c r="C8" i="13"/>
  <c r="C8" i="15" s="1"/>
  <c r="W93" i="19"/>
  <c r="F100" i="19"/>
  <c r="AD98" i="19"/>
  <c r="V111" i="19"/>
  <c r="V106" i="19"/>
  <c r="AJ106" i="19"/>
  <c r="AJ111" i="19"/>
  <c r="C21" i="21"/>
  <c r="C21" i="23" s="1"/>
  <c r="B106" i="19"/>
  <c r="AC106" i="19"/>
  <c r="AD109" i="19"/>
  <c r="AI111" i="19"/>
  <c r="J99" i="19"/>
  <c r="C110" i="19"/>
  <c r="R103" i="19"/>
  <c r="Y94" i="19"/>
  <c r="T92" i="19"/>
  <c r="T95" i="19"/>
  <c r="T102" i="19"/>
  <c r="T109" i="19"/>
  <c r="T108" i="19"/>
  <c r="T105" i="19"/>
  <c r="T99" i="19"/>
  <c r="T96" i="19"/>
  <c r="N92" i="19"/>
  <c r="N95" i="19"/>
  <c r="N103" i="19"/>
  <c r="N108" i="19"/>
  <c r="N105" i="19"/>
  <c r="N99" i="19"/>
  <c r="N111" i="19"/>
  <c r="N101" i="19"/>
  <c r="N100" i="19"/>
  <c r="P93" i="19"/>
  <c r="R96" i="19"/>
  <c r="Y104" i="19"/>
  <c r="AJ99" i="19"/>
  <c r="AC104" i="19"/>
  <c r="X104" i="19"/>
  <c r="Y92" i="19"/>
  <c r="Y95" i="19"/>
  <c r="Y96" i="19"/>
  <c r="Y98" i="19"/>
  <c r="Y103" i="19"/>
  <c r="Y105" i="19"/>
  <c r="Y111" i="19"/>
  <c r="Y100" i="19"/>
  <c r="Y99" i="19"/>
  <c r="Y102" i="19"/>
  <c r="AA106" i="19"/>
  <c r="H101" i="19"/>
  <c r="P100" i="19"/>
  <c r="O102" i="19"/>
  <c r="X109" i="19"/>
  <c r="C18" i="21"/>
  <c r="C18" i="23" s="1"/>
  <c r="B103" i="19"/>
  <c r="AF98" i="19"/>
  <c r="H93" i="19"/>
  <c r="AD110" i="19"/>
  <c r="C26" i="21"/>
  <c r="C26" i="23" s="1"/>
  <c r="B111" i="19"/>
  <c r="C12" i="13"/>
  <c r="C21" i="13"/>
  <c r="M93" i="19"/>
  <c r="C106" i="19"/>
  <c r="L97" i="19"/>
  <c r="AD101" i="19"/>
  <c r="C94" i="19"/>
  <c r="V104" i="19"/>
  <c r="O101" i="19"/>
  <c r="Z101" i="19"/>
  <c r="R106" i="19"/>
  <c r="V93" i="19"/>
  <c r="V95" i="19"/>
  <c r="V108" i="19"/>
  <c r="V97" i="19"/>
  <c r="V110" i="19"/>
  <c r="V92" i="19"/>
  <c r="V96" i="19"/>
  <c r="V109" i="19"/>
  <c r="E110" i="19"/>
  <c r="H111" i="19"/>
  <c r="F110" i="19"/>
  <c r="AC100" i="19"/>
  <c r="E107" i="19"/>
  <c r="H100" i="19"/>
  <c r="R93" i="19"/>
  <c r="N96" i="19"/>
  <c r="AE107" i="19"/>
  <c r="AI103" i="19"/>
  <c r="X108" i="19"/>
  <c r="Q97" i="19"/>
  <c r="J110" i="19"/>
  <c r="U109" i="19"/>
  <c r="AG97" i="19"/>
  <c r="X92" i="19"/>
  <c r="F109" i="19"/>
  <c r="W98" i="19"/>
  <c r="K94" i="19"/>
  <c r="H104" i="19"/>
  <c r="K108" i="19"/>
  <c r="K104" i="19"/>
  <c r="C25" i="13"/>
  <c r="N104" i="19"/>
  <c r="C16" i="13"/>
  <c r="C17" i="13"/>
  <c r="AA98" i="19"/>
  <c r="O108" i="19"/>
  <c r="E111" i="19"/>
  <c r="B94" i="19"/>
  <c r="F95" i="19"/>
  <c r="R102" i="19"/>
  <c r="M105" i="19"/>
  <c r="U102" i="19"/>
  <c r="E99" i="20"/>
  <c r="E96" i="20"/>
  <c r="F101" i="20"/>
  <c r="U111" i="19"/>
  <c r="K109" i="19"/>
  <c r="X103" i="19"/>
  <c r="J103" i="19"/>
  <c r="U92" i="19"/>
  <c r="U93" i="19"/>
  <c r="V102" i="19"/>
  <c r="AH96" i="19"/>
  <c r="J93" i="19"/>
  <c r="C107" i="19"/>
  <c r="AG99" i="19"/>
  <c r="M98" i="19"/>
  <c r="K93" i="19"/>
  <c r="O110" i="19"/>
  <c r="L104" i="19"/>
  <c r="W104" i="19"/>
  <c r="AH104" i="19"/>
  <c r="AE106" i="19"/>
  <c r="Q106" i="19"/>
  <c r="M97" i="19"/>
  <c r="S93" i="19"/>
  <c r="AJ97" i="19"/>
  <c r="I99" i="19"/>
  <c r="I104" i="19"/>
  <c r="G107" i="19"/>
  <c r="G100" i="19"/>
  <c r="F97" i="19"/>
  <c r="M96" i="19"/>
  <c r="AG107" i="19"/>
  <c r="S110" i="19"/>
  <c r="AG103" i="19"/>
  <c r="K102" i="19"/>
  <c r="AB98" i="19"/>
  <c r="AC109" i="19"/>
  <c r="Y97" i="19"/>
  <c r="AC93" i="19"/>
  <c r="AF92" i="19"/>
  <c r="AF95" i="19"/>
  <c r="AF108" i="19"/>
  <c r="AF103" i="19"/>
  <c r="AF109" i="19"/>
  <c r="AF105" i="19"/>
  <c r="B100" i="19"/>
  <c r="C15" i="21"/>
  <c r="C15" i="23" s="1"/>
  <c r="V103" i="19"/>
  <c r="I96" i="19"/>
  <c r="M102" i="19"/>
  <c r="C97" i="19"/>
  <c r="U97" i="19"/>
  <c r="AC94" i="19"/>
  <c r="G104" i="19"/>
  <c r="R104" i="19"/>
  <c r="K110" i="19"/>
  <c r="AA107" i="19"/>
  <c r="M101" i="19"/>
  <c r="L92" i="19"/>
  <c r="L105" i="19"/>
  <c r="L102" i="19"/>
  <c r="L103" i="19"/>
  <c r="L95" i="19"/>
  <c r="C104" i="19"/>
  <c r="AA101" i="19"/>
  <c r="D107" i="19"/>
  <c r="AG111" i="19"/>
  <c r="X101" i="19"/>
  <c r="C8" i="21"/>
  <c r="C8" i="23" s="1"/>
  <c r="B93" i="19"/>
  <c r="Q107" i="19"/>
  <c r="AH100" i="19"/>
  <c r="AE102" i="19"/>
  <c r="D98" i="19"/>
  <c r="O107" i="19"/>
  <c r="S103" i="19"/>
  <c r="I100" i="19"/>
  <c r="AE111" i="19"/>
  <c r="AB108" i="19"/>
  <c r="E97" i="19"/>
  <c r="AJ92" i="19"/>
  <c r="AJ109" i="19"/>
  <c r="AJ108" i="19"/>
  <c r="AJ105" i="19"/>
  <c r="AJ102" i="19"/>
  <c r="AJ96" i="19"/>
  <c r="AJ95" i="19"/>
  <c r="P92" i="19"/>
  <c r="P108" i="19"/>
  <c r="P103" i="19"/>
  <c r="P109" i="19"/>
  <c r="P105" i="19"/>
  <c r="P95" i="19"/>
  <c r="J96" i="19"/>
  <c r="G99" i="19"/>
  <c r="AF110" i="19"/>
  <c r="J100" i="19"/>
  <c r="O96" i="19"/>
  <c r="I92" i="19"/>
  <c r="I98" i="19"/>
  <c r="I105" i="19"/>
  <c r="I103" i="19"/>
  <c r="I95" i="19"/>
  <c r="W110" i="19"/>
  <c r="K99" i="19"/>
  <c r="X100" i="19"/>
  <c r="J109" i="19"/>
  <c r="R98" i="19"/>
  <c r="L96" i="19"/>
  <c r="E106" i="19"/>
  <c r="R110" i="19"/>
  <c r="D93" i="19"/>
  <c r="D102" i="19"/>
  <c r="D95" i="19"/>
  <c r="D105" i="19"/>
  <c r="AC92" i="19"/>
  <c r="AC95" i="19"/>
  <c r="AC108" i="19"/>
  <c r="AC103" i="19"/>
  <c r="H97" i="19"/>
  <c r="M99" i="19"/>
  <c r="AF99" i="19"/>
  <c r="K107" i="19"/>
  <c r="AA100" i="19"/>
  <c r="Y93" i="19"/>
  <c r="Z92" i="19"/>
  <c r="Z98" i="19"/>
  <c r="Z105" i="19"/>
  <c r="Z95" i="19"/>
  <c r="K101" i="19"/>
  <c r="V101" i="19"/>
  <c r="N106" i="19"/>
  <c r="I101" i="19"/>
  <c r="S92" i="19"/>
  <c r="S102" i="19"/>
  <c r="S109" i="19"/>
  <c r="S105" i="19"/>
  <c r="S96" i="19"/>
  <c r="S95" i="19"/>
  <c r="S108" i="19"/>
  <c r="S100" i="19"/>
  <c r="L109" i="19"/>
  <c r="P102" i="19"/>
  <c r="L111" i="19"/>
  <c r="Y109" i="19"/>
  <c r="R101" i="19"/>
  <c r="T101" i="19"/>
  <c r="AF96" i="19"/>
  <c r="W94" i="19"/>
  <c r="R94" i="19"/>
  <c r="AH97" i="19"/>
  <c r="D101" i="19"/>
  <c r="W107" i="19"/>
  <c r="Y106" i="19"/>
  <c r="T99" i="20"/>
  <c r="I108" i="19"/>
  <c r="R99" i="19"/>
  <c r="L110" i="19"/>
  <c r="J97" i="19"/>
  <c r="F92" i="19"/>
  <c r="G106" i="19"/>
  <c r="AA99" i="19"/>
  <c r="Z97" i="19"/>
  <c r="D96" i="19"/>
  <c r="AF106" i="19"/>
  <c r="Z110" i="19"/>
  <c r="L101" i="19"/>
  <c r="G96" i="19"/>
  <c r="E108" i="19"/>
  <c r="O104" i="19"/>
  <c r="F96" i="19"/>
  <c r="D100" i="19"/>
  <c r="L94" i="19"/>
  <c r="M107" i="19"/>
  <c r="E104" i="19"/>
  <c r="AJ100" i="19"/>
  <c r="O95" i="19"/>
  <c r="I97" i="19"/>
  <c r="H102" i="19"/>
  <c r="AE98" i="19"/>
  <c r="AB102" i="19"/>
  <c r="AA96" i="19"/>
  <c r="AD93" i="19"/>
  <c r="AG92" i="19"/>
  <c r="AG105" i="19"/>
  <c r="AG108" i="19"/>
  <c r="AG109" i="19"/>
  <c r="AG96" i="19"/>
  <c r="AG95" i="19"/>
  <c r="Z102" i="19"/>
  <c r="U103" i="19"/>
  <c r="Q111" i="19"/>
  <c r="P104" i="19"/>
  <c r="AI106" i="19"/>
  <c r="Z93" i="19"/>
  <c r="AF94" i="19"/>
  <c r="F104" i="19"/>
  <c r="Q104" i="19"/>
  <c r="O106" i="19"/>
  <c r="Y107" i="19"/>
  <c r="S99" i="19"/>
  <c r="W92" i="19"/>
  <c r="W95" i="19"/>
  <c r="W96" i="19"/>
  <c r="W108" i="19"/>
  <c r="P101" i="19"/>
  <c r="AE97" i="19"/>
  <c r="M100" i="19"/>
  <c r="AH111" i="19"/>
  <c r="Y101" i="19"/>
  <c r="AI92" i="19"/>
  <c r="AI95" i="19"/>
  <c r="AI105" i="19"/>
  <c r="AI108" i="19"/>
  <c r="AI102" i="19"/>
  <c r="AI109" i="19"/>
  <c r="AI96" i="19"/>
  <c r="R107" i="19"/>
  <c r="AF100" i="19"/>
  <c r="AF102" i="19"/>
  <c r="AA111" i="19"/>
  <c r="N107" i="19"/>
  <c r="Q103" i="19"/>
  <c r="N98" i="19"/>
  <c r="AD111" i="19"/>
  <c r="AA108" i="19"/>
  <c r="N93" i="19"/>
  <c r="X93" i="19"/>
  <c r="X105" i="19"/>
  <c r="Q92" i="19"/>
  <c r="Q108" i="19"/>
  <c r="Q109" i="19"/>
  <c r="Q105" i="19"/>
  <c r="Q95" i="19"/>
  <c r="AB107" i="19"/>
  <c r="F99" i="19"/>
  <c r="N97" i="19"/>
  <c r="L100" i="19"/>
  <c r="Q96" i="19"/>
  <c r="J92" i="19"/>
  <c r="J98" i="19"/>
  <c r="J95" i="19"/>
  <c r="J108" i="19"/>
  <c r="J105" i="19"/>
  <c r="J106" i="19"/>
  <c r="L99" i="19"/>
  <c r="W100" i="19"/>
  <c r="G109" i="19"/>
  <c r="P98" i="19"/>
  <c r="M109" i="19"/>
  <c r="T110" i="19"/>
  <c r="F106" i="19"/>
  <c r="N94" i="19"/>
  <c r="AD92" i="19"/>
  <c r="AD103" i="19"/>
  <c r="AD95" i="19"/>
  <c r="AD108" i="19"/>
  <c r="AD105" i="19"/>
  <c r="S106" i="19"/>
  <c r="T111" i="19"/>
  <c r="AD97" i="19"/>
  <c r="J107" i="19"/>
  <c r="Z100" i="19"/>
  <c r="AF93" i="19"/>
  <c r="M106" i="19"/>
  <c r="O97" i="19"/>
  <c r="AB99" i="19"/>
  <c r="AH102" i="19"/>
  <c r="O99" i="19"/>
  <c r="H94" i="19"/>
  <c r="Q100" i="19"/>
  <c r="O109" i="19"/>
  <c r="E99" i="19"/>
  <c r="Z109" i="19"/>
  <c r="C103" i="19"/>
  <c r="X99" i="19"/>
  <c r="AH98" i="19"/>
  <c r="AE96" i="19"/>
  <c r="J94" i="19"/>
  <c r="Q94" i="19"/>
  <c r="D106" i="19"/>
  <c r="F101" i="19"/>
  <c r="V107" i="19"/>
  <c r="F94" i="19"/>
  <c r="W94" i="20"/>
  <c r="K98" i="20"/>
  <c r="Z108" i="20"/>
  <c r="AG102" i="20"/>
  <c r="F103" i="19"/>
  <c r="W102" i="19"/>
  <c r="AI97" i="19"/>
  <c r="B96" i="19"/>
  <c r="G105" i="19"/>
  <c r="Q110" i="19"/>
  <c r="L106" i="19"/>
  <c r="I102" i="19"/>
  <c r="D92" i="19"/>
  <c r="M104" i="19"/>
  <c r="U95" i="19"/>
  <c r="O105" i="19"/>
  <c r="AG101" i="19"/>
  <c r="G102" i="19"/>
  <c r="AG104" i="19"/>
  <c r="AD104" i="19"/>
  <c r="B102" i="19"/>
  <c r="F102" i="19"/>
  <c r="G97" i="19"/>
  <c r="D110" i="19"/>
  <c r="AD96" i="19"/>
  <c r="G101" i="19"/>
  <c r="O111" i="19"/>
  <c r="AJ107" i="19"/>
  <c r="W101" i="19"/>
  <c r="AG93" i="19"/>
  <c r="I93" i="19"/>
  <c r="Z111" i="19"/>
  <c r="Q93" i="19"/>
  <c r="X98" i="19"/>
  <c r="D94" i="19"/>
  <c r="E101" i="19"/>
  <c r="AI101" i="19"/>
  <c r="D99" i="19"/>
  <c r="C14" i="21"/>
  <c r="B99" i="19"/>
  <c r="S97" i="19"/>
  <c r="M110" i="19"/>
  <c r="AC101" i="19"/>
  <c r="AA92" i="19"/>
  <c r="AA103" i="19"/>
  <c r="AA105" i="19"/>
  <c r="AA95" i="19"/>
  <c r="S104" i="19"/>
  <c r="I111" i="19"/>
  <c r="AI98" i="19"/>
  <c r="T104" i="19"/>
  <c r="U98" i="19"/>
  <c r="E93" i="19"/>
  <c r="O93" i="19"/>
  <c r="J104" i="19"/>
  <c r="AF107" i="19"/>
  <c r="AH103" i="19"/>
  <c r="J102" i="19"/>
  <c r="AA109" i="19"/>
  <c r="AD102" i="19"/>
  <c r="AB96" i="19"/>
  <c r="E92" i="19"/>
  <c r="E95" i="19"/>
  <c r="E105" i="19"/>
  <c r="E109" i="19"/>
  <c r="E96" i="19"/>
  <c r="AH92" i="19"/>
  <c r="AH109" i="19"/>
  <c r="AH95" i="19"/>
  <c r="AH108" i="19"/>
  <c r="AA102" i="19"/>
  <c r="W103" i="19"/>
  <c r="C7" i="21"/>
  <c r="B92" i="19"/>
  <c r="B109" i="19"/>
  <c r="B95" i="19"/>
  <c r="B108" i="19"/>
  <c r="AJ110" i="19"/>
  <c r="AH110" i="19"/>
  <c r="T93" i="19"/>
  <c r="G93" i="19"/>
  <c r="X97" i="19"/>
  <c r="AC99" i="19"/>
  <c r="J101" i="19"/>
  <c r="Z107" i="19"/>
  <c r="F93" i="19"/>
  <c r="F105" i="19"/>
  <c r="C93" i="19"/>
  <c r="T97" i="19"/>
  <c r="P111" i="19"/>
  <c r="S98" i="19"/>
  <c r="AD106" i="19"/>
  <c r="E98" i="19"/>
  <c r="X94" i="19"/>
  <c r="AE104" i="19"/>
  <c r="AG100" i="19"/>
  <c r="U99" i="19"/>
  <c r="AB111" i="19"/>
  <c r="P107" i="19"/>
  <c r="T103" i="19"/>
  <c r="L98" i="19"/>
  <c r="Z108" i="19"/>
  <c r="AF104" i="19"/>
  <c r="Z94" i="19"/>
  <c r="AH94" i="19"/>
  <c r="R92" i="19"/>
  <c r="R108" i="19"/>
  <c r="R95" i="19"/>
  <c r="R109" i="19"/>
  <c r="AE110" i="19"/>
  <c r="M92" i="19"/>
  <c r="M103" i="19"/>
  <c r="M95" i="19"/>
  <c r="M108" i="19"/>
  <c r="AH106" i="19"/>
  <c r="K100" i="19"/>
  <c r="P96" i="19"/>
  <c r="U110" i="19"/>
  <c r="K106" i="19"/>
  <c r="V100" i="19"/>
  <c r="C92" i="19"/>
  <c r="C109" i="19"/>
  <c r="C108" i="19"/>
  <c r="C96" i="19"/>
  <c r="C102" i="19"/>
  <c r="C105" i="19"/>
  <c r="C95" i="19"/>
  <c r="I109" i="19"/>
  <c r="Q98" i="19"/>
  <c r="Q102" i="19"/>
  <c r="C101" i="19"/>
  <c r="W99" i="19"/>
  <c r="P94" i="19"/>
  <c r="I110" i="19"/>
  <c r="T106" i="19"/>
  <c r="X107" i="19"/>
  <c r="G111" i="19"/>
  <c r="I107" i="19"/>
  <c r="AB100" i="19"/>
  <c r="G92" i="19"/>
  <c r="G95" i="19"/>
  <c r="G108" i="19"/>
  <c r="AD99" i="19"/>
  <c r="N109" i="19"/>
  <c r="R111" i="19"/>
  <c r="AG102" i="19"/>
  <c r="AC97" i="19"/>
  <c r="AG110" i="19"/>
  <c r="R100" i="19"/>
  <c r="N102" i="19"/>
  <c r="AA97" i="19"/>
  <c r="W109" i="19"/>
  <c r="D103" i="19"/>
  <c r="AI107" i="19"/>
  <c r="AG98" i="19"/>
  <c r="U94" i="19"/>
  <c r="I94" i="19"/>
  <c r="T94" i="19"/>
  <c r="AC110" i="19"/>
  <c r="C111" i="19"/>
  <c r="U107" i="19"/>
  <c r="G94" i="19"/>
  <c r="AB106" i="20"/>
  <c r="M103" i="20"/>
  <c r="C96" i="20"/>
  <c r="Q93" i="20"/>
  <c r="AC92" i="20"/>
  <c r="X96" i="19"/>
  <c r="U105" i="19"/>
  <c r="P99" i="19"/>
  <c r="AC105" i="19"/>
  <c r="AF111" i="19"/>
  <c r="AA94" i="19"/>
  <c r="AD100" i="19"/>
  <c r="AC98" i="19"/>
  <c r="AI94" i="19"/>
  <c r="AI93" i="19"/>
  <c r="P97" i="19"/>
  <c r="O92" i="19"/>
  <c r="U108" i="19"/>
  <c r="Q101" i="19"/>
  <c r="B110" i="19"/>
  <c r="D111" i="19"/>
  <c r="U96" i="19"/>
  <c r="B107" i="19"/>
  <c r="AC107" i="19"/>
  <c r="U104" i="19"/>
  <c r="Z106" i="19"/>
  <c r="AA93" i="19"/>
  <c r="E102" i="19"/>
  <c r="AJ104" i="19"/>
  <c r="W106" i="19"/>
  <c r="O100" i="19"/>
  <c r="X95" i="19"/>
  <c r="E100" i="19"/>
  <c r="AA104" i="19"/>
  <c r="G98" i="19"/>
  <c r="B105" i="19"/>
  <c r="AH93" i="19"/>
  <c r="Z99" i="19"/>
  <c r="AJ98" i="19"/>
  <c r="B97" i="19"/>
  <c r="L108" i="19"/>
  <c r="F108" i="19"/>
  <c r="I2" i="15"/>
  <c r="J2" i="15" s="1"/>
  <c r="K2" i="15" s="1"/>
  <c r="H6" i="15"/>
  <c r="H13" i="15" s="1" a="1"/>
  <c r="H13" i="15" s="1"/>
  <c r="H25" i="21" a="1"/>
  <c r="H25" i="21" s="1"/>
  <c r="H22" i="21" a="1"/>
  <c r="H22" i="21" s="1"/>
  <c r="H21" i="21" a="1"/>
  <c r="H21" i="21" s="1"/>
  <c r="H20" i="21" a="1"/>
  <c r="H20" i="21" s="1"/>
  <c r="H19" i="21" a="1"/>
  <c r="H19" i="21" s="1"/>
  <c r="H18" i="21" a="1"/>
  <c r="H18" i="21" s="1"/>
  <c r="H17" i="21" a="1"/>
  <c r="H17" i="21" s="1"/>
  <c r="H16" i="21" a="1"/>
  <c r="H16" i="21" s="1"/>
  <c r="H15" i="21" a="1"/>
  <c r="H15" i="21" s="1"/>
  <c r="H24" i="21" a="1"/>
  <c r="H24" i="21" s="1"/>
  <c r="H23" i="21" a="1"/>
  <c r="H23" i="21" s="1"/>
  <c r="H28" i="21"/>
  <c r="H13" i="21" a="1"/>
  <c r="H13" i="21" s="1"/>
  <c r="H9" i="21" a="1"/>
  <c r="H9" i="21" s="1"/>
  <c r="H7" i="21" a="1"/>
  <c r="H7" i="21" s="1"/>
  <c r="H26" i="21" a="1"/>
  <c r="H26" i="21" s="1"/>
  <c r="H14" i="21" a="1"/>
  <c r="H14" i="21" s="1"/>
  <c r="H10" i="21" a="1"/>
  <c r="H10" i="21" s="1"/>
  <c r="H11" i="21" a="1"/>
  <c r="H11" i="21" s="1"/>
  <c r="H8" i="21" a="1"/>
  <c r="H8" i="21" s="1"/>
  <c r="H12" i="21" a="1"/>
  <c r="H12" i="21" s="1"/>
  <c r="I2" i="21"/>
  <c r="J2" i="21" s="1"/>
  <c r="K2" i="21" s="1"/>
  <c r="L2" i="21" s="1"/>
  <c r="M2" i="21" s="1"/>
  <c r="N2" i="21" s="1"/>
  <c r="G26" i="21" a="1"/>
  <c r="G26" i="21" s="1"/>
  <c r="G25" i="21" a="1"/>
  <c r="G25" i="21" s="1"/>
  <c r="G24" i="21" a="1"/>
  <c r="G24" i="21" s="1"/>
  <c r="G23" i="21" a="1"/>
  <c r="G23" i="21" s="1"/>
  <c r="G22" i="21" a="1"/>
  <c r="G22" i="21" s="1"/>
  <c r="G20" i="21" a="1"/>
  <c r="G20" i="21" s="1"/>
  <c r="G18" i="21" a="1"/>
  <c r="G18" i="21" s="1"/>
  <c r="G16" i="21" a="1"/>
  <c r="G16" i="21" s="1"/>
  <c r="G12" i="21" a="1"/>
  <c r="G12" i="21" s="1"/>
  <c r="G8" i="21" a="1"/>
  <c r="G8" i="21" s="1"/>
  <c r="G21" i="21" a="1"/>
  <c r="G21" i="21" s="1"/>
  <c r="G19" i="21" a="1"/>
  <c r="G19" i="21" s="1"/>
  <c r="G17" i="21" a="1"/>
  <c r="G17" i="21" s="1"/>
  <c r="G28" i="21"/>
  <c r="G13" i="21" a="1"/>
  <c r="G13" i="21" s="1"/>
  <c r="G9" i="21" a="1"/>
  <c r="G9" i="21" s="1"/>
  <c r="G15" i="21" a="1"/>
  <c r="G15" i="21" s="1"/>
  <c r="G14" i="21" a="1"/>
  <c r="G14" i="21" s="1"/>
  <c r="G10" i="21" a="1"/>
  <c r="G10" i="21" s="1"/>
  <c r="G11" i="21" a="1"/>
  <c r="G11" i="21" s="1"/>
  <c r="G7" i="21" a="1"/>
  <c r="G7" i="21" s="1"/>
  <c r="J106" i="20"/>
  <c r="V107" i="20"/>
  <c r="AD102" i="20"/>
  <c r="V97" i="20"/>
  <c r="B115" i="20"/>
  <c r="B97" i="20"/>
  <c r="P93" i="20"/>
  <c r="T101" i="20"/>
  <c r="B110" i="20"/>
  <c r="E115" i="20"/>
  <c r="U96" i="20"/>
  <c r="B108" i="20"/>
  <c r="AE94" i="20"/>
  <c r="M115" i="20"/>
  <c r="M92" i="20"/>
  <c r="F103" i="20"/>
  <c r="AC99" i="20"/>
  <c r="H107" i="20"/>
  <c r="B93" i="20"/>
  <c r="AF100" i="20"/>
  <c r="L103" i="20"/>
  <c r="S93" i="20"/>
  <c r="D106" i="20"/>
  <c r="B114" i="20"/>
  <c r="AI108" i="20"/>
  <c r="K102" i="20"/>
  <c r="D107" i="20"/>
  <c r="R94" i="20"/>
  <c r="Y102" i="20"/>
  <c r="L107" i="20"/>
  <c r="W93" i="20"/>
  <c r="AH99" i="20"/>
  <c r="G111" i="20"/>
  <c r="AE104" i="20"/>
  <c r="K106" i="20"/>
  <c r="X96" i="20"/>
  <c r="I106" i="20"/>
  <c r="Q110" i="20"/>
  <c r="AA95" i="20"/>
  <c r="H102" i="20"/>
  <c r="AJ110" i="20"/>
  <c r="O106" i="20"/>
  <c r="P106" i="20"/>
  <c r="J108" i="20"/>
  <c r="J98" i="20"/>
  <c r="D104" i="20"/>
  <c r="L110" i="20"/>
  <c r="O93" i="20"/>
  <c r="P99" i="20"/>
  <c r="Q101" i="20"/>
  <c r="B100" i="20"/>
  <c r="W102" i="20"/>
  <c r="V99" i="20"/>
  <c r="AB95" i="20"/>
  <c r="AI92" i="20"/>
  <c r="AI115" i="20"/>
  <c r="AI114" i="20"/>
  <c r="AI105" i="20"/>
  <c r="AI109" i="20"/>
  <c r="AI97" i="20"/>
  <c r="J102" i="20"/>
  <c r="AD92" i="20"/>
  <c r="AD114" i="20"/>
  <c r="AD115" i="20"/>
  <c r="AD97" i="20"/>
  <c r="AD105" i="20"/>
  <c r="AD111" i="20"/>
  <c r="AD109" i="20"/>
  <c r="AC106" i="20"/>
  <c r="AE103" i="20"/>
  <c r="M98" i="20"/>
  <c r="AF92" i="20"/>
  <c r="AF114" i="20"/>
  <c r="AF115" i="20"/>
  <c r="AF97" i="20"/>
  <c r="AF111" i="20"/>
  <c r="AF105" i="20"/>
  <c r="AF109" i="20"/>
  <c r="AI93" i="20"/>
  <c r="AJ104" i="20"/>
  <c r="S96" i="20"/>
  <c r="L92" i="20"/>
  <c r="L115" i="20"/>
  <c r="L114" i="20"/>
  <c r="L109" i="20"/>
  <c r="L105" i="20"/>
  <c r="L97" i="20"/>
  <c r="L101" i="20"/>
  <c r="L93" i="20"/>
  <c r="L104" i="20"/>
  <c r="AC102" i="20"/>
  <c r="W106" i="20"/>
  <c r="AE107" i="20"/>
  <c r="AI101" i="20"/>
  <c r="F100" i="20"/>
  <c r="Q106" i="20"/>
  <c r="B106" i="20"/>
  <c r="D95" i="20"/>
  <c r="AH103" i="20"/>
  <c r="AH100" i="20"/>
  <c r="J96" i="20"/>
  <c r="D110" i="20"/>
  <c r="P95" i="20"/>
  <c r="AF108" i="20"/>
  <c r="G104" i="20"/>
  <c r="V102" i="20"/>
  <c r="M100" i="20"/>
  <c r="AD95" i="20"/>
  <c r="I98" i="20"/>
  <c r="Z92" i="20"/>
  <c r="Z114" i="20"/>
  <c r="Z115" i="20"/>
  <c r="Z109" i="20"/>
  <c r="Z105" i="20"/>
  <c r="Z97" i="20"/>
  <c r="Z111" i="20"/>
  <c r="Z101" i="20"/>
  <c r="S102" i="20"/>
  <c r="J93" i="20"/>
  <c r="R99" i="20"/>
  <c r="AH96" i="20"/>
  <c r="AA92" i="20"/>
  <c r="AA115" i="20"/>
  <c r="AA114" i="20"/>
  <c r="AA111" i="20"/>
  <c r="AA101" i="20"/>
  <c r="AA105" i="20"/>
  <c r="AA97" i="20"/>
  <c r="AC110" i="20"/>
  <c r="V111" i="20"/>
  <c r="I103" i="20"/>
  <c r="U104" i="20"/>
  <c r="G108" i="20"/>
  <c r="V106" i="20"/>
  <c r="U100" i="20"/>
  <c r="O96" i="20"/>
  <c r="AC109" i="20"/>
  <c r="AI111" i="20"/>
  <c r="U103" i="20"/>
  <c r="R92" i="20"/>
  <c r="R114" i="20"/>
  <c r="R115" i="20"/>
  <c r="R105" i="20"/>
  <c r="R109" i="20"/>
  <c r="T95" i="20"/>
  <c r="T108" i="20"/>
  <c r="AB104" i="20"/>
  <c r="AG101" i="20"/>
  <c r="Q95" i="20"/>
  <c r="W110" i="20"/>
  <c r="O108" i="20"/>
  <c r="AC95" i="20"/>
  <c r="G109" i="20"/>
  <c r="Q107" i="20"/>
  <c r="C99" i="20"/>
  <c r="M110" i="20"/>
  <c r="F115" i="20"/>
  <c r="E104" i="20"/>
  <c r="R111" i="20"/>
  <c r="E103" i="20"/>
  <c r="R98" i="20"/>
  <c r="E97" i="20"/>
  <c r="D111" i="20"/>
  <c r="N92" i="20"/>
  <c r="N115" i="20"/>
  <c r="N114" i="20"/>
  <c r="N101" i="20"/>
  <c r="N109" i="20"/>
  <c r="N105" i="20"/>
  <c r="N103" i="20"/>
  <c r="Z98" i="20"/>
  <c r="AJ93" i="20"/>
  <c r="I100" i="20"/>
  <c r="Z96" i="20"/>
  <c r="I96" i="20"/>
  <c r="G102" i="20"/>
  <c r="AC100" i="20"/>
  <c r="V94" i="20"/>
  <c r="W108" i="20"/>
  <c r="P110" i="20"/>
  <c r="AB108" i="20"/>
  <c r="J100" i="20"/>
  <c r="Q94" i="20"/>
  <c r="L102" i="20"/>
  <c r="AD104" i="20"/>
  <c r="U101" i="20"/>
  <c r="F98" i="20"/>
  <c r="Y94" i="20"/>
  <c r="X102" i="20"/>
  <c r="AG104" i="20"/>
  <c r="R100" i="20"/>
  <c r="AG93" i="20"/>
  <c r="I99" i="20"/>
  <c r="P111" i="20"/>
  <c r="W107" i="20"/>
  <c r="X104" i="20"/>
  <c r="G96" i="20"/>
  <c r="AB94" i="20"/>
  <c r="Z95" i="20"/>
  <c r="AE110" i="20"/>
  <c r="N97" i="20"/>
  <c r="C101" i="20"/>
  <c r="AD96" i="20"/>
  <c r="U93" i="20"/>
  <c r="I110" i="20"/>
  <c r="C98" i="20"/>
  <c r="R106" i="20"/>
  <c r="B98" i="20"/>
  <c r="D102" i="20"/>
  <c r="AE98" i="20"/>
  <c r="N106" i="20"/>
  <c r="U99" i="20"/>
  <c r="O92" i="20"/>
  <c r="O115" i="20"/>
  <c r="O114" i="20"/>
  <c r="O101" i="20"/>
  <c r="O109" i="20"/>
  <c r="O97" i="20"/>
  <c r="O105" i="20"/>
  <c r="P102" i="20"/>
  <c r="K111" i="20"/>
  <c r="C94" i="20"/>
  <c r="B107" i="20"/>
  <c r="T104" i="20"/>
  <c r="K100" i="20"/>
  <c r="B96" i="20"/>
  <c r="AC93" i="20"/>
  <c r="AC94" i="20"/>
  <c r="Y95" i="20"/>
  <c r="H111" i="20"/>
  <c r="AF99" i="20"/>
  <c r="N107" i="20"/>
  <c r="AF104" i="20"/>
  <c r="S101" i="20"/>
  <c r="AE99" i="20"/>
  <c r="W95" i="20"/>
  <c r="H92" i="20"/>
  <c r="H115" i="20"/>
  <c r="H114" i="20"/>
  <c r="H93" i="20"/>
  <c r="H97" i="20"/>
  <c r="H101" i="20"/>
  <c r="H105" i="20"/>
  <c r="B111" i="20"/>
  <c r="W97" i="20"/>
  <c r="AA110" i="20"/>
  <c r="C103" i="20"/>
  <c r="Q96" i="20"/>
  <c r="R103" i="20"/>
  <c r="S100" i="20"/>
  <c r="Y96" i="20"/>
  <c r="AF93" i="20"/>
  <c r="N110" i="20"/>
  <c r="B92" i="20"/>
  <c r="F105" i="20"/>
  <c r="D109" i="20"/>
  <c r="X107" i="20"/>
  <c r="AF95" i="20"/>
  <c r="U107" i="20"/>
  <c r="AE100" i="20"/>
  <c r="F99" i="20"/>
  <c r="H96" i="20"/>
  <c r="Y98" i="20"/>
  <c r="C93" i="20"/>
  <c r="C115" i="20"/>
  <c r="C114" i="20"/>
  <c r="C109" i="20"/>
  <c r="C97" i="20"/>
  <c r="C105" i="20"/>
  <c r="C92" i="20"/>
  <c r="C100" i="20"/>
  <c r="C108" i="20"/>
  <c r="AI102" i="20"/>
  <c r="Z93" i="20"/>
  <c r="Z106" i="20"/>
  <c r="R102" i="20"/>
  <c r="AI99" i="20"/>
  <c r="B94" i="20"/>
  <c r="M94" i="20"/>
  <c r="M93" i="20"/>
  <c r="AJ98" i="20"/>
  <c r="P107" i="20"/>
  <c r="X95" i="20"/>
  <c r="X108" i="20"/>
  <c r="P104" i="20"/>
  <c r="D101" i="20"/>
  <c r="O99" i="20"/>
  <c r="AF96" i="20"/>
  <c r="T93" i="20"/>
  <c r="I102" i="20"/>
  <c r="T94" i="20"/>
  <c r="Q104" i="20"/>
  <c r="AJ95" i="20"/>
  <c r="AH108" i="20"/>
  <c r="Z102" i="20"/>
  <c r="AH95" i="20"/>
  <c r="AG92" i="20"/>
  <c r="AG114" i="20"/>
  <c r="AG115" i="20"/>
  <c r="AG109" i="20"/>
  <c r="AG111" i="20"/>
  <c r="AG97" i="20"/>
  <c r="AG105" i="20"/>
  <c r="AE106" i="20"/>
  <c r="AD106" i="20"/>
  <c r="E102" i="20"/>
  <c r="N95" i="20"/>
  <c r="Y106" i="20"/>
  <c r="J92" i="20"/>
  <c r="J115" i="20"/>
  <c r="J114" i="20"/>
  <c r="J105" i="20"/>
  <c r="J104" i="20"/>
  <c r="J101" i="20"/>
  <c r="J109" i="20"/>
  <c r="S94" i="20"/>
  <c r="AA100" i="20"/>
  <c r="R96" i="20"/>
  <c r="I92" i="20"/>
  <c r="I114" i="20"/>
  <c r="I115" i="20"/>
  <c r="I97" i="20"/>
  <c r="I101" i="20"/>
  <c r="I93" i="20"/>
  <c r="I105" i="20"/>
  <c r="I111" i="20"/>
  <c r="O102" i="20"/>
  <c r="AC107" i="20"/>
  <c r="AH101" i="20"/>
  <c r="E100" i="20"/>
  <c r="AF106" i="20"/>
  <c r="Y100" i="20"/>
  <c r="Z107" i="20"/>
  <c r="AI103" i="20"/>
  <c r="AJ100" i="20"/>
  <c r="B109" i="20"/>
  <c r="AJ102" i="20"/>
  <c r="P103" i="20"/>
  <c r="AD108" i="20"/>
  <c r="G107" i="20"/>
  <c r="F104" i="20"/>
  <c r="N100" i="20"/>
  <c r="AD98" i="20"/>
  <c r="F94" i="20"/>
  <c r="H106" i="20"/>
  <c r="S110" i="20"/>
  <c r="D99" i="20"/>
  <c r="AH107" i="20"/>
  <c r="AA103" i="20"/>
  <c r="S99" i="20"/>
  <c r="AJ96" i="20"/>
  <c r="Y92" i="20"/>
  <c r="Y114" i="20"/>
  <c r="Y115" i="20"/>
  <c r="Y101" i="20"/>
  <c r="Y97" i="20"/>
  <c r="Y105" i="20"/>
  <c r="Y109" i="20"/>
  <c r="Y93" i="20"/>
  <c r="E106" i="20"/>
  <c r="Y111" i="20"/>
  <c r="T98" i="20"/>
  <c r="AE102" i="20"/>
  <c r="F108" i="20"/>
  <c r="N102" i="20"/>
  <c r="X100" i="20"/>
  <c r="AD94" i="20"/>
  <c r="AD110" i="20"/>
  <c r="AH111" i="20"/>
  <c r="AF98" i="20"/>
  <c r="I108" i="20"/>
  <c r="J99" i="20"/>
  <c r="AH93" i="20"/>
  <c r="Q108" i="20"/>
  <c r="AD101" i="20"/>
  <c r="AH98" i="20"/>
  <c r="S92" i="20"/>
  <c r="S114" i="20"/>
  <c r="S115" i="20"/>
  <c r="S105" i="20"/>
  <c r="S97" i="20"/>
  <c r="S109" i="20"/>
  <c r="M111" i="20"/>
  <c r="V110" i="20"/>
  <c r="N108" i="20"/>
  <c r="C110" i="20"/>
  <c r="I109" i="20"/>
  <c r="S107" i="20"/>
  <c r="B99" i="20"/>
  <c r="E98" i="20"/>
  <c r="F114" i="20"/>
  <c r="F106" i="20"/>
  <c r="S111" i="20"/>
  <c r="E95" i="20"/>
  <c r="AG96" i="20"/>
  <c r="V109" i="20"/>
  <c r="V115" i="20"/>
  <c r="AD93" i="20"/>
  <c r="S104" i="20"/>
  <c r="G106" i="20"/>
  <c r="K93" i="20"/>
  <c r="S103" i="20"/>
  <c r="W92" i="20"/>
  <c r="W115" i="20"/>
  <c r="W114" i="20"/>
  <c r="W101" i="20"/>
  <c r="W109" i="20"/>
  <c r="W105" i="20"/>
  <c r="R93" i="20"/>
  <c r="O111" i="20"/>
  <c r="V104" i="20"/>
  <c r="T107" i="20"/>
  <c r="N104" i="20"/>
  <c r="G110" i="20"/>
  <c r="U92" i="20"/>
  <c r="U114" i="20"/>
  <c r="U115" i="20"/>
  <c r="U109" i="20"/>
  <c r="U105" i="20"/>
  <c r="U97" i="20"/>
  <c r="V96" i="20"/>
  <c r="J111" i="20"/>
  <c r="R104" i="20"/>
  <c r="M102" i="20"/>
  <c r="F111" i="20"/>
  <c r="X103" i="20"/>
  <c r="O94" i="20"/>
  <c r="O107" i="20"/>
  <c r="G103" i="20"/>
  <c r="G92" i="20"/>
  <c r="G115" i="20"/>
  <c r="G114" i="20"/>
  <c r="G101" i="20"/>
  <c r="G97" i="20"/>
  <c r="G105" i="20"/>
  <c r="Z110" i="20"/>
  <c r="S98" i="20"/>
  <c r="AH106" i="20"/>
  <c r="AA96" i="20"/>
  <c r="X92" i="20"/>
  <c r="X115" i="20"/>
  <c r="X114" i="20"/>
  <c r="X109" i="20"/>
  <c r="X105" i="20"/>
  <c r="X97" i="20"/>
  <c r="X101" i="20"/>
  <c r="X93" i="20"/>
  <c r="Z94" i="20"/>
  <c r="AB98" i="20"/>
  <c r="O98" i="20"/>
  <c r="U94" i="20"/>
  <c r="Y104" i="20"/>
  <c r="L95" i="20"/>
  <c r="L108" i="20"/>
  <c r="B104" i="20"/>
  <c r="AG99" i="20"/>
  <c r="U106" i="20"/>
  <c r="Y103" i="20"/>
  <c r="V108" i="20"/>
  <c r="O104" i="20"/>
  <c r="N99" i="20"/>
  <c r="AI106" i="20"/>
  <c r="AA99" i="20"/>
  <c r="K99" i="20"/>
  <c r="F110" i="20"/>
  <c r="O103" i="20"/>
  <c r="L96" i="20"/>
  <c r="M97" i="20"/>
  <c r="P94" i="20"/>
  <c r="E110" i="20"/>
  <c r="M96" i="20"/>
  <c r="M106" i="20"/>
  <c r="AC101" i="20"/>
  <c r="W96" i="20"/>
  <c r="P92" i="20"/>
  <c r="P114" i="20"/>
  <c r="P115" i="20"/>
  <c r="P97" i="20"/>
  <c r="P109" i="20"/>
  <c r="P105" i="20"/>
  <c r="M95" i="20"/>
  <c r="L111" i="20"/>
  <c r="AJ99" i="20"/>
  <c r="AA108" i="20"/>
  <c r="C107" i="20"/>
  <c r="AH102" i="20"/>
  <c r="L100" i="20"/>
  <c r="D96" i="20"/>
  <c r="R110" i="20"/>
  <c r="AB110" i="20"/>
  <c r="AE93" i="20"/>
  <c r="AF107" i="20"/>
  <c r="G98" i="20"/>
  <c r="M114" i="20"/>
  <c r="M107" i="20"/>
  <c r="AC104" i="20"/>
  <c r="R101" i="20"/>
  <c r="AD99" i="20"/>
  <c r="V95" i="20"/>
  <c r="Y110" i="20"/>
  <c r="E111" i="20"/>
  <c r="AJ94" i="20"/>
  <c r="J107" i="20"/>
  <c r="D103" i="20"/>
  <c r="AA94" i="20"/>
  <c r="Q103" i="20"/>
  <c r="Q100" i="20"/>
  <c r="AB96" i="20"/>
  <c r="W98" i="20"/>
  <c r="P98" i="20"/>
  <c r="AB107" i="20"/>
  <c r="P101" i="20"/>
  <c r="T110" i="20"/>
  <c r="N111" i="20"/>
  <c r="AF103" i="20"/>
  <c r="G94" i="20"/>
  <c r="W104" i="20"/>
  <c r="AD100" i="20"/>
  <c r="G99" i="20"/>
  <c r="F96" i="20"/>
  <c r="X106" i="20"/>
  <c r="AI110" i="20"/>
  <c r="K108" i="20"/>
  <c r="C104" i="20"/>
  <c r="Q102" i="20"/>
  <c r="AC111" i="20"/>
  <c r="K110" i="20"/>
  <c r="I95" i="20"/>
  <c r="H103" i="20"/>
  <c r="V93" i="20"/>
  <c r="U108" i="20"/>
  <c r="M104" i="20"/>
  <c r="E101" i="20"/>
  <c r="M99" i="20"/>
  <c r="G95" i="20"/>
  <c r="AC105" i="20"/>
  <c r="I94" i="20"/>
  <c r="AH92" i="20"/>
  <c r="AH115" i="20"/>
  <c r="AH114" i="20"/>
  <c r="AH109" i="20"/>
  <c r="AH105" i="20"/>
  <c r="AA102" i="20"/>
  <c r="J94" i="20"/>
  <c r="AJ108" i="20"/>
  <c r="Z99" i="20"/>
  <c r="AI95" i="20"/>
  <c r="AJ92" i="20"/>
  <c r="AJ115" i="20"/>
  <c r="AJ114" i="20"/>
  <c r="AJ105" i="20"/>
  <c r="AJ97" i="20"/>
  <c r="AJ109" i="20"/>
  <c r="J110" i="20"/>
  <c r="AC96" i="20"/>
  <c r="AD103" i="20"/>
  <c r="F102" i="20"/>
  <c r="O95" i="20"/>
  <c r="AF110" i="20"/>
  <c r="AA106" i="20"/>
  <c r="AI104" i="20"/>
  <c r="Z100" i="20"/>
  <c r="T96" i="20"/>
  <c r="AH110" i="20"/>
  <c r="AB102" i="20"/>
  <c r="V103" i="20"/>
  <c r="AJ101" i="20"/>
  <c r="H100" i="20"/>
  <c r="AA93" i="20"/>
  <c r="B95" i="20"/>
  <c r="AA107" i="20"/>
  <c r="AG103" i="20"/>
  <c r="AG100" i="20"/>
  <c r="K107" i="20"/>
  <c r="L98" i="20"/>
  <c r="X99" i="20"/>
  <c r="AE108" i="20"/>
  <c r="E107" i="20"/>
  <c r="H104" i="20"/>
  <c r="O100" i="20"/>
  <c r="AC98" i="20"/>
  <c r="E94" i="20"/>
  <c r="H98" i="20"/>
  <c r="R97" i="20"/>
  <c r="AG107" i="20"/>
  <c r="Z103" i="20"/>
  <c r="Q99" i="20"/>
  <c r="K95" i="20"/>
  <c r="AB92" i="20"/>
  <c r="AB114" i="20"/>
  <c r="AB115" i="20"/>
  <c r="AB105" i="20"/>
  <c r="AB109" i="20"/>
  <c r="AB111" i="20"/>
  <c r="AB97" i="20"/>
  <c r="AB101" i="20"/>
  <c r="AB93" i="20"/>
  <c r="U98" i="20"/>
  <c r="X111" i="20"/>
  <c r="X94" i="20"/>
  <c r="H95" i="20"/>
  <c r="H108" i="20"/>
  <c r="W100" i="20"/>
  <c r="N96" i="20"/>
  <c r="E93" i="20"/>
  <c r="AG106" i="20"/>
  <c r="AJ111" i="20"/>
  <c r="U95" i="20"/>
  <c r="S106" i="20"/>
  <c r="L99" i="20"/>
  <c r="S108" i="20"/>
  <c r="Z104" i="20"/>
  <c r="AE101" i="20"/>
  <c r="R95" i="20"/>
  <c r="T92" i="20"/>
  <c r="T114" i="20"/>
  <c r="T115" i="20"/>
  <c r="T97" i="20"/>
  <c r="T105" i="20"/>
  <c r="T109" i="20"/>
  <c r="AA109" i="20"/>
  <c r="U110" i="20"/>
  <c r="M108" i="20"/>
  <c r="AB103" i="20"/>
  <c r="H109" i="20"/>
  <c r="K103" i="20"/>
  <c r="AH94" i="20"/>
  <c r="T106" i="20"/>
  <c r="F92" i="20"/>
  <c r="AC115" i="20"/>
  <c r="V98" i="20"/>
  <c r="T111" i="20"/>
  <c r="T103" i="20"/>
  <c r="M105" i="20"/>
  <c r="E114" i="20"/>
  <c r="V105" i="20"/>
  <c r="V114" i="20"/>
  <c r="I107" i="20"/>
  <c r="W99" i="20"/>
  <c r="AJ107" i="20"/>
  <c r="T100" i="20"/>
  <c r="L106" i="20"/>
  <c r="X98" i="20"/>
  <c r="B101" i="20"/>
  <c r="AE96" i="20"/>
  <c r="F95" i="20"/>
  <c r="AC97" i="20"/>
  <c r="X110" i="20"/>
  <c r="Y108" i="20"/>
  <c r="AB99" i="20"/>
  <c r="K94" i="20"/>
  <c r="AG108" i="20"/>
  <c r="Y99" i="20"/>
  <c r="AG95" i="20"/>
  <c r="C111" i="20"/>
  <c r="T102" i="20"/>
  <c r="N93" i="20"/>
  <c r="AC103" i="20"/>
  <c r="N98" i="20"/>
  <c r="AE92" i="20"/>
  <c r="AE115" i="20"/>
  <c r="AE114" i="20"/>
  <c r="AE97" i="20"/>
  <c r="AE109" i="20"/>
  <c r="AE111" i="20"/>
  <c r="AE105" i="20"/>
  <c r="AF102" i="20"/>
  <c r="C102" i="20"/>
  <c r="AH104" i="20"/>
  <c r="AB100" i="20"/>
  <c r="K92" i="20"/>
  <c r="K115" i="20"/>
  <c r="K114" i="20"/>
  <c r="K105" i="20"/>
  <c r="K101" i="20"/>
  <c r="K104" i="20"/>
  <c r="K97" i="20"/>
  <c r="K96" i="20"/>
  <c r="K109" i="20"/>
  <c r="AG110" i="20"/>
  <c r="H94" i="20"/>
  <c r="AD107" i="20"/>
  <c r="W103" i="20"/>
  <c r="G100" i="20"/>
  <c r="N94" i="20"/>
  <c r="C106" i="20"/>
  <c r="C95" i="20"/>
  <c r="Y107" i="20"/>
  <c r="AI100" i="20"/>
  <c r="B105" i="20"/>
  <c r="E109" i="20"/>
  <c r="G93" i="20"/>
  <c r="F97" i="20"/>
  <c r="AC108" i="20"/>
  <c r="F107" i="20"/>
  <c r="U102" i="20"/>
  <c r="P100" i="20"/>
  <c r="AE95" i="20"/>
  <c r="M109" i="20"/>
  <c r="L94" i="20"/>
  <c r="I104" i="20"/>
  <c r="AI94" i="20"/>
  <c r="AI107" i="20"/>
  <c r="B102" i="20"/>
  <c r="AI96" i="20"/>
  <c r="J95" i="20"/>
  <c r="M101" i="20"/>
  <c r="W111" i="20"/>
  <c r="AJ106" i="20"/>
  <c r="O110" i="20"/>
  <c r="F93" i="20"/>
  <c r="E108" i="20"/>
  <c r="V100" i="20"/>
  <c r="P96" i="20"/>
  <c r="D93" i="20"/>
  <c r="D100" i="20"/>
  <c r="D115" i="20"/>
  <c r="D105" i="20"/>
  <c r="D114" i="20"/>
  <c r="D108" i="20"/>
  <c r="D92" i="20"/>
  <c r="D97" i="20"/>
  <c r="AG98" i="20"/>
  <c r="H110" i="20"/>
  <c r="D94" i="20"/>
  <c r="AJ103" i="20"/>
  <c r="J97" i="20"/>
  <c r="R108" i="20"/>
  <c r="AA104" i="20"/>
  <c r="AF101" i="20"/>
  <c r="S95" i="20"/>
  <c r="Q92" i="20"/>
  <c r="Q115" i="20"/>
  <c r="Q114" i="20"/>
  <c r="Q111" i="20"/>
  <c r="Q105" i="20"/>
  <c r="Q109" i="20"/>
  <c r="Q97" i="20"/>
  <c r="AF94" i="20"/>
  <c r="H99" i="20"/>
  <c r="P108" i="20"/>
  <c r="AA98" i="20"/>
  <c r="R107" i="20"/>
  <c r="J103" i="20"/>
  <c r="AG94" i="20"/>
  <c r="D98" i="20"/>
  <c r="F109" i="20"/>
  <c r="AC114" i="20"/>
  <c r="Q98" i="20"/>
  <c r="U111" i="20"/>
  <c r="AI98" i="20"/>
  <c r="E105" i="20"/>
  <c r="E92" i="20"/>
  <c r="V101" i="20"/>
  <c r="V92" i="20"/>
  <c r="B103" i="20"/>
  <c r="D115" i="19"/>
  <c r="U114" i="19"/>
  <c r="AF114" i="19"/>
  <c r="AF115" i="19"/>
  <c r="B115" i="19"/>
  <c r="B114" i="19"/>
  <c r="L115" i="19"/>
  <c r="L114" i="19"/>
  <c r="AI114" i="19"/>
  <c r="AI115" i="19"/>
  <c r="T115" i="19"/>
  <c r="T114" i="19"/>
  <c r="F114" i="19"/>
  <c r="AD114" i="19"/>
  <c r="AD115" i="19"/>
  <c r="AB114" i="19"/>
  <c r="AB115" i="19"/>
  <c r="O114" i="19"/>
  <c r="AG114" i="19"/>
  <c r="AG115" i="19"/>
  <c r="W115" i="19"/>
  <c r="W114" i="19"/>
  <c r="X115" i="19"/>
  <c r="AJ114" i="19"/>
  <c r="AJ115" i="19"/>
  <c r="P115" i="19"/>
  <c r="P114" i="19"/>
  <c r="F115" i="19"/>
  <c r="Y114" i="19"/>
  <c r="Y115" i="19"/>
  <c r="V115" i="19"/>
  <c r="E114" i="19"/>
  <c r="E115" i="19"/>
  <c r="O115" i="19"/>
  <c r="AH114" i="19"/>
  <c r="AH115" i="19"/>
  <c r="X114" i="19"/>
  <c r="Q114" i="19"/>
  <c r="Q115" i="19"/>
  <c r="M114" i="19"/>
  <c r="M115" i="19"/>
  <c r="I114" i="19"/>
  <c r="I115" i="19"/>
  <c r="C115" i="19"/>
  <c r="C114" i="19"/>
  <c r="Z114" i="19"/>
  <c r="Z115" i="19"/>
  <c r="H115" i="19"/>
  <c r="H114" i="19"/>
  <c r="V114" i="19"/>
  <c r="AA114" i="19"/>
  <c r="AA115" i="19"/>
  <c r="K114" i="19"/>
  <c r="K115" i="19"/>
  <c r="R114" i="19"/>
  <c r="R115" i="19"/>
  <c r="N115" i="19"/>
  <c r="N114" i="19"/>
  <c r="J115" i="19"/>
  <c r="J114" i="19"/>
  <c r="U115" i="19"/>
  <c r="AE114" i="19"/>
  <c r="AC114" i="19"/>
  <c r="AC115" i="19"/>
  <c r="G115" i="19"/>
  <c r="G114" i="19"/>
  <c r="S114" i="19"/>
  <c r="S115" i="19"/>
  <c r="D114" i="19"/>
  <c r="C15" i="14"/>
  <c r="C9" i="13"/>
  <c r="C9" i="15" s="1"/>
  <c r="C25" i="15"/>
  <c r="C11" i="14"/>
  <c r="M108" i="12"/>
  <c r="C26" i="15"/>
  <c r="F104" i="12"/>
  <c r="C10" i="15"/>
  <c r="C19" i="14"/>
  <c r="C22" i="15"/>
  <c r="C7" i="13"/>
  <c r="C7" i="15" s="1"/>
  <c r="C12" i="14"/>
  <c r="C21" i="14"/>
  <c r="C20" i="13"/>
  <c r="C20" i="15" s="1"/>
  <c r="C17" i="14"/>
  <c r="AA107" i="12"/>
  <c r="C24" i="15"/>
  <c r="Q99" i="12"/>
  <c r="F95" i="12"/>
  <c r="AI114" i="12"/>
  <c r="Y93" i="12"/>
  <c r="S102" i="12"/>
  <c r="Q101" i="12"/>
  <c r="F98" i="12"/>
  <c r="S108" i="12"/>
  <c r="O107" i="12"/>
  <c r="Q97" i="12"/>
  <c r="U108" i="12"/>
  <c r="Q105" i="12"/>
  <c r="Q103" i="12"/>
  <c r="U100" i="12"/>
  <c r="Y108" i="12"/>
  <c r="U103" i="12"/>
  <c r="P95" i="12"/>
  <c r="Y106" i="12"/>
  <c r="K93" i="12"/>
  <c r="G97" i="12"/>
  <c r="I101" i="12"/>
  <c r="H102" i="12"/>
  <c r="AI103" i="12"/>
  <c r="E104" i="12"/>
  <c r="U94" i="12"/>
  <c r="U93" i="12"/>
  <c r="U92" i="12"/>
  <c r="U107" i="12"/>
  <c r="U115" i="12"/>
  <c r="U101" i="12"/>
  <c r="E109" i="12"/>
  <c r="U99" i="12"/>
  <c r="Y110" i="12"/>
  <c r="AD97" i="12"/>
  <c r="AI110" i="12"/>
  <c r="AF102" i="12"/>
  <c r="R104" i="12"/>
  <c r="Z100" i="12"/>
  <c r="AI99" i="12"/>
  <c r="G104" i="12"/>
  <c r="S101" i="12"/>
  <c r="C105" i="12"/>
  <c r="D106" i="12"/>
  <c r="AG115" i="12"/>
  <c r="AH110" i="12"/>
  <c r="AH98" i="12"/>
  <c r="AH114" i="12"/>
  <c r="AH109" i="12"/>
  <c r="AH115" i="12"/>
  <c r="AH103" i="12"/>
  <c r="K103" i="12"/>
  <c r="K104" i="12"/>
  <c r="N108" i="12"/>
  <c r="N92" i="12"/>
  <c r="J101" i="12"/>
  <c r="D111" i="12"/>
  <c r="D108" i="12"/>
  <c r="D110" i="12"/>
  <c r="D93" i="12"/>
  <c r="D109" i="12"/>
  <c r="O96" i="12"/>
  <c r="O104" i="12"/>
  <c r="O95" i="12"/>
  <c r="O108" i="12"/>
  <c r="AA110" i="12"/>
  <c r="AA114" i="12"/>
  <c r="AA98" i="12"/>
  <c r="AA100" i="12"/>
  <c r="T105" i="12"/>
  <c r="T97" i="12"/>
  <c r="Y102" i="12"/>
  <c r="G109" i="12"/>
  <c r="G92" i="12"/>
  <c r="G96" i="12"/>
  <c r="G114" i="12"/>
  <c r="G98" i="12"/>
  <c r="G93" i="12"/>
  <c r="G115" i="12"/>
  <c r="G105" i="12"/>
  <c r="G103" i="12"/>
  <c r="G111" i="12"/>
  <c r="G108" i="12"/>
  <c r="G101" i="12"/>
  <c r="G100" i="12"/>
  <c r="G107" i="12"/>
  <c r="G99" i="12"/>
  <c r="G106" i="12"/>
  <c r="P94" i="12"/>
  <c r="P108" i="12"/>
  <c r="P93" i="12"/>
  <c r="P114" i="12"/>
  <c r="P101" i="12"/>
  <c r="P98" i="12"/>
  <c r="N114" i="12"/>
  <c r="R95" i="12"/>
  <c r="O106" i="12"/>
  <c r="Y96" i="12"/>
  <c r="G95" i="12"/>
  <c r="AD104" i="12"/>
  <c r="C114" i="12"/>
  <c r="Z108" i="12"/>
  <c r="N111" i="12"/>
  <c r="G110" i="12"/>
  <c r="D100" i="12"/>
  <c r="O94" i="12"/>
  <c r="G94" i="12"/>
  <c r="P97" i="12"/>
  <c r="AF107" i="12"/>
  <c r="AF115" i="12"/>
  <c r="AD103" i="12"/>
  <c r="AD107" i="12"/>
  <c r="AD105" i="12"/>
  <c r="C23" i="14"/>
  <c r="B96" i="12"/>
  <c r="Z110" i="12"/>
  <c r="AI92" i="12"/>
  <c r="AI96" i="12"/>
  <c r="AI94" i="12"/>
  <c r="AI107" i="12"/>
  <c r="AI93" i="12"/>
  <c r="AI109" i="12"/>
  <c r="AI101" i="12"/>
  <c r="AI105" i="12"/>
  <c r="AI108" i="12"/>
  <c r="AI111" i="12"/>
  <c r="AI95" i="12"/>
  <c r="AI104" i="12"/>
  <c r="AI100" i="12"/>
  <c r="S100" i="12"/>
  <c r="S109" i="12"/>
  <c r="S106" i="12"/>
  <c r="S107" i="12"/>
  <c r="S115" i="12"/>
  <c r="S96" i="12"/>
  <c r="AB108" i="12"/>
  <c r="AB93" i="12"/>
  <c r="AB94" i="12"/>
  <c r="I114" i="12"/>
  <c r="I105" i="12"/>
  <c r="AC97" i="12"/>
  <c r="J95" i="12"/>
  <c r="K114" i="12"/>
  <c r="AC115" i="12"/>
  <c r="AI115" i="12"/>
  <c r="O115" i="12"/>
  <c r="AD98" i="12"/>
  <c r="AI98" i="12"/>
  <c r="AD109" i="12"/>
  <c r="AC106" i="12"/>
  <c r="G102" i="12"/>
  <c r="AI106" i="12"/>
  <c r="Y109" i="12"/>
  <c r="Y99" i="12"/>
  <c r="Y92" i="12"/>
  <c r="Y97" i="12"/>
  <c r="Y114" i="12"/>
  <c r="Y100" i="12"/>
  <c r="Y104" i="12"/>
  <c r="Y98" i="12"/>
  <c r="Y107" i="12"/>
  <c r="Y115" i="12"/>
  <c r="Y94" i="12"/>
  <c r="Y111" i="12"/>
  <c r="Y103" i="12"/>
  <c r="X103" i="12"/>
  <c r="X102" i="12"/>
  <c r="X94" i="12"/>
  <c r="X101" i="12"/>
  <c r="X109" i="12"/>
  <c r="F97" i="12"/>
  <c r="F110" i="12"/>
  <c r="F103" i="12"/>
  <c r="F107" i="12"/>
  <c r="Z104" i="12"/>
  <c r="Z109" i="12"/>
  <c r="Z103" i="12"/>
  <c r="Z96" i="12"/>
  <c r="Z115" i="12"/>
  <c r="Z98" i="12"/>
  <c r="Z94" i="12"/>
  <c r="Z111" i="12"/>
  <c r="AE103" i="12"/>
  <c r="Y105" i="12"/>
  <c r="W99" i="12"/>
  <c r="O101" i="12"/>
  <c r="AI97" i="12"/>
  <c r="O109" i="12"/>
  <c r="J103" i="12"/>
  <c r="AI102" i="12"/>
  <c r="O93" i="12"/>
  <c r="Y95" i="12"/>
  <c r="AD102" i="12"/>
  <c r="W114" i="12"/>
  <c r="Y101" i="12"/>
  <c r="Z114" i="12"/>
  <c r="P115" i="12"/>
  <c r="F100" i="12"/>
  <c r="AH108" i="12"/>
  <c r="V104" i="12"/>
  <c r="V97" i="12"/>
  <c r="S92" i="12"/>
  <c r="P110" i="12"/>
  <c r="V110" i="12"/>
  <c r="AC114" i="12"/>
  <c r="T106" i="12"/>
  <c r="AB110" i="12"/>
  <c r="I94" i="12"/>
  <c r="J99" i="12"/>
  <c r="M99" i="12"/>
  <c r="AE104" i="12"/>
  <c r="R115" i="12"/>
  <c r="AF109" i="12"/>
  <c r="W115" i="12"/>
  <c r="C106" i="12"/>
  <c r="B109" i="12"/>
  <c r="L108" i="12"/>
  <c r="K106" i="12"/>
  <c r="AG101" i="12"/>
  <c r="H109" i="12"/>
  <c r="X106" i="12"/>
  <c r="AA93" i="12"/>
  <c r="O102" i="12"/>
  <c r="AD100" i="12"/>
  <c r="F108" i="12"/>
  <c r="N109" i="12"/>
  <c r="F102" i="12"/>
  <c r="I98" i="12"/>
  <c r="O99" i="12"/>
  <c r="V108" i="12"/>
  <c r="AB99" i="12"/>
  <c r="AC99" i="12"/>
  <c r="AB106" i="12"/>
  <c r="AA94" i="12"/>
  <c r="AG114" i="12"/>
  <c r="O111" i="12"/>
  <c r="R97" i="12"/>
  <c r="R92" i="12"/>
  <c r="AB107" i="12"/>
  <c r="AG99" i="12"/>
  <c r="K101" i="12"/>
  <c r="R93" i="12"/>
  <c r="I92" i="12"/>
  <c r="O103" i="12"/>
  <c r="O114" i="12"/>
  <c r="V114" i="12"/>
  <c r="K110" i="12"/>
  <c r="V95" i="12"/>
  <c r="X107" i="12"/>
  <c r="H104" i="12"/>
  <c r="H94" i="12"/>
  <c r="N97" i="12"/>
  <c r="AG111" i="12"/>
  <c r="B105" i="12"/>
  <c r="AD110" i="12"/>
  <c r="C107" i="12"/>
  <c r="C104" i="12"/>
  <c r="B104" i="12"/>
  <c r="V107" i="12"/>
  <c r="AD101" i="12"/>
  <c r="AD115" i="12"/>
  <c r="K115" i="12"/>
  <c r="N101" i="12"/>
  <c r="N100" i="12"/>
  <c r="W108" i="12"/>
  <c r="AA111" i="12"/>
  <c r="X99" i="12"/>
  <c r="X111" i="12"/>
  <c r="AB95" i="12"/>
  <c r="AG108" i="12"/>
  <c r="F109" i="12"/>
  <c r="F99" i="12"/>
  <c r="F114" i="12"/>
  <c r="B97" i="12"/>
  <c r="AD96" i="12"/>
  <c r="AD106" i="12"/>
  <c r="AD108" i="12"/>
  <c r="X98" i="12"/>
  <c r="C93" i="12"/>
  <c r="J105" i="12"/>
  <c r="AF98" i="12"/>
  <c r="AG104" i="12"/>
  <c r="W95" i="12"/>
  <c r="O98" i="12"/>
  <c r="O110" i="12"/>
  <c r="T101" i="12"/>
  <c r="X115" i="12"/>
  <c r="I104" i="12"/>
  <c r="L104" i="12"/>
  <c r="X104" i="12"/>
  <c r="AB115" i="12"/>
  <c r="AG103" i="12"/>
  <c r="AC98" i="12"/>
  <c r="M103" i="12"/>
  <c r="AC105" i="12"/>
  <c r="J109" i="12"/>
  <c r="K105" i="12"/>
  <c r="K102" i="12"/>
  <c r="W98" i="12"/>
  <c r="B108" i="12"/>
  <c r="AE108" i="12"/>
  <c r="AD99" i="12"/>
  <c r="H114" i="12"/>
  <c r="C94" i="12"/>
  <c r="C96" i="12"/>
  <c r="F96" i="12"/>
  <c r="AE98" i="12"/>
  <c r="K94" i="12"/>
  <c r="N99" i="12"/>
  <c r="N93" i="12"/>
  <c r="AA106" i="12"/>
  <c r="X100" i="12"/>
  <c r="X97" i="12"/>
  <c r="F111" i="12"/>
  <c r="F92" i="12"/>
  <c r="F115" i="12"/>
  <c r="AD114" i="12"/>
  <c r="AD111" i="12"/>
  <c r="AD93" i="12"/>
  <c r="X93" i="12"/>
  <c r="O100" i="12"/>
  <c r="O105" i="12"/>
  <c r="F106" i="12"/>
  <c r="X110" i="12"/>
  <c r="O97" i="12"/>
  <c r="AD94" i="12"/>
  <c r="C108" i="12"/>
  <c r="W104" i="12"/>
  <c r="H99" i="12"/>
  <c r="H101" i="12"/>
  <c r="C98" i="12"/>
  <c r="AG107" i="12"/>
  <c r="X108" i="12"/>
  <c r="X92" i="12"/>
  <c r="F105" i="12"/>
  <c r="F93" i="12"/>
  <c r="F101" i="12"/>
  <c r="AD95" i="12"/>
  <c r="AD92" i="12"/>
  <c r="F94" i="12"/>
  <c r="X95" i="12"/>
  <c r="X105" i="12"/>
  <c r="X96" i="12"/>
  <c r="O92" i="12"/>
  <c r="X114" i="12"/>
  <c r="N104" i="12"/>
  <c r="AE109" i="12"/>
  <c r="L93" i="12"/>
  <c r="M104" i="12"/>
  <c r="AG94" i="12"/>
  <c r="AH95" i="12"/>
  <c r="V93" i="12"/>
  <c r="D105" i="12"/>
  <c r="U97" i="12"/>
  <c r="AH104" i="12"/>
  <c r="Z97" i="12"/>
  <c r="M111" i="12"/>
  <c r="R94" i="12"/>
  <c r="AA95" i="12"/>
  <c r="E114" i="12"/>
  <c r="V102" i="12"/>
  <c r="S98" i="12"/>
  <c r="V115" i="12"/>
  <c r="AE114" i="12"/>
  <c r="Z106" i="12"/>
  <c r="U98" i="12"/>
  <c r="Q96" i="12"/>
  <c r="L115" i="12"/>
  <c r="M95" i="12"/>
  <c r="M115" i="12"/>
  <c r="R109" i="12"/>
  <c r="L94" i="12"/>
  <c r="AG97" i="12"/>
  <c r="P103" i="12"/>
  <c r="Z107" i="12"/>
  <c r="P102" i="12"/>
  <c r="AG105" i="12"/>
  <c r="L114" i="12"/>
  <c r="AG92" i="12"/>
  <c r="AA104" i="12"/>
  <c r="R100" i="12"/>
  <c r="V101" i="12"/>
  <c r="AG110" i="12"/>
  <c r="Z105" i="12"/>
  <c r="Z99" i="12"/>
  <c r="Z95" i="12"/>
  <c r="Z92" i="12"/>
  <c r="N96" i="12"/>
  <c r="N106" i="12"/>
  <c r="N103" i="12"/>
  <c r="N98" i="12"/>
  <c r="U111" i="12"/>
  <c r="U95" i="12"/>
  <c r="S93" i="12"/>
  <c r="S95" i="12"/>
  <c r="S114" i="12"/>
  <c r="AA108" i="12"/>
  <c r="AA99" i="12"/>
  <c r="P92" i="12"/>
  <c r="L105" i="12"/>
  <c r="AG100" i="12"/>
  <c r="V111" i="12"/>
  <c r="V109" i="12"/>
  <c r="V98" i="12"/>
  <c r="D107" i="12"/>
  <c r="AH102" i="12"/>
  <c r="Q102" i="12"/>
  <c r="D96" i="12"/>
  <c r="AH97" i="12"/>
  <c r="AH105" i="12"/>
  <c r="Q111" i="12"/>
  <c r="S110" i="12"/>
  <c r="AH111" i="12"/>
  <c r="Q107" i="12"/>
  <c r="S94" i="12"/>
  <c r="Q106" i="12"/>
  <c r="AH92" i="12"/>
  <c r="AA97" i="12"/>
  <c r="AA92" i="12"/>
  <c r="U104" i="12"/>
  <c r="D101" i="12"/>
  <c r="D92" i="12"/>
  <c r="D99" i="12"/>
  <c r="D94" i="12"/>
  <c r="P106" i="12"/>
  <c r="P111" i="12"/>
  <c r="Q109" i="12"/>
  <c r="P99" i="12"/>
  <c r="V105" i="12"/>
  <c r="F82" i="9"/>
  <c r="J108" i="12"/>
  <c r="AF110" i="12"/>
  <c r="AA115" i="12"/>
  <c r="Q93" i="12"/>
  <c r="Q100" i="12"/>
  <c r="D98" i="12"/>
  <c r="M114" i="12"/>
  <c r="U114" i="12"/>
  <c r="AG98" i="12"/>
  <c r="R101" i="12"/>
  <c r="R106" i="12"/>
  <c r="Q115" i="12"/>
  <c r="AG96" i="12"/>
  <c r="S103" i="12"/>
  <c r="L110" i="12"/>
  <c r="V106" i="12"/>
  <c r="AG95" i="12"/>
  <c r="AE115" i="12"/>
  <c r="U105" i="12"/>
  <c r="S111" i="12"/>
  <c r="S99" i="12"/>
  <c r="Z93" i="12"/>
  <c r="Z101" i="12"/>
  <c r="Z102" i="12"/>
  <c r="N110" i="12"/>
  <c r="N105" i="12"/>
  <c r="N107" i="12"/>
  <c r="N94" i="12"/>
  <c r="U106" i="12"/>
  <c r="U109" i="12"/>
  <c r="S97" i="12"/>
  <c r="S105" i="12"/>
  <c r="AA105" i="12"/>
  <c r="AA103" i="12"/>
  <c r="AA109" i="12"/>
  <c r="P104" i="12"/>
  <c r="P105" i="12"/>
  <c r="AG109" i="12"/>
  <c r="V103" i="12"/>
  <c r="V96" i="12"/>
  <c r="V99" i="12"/>
  <c r="AH93" i="12"/>
  <c r="D115" i="12"/>
  <c r="AH107" i="12"/>
  <c r="AH106" i="12"/>
  <c r="N102" i="12"/>
  <c r="Q108" i="12"/>
  <c r="AH100" i="12"/>
  <c r="N115" i="12"/>
  <c r="D95" i="12"/>
  <c r="AH99" i="12"/>
  <c r="Q98" i="12"/>
  <c r="AG106" i="12"/>
  <c r="S104" i="12"/>
  <c r="AA96" i="12"/>
  <c r="V92" i="12"/>
  <c r="Q114" i="12"/>
  <c r="P96" i="12"/>
  <c r="AA102" i="12"/>
  <c r="U96" i="12"/>
  <c r="U102" i="12"/>
  <c r="D114" i="12"/>
  <c r="D103" i="12"/>
  <c r="D97" i="12"/>
  <c r="P109" i="12"/>
  <c r="P100" i="12"/>
  <c r="N95" i="12"/>
  <c r="Q95" i="12"/>
  <c r="AC74" i="9"/>
  <c r="AG102" i="12"/>
  <c r="AG93" i="12"/>
  <c r="V100" i="12"/>
  <c r="V94" i="12"/>
  <c r="AH94" i="12"/>
  <c r="Q94" i="12"/>
  <c r="AH101" i="12"/>
  <c r="AH96" i="12"/>
  <c r="Q110" i="12"/>
  <c r="Q92" i="12"/>
  <c r="AA101" i="12"/>
  <c r="Q104" i="12"/>
  <c r="U110" i="12"/>
  <c r="D104" i="12"/>
  <c r="D102" i="12"/>
  <c r="P107" i="12"/>
  <c r="AC102" i="12"/>
  <c r="AC92" i="12"/>
  <c r="AC108" i="12"/>
  <c r="AC103" i="12"/>
  <c r="AC111" i="12"/>
  <c r="AC110" i="12"/>
  <c r="AC93" i="12"/>
  <c r="AC100" i="12"/>
  <c r="AC95" i="12"/>
  <c r="E93" i="12"/>
  <c r="E96" i="12"/>
  <c r="E103" i="12"/>
  <c r="E98" i="12"/>
  <c r="E115" i="12"/>
  <c r="E111" i="12"/>
  <c r="E110" i="12"/>
  <c r="E106" i="12"/>
  <c r="E99" i="12"/>
  <c r="E94" i="12"/>
  <c r="E102" i="12"/>
  <c r="E92" i="12"/>
  <c r="E108" i="12"/>
  <c r="H111" i="12"/>
  <c r="H98" i="12"/>
  <c r="H106" i="12"/>
  <c r="H110" i="12"/>
  <c r="H105" i="12"/>
  <c r="H93" i="12"/>
  <c r="H92" i="12"/>
  <c r="H96" i="12"/>
  <c r="H97" i="12"/>
  <c r="H95" i="12"/>
  <c r="H103" i="12"/>
  <c r="T114" i="12"/>
  <c r="T111" i="12"/>
  <c r="T99" i="12"/>
  <c r="T102" i="12"/>
  <c r="T104" i="12"/>
  <c r="T109" i="12"/>
  <c r="T96" i="12"/>
  <c r="T93" i="12"/>
  <c r="T92" i="12"/>
  <c r="T110" i="12"/>
  <c r="T107" i="12"/>
  <c r="T108" i="12"/>
  <c r="T115" i="12"/>
  <c r="T95" i="12"/>
  <c r="T94" i="12"/>
  <c r="AB98" i="12"/>
  <c r="AB105" i="12"/>
  <c r="AB101" i="12"/>
  <c r="AB96" i="12"/>
  <c r="AB104" i="12"/>
  <c r="AB102" i="12"/>
  <c r="AB103" i="12"/>
  <c r="AB114" i="12"/>
  <c r="AB109" i="12"/>
  <c r="AB97" i="12"/>
  <c r="AB92" i="12"/>
  <c r="AB111" i="12"/>
  <c r="I108" i="12"/>
  <c r="I111" i="12"/>
  <c r="I96" i="12"/>
  <c r="I115" i="12"/>
  <c r="I93" i="12"/>
  <c r="I102" i="12"/>
  <c r="I95" i="12"/>
  <c r="I110" i="12"/>
  <c r="I106" i="12"/>
  <c r="I100" i="12"/>
  <c r="I97" i="12"/>
  <c r="I99" i="12"/>
  <c r="I103" i="12"/>
  <c r="J98" i="12"/>
  <c r="J97" i="12"/>
  <c r="J111" i="12"/>
  <c r="J94" i="12"/>
  <c r="J104" i="12"/>
  <c r="J100" i="12"/>
  <c r="J93" i="12"/>
  <c r="J110" i="12"/>
  <c r="J102" i="12"/>
  <c r="J107" i="12"/>
  <c r="J96" i="12"/>
  <c r="M94" i="12"/>
  <c r="M100" i="12"/>
  <c r="M92" i="12"/>
  <c r="M97" i="12"/>
  <c r="M106" i="12"/>
  <c r="M109" i="12"/>
  <c r="M96" i="12"/>
  <c r="M101" i="12"/>
  <c r="M93" i="12"/>
  <c r="M98" i="12"/>
  <c r="M107" i="12"/>
  <c r="M102" i="12"/>
  <c r="M105" i="12"/>
  <c r="AE97" i="12"/>
  <c r="AE107" i="12"/>
  <c r="AE96" i="12"/>
  <c r="AE101" i="12"/>
  <c r="AE105" i="12"/>
  <c r="AE111" i="12"/>
  <c r="AE93" i="12"/>
  <c r="AE99" i="12"/>
  <c r="AE92" i="12"/>
  <c r="AE110" i="12"/>
  <c r="AE100" i="12"/>
  <c r="AE106" i="12"/>
  <c r="AE95" i="12"/>
  <c r="AE102" i="12"/>
  <c r="AE94" i="12"/>
  <c r="R96" i="12"/>
  <c r="R114" i="12"/>
  <c r="R108" i="12"/>
  <c r="R98" i="12"/>
  <c r="R105" i="12"/>
  <c r="R103" i="12"/>
  <c r="R107" i="12"/>
  <c r="R102" i="12"/>
  <c r="R99" i="12"/>
  <c r="AF101" i="12"/>
  <c r="AF92" i="12"/>
  <c r="AF114" i="12"/>
  <c r="AF93" i="12"/>
  <c r="AF111" i="12"/>
  <c r="AF97" i="12"/>
  <c r="AF99" i="12"/>
  <c r="AF94" i="12"/>
  <c r="AF108" i="12"/>
  <c r="AF105" i="12"/>
  <c r="AF104" i="12"/>
  <c r="AF103" i="12"/>
  <c r="AF100" i="12"/>
  <c r="AF106" i="12"/>
  <c r="W101" i="12"/>
  <c r="W107" i="12"/>
  <c r="W93" i="12"/>
  <c r="W103" i="12"/>
  <c r="W110" i="12"/>
  <c r="W106" i="12"/>
  <c r="W111" i="12"/>
  <c r="W94" i="12"/>
  <c r="W97" i="12"/>
  <c r="W102" i="12"/>
  <c r="W96" i="12"/>
  <c r="W105" i="12"/>
  <c r="C99" i="12"/>
  <c r="C110" i="12"/>
  <c r="C111" i="12"/>
  <c r="C102" i="12"/>
  <c r="C103" i="12"/>
  <c r="C97" i="12"/>
  <c r="C101" i="12"/>
  <c r="C95" i="12"/>
  <c r="C92" i="12"/>
  <c r="C100" i="12"/>
  <c r="C109" i="12"/>
  <c r="I109" i="12"/>
  <c r="C16" i="14"/>
  <c r="B107" i="12"/>
  <c r="B103" i="12"/>
  <c r="B100" i="12"/>
  <c r="B92" i="12"/>
  <c r="B114" i="12"/>
  <c r="B93" i="12"/>
  <c r="B110" i="12"/>
  <c r="B102" i="12"/>
  <c r="B101" i="12"/>
  <c r="B106" i="12"/>
  <c r="B94" i="12"/>
  <c r="B111" i="12"/>
  <c r="B95" i="12"/>
  <c r="B99" i="12"/>
  <c r="B115" i="12"/>
  <c r="B98" i="12"/>
  <c r="L97" i="12"/>
  <c r="L107" i="12"/>
  <c r="L100" i="12"/>
  <c r="L103" i="12"/>
  <c r="L98" i="12"/>
  <c r="L106" i="12"/>
  <c r="L102" i="12"/>
  <c r="L99" i="12"/>
  <c r="L95" i="12"/>
  <c r="L111" i="12"/>
  <c r="L109" i="12"/>
  <c r="L96" i="12"/>
  <c r="L92" i="12"/>
  <c r="K92" i="12"/>
  <c r="K95" i="12"/>
  <c r="K98" i="12"/>
  <c r="K111" i="12"/>
  <c r="K96" i="12"/>
  <c r="K109" i="12"/>
  <c r="K99" i="12"/>
  <c r="K108" i="12"/>
  <c r="K100" i="12"/>
  <c r="AC104" i="12"/>
  <c r="AC101" i="12"/>
  <c r="H115" i="12"/>
  <c r="AF95" i="12"/>
  <c r="H108" i="12"/>
  <c r="W92" i="12"/>
  <c r="C115" i="12"/>
  <c r="T103" i="12"/>
  <c r="E97" i="12"/>
  <c r="L101" i="12"/>
  <c r="K97" i="12"/>
  <c r="AC107" i="12"/>
  <c r="E95" i="12"/>
  <c r="AC94" i="12"/>
  <c r="E101" i="12"/>
  <c r="E105" i="12"/>
  <c r="E100" i="12"/>
  <c r="AC109" i="12"/>
  <c r="E107" i="12"/>
  <c r="J114" i="12"/>
  <c r="J115" i="12"/>
  <c r="AC96" i="12"/>
  <c r="T100" i="12"/>
  <c r="H100" i="12"/>
  <c r="AB100" i="12"/>
  <c r="T98" i="12"/>
  <c r="R111" i="12"/>
  <c r="AF96" i="12"/>
  <c r="W109" i="12"/>
  <c r="R110" i="12"/>
  <c r="J92" i="12"/>
  <c r="W100" i="12"/>
  <c r="J106" i="12"/>
  <c r="H107" i="12"/>
  <c r="K107" i="12"/>
  <c r="M110" i="12"/>
  <c r="I107" i="12"/>
  <c r="Q86" i="9"/>
  <c r="F86" i="9"/>
  <c r="AG86" i="9"/>
  <c r="AH86" i="9"/>
  <c r="B74" i="9"/>
  <c r="AC78" i="9"/>
  <c r="AD78" i="9"/>
  <c r="AF82" i="9"/>
  <c r="G82" i="9"/>
  <c r="U74" i="9"/>
  <c r="F78" i="9"/>
  <c r="AG78" i="9"/>
  <c r="F74" i="9"/>
  <c r="T74" i="9"/>
  <c r="Z78" i="9"/>
  <c r="P78" i="9"/>
  <c r="U78" i="9"/>
  <c r="U82" i="9"/>
  <c r="J82" i="9"/>
  <c r="AB78" i="9"/>
  <c r="B78" i="9"/>
  <c r="AI82" i="9"/>
  <c r="T82" i="9"/>
  <c r="C82" i="9"/>
  <c r="B82" i="9"/>
  <c r="AA86" i="9"/>
  <c r="AC86" i="9"/>
  <c r="Z86" i="9"/>
  <c r="Y86" i="9"/>
  <c r="AF86" i="9"/>
  <c r="O86" i="9"/>
  <c r="N74" i="9"/>
  <c r="Q74" i="9"/>
  <c r="AI74" i="9"/>
  <c r="AA74" i="9"/>
  <c r="N78" i="9"/>
  <c r="V78" i="9"/>
  <c r="S78" i="9"/>
  <c r="AC82" i="9"/>
  <c r="AG82" i="9"/>
  <c r="AF78" i="9"/>
  <c r="R82" i="9"/>
  <c r="AD82" i="9"/>
  <c r="O82" i="9"/>
  <c r="V82" i="9"/>
  <c r="W82" i="9"/>
  <c r="Z82" i="9"/>
  <c r="L82" i="9"/>
  <c r="V86" i="9"/>
  <c r="L86" i="9"/>
  <c r="U86" i="9"/>
  <c r="J86" i="9"/>
  <c r="P86" i="9"/>
  <c r="AE86" i="9"/>
  <c r="C86" i="9"/>
  <c r="AB86" i="9"/>
  <c r="AH74" i="9"/>
  <c r="J74" i="9"/>
  <c r="AD74" i="9"/>
  <c r="R74" i="9"/>
  <c r="V74" i="9"/>
  <c r="V96" i="9" s="1"/>
  <c r="G74" i="9"/>
  <c r="AB74" i="9"/>
  <c r="X74" i="9"/>
  <c r="K78" i="9"/>
  <c r="M78" i="9"/>
  <c r="G78" i="9"/>
  <c r="D78" i="9"/>
  <c r="W78" i="9"/>
  <c r="AA78" i="9"/>
  <c r="L78" i="9"/>
  <c r="R78" i="9"/>
  <c r="AI78" i="9"/>
  <c r="N82" i="9"/>
  <c r="M82" i="9"/>
  <c r="AE82" i="9"/>
  <c r="P82" i="9"/>
  <c r="Q82" i="9"/>
  <c r="I82" i="9"/>
  <c r="S82" i="9"/>
  <c r="D82" i="9"/>
  <c r="K82" i="9"/>
  <c r="G86" i="9"/>
  <c r="W86" i="9"/>
  <c r="T86" i="9"/>
  <c r="X86" i="9"/>
  <c r="K86" i="9"/>
  <c r="N86" i="9"/>
  <c r="B86" i="9"/>
  <c r="B108" i="9" s="1"/>
  <c r="S86" i="9"/>
  <c r="AF74" i="9"/>
  <c r="AG74" i="9"/>
  <c r="AE74" i="9"/>
  <c r="Z74" i="9"/>
  <c r="S74" i="9"/>
  <c r="I74" i="9"/>
  <c r="P74" i="9"/>
  <c r="W74" i="9"/>
  <c r="H74" i="9"/>
  <c r="D74" i="9"/>
  <c r="Q78" i="9"/>
  <c r="I78" i="9"/>
  <c r="O78" i="9"/>
  <c r="X78" i="9"/>
  <c r="AH78" i="9"/>
  <c r="H78" i="9"/>
  <c r="AH82" i="9"/>
  <c r="X82" i="9"/>
  <c r="Y82" i="9"/>
  <c r="E82" i="9"/>
  <c r="AB82" i="9"/>
  <c r="AA82" i="9"/>
  <c r="H82" i="9"/>
  <c r="M86" i="9"/>
  <c r="E86" i="9"/>
  <c r="D86" i="9"/>
  <c r="I86" i="9"/>
  <c r="H86" i="9"/>
  <c r="AD86" i="9"/>
  <c r="AD108" i="9" s="1"/>
  <c r="R86" i="9"/>
  <c r="AI86" i="9"/>
  <c r="M74" i="9"/>
  <c r="O74" i="9"/>
  <c r="Y74" i="9"/>
  <c r="C74" i="9"/>
  <c r="E74" i="9"/>
  <c r="K74" i="9"/>
  <c r="L74" i="9"/>
  <c r="J78" i="9"/>
  <c r="Y78" i="9"/>
  <c r="AE78" i="9"/>
  <c r="E78" i="9"/>
  <c r="C78" i="9"/>
  <c r="T78" i="9"/>
  <c r="G18" i="14" a="1"/>
  <c r="G18" i="14" s="1"/>
  <c r="G9" i="14" a="1"/>
  <c r="G9" i="14" s="1"/>
  <c r="G10" i="14" a="1"/>
  <c r="G10" i="14" s="1"/>
  <c r="H8" i="15" a="1"/>
  <c r="H8" i="15" s="1"/>
  <c r="H14" i="15" a="1"/>
  <c r="H14" i="15" s="1"/>
  <c r="H20" i="14" a="1"/>
  <c r="H20" i="14" s="1"/>
  <c r="H24" i="14" a="1"/>
  <c r="H24" i="14" s="1"/>
  <c r="H25" i="14" a="1"/>
  <c r="H25" i="14" s="1"/>
  <c r="H11" i="14" a="1"/>
  <c r="H11" i="14" s="1"/>
  <c r="H14" i="14" a="1"/>
  <c r="H14" i="14" s="1"/>
  <c r="H21" i="14" a="1"/>
  <c r="H21" i="14" s="1"/>
  <c r="G16" i="14" a="1"/>
  <c r="G16" i="14" s="1"/>
  <c r="G19" i="14" a="1"/>
  <c r="G19" i="14" s="1"/>
  <c r="H13" i="14" a="1"/>
  <c r="H13" i="14" s="1"/>
  <c r="H8" i="14" a="1"/>
  <c r="H8" i="14" s="1"/>
  <c r="H18" i="14" a="1"/>
  <c r="H18" i="14" s="1"/>
  <c r="H26" i="14" a="1"/>
  <c r="H26" i="14" s="1"/>
  <c r="H28" i="14"/>
  <c r="G8" i="14" a="1"/>
  <c r="G8" i="14" s="1"/>
  <c r="G21" i="14" a="1"/>
  <c r="G21" i="14" s="1"/>
  <c r="G20" i="14" a="1"/>
  <c r="G20" i="14" s="1"/>
  <c r="G24" i="14" a="1"/>
  <c r="G24" i="14" s="1"/>
  <c r="G22" i="14" a="1"/>
  <c r="G22" i="14" s="1"/>
  <c r="H12" i="14" a="1"/>
  <c r="H12" i="14" s="1"/>
  <c r="H15" i="14" a="1"/>
  <c r="H15" i="14" s="1"/>
  <c r="H9" i="14" a="1"/>
  <c r="H9" i="14" s="1"/>
  <c r="H22" i="14" a="1"/>
  <c r="H22" i="14" s="1"/>
  <c r="H16" i="14" a="1"/>
  <c r="H16" i="14" s="1"/>
  <c r="H23" i="14" a="1"/>
  <c r="H23" i="14" s="1"/>
  <c r="G12" i="14" a="1"/>
  <c r="G12" i="14" s="1"/>
  <c r="G7" i="14" a="1"/>
  <c r="G7" i="14" s="1"/>
  <c r="G23" i="14" a="1"/>
  <c r="G23" i="14" s="1"/>
  <c r="G28" i="14"/>
  <c r="G26" i="14" a="1"/>
  <c r="G26" i="14" s="1"/>
  <c r="H7" i="14" a="1"/>
  <c r="H7" i="14" s="1"/>
  <c r="H10" i="14" a="1"/>
  <c r="H10" i="14" s="1"/>
  <c r="H19" i="14" a="1"/>
  <c r="H19" i="14" s="1"/>
  <c r="H17" i="14" a="1"/>
  <c r="H17" i="14" s="1"/>
  <c r="G13" i="14" a="1"/>
  <c r="G13" i="14" s="1"/>
  <c r="G17" i="14" a="1"/>
  <c r="G17" i="14" s="1"/>
  <c r="G11" i="14" a="1"/>
  <c r="G11" i="14" s="1"/>
  <c r="G15" i="14" a="1"/>
  <c r="G15" i="14" s="1"/>
  <c r="G14" i="14" a="1"/>
  <c r="G14" i="14" s="1"/>
  <c r="I2" i="14"/>
  <c r="G23" i="15" a="1"/>
  <c r="G23" i="15" s="1"/>
  <c r="G15" i="15" a="1"/>
  <c r="G15" i="15" s="1"/>
  <c r="G17" i="15" a="1"/>
  <c r="G17" i="15" s="1"/>
  <c r="G28" i="15"/>
  <c r="G21" i="15" a="1"/>
  <c r="G21" i="15" s="1"/>
  <c r="G20" i="15" a="1"/>
  <c r="G20" i="15" s="1"/>
  <c r="G11" i="15" a="1"/>
  <c r="G11" i="15" s="1"/>
  <c r="G14" i="15" a="1"/>
  <c r="G14" i="15" s="1"/>
  <c r="G19" i="15" a="1"/>
  <c r="G19" i="15" s="1"/>
  <c r="G18" i="15" a="1"/>
  <c r="G18" i="15" s="1"/>
  <c r="G25" i="15" a="1"/>
  <c r="G25" i="15" s="1"/>
  <c r="G16" i="15" a="1"/>
  <c r="G16" i="15" s="1"/>
  <c r="G7" i="15" a="1"/>
  <c r="G7" i="15" s="1"/>
  <c r="G12" i="15" a="1"/>
  <c r="G12" i="15" s="1"/>
  <c r="G13" i="15" a="1"/>
  <c r="G13" i="15" s="1"/>
  <c r="G10" i="15" a="1"/>
  <c r="G10" i="15" s="1"/>
  <c r="G26" i="15" a="1"/>
  <c r="G26" i="15" s="1"/>
  <c r="G24" i="15" a="1"/>
  <c r="G24" i="15" s="1"/>
  <c r="G22" i="15" a="1"/>
  <c r="G22" i="15" s="1"/>
  <c r="G8" i="15" a="1"/>
  <c r="G8" i="15" s="1"/>
  <c r="G9" i="15" a="1"/>
  <c r="G9" i="15" s="1"/>
  <c r="M25" i="13" a="1"/>
  <c r="M25" i="13" s="1"/>
  <c r="L22" i="13" a="1"/>
  <c r="L22" i="13" s="1"/>
  <c r="I22" i="13" a="1"/>
  <c r="I22" i="13" s="1"/>
  <c r="L25" i="13" a="1"/>
  <c r="L25" i="13" s="1"/>
  <c r="L23" i="13" a="1"/>
  <c r="L23" i="13" s="1"/>
  <c r="L19" i="13" a="1"/>
  <c r="L19" i="13" s="1"/>
  <c r="L17" i="13" a="1"/>
  <c r="L17" i="13" s="1"/>
  <c r="L13" i="13" a="1"/>
  <c r="L13" i="13" s="1"/>
  <c r="L12" i="13" a="1"/>
  <c r="L12" i="13" s="1"/>
  <c r="L9" i="13" a="1"/>
  <c r="L9" i="13" s="1"/>
  <c r="L8" i="13" a="1"/>
  <c r="L8" i="13" s="1"/>
  <c r="L26" i="13" a="1"/>
  <c r="L26" i="13" s="1"/>
  <c r="I24" i="13" a="1"/>
  <c r="I24" i="13" s="1"/>
  <c r="I19" i="13" a="1"/>
  <c r="I19" i="13" s="1"/>
  <c r="I15" i="13" a="1"/>
  <c r="I15" i="13" s="1"/>
  <c r="I23" i="13" a="1"/>
  <c r="I23" i="13" s="1"/>
  <c r="I10" i="13" a="1"/>
  <c r="I10" i="13" s="1"/>
  <c r="H28" i="13"/>
  <c r="H24" i="13" a="1"/>
  <c r="H24" i="13" s="1"/>
  <c r="H22" i="13" a="1"/>
  <c r="H22" i="13" s="1"/>
  <c r="H21" i="13" a="1"/>
  <c r="H21" i="13" s="1"/>
  <c r="H20" i="13" a="1"/>
  <c r="H20" i="13" s="1"/>
  <c r="H19" i="13" a="1"/>
  <c r="H19" i="13" s="1"/>
  <c r="H18" i="13" a="1"/>
  <c r="H18" i="13" s="1"/>
  <c r="H17" i="13" a="1"/>
  <c r="H17" i="13" s="1"/>
  <c r="H16" i="13" a="1"/>
  <c r="H16" i="13" s="1"/>
  <c r="H26" i="13" a="1"/>
  <c r="H26" i="13" s="1"/>
  <c r="H23" i="13" a="1"/>
  <c r="H23" i="13" s="1"/>
  <c r="H14" i="13" a="1"/>
  <c r="H14" i="13" s="1"/>
  <c r="H25" i="13" a="1"/>
  <c r="H25" i="13" s="1"/>
  <c r="H13" i="13" a="1"/>
  <c r="H13" i="13" s="1"/>
  <c r="H12" i="13" a="1"/>
  <c r="H12" i="13" s="1"/>
  <c r="H11" i="13" a="1"/>
  <c r="H11" i="13" s="1"/>
  <c r="H10" i="13" a="1"/>
  <c r="H10" i="13" s="1"/>
  <c r="H9" i="13" a="1"/>
  <c r="H9" i="13" s="1"/>
  <c r="H8" i="13" a="1"/>
  <c r="H8" i="13" s="1"/>
  <c r="H7" i="13" a="1"/>
  <c r="H7" i="13" s="1"/>
  <c r="H15" i="13" a="1"/>
  <c r="H15" i="13" s="1"/>
  <c r="G26" i="13" a="1"/>
  <c r="G26" i="13" s="1"/>
  <c r="G22" i="13" a="1"/>
  <c r="G22" i="13" s="1"/>
  <c r="G21" i="13" a="1"/>
  <c r="G21" i="13" s="1"/>
  <c r="G20" i="13" a="1"/>
  <c r="G20" i="13" s="1"/>
  <c r="G19" i="13" a="1"/>
  <c r="G19" i="13" s="1"/>
  <c r="G18" i="13" a="1"/>
  <c r="G18" i="13" s="1"/>
  <c r="G17" i="13" a="1"/>
  <c r="G17" i="13" s="1"/>
  <c r="G16" i="13" a="1"/>
  <c r="G16" i="13" s="1"/>
  <c r="G15" i="13" a="1"/>
  <c r="G15" i="13" s="1"/>
  <c r="G14" i="13" a="1"/>
  <c r="G14" i="13" s="1"/>
  <c r="G28" i="13"/>
  <c r="G25" i="13" a="1"/>
  <c r="G25" i="13" s="1"/>
  <c r="G23" i="13" a="1"/>
  <c r="G23" i="13" s="1"/>
  <c r="G13" i="13" a="1"/>
  <c r="G13" i="13" s="1"/>
  <c r="G24" i="13" a="1"/>
  <c r="G24" i="13" s="1"/>
  <c r="G12" i="13" a="1"/>
  <c r="G12" i="13" s="1"/>
  <c r="G11" i="13" a="1"/>
  <c r="G11" i="13" s="1"/>
  <c r="G10" i="13" a="1"/>
  <c r="G10" i="13" s="1"/>
  <c r="G9" i="13" a="1"/>
  <c r="G9" i="13" s="1"/>
  <c r="G8" i="13" a="1"/>
  <c r="G8" i="13" s="1"/>
  <c r="G7" i="13" a="1"/>
  <c r="G7" i="13" s="1"/>
  <c r="N28" i="13"/>
  <c r="N24" i="13" a="1"/>
  <c r="N24" i="13" s="1"/>
  <c r="N26" i="13" a="1"/>
  <c r="N26" i="13" s="1"/>
  <c r="N25" i="13" a="1"/>
  <c r="N25" i="13" s="1"/>
  <c r="N23" i="13" a="1"/>
  <c r="N23" i="13" s="1"/>
  <c r="N22" i="13" a="1"/>
  <c r="N22" i="13" s="1"/>
  <c r="N21" i="13" a="1"/>
  <c r="N21" i="13" s="1"/>
  <c r="N20" i="13" a="1"/>
  <c r="N20" i="13" s="1"/>
  <c r="N19" i="13" a="1"/>
  <c r="N19" i="13" s="1"/>
  <c r="N18" i="13" a="1"/>
  <c r="N18" i="13" s="1"/>
  <c r="N17" i="13" a="1"/>
  <c r="N17" i="13" s="1"/>
  <c r="N16" i="13" a="1"/>
  <c r="N16" i="13" s="1"/>
  <c r="N15" i="13" a="1"/>
  <c r="N15" i="13" s="1"/>
  <c r="N13" i="13" a="1"/>
  <c r="N13" i="13" s="1"/>
  <c r="N12" i="13" a="1"/>
  <c r="N12" i="13" s="1"/>
  <c r="N11" i="13" a="1"/>
  <c r="N11" i="13" s="1"/>
  <c r="N10" i="13" a="1"/>
  <c r="N10" i="13" s="1"/>
  <c r="N9" i="13" a="1"/>
  <c r="N9" i="13" s="1"/>
  <c r="N8" i="13" a="1"/>
  <c r="N8" i="13" s="1"/>
  <c r="N7" i="13" a="1"/>
  <c r="N7" i="13" s="1"/>
  <c r="N14" i="13" a="1"/>
  <c r="N14" i="13" s="1"/>
  <c r="J28" i="13"/>
  <c r="J25" i="13" a="1"/>
  <c r="J25" i="13" s="1"/>
  <c r="J23" i="13" a="1"/>
  <c r="J23" i="13" s="1"/>
  <c r="J26" i="13" a="1"/>
  <c r="J26" i="13" s="1"/>
  <c r="J24" i="13" a="1"/>
  <c r="J24" i="13" s="1"/>
  <c r="J22" i="13" a="1"/>
  <c r="J22" i="13" s="1"/>
  <c r="J21" i="13" a="1"/>
  <c r="J21" i="13" s="1"/>
  <c r="J20" i="13" a="1"/>
  <c r="J20" i="13" s="1"/>
  <c r="J19" i="13" a="1"/>
  <c r="J19" i="13" s="1"/>
  <c r="J18" i="13" a="1"/>
  <c r="J18" i="13" s="1"/>
  <c r="J17" i="13" a="1"/>
  <c r="J17" i="13" s="1"/>
  <c r="J16" i="13" a="1"/>
  <c r="J16" i="13" s="1"/>
  <c r="J14" i="13" a="1"/>
  <c r="J14" i="13" s="1"/>
  <c r="J13" i="13" a="1"/>
  <c r="J13" i="13" s="1"/>
  <c r="J12" i="13" a="1"/>
  <c r="J12" i="13" s="1"/>
  <c r="J11" i="13" a="1"/>
  <c r="J11" i="13" s="1"/>
  <c r="J10" i="13" a="1"/>
  <c r="J10" i="13" s="1"/>
  <c r="J9" i="13" a="1"/>
  <c r="J9" i="13" s="1"/>
  <c r="J8" i="13" a="1"/>
  <c r="J8" i="13" s="1"/>
  <c r="J7" i="13" a="1"/>
  <c r="J7" i="13" s="1"/>
  <c r="J15" i="13" a="1"/>
  <c r="J15" i="13" s="1"/>
  <c r="M26" i="13" a="1"/>
  <c r="M26" i="13" s="1"/>
  <c r="M21" i="13" a="1"/>
  <c r="M21" i="13" s="1"/>
  <c r="M17" i="13" a="1"/>
  <c r="M17" i="13" s="1"/>
  <c r="M24" i="13" a="1"/>
  <c r="M24" i="13" s="1"/>
  <c r="M13" i="13" a="1"/>
  <c r="M13" i="13" s="1"/>
  <c r="M10" i="13" a="1"/>
  <c r="M10" i="13" s="1"/>
  <c r="M9" i="13" a="1"/>
  <c r="M9" i="13" s="1"/>
  <c r="C17" i="15" l="1"/>
  <c r="J6" i="21"/>
  <c r="C12" i="15"/>
  <c r="AG96" i="9"/>
  <c r="C16" i="15"/>
  <c r="L105" i="9"/>
  <c r="Y106" i="9"/>
  <c r="I103" i="9"/>
  <c r="C37" i="22"/>
  <c r="K95" i="9"/>
  <c r="D107" i="9"/>
  <c r="O98" i="9"/>
  <c r="AD110" i="9"/>
  <c r="C109" i="9"/>
  <c r="P103" i="9"/>
  <c r="AH97" i="9"/>
  <c r="B109" i="9"/>
  <c r="D14" i="21"/>
  <c r="A14" i="21" s="1"/>
  <c r="C14" i="23"/>
  <c r="D99" i="9"/>
  <c r="AH94" i="9"/>
  <c r="B111" i="9"/>
  <c r="AD99" i="9"/>
  <c r="AG103" i="9"/>
  <c r="P101" i="9"/>
  <c r="C110" i="9"/>
  <c r="D102" i="9"/>
  <c r="B99" i="9"/>
  <c r="O92" i="9"/>
  <c r="AH103" i="9"/>
  <c r="L36" i="22"/>
  <c r="C32" i="22"/>
  <c r="B43" i="22"/>
  <c r="B32" i="22"/>
  <c r="C43" i="22"/>
  <c r="E37" i="22"/>
  <c r="E40" i="22"/>
  <c r="B40" i="22"/>
  <c r="E35" i="22"/>
  <c r="C42" i="22"/>
  <c r="B44" i="22"/>
  <c r="E31" i="22"/>
  <c r="F39" i="22"/>
  <c r="B47" i="22"/>
  <c r="C38" i="22"/>
  <c r="E34" i="22"/>
  <c r="I47" i="22"/>
  <c r="F46" i="22"/>
  <c r="B34" i="22"/>
  <c r="I30" i="22"/>
  <c r="I38" i="22"/>
  <c r="I46" i="22"/>
  <c r="N39" i="22"/>
  <c r="G38" i="22"/>
  <c r="K33" i="22"/>
  <c r="B46" i="22"/>
  <c r="H45" i="22"/>
  <c r="M34" i="22"/>
  <c r="I45" i="22"/>
  <c r="J33" i="22"/>
  <c r="F44" i="22"/>
  <c r="E32" i="22"/>
  <c r="E43" i="22"/>
  <c r="B36" i="22"/>
  <c r="C36" i="22"/>
  <c r="B37" i="22"/>
  <c r="E42" i="22"/>
  <c r="C31" i="22"/>
  <c r="E39" i="22"/>
  <c r="F47" i="22"/>
  <c r="B38" i="22"/>
  <c r="C46" i="22"/>
  <c r="E38" i="22"/>
  <c r="F30" i="22"/>
  <c r="C33" i="22"/>
  <c r="M31" i="22"/>
  <c r="M39" i="22"/>
  <c r="M47" i="22"/>
  <c r="F41" i="22"/>
  <c r="B45" i="22"/>
  <c r="B39" i="22"/>
  <c r="H33" i="22"/>
  <c r="C48" i="22"/>
  <c r="M38" i="22"/>
  <c r="M46" i="22"/>
  <c r="N34" i="22"/>
  <c r="J45" i="22"/>
  <c r="E36" i="22"/>
  <c r="C29" i="22"/>
  <c r="B35" i="22"/>
  <c r="C39" i="22"/>
  <c r="E47" i="22"/>
  <c r="C30" i="22"/>
  <c r="E30" i="22"/>
  <c r="I39" i="22"/>
  <c r="F34" i="22"/>
  <c r="C41" i="22"/>
  <c r="E33" i="22"/>
  <c r="E41" i="22"/>
  <c r="N31" i="22"/>
  <c r="F45" i="22"/>
  <c r="G46" i="22"/>
  <c r="G44" i="22"/>
  <c r="H41" i="22"/>
  <c r="M30" i="22"/>
  <c r="I41" i="22"/>
  <c r="E48" i="22"/>
  <c r="N38" i="22"/>
  <c r="N46" i="22"/>
  <c r="C40" i="22"/>
  <c r="C47" i="22"/>
  <c r="C34" i="22"/>
  <c r="I34" i="22"/>
  <c r="B48" i="22"/>
  <c r="E44" i="22"/>
  <c r="C35" i="22"/>
  <c r="F31" i="22"/>
  <c r="I31" i="22"/>
  <c r="E45" i="22"/>
  <c r="B30" i="22"/>
  <c r="N30" i="22"/>
  <c r="E29" i="22"/>
  <c r="E46" i="22"/>
  <c r="B41" i="22"/>
  <c r="F33" i="22"/>
  <c r="C44" i="22"/>
  <c r="J41" i="22"/>
  <c r="B29" i="22"/>
  <c r="B33" i="22"/>
  <c r="B31" i="22"/>
  <c r="F38" i="22"/>
  <c r="C45" i="22"/>
  <c r="N47" i="22"/>
  <c r="I33" i="22"/>
  <c r="J42" i="22"/>
  <c r="J39" i="22"/>
  <c r="H40" i="22"/>
  <c r="H38" i="22"/>
  <c r="K46" i="22"/>
  <c r="F32" i="22"/>
  <c r="M43" i="22"/>
  <c r="J40" i="22"/>
  <c r="G32" i="22"/>
  <c r="G41" i="22"/>
  <c r="H39" i="22"/>
  <c r="K34" i="22"/>
  <c r="N33" i="22"/>
  <c r="I35" i="22"/>
  <c r="J44" i="22"/>
  <c r="G45" i="22"/>
  <c r="H47" i="22"/>
  <c r="K47" i="22"/>
  <c r="N29" i="22"/>
  <c r="M36" i="22"/>
  <c r="I48" i="22"/>
  <c r="F48" i="22"/>
  <c r="J35" i="22"/>
  <c r="G40" i="22"/>
  <c r="H36" i="22"/>
  <c r="K48" i="22"/>
  <c r="N37" i="22"/>
  <c r="M29" i="22"/>
  <c r="F43" i="22"/>
  <c r="J36" i="22"/>
  <c r="G43" i="22"/>
  <c r="H29" i="22"/>
  <c r="K40" i="22"/>
  <c r="K44" i="22"/>
  <c r="F35" i="22"/>
  <c r="M37" i="22"/>
  <c r="J29" i="22"/>
  <c r="G39" i="22"/>
  <c r="H43" i="22"/>
  <c r="K43" i="22"/>
  <c r="K38" i="22"/>
  <c r="M32" i="22"/>
  <c r="I32" i="22"/>
  <c r="J43" i="22"/>
  <c r="G42" i="22"/>
  <c r="G31" i="22"/>
  <c r="H30" i="22"/>
  <c r="K30" i="22"/>
  <c r="N45" i="22"/>
  <c r="M35" i="22"/>
  <c r="I44" i="22"/>
  <c r="J34" i="22"/>
  <c r="G29" i="22"/>
  <c r="H31" i="22"/>
  <c r="K45" i="22"/>
  <c r="N44" i="22"/>
  <c r="M33" i="22"/>
  <c r="F37" i="22"/>
  <c r="J47" i="22"/>
  <c r="G37" i="22"/>
  <c r="H46" i="22"/>
  <c r="K29" i="22"/>
  <c r="I43" i="22"/>
  <c r="N32" i="22"/>
  <c r="M45" i="22"/>
  <c r="J31" i="22"/>
  <c r="G47" i="22"/>
  <c r="H37" i="22"/>
  <c r="K37" i="22"/>
  <c r="N42" i="22"/>
  <c r="M44" i="22"/>
  <c r="F42" i="22"/>
  <c r="J37" i="22"/>
  <c r="G36" i="22"/>
  <c r="H35" i="22"/>
  <c r="H48" i="22"/>
  <c r="K41" i="22"/>
  <c r="N48" i="22"/>
  <c r="I42" i="22"/>
  <c r="F40" i="22"/>
  <c r="J38" i="22"/>
  <c r="G48" i="22"/>
  <c r="K42" i="22"/>
  <c r="K31" i="22"/>
  <c r="N41" i="22"/>
  <c r="I40" i="22"/>
  <c r="J30" i="22"/>
  <c r="G34" i="22"/>
  <c r="H44" i="22"/>
  <c r="K39" i="22"/>
  <c r="I37" i="22"/>
  <c r="N35" i="22"/>
  <c r="M48" i="22"/>
  <c r="G35" i="22"/>
  <c r="G30" i="22"/>
  <c r="H34" i="22"/>
  <c r="K35" i="22"/>
  <c r="N36" i="22"/>
  <c r="M41" i="22"/>
  <c r="F36" i="22"/>
  <c r="J46" i="22"/>
  <c r="G33" i="22"/>
  <c r="H32" i="22"/>
  <c r="K32" i="22"/>
  <c r="N40" i="22"/>
  <c r="M42" i="22"/>
  <c r="I36" i="22"/>
  <c r="F29" i="22"/>
  <c r="J32" i="22"/>
  <c r="J48" i="22"/>
  <c r="H42" i="22"/>
  <c r="K36" i="22"/>
  <c r="N43" i="22"/>
  <c r="M40" i="22"/>
  <c r="I29" i="22"/>
  <c r="L32" i="22"/>
  <c r="L46" i="22"/>
  <c r="L45" i="22"/>
  <c r="R105" i="9"/>
  <c r="AB105" i="9"/>
  <c r="AA105" i="9"/>
  <c r="C21" i="15"/>
  <c r="V110" i="9"/>
  <c r="C101" i="9"/>
  <c r="AB110" i="9"/>
  <c r="D109" i="9"/>
  <c r="AH105" i="9"/>
  <c r="C103" i="9"/>
  <c r="AG102" i="9"/>
  <c r="AD105" i="9"/>
  <c r="B98" i="9"/>
  <c r="V99" i="9"/>
  <c r="L38" i="22"/>
  <c r="L42" i="22"/>
  <c r="L39" i="22"/>
  <c r="L41" i="22"/>
  <c r="L37" i="22"/>
  <c r="B42" i="22"/>
  <c r="L29" i="22"/>
  <c r="H23" i="15" a="1"/>
  <c r="H23" i="15" s="1"/>
  <c r="O96" i="9"/>
  <c r="AB104" i="9"/>
  <c r="H107" i="9"/>
  <c r="S103" i="9"/>
  <c r="AF99" i="9"/>
  <c r="AD93" i="9"/>
  <c r="H25" i="15" a="1"/>
  <c r="H25" i="15" s="1"/>
  <c r="H10" i="15" a="1"/>
  <c r="H10" i="15" s="1"/>
  <c r="T100" i="9"/>
  <c r="Y100" i="9"/>
  <c r="E96" i="9"/>
  <c r="M96" i="9"/>
  <c r="H108" i="9"/>
  <c r="I100" i="9"/>
  <c r="W96" i="9"/>
  <c r="Z96" i="9"/>
  <c r="S108" i="9"/>
  <c r="X108" i="9"/>
  <c r="K104" i="9"/>
  <c r="Q104" i="9"/>
  <c r="N104" i="9"/>
  <c r="AA100" i="9"/>
  <c r="G96" i="9"/>
  <c r="J96" i="9"/>
  <c r="AE108" i="9"/>
  <c r="L108" i="9"/>
  <c r="R104" i="9"/>
  <c r="S95" i="9"/>
  <c r="AI96" i="9"/>
  <c r="AF108" i="9"/>
  <c r="U104" i="9"/>
  <c r="T109" i="9"/>
  <c r="AC100" i="9"/>
  <c r="F108" i="9"/>
  <c r="D17" i="21"/>
  <c r="A17" i="21" s="1"/>
  <c r="D20" i="21"/>
  <c r="A20" i="21" s="1"/>
  <c r="C7" i="23"/>
  <c r="D26" i="23" s="1"/>
  <c r="A26" i="23" s="1"/>
  <c r="O93" i="9"/>
  <c r="V94" i="9"/>
  <c r="P97" i="9"/>
  <c r="B97" i="9"/>
  <c r="AB107" i="9"/>
  <c r="AG94" i="9"/>
  <c r="AG98" i="9"/>
  <c r="AD111" i="9"/>
  <c r="L30" i="22"/>
  <c r="L34" i="22"/>
  <c r="L48" i="22"/>
  <c r="L43" i="22"/>
  <c r="L33" i="22"/>
  <c r="L40" i="22"/>
  <c r="D103" i="9"/>
  <c r="X92" i="9"/>
  <c r="N101" i="9"/>
  <c r="C100" i="9"/>
  <c r="C98" i="9"/>
  <c r="AH100" i="9"/>
  <c r="P96" i="9"/>
  <c r="D104" i="9"/>
  <c r="AH95" i="9"/>
  <c r="F99" i="9"/>
  <c r="B92" i="9"/>
  <c r="AC106" i="9"/>
  <c r="AH110" i="9"/>
  <c r="AH101" i="9"/>
  <c r="P111" i="9"/>
  <c r="AG109" i="9"/>
  <c r="AD106" i="9"/>
  <c r="O107" i="9"/>
  <c r="P102" i="9"/>
  <c r="P109" i="9"/>
  <c r="O103" i="9"/>
  <c r="AB103" i="9"/>
  <c r="L47" i="22"/>
  <c r="L35" i="22"/>
  <c r="L44" i="22"/>
  <c r="L31" i="22"/>
  <c r="I24" i="23" a="1"/>
  <c r="I24" i="23" s="1"/>
  <c r="I22" i="23" a="1"/>
  <c r="I22" i="23" s="1"/>
  <c r="I21" i="23" a="1"/>
  <c r="I21" i="23" s="1"/>
  <c r="I20" i="23" a="1"/>
  <c r="I20" i="23" s="1"/>
  <c r="I19" i="23" a="1"/>
  <c r="I19" i="23" s="1"/>
  <c r="I18" i="23" a="1"/>
  <c r="I18" i="23" s="1"/>
  <c r="I17" i="23" a="1"/>
  <c r="I17" i="23" s="1"/>
  <c r="I16" i="23" a="1"/>
  <c r="I16" i="23" s="1"/>
  <c r="I15" i="23" a="1"/>
  <c r="I15" i="23" s="1"/>
  <c r="I14" i="23" a="1"/>
  <c r="I14" i="23" s="1"/>
  <c r="I28" i="23"/>
  <c r="I25" i="23" a="1"/>
  <c r="I25" i="23" s="1"/>
  <c r="I23" i="23" a="1"/>
  <c r="I23" i="23" s="1"/>
  <c r="I10" i="23" a="1"/>
  <c r="I10" i="23" s="1"/>
  <c r="I13" i="23" a="1"/>
  <c r="I13" i="23" s="1"/>
  <c r="I11" i="23" a="1"/>
  <c r="I11" i="23" s="1"/>
  <c r="I9" i="23" a="1"/>
  <c r="I9" i="23" s="1"/>
  <c r="I7" i="23" a="1"/>
  <c r="I7" i="23" s="1"/>
  <c r="I12" i="23" a="1"/>
  <c r="I12" i="23" s="1"/>
  <c r="I8" i="23" a="1"/>
  <c r="I8" i="23" s="1"/>
  <c r="I26" i="23" a="1"/>
  <c r="I26" i="23" s="1"/>
  <c r="H28" i="23"/>
  <c r="H26" i="23" a="1"/>
  <c r="H26" i="23" s="1"/>
  <c r="H25" i="23" a="1"/>
  <c r="H25" i="23" s="1"/>
  <c r="H23" i="23" a="1"/>
  <c r="H23" i="23" s="1"/>
  <c r="H24" i="23" a="1"/>
  <c r="H24" i="23" s="1"/>
  <c r="H19" i="23" a="1"/>
  <c r="H19" i="23" s="1"/>
  <c r="H12" i="23" a="1"/>
  <c r="H12" i="23" s="1"/>
  <c r="H10" i="23" a="1"/>
  <c r="H10" i="23" s="1"/>
  <c r="H8" i="23" a="1"/>
  <c r="H8" i="23" s="1"/>
  <c r="H20" i="23" a="1"/>
  <c r="H20" i="23" s="1"/>
  <c r="H17" i="23" a="1"/>
  <c r="H17" i="23" s="1"/>
  <c r="H16" i="23" a="1"/>
  <c r="H16" i="23" s="1"/>
  <c r="H15" i="23" a="1"/>
  <c r="H15" i="23" s="1"/>
  <c r="H14" i="23" a="1"/>
  <c r="H14" i="23" s="1"/>
  <c r="H18" i="23" a="1"/>
  <c r="H18" i="23" s="1"/>
  <c r="H21" i="23" a="1"/>
  <c r="H21" i="23" s="1"/>
  <c r="H13" i="23" a="1"/>
  <c r="H13" i="23" s="1"/>
  <c r="H11" i="23" a="1"/>
  <c r="H11" i="23" s="1"/>
  <c r="H9" i="23" a="1"/>
  <c r="H9" i="23" s="1"/>
  <c r="H7" i="23" a="1"/>
  <c r="H7" i="23" s="1"/>
  <c r="H22" i="23" a="1"/>
  <c r="H22" i="23" s="1"/>
  <c r="J2" i="23"/>
  <c r="H100" i="9"/>
  <c r="AI104" i="9"/>
  <c r="U96" i="9"/>
  <c r="D22" i="21"/>
  <c r="A22" i="21" s="1"/>
  <c r="N93" i="9"/>
  <c r="I101" i="9"/>
  <c r="R109" i="9"/>
  <c r="AI98" i="9"/>
  <c r="AA99" i="9"/>
  <c r="M99" i="9"/>
  <c r="W92" i="9"/>
  <c r="AI109" i="9"/>
  <c r="W94" i="9"/>
  <c r="Y98" i="9"/>
  <c r="Q101" i="9"/>
  <c r="Q103" i="9"/>
  <c r="W109" i="9"/>
  <c r="W106" i="9"/>
  <c r="Q110" i="9"/>
  <c r="H99" i="9"/>
  <c r="AF93" i="9"/>
  <c r="E101" i="9"/>
  <c r="AA102" i="9"/>
  <c r="S111" i="9"/>
  <c r="AF109" i="9"/>
  <c r="AE102" i="9"/>
  <c r="F95" i="9"/>
  <c r="F105" i="9"/>
  <c r="J111" i="9"/>
  <c r="AI108" i="9"/>
  <c r="Y104" i="9"/>
  <c r="AE96" i="9"/>
  <c r="V108" i="9"/>
  <c r="Q96" i="9"/>
  <c r="B100" i="9"/>
  <c r="Q108" i="9"/>
  <c r="AC103" i="9"/>
  <c r="AB102" i="9"/>
  <c r="V93" i="9"/>
  <c r="D15" i="21"/>
  <c r="A15" i="21" s="1"/>
  <c r="AC94" i="9"/>
  <c r="U102" i="9"/>
  <c r="AA107" i="9"/>
  <c r="R111" i="9"/>
  <c r="T99" i="9"/>
  <c r="C94" i="9"/>
  <c r="B102" i="9"/>
  <c r="AI110" i="9"/>
  <c r="U106" i="9"/>
  <c r="Q94" i="9"/>
  <c r="V102" i="9"/>
  <c r="Y94" i="9"/>
  <c r="J94" i="9"/>
  <c r="AE110" i="9"/>
  <c r="O102" i="9"/>
  <c r="AB106" i="9"/>
  <c r="E109" i="9"/>
  <c r="J93" i="9"/>
  <c r="AG105" i="9"/>
  <c r="V105" i="9"/>
  <c r="R107" i="9"/>
  <c r="S98" i="9"/>
  <c r="D105" i="9"/>
  <c r="W97" i="9"/>
  <c r="C105" i="9"/>
  <c r="W101" i="9"/>
  <c r="Z111" i="9"/>
  <c r="Z95" i="9"/>
  <c r="AA103" i="9"/>
  <c r="M95" i="9"/>
  <c r="M111" i="9"/>
  <c r="W95" i="9"/>
  <c r="AD97" i="9"/>
  <c r="B110" i="9"/>
  <c r="E97" i="9"/>
  <c r="X110" i="9"/>
  <c r="I111" i="9"/>
  <c r="E98" i="9"/>
  <c r="AF98" i="9"/>
  <c r="AG93" i="9"/>
  <c r="Q107" i="9"/>
  <c r="K107" i="9"/>
  <c r="AF111" i="9"/>
  <c r="M94" i="9"/>
  <c r="AD109" i="9"/>
  <c r="AE109" i="9"/>
  <c r="L102" i="9"/>
  <c r="S110" i="9"/>
  <c r="N102" i="9"/>
  <c r="P106" i="9"/>
  <c r="M109" i="9"/>
  <c r="AH106" i="9"/>
  <c r="M106" i="9"/>
  <c r="Z109" i="9"/>
  <c r="L110" i="9"/>
  <c r="AB98" i="9"/>
  <c r="X98" i="9"/>
  <c r="H111" i="9"/>
  <c r="V98" i="9"/>
  <c r="S105" i="9"/>
  <c r="L103" i="9"/>
  <c r="L101" i="9"/>
  <c r="AD95" i="9"/>
  <c r="AD92" i="9"/>
  <c r="X101" i="9"/>
  <c r="U98" i="9"/>
  <c r="T103" i="9"/>
  <c r="AG107" i="9"/>
  <c r="U97" i="9"/>
  <c r="C95" i="9"/>
  <c r="Y95" i="9"/>
  <c r="G95" i="9"/>
  <c r="S102" i="9"/>
  <c r="M93" i="9"/>
  <c r="AB109" i="9"/>
  <c r="T97" i="9"/>
  <c r="C93" i="9"/>
  <c r="P105" i="9"/>
  <c r="Y101" i="9"/>
  <c r="AF107" i="9"/>
  <c r="X111" i="9"/>
  <c r="N95" i="9"/>
  <c r="AB99" i="9"/>
  <c r="AI103" i="9"/>
  <c r="AC110" i="9"/>
  <c r="R94" i="9"/>
  <c r="D98" i="9"/>
  <c r="AA109" i="9"/>
  <c r="AG97" i="9"/>
  <c r="K102" i="9"/>
  <c r="AB94" i="9"/>
  <c r="AA110" i="9"/>
  <c r="E102" i="9"/>
  <c r="E94" i="9"/>
  <c r="I106" i="9"/>
  <c r="N110" i="9"/>
  <c r="F93" i="9"/>
  <c r="K92" i="9"/>
  <c r="O97" i="9"/>
  <c r="AH93" i="9"/>
  <c r="AE98" i="9"/>
  <c r="S107" i="9"/>
  <c r="N105" i="9"/>
  <c r="I109" i="9"/>
  <c r="B95" i="9"/>
  <c r="O99" i="9"/>
  <c r="D95" i="9"/>
  <c r="P99" i="9"/>
  <c r="F111" i="9"/>
  <c r="I107" i="9"/>
  <c r="U109" i="9"/>
  <c r="AH109" i="9"/>
  <c r="AA94" i="9"/>
  <c r="AE92" i="9"/>
  <c r="E107" i="9"/>
  <c r="E92" i="9"/>
  <c r="J107" i="9"/>
  <c r="J92" i="9"/>
  <c r="U111" i="9"/>
  <c r="AH107" i="9"/>
  <c r="AH92" i="9"/>
  <c r="V95" i="9"/>
  <c r="AA95" i="9"/>
  <c r="M108" i="9"/>
  <c r="W104" i="9"/>
  <c r="D16" i="21"/>
  <c r="A16" i="21" s="1"/>
  <c r="AC109" i="9"/>
  <c r="G102" i="9"/>
  <c r="K93" i="9"/>
  <c r="R106" i="9"/>
  <c r="Z110" i="9"/>
  <c r="X97" i="9"/>
  <c r="I95" i="9"/>
  <c r="G105" i="9"/>
  <c r="Z93" i="9"/>
  <c r="R101" i="9"/>
  <c r="S109" i="9"/>
  <c r="J101" i="9"/>
  <c r="AA93" i="9"/>
  <c r="J97" i="9"/>
  <c r="N107" i="9"/>
  <c r="U105" i="9"/>
  <c r="U101" i="9"/>
  <c r="S93" i="9"/>
  <c r="D13" i="21"/>
  <c r="A13" i="21" s="1"/>
  <c r="E110" i="9"/>
  <c r="AA98" i="9"/>
  <c r="L97" i="9"/>
  <c r="AE99" i="9"/>
  <c r="E99" i="9"/>
  <c r="I98" i="9"/>
  <c r="G111" i="9"/>
  <c r="J100" i="9"/>
  <c r="I108" i="9"/>
  <c r="H104" i="9"/>
  <c r="Q100" i="9"/>
  <c r="AI100" i="9"/>
  <c r="K100" i="9"/>
  <c r="P108" i="9"/>
  <c r="AF100" i="9"/>
  <c r="Y108" i="9"/>
  <c r="U100" i="9"/>
  <c r="G104" i="9"/>
  <c r="E100" i="9"/>
  <c r="L96" i="9"/>
  <c r="Y96" i="9"/>
  <c r="Y107" i="9"/>
  <c r="R108" i="9"/>
  <c r="D108" i="9"/>
  <c r="AA104" i="9"/>
  <c r="X104" i="9"/>
  <c r="X100" i="9"/>
  <c r="D96" i="9"/>
  <c r="I96" i="9"/>
  <c r="N108" i="9"/>
  <c r="W108" i="9"/>
  <c r="S104" i="9"/>
  <c r="AE104" i="9"/>
  <c r="R100" i="9"/>
  <c r="D100" i="9"/>
  <c r="X96" i="9"/>
  <c r="R96" i="9"/>
  <c r="AB108" i="9"/>
  <c r="J108" i="9"/>
  <c r="L104" i="9"/>
  <c r="O104" i="9"/>
  <c r="AG104" i="9"/>
  <c r="N100" i="9"/>
  <c r="N96" i="9"/>
  <c r="Z108" i="9"/>
  <c r="C104" i="9"/>
  <c r="AB100" i="9"/>
  <c r="P100" i="9"/>
  <c r="AG100" i="9"/>
  <c r="AF104" i="9"/>
  <c r="AH108" i="9"/>
  <c r="F104" i="9"/>
  <c r="D7" i="21"/>
  <c r="A7" i="21" s="1"/>
  <c r="G44" i="21" s="1"/>
  <c r="D24" i="21"/>
  <c r="A24" i="21" s="1"/>
  <c r="D10" i="21"/>
  <c r="A10" i="21" s="1"/>
  <c r="D23" i="21"/>
  <c r="A23" i="21" s="1"/>
  <c r="X106" i="9"/>
  <c r="AC92" i="9"/>
  <c r="AC111" i="9"/>
  <c r="AC99" i="9"/>
  <c r="AF97" i="9"/>
  <c r="F103" i="9"/>
  <c r="P95" i="9"/>
  <c r="N103" i="9"/>
  <c r="AI95" i="9"/>
  <c r="AC95" i="9"/>
  <c r="F94" i="9"/>
  <c r="K109" i="9"/>
  <c r="L109" i="9"/>
  <c r="E106" i="9"/>
  <c r="J110" i="9"/>
  <c r="F106" i="9"/>
  <c r="S94" i="9"/>
  <c r="D97" i="9"/>
  <c r="Q106" i="9"/>
  <c r="N106" i="9"/>
  <c r="AC98" i="9"/>
  <c r="W98" i="9"/>
  <c r="AH98" i="9"/>
  <c r="H105" i="9"/>
  <c r="R99" i="9"/>
  <c r="J98" i="9"/>
  <c r="D101" i="9"/>
  <c r="AC101" i="9"/>
  <c r="Q97" i="9"/>
  <c r="B101" i="9"/>
  <c r="Z107" i="9"/>
  <c r="Z92" i="9"/>
  <c r="AA92" i="9"/>
  <c r="M107" i="9"/>
  <c r="M92" i="9"/>
  <c r="W99" i="9"/>
  <c r="AB93" i="9"/>
  <c r="X93" i="9"/>
  <c r="AE94" i="9"/>
  <c r="K106" i="9"/>
  <c r="I92" i="9"/>
  <c r="L98" i="9"/>
  <c r="P98" i="9"/>
  <c r="Q111" i="9"/>
  <c r="Q92" i="9"/>
  <c r="AF103" i="9"/>
  <c r="K111" i="9"/>
  <c r="J95" i="9"/>
  <c r="AE106" i="9"/>
  <c r="G106" i="9"/>
  <c r="AD94" i="9"/>
  <c r="Q98" i="9"/>
  <c r="N109" i="9"/>
  <c r="N94" i="9"/>
  <c r="B94" i="9"/>
  <c r="AF94" i="9"/>
  <c r="X109" i="9"/>
  <c r="R102" i="9"/>
  <c r="T102" i="9"/>
  <c r="AH102" i="9"/>
  <c r="AA106" i="9"/>
  <c r="Z98" i="9"/>
  <c r="AG101" i="9"/>
  <c r="L107" i="9"/>
  <c r="L92" i="9"/>
  <c r="T105" i="9"/>
  <c r="AD107" i="9"/>
  <c r="AD101" i="9"/>
  <c r="V97" i="9"/>
  <c r="Q109" i="9"/>
  <c r="Y97" i="9"/>
  <c r="T111" i="9"/>
  <c r="S101" i="9"/>
  <c r="AG95" i="9"/>
  <c r="C111" i="9"/>
  <c r="C92" i="9"/>
  <c r="Y103" i="9"/>
  <c r="G103" i="9"/>
  <c r="D26" i="21"/>
  <c r="A26" i="21" s="1"/>
  <c r="D21" i="21"/>
  <c r="A21" i="21" s="1"/>
  <c r="D94" i="9"/>
  <c r="X94" i="9"/>
  <c r="AI94" i="9"/>
  <c r="D106" i="9"/>
  <c r="AE97" i="9"/>
  <c r="O105" i="9"/>
  <c r="M98" i="9"/>
  <c r="AF95" i="9"/>
  <c r="X103" i="9"/>
  <c r="N111" i="9"/>
  <c r="N92" i="9"/>
  <c r="AB95" i="9"/>
  <c r="G110" i="9"/>
  <c r="K94" i="9"/>
  <c r="G97" i="9"/>
  <c r="T93" i="9"/>
  <c r="P94" i="9"/>
  <c r="W102" i="9"/>
  <c r="S106" i="9"/>
  <c r="Y93" i="9"/>
  <c r="O110" i="9"/>
  <c r="P110" i="9"/>
  <c r="V106" i="9"/>
  <c r="F98" i="9"/>
  <c r="G109" i="9"/>
  <c r="G101" i="9"/>
  <c r="V109" i="9"/>
  <c r="R98" i="9"/>
  <c r="Y105" i="9"/>
  <c r="N97" i="9"/>
  <c r="O111" i="9"/>
  <c r="M101" i="9"/>
  <c r="D92" i="9"/>
  <c r="P92" i="9"/>
  <c r="AE103" i="9"/>
  <c r="D19" i="21"/>
  <c r="A19" i="21" s="1"/>
  <c r="W110" i="9"/>
  <c r="I94" i="9"/>
  <c r="J102" i="9"/>
  <c r="AE111" i="9"/>
  <c r="E95" i="9"/>
  <c r="J99" i="9"/>
  <c r="E105" i="9"/>
  <c r="U99" i="9"/>
  <c r="V107" i="9"/>
  <c r="V103" i="9"/>
  <c r="X107" i="9"/>
  <c r="AI107" i="9"/>
  <c r="E104" i="9"/>
  <c r="M100" i="9"/>
  <c r="S100" i="9"/>
  <c r="AA108" i="9"/>
  <c r="T96" i="9"/>
  <c r="T107" i="9"/>
  <c r="T95" i="9"/>
  <c r="AC93" i="9"/>
  <c r="U93" i="9"/>
  <c r="H106" i="9"/>
  <c r="AF102" i="9"/>
  <c r="H93" i="9"/>
  <c r="R95" i="9"/>
  <c r="AI105" i="9"/>
  <c r="H97" i="9"/>
  <c r="AA101" i="9"/>
  <c r="Z103" i="9"/>
  <c r="AI92" i="9"/>
  <c r="W111" i="9"/>
  <c r="D12" i="21"/>
  <c r="A12" i="21" s="1"/>
  <c r="E103" i="9"/>
  <c r="T110" i="9"/>
  <c r="Q102" i="9"/>
  <c r="E93" i="9"/>
  <c r="H92" i="9"/>
  <c r="L111" i="9"/>
  <c r="I105" i="9"/>
  <c r="Z101" i="9"/>
  <c r="Y99" i="9"/>
  <c r="G107" i="9"/>
  <c r="G92" i="9"/>
  <c r="M110" i="9"/>
  <c r="W93" i="9"/>
  <c r="T98" i="9"/>
  <c r="X99" i="9"/>
  <c r="I102" i="9"/>
  <c r="Y110" i="9"/>
  <c r="T94" i="9"/>
  <c r="AF110" i="9"/>
  <c r="L94" i="9"/>
  <c r="K103" i="9"/>
  <c r="U103" i="9"/>
  <c r="R97" i="9"/>
  <c r="C96" i="9"/>
  <c r="T108" i="9"/>
  <c r="P104" i="9"/>
  <c r="W100" i="9"/>
  <c r="AH96" i="9"/>
  <c r="V104" i="9"/>
  <c r="V100" i="9"/>
  <c r="B104" i="9"/>
  <c r="F96" i="9"/>
  <c r="B96" i="9"/>
  <c r="AC96" i="9"/>
  <c r="AC107" i="9"/>
  <c r="AE100" i="9"/>
  <c r="K96" i="9"/>
  <c r="E108" i="9"/>
  <c r="AH104" i="9"/>
  <c r="O100" i="9"/>
  <c r="H96" i="9"/>
  <c r="S96" i="9"/>
  <c r="AF96" i="9"/>
  <c r="K108" i="9"/>
  <c r="G108" i="9"/>
  <c r="I104" i="9"/>
  <c r="M104" i="9"/>
  <c r="L100" i="9"/>
  <c r="G100" i="9"/>
  <c r="AB96" i="9"/>
  <c r="AD96" i="9"/>
  <c r="C108" i="9"/>
  <c r="U108" i="9"/>
  <c r="Z104" i="9"/>
  <c r="AD104" i="9"/>
  <c r="AC104" i="9"/>
  <c r="AA96" i="9"/>
  <c r="O108" i="9"/>
  <c r="AC108" i="9"/>
  <c r="T104" i="9"/>
  <c r="J104" i="9"/>
  <c r="Z100" i="9"/>
  <c r="F100" i="9"/>
  <c r="AD100" i="9"/>
  <c r="AG108" i="9"/>
  <c r="AI102" i="9"/>
  <c r="F109" i="9"/>
  <c r="D9" i="21"/>
  <c r="A9" i="21" s="1"/>
  <c r="D11" i="21"/>
  <c r="A11" i="21" s="1"/>
  <c r="D8" i="21"/>
  <c r="A8" i="21" s="1"/>
  <c r="AF106" i="9"/>
  <c r="D110" i="9"/>
  <c r="U95" i="9"/>
  <c r="L99" i="9"/>
  <c r="B103" i="9"/>
  <c r="F110" i="9"/>
  <c r="O106" i="9"/>
  <c r="C97" i="9"/>
  <c r="G93" i="9"/>
  <c r="AC102" i="9"/>
  <c r="AG110" i="9"/>
  <c r="J109" i="9"/>
  <c r="Z102" i="9"/>
  <c r="AC97" i="9"/>
  <c r="AD102" i="9"/>
  <c r="I93" i="9"/>
  <c r="J106" i="9"/>
  <c r="K105" i="9"/>
  <c r="N98" i="9"/>
  <c r="Z105" i="9"/>
  <c r="R103" i="9"/>
  <c r="R92" i="9"/>
  <c r="F101" i="9"/>
  <c r="Q105" i="9"/>
  <c r="T101" i="9"/>
  <c r="H101" i="9"/>
  <c r="Z99" i="9"/>
  <c r="AA111" i="9"/>
  <c r="AI99" i="9"/>
  <c r="M103" i="9"/>
  <c r="W103" i="9"/>
  <c r="W107" i="9"/>
  <c r="M97" i="9"/>
  <c r="R110" i="9"/>
  <c r="G94" i="9"/>
  <c r="AF105" i="9"/>
  <c r="I99" i="9"/>
  <c r="AF101" i="9"/>
  <c r="Q93" i="9"/>
  <c r="AE101" i="9"/>
  <c r="Q99" i="9"/>
  <c r="AE95" i="9"/>
  <c r="AH111" i="9"/>
  <c r="C99" i="9"/>
  <c r="U94" i="9"/>
  <c r="C102" i="9"/>
  <c r="U110" i="9"/>
  <c r="Z94" i="9"/>
  <c r="K97" i="9"/>
  <c r="AI93" i="9"/>
  <c r="F97" i="9"/>
  <c r="B106" i="9"/>
  <c r="AB97" i="9"/>
  <c r="AI106" i="9"/>
  <c r="X102" i="9"/>
  <c r="P93" i="9"/>
  <c r="H102" i="9"/>
  <c r="H109" i="9"/>
  <c r="D93" i="9"/>
  <c r="H95" i="9"/>
  <c r="V101" i="9"/>
  <c r="L95" i="9"/>
  <c r="AE93" i="9"/>
  <c r="I97" i="9"/>
  <c r="AD103" i="9"/>
  <c r="X105" i="9"/>
  <c r="M105" i="9"/>
  <c r="K98" i="9"/>
  <c r="AI101" i="9"/>
  <c r="T92" i="9"/>
  <c r="AG99" i="9"/>
  <c r="AG92" i="9"/>
  <c r="C107" i="9"/>
  <c r="Y111" i="9"/>
  <c r="Y92" i="9"/>
  <c r="G99" i="9"/>
  <c r="D18" i="21"/>
  <c r="A18" i="21" s="1"/>
  <c r="Z97" i="9"/>
  <c r="M102" i="9"/>
  <c r="B93" i="9"/>
  <c r="AI97" i="9"/>
  <c r="H94" i="9"/>
  <c r="L93" i="9"/>
  <c r="K101" i="9"/>
  <c r="W105" i="9"/>
  <c r="AF92" i="9"/>
  <c r="X95" i="9"/>
  <c r="N99" i="9"/>
  <c r="AB111" i="9"/>
  <c r="AB92" i="9"/>
  <c r="AI111" i="9"/>
  <c r="D25" i="21"/>
  <c r="A25" i="21" s="1"/>
  <c r="AG106" i="9"/>
  <c r="Z106" i="9"/>
  <c r="AE105" i="9"/>
  <c r="C106" i="9"/>
  <c r="K110" i="9"/>
  <c r="Y102" i="9"/>
  <c r="AA97" i="9"/>
  <c r="I110" i="9"/>
  <c r="S97" i="9"/>
  <c r="H110" i="9"/>
  <c r="Y109" i="9"/>
  <c r="T106" i="9"/>
  <c r="K99" i="9"/>
  <c r="R93" i="9"/>
  <c r="G98" i="9"/>
  <c r="AC105" i="9"/>
  <c r="AD98" i="9"/>
  <c r="S99" i="9"/>
  <c r="S92" i="9"/>
  <c r="O109" i="9"/>
  <c r="B107" i="9"/>
  <c r="O101" i="9"/>
  <c r="AB101" i="9"/>
  <c r="O95" i="9"/>
  <c r="D111" i="9"/>
  <c r="P107" i="9"/>
  <c r="F107" i="9"/>
  <c r="F92" i="9"/>
  <c r="L106" i="9"/>
  <c r="O94" i="9"/>
  <c r="F102" i="9"/>
  <c r="AE107" i="9"/>
  <c r="B105" i="9"/>
  <c r="E111" i="9"/>
  <c r="J105" i="9"/>
  <c r="J103" i="9"/>
  <c r="H98" i="9"/>
  <c r="U107" i="9"/>
  <c r="U92" i="9"/>
  <c r="AH99" i="9"/>
  <c r="V111" i="9"/>
  <c r="V92" i="9"/>
  <c r="Q95" i="9"/>
  <c r="AG111" i="9"/>
  <c r="H103" i="9"/>
  <c r="L2" i="15"/>
  <c r="M2" i="15" s="1"/>
  <c r="N2" i="15" s="1"/>
  <c r="N6" i="15" s="1"/>
  <c r="K6" i="15"/>
  <c r="H20" i="15" a="1"/>
  <c r="H20" i="15" s="1"/>
  <c r="H28" i="15"/>
  <c r="H24" i="15" a="1"/>
  <c r="H24" i="15" s="1"/>
  <c r="H11" i="15" a="1"/>
  <c r="H11" i="15" s="1"/>
  <c r="H17" i="15" a="1"/>
  <c r="H17" i="15" s="1"/>
  <c r="M6" i="21"/>
  <c r="M25" i="21" s="1" a="1"/>
  <c r="M25" i="21" s="1"/>
  <c r="J6" i="15"/>
  <c r="I6" i="14"/>
  <c r="H15" i="15" a="1"/>
  <c r="H15" i="15" s="1"/>
  <c r="H21" i="15" a="1"/>
  <c r="H21" i="15" s="1"/>
  <c r="H16" i="15" a="1"/>
  <c r="H16" i="15" s="1"/>
  <c r="H9" i="15" a="1"/>
  <c r="H9" i="15" s="1"/>
  <c r="H7" i="15" a="1"/>
  <c r="H7" i="15" s="1"/>
  <c r="H22" i="15" a="1"/>
  <c r="H22" i="15" s="1"/>
  <c r="L6" i="21"/>
  <c r="L28" i="21" s="1"/>
  <c r="H19" i="15" a="1"/>
  <c r="H19" i="15" s="1"/>
  <c r="H26" i="15" a="1"/>
  <c r="H26" i="15" s="1"/>
  <c r="H12" i="15" a="1"/>
  <c r="H12" i="15" s="1"/>
  <c r="H18" i="15" a="1"/>
  <c r="H18" i="15" s="1"/>
  <c r="I6" i="15"/>
  <c r="K6" i="21"/>
  <c r="N6" i="21"/>
  <c r="I6" i="21"/>
  <c r="J28" i="21"/>
  <c r="J22" i="21" a="1"/>
  <c r="J22" i="21" s="1"/>
  <c r="J21" i="21" a="1"/>
  <c r="J21" i="21" s="1"/>
  <c r="J20" i="21" a="1"/>
  <c r="J20" i="21" s="1"/>
  <c r="J19" i="21" a="1"/>
  <c r="J19" i="21" s="1"/>
  <c r="J18" i="21" a="1"/>
  <c r="J18" i="21" s="1"/>
  <c r="J17" i="21" a="1"/>
  <c r="J17" i="21" s="1"/>
  <c r="J16" i="21" a="1"/>
  <c r="J16" i="21" s="1"/>
  <c r="J15" i="21" a="1"/>
  <c r="J15" i="21" s="1"/>
  <c r="J26" i="21" a="1"/>
  <c r="J26" i="21" s="1"/>
  <c r="J24" i="21" a="1"/>
  <c r="J24" i="21" s="1"/>
  <c r="J23" i="21" a="1"/>
  <c r="J23" i="21" s="1"/>
  <c r="J12" i="21" a="1"/>
  <c r="J12" i="21" s="1"/>
  <c r="J8" i="21" a="1"/>
  <c r="J8" i="21" s="1"/>
  <c r="J10" i="21" a="1"/>
  <c r="J10" i="21" s="1"/>
  <c r="J13" i="21" a="1"/>
  <c r="J13" i="21" s="1"/>
  <c r="J9" i="21" a="1"/>
  <c r="J9" i="21" s="1"/>
  <c r="J14" i="21" a="1"/>
  <c r="J14" i="21" s="1"/>
  <c r="J25" i="21" a="1"/>
  <c r="J25" i="21" s="1"/>
  <c r="J11" i="21" a="1"/>
  <c r="J11" i="21" s="1"/>
  <c r="J7" i="21" a="1"/>
  <c r="J7" i="21" s="1"/>
  <c r="C15" i="13"/>
  <c r="C15" i="15" s="1"/>
  <c r="C11" i="13"/>
  <c r="C11" i="15" s="1"/>
  <c r="D12" i="14"/>
  <c r="A12" i="14" s="1"/>
  <c r="D19" i="14"/>
  <c r="A19" i="14" s="1"/>
  <c r="AC114" i="9"/>
  <c r="D8" i="14"/>
  <c r="A8" i="14" s="1"/>
  <c r="D23" i="14"/>
  <c r="A23" i="14" s="1"/>
  <c r="F114" i="9"/>
  <c r="D22" i="14"/>
  <c r="A22" i="14" s="1"/>
  <c r="D16" i="14"/>
  <c r="A16" i="14" s="1"/>
  <c r="D26" i="14"/>
  <c r="A26" i="14" s="1"/>
  <c r="D25" i="14"/>
  <c r="A25" i="14" s="1"/>
  <c r="D13" i="14"/>
  <c r="A13" i="14" s="1"/>
  <c r="P115" i="9"/>
  <c r="F115" i="9"/>
  <c r="D11" i="14"/>
  <c r="A11" i="14" s="1"/>
  <c r="D18" i="14"/>
  <c r="A18" i="14" s="1"/>
  <c r="D7" i="14"/>
  <c r="A7" i="14" s="1"/>
  <c r="AB115" i="9"/>
  <c r="P114" i="9"/>
  <c r="D14" i="14"/>
  <c r="A14" i="14" s="1"/>
  <c r="D17" i="14"/>
  <c r="A17" i="14" s="1"/>
  <c r="D21" i="14"/>
  <c r="A21" i="14" s="1"/>
  <c r="D10" i="14"/>
  <c r="A10" i="14" s="1"/>
  <c r="D9" i="14"/>
  <c r="A9" i="14" s="1"/>
  <c r="D15" i="14"/>
  <c r="A15" i="14" s="1"/>
  <c r="D20" i="14"/>
  <c r="A20" i="14" s="1"/>
  <c r="D24" i="14"/>
  <c r="A24" i="14" s="1"/>
  <c r="D114" i="9"/>
  <c r="D115" i="9"/>
  <c r="T114" i="9"/>
  <c r="W114" i="9"/>
  <c r="L114" i="9"/>
  <c r="L115" i="9"/>
  <c r="Y114" i="9"/>
  <c r="Y115" i="9"/>
  <c r="I114" i="9"/>
  <c r="I115" i="9"/>
  <c r="X114" i="9"/>
  <c r="X115" i="9"/>
  <c r="R115" i="9"/>
  <c r="R114" i="9"/>
  <c r="AI115" i="9"/>
  <c r="AI114" i="9"/>
  <c r="Q115" i="9"/>
  <c r="Q114" i="9"/>
  <c r="AG114" i="9"/>
  <c r="U114" i="9"/>
  <c r="C115" i="9"/>
  <c r="W115" i="9"/>
  <c r="K115" i="9"/>
  <c r="K114" i="9"/>
  <c r="O115" i="9"/>
  <c r="O114" i="9"/>
  <c r="H114" i="9"/>
  <c r="H115" i="9"/>
  <c r="S114" i="9"/>
  <c r="S115" i="9"/>
  <c r="AF115" i="9"/>
  <c r="AF114" i="9"/>
  <c r="AB114" i="9"/>
  <c r="AD115" i="9"/>
  <c r="AD114" i="9"/>
  <c r="AC115" i="9"/>
  <c r="B114" i="9"/>
  <c r="T115" i="9"/>
  <c r="N114" i="9"/>
  <c r="N115" i="9"/>
  <c r="AH115" i="9"/>
  <c r="E114" i="9"/>
  <c r="E115" i="9"/>
  <c r="M115" i="9"/>
  <c r="M114" i="9"/>
  <c r="Z115" i="9"/>
  <c r="Z114" i="9"/>
  <c r="G115" i="9"/>
  <c r="G114" i="9"/>
  <c r="J114" i="9"/>
  <c r="J115" i="9"/>
  <c r="U115" i="9"/>
  <c r="C19" i="13"/>
  <c r="C114" i="9"/>
  <c r="AE114" i="9"/>
  <c r="AE115" i="9"/>
  <c r="C23" i="13"/>
  <c r="V115" i="9"/>
  <c r="V114" i="9"/>
  <c r="AH114" i="9"/>
  <c r="B115" i="9"/>
  <c r="AA115" i="9"/>
  <c r="AA114" i="9"/>
  <c r="AG115" i="9"/>
  <c r="J2" i="14"/>
  <c r="J6" i="14" s="1"/>
  <c r="M7" i="13" a="1"/>
  <c r="M7" i="13" s="1"/>
  <c r="M11" i="13" a="1"/>
  <c r="M11" i="13" s="1"/>
  <c r="M14" i="13" a="1"/>
  <c r="M14" i="13" s="1"/>
  <c r="M18" i="13" a="1"/>
  <c r="M18" i="13" s="1"/>
  <c r="M22" i="13" a="1"/>
  <c r="M22" i="13" s="1"/>
  <c r="M28" i="13"/>
  <c r="L14" i="13" a="1"/>
  <c r="L14" i="13" s="1"/>
  <c r="L10" i="13" a="1"/>
  <c r="L10" i="13" s="1"/>
  <c r="L15" i="13" a="1"/>
  <c r="L15" i="13" s="1"/>
  <c r="L20" i="13" a="1"/>
  <c r="L20" i="13" s="1"/>
  <c r="M8" i="13" a="1"/>
  <c r="M8" i="13" s="1"/>
  <c r="M12" i="13" a="1"/>
  <c r="M12" i="13" s="1"/>
  <c r="M15" i="13" a="1"/>
  <c r="M15" i="13" s="1"/>
  <c r="M19" i="13" a="1"/>
  <c r="M19" i="13" s="1"/>
  <c r="M23" i="13" a="1"/>
  <c r="M23" i="13" s="1"/>
  <c r="L7" i="13" a="1"/>
  <c r="L7" i="13" s="1"/>
  <c r="L11" i="13" a="1"/>
  <c r="L11" i="13" s="1"/>
  <c r="L16" i="13" a="1"/>
  <c r="L16" i="13" s="1"/>
  <c r="L21" i="13" a="1"/>
  <c r="L21" i="13" s="1"/>
  <c r="M16" i="13" a="1"/>
  <c r="M16" i="13" s="1"/>
  <c r="M20" i="13" a="1"/>
  <c r="M20" i="13" s="1"/>
  <c r="I7" i="13" a="1"/>
  <c r="I7" i="13" s="1"/>
  <c r="I11" i="13" a="1"/>
  <c r="I11" i="13" s="1"/>
  <c r="I25" i="13" a="1"/>
  <c r="I25" i="13" s="1"/>
  <c r="I16" i="13" a="1"/>
  <c r="I16" i="13" s="1"/>
  <c r="I20" i="13" a="1"/>
  <c r="I20" i="13" s="1"/>
  <c r="I28" i="13"/>
  <c r="I8" i="13" a="1"/>
  <c r="I8" i="13" s="1"/>
  <c r="I12" i="13" a="1"/>
  <c r="I12" i="13" s="1"/>
  <c r="I26" i="13" a="1"/>
  <c r="I26" i="13" s="1"/>
  <c r="I17" i="13" a="1"/>
  <c r="I17" i="13" s="1"/>
  <c r="I21" i="13" a="1"/>
  <c r="I21" i="13" s="1"/>
  <c r="L28" i="13"/>
  <c r="I9" i="13" a="1"/>
  <c r="I9" i="13" s="1"/>
  <c r="I13" i="13" a="1"/>
  <c r="I13" i="13" s="1"/>
  <c r="I14" i="13" a="1"/>
  <c r="I14" i="13" s="1"/>
  <c r="I18" i="13" a="1"/>
  <c r="I18" i="13" s="1"/>
  <c r="L24" i="13" a="1"/>
  <c r="L24" i="13" s="1"/>
  <c r="L18" i="13" a="1"/>
  <c r="L18" i="13" s="1"/>
  <c r="K28" i="13"/>
  <c r="K26" i="13" a="1"/>
  <c r="K26" i="13" s="1"/>
  <c r="K22" i="13" a="1"/>
  <c r="K22" i="13" s="1"/>
  <c r="K21" i="13" a="1"/>
  <c r="K21" i="13" s="1"/>
  <c r="K20" i="13" a="1"/>
  <c r="K20" i="13" s="1"/>
  <c r="K19" i="13" a="1"/>
  <c r="K19" i="13" s="1"/>
  <c r="K18" i="13" a="1"/>
  <c r="K18" i="13" s="1"/>
  <c r="K17" i="13" a="1"/>
  <c r="K17" i="13" s="1"/>
  <c r="K16" i="13" a="1"/>
  <c r="K16" i="13" s="1"/>
  <c r="K15" i="13" a="1"/>
  <c r="K15" i="13" s="1"/>
  <c r="K14" i="13" a="1"/>
  <c r="K14" i="13" s="1"/>
  <c r="K24" i="13" a="1"/>
  <c r="K24" i="13" s="1"/>
  <c r="K25" i="13" a="1"/>
  <c r="K25" i="13" s="1"/>
  <c r="K13" i="13" a="1"/>
  <c r="K13" i="13" s="1"/>
  <c r="K23" i="13" a="1"/>
  <c r="K23" i="13" s="1"/>
  <c r="K12" i="13" a="1"/>
  <c r="K12" i="13" s="1"/>
  <c r="K10" i="13" a="1"/>
  <c r="K10" i="13" s="1"/>
  <c r="K8" i="13" a="1"/>
  <c r="K8" i="13" s="1"/>
  <c r="K11" i="13" a="1"/>
  <c r="K11" i="13" s="1"/>
  <c r="K9" i="13" a="1"/>
  <c r="K9" i="13" s="1"/>
  <c r="K7" i="13" a="1"/>
  <c r="K7" i="13" s="1"/>
  <c r="D8" i="23" l="1"/>
  <c r="A8" i="23" s="1"/>
  <c r="D16" i="23"/>
  <c r="A16" i="23" s="1"/>
  <c r="D11" i="23"/>
  <c r="A11" i="23" s="1"/>
  <c r="D19" i="23"/>
  <c r="A19" i="23" s="1"/>
  <c r="D25" i="23"/>
  <c r="A25" i="23" s="1"/>
  <c r="D21" i="23"/>
  <c r="A21" i="23" s="1"/>
  <c r="D9" i="23"/>
  <c r="A9" i="23" s="1"/>
  <c r="M21" i="21" a="1"/>
  <c r="M21" i="21" s="1"/>
  <c r="H45" i="21"/>
  <c r="G36" i="21"/>
  <c r="H37" i="21"/>
  <c r="J47" i="21"/>
  <c r="G40" i="21"/>
  <c r="G43" i="21"/>
  <c r="J29" i="21"/>
  <c r="J45" i="21"/>
  <c r="J34" i="21"/>
  <c r="J30" i="21"/>
  <c r="H32" i="21"/>
  <c r="M6" i="15"/>
  <c r="M24" i="15" s="1" a="1"/>
  <c r="M24" i="15" s="1"/>
  <c r="D7" i="23"/>
  <c r="A7" i="23" s="1"/>
  <c r="D24" i="23"/>
  <c r="A24" i="23" s="1"/>
  <c r="D23" i="23"/>
  <c r="A23" i="23" s="1"/>
  <c r="D10" i="23"/>
  <c r="A10" i="23" s="1"/>
  <c r="D20" i="23"/>
  <c r="A20" i="23" s="1"/>
  <c r="D12" i="23"/>
  <c r="A12" i="23" s="1"/>
  <c r="D17" i="23"/>
  <c r="A17" i="23" s="1"/>
  <c r="D15" i="23"/>
  <c r="A15" i="23" s="1"/>
  <c r="D18" i="23"/>
  <c r="A18" i="23" s="1"/>
  <c r="H46" i="21"/>
  <c r="H33" i="21"/>
  <c r="D14" i="23"/>
  <c r="A14" i="23" s="1"/>
  <c r="G47" i="21"/>
  <c r="G33" i="21"/>
  <c r="G32" i="21"/>
  <c r="L8" i="21" a="1"/>
  <c r="L8" i="21" s="1"/>
  <c r="H31" i="21"/>
  <c r="G37" i="21"/>
  <c r="G39" i="21"/>
  <c r="H44" i="21"/>
  <c r="H41" i="21"/>
  <c r="E37" i="21"/>
  <c r="D13" i="23"/>
  <c r="A13" i="23" s="1"/>
  <c r="D22" i="23"/>
  <c r="A22" i="23" s="1"/>
  <c r="K2" i="23"/>
  <c r="K6" i="23" s="1"/>
  <c r="J6" i="23"/>
  <c r="H42" i="21"/>
  <c r="G41" i="21"/>
  <c r="G30" i="21"/>
  <c r="G42" i="21"/>
  <c r="J48" i="21"/>
  <c r="M26" i="21" a="1"/>
  <c r="M26" i="21" s="1"/>
  <c r="H48" i="21"/>
  <c r="H36" i="21"/>
  <c r="H29" i="21"/>
  <c r="H39" i="21"/>
  <c r="L24" i="21" a="1"/>
  <c r="L24" i="21" s="1"/>
  <c r="J36" i="21"/>
  <c r="M11" i="21" a="1"/>
  <c r="M11" i="21" s="1"/>
  <c r="M36" i="21" s="1"/>
  <c r="L17" i="21" a="1"/>
  <c r="L17" i="21" s="1"/>
  <c r="J40" i="21"/>
  <c r="J43" i="21"/>
  <c r="M10" i="21" a="1"/>
  <c r="M10" i="21" s="1"/>
  <c r="H35" i="21"/>
  <c r="G31" i="21"/>
  <c r="G45" i="21"/>
  <c r="H30" i="21"/>
  <c r="G38" i="21"/>
  <c r="G34" i="21"/>
  <c r="B29" i="21"/>
  <c r="B33" i="21"/>
  <c r="B32" i="21"/>
  <c r="C44" i="21"/>
  <c r="B45" i="21"/>
  <c r="B38" i="21"/>
  <c r="E32" i="21"/>
  <c r="E48" i="21"/>
  <c r="C47" i="21"/>
  <c r="C40" i="21"/>
  <c r="E39" i="21"/>
  <c r="C41" i="21"/>
  <c r="C43" i="21"/>
  <c r="C38" i="21"/>
  <c r="E38" i="21"/>
  <c r="C39" i="21"/>
  <c r="C36" i="21"/>
  <c r="B30" i="21"/>
  <c r="C31" i="21"/>
  <c r="E35" i="21"/>
  <c r="C45" i="21"/>
  <c r="C30" i="21"/>
  <c r="C33" i="21"/>
  <c r="B40" i="21"/>
  <c r="E33" i="21"/>
  <c r="B39" i="21"/>
  <c r="B46" i="21"/>
  <c r="E36" i="21"/>
  <c r="B41" i="21"/>
  <c r="B36" i="21"/>
  <c r="C48" i="21"/>
  <c r="E43" i="21"/>
  <c r="B31" i="21"/>
  <c r="B34" i="21"/>
  <c r="C46" i="21"/>
  <c r="E42" i="21"/>
  <c r="E44" i="21"/>
  <c r="E34" i="21"/>
  <c r="C37" i="21"/>
  <c r="C29" i="21"/>
  <c r="B37" i="21"/>
  <c r="B43" i="21"/>
  <c r="B48" i="21"/>
  <c r="E41" i="21"/>
  <c r="C35" i="21"/>
  <c r="C34" i="21"/>
  <c r="E40" i="21"/>
  <c r="B35" i="21"/>
  <c r="B44" i="21"/>
  <c r="E31" i="21"/>
  <c r="E47" i="21"/>
  <c r="B47" i="21"/>
  <c r="B42" i="21"/>
  <c r="E30" i="21"/>
  <c r="E46" i="21"/>
  <c r="E29" i="21"/>
  <c r="E45" i="21"/>
  <c r="C42" i="21"/>
  <c r="C32" i="21"/>
  <c r="F47" i="21"/>
  <c r="F34" i="21"/>
  <c r="F39" i="21"/>
  <c r="F32" i="21"/>
  <c r="F45" i="21"/>
  <c r="F41" i="21"/>
  <c r="F46" i="21"/>
  <c r="F29" i="21"/>
  <c r="F38" i="21"/>
  <c r="F40" i="21"/>
  <c r="F37" i="21"/>
  <c r="F33" i="21"/>
  <c r="F48" i="21"/>
  <c r="F36" i="21"/>
  <c r="F30" i="21"/>
  <c r="F43" i="21"/>
  <c r="F42" i="21"/>
  <c r="F44" i="21"/>
  <c r="F35" i="21"/>
  <c r="F31" i="21"/>
  <c r="H38" i="21"/>
  <c r="G46" i="21"/>
  <c r="H43" i="21"/>
  <c r="L23" i="21" a="1"/>
  <c r="L23" i="21" s="1"/>
  <c r="L21" i="21" a="1"/>
  <c r="L21" i="21" s="1"/>
  <c r="M13" i="21" a="1"/>
  <c r="M13" i="21" s="1"/>
  <c r="G29" i="21"/>
  <c r="H40" i="21"/>
  <c r="H34" i="21"/>
  <c r="G35" i="21"/>
  <c r="G48" i="21"/>
  <c r="H47" i="21"/>
  <c r="J42" i="21"/>
  <c r="K20" i="15" a="1"/>
  <c r="K20" i="15" s="1"/>
  <c r="K16" i="15" a="1"/>
  <c r="K16" i="15" s="1"/>
  <c r="K21" i="15" a="1"/>
  <c r="K21" i="15" s="1"/>
  <c r="K13" i="15" a="1"/>
  <c r="K13" i="15" s="1"/>
  <c r="K18" i="15" a="1"/>
  <c r="K18" i="15" s="1"/>
  <c r="K23" i="15" a="1"/>
  <c r="K23" i="15" s="1"/>
  <c r="K11" i="15" a="1"/>
  <c r="K11" i="15" s="1"/>
  <c r="K22" i="15" a="1"/>
  <c r="K22" i="15" s="1"/>
  <c r="K25" i="15" a="1"/>
  <c r="K25" i="15" s="1"/>
  <c r="K9" i="15" a="1"/>
  <c r="K9" i="15" s="1"/>
  <c r="K17" i="15" a="1"/>
  <c r="K17" i="15" s="1"/>
  <c r="K10" i="15" a="1"/>
  <c r="K10" i="15" s="1"/>
  <c r="K8" i="15" a="1"/>
  <c r="K8" i="15" s="1"/>
  <c r="K15" i="15" a="1"/>
  <c r="K15" i="15" s="1"/>
  <c r="K28" i="15"/>
  <c r="K7" i="15" a="1"/>
  <c r="K7" i="15" s="1"/>
  <c r="K19" i="15" a="1"/>
  <c r="K19" i="15" s="1"/>
  <c r="K26" i="15" a="1"/>
  <c r="K26" i="15" s="1"/>
  <c r="K12" i="15" a="1"/>
  <c r="K12" i="15" s="1"/>
  <c r="K24" i="15" a="1"/>
  <c r="K24" i="15" s="1"/>
  <c r="K14" i="15" a="1"/>
  <c r="K14" i="15" s="1"/>
  <c r="L12" i="21" a="1"/>
  <c r="L12" i="21" s="1"/>
  <c r="L18" i="21" a="1"/>
  <c r="L18" i="21" s="1"/>
  <c r="L22" i="21" a="1"/>
  <c r="L22" i="21" s="1"/>
  <c r="J33" i="21"/>
  <c r="M16" i="21" a="1"/>
  <c r="M16" i="21" s="1"/>
  <c r="M28" i="21"/>
  <c r="L9" i="21" a="1"/>
  <c r="L9" i="21" s="1"/>
  <c r="L7" i="21" a="1"/>
  <c r="L7" i="21" s="1"/>
  <c r="L15" i="21" a="1"/>
  <c r="L15" i="21" s="1"/>
  <c r="L19" i="21" a="1"/>
  <c r="L19" i="21" s="1"/>
  <c r="L25" i="21" a="1"/>
  <c r="L25" i="21" s="1"/>
  <c r="J39" i="21"/>
  <c r="J35" i="21"/>
  <c r="J41" i="21"/>
  <c r="M12" i="21" a="1"/>
  <c r="M12" i="21" s="1"/>
  <c r="M18" i="21" a="1"/>
  <c r="M18" i="21" s="1"/>
  <c r="M22" i="21" a="1"/>
  <c r="M22" i="21" s="1"/>
  <c r="M17" i="21" a="1"/>
  <c r="M17" i="21" s="1"/>
  <c r="M24" i="21" a="1"/>
  <c r="M24" i="21" s="1"/>
  <c r="M47" i="21" s="1"/>
  <c r="L6" i="15"/>
  <c r="L35" i="21"/>
  <c r="J18" i="15" a="1"/>
  <c r="J18" i="15" s="1"/>
  <c r="J15" i="15" a="1"/>
  <c r="J15" i="15" s="1"/>
  <c r="J22" i="15" a="1"/>
  <c r="J22" i="15" s="1"/>
  <c r="J19" i="15" a="1"/>
  <c r="J19" i="15" s="1"/>
  <c r="J26" i="15" a="1"/>
  <c r="J26" i="15" s="1"/>
  <c r="J11" i="15" a="1"/>
  <c r="J11" i="15" s="1"/>
  <c r="J17" i="15" a="1"/>
  <c r="J17" i="15" s="1"/>
  <c r="J14" i="15" a="1"/>
  <c r="J14" i="15" s="1"/>
  <c r="J12" i="15" a="1"/>
  <c r="J12" i="15" s="1"/>
  <c r="J9" i="15" a="1"/>
  <c r="J9" i="15" s="1"/>
  <c r="J28" i="15"/>
  <c r="J24" i="15" a="1"/>
  <c r="J24" i="15" s="1"/>
  <c r="J25" i="15" a="1"/>
  <c r="J25" i="15" s="1"/>
  <c r="J13" i="15" a="1"/>
  <c r="J13" i="15" s="1"/>
  <c r="J10" i="15" a="1"/>
  <c r="J10" i="15" s="1"/>
  <c r="J20" i="15" a="1"/>
  <c r="J20" i="15" s="1"/>
  <c r="J23" i="15" a="1"/>
  <c r="J23" i="15" s="1"/>
  <c r="J8" i="15" a="1"/>
  <c r="J8" i="15" s="1"/>
  <c r="J21" i="15" a="1"/>
  <c r="J21" i="15" s="1"/>
  <c r="J16" i="15" a="1"/>
  <c r="J16" i="15" s="1"/>
  <c r="J7" i="15" a="1"/>
  <c r="J7" i="15" s="1"/>
  <c r="L26" i="21" a="1"/>
  <c r="L26" i="21" s="1"/>
  <c r="L14" i="21" a="1"/>
  <c r="L14" i="21" s="1"/>
  <c r="J32" i="21"/>
  <c r="M8" i="21" a="1"/>
  <c r="M8" i="21" s="1"/>
  <c r="M14" i="21" a="1"/>
  <c r="M14" i="21" s="1"/>
  <c r="M15" i="21" a="1"/>
  <c r="M15" i="21" s="1"/>
  <c r="M23" i="21" a="1"/>
  <c r="M23" i="21" s="1"/>
  <c r="I14" i="15" a="1"/>
  <c r="I14" i="15" s="1"/>
  <c r="I16" i="15" a="1"/>
  <c r="I16" i="15" s="1"/>
  <c r="I19" i="15" a="1"/>
  <c r="I19" i="15" s="1"/>
  <c r="I17" i="15" a="1"/>
  <c r="I17" i="15" s="1"/>
  <c r="I9" i="15" a="1"/>
  <c r="I9" i="15" s="1"/>
  <c r="I28" i="15"/>
  <c r="I12" i="15" a="1"/>
  <c r="I12" i="15" s="1"/>
  <c r="I15" i="15" a="1"/>
  <c r="I15" i="15" s="1"/>
  <c r="I10" i="15" a="1"/>
  <c r="I10" i="15" s="1"/>
  <c r="I8" i="15" a="1"/>
  <c r="I8" i="15" s="1"/>
  <c r="I7" i="15" a="1"/>
  <c r="I7" i="15" s="1"/>
  <c r="I13" i="15" a="1"/>
  <c r="I13" i="15" s="1"/>
  <c r="I22" i="15" a="1"/>
  <c r="I22" i="15" s="1"/>
  <c r="I26" i="15" a="1"/>
  <c r="I26" i="15" s="1"/>
  <c r="I25" i="15" a="1"/>
  <c r="I25" i="15" s="1"/>
  <c r="I11" i="15" a="1"/>
  <c r="I11" i="15" s="1"/>
  <c r="I24" i="15" a="1"/>
  <c r="I24" i="15" s="1"/>
  <c r="I23" i="15" a="1"/>
  <c r="I23" i="15" s="1"/>
  <c r="I18" i="15" a="1"/>
  <c r="I18" i="15" s="1"/>
  <c r="I20" i="15" a="1"/>
  <c r="I20" i="15" s="1"/>
  <c r="I21" i="15" a="1"/>
  <c r="I21" i="15" s="1"/>
  <c r="N23" i="15" a="1"/>
  <c r="N23" i="15" s="1"/>
  <c r="N16" i="15" a="1"/>
  <c r="N16" i="15" s="1"/>
  <c r="N12" i="15" a="1"/>
  <c r="N12" i="15" s="1"/>
  <c r="N28" i="15"/>
  <c r="N17" i="15" a="1"/>
  <c r="N17" i="15" s="1"/>
  <c r="N21" i="15" a="1"/>
  <c r="N21" i="15" s="1"/>
  <c r="N14" i="15" a="1"/>
  <c r="N14" i="15" s="1"/>
  <c r="N9" i="15" a="1"/>
  <c r="N9" i="15" s="1"/>
  <c r="N11" i="15" a="1"/>
  <c r="N11" i="15" s="1"/>
  <c r="N20" i="15" a="1"/>
  <c r="N20" i="15" s="1"/>
  <c r="N10" i="15" a="1"/>
  <c r="N10" i="15" s="1"/>
  <c r="N26" i="15" a="1"/>
  <c r="N26" i="15" s="1"/>
  <c r="N7" i="15" a="1"/>
  <c r="N7" i="15" s="1"/>
  <c r="N18" i="15" a="1"/>
  <c r="N18" i="15" s="1"/>
  <c r="N25" i="15" a="1"/>
  <c r="N25" i="15" s="1"/>
  <c r="N22" i="15" a="1"/>
  <c r="N22" i="15" s="1"/>
  <c r="N8" i="15" a="1"/>
  <c r="N8" i="15" s="1"/>
  <c r="N24" i="15" a="1"/>
  <c r="N24" i="15" s="1"/>
  <c r="N19" i="15" a="1"/>
  <c r="N19" i="15" s="1"/>
  <c r="N13" i="15" a="1"/>
  <c r="N13" i="15" s="1"/>
  <c r="N15" i="15" a="1"/>
  <c r="N15" i="15" s="1"/>
  <c r="L10" i="21" a="1"/>
  <c r="L10" i="21" s="1"/>
  <c r="L13" i="21" a="1"/>
  <c r="L13" i="21" s="1"/>
  <c r="L11" i="21" a="1"/>
  <c r="L11" i="21" s="1"/>
  <c r="L16" i="21" a="1"/>
  <c r="L16" i="21" s="1"/>
  <c r="L20" i="21" a="1"/>
  <c r="L20" i="21" s="1"/>
  <c r="J38" i="21"/>
  <c r="J37" i="21"/>
  <c r="J44" i="21"/>
  <c r="J31" i="21"/>
  <c r="J46" i="21"/>
  <c r="M7" i="21" a="1"/>
  <c r="M7" i="21" s="1"/>
  <c r="M20" i="21" a="1"/>
  <c r="M20" i="21" s="1"/>
  <c r="M9" i="21" a="1"/>
  <c r="M9" i="21" s="1"/>
  <c r="M45" i="21" s="1"/>
  <c r="M19" i="21" a="1"/>
  <c r="M19" i="21" s="1"/>
  <c r="I28" i="21"/>
  <c r="I26" i="21" a="1"/>
  <c r="I26" i="21" s="1"/>
  <c r="I25" i="21" a="1"/>
  <c r="I25" i="21" s="1"/>
  <c r="I24" i="21" a="1"/>
  <c r="I24" i="21" s="1"/>
  <c r="I23" i="21" a="1"/>
  <c r="I23" i="21" s="1"/>
  <c r="I21" i="21" a="1"/>
  <c r="I21" i="21" s="1"/>
  <c r="I19" i="21" a="1"/>
  <c r="I19" i="21" s="1"/>
  <c r="I17" i="21" a="1"/>
  <c r="I17" i="21" s="1"/>
  <c r="I15" i="21" a="1"/>
  <c r="I15" i="21" s="1"/>
  <c r="I42" i="21" s="1"/>
  <c r="I11" i="21" a="1"/>
  <c r="I11" i="21" s="1"/>
  <c r="I7" i="21" a="1"/>
  <c r="I7" i="21" s="1"/>
  <c r="I20" i="21" a="1"/>
  <c r="I20" i="21" s="1"/>
  <c r="I18" i="21" a="1"/>
  <c r="I18" i="21" s="1"/>
  <c r="I9" i="21" a="1"/>
  <c r="I9" i="21" s="1"/>
  <c r="I12" i="21" a="1"/>
  <c r="I12" i="21" s="1"/>
  <c r="I8" i="21" a="1"/>
  <c r="I8" i="21" s="1"/>
  <c r="I22" i="21" a="1"/>
  <c r="I22" i="21" s="1"/>
  <c r="I16" i="21" a="1"/>
  <c r="I16" i="21" s="1"/>
  <c r="I13" i="21" a="1"/>
  <c r="I13" i="21" s="1"/>
  <c r="I14" i="21" a="1"/>
  <c r="I14" i="21" s="1"/>
  <c r="I38" i="21" s="1"/>
  <c r="I10" i="21" a="1"/>
  <c r="I10" i="21" s="1"/>
  <c r="N28" i="21"/>
  <c r="N23" i="21" a="1"/>
  <c r="N23" i="21" s="1"/>
  <c r="N22" i="21" a="1"/>
  <c r="N22" i="21" s="1"/>
  <c r="N21" i="21" a="1"/>
  <c r="N21" i="21" s="1"/>
  <c r="N20" i="21" a="1"/>
  <c r="N20" i="21" s="1"/>
  <c r="N19" i="21" a="1"/>
  <c r="N19" i="21" s="1"/>
  <c r="N18" i="21" a="1"/>
  <c r="N18" i="21" s="1"/>
  <c r="N17" i="21" a="1"/>
  <c r="N17" i="21" s="1"/>
  <c r="N16" i="21" a="1"/>
  <c r="N16" i="21" s="1"/>
  <c r="N15" i="21" a="1"/>
  <c r="N15" i="21" s="1"/>
  <c r="N14" i="21" a="1"/>
  <c r="N14" i="21" s="1"/>
  <c r="N26" i="21" a="1"/>
  <c r="N26" i="21" s="1"/>
  <c r="N10" i="21" a="1"/>
  <c r="N10" i="21" s="1"/>
  <c r="N8" i="21" a="1"/>
  <c r="N8" i="21" s="1"/>
  <c r="N25" i="21" a="1"/>
  <c r="N25" i="21" s="1"/>
  <c r="N11" i="21" a="1"/>
  <c r="N11" i="21" s="1"/>
  <c r="N7" i="21" a="1"/>
  <c r="N7" i="21" s="1"/>
  <c r="N24" i="21" a="1"/>
  <c r="N24" i="21" s="1"/>
  <c r="N12" i="21" a="1"/>
  <c r="N12" i="21" s="1"/>
  <c r="N13" i="21" a="1"/>
  <c r="N13" i="21" s="1"/>
  <c r="N9" i="21" a="1"/>
  <c r="N9" i="21" s="1"/>
  <c r="K26" i="21" a="1"/>
  <c r="K26" i="21" s="1"/>
  <c r="K25" i="21" a="1"/>
  <c r="K25" i="21" s="1"/>
  <c r="K24" i="21" a="1"/>
  <c r="K24" i="21" s="1"/>
  <c r="K23" i="21" a="1"/>
  <c r="K23" i="21" s="1"/>
  <c r="K28" i="21"/>
  <c r="K22" i="21" a="1"/>
  <c r="K22" i="21" s="1"/>
  <c r="K20" i="21" a="1"/>
  <c r="K20" i="21" s="1"/>
  <c r="K18" i="21" a="1"/>
  <c r="K18" i="21" s="1"/>
  <c r="K16" i="21" a="1"/>
  <c r="K16" i="21" s="1"/>
  <c r="K14" i="21" a="1"/>
  <c r="K14" i="21" s="1"/>
  <c r="K10" i="21" a="1"/>
  <c r="K10" i="21" s="1"/>
  <c r="K8" i="21" a="1"/>
  <c r="K8" i="21" s="1"/>
  <c r="K11" i="21" a="1"/>
  <c r="K11" i="21" s="1"/>
  <c r="K7" i="21" a="1"/>
  <c r="K7" i="21" s="1"/>
  <c r="K29" i="21" s="1"/>
  <c r="K21" i="21" a="1"/>
  <c r="K21" i="21" s="1"/>
  <c r="K19" i="21" a="1"/>
  <c r="K19" i="21" s="1"/>
  <c r="K17" i="21" a="1"/>
  <c r="K17" i="21" s="1"/>
  <c r="K15" i="21" a="1"/>
  <c r="K15" i="21" s="1"/>
  <c r="K12" i="21" a="1"/>
  <c r="K12" i="21" s="1"/>
  <c r="K9" i="21" a="1"/>
  <c r="K9" i="21" s="1"/>
  <c r="K13" i="21" a="1"/>
  <c r="K13" i="21" s="1"/>
  <c r="D22" i="13"/>
  <c r="A22" i="13" s="1"/>
  <c r="E45" i="14"/>
  <c r="D23" i="13"/>
  <c r="A23" i="13" s="1"/>
  <c r="C23" i="15"/>
  <c r="D17" i="13"/>
  <c r="A17" i="13" s="1"/>
  <c r="D16" i="13"/>
  <c r="A16" i="13" s="1"/>
  <c r="D24" i="13"/>
  <c r="A24" i="13" s="1"/>
  <c r="D26" i="13"/>
  <c r="A26" i="13" s="1"/>
  <c r="D14" i="13"/>
  <c r="A14" i="13" s="1"/>
  <c r="D10" i="13"/>
  <c r="A10" i="13" s="1"/>
  <c r="D19" i="13"/>
  <c r="A19" i="13" s="1"/>
  <c r="C19" i="15"/>
  <c r="D7" i="15" s="1"/>
  <c r="D20" i="13"/>
  <c r="A20" i="13" s="1"/>
  <c r="D25" i="13"/>
  <c r="A25" i="13" s="1"/>
  <c r="D9" i="13"/>
  <c r="A9" i="13" s="1"/>
  <c r="D13" i="13"/>
  <c r="A13" i="13" s="1"/>
  <c r="D7" i="13"/>
  <c r="A7" i="13" s="1"/>
  <c r="D11" i="13"/>
  <c r="A11" i="13" s="1"/>
  <c r="D21" i="13"/>
  <c r="A21" i="13" s="1"/>
  <c r="D8" i="13"/>
  <c r="A8" i="13" s="1"/>
  <c r="D12" i="13"/>
  <c r="A12" i="13" s="1"/>
  <c r="D18" i="13"/>
  <c r="A18" i="13" s="1"/>
  <c r="D15" i="13"/>
  <c r="A15" i="13" s="1"/>
  <c r="F48" i="14"/>
  <c r="E40" i="14"/>
  <c r="H48" i="14"/>
  <c r="H42" i="14"/>
  <c r="B40" i="14"/>
  <c r="F43" i="14"/>
  <c r="C32" i="14"/>
  <c r="G35" i="14"/>
  <c r="F41" i="14"/>
  <c r="H31" i="14"/>
  <c r="G40" i="14"/>
  <c r="G48" i="14"/>
  <c r="G36" i="14"/>
  <c r="B31" i="14"/>
  <c r="E37" i="14"/>
  <c r="C31" i="14"/>
  <c r="F31" i="14"/>
  <c r="F30" i="14"/>
  <c r="H40" i="14"/>
  <c r="H43" i="14"/>
  <c r="C35" i="14"/>
  <c r="F29" i="14"/>
  <c r="E33" i="14"/>
  <c r="F46" i="14"/>
  <c r="C41" i="14"/>
  <c r="H47" i="14"/>
  <c r="G31" i="14"/>
  <c r="E36" i="14"/>
  <c r="F39" i="14"/>
  <c r="B37" i="14"/>
  <c r="E31" i="14"/>
  <c r="F40" i="14"/>
  <c r="C40" i="14"/>
  <c r="G30" i="14"/>
  <c r="E32" i="14"/>
  <c r="C36" i="14"/>
  <c r="G44" i="14"/>
  <c r="G45" i="14"/>
  <c r="H34" i="14"/>
  <c r="B47" i="14"/>
  <c r="F35" i="14"/>
  <c r="E46" i="14"/>
  <c r="E38" i="14"/>
  <c r="C33" i="14"/>
  <c r="E29" i="14"/>
  <c r="B38" i="14"/>
  <c r="F34" i="14"/>
  <c r="G32" i="14"/>
  <c r="H44" i="14"/>
  <c r="H45" i="14"/>
  <c r="H38" i="14"/>
  <c r="H29" i="14"/>
  <c r="B44" i="14"/>
  <c r="C29" i="14"/>
  <c r="E48" i="14"/>
  <c r="C34" i="14"/>
  <c r="C30" i="14"/>
  <c r="B46" i="14"/>
  <c r="F36" i="14"/>
  <c r="B45" i="14"/>
  <c r="F32" i="14"/>
  <c r="C37" i="14"/>
  <c r="C38" i="14"/>
  <c r="B39" i="14"/>
  <c r="E47" i="14"/>
  <c r="B29" i="14"/>
  <c r="G47" i="14"/>
  <c r="H35" i="14"/>
  <c r="G41" i="14"/>
  <c r="G46" i="14"/>
  <c r="G39" i="14"/>
  <c r="H37" i="14"/>
  <c r="H33" i="14"/>
  <c r="G38" i="14"/>
  <c r="G42" i="14"/>
  <c r="G33" i="14"/>
  <c r="B43" i="14"/>
  <c r="F44" i="14"/>
  <c r="B35" i="14"/>
  <c r="B33" i="14"/>
  <c r="C48" i="14"/>
  <c r="C43" i="14"/>
  <c r="E43" i="14"/>
  <c r="E39" i="14"/>
  <c r="F37" i="14"/>
  <c r="E44" i="14"/>
  <c r="C47" i="14"/>
  <c r="B48" i="14"/>
  <c r="B36" i="14"/>
  <c r="E42" i="14"/>
  <c r="H36" i="14"/>
  <c r="H30" i="14"/>
  <c r="H46" i="14"/>
  <c r="H41" i="14"/>
  <c r="H39" i="14"/>
  <c r="H32" i="14"/>
  <c r="G43" i="14"/>
  <c r="G29" i="14"/>
  <c r="G34" i="14"/>
  <c r="G37" i="14"/>
  <c r="E35" i="14"/>
  <c r="B34" i="14"/>
  <c r="C39" i="14"/>
  <c r="F38" i="14"/>
  <c r="C45" i="14"/>
  <c r="E34" i="14"/>
  <c r="E30" i="14"/>
  <c r="F47" i="14"/>
  <c r="B30" i="14"/>
  <c r="B32" i="14"/>
  <c r="E41" i="14"/>
  <c r="B41" i="14"/>
  <c r="F45" i="14"/>
  <c r="F33" i="14"/>
  <c r="C46" i="14"/>
  <c r="C44" i="14"/>
  <c r="C42" i="14"/>
  <c r="B42" i="14"/>
  <c r="F42" i="14"/>
  <c r="J25" i="14" a="1"/>
  <c r="J25" i="14" s="1"/>
  <c r="J16" i="14" a="1"/>
  <c r="J16" i="14" s="1"/>
  <c r="J18" i="14" a="1"/>
  <c r="J18" i="14" s="1"/>
  <c r="J9" i="14" a="1"/>
  <c r="J9" i="14" s="1"/>
  <c r="J10" i="14" a="1"/>
  <c r="J10" i="14" s="1"/>
  <c r="J22" i="14" a="1"/>
  <c r="J22" i="14" s="1"/>
  <c r="J26" i="14" a="1"/>
  <c r="J26" i="14" s="1"/>
  <c r="J21" i="14" a="1"/>
  <c r="J21" i="14" s="1"/>
  <c r="J14" i="14" a="1"/>
  <c r="J14" i="14" s="1"/>
  <c r="J19" i="14" a="1"/>
  <c r="J19" i="14" s="1"/>
  <c r="J11" i="14" a="1"/>
  <c r="J11" i="14" s="1"/>
  <c r="J23" i="14" a="1"/>
  <c r="J23" i="14" s="1"/>
  <c r="J20" i="14" a="1"/>
  <c r="J20" i="14" s="1"/>
  <c r="J12" i="14" a="1"/>
  <c r="J12" i="14" s="1"/>
  <c r="J28" i="14"/>
  <c r="J24" i="14" a="1"/>
  <c r="J24" i="14" s="1"/>
  <c r="J17" i="14" a="1"/>
  <c r="J17" i="14" s="1"/>
  <c r="J13" i="14" a="1"/>
  <c r="J13" i="14" s="1"/>
  <c r="J8" i="14" a="1"/>
  <c r="J8" i="14" s="1"/>
  <c r="J7" i="14" a="1"/>
  <c r="J7" i="14" s="1"/>
  <c r="J15" i="14" a="1"/>
  <c r="J15" i="14" s="1"/>
  <c r="I28" i="14"/>
  <c r="I14" i="14" a="1"/>
  <c r="I14" i="14" s="1"/>
  <c r="I20" i="14" a="1"/>
  <c r="I20" i="14" s="1"/>
  <c r="I11" i="14" a="1"/>
  <c r="I11" i="14" s="1"/>
  <c r="I23" i="14" a="1"/>
  <c r="I23" i="14" s="1"/>
  <c r="I17" i="14" a="1"/>
  <c r="I17" i="14" s="1"/>
  <c r="I26" i="14" a="1"/>
  <c r="I26" i="14" s="1"/>
  <c r="I19" i="14" a="1"/>
  <c r="I19" i="14" s="1"/>
  <c r="I16" i="14" a="1"/>
  <c r="I16" i="14" s="1"/>
  <c r="I7" i="14" a="1"/>
  <c r="I7" i="14" s="1"/>
  <c r="I21" i="14" a="1"/>
  <c r="I21" i="14" s="1"/>
  <c r="I25" i="14" a="1"/>
  <c r="I25" i="14" s="1"/>
  <c r="I24" i="14" a="1"/>
  <c r="I24" i="14" s="1"/>
  <c r="I10" i="14" a="1"/>
  <c r="I10" i="14" s="1"/>
  <c r="I22" i="14" a="1"/>
  <c r="I22" i="14" s="1"/>
  <c r="I15" i="14" a="1"/>
  <c r="I15" i="14" s="1"/>
  <c r="I12" i="14" a="1"/>
  <c r="I12" i="14" s="1"/>
  <c r="I13" i="14" a="1"/>
  <c r="I13" i="14" s="1"/>
  <c r="I9" i="14" a="1"/>
  <c r="I9" i="14" s="1"/>
  <c r="I18" i="14" a="1"/>
  <c r="I18" i="14" s="1"/>
  <c r="I8" i="14" a="1"/>
  <c r="I8" i="14" s="1"/>
  <c r="K2" i="14"/>
  <c r="K6" i="14" s="1"/>
  <c r="M11" i="15" l="1" a="1"/>
  <c r="M11" i="15" s="1"/>
  <c r="M10" i="15" a="1"/>
  <c r="M10" i="15" s="1"/>
  <c r="M14" i="15" a="1"/>
  <c r="M14" i="15" s="1"/>
  <c r="M22" i="15" a="1"/>
  <c r="M22" i="15" s="1"/>
  <c r="M28" i="15"/>
  <c r="M19" i="15" a="1"/>
  <c r="M19" i="15" s="1"/>
  <c r="N34" i="21"/>
  <c r="I42" i="23"/>
  <c r="N42" i="21"/>
  <c r="N36" i="21"/>
  <c r="I31" i="23"/>
  <c r="L42" i="21"/>
  <c r="M26" i="15" a="1"/>
  <c r="M26" i="15" s="1"/>
  <c r="M20" i="15" a="1"/>
  <c r="M20" i="15" s="1"/>
  <c r="M13" i="15" a="1"/>
  <c r="M13" i="15" s="1"/>
  <c r="M18" i="15" a="1"/>
  <c r="M18" i="15" s="1"/>
  <c r="M12" i="15" a="1"/>
  <c r="M12" i="15" s="1"/>
  <c r="L44" i="21"/>
  <c r="M46" i="21"/>
  <c r="M21" i="15" a="1"/>
  <c r="M21" i="15" s="1"/>
  <c r="M9" i="15" a="1"/>
  <c r="M9" i="15" s="1"/>
  <c r="M7" i="15" a="1"/>
  <c r="M7" i="15" s="1"/>
  <c r="M16" i="15" a="1"/>
  <c r="M16" i="15" s="1"/>
  <c r="M23" i="15" a="1"/>
  <c r="M23" i="15" s="1"/>
  <c r="M8" i="15" a="1"/>
  <c r="M8" i="15" s="1"/>
  <c r="M25" i="15" a="1"/>
  <c r="M25" i="15" s="1"/>
  <c r="M17" i="15" a="1"/>
  <c r="M17" i="15" s="1"/>
  <c r="M15" i="15" a="1"/>
  <c r="M15" i="15" s="1"/>
  <c r="L34" i="21"/>
  <c r="H35" i="23"/>
  <c r="L46" i="21"/>
  <c r="K33" i="21"/>
  <c r="L33" i="21"/>
  <c r="L29" i="21"/>
  <c r="I33" i="23"/>
  <c r="H34" i="23"/>
  <c r="H41" i="23"/>
  <c r="F48" i="23"/>
  <c r="F44" i="23"/>
  <c r="F40" i="23"/>
  <c r="F36" i="23"/>
  <c r="F31" i="23"/>
  <c r="E47" i="23"/>
  <c r="E43" i="23"/>
  <c r="E39" i="23"/>
  <c r="E35" i="23"/>
  <c r="E31" i="23"/>
  <c r="C45" i="23"/>
  <c r="C41" i="23"/>
  <c r="C37" i="23"/>
  <c r="C33" i="23"/>
  <c r="C29" i="23"/>
  <c r="B34" i="23"/>
  <c r="B39" i="23"/>
  <c r="B48" i="23"/>
  <c r="B32" i="23"/>
  <c r="B41" i="23"/>
  <c r="F47" i="23"/>
  <c r="F43" i="23"/>
  <c r="F39" i="23"/>
  <c r="F35" i="23"/>
  <c r="F30" i="23"/>
  <c r="E46" i="23"/>
  <c r="E42" i="23"/>
  <c r="E38" i="23"/>
  <c r="E34" i="23"/>
  <c r="C48" i="23"/>
  <c r="C44" i="23"/>
  <c r="C40" i="23"/>
  <c r="C36" i="23"/>
  <c r="C32" i="23"/>
  <c r="B46" i="23"/>
  <c r="B29" i="23"/>
  <c r="B35" i="23"/>
  <c r="B44" i="23"/>
  <c r="B30" i="23"/>
  <c r="E29" i="23"/>
  <c r="F46" i="23"/>
  <c r="F42" i="23"/>
  <c r="F38" i="23"/>
  <c r="F34" i="23"/>
  <c r="F29" i="23"/>
  <c r="E45" i="23"/>
  <c r="E41" i="23"/>
  <c r="E37" i="23"/>
  <c r="E33" i="23"/>
  <c r="C47" i="23"/>
  <c r="C43" i="23"/>
  <c r="C39" i="23"/>
  <c r="C35" i="23"/>
  <c r="C31" i="23"/>
  <c r="B42" i="23"/>
  <c r="B47" i="23"/>
  <c r="B31" i="23"/>
  <c r="B40" i="23"/>
  <c r="B37" i="23"/>
  <c r="B45" i="23"/>
  <c r="F45" i="23"/>
  <c r="F41" i="23"/>
  <c r="F37" i="23"/>
  <c r="F33" i="23"/>
  <c r="E48" i="23"/>
  <c r="E44" i="23"/>
  <c r="E40" i="23"/>
  <c r="E36" i="23"/>
  <c r="E32" i="23"/>
  <c r="C46" i="23"/>
  <c r="C42" i="23"/>
  <c r="C30" i="23"/>
  <c r="B36" i="23"/>
  <c r="B38" i="23"/>
  <c r="B33" i="23"/>
  <c r="C38" i="23"/>
  <c r="B43" i="23"/>
  <c r="C34" i="23"/>
  <c r="E30" i="23"/>
  <c r="F32" i="23"/>
  <c r="G34" i="23"/>
  <c r="G48" i="23"/>
  <c r="G36" i="23"/>
  <c r="G40" i="23"/>
  <c r="G45" i="23"/>
  <c r="G30" i="23"/>
  <c r="G29" i="23"/>
  <c r="G33" i="23"/>
  <c r="G47" i="23"/>
  <c r="G35" i="23"/>
  <c r="G39" i="23"/>
  <c r="G31" i="23"/>
  <c r="G43" i="23"/>
  <c r="G46" i="23"/>
  <c r="G41" i="23"/>
  <c r="G42" i="23"/>
  <c r="G38" i="23"/>
  <c r="G32" i="23"/>
  <c r="G37" i="23"/>
  <c r="G44" i="23"/>
  <c r="I35" i="23"/>
  <c r="H48" i="23"/>
  <c r="K34" i="21"/>
  <c r="K41" i="21"/>
  <c r="K43" i="21"/>
  <c r="K39" i="21"/>
  <c r="N47" i="21"/>
  <c r="N44" i="21"/>
  <c r="N35" i="21"/>
  <c r="I43" i="21"/>
  <c r="I46" i="21"/>
  <c r="I31" i="21"/>
  <c r="I32" i="21"/>
  <c r="M29" i="21"/>
  <c r="M37" i="21"/>
  <c r="I44" i="23"/>
  <c r="H43" i="23"/>
  <c r="H42" i="23"/>
  <c r="I32" i="23"/>
  <c r="I37" i="23"/>
  <c r="H30" i="23"/>
  <c r="I40" i="23"/>
  <c r="I45" i="23"/>
  <c r="H46" i="23"/>
  <c r="I39" i="23"/>
  <c r="I36" i="23"/>
  <c r="H38" i="23"/>
  <c r="K42" i="21"/>
  <c r="N38" i="21"/>
  <c r="I41" i="23"/>
  <c r="H29" i="23"/>
  <c r="I46" i="23"/>
  <c r="H47" i="23"/>
  <c r="H45" i="23"/>
  <c r="I29" i="23"/>
  <c r="I43" i="23"/>
  <c r="H44" i="23"/>
  <c r="I30" i="23"/>
  <c r="H40" i="23"/>
  <c r="H39" i="23"/>
  <c r="M48" i="21"/>
  <c r="I38" i="23"/>
  <c r="H32" i="23"/>
  <c r="I47" i="23"/>
  <c r="H31" i="23"/>
  <c r="I48" i="23"/>
  <c r="H33" i="23"/>
  <c r="H36" i="23"/>
  <c r="I34" i="23"/>
  <c r="H37" i="23"/>
  <c r="K25" i="23" a="1"/>
  <c r="K25" i="23" s="1"/>
  <c r="K23" i="23" a="1"/>
  <c r="K23" i="23" s="1"/>
  <c r="K26" i="23" a="1"/>
  <c r="K26" i="23" s="1"/>
  <c r="K22" i="23" a="1"/>
  <c r="K22" i="23" s="1"/>
  <c r="K21" i="23" a="1"/>
  <c r="K21" i="23" s="1"/>
  <c r="K20" i="23" a="1"/>
  <c r="K20" i="23" s="1"/>
  <c r="K19" i="23" a="1"/>
  <c r="K19" i="23" s="1"/>
  <c r="K18" i="23" a="1"/>
  <c r="K18" i="23" s="1"/>
  <c r="K17" i="23" a="1"/>
  <c r="K17" i="23" s="1"/>
  <c r="K41" i="23" s="1"/>
  <c r="K16" i="23" a="1"/>
  <c r="K16" i="23" s="1"/>
  <c r="K15" i="23" a="1"/>
  <c r="K15" i="23" s="1"/>
  <c r="K48" i="23" s="1"/>
  <c r="K14" i="23" a="1"/>
  <c r="K14" i="23" s="1"/>
  <c r="K28" i="23"/>
  <c r="K24" i="23" a="1"/>
  <c r="K24" i="23" s="1"/>
  <c r="K12" i="23" a="1"/>
  <c r="K12" i="23" s="1"/>
  <c r="K10" i="23" a="1"/>
  <c r="K10" i="23" s="1"/>
  <c r="K8" i="23" a="1"/>
  <c r="K8" i="23" s="1"/>
  <c r="K13" i="23" a="1"/>
  <c r="K13" i="23" s="1"/>
  <c r="K38" i="23" s="1"/>
  <c r="K11" i="23" a="1"/>
  <c r="K11" i="23" s="1"/>
  <c r="K9" i="23" a="1"/>
  <c r="K9" i="23" s="1"/>
  <c r="K7" i="23" a="1"/>
  <c r="K7" i="23" s="1"/>
  <c r="J28" i="23"/>
  <c r="J25" i="23" a="1"/>
  <c r="J25" i="23" s="1"/>
  <c r="J23" i="23" a="1"/>
  <c r="J23" i="23" s="1"/>
  <c r="J26" i="23" a="1"/>
  <c r="J26" i="23" s="1"/>
  <c r="J20" i="23" a="1"/>
  <c r="J20" i="23" s="1"/>
  <c r="J14" i="23" a="1"/>
  <c r="J14" i="23" s="1"/>
  <c r="J13" i="23" a="1"/>
  <c r="J13" i="23" s="1"/>
  <c r="J11" i="23" a="1"/>
  <c r="J11" i="23" s="1"/>
  <c r="J24" i="23" a="1"/>
  <c r="J24" i="23" s="1"/>
  <c r="J21" i="23" a="1"/>
  <c r="J21" i="23" s="1"/>
  <c r="J12" i="23" a="1"/>
  <c r="J12" i="23" s="1"/>
  <c r="J10" i="23" a="1"/>
  <c r="J10" i="23" s="1"/>
  <c r="J35" i="23" s="1"/>
  <c r="J8" i="23" a="1"/>
  <c r="J8" i="23" s="1"/>
  <c r="J19" i="23" a="1"/>
  <c r="J19" i="23" s="1"/>
  <c r="J29" i="23" s="1"/>
  <c r="J17" i="23" a="1"/>
  <c r="J17" i="23" s="1"/>
  <c r="J41" i="23" s="1"/>
  <c r="J16" i="23" a="1"/>
  <c r="J16" i="23" s="1"/>
  <c r="J15" i="23" a="1"/>
  <c r="J15" i="23" s="1"/>
  <c r="J48" i="23" s="1"/>
  <c r="J9" i="23" a="1"/>
  <c r="J9" i="23" s="1"/>
  <c r="J7" i="23" a="1"/>
  <c r="J7" i="23" s="1"/>
  <c r="J22" i="23" a="1"/>
  <c r="J22" i="23" s="1"/>
  <c r="J18" i="23" a="1"/>
  <c r="J18" i="23" s="1"/>
  <c r="L2" i="23"/>
  <c r="M2" i="23" s="1"/>
  <c r="K46" i="21"/>
  <c r="K40" i="21"/>
  <c r="N46" i="21"/>
  <c r="I37" i="21"/>
  <c r="I33" i="21"/>
  <c r="I39" i="21"/>
  <c r="L36" i="21"/>
  <c r="M32" i="21"/>
  <c r="M44" i="21"/>
  <c r="M31" i="21"/>
  <c r="L41" i="21"/>
  <c r="N41" i="21"/>
  <c r="K35" i="21"/>
  <c r="K47" i="21"/>
  <c r="N39" i="21"/>
  <c r="I40" i="21"/>
  <c r="L43" i="21"/>
  <c r="I48" i="21"/>
  <c r="M33" i="21"/>
  <c r="L48" i="21"/>
  <c r="M43" i="21"/>
  <c r="M40" i="21"/>
  <c r="M38" i="21"/>
  <c r="N40" i="21"/>
  <c r="K36" i="21"/>
  <c r="K48" i="21"/>
  <c r="K44" i="21"/>
  <c r="N37" i="21"/>
  <c r="N30" i="21"/>
  <c r="N32" i="21"/>
  <c r="I36" i="21"/>
  <c r="I34" i="21"/>
  <c r="I29" i="21"/>
  <c r="I30" i="21"/>
  <c r="M30" i="21"/>
  <c r="L39" i="21"/>
  <c r="M39" i="21"/>
  <c r="M34" i="21"/>
  <c r="L40" i="21"/>
  <c r="L45" i="21"/>
  <c r="K38" i="21"/>
  <c r="N31" i="21"/>
  <c r="I35" i="21"/>
  <c r="L47" i="21"/>
  <c r="L28" i="15"/>
  <c r="L26" i="15" a="1"/>
  <c r="L26" i="15" s="1"/>
  <c r="L19" i="15" a="1"/>
  <c r="L19" i="15" s="1"/>
  <c r="L15" i="15" a="1"/>
  <c r="L15" i="15" s="1"/>
  <c r="L23" i="15" a="1"/>
  <c r="L23" i="15" s="1"/>
  <c r="L8" i="15" a="1"/>
  <c r="L8" i="15" s="1"/>
  <c r="L24" i="15" a="1"/>
  <c r="L24" i="15" s="1"/>
  <c r="L22" i="15" a="1"/>
  <c r="L22" i="15" s="1"/>
  <c r="L10" i="15" a="1"/>
  <c r="L10" i="15" s="1"/>
  <c r="L14" i="15" a="1"/>
  <c r="L14" i="15" s="1"/>
  <c r="L25" i="15" a="1"/>
  <c r="L25" i="15" s="1"/>
  <c r="L16" i="15" a="1"/>
  <c r="L16" i="15" s="1"/>
  <c r="L12" i="15" a="1"/>
  <c r="L12" i="15" s="1"/>
  <c r="L18" i="15" a="1"/>
  <c r="L18" i="15" s="1"/>
  <c r="L9" i="15" a="1"/>
  <c r="L9" i="15" s="1"/>
  <c r="L21" i="15" a="1"/>
  <c r="L21" i="15" s="1"/>
  <c r="L7" i="15" a="1"/>
  <c r="L7" i="15" s="1"/>
  <c r="L17" i="15" a="1"/>
  <c r="L17" i="15" s="1"/>
  <c r="L13" i="15" a="1"/>
  <c r="L13" i="15" s="1"/>
  <c r="L20" i="15" a="1"/>
  <c r="L20" i="15" s="1"/>
  <c r="L11" i="15" a="1"/>
  <c r="L11" i="15" s="1"/>
  <c r="K45" i="21"/>
  <c r="K30" i="21"/>
  <c r="K37" i="21"/>
  <c r="K31" i="21"/>
  <c r="K32" i="21"/>
  <c r="N45" i="21"/>
  <c r="N29" i="21"/>
  <c r="N43" i="21"/>
  <c r="N48" i="21"/>
  <c r="N33" i="21"/>
  <c r="I45" i="21"/>
  <c r="I47" i="21"/>
  <c r="I41" i="21"/>
  <c r="I44" i="21"/>
  <c r="M42" i="21"/>
  <c r="L38" i="21"/>
  <c r="L32" i="21"/>
  <c r="M35" i="21"/>
  <c r="L30" i="21"/>
  <c r="L31" i="21"/>
  <c r="M41" i="21"/>
  <c r="L37" i="21"/>
  <c r="D13" i="15"/>
  <c r="A13" i="15" s="1"/>
  <c r="D20" i="15"/>
  <c r="A20" i="15" s="1"/>
  <c r="D10" i="15"/>
  <c r="A10" i="15" s="1"/>
  <c r="D14" i="15"/>
  <c r="A14" i="15" s="1"/>
  <c r="D19" i="15"/>
  <c r="A19" i="15" s="1"/>
  <c r="D16" i="15"/>
  <c r="A16" i="15" s="1"/>
  <c r="D15" i="15"/>
  <c r="A15" i="15" s="1"/>
  <c r="D23" i="15"/>
  <c r="A23" i="15" s="1"/>
  <c r="D18" i="15"/>
  <c r="A18" i="15" s="1"/>
  <c r="D26" i="15"/>
  <c r="A26" i="15" s="1"/>
  <c r="D24" i="15"/>
  <c r="A24" i="15" s="1"/>
  <c r="D22" i="15"/>
  <c r="A22" i="15" s="1"/>
  <c r="D8" i="15"/>
  <c r="A8" i="15" s="1"/>
  <c r="D17" i="15"/>
  <c r="A17" i="15" s="1"/>
  <c r="D25" i="15"/>
  <c r="A25" i="15" s="1"/>
  <c r="D12" i="15"/>
  <c r="A12" i="15" s="1"/>
  <c r="D21" i="15"/>
  <c r="A21" i="15" s="1"/>
  <c r="D9" i="15"/>
  <c r="A9" i="15" s="1"/>
  <c r="D11" i="15"/>
  <c r="A11" i="15" s="1"/>
  <c r="K43" i="13"/>
  <c r="K33" i="13"/>
  <c r="M47" i="13"/>
  <c r="I32" i="13"/>
  <c r="L44" i="13"/>
  <c r="M45" i="13"/>
  <c r="L35" i="13"/>
  <c r="K48" i="13"/>
  <c r="K35" i="13"/>
  <c r="L33" i="13"/>
  <c r="M35" i="13"/>
  <c r="I35" i="13"/>
  <c r="M48" i="13"/>
  <c r="M33" i="13"/>
  <c r="K42" i="13"/>
  <c r="K45" i="13"/>
  <c r="K37" i="13"/>
  <c r="I41" i="13"/>
  <c r="K36" i="13"/>
  <c r="I31" i="13"/>
  <c r="L45" i="13"/>
  <c r="L46" i="13"/>
  <c r="I30" i="13"/>
  <c r="L40" i="13"/>
  <c r="M38" i="13"/>
  <c r="L47" i="13"/>
  <c r="I48" i="13"/>
  <c r="I34" i="13"/>
  <c r="K29" i="13"/>
  <c r="K38" i="13"/>
  <c r="I38" i="13"/>
  <c r="K31" i="13"/>
  <c r="K47" i="13"/>
  <c r="K41" i="13"/>
  <c r="L30" i="13"/>
  <c r="I39" i="13"/>
  <c r="K40" i="13"/>
  <c r="M31" i="13"/>
  <c r="L36" i="13"/>
  <c r="K46" i="13"/>
  <c r="L37" i="13"/>
  <c r="I45" i="13"/>
  <c r="L32" i="13"/>
  <c r="K30" i="13"/>
  <c r="I47" i="13"/>
  <c r="M30" i="13"/>
  <c r="I36" i="13"/>
  <c r="I43" i="13"/>
  <c r="K32" i="13"/>
  <c r="K34" i="13"/>
  <c r="K39" i="13"/>
  <c r="M34" i="13"/>
  <c r="I46" i="13"/>
  <c r="I33" i="13"/>
  <c r="I37" i="13"/>
  <c r="M36" i="13"/>
  <c r="L42" i="13"/>
  <c r="L48" i="13"/>
  <c r="I44" i="13"/>
  <c r="K44" i="13"/>
  <c r="L31" i="13"/>
  <c r="M42" i="13"/>
  <c r="M32" i="13"/>
  <c r="I29" i="13"/>
  <c r="L34" i="13"/>
  <c r="L41" i="13"/>
  <c r="A7" i="15"/>
  <c r="C40" i="13"/>
  <c r="E30" i="13"/>
  <c r="F29" i="13"/>
  <c r="C43" i="13"/>
  <c r="E44" i="13"/>
  <c r="F41" i="13"/>
  <c r="C33" i="13"/>
  <c r="C48" i="13"/>
  <c r="E31" i="13"/>
  <c r="F31" i="13"/>
  <c r="B37" i="13"/>
  <c r="C42" i="13"/>
  <c r="B47" i="13"/>
  <c r="F42" i="13"/>
  <c r="B48" i="13"/>
  <c r="E41" i="13"/>
  <c r="B41" i="13"/>
  <c r="C32" i="13"/>
  <c r="C35" i="13"/>
  <c r="E42" i="13"/>
  <c r="B35" i="13"/>
  <c r="B46" i="13"/>
  <c r="C38" i="13"/>
  <c r="B30" i="13"/>
  <c r="E46" i="13"/>
  <c r="B36" i="13"/>
  <c r="C41" i="13"/>
  <c r="F40" i="13"/>
  <c r="B40" i="13"/>
  <c r="F45" i="13"/>
  <c r="F33" i="13"/>
  <c r="F34" i="13"/>
  <c r="C46" i="13"/>
  <c r="C45" i="13"/>
  <c r="F37" i="13"/>
  <c r="E35" i="13"/>
  <c r="B38" i="13"/>
  <c r="B44" i="13"/>
  <c r="E37" i="13"/>
  <c r="E33" i="13"/>
  <c r="F35" i="13"/>
  <c r="C34" i="13"/>
  <c r="B33" i="13"/>
  <c r="F39" i="13"/>
  <c r="F44" i="13"/>
  <c r="C37" i="13"/>
  <c r="C39" i="13"/>
  <c r="B42" i="13"/>
  <c r="C36" i="13"/>
  <c r="B43" i="13"/>
  <c r="E36" i="13"/>
  <c r="C29" i="13"/>
  <c r="C47" i="13"/>
  <c r="B31" i="13"/>
  <c r="E45" i="13"/>
  <c r="E29" i="13"/>
  <c r="B29" i="13"/>
  <c r="C44" i="13"/>
  <c r="E34" i="13"/>
  <c r="C30" i="13"/>
  <c r="F46" i="13"/>
  <c r="E32" i="13"/>
  <c r="F30" i="13"/>
  <c r="F38" i="13"/>
  <c r="E38" i="13"/>
  <c r="B34" i="13"/>
  <c r="F47" i="13"/>
  <c r="E39" i="13"/>
  <c r="F32" i="13"/>
  <c r="F43" i="13"/>
  <c r="B32" i="13"/>
  <c r="E48" i="13"/>
  <c r="B45" i="13"/>
  <c r="E43" i="13"/>
  <c r="E40" i="13"/>
  <c r="F36" i="13"/>
  <c r="C31" i="13"/>
  <c r="B39" i="13"/>
  <c r="F48" i="13"/>
  <c r="E47" i="13"/>
  <c r="G47" i="13"/>
  <c r="H44" i="13"/>
  <c r="G45" i="13"/>
  <c r="N35" i="13"/>
  <c r="N45" i="13"/>
  <c r="G43" i="13"/>
  <c r="M39" i="13"/>
  <c r="N34" i="13"/>
  <c r="G32" i="13"/>
  <c r="N37" i="13"/>
  <c r="H32" i="13"/>
  <c r="J30" i="13"/>
  <c r="G31" i="13"/>
  <c r="H37" i="13"/>
  <c r="G48" i="13"/>
  <c r="H48" i="13"/>
  <c r="M41" i="13"/>
  <c r="N33" i="13"/>
  <c r="G29" i="13"/>
  <c r="H40" i="13"/>
  <c r="L39" i="13"/>
  <c r="H47" i="13"/>
  <c r="N36" i="13"/>
  <c r="J32" i="13"/>
  <c r="N44" i="13"/>
  <c r="L38" i="13"/>
  <c r="G33" i="13"/>
  <c r="J33" i="13"/>
  <c r="H29" i="13"/>
  <c r="H35" i="13"/>
  <c r="J29" i="13"/>
  <c r="N29" i="13"/>
  <c r="N38" i="13"/>
  <c r="N31" i="13"/>
  <c r="H33" i="13"/>
  <c r="G41" i="13"/>
  <c r="J37" i="13"/>
  <c r="G39" i="13"/>
  <c r="N43" i="13"/>
  <c r="H30" i="13"/>
  <c r="J41" i="13"/>
  <c r="G46" i="13"/>
  <c r="M43" i="13"/>
  <c r="H45" i="13"/>
  <c r="J43" i="13"/>
  <c r="J42" i="13"/>
  <c r="N47" i="13"/>
  <c r="G36" i="13"/>
  <c r="H36" i="13"/>
  <c r="H39" i="13"/>
  <c r="G35" i="13"/>
  <c r="J45" i="13"/>
  <c r="I42" i="13"/>
  <c r="J46" i="13"/>
  <c r="J31" i="13"/>
  <c r="J35" i="13"/>
  <c r="N32" i="13"/>
  <c r="J39" i="13"/>
  <c r="G38" i="13"/>
  <c r="N42" i="13"/>
  <c r="H43" i="13"/>
  <c r="J44" i="13"/>
  <c r="G42" i="13"/>
  <c r="M44" i="13"/>
  <c r="G44" i="13"/>
  <c r="H41" i="13"/>
  <c r="J47" i="13"/>
  <c r="N48" i="13"/>
  <c r="G37" i="13"/>
  <c r="J38" i="13"/>
  <c r="H38" i="13"/>
  <c r="G30" i="13"/>
  <c r="J48" i="13"/>
  <c r="N30" i="13"/>
  <c r="G34" i="13"/>
  <c r="H34" i="13"/>
  <c r="H31" i="13"/>
  <c r="G40" i="13"/>
  <c r="H42" i="13"/>
  <c r="J34" i="13"/>
  <c r="H46" i="13"/>
  <c r="J40" i="13"/>
  <c r="N46" i="13"/>
  <c r="J36" i="13"/>
  <c r="N39" i="13"/>
  <c r="L29" i="13"/>
  <c r="N41" i="13"/>
  <c r="N40" i="13"/>
  <c r="M37" i="13"/>
  <c r="M46" i="13"/>
  <c r="L43" i="13"/>
  <c r="M29" i="13"/>
  <c r="M40" i="13"/>
  <c r="I40" i="13"/>
  <c r="J29" i="14"/>
  <c r="I29" i="14"/>
  <c r="J41" i="14"/>
  <c r="I41" i="14"/>
  <c r="J47" i="14"/>
  <c r="I47" i="14"/>
  <c r="I42" i="14"/>
  <c r="J36" i="14"/>
  <c r="J44" i="14"/>
  <c r="J48" i="14"/>
  <c r="L2" i="14"/>
  <c r="I43" i="14"/>
  <c r="I40" i="14"/>
  <c r="I37" i="14"/>
  <c r="I33" i="14"/>
  <c r="I35" i="14"/>
  <c r="I32" i="14"/>
  <c r="J39" i="14"/>
  <c r="J33" i="14"/>
  <c r="J37" i="14"/>
  <c r="J31" i="14"/>
  <c r="J30" i="14"/>
  <c r="I39" i="14"/>
  <c r="I38" i="14"/>
  <c r="I34" i="14"/>
  <c r="I44" i="14"/>
  <c r="I48" i="14"/>
  <c r="J43" i="14"/>
  <c r="J40" i="14"/>
  <c r="J34" i="14"/>
  <c r="J35" i="14"/>
  <c r="J38" i="14"/>
  <c r="J42" i="14"/>
  <c r="K26" i="14" a="1"/>
  <c r="K26" i="14" s="1"/>
  <c r="K18" i="14" a="1"/>
  <c r="K18" i="14" s="1"/>
  <c r="K20" i="14" a="1"/>
  <c r="K20" i="14" s="1"/>
  <c r="K11" i="14" a="1"/>
  <c r="K11" i="14" s="1"/>
  <c r="K10" i="14" a="1"/>
  <c r="K10" i="14" s="1"/>
  <c r="K28" i="14"/>
  <c r="K14" i="14" a="1"/>
  <c r="K14" i="14" s="1"/>
  <c r="K16" i="14" a="1"/>
  <c r="K16" i="14" s="1"/>
  <c r="K7" i="14" a="1"/>
  <c r="K7" i="14" s="1"/>
  <c r="K21" i="14" a="1"/>
  <c r="K21" i="14" s="1"/>
  <c r="K25" i="14" a="1"/>
  <c r="K25" i="14" s="1"/>
  <c r="K22" i="14" a="1"/>
  <c r="K22" i="14" s="1"/>
  <c r="K15" i="14" a="1"/>
  <c r="K15" i="14" s="1"/>
  <c r="K13" i="14" a="1"/>
  <c r="K13" i="14" s="1"/>
  <c r="K23" i="14" a="1"/>
  <c r="K23" i="14" s="1"/>
  <c r="K19" i="14" a="1"/>
  <c r="K19" i="14" s="1"/>
  <c r="K12" i="14" a="1"/>
  <c r="K12" i="14" s="1"/>
  <c r="K17" i="14" a="1"/>
  <c r="K17" i="14" s="1"/>
  <c r="K8" i="14" a="1"/>
  <c r="K8" i="14" s="1"/>
  <c r="K24" i="14" a="1"/>
  <c r="K24" i="14" s="1"/>
  <c r="K9" i="14" a="1"/>
  <c r="K9" i="14" s="1"/>
  <c r="I30" i="14"/>
  <c r="I31" i="14"/>
  <c r="I45" i="14"/>
  <c r="I46" i="14"/>
  <c r="I36" i="14"/>
  <c r="J45" i="14"/>
  <c r="J46" i="14"/>
  <c r="J32" i="14"/>
  <c r="K40" i="23" l="1"/>
  <c r="J46" i="23"/>
  <c r="J34" i="23"/>
  <c r="K42" i="23"/>
  <c r="J30" i="23"/>
  <c r="J40" i="23"/>
  <c r="K46" i="23"/>
  <c r="J43" i="23"/>
  <c r="K36" i="23"/>
  <c r="K37" i="23"/>
  <c r="K45" i="23"/>
  <c r="J39" i="23"/>
  <c r="J45" i="23"/>
  <c r="K43" i="23"/>
  <c r="J36" i="23"/>
  <c r="J31" i="23"/>
  <c r="J38" i="23"/>
  <c r="J33" i="23"/>
  <c r="K35" i="23"/>
  <c r="K34" i="23"/>
  <c r="K30" i="23"/>
  <c r="K39" i="23"/>
  <c r="J44" i="23"/>
  <c r="J47" i="23"/>
  <c r="K31" i="23"/>
  <c r="K29" i="23"/>
  <c r="J37" i="23"/>
  <c r="J32" i="23"/>
  <c r="K32" i="23"/>
  <c r="K33" i="23"/>
  <c r="J42" i="23"/>
  <c r="K44" i="23"/>
  <c r="K47" i="23"/>
  <c r="L6" i="23"/>
  <c r="N2" i="23"/>
  <c r="N6" i="23" s="1"/>
  <c r="M6" i="23"/>
  <c r="M2" i="14"/>
  <c r="L6" i="14"/>
  <c r="L12" i="14" s="1" a="1"/>
  <c r="L12" i="14" s="1"/>
  <c r="I29" i="15"/>
  <c r="N36" i="15"/>
  <c r="B38" i="15"/>
  <c r="H36" i="15"/>
  <c r="J44" i="15"/>
  <c r="J43" i="15"/>
  <c r="I36" i="15"/>
  <c r="J36" i="15"/>
  <c r="L36" i="15"/>
  <c r="G36" i="15"/>
  <c r="G37" i="15"/>
  <c r="C37" i="15"/>
  <c r="M36" i="15"/>
  <c r="H37" i="15"/>
  <c r="H41" i="15"/>
  <c r="M35" i="15"/>
  <c r="C31" i="15"/>
  <c r="M37" i="15"/>
  <c r="B34" i="15"/>
  <c r="M39" i="15"/>
  <c r="G42" i="15"/>
  <c r="L32" i="15"/>
  <c r="M48" i="15"/>
  <c r="M30" i="15"/>
  <c r="C43" i="15"/>
  <c r="E44" i="15"/>
  <c r="H32" i="15"/>
  <c r="H42" i="15"/>
  <c r="B40" i="15"/>
  <c r="B30" i="15"/>
  <c r="J47" i="15"/>
  <c r="G44" i="15"/>
  <c r="L40" i="15"/>
  <c r="K42" i="15"/>
  <c r="K33" i="15"/>
  <c r="J29" i="15"/>
  <c r="G41" i="15"/>
  <c r="M40" i="15"/>
  <c r="I43" i="15"/>
  <c r="J45" i="15"/>
  <c r="E40" i="15"/>
  <c r="B33" i="15"/>
  <c r="J31" i="15"/>
  <c r="C29" i="15"/>
  <c r="F47" i="15"/>
  <c r="G43" i="15"/>
  <c r="H34" i="15"/>
  <c r="N32" i="15"/>
  <c r="N45" i="15"/>
  <c r="I45" i="15"/>
  <c r="F33" i="15"/>
  <c r="E33" i="15"/>
  <c r="B31" i="15"/>
  <c r="B32" i="15"/>
  <c r="B43" i="15"/>
  <c r="E31" i="15"/>
  <c r="F44" i="15"/>
  <c r="E36" i="15"/>
  <c r="F35" i="15"/>
  <c r="H38" i="15"/>
  <c r="L48" i="15"/>
  <c r="L39" i="15"/>
  <c r="C48" i="15"/>
  <c r="L45" i="15"/>
  <c r="K41" i="15"/>
  <c r="I41" i="15"/>
  <c r="B47" i="15"/>
  <c r="E29" i="15"/>
  <c r="B29" i="15"/>
  <c r="N34" i="15"/>
  <c r="C34" i="15"/>
  <c r="J37" i="15"/>
  <c r="H44" i="15"/>
  <c r="M47" i="15"/>
  <c r="K37" i="15"/>
  <c r="K30" i="15"/>
  <c r="E37" i="15"/>
  <c r="G45" i="15"/>
  <c r="N35" i="15"/>
  <c r="J42" i="15"/>
  <c r="F32" i="15"/>
  <c r="E30" i="15"/>
  <c r="E34" i="15"/>
  <c r="I44" i="15"/>
  <c r="L44" i="15"/>
  <c r="C46" i="15"/>
  <c r="C30" i="15"/>
  <c r="C42" i="15"/>
  <c r="G35" i="15"/>
  <c r="I48" i="15"/>
  <c r="M44" i="15"/>
  <c r="E46" i="15"/>
  <c r="C39" i="15"/>
  <c r="G31" i="15"/>
  <c r="K46" i="15"/>
  <c r="B48" i="15"/>
  <c r="J46" i="15"/>
  <c r="M41" i="15"/>
  <c r="F41" i="15"/>
  <c r="J41" i="15"/>
  <c r="I46" i="15"/>
  <c r="K32" i="15"/>
  <c r="G48" i="15"/>
  <c r="H39" i="15"/>
  <c r="L47" i="15"/>
  <c r="N43" i="15"/>
  <c r="J39" i="15"/>
  <c r="B46" i="15"/>
  <c r="C40" i="15"/>
  <c r="J48" i="15"/>
  <c r="B41" i="15"/>
  <c r="E48" i="15"/>
  <c r="F31" i="15"/>
  <c r="C36" i="15"/>
  <c r="E38" i="15"/>
  <c r="B35" i="15"/>
  <c r="G33" i="15"/>
  <c r="G46" i="15"/>
  <c r="K45" i="15"/>
  <c r="F45" i="15"/>
  <c r="M34" i="15"/>
  <c r="N46" i="15"/>
  <c r="J38" i="15"/>
  <c r="F46" i="15"/>
  <c r="M29" i="15"/>
  <c r="E47" i="15"/>
  <c r="C38" i="15"/>
  <c r="K44" i="15"/>
  <c r="H40" i="15"/>
  <c r="L35" i="15"/>
  <c r="B37" i="15"/>
  <c r="N30" i="15"/>
  <c r="N37" i="15"/>
  <c r="K36" i="15"/>
  <c r="H35" i="15"/>
  <c r="I42" i="15"/>
  <c r="J35" i="15"/>
  <c r="M31" i="15"/>
  <c r="B39" i="15"/>
  <c r="H48" i="15"/>
  <c r="L42" i="15"/>
  <c r="N44" i="15"/>
  <c r="I30" i="15"/>
  <c r="B42" i="15"/>
  <c r="F30" i="15"/>
  <c r="G38" i="15"/>
  <c r="K35" i="15"/>
  <c r="I35" i="15"/>
  <c r="F42" i="15"/>
  <c r="H29" i="15"/>
  <c r="G34" i="15"/>
  <c r="K48" i="15"/>
  <c r="K43" i="15"/>
  <c r="N33" i="15"/>
  <c r="C41" i="15"/>
  <c r="K34" i="15"/>
  <c r="E32" i="15"/>
  <c r="I39" i="15"/>
  <c r="I47" i="15"/>
  <c r="H43" i="15"/>
  <c r="G47" i="15"/>
  <c r="M46" i="15"/>
  <c r="F48" i="15"/>
  <c r="C45" i="15"/>
  <c r="F40" i="15"/>
  <c r="I38" i="15"/>
  <c r="C47" i="15"/>
  <c r="N29" i="15"/>
  <c r="I34" i="15"/>
  <c r="B36" i="15"/>
  <c r="C35" i="15"/>
  <c r="F37" i="15"/>
  <c r="I37" i="15"/>
  <c r="H46" i="15"/>
  <c r="L41" i="15"/>
  <c r="J33" i="15"/>
  <c r="I32" i="15"/>
  <c r="I40" i="15"/>
  <c r="N47" i="15"/>
  <c r="L31" i="15"/>
  <c r="E43" i="15"/>
  <c r="F38" i="15"/>
  <c r="J40" i="15"/>
  <c r="K29" i="15"/>
  <c r="G39" i="15"/>
  <c r="E41" i="15"/>
  <c r="H30" i="15"/>
  <c r="L43" i="15"/>
  <c r="L37" i="15"/>
  <c r="E35" i="15"/>
  <c r="H31" i="15"/>
  <c r="L34" i="15"/>
  <c r="M38" i="15"/>
  <c r="J30" i="15"/>
  <c r="G29" i="15"/>
  <c r="H45" i="15"/>
  <c r="J32" i="15"/>
  <c r="N42" i="15"/>
  <c r="M43" i="15"/>
  <c r="L29" i="15"/>
  <c r="G30" i="15"/>
  <c r="M42" i="15"/>
  <c r="K38" i="15"/>
  <c r="L46" i="15"/>
  <c r="L30" i="15"/>
  <c r="E42" i="15"/>
  <c r="N48" i="15"/>
  <c r="I33" i="15"/>
  <c r="N38" i="15"/>
  <c r="N41" i="15"/>
  <c r="C33" i="15"/>
  <c r="K40" i="15"/>
  <c r="K47" i="15"/>
  <c r="E39" i="15"/>
  <c r="G40" i="15"/>
  <c r="G32" i="15"/>
  <c r="L38" i="15"/>
  <c r="I31" i="15"/>
  <c r="M33" i="15"/>
  <c r="E45" i="15"/>
  <c r="J34" i="15"/>
  <c r="N31" i="15"/>
  <c r="K39" i="15"/>
  <c r="M32" i="15"/>
  <c r="N39" i="15"/>
  <c r="C44" i="15"/>
  <c r="B44" i="15"/>
  <c r="F36" i="15"/>
  <c r="H47" i="15"/>
  <c r="H33" i="15"/>
  <c r="M45" i="15"/>
  <c r="K31" i="15"/>
  <c r="L33" i="15"/>
  <c r="N40" i="15"/>
  <c r="B45" i="15"/>
  <c r="C32" i="15"/>
  <c r="F34" i="15"/>
  <c r="F43" i="15"/>
  <c r="F29" i="15"/>
  <c r="F39" i="15"/>
  <c r="K29" i="14"/>
  <c r="K41" i="14"/>
  <c r="K34" i="14"/>
  <c r="K47" i="14"/>
  <c r="K38" i="14"/>
  <c r="K39" i="14"/>
  <c r="K42" i="14"/>
  <c r="K36" i="14"/>
  <c r="K45" i="14"/>
  <c r="K46" i="14"/>
  <c r="K44" i="14"/>
  <c r="K48" i="14"/>
  <c r="K37" i="14"/>
  <c r="K33" i="14"/>
  <c r="K31" i="14"/>
  <c r="K30" i="14"/>
  <c r="K35" i="14"/>
  <c r="K32" i="14"/>
  <c r="K43" i="14"/>
  <c r="K40" i="14"/>
  <c r="M28" i="23" l="1"/>
  <c r="M25" i="23" a="1"/>
  <c r="M25" i="23" s="1"/>
  <c r="M23" i="23" a="1"/>
  <c r="M23" i="23" s="1"/>
  <c r="M22" i="23" a="1"/>
  <c r="M22" i="23" s="1"/>
  <c r="M21" i="23" a="1"/>
  <c r="M21" i="23" s="1"/>
  <c r="M20" i="23" a="1"/>
  <c r="M20" i="23" s="1"/>
  <c r="M19" i="23" a="1"/>
  <c r="M19" i="23" s="1"/>
  <c r="M18" i="23" a="1"/>
  <c r="M18" i="23" s="1"/>
  <c r="M17" i="23" a="1"/>
  <c r="M17" i="23" s="1"/>
  <c r="M41" i="23" s="1"/>
  <c r="M16" i="23" a="1"/>
  <c r="M16" i="23" s="1"/>
  <c r="M46" i="23" s="1"/>
  <c r="M15" i="23" a="1"/>
  <c r="M15" i="23" s="1"/>
  <c r="M48" i="23" s="1"/>
  <c r="M14" i="23" a="1"/>
  <c r="M14" i="23" s="1"/>
  <c r="M24" i="23" a="1"/>
  <c r="M24" i="23" s="1"/>
  <c r="M13" i="23" a="1"/>
  <c r="M13" i="23" s="1"/>
  <c r="M11" i="23" a="1"/>
  <c r="M11" i="23" s="1"/>
  <c r="M7" i="23" a="1"/>
  <c r="M7" i="23" s="1"/>
  <c r="M36" i="23" s="1"/>
  <c r="M26" i="23" a="1"/>
  <c r="M26" i="23" s="1"/>
  <c r="M12" i="23" a="1"/>
  <c r="M12" i="23" s="1"/>
  <c r="M10" i="23" a="1"/>
  <c r="M10" i="23" s="1"/>
  <c r="M35" i="23" s="1"/>
  <c r="M8" i="23" a="1"/>
  <c r="M8" i="23" s="1"/>
  <c r="M37" i="23" s="1"/>
  <c r="M9" i="23" a="1"/>
  <c r="M9" i="23" s="1"/>
  <c r="M45" i="23" s="1"/>
  <c r="N28" i="23"/>
  <c r="N24" i="23" a="1"/>
  <c r="N24" i="23" s="1"/>
  <c r="N26" i="23" a="1"/>
  <c r="N26" i="23" s="1"/>
  <c r="N22" i="23" a="1"/>
  <c r="N22" i="23" s="1"/>
  <c r="N18" i="23" a="1"/>
  <c r="N18" i="23" s="1"/>
  <c r="N19" i="23" a="1"/>
  <c r="N19" i="23" s="1"/>
  <c r="N13" i="23" a="1"/>
  <c r="N13" i="23" s="1"/>
  <c r="N11" i="23" a="1"/>
  <c r="N11" i="23" s="1"/>
  <c r="N9" i="23" a="1"/>
  <c r="N9" i="23" s="1"/>
  <c r="N7" i="23" a="1"/>
  <c r="N7" i="23" s="1"/>
  <c r="N36" i="23" s="1"/>
  <c r="N17" i="23" a="1"/>
  <c r="N17" i="23" s="1"/>
  <c r="N41" i="23" s="1"/>
  <c r="N16" i="23" a="1"/>
  <c r="N16" i="23" s="1"/>
  <c r="N15" i="23" a="1"/>
  <c r="N15" i="23" s="1"/>
  <c r="N48" i="23" s="1"/>
  <c r="N14" i="23" a="1"/>
  <c r="N14" i="23" s="1"/>
  <c r="N12" i="23" a="1"/>
  <c r="N12" i="23" s="1"/>
  <c r="N31" i="23" s="1"/>
  <c r="N10" i="23" a="1"/>
  <c r="N10" i="23" s="1"/>
  <c r="N35" i="23" s="1"/>
  <c r="N8" i="23" a="1"/>
  <c r="N8" i="23" s="1"/>
  <c r="N37" i="23" s="1"/>
  <c r="N25" i="23" a="1"/>
  <c r="N25" i="23" s="1"/>
  <c r="N23" i="23" a="1"/>
  <c r="N23" i="23" s="1"/>
  <c r="N20" i="23" a="1"/>
  <c r="N20" i="23" s="1"/>
  <c r="N32" i="23" s="1"/>
  <c r="N21" i="23" a="1"/>
  <c r="N21" i="23" s="1"/>
  <c r="L28" i="23"/>
  <c r="L26" i="23" a="1"/>
  <c r="L26" i="23" s="1"/>
  <c r="L24" i="23" a="1"/>
  <c r="L24" i="23" s="1"/>
  <c r="L25" i="23" a="1"/>
  <c r="L25" i="23" s="1"/>
  <c r="L23" i="23" a="1"/>
  <c r="L23" i="23" s="1"/>
  <c r="L21" i="23" a="1"/>
  <c r="L21" i="23" s="1"/>
  <c r="L13" i="23" a="1"/>
  <c r="L13" i="23" s="1"/>
  <c r="L38" i="23" s="1"/>
  <c r="L11" i="23" a="1"/>
  <c r="L11" i="23" s="1"/>
  <c r="L9" i="23" a="1"/>
  <c r="L9" i="23" s="1"/>
  <c r="L7" i="23" a="1"/>
  <c r="L7" i="23" s="1"/>
  <c r="L36" i="23" s="1"/>
  <c r="L22" i="23" a="1"/>
  <c r="L22" i="23" s="1"/>
  <c r="L18" i="23" a="1"/>
  <c r="L18" i="23" s="1"/>
  <c r="L17" i="23" a="1"/>
  <c r="L17" i="23" s="1"/>
  <c r="L41" i="23" s="1"/>
  <c r="L16" i="23" a="1"/>
  <c r="L16" i="23" s="1"/>
  <c r="L46" i="23" s="1"/>
  <c r="L15" i="23" a="1"/>
  <c r="L15" i="23" s="1"/>
  <c r="L48" i="23" s="1"/>
  <c r="L14" i="23" a="1"/>
  <c r="L14" i="23" s="1"/>
  <c r="L19" i="23" a="1"/>
  <c r="L19" i="23" s="1"/>
  <c r="L12" i="23" a="1"/>
  <c r="L12" i="23" s="1"/>
  <c r="L31" i="23" s="1"/>
  <c r="L10" i="23" a="1"/>
  <c r="L10" i="23" s="1"/>
  <c r="L8" i="23" a="1"/>
  <c r="L8" i="23" s="1"/>
  <c r="L37" i="23" s="1"/>
  <c r="L20" i="23" a="1"/>
  <c r="L20" i="23" s="1"/>
  <c r="N2" i="14"/>
  <c r="N6" i="14" s="1"/>
  <c r="M6" i="14"/>
  <c r="M25" i="14" s="1" a="1"/>
  <c r="M25" i="14" s="1"/>
  <c r="L28" i="14"/>
  <c r="L20" i="14" a="1"/>
  <c r="L20" i="14" s="1"/>
  <c r="L9" i="14" a="1"/>
  <c r="L9" i="14" s="1"/>
  <c r="L14" i="14" a="1"/>
  <c r="L14" i="14" s="1"/>
  <c r="L8" i="14" a="1"/>
  <c r="L8" i="14" s="1"/>
  <c r="L22" i="14" a="1"/>
  <c r="L22" i="14" s="1"/>
  <c r="L7" i="14" a="1"/>
  <c r="L7" i="14" s="1"/>
  <c r="L21" i="14" a="1"/>
  <c r="L21" i="14" s="1"/>
  <c r="L13" i="14" a="1"/>
  <c r="L13" i="14" s="1"/>
  <c r="L17" i="14" a="1"/>
  <c r="L17" i="14" s="1"/>
  <c r="M14" i="14" a="1"/>
  <c r="M14" i="14" s="1"/>
  <c r="M8" i="14" a="1"/>
  <c r="M8" i="14" s="1"/>
  <c r="L26" i="14" a="1"/>
  <c r="L26" i="14" s="1"/>
  <c r="L16" i="14" a="1"/>
  <c r="L16" i="14" s="1"/>
  <c r="L18" i="14" a="1"/>
  <c r="L18" i="14" s="1"/>
  <c r="L10" i="14" a="1"/>
  <c r="L10" i="14" s="1"/>
  <c r="L11" i="14" a="1"/>
  <c r="L11" i="14" s="1"/>
  <c r="L25" i="14" a="1"/>
  <c r="L25" i="14" s="1"/>
  <c r="M24" i="14" a="1"/>
  <c r="M24" i="14" s="1"/>
  <c r="M12" i="14" a="1"/>
  <c r="M12" i="14" s="1"/>
  <c r="L19" i="14" a="1"/>
  <c r="L19" i="14" s="1"/>
  <c r="L29" i="14" s="1"/>
  <c r="L23" i="14" a="1"/>
  <c r="L23" i="14" s="1"/>
  <c r="L33" i="14" s="1"/>
  <c r="L24" i="14" a="1"/>
  <c r="L24" i="14" s="1"/>
  <c r="L39" i="14" s="1"/>
  <c r="L15" i="14" a="1"/>
  <c r="L15" i="14" s="1"/>
  <c r="M17" i="14" a="1"/>
  <c r="M17" i="14" s="1"/>
  <c r="M19" i="14" a="1"/>
  <c r="M19" i="14" s="1"/>
  <c r="M30" i="14" s="1"/>
  <c r="M21" i="14" a="1"/>
  <c r="M21" i="14" s="1"/>
  <c r="M11" i="14" a="1"/>
  <c r="M11" i="14" s="1"/>
  <c r="M9" i="14" a="1"/>
  <c r="M9" i="14" s="1"/>
  <c r="M48" i="14" s="1"/>
  <c r="M15" i="14" a="1"/>
  <c r="M15" i="14" s="1"/>
  <c r="M10" i="14" a="1"/>
  <c r="M10" i="14" s="1"/>
  <c r="M22" i="14" a="1"/>
  <c r="M22" i="14" s="1"/>
  <c r="M26" i="14" a="1"/>
  <c r="M26" i="14" s="1"/>
  <c r="M23" i="14" a="1"/>
  <c r="M23" i="14" s="1"/>
  <c r="M7" i="14" a="1"/>
  <c r="M7" i="14" s="1"/>
  <c r="M20" i="14" a="1"/>
  <c r="M20" i="14" s="1"/>
  <c r="M16" i="14" a="1"/>
  <c r="M16" i="14" s="1"/>
  <c r="M18" i="14" a="1"/>
  <c r="M18" i="14" s="1"/>
  <c r="M13" i="14" a="1"/>
  <c r="M13" i="14" s="1"/>
  <c r="M34" i="23" l="1"/>
  <c r="M39" i="23"/>
  <c r="L32" i="23"/>
  <c r="M42" i="23"/>
  <c r="M38" i="23"/>
  <c r="L43" i="23"/>
  <c r="N33" i="23"/>
  <c r="N38" i="23"/>
  <c r="M28" i="14"/>
  <c r="L34" i="23"/>
  <c r="L29" i="23"/>
  <c r="N47" i="23"/>
  <c r="M47" i="23"/>
  <c r="M38" i="14"/>
  <c r="L35" i="23"/>
  <c r="N42" i="23"/>
  <c r="N44" i="23"/>
  <c r="N34" i="23"/>
  <c r="N40" i="23"/>
  <c r="M43" i="23"/>
  <c r="L44" i="23"/>
  <c r="N43" i="23"/>
  <c r="M30" i="23"/>
  <c r="L45" i="23"/>
  <c r="L33" i="23"/>
  <c r="N29" i="23"/>
  <c r="M29" i="23"/>
  <c r="M33" i="23"/>
  <c r="L30" i="23"/>
  <c r="L42" i="23"/>
  <c r="L47" i="23"/>
  <c r="N45" i="23"/>
  <c r="N30" i="23"/>
  <c r="M31" i="23"/>
  <c r="M32" i="23"/>
  <c r="L39" i="23"/>
  <c r="L40" i="23"/>
  <c r="N46" i="23"/>
  <c r="N39" i="23"/>
  <c r="M40" i="23"/>
  <c r="M44" i="23"/>
  <c r="L41" i="14"/>
  <c r="L31" i="14"/>
  <c r="N25" i="14" a="1"/>
  <c r="N25" i="14" s="1"/>
  <c r="N48" i="14" s="1"/>
  <c r="N7" i="14" a="1"/>
  <c r="N7" i="14" s="1"/>
  <c r="N13" i="14" a="1"/>
  <c r="N13" i="14" s="1"/>
  <c r="N21" i="14" a="1"/>
  <c r="N21" i="14" s="1"/>
  <c r="N23" i="14" a="1"/>
  <c r="N23" i="14" s="1"/>
  <c r="N12" i="14" a="1"/>
  <c r="N12" i="14" s="1"/>
  <c r="N29" i="14" s="1"/>
  <c r="N19" i="14" a="1"/>
  <c r="N19" i="14" s="1"/>
  <c r="N30" i="14" s="1"/>
  <c r="N11" i="14" a="1"/>
  <c r="N11" i="14" s="1"/>
  <c r="N36" i="14" s="1"/>
  <c r="N17" i="14" a="1"/>
  <c r="N17" i="14" s="1"/>
  <c r="N28" i="14"/>
  <c r="N10" i="14" a="1"/>
  <c r="N10" i="14" s="1"/>
  <c r="N32" i="14" s="1"/>
  <c r="N18" i="14" a="1"/>
  <c r="N18" i="14" s="1"/>
  <c r="N16" i="14" a="1"/>
  <c r="N16" i="14" s="1"/>
  <c r="N14" i="14" a="1"/>
  <c r="N14" i="14" s="1"/>
  <c r="N35" i="14" s="1"/>
  <c r="N20" i="14" a="1"/>
  <c r="N20" i="14" s="1"/>
  <c r="N31" i="14" s="1"/>
  <c r="N15" i="14" a="1"/>
  <c r="N15" i="14" s="1"/>
  <c r="N8" i="14" a="1"/>
  <c r="N8" i="14" s="1"/>
  <c r="N22" i="14" a="1"/>
  <c r="N22" i="14" s="1"/>
  <c r="N26" i="14" a="1"/>
  <c r="N26" i="14" s="1"/>
  <c r="N24" i="14" a="1"/>
  <c r="N24" i="14" s="1"/>
  <c r="N9" i="14" a="1"/>
  <c r="N9" i="14" s="1"/>
  <c r="M32" i="14"/>
  <c r="L44" i="14"/>
  <c r="M31" i="14"/>
  <c r="L43" i="14"/>
  <c r="M33" i="14"/>
  <c r="L45" i="14"/>
  <c r="L38" i="14"/>
  <c r="M39" i="14"/>
  <c r="M40" i="14"/>
  <c r="M35" i="14"/>
  <c r="L42" i="14"/>
  <c r="L46" i="14"/>
  <c r="L37" i="14"/>
  <c r="M37" i="14"/>
  <c r="L32" i="14"/>
  <c r="L40" i="14"/>
  <c r="L35" i="14"/>
  <c r="M42" i="14"/>
  <c r="N39" i="14"/>
  <c r="M29" i="14"/>
  <c r="L34" i="14"/>
  <c r="M43" i="14"/>
  <c r="L48" i="14"/>
  <c r="L36" i="14"/>
  <c r="M44" i="14"/>
  <c r="M41" i="14"/>
  <c r="L30" i="14"/>
  <c r="M47" i="14"/>
  <c r="M45" i="14"/>
  <c r="M46" i="14"/>
  <c r="L47" i="14"/>
  <c r="M34" i="14"/>
  <c r="M36" i="14"/>
  <c r="N37" i="14" l="1"/>
  <c r="N42" i="14"/>
  <c r="N44" i="14"/>
  <c r="N38" i="14"/>
  <c r="N40" i="14"/>
  <c r="N33" i="14"/>
  <c r="N34" i="14"/>
  <c r="N41" i="14"/>
  <c r="N47" i="14"/>
  <c r="N45" i="14"/>
  <c r="N46" i="14"/>
  <c r="N43" i="14"/>
</calcChain>
</file>

<file path=xl/sharedStrings.xml><?xml version="1.0" encoding="utf-8"?>
<sst xmlns="http://schemas.openxmlformats.org/spreadsheetml/2006/main" count="1739" uniqueCount="164">
  <si>
    <t>TEAM</t>
  </si>
  <si>
    <t>Team</t>
  </si>
  <si>
    <t>Arsenal</t>
  </si>
  <si>
    <t>Bournemouth</t>
  </si>
  <si>
    <t>Brighton</t>
  </si>
  <si>
    <t>Burnley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</si>
  <si>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</si>
  <si>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</si>
  <si>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</si>
  <si>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</si>
  <si>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</si>
  <si>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</si>
  <si>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</si>
  <si>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</si>
  <si>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</si>
  <si>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</si>
  <si>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</si>
  <si>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</si>
  <si>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</si>
  <si>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</si>
  <si>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</si>
  <si>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</si>
  <si>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</si>
  <si>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</si>
  <si>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</si>
  <si>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</si>
  <si>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</si>
  <si>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</si>
  <si>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</si>
  <si>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</si>
  <si>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</si>
  <si>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</si>
  <si>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</si>
  <si>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</si>
  <si>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</si>
  <si>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</si>
  <si>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</si>
  <si>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</si>
  <si>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</si>
  <si>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</si>
  <si>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</si>
  <si>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</si>
  <si>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</si>
  <si>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</si>
  <si>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MCI</t>
  </si>
  <si>
    <t>Chelsea</t>
  </si>
  <si>
    <t>MNU</t>
  </si>
  <si>
    <t>TOT</t>
  </si>
  <si>
    <t>Crystal Palace</t>
  </si>
  <si>
    <t>LIV</t>
  </si>
  <si>
    <t>CHE</t>
  </si>
  <si>
    <t>ARS</t>
  </si>
  <si>
    <t>BUR</t>
  </si>
  <si>
    <t>EVE</t>
  </si>
  <si>
    <t>LEI</t>
  </si>
  <si>
    <t>NEW</t>
  </si>
  <si>
    <t>Everton</t>
  </si>
  <si>
    <t>CRY</t>
  </si>
  <si>
    <t>BOU</t>
  </si>
  <si>
    <t>WHU</t>
  </si>
  <si>
    <t>WAT</t>
  </si>
  <si>
    <t>BHA</t>
  </si>
  <si>
    <t>WOL</t>
  </si>
  <si>
    <t>HUD</t>
  </si>
  <si>
    <t>SOU</t>
  </si>
  <si>
    <t>CAR</t>
  </si>
  <si>
    <t>Fulham</t>
  </si>
  <si>
    <t>FUL</t>
  </si>
  <si>
    <t>Huddersfield</t>
  </si>
  <si>
    <t>Leicester</t>
  </si>
  <si>
    <t>Liverpool</t>
  </si>
  <si>
    <t>Man City</t>
  </si>
  <si>
    <t>Man Utd</t>
  </si>
  <si>
    <t>Newcastle</t>
  </si>
  <si>
    <t>Southampton</t>
  </si>
  <si>
    <t>Tottenham</t>
  </si>
  <si>
    <t>Watford</t>
  </si>
  <si>
    <t>West Ham</t>
  </si>
  <si>
    <t>Wolves</t>
  </si>
  <si>
    <t>RANK</t>
  </si>
  <si>
    <t>STADIUM</t>
  </si>
  <si>
    <t>1 WEEK DIFFICULTY</t>
  </si>
  <si>
    <t>MCI (H)</t>
  </si>
  <si>
    <t>CHE (A)</t>
  </si>
  <si>
    <t>WHU (H)</t>
  </si>
  <si>
    <t>CAR (A)</t>
  </si>
  <si>
    <t>NEW (A)</t>
  </si>
  <si>
    <t>EVE (H)</t>
  </si>
  <si>
    <t>WAT (H)</t>
  </si>
  <si>
    <t>FUL (A)</t>
  </si>
  <si>
    <t>LEI (H)</t>
  </si>
  <si>
    <t>CRY (A)</t>
  </si>
  <si>
    <t>LIV (H)</t>
  </si>
  <si>
    <t>WOL (H)</t>
  </si>
  <si>
    <t>BOU (A)</t>
  </si>
  <si>
    <t>TOT (H)</t>
  </si>
  <si>
    <t>MNU (A)</t>
  </si>
  <si>
    <t>HUD (H)</t>
  </si>
  <si>
    <t>SOU (A)</t>
  </si>
  <si>
    <t>BUR (H)</t>
  </si>
  <si>
    <t>BHA (A)</t>
  </si>
  <si>
    <t>LIV (A)</t>
  </si>
  <si>
    <t>FUL (H)</t>
  </si>
  <si>
    <t>WHU (A)</t>
  </si>
  <si>
    <t>CHE (H)</t>
  </si>
  <si>
    <t>CAR (H)</t>
  </si>
  <si>
    <t>MCI (A)</t>
  </si>
  <si>
    <t>HUD (A)</t>
  </si>
  <si>
    <t>SOU (H)</t>
  </si>
  <si>
    <t>BOU (H)</t>
  </si>
  <si>
    <t>TOT (A)</t>
  </si>
  <si>
    <t>MNU (H)</t>
  </si>
  <si>
    <t>WOL (A)</t>
  </si>
  <si>
    <t>NEW (H)</t>
  </si>
  <si>
    <t>EVE (A)</t>
  </si>
  <si>
    <t>WAT (A)</t>
  </si>
  <si>
    <t>CRY (H)</t>
  </si>
  <si>
    <t>LEI (A)</t>
  </si>
  <si>
    <t>BHA (H)</t>
  </si>
  <si>
    <t>BUR (A)</t>
  </si>
  <si>
    <t>ARS (H)</t>
  </si>
  <si>
    <t>ARS (A)</t>
  </si>
  <si>
    <t>MULTI WEEK DIFFICULTY</t>
  </si>
  <si>
    <t>START GW</t>
  </si>
  <si>
    <t>Team / END GW</t>
  </si>
  <si>
    <t>MULTI WEEK RANK (no duplicate ranks)</t>
  </si>
  <si>
    <t>MULTI WEEK max min</t>
  </si>
  <si>
    <t>MAX</t>
  </si>
  <si>
    <t>MIN</t>
  </si>
  <si>
    <t>Cardiff</t>
  </si>
  <si>
    <t>HOME</t>
  </si>
  <si>
    <t>AWAY</t>
  </si>
  <si>
    <t>GF</t>
  </si>
  <si>
    <t>GA</t>
  </si>
  <si>
    <t>Number of Gameweeks:</t>
  </si>
  <si>
    <t>SETTINGS</t>
  </si>
  <si>
    <t>Start from Gameweek:</t>
  </si>
  <si>
    <t>Sorted Alphabetically:</t>
  </si>
  <si>
    <t>DEFENCE RATING</t>
  </si>
  <si>
    <t>ATTACK RATING</t>
  </si>
  <si>
    <t>Sorted by Difficulty:</t>
  </si>
  <si>
    <t>OVERALL RATING</t>
  </si>
  <si>
    <t>OVERALL FIXTURE RATINGS: OPPONENT</t>
  </si>
  <si>
    <t>ATTACK FIXTURE RATINGS: OPPONENT</t>
  </si>
  <si>
    <t>DEFENCE FIXTURE RATINGS: OPPONENT</t>
  </si>
  <si>
    <t>OVERALL FIXTURE RATINGS: RELATIVE</t>
  </si>
  <si>
    <t>ATTACK FIXTURE RATINGS: RELATIVE</t>
  </si>
  <si>
    <t>DEFENCE FIXTURE RATINGS: RELATIVE</t>
  </si>
  <si>
    <t>Fixture Difficulty Tracker</t>
  </si>
  <si>
    <t>2018/19</t>
  </si>
  <si>
    <t>/u/atomicant89</t>
  </si>
  <si>
    <t>Alternative version here</t>
  </si>
  <si>
    <t>POSITIVE VALUES (BAD): opponents score more than average.</t>
  </si>
  <si>
    <t xml:space="preserve"> NEGATIVE VALUES (GOOD): opponents score less than average.</t>
  </si>
  <si>
    <t>NEGATIVE VALUES (BAD): opponents concede less than average.</t>
  </si>
  <si>
    <t>POSITIVE VALUES (GOOD): opponents concede more than average.</t>
  </si>
  <si>
    <t>POSITIVE VALUES (GOOD): opponents concede more and/or score less than average.</t>
  </si>
  <si>
    <t>NEGATIVE VALUES (BAD): opponents concede less and/or score more than average.</t>
  </si>
  <si>
    <t>POSITIVE VALUES (GOOD): team has better attack and/or defence than their opponents.</t>
  </si>
  <si>
    <t>NEGATIVE VALUES (BAD): team has worse attack and/or defence than their opponents.</t>
  </si>
  <si>
    <t>POSITIVE VALUES (GOOD): team scores more than average and/or opponents concede more than average.</t>
  </si>
  <si>
    <t>NEGATIVE VALUES (BAD): team scores less than average and/or opponents concede less than average.</t>
  </si>
  <si>
    <t>POSITIVE VALUES (BAD): team concedes more than average and/or opponents score more than average.</t>
  </si>
  <si>
    <t>NEGATIVE VALUES (GOOD): team concedes less than average and/or opponents score less than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</si>
</sst>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4"/>
      <color theme="0"/>
      <name val="Aria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6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57070"/>
        <bgColor rgb="FF75707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66666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rgb="FF666666"/>
      </patternFill>
    </fill>
    <fill>
      <patternFill patternType="solid">
        <fgColor rgb="FFFFFF00"/>
        <bgColor rgb="FF66666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28"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4" fontId="5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/>
    <xf numFmtId="0" fontId="4" fillId="5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8" xfId="0" applyFont="1" applyBorder="1" applyAlignment="1"/>
    <xf numFmtId="0" fontId="0" fillId="0" borderId="10" xfId="0" applyFont="1" applyBorder="1" applyAlignment="1"/>
    <xf numFmtId="0" fontId="0" fillId="7" borderId="0" xfId="0" applyFont="1" applyFill="1" applyAlignment="1"/>
    <xf numFmtId="0" fontId="2" fillId="7" borderId="0" xfId="0" applyFont="1" applyFill="1" applyAlignment="1"/>
    <xf numFmtId="0" fontId="5" fillId="3" borderId="1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8" fillId="5" borderId="24" xfId="0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7" borderId="26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6" fillId="7" borderId="27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0" fillId="2" borderId="16" xfId="0" applyFont="1" applyFill="1" applyBorder="1" applyAlignment="1"/>
    <xf numFmtId="0" fontId="0" fillId="2" borderId="15" xfId="0" applyFont="1" applyFill="1" applyBorder="1" applyAlignment="1"/>
    <xf numFmtId="0" fontId="0" fillId="0" borderId="14" xfId="0" applyFont="1" applyBorder="1" applyAlignment="1"/>
    <xf numFmtId="0" fontId="0" fillId="6" borderId="14" xfId="0" applyFont="1" applyFill="1" applyBorder="1" applyAlignment="1"/>
    <xf numFmtId="0" fontId="0" fillId="6" borderId="16" xfId="0" applyFont="1" applyFill="1" applyBorder="1" applyAlignment="1"/>
    <xf numFmtId="0" fontId="0" fillId="6" borderId="15" xfId="0" applyFont="1" applyFill="1" applyBorder="1" applyAlignment="1"/>
    <xf numFmtId="0" fontId="8" fillId="10" borderId="22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8" fillId="10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 vertical="center"/>
    </xf>
    <xf numFmtId="0" fontId="3" fillId="4" borderId="8" xfId="0" applyFont="1" applyFill="1" applyBorder="1" applyAlignment="1"/>
    <xf numFmtId="0" fontId="0" fillId="0" borderId="6" xfId="0" applyFont="1" applyBorder="1" applyAlignment="1"/>
    <xf numFmtId="0" fontId="2" fillId="0" borderId="8" xfId="0" applyFont="1" applyBorder="1" applyAlignment="1"/>
    <xf numFmtId="0" fontId="2" fillId="4" borderId="9" xfId="0" applyFont="1" applyFill="1" applyBorder="1" applyAlignment="1"/>
    <xf numFmtId="2" fontId="12" fillId="8" borderId="8" xfId="0" applyNumberFormat="1" applyFont="1" applyFill="1" applyBorder="1" applyAlignment="1">
      <alignment horizontal="center"/>
    </xf>
    <xf numFmtId="2" fontId="12" fillId="8" borderId="9" xfId="0" applyNumberFormat="1" applyFont="1" applyFill="1" applyBorder="1" applyAlignment="1">
      <alignment horizontal="center"/>
    </xf>
    <xf numFmtId="2" fontId="12" fillId="8" borderId="19" xfId="0" applyNumberFormat="1" applyFont="1" applyFill="1" applyBorder="1" applyAlignment="1">
      <alignment horizontal="center"/>
    </xf>
    <xf numFmtId="2" fontId="12" fillId="8" borderId="20" xfId="0" applyNumberFormat="1" applyFont="1" applyFill="1" applyBorder="1" applyAlignment="1">
      <alignment horizontal="center"/>
    </xf>
    <xf numFmtId="2" fontId="12" fillId="11" borderId="10" xfId="0" applyNumberFormat="1" applyFont="1" applyFill="1" applyBorder="1" applyAlignment="1">
      <alignment horizontal="center"/>
    </xf>
    <xf numFmtId="2" fontId="12" fillId="11" borderId="11" xfId="0" applyNumberFormat="1" applyFont="1" applyFill="1" applyBorder="1" applyAlignment="1">
      <alignment horizontal="center"/>
    </xf>
    <xf numFmtId="2" fontId="12" fillId="11" borderId="19" xfId="0" applyNumberFormat="1" applyFont="1" applyFill="1" applyBorder="1" applyAlignment="1">
      <alignment horizontal="center"/>
    </xf>
    <xf numFmtId="2" fontId="12" fillId="11" borderId="20" xfId="0" applyNumberFormat="1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4" fillId="0" borderId="0" xfId="0" applyFont="1" applyAlignment="1"/>
    <xf numFmtId="0" fontId="16" fillId="0" borderId="0" xfId="0" applyFont="1" applyAlignment="1"/>
    <xf numFmtId="0" fontId="13" fillId="5" borderId="14" xfId="0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center"/>
    </xf>
    <xf numFmtId="0" fontId="14" fillId="7" borderId="0" xfId="0" applyFont="1" applyFill="1" applyAlignment="1"/>
    <xf numFmtId="0" fontId="17" fillId="7" borderId="8" xfId="0" applyFont="1" applyFill="1" applyBorder="1" applyAlignment="1"/>
    <xf numFmtId="0" fontId="17" fillId="7" borderId="9" xfId="0" applyFont="1" applyFill="1" applyBorder="1" applyAlignment="1"/>
    <xf numFmtId="0" fontId="17" fillId="7" borderId="3" xfId="0" applyFont="1" applyFill="1" applyBorder="1" applyAlignment="1"/>
    <xf numFmtId="0" fontId="18" fillId="7" borderId="6" xfId="0" applyFont="1" applyFill="1" applyBorder="1" applyAlignment="1"/>
    <xf numFmtId="0" fontId="18" fillId="7" borderId="12" xfId="0" applyFont="1" applyFill="1" applyBorder="1" applyAlignment="1"/>
    <xf numFmtId="0" fontId="18" fillId="7" borderId="7" xfId="0" applyFont="1" applyFill="1" applyBorder="1" applyAlignment="1"/>
    <xf numFmtId="0" fontId="18" fillId="7" borderId="8" xfId="0" applyFont="1" applyFill="1" applyBorder="1" applyAlignment="1"/>
    <xf numFmtId="0" fontId="18" fillId="7" borderId="3" xfId="0" applyFont="1" applyFill="1" applyBorder="1" applyAlignment="1"/>
    <xf numFmtId="0" fontId="14" fillId="7" borderId="8" xfId="0" applyFont="1" applyFill="1" applyBorder="1" applyAlignment="1"/>
    <xf numFmtId="0" fontId="14" fillId="7" borderId="9" xfId="0" applyFont="1" applyFill="1" applyBorder="1" applyAlignment="1"/>
    <xf numFmtId="0" fontId="14" fillId="7" borderId="10" xfId="0" applyFont="1" applyFill="1" applyBorder="1" applyAlignment="1"/>
    <xf numFmtId="0" fontId="14" fillId="7" borderId="13" xfId="0" applyFont="1" applyFill="1" applyBorder="1" applyAlignment="1"/>
    <xf numFmtId="0" fontId="14" fillId="7" borderId="11" xfId="0" applyFont="1" applyFill="1" applyBorder="1" applyAlignment="1"/>
    <xf numFmtId="0" fontId="21" fillId="7" borderId="3" xfId="0" applyFont="1" applyFill="1" applyBorder="1" applyAlignment="1">
      <alignment horizontal="right" vertical="center"/>
    </xf>
    <xf numFmtId="0" fontId="15" fillId="7" borderId="3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20" fillId="13" borderId="15" xfId="0" applyFont="1" applyFill="1" applyBorder="1" applyAlignment="1">
      <alignment horizontal="center" vertical="center"/>
    </xf>
    <xf numFmtId="0" fontId="14" fillId="7" borderId="3" xfId="0" applyFont="1" applyFill="1" applyBorder="1" applyAlignment="1"/>
    <xf numFmtId="0" fontId="14" fillId="7" borderId="6" xfId="0" applyFont="1" applyFill="1" applyBorder="1" applyAlignment="1"/>
    <xf numFmtId="0" fontId="14" fillId="7" borderId="12" xfId="0" applyFont="1" applyFill="1" applyBorder="1" applyAlignment="1"/>
    <xf numFmtId="0" fontId="14" fillId="7" borderId="7" xfId="0" applyFont="1" applyFill="1" applyBorder="1" applyAlignment="1"/>
    <xf numFmtId="0" fontId="9" fillId="2" borderId="10" xfId="0" applyFont="1" applyFill="1" applyBorder="1" applyAlignment="1">
      <alignment horizontal="center" vertical="center"/>
    </xf>
    <xf numFmtId="0" fontId="0" fillId="2" borderId="13" xfId="0" applyFont="1" applyFill="1" applyBorder="1" applyAlignment="1"/>
    <xf numFmtId="0" fontId="0" fillId="2" borderId="11" xfId="0" applyFont="1" applyFill="1" applyBorder="1" applyAlignment="1"/>
    <xf numFmtId="0" fontId="17" fillId="7" borderId="0" xfId="0" applyFont="1" applyFill="1" applyAlignment="1"/>
    <xf numFmtId="0" fontId="18" fillId="7" borderId="0" xfId="0" applyFont="1" applyFill="1" applyAlignment="1"/>
    <xf numFmtId="0" fontId="0" fillId="7" borderId="6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7" fillId="7" borderId="10" xfId="0" applyFont="1" applyFill="1" applyBorder="1" applyAlignment="1"/>
    <xf numFmtId="0" fontId="17" fillId="7" borderId="13" xfId="0" applyFont="1" applyFill="1" applyBorder="1" applyAlignment="1"/>
    <xf numFmtId="0" fontId="17" fillId="7" borderId="11" xfId="0" applyFont="1" applyFill="1" applyBorder="1" applyAlignment="1"/>
    <xf numFmtId="0" fontId="22" fillId="7" borderId="3" xfId="0" applyFont="1" applyFill="1" applyBorder="1" applyAlignment="1">
      <alignment horizontal="center"/>
    </xf>
    <xf numFmtId="0" fontId="22" fillId="7" borderId="8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24" fillId="7" borderId="8" xfId="1" applyFont="1" applyFill="1" applyBorder="1" applyAlignment="1">
      <alignment horizontal="center" vertical="center"/>
    </xf>
    <xf numFmtId="0" fontId="24" fillId="7" borderId="3" xfId="1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13" fillId="5" borderId="14" xfId="0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266701</xdr:colOff>
      <xdr:row>1</xdr:row>
      <xdr:rowOff>0</xdr:rowOff>
    </xdr:from>
    <xdr:ext cx="4260849" cy="50869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9DF077-D620-4A4E-9B80-C867404A19CD}"/>
            </a:ext>
          </a:extLst>
        </xdr:cNvPr>
        <xdr:cNvSpPr txBox="1"/>
      </xdr:nvSpPr>
      <xdr:spPr>
        <a:xfrm>
          <a:off x="4025901" y="165100"/>
          <a:ext cx="4260849" cy="5086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Sheets in this spreadsheet: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/>
            <a:t>Intro</a:t>
          </a:r>
          <a:r>
            <a:rPr lang="en-GB" sz="1100" b="1" baseline="0"/>
            <a:t> (this sheet):</a:t>
          </a:r>
          <a:r>
            <a:rPr lang="en-GB" sz="1100" baseline="0"/>
            <a:t> Define which gameweek to start from and how many gameweeks to look at.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/>
            <a:t>Opp_Overall: </a:t>
          </a:r>
          <a:r>
            <a:rPr lang="en-GB" sz="1100" baseline="0"/>
            <a:t>The overall difficulty of opponents faced in the defined gameweek period.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/>
            <a:t>Opp_Attack: </a:t>
          </a:r>
          <a:r>
            <a:rPr lang="en-GB" sz="1100" baseline="0"/>
            <a:t>Potential for attacking returns based on the defensive strength of opponents faced.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/>
            <a:t>Opp_Defence: </a:t>
          </a:r>
          <a:r>
            <a:rPr lang="en-GB" sz="1100" baseline="0"/>
            <a:t>Potential for defensive returns based on the attacking strength of opponents faced.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/>
            <a:t>Vs_Overall: </a:t>
          </a:r>
          <a:r>
            <a:rPr lang="en-GB" sz="1100" baseline="0"/>
            <a:t>Overall difficulty of fixtures taking into account the both the quality of the team and their opponent.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Vs_Attack: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Potential for attacking returns based on the attacking strength of the team and the defensive strength of the opponent.</a:t>
          </a:r>
          <a:b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GB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Vs_Defence: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Potential for defensive returns based on the defensive strength of the team and the attacking strength of their opponent.</a:t>
          </a:r>
          <a:b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GB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Difficulties: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 strength of each team's attack and defence, home and away.</a:t>
          </a:r>
          <a:b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GB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Fixtures: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Each team's fixtures for the whole season.</a:t>
          </a:r>
          <a:b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GB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Calc_OppDef, Calc_OppAtt, Calc_VsAtt, Calc_VsDef: 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Calculations done in the background to create the other sheets.</a:t>
          </a:r>
          <a:endParaRPr lang="en-GB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</xdr:colOff>
      <xdr:row>0</xdr:row>
      <xdr:rowOff>158750</xdr:rowOff>
    </xdr:from>
    <xdr:ext cx="4267199" cy="35368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4236E8-00DC-4E9F-9551-DDD264F1C76F}"/>
            </a:ext>
          </a:extLst>
        </xdr:cNvPr>
        <xdr:cNvSpPr txBox="1"/>
      </xdr:nvSpPr>
      <xdr:spPr>
        <a:xfrm>
          <a:off x="4781551" y="158750"/>
          <a:ext cx="4267199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Difficulty ratings explained:</a:t>
          </a:r>
          <a:endParaRPr lang="en-GB" sz="1100" b="0" u="none"/>
        </a:p>
        <a:p>
          <a:endParaRPr lang="en-GB" sz="1100" b="0" u="none"/>
        </a:p>
        <a:p>
          <a:r>
            <a:rPr lang="en-GB" sz="1100" b="0" u="none"/>
            <a:t>In the 2017/18 season the average number of goals scored by a team per match was 1.34. The numbers to the left indicate whether a team scored (GF) or conceded (GA) more goals than this on average,</a:t>
          </a:r>
          <a:r>
            <a:rPr lang="en-GB" sz="1100" b="0" u="none" baseline="0"/>
            <a:t> home and away.</a:t>
          </a:r>
        </a:p>
        <a:p>
          <a:endParaRPr lang="en-GB" sz="1100" b="0" u="none" baseline="0"/>
        </a:p>
        <a:p>
          <a:r>
            <a:rPr lang="en-GB" sz="1100" b="0" u="none" baseline="0"/>
            <a:t>For example, Arsenal in 2017/18:</a:t>
          </a:r>
        </a:p>
        <a:p>
          <a:endParaRPr lang="en-GB" sz="1100" b="0" u="none" baseline="0"/>
        </a:p>
        <a:p>
          <a:r>
            <a:rPr lang="en-GB" sz="1100" b="1" u="sng" baseline="0"/>
            <a:t>HOME</a:t>
          </a:r>
        </a:p>
        <a:p>
          <a:r>
            <a:rPr lang="en-GB" sz="1100" b="1" u="none" baseline="0"/>
            <a:t>Goals scored:</a:t>
          </a:r>
          <a:r>
            <a:rPr lang="en-GB" sz="1100" b="0" u="none" baseline="0"/>
            <a:t> 54 = 2.84 per match, </a:t>
          </a:r>
          <a:r>
            <a:rPr lang="en-GB" sz="1100" b="1" u="none" baseline="0"/>
            <a:t>Rating:</a:t>
          </a:r>
          <a:r>
            <a:rPr lang="en-GB" sz="1100" b="0" u="none" baseline="0"/>
            <a:t> 2.84-1.34 = +1.50</a:t>
          </a:r>
        </a:p>
        <a:p>
          <a:r>
            <a:rPr lang="en-GB" sz="1100" b="1" u="none" baseline="0"/>
            <a:t>Goals conceded: </a:t>
          </a:r>
          <a:r>
            <a:rPr lang="en-GB" sz="1100" b="0" u="none" baseline="0"/>
            <a:t>20 = 1.05 per match, </a:t>
          </a:r>
          <a:r>
            <a:rPr lang="en-GB" sz="1100" b="1" u="none" baseline="0"/>
            <a:t>Rating:</a:t>
          </a:r>
          <a:r>
            <a:rPr lang="en-GB" sz="1100" b="0" u="none" baseline="0"/>
            <a:t> 1.05-1.34 = -0.29</a:t>
          </a:r>
        </a:p>
        <a:p>
          <a:endParaRPr lang="en-GB" sz="1100" b="0" u="none" baseline="0"/>
        </a:p>
        <a:p>
          <a:r>
            <a:rPr lang="en-GB" sz="1100" b="1" u="sng" baseline="0"/>
            <a:t>AWAY</a:t>
          </a:r>
        </a:p>
        <a:p>
          <a:r>
            <a:rPr lang="en-GB" sz="1100" b="1" u="none" baseline="0"/>
            <a:t>Goals scored: </a:t>
          </a:r>
          <a:r>
            <a:rPr lang="en-GB" sz="1100" b="0" u="none" baseline="0"/>
            <a:t>20 = 1.05 per match, </a:t>
          </a:r>
          <a:r>
            <a:rPr lang="en-GB" sz="1100" b="1" u="none" baseline="0"/>
            <a:t>Rating: </a:t>
          </a:r>
          <a:r>
            <a:rPr lang="en-GB" sz="1100" b="0" u="none" baseline="0"/>
            <a:t>1.05-1.34 = -0.29</a:t>
          </a:r>
        </a:p>
        <a:p>
          <a:r>
            <a:rPr lang="en-GB" sz="1100" b="1" u="none" baseline="0"/>
            <a:t>Goals conceded:</a:t>
          </a:r>
          <a:r>
            <a:rPr lang="en-GB" sz="1100" b="0" u="none" baseline="0"/>
            <a:t> 31 = 1.63 per match, </a:t>
          </a:r>
          <a:r>
            <a:rPr lang="en-GB" sz="1100" b="1" u="none" baseline="0"/>
            <a:t>Rating:</a:t>
          </a:r>
          <a:r>
            <a:rPr lang="en-GB" sz="1100" b="0" u="none" baseline="0"/>
            <a:t> 1.63-1.34 = +0.29</a:t>
          </a:r>
        </a:p>
        <a:p>
          <a:endParaRPr lang="en-GB" sz="1100" b="0" u="none" baseline="0"/>
        </a:p>
        <a:p>
          <a:r>
            <a:rPr lang="en-GB" sz="1100" b="0" u="none" baseline="0"/>
            <a:t>For the promoted teams (highlighted in yellow) the scores are the average of the bottom six teams in the 2017/18 Premier League adjusted slightly based on their stats in the Championship.</a:t>
          </a:r>
          <a:endParaRPr lang="en-GB" sz="1100" b="1" u="sng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google.com/spreadsheets/d/1MdD0bFLiT8IJyJLzpV__yd0Xq3484ePZMqZUVzzQifI/edit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B30A-5BC5-429A-A83C-B881C44C75F9}">
  <sheetPr>
    <tabColor rgb="FFFFFF00"/>
  </sheetPr>
  <dimension ref="A1:L29"/>
  <sheetViews>
    <sheetView tabSelected="1" workbookViewId="0">
      <selection activeCell="H41" sqref="H41"/>
    </sheetView>
  </sheetViews>
  <sheetFormatPr defaultRowHeight="13" x14ac:dyDescent="0.3"/>
  <cols>
    <col min="1" max="1" width="8.7265625" style="75"/>
    <col min="2" max="2" width="27.6328125" style="75" bestFit="1" customWidth="1"/>
    <col min="3" max="16384" width="8.7265625" style="75"/>
  </cols>
  <sheetData>
    <row r="1" spans="1:12" x14ac:dyDescent="0.3">
      <c r="A1" s="79"/>
      <c r="B1" s="80"/>
      <c r="C1" s="80"/>
      <c r="D1" s="80"/>
      <c r="E1" s="94"/>
      <c r="F1" s="95"/>
      <c r="G1" s="95"/>
      <c r="H1" s="95"/>
      <c r="I1" s="95"/>
      <c r="J1" s="95"/>
      <c r="K1" s="95"/>
      <c r="L1" s="96"/>
    </row>
    <row r="2" spans="1:12" ht="21" x14ac:dyDescent="0.5">
      <c r="A2" s="109" t="s">
        <v>148</v>
      </c>
      <c r="B2" s="108"/>
      <c r="C2" s="108"/>
      <c r="D2" s="108"/>
      <c r="E2" s="84"/>
      <c r="F2" s="93"/>
      <c r="G2" s="93"/>
      <c r="H2" s="93"/>
      <c r="I2" s="93"/>
      <c r="J2" s="93"/>
      <c r="K2" s="93"/>
      <c r="L2" s="85"/>
    </row>
    <row r="3" spans="1:12" ht="21" x14ac:dyDescent="0.5">
      <c r="A3" s="109" t="s">
        <v>149</v>
      </c>
      <c r="B3" s="108"/>
      <c r="C3" s="108"/>
      <c r="D3" s="108"/>
      <c r="E3" s="84"/>
      <c r="F3" s="93"/>
      <c r="G3" s="93"/>
      <c r="H3" s="93"/>
      <c r="I3" s="93"/>
      <c r="J3" s="93"/>
      <c r="K3" s="93"/>
      <c r="L3" s="85"/>
    </row>
    <row r="4" spans="1:12" ht="14.5" x14ac:dyDescent="0.3">
      <c r="A4" s="110" t="s">
        <v>150</v>
      </c>
      <c r="B4" s="111"/>
      <c r="C4" s="111"/>
      <c r="D4" s="111"/>
      <c r="E4" s="84"/>
      <c r="F4" s="93"/>
      <c r="G4" s="93"/>
      <c r="H4" s="93"/>
      <c r="I4" s="93"/>
      <c r="J4" s="93"/>
      <c r="K4" s="93"/>
      <c r="L4" s="85"/>
    </row>
    <row r="5" spans="1:12" ht="14.5" x14ac:dyDescent="0.3">
      <c r="A5" s="110"/>
      <c r="B5" s="111"/>
      <c r="C5" s="111"/>
      <c r="D5" s="111"/>
      <c r="E5" s="84"/>
      <c r="F5" s="93"/>
      <c r="G5" s="93"/>
      <c r="H5" s="93"/>
      <c r="I5" s="93"/>
      <c r="J5" s="93"/>
      <c r="K5" s="93"/>
      <c r="L5" s="85"/>
    </row>
    <row r="6" spans="1:12" ht="15.5" x14ac:dyDescent="0.3">
      <c r="A6" s="112" t="s">
        <v>151</v>
      </c>
      <c r="B6" s="113"/>
      <c r="C6" s="113"/>
      <c r="D6" s="113"/>
      <c r="E6" s="84"/>
      <c r="F6" s="93"/>
      <c r="G6" s="93"/>
      <c r="H6" s="93"/>
      <c r="I6" s="93"/>
      <c r="J6" s="93"/>
      <c r="K6" s="93"/>
      <c r="L6" s="85"/>
    </row>
    <row r="7" spans="1:12" ht="13.5" thickBot="1" x14ac:dyDescent="0.35">
      <c r="A7" s="86"/>
      <c r="B7" s="87"/>
      <c r="C7" s="87"/>
      <c r="D7" s="87"/>
      <c r="E7" s="84"/>
      <c r="F7" s="93"/>
      <c r="G7" s="93"/>
      <c r="H7" s="93"/>
      <c r="I7" s="93"/>
      <c r="J7" s="93"/>
      <c r="K7" s="93"/>
      <c r="L7" s="85"/>
    </row>
    <row r="8" spans="1:12" x14ac:dyDescent="0.3">
      <c r="A8" s="82"/>
      <c r="B8" s="83"/>
      <c r="C8" s="83"/>
      <c r="D8" s="83"/>
      <c r="E8" s="84"/>
      <c r="F8" s="93"/>
      <c r="G8" s="93"/>
      <c r="H8" s="93"/>
      <c r="I8" s="93"/>
      <c r="J8" s="93"/>
      <c r="K8" s="93"/>
      <c r="L8" s="85"/>
    </row>
    <row r="9" spans="1:12" ht="21" x14ac:dyDescent="0.5">
      <c r="A9" s="82"/>
      <c r="B9" s="108" t="s">
        <v>135</v>
      </c>
      <c r="C9" s="108"/>
      <c r="D9" s="83"/>
      <c r="E9" s="84"/>
      <c r="F9" s="93"/>
      <c r="G9" s="93"/>
      <c r="H9" s="93"/>
      <c r="I9" s="93"/>
      <c r="J9" s="93"/>
      <c r="K9" s="93"/>
      <c r="L9" s="85"/>
    </row>
    <row r="10" spans="1:12" ht="13.5" thickBot="1" x14ac:dyDescent="0.35">
      <c r="A10" s="82"/>
      <c r="B10" s="83"/>
      <c r="C10" s="83"/>
      <c r="D10" s="83"/>
      <c r="E10" s="84"/>
      <c r="F10" s="93"/>
      <c r="G10" s="93"/>
      <c r="H10" s="93"/>
      <c r="I10" s="93"/>
      <c r="J10" s="93"/>
      <c r="K10" s="93"/>
      <c r="L10" s="85"/>
    </row>
    <row r="11" spans="1:12" ht="19" thickBot="1" x14ac:dyDescent="0.35">
      <c r="A11" s="84"/>
      <c r="B11" s="91" t="s">
        <v>136</v>
      </c>
      <c r="C11" s="92">
        <v>1</v>
      </c>
      <c r="D11" s="93"/>
      <c r="E11" s="84"/>
      <c r="F11" s="93"/>
      <c r="G11" s="93"/>
      <c r="H11" s="93"/>
      <c r="I11" s="93"/>
      <c r="J11" s="93"/>
      <c r="K11" s="93"/>
      <c r="L11" s="85"/>
    </row>
    <row r="12" spans="1:12" ht="19" thickBot="1" x14ac:dyDescent="0.35">
      <c r="A12" s="84"/>
      <c r="B12" s="89"/>
      <c r="C12" s="90"/>
      <c r="D12" s="93"/>
      <c r="E12" s="84"/>
      <c r="F12" s="93"/>
      <c r="G12" s="93"/>
      <c r="H12" s="93"/>
      <c r="I12" s="93"/>
      <c r="J12" s="93"/>
      <c r="K12" s="93"/>
      <c r="L12" s="85"/>
    </row>
    <row r="13" spans="1:12" ht="19" thickBot="1" x14ac:dyDescent="0.35">
      <c r="A13" s="84"/>
      <c r="B13" s="91" t="s">
        <v>134</v>
      </c>
      <c r="C13" s="92">
        <v>5</v>
      </c>
      <c r="D13" s="93"/>
      <c r="E13" s="84"/>
      <c r="F13" s="93"/>
      <c r="G13" s="93"/>
      <c r="H13" s="93"/>
      <c r="I13" s="93"/>
      <c r="J13" s="93"/>
      <c r="K13" s="93"/>
      <c r="L13" s="85"/>
    </row>
    <row r="14" spans="1:12" ht="13.5" thickBot="1" x14ac:dyDescent="0.35">
      <c r="A14" s="86"/>
      <c r="B14" s="87"/>
      <c r="C14" s="87"/>
      <c r="D14" s="87"/>
      <c r="E14" s="84"/>
      <c r="F14" s="93"/>
      <c r="G14" s="93"/>
      <c r="H14" s="93"/>
      <c r="I14" s="93"/>
      <c r="J14" s="93"/>
      <c r="K14" s="93"/>
      <c r="L14" s="85"/>
    </row>
    <row r="15" spans="1:12" x14ac:dyDescent="0.3">
      <c r="D15" s="93"/>
      <c r="E15" s="84"/>
      <c r="F15" s="93"/>
      <c r="G15" s="93"/>
      <c r="H15" s="93"/>
      <c r="I15" s="93"/>
      <c r="J15" s="93"/>
      <c r="K15" s="93"/>
      <c r="L15" s="85"/>
    </row>
    <row r="16" spans="1:12" x14ac:dyDescent="0.3">
      <c r="D16" s="93"/>
      <c r="E16" s="84"/>
      <c r="F16" s="93"/>
      <c r="G16" s="93"/>
      <c r="H16" s="93"/>
      <c r="I16" s="93"/>
      <c r="J16" s="93"/>
      <c r="K16" s="93"/>
      <c r="L16" s="85"/>
    </row>
    <row r="17" spans="4:12" x14ac:dyDescent="0.3">
      <c r="D17" s="93"/>
      <c r="E17" s="84"/>
      <c r="F17" s="93"/>
      <c r="G17" s="93"/>
      <c r="H17" s="93"/>
      <c r="I17" s="93"/>
      <c r="J17" s="93"/>
      <c r="K17" s="93"/>
      <c r="L17" s="85"/>
    </row>
    <row r="18" spans="4:12" x14ac:dyDescent="0.3">
      <c r="D18" s="93"/>
      <c r="E18" s="84"/>
      <c r="F18" s="93"/>
      <c r="G18" s="93"/>
      <c r="H18" s="93"/>
      <c r="I18" s="93"/>
      <c r="J18" s="93"/>
      <c r="K18" s="93"/>
      <c r="L18" s="85"/>
    </row>
    <row r="19" spans="4:12" x14ac:dyDescent="0.3">
      <c r="D19" s="93"/>
      <c r="E19" s="84"/>
      <c r="F19" s="93"/>
      <c r="G19" s="93"/>
      <c r="H19" s="93"/>
      <c r="I19" s="93"/>
      <c r="J19" s="93"/>
      <c r="K19" s="93"/>
      <c r="L19" s="85"/>
    </row>
    <row r="20" spans="4:12" x14ac:dyDescent="0.3">
      <c r="D20" s="93"/>
      <c r="E20" s="84"/>
      <c r="F20" s="93"/>
      <c r="G20" s="93"/>
      <c r="H20" s="93"/>
      <c r="I20" s="93"/>
      <c r="J20" s="93"/>
      <c r="K20" s="93"/>
      <c r="L20" s="85"/>
    </row>
    <row r="21" spans="4:12" x14ac:dyDescent="0.3">
      <c r="D21" s="93"/>
      <c r="E21" s="84"/>
      <c r="F21" s="93"/>
      <c r="G21" s="93"/>
      <c r="H21" s="93"/>
      <c r="I21" s="93"/>
      <c r="J21" s="93"/>
      <c r="K21" s="93"/>
      <c r="L21" s="85"/>
    </row>
    <row r="22" spans="4:12" x14ac:dyDescent="0.3">
      <c r="D22" s="93"/>
      <c r="E22" s="84"/>
      <c r="F22" s="93"/>
      <c r="G22" s="93"/>
      <c r="H22" s="93"/>
      <c r="I22" s="93"/>
      <c r="J22" s="93"/>
      <c r="K22" s="93"/>
      <c r="L22" s="85"/>
    </row>
    <row r="23" spans="4:12" x14ac:dyDescent="0.3">
      <c r="D23" s="93"/>
      <c r="E23" s="84"/>
      <c r="F23" s="93"/>
      <c r="G23" s="93"/>
      <c r="H23" s="93"/>
      <c r="I23" s="93"/>
      <c r="J23" s="93"/>
      <c r="K23" s="93"/>
      <c r="L23" s="85"/>
    </row>
    <row r="24" spans="4:12" x14ac:dyDescent="0.3">
      <c r="D24" s="93"/>
      <c r="E24" s="84"/>
      <c r="F24" s="93"/>
      <c r="G24" s="93"/>
      <c r="H24" s="93"/>
      <c r="I24" s="93"/>
      <c r="J24" s="93"/>
      <c r="K24" s="93"/>
      <c r="L24" s="85"/>
    </row>
    <row r="25" spans="4:12" x14ac:dyDescent="0.3">
      <c r="D25" s="93"/>
      <c r="E25" s="84"/>
      <c r="F25" s="93"/>
      <c r="G25" s="93"/>
      <c r="H25" s="93"/>
      <c r="I25" s="93"/>
      <c r="J25" s="93"/>
      <c r="K25" s="93"/>
      <c r="L25" s="85"/>
    </row>
    <row r="26" spans="4:12" x14ac:dyDescent="0.3">
      <c r="D26" s="93"/>
      <c r="E26" s="84"/>
      <c r="F26" s="93"/>
      <c r="G26" s="93"/>
      <c r="H26" s="93"/>
      <c r="I26" s="93"/>
      <c r="J26" s="93"/>
      <c r="K26" s="93"/>
      <c r="L26" s="85"/>
    </row>
    <row r="27" spans="4:12" x14ac:dyDescent="0.3">
      <c r="D27" s="93"/>
      <c r="E27" s="84"/>
      <c r="F27" s="93"/>
      <c r="G27" s="93"/>
      <c r="H27" s="93"/>
      <c r="I27" s="93"/>
      <c r="J27" s="93"/>
      <c r="K27" s="93"/>
      <c r="L27" s="85"/>
    </row>
    <row r="28" spans="4:12" x14ac:dyDescent="0.3">
      <c r="D28" s="93"/>
      <c r="E28" s="84"/>
      <c r="F28" s="93"/>
      <c r="G28" s="93"/>
      <c r="H28" s="93"/>
      <c r="I28" s="93"/>
      <c r="J28" s="93"/>
      <c r="K28" s="93"/>
      <c r="L28" s="85"/>
    </row>
    <row r="29" spans="4:12" ht="13.5" thickBot="1" x14ac:dyDescent="0.35">
      <c r="D29" s="93"/>
      <c r="E29" s="86"/>
      <c r="F29" s="87"/>
      <c r="G29" s="87"/>
      <c r="H29" s="87"/>
      <c r="I29" s="87"/>
      <c r="J29" s="87"/>
      <c r="K29" s="87"/>
      <c r="L29" s="88"/>
    </row>
  </sheetData>
  <mergeCells count="6">
    <mergeCell ref="B9:C9"/>
    <mergeCell ref="A2:D2"/>
    <mergeCell ref="A3:D3"/>
    <mergeCell ref="A4:D4"/>
    <mergeCell ref="A5:D5"/>
    <mergeCell ref="A6:D6"/>
  </mergeCells>
  <hyperlinks>
    <hyperlink ref="A6:D6" r:id="rId1" display="Alternative version here" xr:uid="{A0981947-DB49-40DF-B5B0-0C10341B6E1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4DBE-E53D-4B21-9A6C-83ABA4E4AAAF}">
  <sheetPr>
    <tabColor rgb="FFFF0000"/>
    <outlinePr summaryBelow="0" summaryRight="0"/>
  </sheetPr>
  <dimension ref="A1:Z1003"/>
  <sheetViews>
    <sheetView topLeftCell="B1" workbookViewId="0">
      <selection activeCell="B47" sqref="B47"/>
    </sheetView>
  </sheetViews>
  <sheetFormatPr defaultColWidth="17.26953125" defaultRowHeight="15" customHeight="1" x14ac:dyDescent="0.25"/>
  <cols>
    <col min="1" max="1" width="8.984375E-2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6" width="8.7265625" style="14" customWidth="1"/>
    <col min="27" max="16384" width="17.26953125" style="3"/>
  </cols>
  <sheetData>
    <row r="1" spans="1:26" ht="19.5" customHeight="1" thickBot="1" x14ac:dyDescent="0.3">
      <c r="B1" s="114" t="s">
        <v>142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26" ht="13.5" hidden="1" customHeight="1" thickBot="1" x14ac:dyDescent="0.35">
      <c r="A2" s="2"/>
      <c r="B2" s="56"/>
      <c r="C2" s="44"/>
      <c r="D2" s="44"/>
      <c r="E2" s="44">
        <f>Intro!C11</f>
        <v>1</v>
      </c>
      <c r="F2" s="44">
        <f t="shared" ref="F2:N2" si="0">E2+1</f>
        <v>2</v>
      </c>
      <c r="G2" s="44">
        <f t="shared" si="0"/>
        <v>3</v>
      </c>
      <c r="H2" s="44">
        <f t="shared" si="0"/>
        <v>4</v>
      </c>
      <c r="I2" s="44">
        <f t="shared" si="0"/>
        <v>5</v>
      </c>
      <c r="J2" s="44">
        <f t="shared" si="0"/>
        <v>6</v>
      </c>
      <c r="K2" s="44">
        <f t="shared" si="0"/>
        <v>7</v>
      </c>
      <c r="L2" s="44">
        <f t="shared" si="0"/>
        <v>8</v>
      </c>
      <c r="M2" s="44">
        <f t="shared" si="0"/>
        <v>9</v>
      </c>
      <c r="N2" s="59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3">
      <c r="A3" s="2"/>
      <c r="B3" s="117" t="s">
        <v>156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thickBot="1" x14ac:dyDescent="0.35">
      <c r="A4" s="2"/>
      <c r="B4" s="120" t="s">
        <v>157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2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 thickBot="1" x14ac:dyDescent="0.3">
      <c r="A5" s="2"/>
      <c r="B5" s="97" t="s">
        <v>137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thickBot="1" x14ac:dyDescent="0.4">
      <c r="B6" s="51" t="s">
        <v>0</v>
      </c>
      <c r="C6" s="52" t="s">
        <v>141</v>
      </c>
      <c r="D6" s="53" t="s">
        <v>79</v>
      </c>
      <c r="E6" s="52">
        <f>IF(COUNT($E$2:E2)&gt;Intro!$C$13,"",Intro!$C$11)</f>
        <v>1</v>
      </c>
      <c r="F6" s="54">
        <f>IF(COUNT($E$2:F2)&gt;Intro!$C$13,"",F2)</f>
        <v>2</v>
      </c>
      <c r="G6" s="54">
        <f>IF(COUNT($E$2:G2)&gt;Intro!$C$13,"",G2)</f>
        <v>3</v>
      </c>
      <c r="H6" s="54">
        <f>IF(COUNT($E$2:H2)&gt;Intro!$C$13,"",H2)</f>
        <v>4</v>
      </c>
      <c r="I6" s="54">
        <f>IF(COUNT($E$2:I2)&gt;Intro!$C$13,"",I2)</f>
        <v>5</v>
      </c>
      <c r="J6" s="54" t="str">
        <f>IF(COUNT($E$2:J2)&gt;Intro!$C$13,"",J2)</f>
        <v/>
      </c>
      <c r="K6" s="54" t="str">
        <f>IF(COUNT($E$2:K2)&gt;Intro!$C$13,"",K2)</f>
        <v/>
      </c>
      <c r="L6" s="54" t="str">
        <f>IF(COUNT($E$2:L2)&gt;Intro!$C$13,"",L2)</f>
        <v/>
      </c>
      <c r="M6" s="54" t="str">
        <f>IF(COUNT($E$2:M2)&gt;Intro!$C$13,"",M2)</f>
        <v/>
      </c>
      <c r="N6" s="53" t="str">
        <f>IF(COUNT($E$2:N2)&gt;Intro!$C$13,"",N2)</f>
        <v/>
      </c>
    </row>
    <row r="7" spans="1:26" ht="12.75" customHeight="1" x14ac:dyDescent="0.35">
      <c r="A7" s="3">
        <f t="shared" ref="A7:A26" si="1">D7</f>
        <v>16</v>
      </c>
      <c r="B7" s="26" t="str">
        <f>Difficulties!A3</f>
        <v>Arsenal</v>
      </c>
      <c r="C7" s="24">
        <f>Opp_Attack!C7-Opp_Defence!C7</f>
        <v>-1.294</v>
      </c>
      <c r="D7" s="28">
        <f>RANK(C7,$C$7:$C$26,0)+COUNTIF($C$7:$C7,$C7)-1</f>
        <v>16</v>
      </c>
      <c r="E7" s="29" t="str">
        <f t="array" ref="E7">IF(ISERROR(INDEX(Fixtures!$C2:$AN2,E$6)),"",INDEX(Fixtures!$C2:$AN2,E$6))</f>
        <v>MCI (H)</v>
      </c>
      <c r="F7" s="30" t="str">
        <f t="array" ref="F7">IF(ISERROR(INDEX(Fixtures!$C2:$AN2,F$6)),"",INDEX(Fixtures!$C2:$AN2,F$6))</f>
        <v>CHE (A)</v>
      </c>
      <c r="G7" s="30" t="str">
        <f t="array" ref="G7">IF(ISERROR(INDEX(Fixtures!$C2:$AN2,G$6)),"",INDEX(Fixtures!$C2:$AN2,G$6))</f>
        <v>WHU (H)</v>
      </c>
      <c r="H7" s="30" t="str">
        <f t="array" ref="H7">IF(ISERROR(INDEX(Fixtures!$C2:$AN2,H$6)),"",INDEX(Fixtures!$C2:$AN2,H$6))</f>
        <v>CAR (A)</v>
      </c>
      <c r="I7" s="30" t="str">
        <f t="array" ref="I7">IF(ISERROR(INDEX(Fixtures!$C2:$AN2,I$6)),"",INDEX(Fixtures!$C2:$AN2,I$6))</f>
        <v>NEW (A)</v>
      </c>
      <c r="J7" s="30" t="str">
        <f t="array" ref="J7">IF(ISERROR(INDEX(Fixtures!$C2:$AN2,J$6)),"",INDEX(Fixtures!$C2:$AN2,J$6))</f>
        <v/>
      </c>
      <c r="K7" s="30" t="str">
        <f t="array" ref="K7">IF(ISERROR(INDEX(Fixtures!$C2:$AN2,K$6)),"",INDEX(Fixtures!$C2:$AN2,K$6))</f>
        <v/>
      </c>
      <c r="L7" s="30" t="str">
        <f t="array" ref="L7">IF(ISERROR(INDEX(Fixtures!$C2:$AN2,L$6)),"",INDEX(Fixtures!$C2:$AN2,L$6))</f>
        <v/>
      </c>
      <c r="M7" s="30" t="str">
        <f t="array" ref="M7">IF(ISERROR(INDEX(Fixtures!$C2:$AN2,M$6)),"",INDEX(Fixtures!$C2:$AN2,M$6))</f>
        <v/>
      </c>
      <c r="N7" s="28" t="str">
        <f t="array" ref="N7">IF(ISERROR(INDEX(Fixtures!$C2:$AN2,N$6)),"",INDEX(Fixtures!$C2:$AN2,N$6))</f>
        <v/>
      </c>
    </row>
    <row r="8" spans="1:26" ht="12.75" customHeight="1" x14ac:dyDescent="0.35">
      <c r="A8" s="3">
        <f t="shared" si="1"/>
        <v>3</v>
      </c>
      <c r="B8" s="34" t="str">
        <f>Difficulties!A4</f>
        <v>Bournemouth</v>
      </c>
      <c r="C8" s="35">
        <f>Opp_Attack!C8-Opp_Defence!C8</f>
        <v>1.879</v>
      </c>
      <c r="D8" s="36">
        <f>RANK(C8,$C$7:$C$26,0)+COUNTIF($C$7:$C8,$C8)-1</f>
        <v>3</v>
      </c>
      <c r="E8" s="37" t="str">
        <f t="array" ref="E8">IF(ISERROR(INDEX(Fixtures!$C3:$AN3,E$6)),"",INDEX(Fixtures!$C3:$AN3,E$6))</f>
        <v>CAR (H)</v>
      </c>
      <c r="F8" s="38" t="str">
        <f t="array" ref="F8">IF(ISERROR(INDEX(Fixtures!$C3:$AN3,F$6)),"",INDEX(Fixtures!$C3:$AN3,F$6))</f>
        <v>WHU (A)</v>
      </c>
      <c r="G8" s="38" t="str">
        <f t="array" ref="G8">IF(ISERROR(INDEX(Fixtures!$C3:$AN3,G$6)),"",INDEX(Fixtures!$C3:$AN3,G$6))</f>
        <v>EVE (H)</v>
      </c>
      <c r="H8" s="38" t="str">
        <f t="array" ref="H8">IF(ISERROR(INDEX(Fixtures!$C3:$AN3,H$6)),"",INDEX(Fixtures!$C3:$AN3,H$6))</f>
        <v>CHE (A)</v>
      </c>
      <c r="I8" s="38" t="str">
        <f t="array" ref="I8">IF(ISERROR(INDEX(Fixtures!$C3:$AN3,I$6)),"",INDEX(Fixtures!$C3:$AN3,I$6))</f>
        <v>LEI (H)</v>
      </c>
      <c r="J8" s="38" t="str">
        <f t="array" ref="J8">IF(ISERROR(INDEX(Fixtures!$C3:$AN3,J$6)),"",INDEX(Fixtures!$C3:$AN3,J$6))</f>
        <v/>
      </c>
      <c r="K8" s="38" t="str">
        <f t="array" ref="K8">IF(ISERROR(INDEX(Fixtures!$C3:$AN3,K$6)),"",INDEX(Fixtures!$C3:$AN3,K$6))</f>
        <v/>
      </c>
      <c r="L8" s="38" t="str">
        <f t="array" ref="L8">IF(ISERROR(INDEX(Fixtures!$C3:$AN3,L$6)),"",INDEX(Fixtures!$C3:$AN3,L$6))</f>
        <v/>
      </c>
      <c r="M8" s="38" t="str">
        <f t="array" ref="M8">IF(ISERROR(INDEX(Fixtures!$C3:$AN3,M$6)),"",INDEX(Fixtures!$C3:$AN3,M$6))</f>
        <v/>
      </c>
      <c r="N8" s="36" t="str">
        <f t="array" ref="N8">IF(ISERROR(INDEX(Fixtures!$C3:$AN3,N$6)),"",INDEX(Fixtures!$C3:$AN3,N$6))</f>
        <v/>
      </c>
    </row>
    <row r="9" spans="1:26" ht="12.75" customHeight="1" x14ac:dyDescent="0.35">
      <c r="A9" s="3">
        <f t="shared" si="1"/>
        <v>14</v>
      </c>
      <c r="B9" s="34" t="str">
        <f>Difficulties!A5</f>
        <v>Brighton</v>
      </c>
      <c r="C9" s="35">
        <f>Opp_Attack!C9-Opp_Defence!C9</f>
        <v>-0.89500000000000002</v>
      </c>
      <c r="D9" s="36">
        <f>RANK(C9,$C$7:$C$26,0)+COUNTIF($C$7:$C9,$C9)-1</f>
        <v>14</v>
      </c>
      <c r="E9" s="37" t="str">
        <f t="array" ref="E9">IF(ISERROR(INDEX(Fixtures!$C4:$AN4,E$6)),"",INDEX(Fixtures!$C4:$AN4,E$6))</f>
        <v>WAT (A)</v>
      </c>
      <c r="F9" s="38" t="str">
        <f t="array" ref="F9">IF(ISERROR(INDEX(Fixtures!$C4:$AN4,F$6)),"",INDEX(Fixtures!$C4:$AN4,F$6))</f>
        <v>MNU (H)</v>
      </c>
      <c r="G9" s="38" t="str">
        <f t="array" ref="G9">IF(ISERROR(INDEX(Fixtures!$C4:$AN4,G$6)),"",INDEX(Fixtures!$C4:$AN4,G$6))</f>
        <v>LIV (A)</v>
      </c>
      <c r="H9" s="38" t="str">
        <f t="array" ref="H9">IF(ISERROR(INDEX(Fixtures!$C4:$AN4,H$6)),"",INDEX(Fixtures!$C4:$AN4,H$6))</f>
        <v>FUL (H)</v>
      </c>
      <c r="I9" s="38" t="str">
        <f t="array" ref="I9">IF(ISERROR(INDEX(Fixtures!$C4:$AN4,I$6)),"",INDEX(Fixtures!$C4:$AN4,I$6))</f>
        <v>SOU (A)</v>
      </c>
      <c r="J9" s="38" t="str">
        <f t="array" ref="J9">IF(ISERROR(INDEX(Fixtures!$C4:$AN4,J$6)),"",INDEX(Fixtures!$C4:$AN4,J$6))</f>
        <v/>
      </c>
      <c r="K9" s="38" t="str">
        <f t="array" ref="K9">IF(ISERROR(INDEX(Fixtures!$C4:$AN4,K$6)),"",INDEX(Fixtures!$C4:$AN4,K$6))</f>
        <v/>
      </c>
      <c r="L9" s="38" t="str">
        <f t="array" ref="L9">IF(ISERROR(INDEX(Fixtures!$C4:$AN4,L$6)),"",INDEX(Fixtures!$C4:$AN4,L$6))</f>
        <v/>
      </c>
      <c r="M9" s="38" t="str">
        <f t="array" ref="M9">IF(ISERROR(INDEX(Fixtures!$C4:$AN4,M$6)),"",INDEX(Fixtures!$C4:$AN4,M$6))</f>
        <v/>
      </c>
      <c r="N9" s="36" t="str">
        <f t="array" ref="N9">IF(ISERROR(INDEX(Fixtures!$C4:$AN4,N$6)),"",INDEX(Fixtures!$C4:$AN4,N$6))</f>
        <v/>
      </c>
    </row>
    <row r="10" spans="1:26" ht="12.75" customHeight="1" x14ac:dyDescent="0.35">
      <c r="A10" s="3">
        <f t="shared" si="1"/>
        <v>4</v>
      </c>
      <c r="B10" s="34" t="str">
        <f>Difficulties!A6</f>
        <v>Burnley</v>
      </c>
      <c r="C10" s="35">
        <f>Opp_Attack!C10-Opp_Defence!C10</f>
        <v>1.2790000000000001</v>
      </c>
      <c r="D10" s="36">
        <f>RANK(C10,$C$7:$C$26,0)+COUNTIF($C$7:$C10,$C10)-1</f>
        <v>4</v>
      </c>
      <c r="E10" s="37" t="str">
        <f t="array" ref="E10">IF(ISERROR(INDEX(Fixtures!$C5:$AN5,E$6)),"",INDEX(Fixtures!$C5:$AN5,E$6))</f>
        <v>SOU (A)</v>
      </c>
      <c r="F10" s="38" t="str">
        <f t="array" ref="F10">IF(ISERROR(INDEX(Fixtures!$C5:$AN5,F$6)),"",INDEX(Fixtures!$C5:$AN5,F$6))</f>
        <v>WAT (H)</v>
      </c>
      <c r="G10" s="38" t="str">
        <f t="array" ref="G10">IF(ISERROR(INDEX(Fixtures!$C5:$AN5,G$6)),"",INDEX(Fixtures!$C5:$AN5,G$6))</f>
        <v>FUL (A)</v>
      </c>
      <c r="H10" s="38" t="str">
        <f t="array" ref="H10">IF(ISERROR(INDEX(Fixtures!$C5:$AN5,H$6)),"",INDEX(Fixtures!$C5:$AN5,H$6))</f>
        <v>MNU (H)</v>
      </c>
      <c r="I10" s="38" t="str">
        <f t="array" ref="I10">IF(ISERROR(INDEX(Fixtures!$C5:$AN5,I$6)),"",INDEX(Fixtures!$C5:$AN5,I$6))</f>
        <v>WOL (A)</v>
      </c>
      <c r="J10" s="38" t="str">
        <f t="array" ref="J10">IF(ISERROR(INDEX(Fixtures!$C5:$AN5,J$6)),"",INDEX(Fixtures!$C5:$AN5,J$6))</f>
        <v/>
      </c>
      <c r="K10" s="38" t="str">
        <f t="array" ref="K10">IF(ISERROR(INDEX(Fixtures!$C5:$AN5,K$6)),"",INDEX(Fixtures!$C5:$AN5,K$6))</f>
        <v/>
      </c>
      <c r="L10" s="38" t="str">
        <f t="array" ref="L10">IF(ISERROR(INDEX(Fixtures!$C5:$AN5,L$6)),"",INDEX(Fixtures!$C5:$AN5,L$6))</f>
        <v/>
      </c>
      <c r="M10" s="38" t="str">
        <f t="array" ref="M10">IF(ISERROR(INDEX(Fixtures!$C5:$AN5,M$6)),"",INDEX(Fixtures!$C5:$AN5,M$6))</f>
        <v/>
      </c>
      <c r="N10" s="36" t="str">
        <f t="array" ref="N10">IF(ISERROR(INDEX(Fixtures!$C5:$AN5,N$6)),"",INDEX(Fixtures!$C5:$AN5,N$6))</f>
        <v/>
      </c>
    </row>
    <row r="11" spans="1:26" ht="12.75" customHeight="1" x14ac:dyDescent="0.35">
      <c r="A11" s="3">
        <f t="shared" si="1"/>
        <v>7</v>
      </c>
      <c r="B11" s="34" t="str">
        <f>Difficulties!A7</f>
        <v>Cardiff</v>
      </c>
      <c r="C11" s="35">
        <f>Opp_Attack!C11-Opp_Defence!C11</f>
        <v>1.1579999999999999</v>
      </c>
      <c r="D11" s="36">
        <f>RANK(C11,$C$7:$C$26,0)+COUNTIF($C$7:$C11,$C11)-1</f>
        <v>7</v>
      </c>
      <c r="E11" s="37" t="str">
        <f t="array" ref="E11">IF(ISERROR(INDEX(Fixtures!$C6:$AN6,E$6)),"",INDEX(Fixtures!$C6:$AN6,E$6))</f>
        <v>BOU (A)</v>
      </c>
      <c r="F11" s="38" t="str">
        <f t="array" ref="F11">IF(ISERROR(INDEX(Fixtures!$C6:$AN6,F$6)),"",INDEX(Fixtures!$C6:$AN6,F$6))</f>
        <v>NEW (H)</v>
      </c>
      <c r="G11" s="38" t="str">
        <f t="array" ref="G11">IF(ISERROR(INDEX(Fixtures!$C6:$AN6,G$6)),"",INDEX(Fixtures!$C6:$AN6,G$6))</f>
        <v>HUD (A)</v>
      </c>
      <c r="H11" s="38" t="str">
        <f t="array" ref="H11">IF(ISERROR(INDEX(Fixtures!$C6:$AN6,H$6)),"",INDEX(Fixtures!$C6:$AN6,H$6))</f>
        <v>ARS (H)</v>
      </c>
      <c r="I11" s="38" t="str">
        <f t="array" ref="I11">IF(ISERROR(INDEX(Fixtures!$C6:$AN6,I$6)),"",INDEX(Fixtures!$C6:$AN6,I$6))</f>
        <v>CHE (A)</v>
      </c>
      <c r="J11" s="38" t="str">
        <f t="array" ref="J11">IF(ISERROR(INDEX(Fixtures!$C6:$AN6,J$6)),"",INDEX(Fixtures!$C6:$AN6,J$6))</f>
        <v/>
      </c>
      <c r="K11" s="38" t="str">
        <f t="array" ref="K11">IF(ISERROR(INDEX(Fixtures!$C6:$AN6,K$6)),"",INDEX(Fixtures!$C6:$AN6,K$6))</f>
        <v/>
      </c>
      <c r="L11" s="38" t="str">
        <f t="array" ref="L11">IF(ISERROR(INDEX(Fixtures!$C6:$AN6,L$6)),"",INDEX(Fixtures!$C6:$AN6,L$6))</f>
        <v/>
      </c>
      <c r="M11" s="38" t="str">
        <f t="array" ref="M11">IF(ISERROR(INDEX(Fixtures!$C6:$AN6,M$6)),"",INDEX(Fixtures!$C6:$AN6,M$6))</f>
        <v/>
      </c>
      <c r="N11" s="36" t="str">
        <f t="array" ref="N11">IF(ISERROR(INDEX(Fixtures!$C6:$AN6,N$6)),"",INDEX(Fixtures!$C6:$AN6,N$6))</f>
        <v/>
      </c>
    </row>
    <row r="12" spans="1:26" ht="12.75" customHeight="1" x14ac:dyDescent="0.35">
      <c r="A12" s="3">
        <f t="shared" si="1"/>
        <v>2</v>
      </c>
      <c r="B12" s="34" t="str">
        <f>Difficulties!A8</f>
        <v>Chelsea</v>
      </c>
      <c r="C12" s="35">
        <f>Opp_Attack!C12-Opp_Defence!C12</f>
        <v>2.5640000000000001</v>
      </c>
      <c r="D12" s="36">
        <f>RANK(C12,$C$7:$C$26,0)+COUNTIF($C$7:$C12,$C12)-1</f>
        <v>2</v>
      </c>
      <c r="E12" s="37" t="str">
        <f t="array" ref="E12">IF(ISERROR(INDEX(Fixtures!$C7:$AN7,E$6)),"",INDEX(Fixtures!$C7:$AN7,E$6))</f>
        <v>HUD (A)</v>
      </c>
      <c r="F12" s="38" t="str">
        <f t="array" ref="F12">IF(ISERROR(INDEX(Fixtures!$C7:$AN7,F$6)),"",INDEX(Fixtures!$C7:$AN7,F$6))</f>
        <v>ARS (H)</v>
      </c>
      <c r="G12" s="38" t="str">
        <f t="array" ref="G12">IF(ISERROR(INDEX(Fixtures!$C7:$AN7,G$6)),"",INDEX(Fixtures!$C7:$AN7,G$6))</f>
        <v>NEW (A)</v>
      </c>
      <c r="H12" s="38" t="str">
        <f t="array" ref="H12">IF(ISERROR(INDEX(Fixtures!$C7:$AN7,H$6)),"",INDEX(Fixtures!$C7:$AN7,H$6))</f>
        <v>BOU (H)</v>
      </c>
      <c r="I12" s="38" t="str">
        <f t="array" ref="I12">IF(ISERROR(INDEX(Fixtures!$C7:$AN7,I$6)),"",INDEX(Fixtures!$C7:$AN7,I$6))</f>
        <v>CAR (H)</v>
      </c>
      <c r="J12" s="38" t="str">
        <f t="array" ref="J12">IF(ISERROR(INDEX(Fixtures!$C7:$AN7,J$6)),"",INDEX(Fixtures!$C7:$AN7,J$6))</f>
        <v/>
      </c>
      <c r="K12" s="38" t="str">
        <f t="array" ref="K12">IF(ISERROR(INDEX(Fixtures!$C7:$AN7,K$6)),"",INDEX(Fixtures!$C7:$AN7,K$6))</f>
        <v/>
      </c>
      <c r="L12" s="38" t="str">
        <f t="array" ref="L12">IF(ISERROR(INDEX(Fixtures!$C7:$AN7,L$6)),"",INDEX(Fixtures!$C7:$AN7,L$6))</f>
        <v/>
      </c>
      <c r="M12" s="38" t="str">
        <f t="array" ref="M12">IF(ISERROR(INDEX(Fixtures!$C7:$AN7,M$6)),"",INDEX(Fixtures!$C7:$AN7,M$6))</f>
        <v/>
      </c>
      <c r="N12" s="36" t="str">
        <f t="array" ref="N12">IF(ISERROR(INDEX(Fixtures!$C7:$AN7,N$6)),"",INDEX(Fixtures!$C7:$AN7,N$6))</f>
        <v/>
      </c>
    </row>
    <row r="13" spans="1:26" ht="12.75" customHeight="1" x14ac:dyDescent="0.35">
      <c r="A13" s="3">
        <f t="shared" si="1"/>
        <v>6</v>
      </c>
      <c r="B13" s="34" t="str">
        <f>Difficulties!A9</f>
        <v>Crystal Palace</v>
      </c>
      <c r="C13" s="35">
        <f>Opp_Attack!C13-Opp_Defence!C13</f>
        <v>1.2090000000000001</v>
      </c>
      <c r="D13" s="36">
        <f>RANK(C13,$C$7:$C$26,0)+COUNTIF($C$7:$C13,$C13)-1</f>
        <v>6</v>
      </c>
      <c r="E13" s="37" t="str">
        <f t="array" ref="E13">IF(ISERROR(INDEX(Fixtures!$C8:$AN8,E$6)),"",INDEX(Fixtures!$C8:$AN8,E$6))</f>
        <v>FUL (A)</v>
      </c>
      <c r="F13" s="38" t="str">
        <f t="array" ref="F13">IF(ISERROR(INDEX(Fixtures!$C8:$AN8,F$6)),"",INDEX(Fixtures!$C8:$AN8,F$6))</f>
        <v>LIV (H)</v>
      </c>
      <c r="G13" s="38" t="str">
        <f t="array" ref="G13">IF(ISERROR(INDEX(Fixtures!$C8:$AN8,G$6)),"",INDEX(Fixtures!$C8:$AN8,G$6))</f>
        <v>WAT (A)</v>
      </c>
      <c r="H13" s="38" t="str">
        <f t="array" ref="H13">IF(ISERROR(INDEX(Fixtures!$C8:$AN8,H$6)),"",INDEX(Fixtures!$C8:$AN8,H$6))</f>
        <v>SOU (H)</v>
      </c>
      <c r="I13" s="38" t="str">
        <f t="array" ref="I13">IF(ISERROR(INDEX(Fixtures!$C8:$AN8,I$6)),"",INDEX(Fixtures!$C8:$AN8,I$6))</f>
        <v>HUD (A)</v>
      </c>
      <c r="J13" s="38" t="str">
        <f t="array" ref="J13">IF(ISERROR(INDEX(Fixtures!$C8:$AN8,J$6)),"",INDEX(Fixtures!$C8:$AN8,J$6))</f>
        <v/>
      </c>
      <c r="K13" s="38" t="str">
        <f t="array" ref="K13">IF(ISERROR(INDEX(Fixtures!$C8:$AN8,K$6)),"",INDEX(Fixtures!$C8:$AN8,K$6))</f>
        <v/>
      </c>
      <c r="L13" s="38" t="str">
        <f t="array" ref="L13">IF(ISERROR(INDEX(Fixtures!$C8:$AN8,L$6)),"",INDEX(Fixtures!$C8:$AN8,L$6))</f>
        <v/>
      </c>
      <c r="M13" s="38" t="str">
        <f t="array" ref="M13">IF(ISERROR(INDEX(Fixtures!$C8:$AN8,M$6)),"",INDEX(Fixtures!$C8:$AN8,M$6))</f>
        <v/>
      </c>
      <c r="N13" s="36" t="str">
        <f t="array" ref="N13">IF(ISERROR(INDEX(Fixtures!$C8:$AN8,N$6)),"",INDEX(Fixtures!$C8:$AN8,N$6))</f>
        <v/>
      </c>
    </row>
    <row r="14" spans="1:26" ht="12.75" customHeight="1" x14ac:dyDescent="0.35">
      <c r="A14" s="3">
        <f t="shared" si="1"/>
        <v>1</v>
      </c>
      <c r="B14" s="34" t="str">
        <f>Difficulties!A10</f>
        <v>Everton</v>
      </c>
      <c r="C14" s="35">
        <f>Opp_Attack!C14-Opp_Defence!C14</f>
        <v>3.2269999999999999</v>
      </c>
      <c r="D14" s="36">
        <f>RANK(C14,$C$7:$C$26,0)+COUNTIF($C$7:$C14,$C14)-1</f>
        <v>1</v>
      </c>
      <c r="E14" s="37" t="str">
        <f t="array" ref="E14">IF(ISERROR(INDEX(Fixtures!$C9:$AN9,E$6)),"",INDEX(Fixtures!$C9:$AN9,E$6))</f>
        <v>WOL (A)</v>
      </c>
      <c r="F14" s="38" t="str">
        <f t="array" ref="F14">IF(ISERROR(INDEX(Fixtures!$C9:$AN9,F$6)),"",INDEX(Fixtures!$C9:$AN9,F$6))</f>
        <v>SOU (H)</v>
      </c>
      <c r="G14" s="38" t="str">
        <f t="array" ref="G14">IF(ISERROR(INDEX(Fixtures!$C9:$AN9,G$6)),"",INDEX(Fixtures!$C9:$AN9,G$6))</f>
        <v>BOU (A)</v>
      </c>
      <c r="H14" s="38" t="str">
        <f t="array" ref="H14">IF(ISERROR(INDEX(Fixtures!$C9:$AN9,H$6)),"",INDEX(Fixtures!$C9:$AN9,H$6))</f>
        <v>HUD (H)</v>
      </c>
      <c r="I14" s="38" t="str">
        <f t="array" ref="I14">IF(ISERROR(INDEX(Fixtures!$C9:$AN9,I$6)),"",INDEX(Fixtures!$C9:$AN9,I$6))</f>
        <v>WHU (H)</v>
      </c>
      <c r="J14" s="38" t="str">
        <f t="array" ref="J14">IF(ISERROR(INDEX(Fixtures!$C9:$AN9,J$6)),"",INDEX(Fixtures!$C9:$AN9,J$6))</f>
        <v/>
      </c>
      <c r="K14" s="38" t="str">
        <f t="array" ref="K14">IF(ISERROR(INDEX(Fixtures!$C9:$AN9,K$6)),"",INDEX(Fixtures!$C9:$AN9,K$6))</f>
        <v/>
      </c>
      <c r="L14" s="38" t="str">
        <f t="array" ref="L14">IF(ISERROR(INDEX(Fixtures!$C9:$AN9,L$6)),"",INDEX(Fixtures!$C9:$AN9,L$6))</f>
        <v/>
      </c>
      <c r="M14" s="38" t="str">
        <f t="array" ref="M14">IF(ISERROR(INDEX(Fixtures!$C9:$AN9,M$6)),"",INDEX(Fixtures!$C9:$AN9,M$6))</f>
        <v/>
      </c>
      <c r="N14" s="36" t="str">
        <f t="array" ref="N14">IF(ISERROR(INDEX(Fixtures!$C9:$AN9,N$6)),"",INDEX(Fixtures!$C9:$AN9,N$6))</f>
        <v/>
      </c>
    </row>
    <row r="15" spans="1:26" ht="12.75" customHeight="1" x14ac:dyDescent="0.35">
      <c r="A15" s="3">
        <f t="shared" si="1"/>
        <v>20</v>
      </c>
      <c r="B15" s="34" t="str">
        <f>Difficulties!A11</f>
        <v>Fulham</v>
      </c>
      <c r="C15" s="35">
        <f>Opp_Attack!C15-Opp_Defence!C15</f>
        <v>-2.9470000000000001</v>
      </c>
      <c r="D15" s="36">
        <f>RANK(C15,$C$7:$C$26,0)+COUNTIF($C$7:$C15,$C15)-1</f>
        <v>20</v>
      </c>
      <c r="E15" s="37" t="str">
        <f t="array" ref="E15">IF(ISERROR(INDEX(Fixtures!$C10:$AN10,E$6)),"",INDEX(Fixtures!$C10:$AN10,E$6))</f>
        <v>CRY (H)</v>
      </c>
      <c r="F15" s="38" t="str">
        <f t="array" ref="F15">IF(ISERROR(INDEX(Fixtures!$C10:$AN10,F$6)),"",INDEX(Fixtures!$C10:$AN10,F$6))</f>
        <v>TOT (A)</v>
      </c>
      <c r="G15" s="38" t="str">
        <f t="array" ref="G15">IF(ISERROR(INDEX(Fixtures!$C10:$AN10,G$6)),"",INDEX(Fixtures!$C10:$AN10,G$6))</f>
        <v>BUR (H)</v>
      </c>
      <c r="H15" s="38" t="str">
        <f t="array" ref="H15">IF(ISERROR(INDEX(Fixtures!$C10:$AN10,H$6)),"",INDEX(Fixtures!$C10:$AN10,H$6))</f>
        <v>BHA (A)</v>
      </c>
      <c r="I15" s="38" t="str">
        <f t="array" ref="I15">IF(ISERROR(INDEX(Fixtures!$C10:$AN10,I$6)),"",INDEX(Fixtures!$C10:$AN10,I$6))</f>
        <v>MCI (A)</v>
      </c>
      <c r="J15" s="38" t="str">
        <f t="array" ref="J15">IF(ISERROR(INDEX(Fixtures!$C10:$AN10,J$6)),"",INDEX(Fixtures!$C10:$AN10,J$6))</f>
        <v/>
      </c>
      <c r="K15" s="38" t="str">
        <f t="array" ref="K15">IF(ISERROR(INDEX(Fixtures!$C10:$AN10,K$6)),"",INDEX(Fixtures!$C10:$AN10,K$6))</f>
        <v/>
      </c>
      <c r="L15" s="38" t="str">
        <f t="array" ref="L15">IF(ISERROR(INDEX(Fixtures!$C10:$AN10,L$6)),"",INDEX(Fixtures!$C10:$AN10,L$6))</f>
        <v/>
      </c>
      <c r="M15" s="38" t="str">
        <f t="array" ref="M15">IF(ISERROR(INDEX(Fixtures!$C10:$AN10,M$6)),"",INDEX(Fixtures!$C10:$AN10,M$6))</f>
        <v/>
      </c>
      <c r="N15" s="36" t="str">
        <f t="array" ref="N15">IF(ISERROR(INDEX(Fixtures!$C10:$AN10,N$6)),"",INDEX(Fixtures!$C10:$AN10,N$6))</f>
        <v/>
      </c>
    </row>
    <row r="16" spans="1:26" ht="12.75" customHeight="1" x14ac:dyDescent="0.35">
      <c r="A16" s="3">
        <f t="shared" si="1"/>
        <v>17</v>
      </c>
      <c r="B16" s="34" t="str">
        <f>Difficulties!A12</f>
        <v>Huddersfield</v>
      </c>
      <c r="C16" s="35">
        <f>Opp_Attack!C16-Opp_Defence!C16</f>
        <v>-1.595</v>
      </c>
      <c r="D16" s="36">
        <f>RANK(C16,$C$7:$C$26,0)+COUNTIF($C$7:$C16,$C16)-1</f>
        <v>17</v>
      </c>
      <c r="E16" s="37" t="str">
        <f t="array" ref="E16">IF(ISERROR(INDEX(Fixtures!$C11:$AN11,E$6)),"",INDEX(Fixtures!$C11:$AN11,E$6))</f>
        <v>CHE (H)</v>
      </c>
      <c r="F16" s="38" t="str">
        <f t="array" ref="F16">IF(ISERROR(INDEX(Fixtures!$C11:$AN11,F$6)),"",INDEX(Fixtures!$C11:$AN11,F$6))</f>
        <v>MCI (A)</v>
      </c>
      <c r="G16" s="38" t="str">
        <f t="array" ref="G16">IF(ISERROR(INDEX(Fixtures!$C11:$AN11,G$6)),"",INDEX(Fixtures!$C11:$AN11,G$6))</f>
        <v>CAR (H)</v>
      </c>
      <c r="H16" s="38" t="str">
        <f t="array" ref="H16">IF(ISERROR(INDEX(Fixtures!$C11:$AN11,H$6)),"",INDEX(Fixtures!$C11:$AN11,H$6))</f>
        <v>EVE (A)</v>
      </c>
      <c r="I16" s="38" t="str">
        <f t="array" ref="I16">IF(ISERROR(INDEX(Fixtures!$C11:$AN11,I$6)),"",INDEX(Fixtures!$C11:$AN11,I$6))</f>
        <v>CRY (H)</v>
      </c>
      <c r="J16" s="38" t="str">
        <f t="array" ref="J16">IF(ISERROR(INDEX(Fixtures!$C11:$AN11,J$6)),"",INDEX(Fixtures!$C11:$AN11,J$6))</f>
        <v/>
      </c>
      <c r="K16" s="38" t="str">
        <f t="array" ref="K16">IF(ISERROR(INDEX(Fixtures!$C11:$AN11,K$6)),"",INDEX(Fixtures!$C11:$AN11,K$6))</f>
        <v/>
      </c>
      <c r="L16" s="38" t="str">
        <f t="array" ref="L16">IF(ISERROR(INDEX(Fixtures!$C11:$AN11,L$6)),"",INDEX(Fixtures!$C11:$AN11,L$6))</f>
        <v/>
      </c>
      <c r="M16" s="38" t="str">
        <f t="array" ref="M16">IF(ISERROR(INDEX(Fixtures!$C11:$AN11,M$6)),"",INDEX(Fixtures!$C11:$AN11,M$6))</f>
        <v/>
      </c>
      <c r="N16" s="36" t="str">
        <f t="array" ref="N16">IF(ISERROR(INDEX(Fixtures!$C11:$AN11,N$6)),"",INDEX(Fixtures!$C11:$AN11,N$6))</f>
        <v/>
      </c>
    </row>
    <row r="17" spans="1:14" ht="12.75" customHeight="1" x14ac:dyDescent="0.35">
      <c r="A17" s="3">
        <f t="shared" si="1"/>
        <v>13</v>
      </c>
      <c r="B17" s="34" t="str">
        <f>Difficulties!A13</f>
        <v>Leicester</v>
      </c>
      <c r="C17" s="35">
        <f>Opp_Attack!C17-Opp_Defence!C17</f>
        <v>-0.65900000000000003</v>
      </c>
      <c r="D17" s="36">
        <f>RANK(C17,$C$7:$C$26,0)+COUNTIF($C$7:$C17,$C17)-1</f>
        <v>13</v>
      </c>
      <c r="E17" s="37" t="str">
        <f t="array" ref="E17">IF(ISERROR(INDEX(Fixtures!$C12:$AN12,E$6)),"",INDEX(Fixtures!$C12:$AN12,E$6))</f>
        <v>MNU (A)</v>
      </c>
      <c r="F17" s="38" t="str">
        <f t="array" ref="F17">IF(ISERROR(INDEX(Fixtures!$C12:$AN12,F$6)),"",INDEX(Fixtures!$C12:$AN12,F$6))</f>
        <v>WOL (H)</v>
      </c>
      <c r="G17" s="38" t="str">
        <f t="array" ref="G17">IF(ISERROR(INDEX(Fixtures!$C12:$AN12,G$6)),"",INDEX(Fixtures!$C12:$AN12,G$6))</f>
        <v>SOU (A)</v>
      </c>
      <c r="H17" s="38" t="str">
        <f t="array" ref="H17">IF(ISERROR(INDEX(Fixtures!$C12:$AN12,H$6)),"",INDEX(Fixtures!$C12:$AN12,H$6))</f>
        <v>LIV (H)</v>
      </c>
      <c r="I17" s="38" t="str">
        <f t="array" ref="I17">IF(ISERROR(INDEX(Fixtures!$C12:$AN12,I$6)),"",INDEX(Fixtures!$C12:$AN12,I$6))</f>
        <v>BOU (A)</v>
      </c>
      <c r="J17" s="38" t="str">
        <f t="array" ref="J17">IF(ISERROR(INDEX(Fixtures!$C12:$AN12,J$6)),"",INDEX(Fixtures!$C12:$AN12,J$6))</f>
        <v/>
      </c>
      <c r="K17" s="38" t="str">
        <f t="array" ref="K17">IF(ISERROR(INDEX(Fixtures!$C12:$AN12,K$6)),"",INDEX(Fixtures!$C12:$AN12,K$6))</f>
        <v/>
      </c>
      <c r="L17" s="38" t="str">
        <f t="array" ref="L17">IF(ISERROR(INDEX(Fixtures!$C12:$AN12,L$6)),"",INDEX(Fixtures!$C12:$AN12,L$6))</f>
        <v/>
      </c>
      <c r="M17" s="38" t="str">
        <f t="array" ref="M17">IF(ISERROR(INDEX(Fixtures!$C12:$AN12,M$6)),"",INDEX(Fixtures!$C12:$AN12,M$6))</f>
        <v/>
      </c>
      <c r="N17" s="36" t="str">
        <f t="array" ref="N17">IF(ISERROR(INDEX(Fixtures!$C12:$AN12,N$6)),"",INDEX(Fixtures!$C12:$AN12,N$6))</f>
        <v/>
      </c>
    </row>
    <row r="18" spans="1:14" ht="12.75" customHeight="1" x14ac:dyDescent="0.35">
      <c r="A18" s="3">
        <f t="shared" si="1"/>
        <v>9</v>
      </c>
      <c r="B18" s="34" t="str">
        <f>Difficulties!A14</f>
        <v>Liverpool</v>
      </c>
      <c r="C18" s="35">
        <f>Opp_Attack!C18-Opp_Defence!C18</f>
        <v>0.42200000000000004</v>
      </c>
      <c r="D18" s="36">
        <f>RANK(C18,$C$7:$C$26,0)+COUNTIF($C$7:$C18,$C18)-1</f>
        <v>9</v>
      </c>
      <c r="E18" s="37" t="str">
        <f t="array" ref="E18">IF(ISERROR(INDEX(Fixtures!$C13:$AN13,E$6)),"",INDEX(Fixtures!$C13:$AN13,E$6))</f>
        <v>WHU (H)</v>
      </c>
      <c r="F18" s="38" t="str">
        <f t="array" ref="F18">IF(ISERROR(INDEX(Fixtures!$C13:$AN13,F$6)),"",INDEX(Fixtures!$C13:$AN13,F$6))</f>
        <v>CRY (A)</v>
      </c>
      <c r="G18" s="38" t="str">
        <f t="array" ref="G18">IF(ISERROR(INDEX(Fixtures!$C13:$AN13,G$6)),"",INDEX(Fixtures!$C13:$AN13,G$6))</f>
        <v>BHA (H)</v>
      </c>
      <c r="H18" s="38" t="str">
        <f t="array" ref="H18">IF(ISERROR(INDEX(Fixtures!$C13:$AN13,H$6)),"",INDEX(Fixtures!$C13:$AN13,H$6))</f>
        <v>LEI (A)</v>
      </c>
      <c r="I18" s="38" t="str">
        <f t="array" ref="I18">IF(ISERROR(INDEX(Fixtures!$C13:$AN13,I$6)),"",INDEX(Fixtures!$C13:$AN13,I$6))</f>
        <v>TOT (A)</v>
      </c>
      <c r="J18" s="38" t="str">
        <f t="array" ref="J18">IF(ISERROR(INDEX(Fixtures!$C13:$AN13,J$6)),"",INDEX(Fixtures!$C13:$AN13,J$6))</f>
        <v/>
      </c>
      <c r="K18" s="38" t="str">
        <f t="array" ref="K18">IF(ISERROR(INDEX(Fixtures!$C13:$AN13,K$6)),"",INDEX(Fixtures!$C13:$AN13,K$6))</f>
        <v/>
      </c>
      <c r="L18" s="38" t="str">
        <f t="array" ref="L18">IF(ISERROR(INDEX(Fixtures!$C13:$AN13,L$6)),"",INDEX(Fixtures!$C13:$AN13,L$6))</f>
        <v/>
      </c>
      <c r="M18" s="38" t="str">
        <f t="array" ref="M18">IF(ISERROR(INDEX(Fixtures!$C13:$AN13,M$6)),"",INDEX(Fixtures!$C13:$AN13,M$6))</f>
        <v/>
      </c>
      <c r="N18" s="36" t="str">
        <f t="array" ref="N18">IF(ISERROR(INDEX(Fixtures!$C13:$AN13,N$6)),"",INDEX(Fixtures!$C13:$AN13,N$6))</f>
        <v/>
      </c>
    </row>
    <row r="19" spans="1:14" s="14" customFormat="1" ht="12.75" customHeight="1" x14ac:dyDescent="0.35">
      <c r="A19" s="3">
        <f t="shared" si="1"/>
        <v>5</v>
      </c>
      <c r="B19" s="34" t="str">
        <f>Difficulties!A15</f>
        <v>Man City</v>
      </c>
      <c r="C19" s="35">
        <f>Opp_Attack!C19-Opp_Defence!C19</f>
        <v>1.2269999999999999</v>
      </c>
      <c r="D19" s="36">
        <f>RANK(C19,$C$7:$C$26,0)+COUNTIF($C$7:$C19,$C19)-1</f>
        <v>5</v>
      </c>
      <c r="E19" s="37" t="str">
        <f t="array" ref="E19">IF(ISERROR(INDEX(Fixtures!$C14:$AN14,E$6)),"",INDEX(Fixtures!$C14:$AN14,E$6))</f>
        <v>ARS (A)</v>
      </c>
      <c r="F19" s="38" t="str">
        <f t="array" ref="F19">IF(ISERROR(INDEX(Fixtures!$C14:$AN14,F$6)),"",INDEX(Fixtures!$C14:$AN14,F$6))</f>
        <v>HUD (H)</v>
      </c>
      <c r="G19" s="38" t="str">
        <f t="array" ref="G19">IF(ISERROR(INDEX(Fixtures!$C14:$AN14,G$6)),"",INDEX(Fixtures!$C14:$AN14,G$6))</f>
        <v>WOL (A)</v>
      </c>
      <c r="H19" s="38" t="str">
        <f t="array" ref="H19">IF(ISERROR(INDEX(Fixtures!$C14:$AN14,H$6)),"",INDEX(Fixtures!$C14:$AN14,H$6))</f>
        <v>NEW (H)</v>
      </c>
      <c r="I19" s="38" t="str">
        <f t="array" ref="I19">IF(ISERROR(INDEX(Fixtures!$C14:$AN14,I$6)),"",INDEX(Fixtures!$C14:$AN14,I$6))</f>
        <v>FUL (H)</v>
      </c>
      <c r="J19" s="38" t="str">
        <f t="array" ref="J19">IF(ISERROR(INDEX(Fixtures!$C14:$AN14,J$6)),"",INDEX(Fixtures!$C14:$AN14,J$6))</f>
        <v/>
      </c>
      <c r="K19" s="38" t="str">
        <f t="array" ref="K19">IF(ISERROR(INDEX(Fixtures!$C14:$AN14,K$6)),"",INDEX(Fixtures!$C14:$AN14,K$6))</f>
        <v/>
      </c>
      <c r="L19" s="38" t="str">
        <f t="array" ref="L19">IF(ISERROR(INDEX(Fixtures!$C14:$AN14,L$6)),"",INDEX(Fixtures!$C14:$AN14,L$6))</f>
        <v/>
      </c>
      <c r="M19" s="38" t="str">
        <f t="array" ref="M19">IF(ISERROR(INDEX(Fixtures!$C14:$AN14,M$6)),"",INDEX(Fixtures!$C14:$AN14,M$6))</f>
        <v/>
      </c>
      <c r="N19" s="36" t="str">
        <f t="array" ref="N19">IF(ISERROR(INDEX(Fixtures!$C14:$AN14,N$6)),"",INDEX(Fixtures!$C14:$AN14,N$6))</f>
        <v/>
      </c>
    </row>
    <row r="20" spans="1:14" s="14" customFormat="1" ht="12.75" customHeight="1" x14ac:dyDescent="0.35">
      <c r="A20" s="3">
        <f t="shared" si="1"/>
        <v>11</v>
      </c>
      <c r="B20" s="34" t="str">
        <f>Difficulties!A16</f>
        <v>Man Utd</v>
      </c>
      <c r="C20" s="35">
        <f>Opp_Attack!C20-Opp_Defence!C20</f>
        <v>-5.2999999999999992E-2</v>
      </c>
      <c r="D20" s="36">
        <f>RANK(C20,$C$7:$C$26,0)+COUNTIF($C$7:$C20,$C20)-1</f>
        <v>11</v>
      </c>
      <c r="E20" s="37" t="str">
        <f t="array" ref="E20">IF(ISERROR(INDEX(Fixtures!$C15:$AN15,E$6)),"",INDEX(Fixtures!$C15:$AN15,E$6))</f>
        <v>LEI (H)</v>
      </c>
      <c r="F20" s="38" t="str">
        <f t="array" ref="F20">IF(ISERROR(INDEX(Fixtures!$C15:$AN15,F$6)),"",INDEX(Fixtures!$C15:$AN15,F$6))</f>
        <v>BHA (A)</v>
      </c>
      <c r="G20" s="38" t="str">
        <f t="array" ref="G20">IF(ISERROR(INDEX(Fixtures!$C15:$AN15,G$6)),"",INDEX(Fixtures!$C15:$AN15,G$6))</f>
        <v>TOT (H)</v>
      </c>
      <c r="H20" s="38" t="str">
        <f t="array" ref="H20">IF(ISERROR(INDEX(Fixtures!$C15:$AN15,H$6)),"",INDEX(Fixtures!$C15:$AN15,H$6))</f>
        <v>BUR (A)</v>
      </c>
      <c r="I20" s="38" t="str">
        <f t="array" ref="I20">IF(ISERROR(INDEX(Fixtures!$C15:$AN15,I$6)),"",INDEX(Fixtures!$C15:$AN15,I$6))</f>
        <v>WAT (A)</v>
      </c>
      <c r="J20" s="38" t="str">
        <f t="array" ref="J20">IF(ISERROR(INDEX(Fixtures!$C15:$AN15,J$6)),"",INDEX(Fixtures!$C15:$AN15,J$6))</f>
        <v/>
      </c>
      <c r="K20" s="38" t="str">
        <f t="array" ref="K20">IF(ISERROR(INDEX(Fixtures!$C15:$AN15,K$6)),"",INDEX(Fixtures!$C15:$AN15,K$6))</f>
        <v/>
      </c>
      <c r="L20" s="38" t="str">
        <f t="array" ref="L20">IF(ISERROR(INDEX(Fixtures!$C15:$AN15,L$6)),"",INDEX(Fixtures!$C15:$AN15,L$6))</f>
        <v/>
      </c>
      <c r="M20" s="38" t="str">
        <f t="array" ref="M20">IF(ISERROR(INDEX(Fixtures!$C15:$AN15,M$6)),"",INDEX(Fixtures!$C15:$AN15,M$6))</f>
        <v/>
      </c>
      <c r="N20" s="36" t="str">
        <f t="array" ref="N20">IF(ISERROR(INDEX(Fixtures!$C15:$AN15,N$6)),"",INDEX(Fixtures!$C15:$AN15,N$6))</f>
        <v/>
      </c>
    </row>
    <row r="21" spans="1:14" s="14" customFormat="1" ht="12.75" customHeight="1" x14ac:dyDescent="0.35">
      <c r="A21" s="3">
        <f t="shared" si="1"/>
        <v>19</v>
      </c>
      <c r="B21" s="34" t="str">
        <f>Difficulties!A17</f>
        <v>Newcastle</v>
      </c>
      <c r="C21" s="35">
        <f>Opp_Attack!C21-Opp_Defence!C21</f>
        <v>-2.7680000000000002</v>
      </c>
      <c r="D21" s="36">
        <f>RANK(C21,$C$7:$C$26,0)+COUNTIF($C$7:$C21,$C21)-1</f>
        <v>19</v>
      </c>
      <c r="E21" s="37" t="str">
        <f t="array" ref="E21">IF(ISERROR(INDEX(Fixtures!$C16:$AN16,E$6)),"",INDEX(Fixtures!$C16:$AN16,E$6))</f>
        <v>TOT (H)</v>
      </c>
      <c r="F21" s="38" t="str">
        <f t="array" ref="F21">IF(ISERROR(INDEX(Fixtures!$C16:$AN16,F$6)),"",INDEX(Fixtures!$C16:$AN16,F$6))</f>
        <v>CAR (A)</v>
      </c>
      <c r="G21" s="38" t="str">
        <f t="array" ref="G21">IF(ISERROR(INDEX(Fixtures!$C16:$AN16,G$6)),"",INDEX(Fixtures!$C16:$AN16,G$6))</f>
        <v>CHE (H)</v>
      </c>
      <c r="H21" s="38" t="str">
        <f t="array" ref="H21">IF(ISERROR(INDEX(Fixtures!$C16:$AN16,H$6)),"",INDEX(Fixtures!$C16:$AN16,H$6))</f>
        <v>MCI (A)</v>
      </c>
      <c r="I21" s="38" t="str">
        <f t="array" ref="I21">IF(ISERROR(INDEX(Fixtures!$C16:$AN16,I$6)),"",INDEX(Fixtures!$C16:$AN16,I$6))</f>
        <v>ARS (H)</v>
      </c>
      <c r="J21" s="38" t="str">
        <f t="array" ref="J21">IF(ISERROR(INDEX(Fixtures!$C16:$AN16,J$6)),"",INDEX(Fixtures!$C16:$AN16,J$6))</f>
        <v/>
      </c>
      <c r="K21" s="38" t="str">
        <f t="array" ref="K21">IF(ISERROR(INDEX(Fixtures!$C16:$AN16,K$6)),"",INDEX(Fixtures!$C16:$AN16,K$6))</f>
        <v/>
      </c>
      <c r="L21" s="38" t="str">
        <f t="array" ref="L21">IF(ISERROR(INDEX(Fixtures!$C16:$AN16,L$6)),"",INDEX(Fixtures!$C16:$AN16,L$6))</f>
        <v/>
      </c>
      <c r="M21" s="38" t="str">
        <f t="array" ref="M21">IF(ISERROR(INDEX(Fixtures!$C16:$AN16,M$6)),"",INDEX(Fixtures!$C16:$AN16,M$6))</f>
        <v/>
      </c>
      <c r="N21" s="36" t="str">
        <f t="array" ref="N21">IF(ISERROR(INDEX(Fixtures!$C16:$AN16,N$6)),"",INDEX(Fixtures!$C16:$AN16,N$6))</f>
        <v/>
      </c>
    </row>
    <row r="22" spans="1:14" s="14" customFormat="1" ht="12.75" customHeight="1" x14ac:dyDescent="0.35">
      <c r="A22" s="3">
        <f t="shared" si="1"/>
        <v>8</v>
      </c>
      <c r="B22" s="34" t="str">
        <f>Difficulties!A18</f>
        <v>Southampton</v>
      </c>
      <c r="C22" s="35">
        <f>Opp_Attack!C22-Opp_Defence!C22</f>
        <v>1.0529999999999999</v>
      </c>
      <c r="D22" s="36">
        <f>RANK(C22,$C$7:$C$26,0)+COUNTIF($C$7:$C22,$C22)-1</f>
        <v>8</v>
      </c>
      <c r="E22" s="37" t="str">
        <f t="array" ref="E22">IF(ISERROR(INDEX(Fixtures!$C17:$AN17,E$6)),"",INDEX(Fixtures!$C17:$AN17,E$6))</f>
        <v>BUR (H)</v>
      </c>
      <c r="F22" s="38" t="str">
        <f t="array" ref="F22">IF(ISERROR(INDEX(Fixtures!$C17:$AN17,F$6)),"",INDEX(Fixtures!$C17:$AN17,F$6))</f>
        <v>EVE (A)</v>
      </c>
      <c r="G22" s="38" t="str">
        <f t="array" ref="G22">IF(ISERROR(INDEX(Fixtures!$C17:$AN17,G$6)),"",INDEX(Fixtures!$C17:$AN17,G$6))</f>
        <v>LEI (H)</v>
      </c>
      <c r="H22" s="38" t="str">
        <f t="array" ref="H22">IF(ISERROR(INDEX(Fixtures!$C17:$AN17,H$6)),"",INDEX(Fixtures!$C17:$AN17,H$6))</f>
        <v>CRY (A)</v>
      </c>
      <c r="I22" s="38" t="str">
        <f t="array" ref="I22">IF(ISERROR(INDEX(Fixtures!$C17:$AN17,I$6)),"",INDEX(Fixtures!$C17:$AN17,I$6))</f>
        <v>BHA (H)</v>
      </c>
      <c r="J22" s="38" t="str">
        <f t="array" ref="J22">IF(ISERROR(INDEX(Fixtures!$C17:$AN17,J$6)),"",INDEX(Fixtures!$C17:$AN17,J$6))</f>
        <v/>
      </c>
      <c r="K22" s="38" t="str">
        <f t="array" ref="K22">IF(ISERROR(INDEX(Fixtures!$C17:$AN17,K$6)),"",INDEX(Fixtures!$C17:$AN17,K$6))</f>
        <v/>
      </c>
      <c r="L22" s="38" t="str">
        <f t="array" ref="L22">IF(ISERROR(INDEX(Fixtures!$C17:$AN17,L$6)),"",INDEX(Fixtures!$C17:$AN17,L$6))</f>
        <v/>
      </c>
      <c r="M22" s="38" t="str">
        <f t="array" ref="M22">IF(ISERROR(INDEX(Fixtures!$C17:$AN17,M$6)),"",INDEX(Fixtures!$C17:$AN17,M$6))</f>
        <v/>
      </c>
      <c r="N22" s="36" t="str">
        <f t="array" ref="N22">IF(ISERROR(INDEX(Fixtures!$C17:$AN17,N$6)),"",INDEX(Fixtures!$C17:$AN17,N$6))</f>
        <v/>
      </c>
    </row>
    <row r="23" spans="1:14" s="14" customFormat="1" ht="12.75" customHeight="1" x14ac:dyDescent="0.35">
      <c r="A23" s="3">
        <f t="shared" si="1"/>
        <v>15</v>
      </c>
      <c r="B23" s="34" t="str">
        <f>Difficulties!A19</f>
        <v>Tottenham</v>
      </c>
      <c r="C23" s="35">
        <f>Opp_Attack!C23-Opp_Defence!C23</f>
        <v>-1.105</v>
      </c>
      <c r="D23" s="36">
        <f>RANK(C23,$C$7:$C$26,0)+COUNTIF($C$7:$C23,$C23)-1</f>
        <v>15</v>
      </c>
      <c r="E23" s="37" t="str">
        <f t="array" ref="E23">IF(ISERROR(INDEX(Fixtures!$C18:$AN18,E$6)),"",INDEX(Fixtures!$C18:$AN18,E$6))</f>
        <v>NEW (A)</v>
      </c>
      <c r="F23" s="38" t="str">
        <f t="array" ref="F23">IF(ISERROR(INDEX(Fixtures!$C18:$AN18,F$6)),"",INDEX(Fixtures!$C18:$AN18,F$6))</f>
        <v>FUL (H)</v>
      </c>
      <c r="G23" s="38" t="str">
        <f t="array" ref="G23">IF(ISERROR(INDEX(Fixtures!$C18:$AN18,G$6)),"",INDEX(Fixtures!$C18:$AN18,G$6))</f>
        <v>MNU (A)</v>
      </c>
      <c r="H23" s="38" t="str">
        <f t="array" ref="H23">IF(ISERROR(INDEX(Fixtures!$C18:$AN18,H$6)),"",INDEX(Fixtures!$C18:$AN18,H$6))</f>
        <v>WAT (A)</v>
      </c>
      <c r="I23" s="38" t="str">
        <f t="array" ref="I23">IF(ISERROR(INDEX(Fixtures!$C18:$AN18,I$6)),"",INDEX(Fixtures!$C18:$AN18,I$6))</f>
        <v>LIV (H)</v>
      </c>
      <c r="J23" s="38" t="str">
        <f t="array" ref="J23">IF(ISERROR(INDEX(Fixtures!$C18:$AN18,J$6)),"",INDEX(Fixtures!$C18:$AN18,J$6))</f>
        <v/>
      </c>
      <c r="K23" s="38" t="str">
        <f t="array" ref="K23">IF(ISERROR(INDEX(Fixtures!$C18:$AN18,K$6)),"",INDEX(Fixtures!$C18:$AN18,K$6))</f>
        <v/>
      </c>
      <c r="L23" s="38" t="str">
        <f t="array" ref="L23">IF(ISERROR(INDEX(Fixtures!$C18:$AN18,L$6)),"",INDEX(Fixtures!$C18:$AN18,L$6))</f>
        <v/>
      </c>
      <c r="M23" s="38" t="str">
        <f t="array" ref="M23">IF(ISERROR(INDEX(Fixtures!$C18:$AN18,M$6)),"",INDEX(Fixtures!$C18:$AN18,M$6))</f>
        <v/>
      </c>
      <c r="N23" s="36" t="str">
        <f t="array" ref="N23">IF(ISERROR(INDEX(Fixtures!$C18:$AN18,N$6)),"",INDEX(Fixtures!$C18:$AN18,N$6))</f>
        <v/>
      </c>
    </row>
    <row r="24" spans="1:14" s="14" customFormat="1" ht="12.75" customHeight="1" x14ac:dyDescent="0.35">
      <c r="A24" s="3">
        <f t="shared" si="1"/>
        <v>10</v>
      </c>
      <c r="B24" s="34" t="str">
        <f>Difficulties!A20</f>
        <v>Watford</v>
      </c>
      <c r="C24" s="35">
        <f>Opp_Attack!C24-Opp_Defence!C24</f>
        <v>0.3680000000000001</v>
      </c>
      <c r="D24" s="36">
        <f>RANK(C24,$C$7:$C$26,0)+COUNTIF($C$7:$C24,$C24)-1</f>
        <v>10</v>
      </c>
      <c r="E24" s="37" t="str">
        <f t="array" ref="E24">IF(ISERROR(INDEX(Fixtures!$C19:$AN19,E$6)),"",INDEX(Fixtures!$C19:$AN19,E$6))</f>
        <v>BHA (H)</v>
      </c>
      <c r="F24" s="38" t="str">
        <f t="array" ref="F24">IF(ISERROR(INDEX(Fixtures!$C19:$AN19,F$6)),"",INDEX(Fixtures!$C19:$AN19,F$6))</f>
        <v>BUR (A)</v>
      </c>
      <c r="G24" s="38" t="str">
        <f t="array" ref="G24">IF(ISERROR(INDEX(Fixtures!$C19:$AN19,G$6)),"",INDEX(Fixtures!$C19:$AN19,G$6))</f>
        <v>CRY (H)</v>
      </c>
      <c r="H24" s="38" t="str">
        <f t="array" ref="H24">IF(ISERROR(INDEX(Fixtures!$C19:$AN19,H$6)),"",INDEX(Fixtures!$C19:$AN19,H$6))</f>
        <v>TOT (H)</v>
      </c>
      <c r="I24" s="38" t="str">
        <f t="array" ref="I24">IF(ISERROR(INDEX(Fixtures!$C19:$AN19,I$6)),"",INDEX(Fixtures!$C19:$AN19,I$6))</f>
        <v>MNU (H)</v>
      </c>
      <c r="J24" s="38" t="str">
        <f t="array" ref="J24">IF(ISERROR(INDEX(Fixtures!$C19:$AN19,J$6)),"",INDEX(Fixtures!$C19:$AN19,J$6))</f>
        <v/>
      </c>
      <c r="K24" s="38" t="str">
        <f t="array" ref="K24">IF(ISERROR(INDEX(Fixtures!$C19:$AN19,K$6)),"",INDEX(Fixtures!$C19:$AN19,K$6))</f>
        <v/>
      </c>
      <c r="L24" s="38" t="str">
        <f t="array" ref="L24">IF(ISERROR(INDEX(Fixtures!$C19:$AN19,L$6)),"",INDEX(Fixtures!$C19:$AN19,L$6))</f>
        <v/>
      </c>
      <c r="M24" s="38" t="str">
        <f t="array" ref="M24">IF(ISERROR(INDEX(Fixtures!$C19:$AN19,M$6)),"",INDEX(Fixtures!$C19:$AN19,M$6))</f>
        <v/>
      </c>
      <c r="N24" s="36" t="str">
        <f t="array" ref="N24">IF(ISERROR(INDEX(Fixtures!$C19:$AN19,N$6)),"",INDEX(Fixtures!$C19:$AN19,N$6))</f>
        <v/>
      </c>
    </row>
    <row r="25" spans="1:14" s="14" customFormat="1" ht="12.5" customHeight="1" x14ac:dyDescent="0.35">
      <c r="A25" s="3">
        <f t="shared" si="1"/>
        <v>18</v>
      </c>
      <c r="B25" s="39" t="str">
        <f>Difficulties!A21</f>
        <v>West Ham</v>
      </c>
      <c r="C25" s="40">
        <f>Opp_Attack!C25-Opp_Defence!C25</f>
        <v>-2.395</v>
      </c>
      <c r="D25" s="41">
        <f>RANK(C25,$C$7:$C$26,0)+COUNTIF($C$7:$C25,$C25)-1</f>
        <v>18</v>
      </c>
      <c r="E25" s="42" t="str">
        <f t="array" ref="E25">IF(ISERROR(INDEX(Fixtures!$C20:$AN20,E$6)),"",INDEX(Fixtures!$C20:$AN20,E$6))</f>
        <v>LIV (A)</v>
      </c>
      <c r="F25" s="43" t="str">
        <f t="array" ref="F25">IF(ISERROR(INDEX(Fixtures!$C20:$AN20,F$6)),"",INDEX(Fixtures!$C20:$AN20,F$6))</f>
        <v>BOU (H)</v>
      </c>
      <c r="G25" s="43" t="str">
        <f t="array" ref="G25">IF(ISERROR(INDEX(Fixtures!$C20:$AN20,G$6)),"",INDEX(Fixtures!$C20:$AN20,G$6))</f>
        <v>ARS (A)</v>
      </c>
      <c r="H25" s="43" t="str">
        <f t="array" ref="H25">IF(ISERROR(INDEX(Fixtures!$C20:$AN20,H$6)),"",INDEX(Fixtures!$C20:$AN20,H$6))</f>
        <v>WOL (H)</v>
      </c>
      <c r="I25" s="43" t="str">
        <f t="array" ref="I25">IF(ISERROR(INDEX(Fixtures!$C20:$AN20,I$6)),"",INDEX(Fixtures!$C20:$AN20,I$6))</f>
        <v>EVE (A)</v>
      </c>
      <c r="J25" s="43" t="str">
        <f t="array" ref="J25">IF(ISERROR(INDEX(Fixtures!$C20:$AN20,J$6)),"",INDEX(Fixtures!$C20:$AN20,J$6))</f>
        <v/>
      </c>
      <c r="K25" s="43" t="str">
        <f t="array" ref="K25">IF(ISERROR(INDEX(Fixtures!$C20:$AN20,K$6)),"",INDEX(Fixtures!$C20:$AN20,K$6))</f>
        <v/>
      </c>
      <c r="L25" s="43" t="str">
        <f t="array" ref="L25">IF(ISERROR(INDEX(Fixtures!$C20:$AN20,L$6)),"",INDEX(Fixtures!$C20:$AN20,L$6))</f>
        <v/>
      </c>
      <c r="M25" s="43" t="str">
        <f t="array" ref="M25">IF(ISERROR(INDEX(Fixtures!$C20:$AN20,M$6)),"",INDEX(Fixtures!$C20:$AN20,M$6))</f>
        <v/>
      </c>
      <c r="N25" s="41" t="str">
        <f t="array" ref="N25">IF(ISERROR(INDEX(Fixtures!$C20:$AN20,N$6)),"",INDEX(Fixtures!$C20:$AN20,N$6))</f>
        <v/>
      </c>
    </row>
    <row r="26" spans="1:14" s="14" customFormat="1" ht="12.5" customHeight="1" thickBot="1" x14ac:dyDescent="0.4">
      <c r="A26" s="3">
        <f t="shared" si="1"/>
        <v>12</v>
      </c>
      <c r="B26" s="26" t="str">
        <f>Difficulties!A22</f>
        <v>Wolves</v>
      </c>
      <c r="C26" s="24">
        <f>Opp_Attack!C26-Opp_Defence!C26</f>
        <v>-0.57899999999999996</v>
      </c>
      <c r="D26" s="28">
        <f>RANK(C26,$C$7:$C$26,0)+COUNTIF($C$7:$C26,$C26)-1</f>
        <v>12</v>
      </c>
      <c r="E26" s="29" t="str">
        <f t="array" ref="E26">IF(ISERROR(INDEX(Fixtures!$C21:$AN21,E$6)),"",INDEX(Fixtures!$C21:$AN21,E$6))</f>
        <v>EVE (H)</v>
      </c>
      <c r="F26" s="30" t="str">
        <f t="array" ref="F26">IF(ISERROR(INDEX(Fixtures!$C21:$AN21,F$6)),"",INDEX(Fixtures!$C21:$AN21,F$6))</f>
        <v>LEI (A)</v>
      </c>
      <c r="G26" s="30" t="str">
        <f t="array" ref="G26">IF(ISERROR(INDEX(Fixtures!$C21:$AN21,G$6)),"",INDEX(Fixtures!$C21:$AN21,G$6))</f>
        <v>MCI (H)</v>
      </c>
      <c r="H26" s="30" t="str">
        <f t="array" ref="H26">IF(ISERROR(INDEX(Fixtures!$C21:$AN21,H$6)),"",INDEX(Fixtures!$C21:$AN21,H$6))</f>
        <v>WHU (A)</v>
      </c>
      <c r="I26" s="30" t="str">
        <f t="array" ref="I26">IF(ISERROR(INDEX(Fixtures!$C21:$AN21,I$6)),"",INDEX(Fixtures!$C21:$AN21,I$6))</f>
        <v>BUR (H)</v>
      </c>
      <c r="J26" s="30" t="str">
        <f t="array" ref="J26">IF(ISERROR(INDEX(Fixtures!$C21:$AN21,J$6)),"",INDEX(Fixtures!$C21:$AN21,J$6))</f>
        <v/>
      </c>
      <c r="K26" s="30" t="str">
        <f t="array" ref="K26">IF(ISERROR(INDEX(Fixtures!$C21:$AN21,K$6)),"",INDEX(Fixtures!$C21:$AN21,K$6))</f>
        <v/>
      </c>
      <c r="L26" s="30" t="str">
        <f t="array" ref="L26">IF(ISERROR(INDEX(Fixtures!$C21:$AN21,L$6)),"",INDEX(Fixtures!$C21:$AN21,L$6))</f>
        <v/>
      </c>
      <c r="M26" s="30" t="str">
        <f t="array" ref="M26">IF(ISERROR(INDEX(Fixtures!$C21:$AN21,M$6)),"",INDEX(Fixtures!$C21:$AN21,M$6))</f>
        <v/>
      </c>
      <c r="N26" s="28" t="str">
        <f t="array" ref="N26">IF(ISERROR(INDEX(Fixtures!$C21:$AN21,N$6)),"",INDEX(Fixtures!$C21:$AN21,N$6))</f>
        <v/>
      </c>
    </row>
    <row r="27" spans="1:14" s="14" customFormat="1" ht="19.5" customHeight="1" thickBot="1" x14ac:dyDescent="0.3">
      <c r="A27" s="3"/>
      <c r="B27" s="55" t="s">
        <v>140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</row>
    <row r="28" spans="1:14" s="14" customFormat="1" ht="15.75" customHeight="1" thickBot="1" x14ac:dyDescent="0.4">
      <c r="A28" s="3"/>
      <c r="B28" s="51" t="s">
        <v>0</v>
      </c>
      <c r="C28" s="52" t="s">
        <v>141</v>
      </c>
      <c r="D28" s="53" t="s">
        <v>79</v>
      </c>
      <c r="E28" s="52">
        <f t="shared" ref="E28:N28" si="2">E6</f>
        <v>1</v>
      </c>
      <c r="F28" s="54">
        <f t="shared" si="2"/>
        <v>2</v>
      </c>
      <c r="G28" s="54">
        <f t="shared" si="2"/>
        <v>3</v>
      </c>
      <c r="H28" s="54">
        <f t="shared" si="2"/>
        <v>4</v>
      </c>
      <c r="I28" s="54">
        <f t="shared" si="2"/>
        <v>5</v>
      </c>
      <c r="J28" s="54" t="str">
        <f t="shared" si="2"/>
        <v/>
      </c>
      <c r="K28" s="54" t="str">
        <f t="shared" si="2"/>
        <v/>
      </c>
      <c r="L28" s="54" t="str">
        <f t="shared" si="2"/>
        <v/>
      </c>
      <c r="M28" s="54" t="str">
        <f t="shared" si="2"/>
        <v/>
      </c>
      <c r="N28" s="53" t="str">
        <f t="shared" si="2"/>
        <v/>
      </c>
    </row>
    <row r="29" spans="1:14" s="14" customFormat="1" ht="12.75" customHeight="1" x14ac:dyDescent="0.35">
      <c r="A29" s="3"/>
      <c r="B29" s="26" t="str">
        <f t="shared" ref="B29:B48" si="3">VLOOKUP($D29,$A$7:$N$26,2,FALSE)</f>
        <v>Everton</v>
      </c>
      <c r="C29" s="24">
        <f>VLOOKUP($D29,$A$7:$N$26,3,FALSE)</f>
        <v>3.2269999999999999</v>
      </c>
      <c r="D29" s="28">
        <v>1</v>
      </c>
      <c r="E29" s="29" t="str">
        <f t="shared" ref="E29:E48" si="4">VLOOKUP($D29,$A$7:$N$26,5,FALSE)</f>
        <v>WOL (A)</v>
      </c>
      <c r="F29" s="30" t="str">
        <f t="shared" ref="F29:F48" si="5">VLOOKUP($D29,$A$7:$N$26,6,FALSE)</f>
        <v>SOU (H)</v>
      </c>
      <c r="G29" s="30" t="str">
        <f t="shared" ref="G29:G48" si="6">VLOOKUP($D29,$A$7:$N$26,7,FALSE)</f>
        <v>BOU (A)</v>
      </c>
      <c r="H29" s="30" t="str">
        <f t="shared" ref="H29:H48" si="7">VLOOKUP($D29,$A$7:$N$26,8,FALSE)</f>
        <v>HUD (H)</v>
      </c>
      <c r="I29" s="30" t="str">
        <f t="shared" ref="I29:I48" si="8">VLOOKUP($D29,$A$7:$N$26,9,FALSE)</f>
        <v>WHU (H)</v>
      </c>
      <c r="J29" s="30" t="str">
        <f t="shared" ref="J29:J48" si="9">VLOOKUP($D29,$A$7:$N$26,10,FALSE)</f>
        <v/>
      </c>
      <c r="K29" s="30" t="str">
        <f t="shared" ref="K29:K48" si="10">VLOOKUP($D29,$A$7:$N$26,11,FALSE)</f>
        <v/>
      </c>
      <c r="L29" s="30" t="str">
        <f t="shared" ref="L29:L48" si="11">VLOOKUP($D29,$A$7:$N$26,12,FALSE)</f>
        <v/>
      </c>
      <c r="M29" s="30" t="str">
        <f t="shared" ref="M29:M48" si="12">VLOOKUP($D29,$A$7:$N$26,13,FALSE)</f>
        <v/>
      </c>
      <c r="N29" s="28" t="str">
        <f t="shared" ref="N29:N48" si="13">VLOOKUP($D29,$A$7:$N$26,14,FALSE)</f>
        <v/>
      </c>
    </row>
    <row r="30" spans="1:14" s="14" customFormat="1" ht="12.75" customHeight="1" x14ac:dyDescent="0.35">
      <c r="A30" s="3"/>
      <c r="B30" s="34" t="str">
        <f t="shared" si="3"/>
        <v>Chelsea</v>
      </c>
      <c r="C30" s="35">
        <f t="shared" ref="C30:C48" si="14">VLOOKUP($D30,$A$7:$C$26,3,FALSE)</f>
        <v>2.5640000000000001</v>
      </c>
      <c r="D30" s="36">
        <v>2</v>
      </c>
      <c r="E30" s="37" t="str">
        <f t="shared" si="4"/>
        <v>HUD (A)</v>
      </c>
      <c r="F30" s="38" t="str">
        <f t="shared" si="5"/>
        <v>ARS (H)</v>
      </c>
      <c r="G30" s="38" t="str">
        <f t="shared" si="6"/>
        <v>NEW (A)</v>
      </c>
      <c r="H30" s="38" t="str">
        <f t="shared" si="7"/>
        <v>BOU (H)</v>
      </c>
      <c r="I30" s="38" t="str">
        <f t="shared" si="8"/>
        <v>CAR (H)</v>
      </c>
      <c r="J30" s="38" t="str">
        <f t="shared" si="9"/>
        <v/>
      </c>
      <c r="K30" s="38" t="str">
        <f t="shared" si="10"/>
        <v/>
      </c>
      <c r="L30" s="38" t="str">
        <f t="shared" si="11"/>
        <v/>
      </c>
      <c r="M30" s="38" t="str">
        <f t="shared" si="12"/>
        <v/>
      </c>
      <c r="N30" s="36" t="str">
        <f t="shared" si="13"/>
        <v/>
      </c>
    </row>
    <row r="31" spans="1:14" s="14" customFormat="1" ht="12.75" customHeight="1" x14ac:dyDescent="0.35">
      <c r="A31" s="3"/>
      <c r="B31" s="34" t="str">
        <f t="shared" si="3"/>
        <v>Bournemouth</v>
      </c>
      <c r="C31" s="35">
        <f t="shared" si="14"/>
        <v>1.879</v>
      </c>
      <c r="D31" s="36">
        <v>3</v>
      </c>
      <c r="E31" s="37" t="str">
        <f t="shared" si="4"/>
        <v>CAR (H)</v>
      </c>
      <c r="F31" s="38" t="str">
        <f t="shared" si="5"/>
        <v>WHU (A)</v>
      </c>
      <c r="G31" s="38" t="str">
        <f t="shared" si="6"/>
        <v>EVE (H)</v>
      </c>
      <c r="H31" s="38" t="str">
        <f t="shared" si="7"/>
        <v>CHE (A)</v>
      </c>
      <c r="I31" s="38" t="str">
        <f t="shared" si="8"/>
        <v>LEI (H)</v>
      </c>
      <c r="J31" s="38" t="str">
        <f t="shared" si="9"/>
        <v/>
      </c>
      <c r="K31" s="38" t="str">
        <f t="shared" si="10"/>
        <v/>
      </c>
      <c r="L31" s="38" t="str">
        <f t="shared" si="11"/>
        <v/>
      </c>
      <c r="M31" s="38" t="str">
        <f t="shared" si="12"/>
        <v/>
      </c>
      <c r="N31" s="36" t="str">
        <f t="shared" si="13"/>
        <v/>
      </c>
    </row>
    <row r="32" spans="1:14" s="14" customFormat="1" ht="12.75" customHeight="1" x14ac:dyDescent="0.35">
      <c r="A32" s="3"/>
      <c r="B32" s="34" t="str">
        <f t="shared" si="3"/>
        <v>Burnley</v>
      </c>
      <c r="C32" s="35">
        <f t="shared" si="14"/>
        <v>1.2790000000000001</v>
      </c>
      <c r="D32" s="36">
        <v>4</v>
      </c>
      <c r="E32" s="37" t="str">
        <f t="shared" si="4"/>
        <v>SOU (A)</v>
      </c>
      <c r="F32" s="38" t="str">
        <f t="shared" si="5"/>
        <v>WAT (H)</v>
      </c>
      <c r="G32" s="38" t="str">
        <f t="shared" si="6"/>
        <v>FUL (A)</v>
      </c>
      <c r="H32" s="38" t="str">
        <f t="shared" si="7"/>
        <v>MNU (H)</v>
      </c>
      <c r="I32" s="38" t="str">
        <f t="shared" si="8"/>
        <v>WOL (A)</v>
      </c>
      <c r="J32" s="38" t="str">
        <f t="shared" si="9"/>
        <v/>
      </c>
      <c r="K32" s="38" t="str">
        <f t="shared" si="10"/>
        <v/>
      </c>
      <c r="L32" s="38" t="str">
        <f t="shared" si="11"/>
        <v/>
      </c>
      <c r="M32" s="38" t="str">
        <f t="shared" si="12"/>
        <v/>
      </c>
      <c r="N32" s="36" t="str">
        <f t="shared" si="13"/>
        <v/>
      </c>
    </row>
    <row r="33" spans="1:14" s="14" customFormat="1" ht="12.75" customHeight="1" x14ac:dyDescent="0.35">
      <c r="A33" s="3"/>
      <c r="B33" s="34" t="str">
        <f t="shared" si="3"/>
        <v>Man City</v>
      </c>
      <c r="C33" s="35">
        <f t="shared" si="14"/>
        <v>1.2269999999999999</v>
      </c>
      <c r="D33" s="36">
        <v>5</v>
      </c>
      <c r="E33" s="37" t="str">
        <f t="shared" si="4"/>
        <v>ARS (A)</v>
      </c>
      <c r="F33" s="38" t="str">
        <f t="shared" si="5"/>
        <v>HUD (H)</v>
      </c>
      <c r="G33" s="38" t="str">
        <f t="shared" si="6"/>
        <v>WOL (A)</v>
      </c>
      <c r="H33" s="38" t="str">
        <f t="shared" si="7"/>
        <v>NEW (H)</v>
      </c>
      <c r="I33" s="38" t="str">
        <f t="shared" si="8"/>
        <v>FUL (H)</v>
      </c>
      <c r="J33" s="38" t="str">
        <f t="shared" si="9"/>
        <v/>
      </c>
      <c r="K33" s="38" t="str">
        <f t="shared" si="10"/>
        <v/>
      </c>
      <c r="L33" s="38" t="str">
        <f t="shared" si="11"/>
        <v/>
      </c>
      <c r="M33" s="38" t="str">
        <f t="shared" si="12"/>
        <v/>
      </c>
      <c r="N33" s="36" t="str">
        <f t="shared" si="13"/>
        <v/>
      </c>
    </row>
    <row r="34" spans="1:14" s="14" customFormat="1" ht="12.75" customHeight="1" x14ac:dyDescent="0.35">
      <c r="A34" s="3"/>
      <c r="B34" s="34" t="str">
        <f t="shared" si="3"/>
        <v>Crystal Palace</v>
      </c>
      <c r="C34" s="35">
        <f t="shared" si="14"/>
        <v>1.2090000000000001</v>
      </c>
      <c r="D34" s="36">
        <v>6</v>
      </c>
      <c r="E34" s="37" t="str">
        <f t="shared" si="4"/>
        <v>FUL (A)</v>
      </c>
      <c r="F34" s="38" t="str">
        <f t="shared" si="5"/>
        <v>LIV (H)</v>
      </c>
      <c r="G34" s="38" t="str">
        <f t="shared" si="6"/>
        <v>WAT (A)</v>
      </c>
      <c r="H34" s="38" t="str">
        <f t="shared" si="7"/>
        <v>SOU (H)</v>
      </c>
      <c r="I34" s="38" t="str">
        <f t="shared" si="8"/>
        <v>HUD (A)</v>
      </c>
      <c r="J34" s="38" t="str">
        <f t="shared" si="9"/>
        <v/>
      </c>
      <c r="K34" s="38" t="str">
        <f t="shared" si="10"/>
        <v/>
      </c>
      <c r="L34" s="38" t="str">
        <f t="shared" si="11"/>
        <v/>
      </c>
      <c r="M34" s="38" t="str">
        <f t="shared" si="12"/>
        <v/>
      </c>
      <c r="N34" s="36" t="str">
        <f t="shared" si="13"/>
        <v/>
      </c>
    </row>
    <row r="35" spans="1:14" s="14" customFormat="1" ht="12.75" customHeight="1" x14ac:dyDescent="0.35">
      <c r="A35" s="3"/>
      <c r="B35" s="34" t="str">
        <f t="shared" si="3"/>
        <v>Cardiff</v>
      </c>
      <c r="C35" s="35">
        <f t="shared" si="14"/>
        <v>1.1579999999999999</v>
      </c>
      <c r="D35" s="36">
        <v>7</v>
      </c>
      <c r="E35" s="37" t="str">
        <f t="shared" si="4"/>
        <v>BOU (A)</v>
      </c>
      <c r="F35" s="38" t="str">
        <f t="shared" si="5"/>
        <v>NEW (H)</v>
      </c>
      <c r="G35" s="38" t="str">
        <f t="shared" si="6"/>
        <v>HUD (A)</v>
      </c>
      <c r="H35" s="38" t="str">
        <f t="shared" si="7"/>
        <v>ARS (H)</v>
      </c>
      <c r="I35" s="38" t="str">
        <f t="shared" si="8"/>
        <v>CHE (A)</v>
      </c>
      <c r="J35" s="38" t="str">
        <f t="shared" si="9"/>
        <v/>
      </c>
      <c r="K35" s="38" t="str">
        <f t="shared" si="10"/>
        <v/>
      </c>
      <c r="L35" s="38" t="str">
        <f t="shared" si="11"/>
        <v/>
      </c>
      <c r="M35" s="38" t="str">
        <f t="shared" si="12"/>
        <v/>
      </c>
      <c r="N35" s="36" t="str">
        <f t="shared" si="13"/>
        <v/>
      </c>
    </row>
    <row r="36" spans="1:14" s="14" customFormat="1" ht="12.75" customHeight="1" x14ac:dyDescent="0.35">
      <c r="A36" s="3"/>
      <c r="B36" s="34" t="str">
        <f t="shared" si="3"/>
        <v>Southampton</v>
      </c>
      <c r="C36" s="35">
        <f t="shared" si="14"/>
        <v>1.0529999999999999</v>
      </c>
      <c r="D36" s="36">
        <v>8</v>
      </c>
      <c r="E36" s="37" t="str">
        <f t="shared" si="4"/>
        <v>BUR (H)</v>
      </c>
      <c r="F36" s="38" t="str">
        <f t="shared" si="5"/>
        <v>EVE (A)</v>
      </c>
      <c r="G36" s="38" t="str">
        <f t="shared" si="6"/>
        <v>LEI (H)</v>
      </c>
      <c r="H36" s="38" t="str">
        <f t="shared" si="7"/>
        <v>CRY (A)</v>
      </c>
      <c r="I36" s="38" t="str">
        <f t="shared" si="8"/>
        <v>BHA (H)</v>
      </c>
      <c r="J36" s="38" t="str">
        <f t="shared" si="9"/>
        <v/>
      </c>
      <c r="K36" s="38" t="str">
        <f t="shared" si="10"/>
        <v/>
      </c>
      <c r="L36" s="38" t="str">
        <f t="shared" si="11"/>
        <v/>
      </c>
      <c r="M36" s="38" t="str">
        <f t="shared" si="12"/>
        <v/>
      </c>
      <c r="N36" s="36" t="str">
        <f t="shared" si="13"/>
        <v/>
      </c>
    </row>
    <row r="37" spans="1:14" s="14" customFormat="1" ht="12.75" customHeight="1" x14ac:dyDescent="0.35">
      <c r="A37" s="3"/>
      <c r="B37" s="34" t="str">
        <f t="shared" si="3"/>
        <v>Liverpool</v>
      </c>
      <c r="C37" s="35">
        <f t="shared" si="14"/>
        <v>0.42200000000000004</v>
      </c>
      <c r="D37" s="36">
        <v>9</v>
      </c>
      <c r="E37" s="37" t="str">
        <f t="shared" si="4"/>
        <v>WHU (H)</v>
      </c>
      <c r="F37" s="38" t="str">
        <f t="shared" si="5"/>
        <v>CRY (A)</v>
      </c>
      <c r="G37" s="38" t="str">
        <f t="shared" si="6"/>
        <v>BHA (H)</v>
      </c>
      <c r="H37" s="38" t="str">
        <f t="shared" si="7"/>
        <v>LEI (A)</v>
      </c>
      <c r="I37" s="38" t="str">
        <f t="shared" si="8"/>
        <v>TOT (A)</v>
      </c>
      <c r="J37" s="38" t="str">
        <f t="shared" si="9"/>
        <v/>
      </c>
      <c r="K37" s="38" t="str">
        <f t="shared" si="10"/>
        <v/>
      </c>
      <c r="L37" s="38" t="str">
        <f t="shared" si="11"/>
        <v/>
      </c>
      <c r="M37" s="38" t="str">
        <f t="shared" si="12"/>
        <v/>
      </c>
      <c r="N37" s="36" t="str">
        <f t="shared" si="13"/>
        <v/>
      </c>
    </row>
    <row r="38" spans="1:14" s="14" customFormat="1" ht="12.75" customHeight="1" x14ac:dyDescent="0.35">
      <c r="A38" s="3"/>
      <c r="B38" s="34" t="str">
        <f t="shared" si="3"/>
        <v>Watford</v>
      </c>
      <c r="C38" s="35">
        <f t="shared" si="14"/>
        <v>0.3680000000000001</v>
      </c>
      <c r="D38" s="36">
        <v>10</v>
      </c>
      <c r="E38" s="37" t="str">
        <f t="shared" si="4"/>
        <v>BHA (H)</v>
      </c>
      <c r="F38" s="38" t="str">
        <f t="shared" si="5"/>
        <v>BUR (A)</v>
      </c>
      <c r="G38" s="38" t="str">
        <f t="shared" si="6"/>
        <v>CRY (H)</v>
      </c>
      <c r="H38" s="38" t="str">
        <f t="shared" si="7"/>
        <v>TOT (H)</v>
      </c>
      <c r="I38" s="38" t="str">
        <f t="shared" si="8"/>
        <v>MNU (H)</v>
      </c>
      <c r="J38" s="38" t="str">
        <f t="shared" si="9"/>
        <v/>
      </c>
      <c r="K38" s="38" t="str">
        <f t="shared" si="10"/>
        <v/>
      </c>
      <c r="L38" s="38" t="str">
        <f t="shared" si="11"/>
        <v/>
      </c>
      <c r="M38" s="38" t="str">
        <f t="shared" si="12"/>
        <v/>
      </c>
      <c r="N38" s="36" t="str">
        <f t="shared" si="13"/>
        <v/>
      </c>
    </row>
    <row r="39" spans="1:14" s="14" customFormat="1" ht="12.75" customHeight="1" x14ac:dyDescent="0.35">
      <c r="A39" s="3"/>
      <c r="B39" s="34" t="str">
        <f t="shared" si="3"/>
        <v>Man Utd</v>
      </c>
      <c r="C39" s="35">
        <f t="shared" si="14"/>
        <v>-5.2999999999999992E-2</v>
      </c>
      <c r="D39" s="36">
        <v>11</v>
      </c>
      <c r="E39" s="37" t="str">
        <f t="shared" si="4"/>
        <v>LEI (H)</v>
      </c>
      <c r="F39" s="38" t="str">
        <f t="shared" si="5"/>
        <v>BHA (A)</v>
      </c>
      <c r="G39" s="38" t="str">
        <f t="shared" si="6"/>
        <v>TOT (H)</v>
      </c>
      <c r="H39" s="38" t="str">
        <f t="shared" si="7"/>
        <v>BUR (A)</v>
      </c>
      <c r="I39" s="38" t="str">
        <f t="shared" si="8"/>
        <v>WAT (A)</v>
      </c>
      <c r="J39" s="38" t="str">
        <f t="shared" si="9"/>
        <v/>
      </c>
      <c r="K39" s="38" t="str">
        <f t="shared" si="10"/>
        <v/>
      </c>
      <c r="L39" s="38" t="str">
        <f t="shared" si="11"/>
        <v/>
      </c>
      <c r="M39" s="38" t="str">
        <f t="shared" si="12"/>
        <v/>
      </c>
      <c r="N39" s="36" t="str">
        <f t="shared" si="13"/>
        <v/>
      </c>
    </row>
    <row r="40" spans="1:14" s="14" customFormat="1" ht="12.75" customHeight="1" x14ac:dyDescent="0.35">
      <c r="A40" s="3"/>
      <c r="B40" s="34" t="str">
        <f t="shared" si="3"/>
        <v>Wolves</v>
      </c>
      <c r="C40" s="35">
        <f t="shared" si="14"/>
        <v>-0.57899999999999996</v>
      </c>
      <c r="D40" s="36">
        <v>12</v>
      </c>
      <c r="E40" s="37" t="str">
        <f t="shared" si="4"/>
        <v>EVE (H)</v>
      </c>
      <c r="F40" s="38" t="str">
        <f t="shared" si="5"/>
        <v>LEI (A)</v>
      </c>
      <c r="G40" s="38" t="str">
        <f t="shared" si="6"/>
        <v>MCI (H)</v>
      </c>
      <c r="H40" s="38" t="str">
        <f t="shared" si="7"/>
        <v>WHU (A)</v>
      </c>
      <c r="I40" s="38" t="str">
        <f t="shared" si="8"/>
        <v>BUR (H)</v>
      </c>
      <c r="J40" s="38" t="str">
        <f t="shared" si="9"/>
        <v/>
      </c>
      <c r="K40" s="38" t="str">
        <f t="shared" si="10"/>
        <v/>
      </c>
      <c r="L40" s="38" t="str">
        <f t="shared" si="11"/>
        <v/>
      </c>
      <c r="M40" s="38" t="str">
        <f t="shared" si="12"/>
        <v/>
      </c>
      <c r="N40" s="36" t="str">
        <f t="shared" si="13"/>
        <v/>
      </c>
    </row>
    <row r="41" spans="1:14" s="14" customFormat="1" ht="12.75" customHeight="1" x14ac:dyDescent="0.35">
      <c r="A41" s="3"/>
      <c r="B41" s="34" t="str">
        <f t="shared" si="3"/>
        <v>Leicester</v>
      </c>
      <c r="C41" s="35">
        <f t="shared" si="14"/>
        <v>-0.65900000000000003</v>
      </c>
      <c r="D41" s="36">
        <v>13</v>
      </c>
      <c r="E41" s="37" t="str">
        <f t="shared" si="4"/>
        <v>MNU (A)</v>
      </c>
      <c r="F41" s="38" t="str">
        <f t="shared" si="5"/>
        <v>WOL (H)</v>
      </c>
      <c r="G41" s="38" t="str">
        <f t="shared" si="6"/>
        <v>SOU (A)</v>
      </c>
      <c r="H41" s="38" t="str">
        <f t="shared" si="7"/>
        <v>LIV (H)</v>
      </c>
      <c r="I41" s="38" t="str">
        <f t="shared" si="8"/>
        <v>BOU (A)</v>
      </c>
      <c r="J41" s="38" t="str">
        <f t="shared" si="9"/>
        <v/>
      </c>
      <c r="K41" s="38" t="str">
        <f t="shared" si="10"/>
        <v/>
      </c>
      <c r="L41" s="38" t="str">
        <f t="shared" si="11"/>
        <v/>
      </c>
      <c r="M41" s="38" t="str">
        <f t="shared" si="12"/>
        <v/>
      </c>
      <c r="N41" s="36" t="str">
        <f t="shared" si="13"/>
        <v/>
      </c>
    </row>
    <row r="42" spans="1:14" s="14" customFormat="1" ht="12.75" customHeight="1" x14ac:dyDescent="0.35">
      <c r="A42" s="3"/>
      <c r="B42" s="34" t="str">
        <f t="shared" si="3"/>
        <v>Brighton</v>
      </c>
      <c r="C42" s="35">
        <f t="shared" si="14"/>
        <v>-0.89500000000000002</v>
      </c>
      <c r="D42" s="36">
        <v>14</v>
      </c>
      <c r="E42" s="37" t="str">
        <f t="shared" si="4"/>
        <v>WAT (A)</v>
      </c>
      <c r="F42" s="38" t="str">
        <f t="shared" si="5"/>
        <v>MNU (H)</v>
      </c>
      <c r="G42" s="38" t="str">
        <f t="shared" si="6"/>
        <v>LIV (A)</v>
      </c>
      <c r="H42" s="38" t="str">
        <f t="shared" si="7"/>
        <v>FUL (H)</v>
      </c>
      <c r="I42" s="38" t="str">
        <f t="shared" si="8"/>
        <v>SOU (A)</v>
      </c>
      <c r="J42" s="38" t="str">
        <f t="shared" si="9"/>
        <v/>
      </c>
      <c r="K42" s="38" t="str">
        <f t="shared" si="10"/>
        <v/>
      </c>
      <c r="L42" s="38" t="str">
        <f t="shared" si="11"/>
        <v/>
      </c>
      <c r="M42" s="38" t="str">
        <f t="shared" si="12"/>
        <v/>
      </c>
      <c r="N42" s="36" t="str">
        <f t="shared" si="13"/>
        <v/>
      </c>
    </row>
    <row r="43" spans="1:14" s="14" customFormat="1" ht="12.75" customHeight="1" x14ac:dyDescent="0.35">
      <c r="A43" s="3"/>
      <c r="B43" s="34" t="str">
        <f t="shared" si="3"/>
        <v>Tottenham</v>
      </c>
      <c r="C43" s="35">
        <f t="shared" si="14"/>
        <v>-1.105</v>
      </c>
      <c r="D43" s="36">
        <v>15</v>
      </c>
      <c r="E43" s="37" t="str">
        <f t="shared" si="4"/>
        <v>NEW (A)</v>
      </c>
      <c r="F43" s="38" t="str">
        <f t="shared" si="5"/>
        <v>FUL (H)</v>
      </c>
      <c r="G43" s="38" t="str">
        <f t="shared" si="6"/>
        <v>MNU (A)</v>
      </c>
      <c r="H43" s="38" t="str">
        <f t="shared" si="7"/>
        <v>WAT (A)</v>
      </c>
      <c r="I43" s="38" t="str">
        <f t="shared" si="8"/>
        <v>LIV (H)</v>
      </c>
      <c r="J43" s="38" t="str">
        <f t="shared" si="9"/>
        <v/>
      </c>
      <c r="K43" s="38" t="str">
        <f t="shared" si="10"/>
        <v/>
      </c>
      <c r="L43" s="38" t="str">
        <f t="shared" si="11"/>
        <v/>
      </c>
      <c r="M43" s="38" t="str">
        <f t="shared" si="12"/>
        <v/>
      </c>
      <c r="N43" s="36" t="str">
        <f t="shared" si="13"/>
        <v/>
      </c>
    </row>
    <row r="44" spans="1:14" s="14" customFormat="1" ht="12.75" customHeight="1" x14ac:dyDescent="0.35">
      <c r="A44" s="3"/>
      <c r="B44" s="34" t="str">
        <f t="shared" si="3"/>
        <v>Arsenal</v>
      </c>
      <c r="C44" s="35">
        <f t="shared" si="14"/>
        <v>-1.294</v>
      </c>
      <c r="D44" s="36">
        <v>16</v>
      </c>
      <c r="E44" s="37" t="str">
        <f t="shared" si="4"/>
        <v>MCI (H)</v>
      </c>
      <c r="F44" s="38" t="str">
        <f t="shared" si="5"/>
        <v>CHE (A)</v>
      </c>
      <c r="G44" s="38" t="str">
        <f t="shared" si="6"/>
        <v>WHU (H)</v>
      </c>
      <c r="H44" s="38" t="str">
        <f t="shared" si="7"/>
        <v>CAR (A)</v>
      </c>
      <c r="I44" s="38" t="str">
        <f t="shared" si="8"/>
        <v>NEW (A)</v>
      </c>
      <c r="J44" s="38" t="str">
        <f t="shared" si="9"/>
        <v/>
      </c>
      <c r="K44" s="38" t="str">
        <f t="shared" si="10"/>
        <v/>
      </c>
      <c r="L44" s="38" t="str">
        <f t="shared" si="11"/>
        <v/>
      </c>
      <c r="M44" s="38" t="str">
        <f t="shared" si="12"/>
        <v/>
      </c>
      <c r="N44" s="36" t="str">
        <f t="shared" si="13"/>
        <v/>
      </c>
    </row>
    <row r="45" spans="1:14" s="14" customFormat="1" ht="12.75" customHeight="1" x14ac:dyDescent="0.35">
      <c r="A45" s="3"/>
      <c r="B45" s="34" t="str">
        <f t="shared" si="3"/>
        <v>Huddersfield</v>
      </c>
      <c r="C45" s="35">
        <f t="shared" si="14"/>
        <v>-1.595</v>
      </c>
      <c r="D45" s="36">
        <v>17</v>
      </c>
      <c r="E45" s="37" t="str">
        <f t="shared" si="4"/>
        <v>CHE (H)</v>
      </c>
      <c r="F45" s="38" t="str">
        <f t="shared" si="5"/>
        <v>MCI (A)</v>
      </c>
      <c r="G45" s="38" t="str">
        <f t="shared" si="6"/>
        <v>CAR (H)</v>
      </c>
      <c r="H45" s="38" t="str">
        <f t="shared" si="7"/>
        <v>EVE (A)</v>
      </c>
      <c r="I45" s="38" t="str">
        <f t="shared" si="8"/>
        <v>CRY (H)</v>
      </c>
      <c r="J45" s="38" t="str">
        <f t="shared" si="9"/>
        <v/>
      </c>
      <c r="K45" s="38" t="str">
        <f t="shared" si="10"/>
        <v/>
      </c>
      <c r="L45" s="38" t="str">
        <f t="shared" si="11"/>
        <v/>
      </c>
      <c r="M45" s="38" t="str">
        <f t="shared" si="12"/>
        <v/>
      </c>
      <c r="N45" s="36" t="str">
        <f t="shared" si="13"/>
        <v/>
      </c>
    </row>
    <row r="46" spans="1:14" s="14" customFormat="1" ht="12.75" customHeight="1" x14ac:dyDescent="0.35">
      <c r="A46" s="3"/>
      <c r="B46" s="34" t="str">
        <f t="shared" si="3"/>
        <v>West Ham</v>
      </c>
      <c r="C46" s="35">
        <f t="shared" si="14"/>
        <v>-2.395</v>
      </c>
      <c r="D46" s="36">
        <v>18</v>
      </c>
      <c r="E46" s="37" t="str">
        <f t="shared" si="4"/>
        <v>LIV (A)</v>
      </c>
      <c r="F46" s="38" t="str">
        <f t="shared" si="5"/>
        <v>BOU (H)</v>
      </c>
      <c r="G46" s="38" t="str">
        <f t="shared" si="6"/>
        <v>ARS (A)</v>
      </c>
      <c r="H46" s="38" t="str">
        <f t="shared" si="7"/>
        <v>WOL (H)</v>
      </c>
      <c r="I46" s="38" t="str">
        <f t="shared" si="8"/>
        <v>EVE (A)</v>
      </c>
      <c r="J46" s="38" t="str">
        <f t="shared" si="9"/>
        <v/>
      </c>
      <c r="K46" s="38" t="str">
        <f t="shared" si="10"/>
        <v/>
      </c>
      <c r="L46" s="38" t="str">
        <f t="shared" si="11"/>
        <v/>
      </c>
      <c r="M46" s="38" t="str">
        <f t="shared" si="12"/>
        <v/>
      </c>
      <c r="N46" s="36" t="str">
        <f t="shared" si="13"/>
        <v/>
      </c>
    </row>
    <row r="47" spans="1:14" s="14" customFormat="1" ht="12.75" customHeight="1" x14ac:dyDescent="0.35">
      <c r="A47" s="3"/>
      <c r="B47" s="39" t="str">
        <f t="shared" si="3"/>
        <v>Newcastle</v>
      </c>
      <c r="C47" s="40">
        <f t="shared" si="14"/>
        <v>-2.7680000000000002</v>
      </c>
      <c r="D47" s="41">
        <v>19</v>
      </c>
      <c r="E47" s="42" t="str">
        <f t="shared" si="4"/>
        <v>TOT (H)</v>
      </c>
      <c r="F47" s="43" t="str">
        <f t="shared" si="5"/>
        <v>CAR (A)</v>
      </c>
      <c r="G47" s="43" t="str">
        <f t="shared" si="6"/>
        <v>CHE (H)</v>
      </c>
      <c r="H47" s="43" t="str">
        <f t="shared" si="7"/>
        <v>MCI (A)</v>
      </c>
      <c r="I47" s="43" t="str">
        <f t="shared" si="8"/>
        <v>ARS (H)</v>
      </c>
      <c r="J47" s="43" t="str">
        <f t="shared" si="9"/>
        <v/>
      </c>
      <c r="K47" s="43" t="str">
        <f t="shared" si="10"/>
        <v/>
      </c>
      <c r="L47" s="43" t="str">
        <f t="shared" si="11"/>
        <v/>
      </c>
      <c r="M47" s="43" t="str">
        <f t="shared" si="12"/>
        <v/>
      </c>
      <c r="N47" s="41" t="str">
        <f t="shared" si="13"/>
        <v/>
      </c>
    </row>
    <row r="48" spans="1:14" s="14" customFormat="1" ht="12.75" customHeight="1" thickBot="1" x14ac:dyDescent="0.4">
      <c r="A48" s="3"/>
      <c r="B48" s="26" t="str">
        <f t="shared" si="3"/>
        <v>Fulham</v>
      </c>
      <c r="C48" s="24">
        <f t="shared" si="14"/>
        <v>-2.9470000000000001</v>
      </c>
      <c r="D48" s="28">
        <v>20</v>
      </c>
      <c r="E48" s="29" t="str">
        <f t="shared" si="4"/>
        <v>CRY (H)</v>
      </c>
      <c r="F48" s="30" t="str">
        <f t="shared" si="5"/>
        <v>TOT (A)</v>
      </c>
      <c r="G48" s="30" t="str">
        <f t="shared" si="6"/>
        <v>BUR (H)</v>
      </c>
      <c r="H48" s="30" t="str">
        <f t="shared" si="7"/>
        <v>BHA (A)</v>
      </c>
      <c r="I48" s="30" t="str">
        <f t="shared" si="8"/>
        <v>MCI (A)</v>
      </c>
      <c r="J48" s="30" t="str">
        <f t="shared" si="9"/>
        <v/>
      </c>
      <c r="K48" s="30" t="str">
        <f t="shared" si="10"/>
        <v/>
      </c>
      <c r="L48" s="30" t="str">
        <f t="shared" si="11"/>
        <v/>
      </c>
      <c r="M48" s="30" t="str">
        <f t="shared" si="12"/>
        <v/>
      </c>
      <c r="N48" s="28" t="str">
        <f t="shared" si="13"/>
        <v/>
      </c>
    </row>
    <row r="49" spans="1:14" s="14" customFormat="1" ht="19.5" customHeight="1" thickBot="1" x14ac:dyDescent="0.3">
      <c r="A49" s="3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50"/>
    </row>
    <row r="50" spans="1:14" s="14" customFormat="1" ht="12.75" customHeight="1" x14ac:dyDescent="0.25"/>
    <row r="51" spans="1:14" s="14" customFormat="1" ht="12.75" customHeight="1" x14ac:dyDescent="0.25"/>
    <row r="52" spans="1:14" s="14" customFormat="1" ht="12.75" customHeight="1" x14ac:dyDescent="0.25"/>
    <row r="53" spans="1:14" s="14" customFormat="1" ht="12.75" customHeight="1" x14ac:dyDescent="0.25"/>
    <row r="54" spans="1:14" s="14" customFormat="1" ht="12.75" customHeight="1" x14ac:dyDescent="0.25"/>
    <row r="55" spans="1:14" s="14" customFormat="1" ht="12.75" customHeight="1" x14ac:dyDescent="0.25"/>
    <row r="56" spans="1:14" s="14" customFormat="1" ht="12.75" customHeight="1" x14ac:dyDescent="0.25"/>
    <row r="57" spans="1:14" s="14" customFormat="1" ht="12.75" customHeight="1" x14ac:dyDescent="0.25"/>
    <row r="58" spans="1:14" s="14" customFormat="1" ht="12.75" customHeight="1" x14ac:dyDescent="0.25"/>
    <row r="59" spans="1:14" s="14" customFormat="1" ht="12.75" customHeight="1" x14ac:dyDescent="0.25"/>
    <row r="60" spans="1:14" s="14" customFormat="1" ht="12.75" customHeight="1" x14ac:dyDescent="0.25"/>
    <row r="61" spans="1:14" s="14" customFormat="1" ht="12.75" customHeight="1" x14ac:dyDescent="0.25"/>
    <row r="62" spans="1:14" s="14" customFormat="1" ht="12.75" customHeight="1" x14ac:dyDescent="0.25"/>
    <row r="63" spans="1:14" s="14" customFormat="1" ht="12.75" customHeight="1" x14ac:dyDescent="0.25"/>
    <row r="64" spans="1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E29:E4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4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0955-2E82-4FC8-A04E-B62236B1A641}">
  <sheetPr>
    <tabColor rgb="FFFF0000"/>
    <outlinePr summaryBelow="0" summaryRight="0"/>
  </sheetPr>
  <dimension ref="A1:Z1003"/>
  <sheetViews>
    <sheetView topLeftCell="B1" workbookViewId="0">
      <selection activeCell="G22" sqref="G22"/>
    </sheetView>
  </sheetViews>
  <sheetFormatPr defaultColWidth="17.26953125" defaultRowHeight="15" customHeight="1" x14ac:dyDescent="0.25"/>
  <cols>
    <col min="1" max="1" width="11.453125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5" width="8.7265625" style="14" customWidth="1"/>
    <col min="26" max="26" width="17.26953125" style="14"/>
    <col min="27" max="16384" width="17.26953125" style="3"/>
  </cols>
  <sheetData>
    <row r="1" spans="1:25" ht="19.5" customHeight="1" thickBot="1" x14ac:dyDescent="0.3">
      <c r="A1" s="57"/>
      <c r="B1" s="114" t="s">
        <v>144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25" s="14" customFormat="1" ht="13.5" hidden="1" customHeight="1" thickBot="1" x14ac:dyDescent="0.35">
      <c r="A2" s="58"/>
      <c r="B2" s="56"/>
      <c r="C2" s="44"/>
      <c r="D2" s="44"/>
      <c r="E2" s="44">
        <f>Intro!C11</f>
        <v>1</v>
      </c>
      <c r="F2" s="44">
        <f t="shared" ref="F2:N2" si="0">E2+1</f>
        <v>2</v>
      </c>
      <c r="G2" s="44">
        <f t="shared" si="0"/>
        <v>3</v>
      </c>
      <c r="H2" s="44">
        <f t="shared" si="0"/>
        <v>4</v>
      </c>
      <c r="I2" s="44">
        <f t="shared" si="0"/>
        <v>5</v>
      </c>
      <c r="J2" s="44">
        <f t="shared" si="0"/>
        <v>6</v>
      </c>
      <c r="K2" s="44">
        <f t="shared" si="0"/>
        <v>7</v>
      </c>
      <c r="L2" s="44">
        <f t="shared" si="0"/>
        <v>8</v>
      </c>
      <c r="M2" s="44">
        <f t="shared" si="0"/>
        <v>9</v>
      </c>
      <c r="N2" s="59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4" customFormat="1" ht="13.5" customHeight="1" x14ac:dyDescent="0.3">
      <c r="A3" s="58"/>
      <c r="B3" s="117" t="s">
        <v>152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4" customFormat="1" ht="13.5" customHeight="1" thickBot="1" x14ac:dyDescent="0.35">
      <c r="A4" s="58"/>
      <c r="B4" s="120" t="s">
        <v>153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2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s="14" customFormat="1" ht="19.5" customHeight="1" thickBot="1" x14ac:dyDescent="0.3">
      <c r="A5" s="58"/>
      <c r="B5" s="97" t="s">
        <v>137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s="14" customFormat="1" ht="15.75" customHeight="1" thickBot="1" x14ac:dyDescent="0.4">
      <c r="A6" s="12"/>
      <c r="B6" s="51" t="s">
        <v>0</v>
      </c>
      <c r="C6" s="52" t="s">
        <v>138</v>
      </c>
      <c r="D6" s="53" t="s">
        <v>79</v>
      </c>
      <c r="E6" s="52">
        <f>IF(COUNT($E$2:E2)&gt;Intro!$C$13,"",Intro!$C$11)</f>
        <v>1</v>
      </c>
      <c r="F6" s="54">
        <f>IF(COUNT($E$2:F2)&gt;Intro!$C$13,"",F2)</f>
        <v>2</v>
      </c>
      <c r="G6" s="54">
        <f>IF(COUNT($E$2:G2)&gt;Intro!$C$13,"",G2)</f>
        <v>3</v>
      </c>
      <c r="H6" s="54">
        <f>IF(COUNT($E$2:H2)&gt;Intro!$C$13,"",H2)</f>
        <v>4</v>
      </c>
      <c r="I6" s="54">
        <f>IF(COUNT($E$2:I2)&gt;Intro!$C$13,"",I2)</f>
        <v>5</v>
      </c>
      <c r="J6" s="54" t="str">
        <f>IF(COUNT($E$2:J2)&gt;Intro!$C$13,"",J2)</f>
        <v/>
      </c>
      <c r="K6" s="54" t="str">
        <f>IF(COUNT($E$2:K2)&gt;Intro!$C$13,"",K2)</f>
        <v/>
      </c>
      <c r="L6" s="54" t="str">
        <f>IF(COUNT($E$2:L2)&gt;Intro!$C$13,"",L2)</f>
        <v/>
      </c>
      <c r="M6" s="54" t="str">
        <f>IF(COUNT($E$2:M2)&gt;Intro!$C$13,"",M2)</f>
        <v/>
      </c>
      <c r="N6" s="53" t="str">
        <f>IF(COUNT($E$2:N2)&gt;Intro!$C$13,"",N2)</f>
        <v/>
      </c>
    </row>
    <row r="7" spans="1:25" s="14" customFormat="1" ht="12.75" customHeight="1" x14ac:dyDescent="0.35">
      <c r="A7" s="12">
        <f t="shared" ref="A7:A26" si="1">D7</f>
        <v>15</v>
      </c>
      <c r="B7" s="26" t="str">
        <f>Difficulties!A3</f>
        <v>Arsenal</v>
      </c>
      <c r="C7" s="24">
        <f>INDEX(Calc_OppDef!$B70:$AM70,1,Intro!$C$11)</f>
        <v>0.59799999999999998</v>
      </c>
      <c r="D7" s="28">
        <f t="shared" ref="D7:D26" si="2">RANK(C7,$C$7:$C$26,1)+COUNTIF($C$7:$C7,$C7)-1</f>
        <v>15</v>
      </c>
      <c r="E7" s="29" t="str">
        <f t="array" ref="E7">IF(ISERROR(INDEX(Fixtures!$C2:$AN2,E$6)),"",INDEX(Fixtures!$C2:$AN2,E$6))</f>
        <v>MCI (H)</v>
      </c>
      <c r="F7" s="30" t="str">
        <f t="array" ref="F7">IF(ISERROR(INDEX(Fixtures!$C2:$AN2,F$6)),"",INDEX(Fixtures!$C2:$AN2,F$6))</f>
        <v>CHE (A)</v>
      </c>
      <c r="G7" s="30" t="str">
        <f t="array" ref="G7">IF(ISERROR(INDEX(Fixtures!$C2:$AN2,G$6)),"",INDEX(Fixtures!$C2:$AN2,G$6))</f>
        <v>WHU (H)</v>
      </c>
      <c r="H7" s="30" t="str">
        <f t="array" ref="H7">IF(ISERROR(INDEX(Fixtures!$C2:$AN2,H$6)),"",INDEX(Fixtures!$C2:$AN2,H$6))</f>
        <v>CAR (A)</v>
      </c>
      <c r="I7" s="30" t="str">
        <f t="array" ref="I7">IF(ISERROR(INDEX(Fixtures!$C2:$AN2,I$6)),"",INDEX(Fixtures!$C2:$AN2,I$6))</f>
        <v>NEW (A)</v>
      </c>
      <c r="J7" s="30" t="str">
        <f t="array" ref="J7">IF(ISERROR(INDEX(Fixtures!$C2:$AN2,J$6)),"",INDEX(Fixtures!$C2:$AN2,J$6))</f>
        <v/>
      </c>
      <c r="K7" s="30" t="str">
        <f t="array" ref="K7">IF(ISERROR(INDEX(Fixtures!$C2:$AN2,K$6)),"",INDEX(Fixtures!$C2:$AN2,K$6))</f>
        <v/>
      </c>
      <c r="L7" s="30" t="str">
        <f t="array" ref="L7">IF(ISERROR(INDEX(Fixtures!$C2:$AN2,L$6)),"",INDEX(Fixtures!$C2:$AN2,L$6))</f>
        <v/>
      </c>
      <c r="M7" s="30" t="str">
        <f t="array" ref="M7">IF(ISERROR(INDEX(Fixtures!$C2:$AN2,M$6)),"",INDEX(Fixtures!$C2:$AN2,M$6))</f>
        <v/>
      </c>
      <c r="N7" s="28" t="str">
        <f t="array" ref="N7">IF(ISERROR(INDEX(Fixtures!$C2:$AN2,N$6)),"",INDEX(Fixtures!$C2:$AN2,N$6))</f>
        <v/>
      </c>
    </row>
    <row r="8" spans="1:25" s="14" customFormat="1" ht="12.75" customHeight="1" x14ac:dyDescent="0.35">
      <c r="A8" s="12">
        <f t="shared" si="1"/>
        <v>6</v>
      </c>
      <c r="B8" s="34" t="str">
        <f>Difficulties!A4</f>
        <v>Bournemouth</v>
      </c>
      <c r="C8" s="35">
        <f>INDEX(Calc_OppDef!$B71:$AM71,1,Intro!$C$11)</f>
        <v>-0.84199999999999997</v>
      </c>
      <c r="D8" s="36">
        <f t="shared" si="2"/>
        <v>6</v>
      </c>
      <c r="E8" s="37" t="str">
        <f t="array" ref="E8">IF(ISERROR(INDEX(Fixtures!$C3:$AN3,E$6)),"",INDEX(Fixtures!$C3:$AN3,E$6))</f>
        <v>CAR (H)</v>
      </c>
      <c r="F8" s="38" t="str">
        <f t="array" ref="F8">IF(ISERROR(INDEX(Fixtures!$C3:$AN3,F$6)),"",INDEX(Fixtures!$C3:$AN3,F$6))</f>
        <v>WHU (A)</v>
      </c>
      <c r="G8" s="38" t="str">
        <f t="array" ref="G8">IF(ISERROR(INDEX(Fixtures!$C3:$AN3,G$6)),"",INDEX(Fixtures!$C3:$AN3,G$6))</f>
        <v>EVE (H)</v>
      </c>
      <c r="H8" s="38" t="str">
        <f t="array" ref="H8">IF(ISERROR(INDEX(Fixtures!$C3:$AN3,H$6)),"",INDEX(Fixtures!$C3:$AN3,H$6))</f>
        <v>CHE (A)</v>
      </c>
      <c r="I8" s="38" t="str">
        <f t="array" ref="I8">IF(ISERROR(INDEX(Fixtures!$C3:$AN3,I$6)),"",INDEX(Fixtures!$C3:$AN3,I$6))</f>
        <v>LEI (H)</v>
      </c>
      <c r="J8" s="38" t="str">
        <f t="array" ref="J8">IF(ISERROR(INDEX(Fixtures!$C3:$AN3,J$6)),"",INDEX(Fixtures!$C3:$AN3,J$6))</f>
        <v/>
      </c>
      <c r="K8" s="38" t="str">
        <f t="array" ref="K8">IF(ISERROR(INDEX(Fixtures!$C3:$AN3,K$6)),"",INDEX(Fixtures!$C3:$AN3,K$6))</f>
        <v/>
      </c>
      <c r="L8" s="38" t="str">
        <f t="array" ref="L8">IF(ISERROR(INDEX(Fixtures!$C3:$AN3,L$6)),"",INDEX(Fixtures!$C3:$AN3,L$6))</f>
        <v/>
      </c>
      <c r="M8" s="38" t="str">
        <f t="array" ref="M8">IF(ISERROR(INDEX(Fixtures!$C3:$AN3,M$6)),"",INDEX(Fixtures!$C3:$AN3,M$6))</f>
        <v/>
      </c>
      <c r="N8" s="36" t="str">
        <f t="array" ref="N8">IF(ISERROR(INDEX(Fixtures!$C3:$AN3,N$6)),"",INDEX(Fixtures!$C3:$AN3,N$6))</f>
        <v/>
      </c>
    </row>
    <row r="9" spans="1:25" s="14" customFormat="1" ht="12.75" customHeight="1" x14ac:dyDescent="0.35">
      <c r="A9" s="12">
        <f t="shared" si="1"/>
        <v>14</v>
      </c>
      <c r="B9" s="34" t="str">
        <f>Difficulties!A5</f>
        <v>Brighton</v>
      </c>
      <c r="C9" s="35">
        <f>INDEX(Calc_OppDef!$B72:$AM72,1,Intro!$C$11)</f>
        <v>0.48299999999999998</v>
      </c>
      <c r="D9" s="36">
        <f t="shared" si="2"/>
        <v>14</v>
      </c>
      <c r="E9" s="37" t="str">
        <f t="array" ref="E9">IF(ISERROR(INDEX(Fixtures!$C4:$AN4,E$6)),"",INDEX(Fixtures!$C4:$AN4,E$6))</f>
        <v>WAT (A)</v>
      </c>
      <c r="F9" s="38" t="str">
        <f t="array" ref="F9">IF(ISERROR(INDEX(Fixtures!$C4:$AN4,F$6)),"",INDEX(Fixtures!$C4:$AN4,F$6))</f>
        <v>MNU (H)</v>
      </c>
      <c r="G9" s="38" t="str">
        <f t="array" ref="G9">IF(ISERROR(INDEX(Fixtures!$C4:$AN4,G$6)),"",INDEX(Fixtures!$C4:$AN4,G$6))</f>
        <v>LIV (A)</v>
      </c>
      <c r="H9" s="38" t="str">
        <f t="array" ref="H9">IF(ISERROR(INDEX(Fixtures!$C4:$AN4,H$6)),"",INDEX(Fixtures!$C4:$AN4,H$6))</f>
        <v>FUL (H)</v>
      </c>
      <c r="I9" s="38" t="str">
        <f t="array" ref="I9">IF(ISERROR(INDEX(Fixtures!$C4:$AN4,I$6)),"",INDEX(Fixtures!$C4:$AN4,I$6))</f>
        <v>SOU (A)</v>
      </c>
      <c r="J9" s="38" t="str">
        <f t="array" ref="J9">IF(ISERROR(INDEX(Fixtures!$C4:$AN4,J$6)),"",INDEX(Fixtures!$C4:$AN4,J$6))</f>
        <v/>
      </c>
      <c r="K9" s="38" t="str">
        <f t="array" ref="K9">IF(ISERROR(INDEX(Fixtures!$C4:$AN4,K$6)),"",INDEX(Fixtures!$C4:$AN4,K$6))</f>
        <v/>
      </c>
      <c r="L9" s="38" t="str">
        <f t="array" ref="L9">IF(ISERROR(INDEX(Fixtures!$C4:$AN4,L$6)),"",INDEX(Fixtures!$C4:$AN4,L$6))</f>
        <v/>
      </c>
      <c r="M9" s="38" t="str">
        <f t="array" ref="M9">IF(ISERROR(INDEX(Fixtures!$C4:$AN4,M$6)),"",INDEX(Fixtures!$C4:$AN4,M$6))</f>
        <v/>
      </c>
      <c r="N9" s="36" t="str">
        <f t="array" ref="N9">IF(ISERROR(INDEX(Fixtures!$C4:$AN4,N$6)),"",INDEX(Fixtures!$C4:$AN4,N$6))</f>
        <v/>
      </c>
    </row>
    <row r="10" spans="1:25" s="14" customFormat="1" ht="12.75" customHeight="1" x14ac:dyDescent="0.35">
      <c r="A10" s="12">
        <f t="shared" si="1"/>
        <v>4</v>
      </c>
      <c r="B10" s="34" t="str">
        <f>Difficulties!A6</f>
        <v>Burnley</v>
      </c>
      <c r="C10" s="35">
        <f>INDEX(Calc_OppDef!$B73:$AM73,1,Intro!$C$11)</f>
        <v>-1.052</v>
      </c>
      <c r="D10" s="36">
        <f t="shared" si="2"/>
        <v>4</v>
      </c>
      <c r="E10" s="37" t="str">
        <f t="array" ref="E10">IF(ISERROR(INDEX(Fixtures!$C5:$AN5,E$6)),"",INDEX(Fixtures!$C5:$AN5,E$6))</f>
        <v>SOU (A)</v>
      </c>
      <c r="F10" s="38" t="str">
        <f t="array" ref="F10">IF(ISERROR(INDEX(Fixtures!$C5:$AN5,F$6)),"",INDEX(Fixtures!$C5:$AN5,F$6))</f>
        <v>WAT (H)</v>
      </c>
      <c r="G10" s="38" t="str">
        <f t="array" ref="G10">IF(ISERROR(INDEX(Fixtures!$C5:$AN5,G$6)),"",INDEX(Fixtures!$C5:$AN5,G$6))</f>
        <v>FUL (A)</v>
      </c>
      <c r="H10" s="38" t="str">
        <f t="array" ref="H10">IF(ISERROR(INDEX(Fixtures!$C5:$AN5,H$6)),"",INDEX(Fixtures!$C5:$AN5,H$6))</f>
        <v>MNU (H)</v>
      </c>
      <c r="I10" s="38" t="str">
        <f t="array" ref="I10">IF(ISERROR(INDEX(Fixtures!$C5:$AN5,I$6)),"",INDEX(Fixtures!$C5:$AN5,I$6))</f>
        <v>WOL (A)</v>
      </c>
      <c r="J10" s="38" t="str">
        <f t="array" ref="J10">IF(ISERROR(INDEX(Fixtures!$C5:$AN5,J$6)),"",INDEX(Fixtures!$C5:$AN5,J$6))</f>
        <v/>
      </c>
      <c r="K10" s="38" t="str">
        <f t="array" ref="K10">IF(ISERROR(INDEX(Fixtures!$C5:$AN5,K$6)),"",INDEX(Fixtures!$C5:$AN5,K$6))</f>
        <v/>
      </c>
      <c r="L10" s="38" t="str">
        <f t="array" ref="L10">IF(ISERROR(INDEX(Fixtures!$C5:$AN5,L$6)),"",INDEX(Fixtures!$C5:$AN5,L$6))</f>
        <v/>
      </c>
      <c r="M10" s="38" t="str">
        <f t="array" ref="M10">IF(ISERROR(INDEX(Fixtures!$C5:$AN5,M$6)),"",INDEX(Fixtures!$C5:$AN5,M$6))</f>
        <v/>
      </c>
      <c r="N10" s="36" t="str">
        <f t="array" ref="N10">IF(ISERROR(INDEX(Fixtures!$C5:$AN5,N$6)),"",INDEX(Fixtures!$C5:$AN5,N$6))</f>
        <v/>
      </c>
    </row>
    <row r="11" spans="1:25" s="14" customFormat="1" ht="12.75" customHeight="1" x14ac:dyDescent="0.35">
      <c r="A11" s="12">
        <f t="shared" si="1"/>
        <v>5</v>
      </c>
      <c r="B11" s="34" t="str">
        <f>Difficulties!A7</f>
        <v>Cardiff</v>
      </c>
      <c r="C11" s="35">
        <f>INDEX(Calc_OppDef!$B74:$AM74,1,Intro!$C$11)</f>
        <v>-0.90800000000000003</v>
      </c>
      <c r="D11" s="36">
        <f t="shared" si="2"/>
        <v>5</v>
      </c>
      <c r="E11" s="37" t="str">
        <f t="array" ref="E11">IF(ISERROR(INDEX(Fixtures!$C6:$AN6,E$6)),"",INDEX(Fixtures!$C6:$AN6,E$6))</f>
        <v>BOU (A)</v>
      </c>
      <c r="F11" s="38" t="str">
        <f t="array" ref="F11">IF(ISERROR(INDEX(Fixtures!$C6:$AN6,F$6)),"",INDEX(Fixtures!$C6:$AN6,F$6))</f>
        <v>NEW (H)</v>
      </c>
      <c r="G11" s="38" t="str">
        <f t="array" ref="G11">IF(ISERROR(INDEX(Fixtures!$C6:$AN6,G$6)),"",INDEX(Fixtures!$C6:$AN6,G$6))</f>
        <v>HUD (A)</v>
      </c>
      <c r="H11" s="38" t="str">
        <f t="array" ref="H11">IF(ISERROR(INDEX(Fixtures!$C6:$AN6,H$6)),"",INDEX(Fixtures!$C6:$AN6,H$6))</f>
        <v>ARS (H)</v>
      </c>
      <c r="I11" s="38" t="str">
        <f t="array" ref="I11">IF(ISERROR(INDEX(Fixtures!$C6:$AN6,I$6)),"",INDEX(Fixtures!$C6:$AN6,I$6))</f>
        <v>CHE (A)</v>
      </c>
      <c r="J11" s="38" t="str">
        <f t="array" ref="J11">IF(ISERROR(INDEX(Fixtures!$C6:$AN6,J$6)),"",INDEX(Fixtures!$C6:$AN6,J$6))</f>
        <v/>
      </c>
      <c r="K11" s="38" t="str">
        <f t="array" ref="K11">IF(ISERROR(INDEX(Fixtures!$C6:$AN6,K$6)),"",INDEX(Fixtures!$C6:$AN6,K$6))</f>
        <v/>
      </c>
      <c r="L11" s="38" t="str">
        <f t="array" ref="L11">IF(ISERROR(INDEX(Fixtures!$C6:$AN6,L$6)),"",INDEX(Fixtures!$C6:$AN6,L$6))</f>
        <v/>
      </c>
      <c r="M11" s="38" t="str">
        <f t="array" ref="M11">IF(ISERROR(INDEX(Fixtures!$C6:$AN6,M$6)),"",INDEX(Fixtures!$C6:$AN6,M$6))</f>
        <v/>
      </c>
      <c r="N11" s="36" t="str">
        <f t="array" ref="N11">IF(ISERROR(INDEX(Fixtures!$C6:$AN6,N$6)),"",INDEX(Fixtures!$C6:$AN6,N$6))</f>
        <v/>
      </c>
    </row>
    <row r="12" spans="1:25" s="14" customFormat="1" ht="12.75" customHeight="1" x14ac:dyDescent="0.35">
      <c r="A12" s="12">
        <f t="shared" si="1"/>
        <v>1</v>
      </c>
      <c r="B12" s="34" t="str">
        <f>Difficulties!A8</f>
        <v>Chelsea</v>
      </c>
      <c r="C12" s="35">
        <f>INDEX(Calc_OppDef!$B75:$AM75,1,Intro!$C$11)</f>
        <v>-2.1579999999999999</v>
      </c>
      <c r="D12" s="36">
        <f t="shared" si="2"/>
        <v>1</v>
      </c>
      <c r="E12" s="37" t="str">
        <f t="array" ref="E12">IF(ISERROR(INDEX(Fixtures!$C7:$AN7,E$6)),"",INDEX(Fixtures!$C7:$AN7,E$6))</f>
        <v>HUD (A)</v>
      </c>
      <c r="F12" s="38" t="str">
        <f t="array" ref="F12">IF(ISERROR(INDEX(Fixtures!$C7:$AN7,F$6)),"",INDEX(Fixtures!$C7:$AN7,F$6))</f>
        <v>ARS (H)</v>
      </c>
      <c r="G12" s="38" t="str">
        <f t="array" ref="G12">IF(ISERROR(INDEX(Fixtures!$C7:$AN7,G$6)),"",INDEX(Fixtures!$C7:$AN7,G$6))</f>
        <v>NEW (A)</v>
      </c>
      <c r="H12" s="38" t="str">
        <f t="array" ref="H12">IF(ISERROR(INDEX(Fixtures!$C7:$AN7,H$6)),"",INDEX(Fixtures!$C7:$AN7,H$6))</f>
        <v>BOU (H)</v>
      </c>
      <c r="I12" s="38" t="str">
        <f t="array" ref="I12">IF(ISERROR(INDEX(Fixtures!$C7:$AN7,I$6)),"",INDEX(Fixtures!$C7:$AN7,I$6))</f>
        <v>CAR (H)</v>
      </c>
      <c r="J12" s="38" t="str">
        <f t="array" ref="J12">IF(ISERROR(INDEX(Fixtures!$C7:$AN7,J$6)),"",INDEX(Fixtures!$C7:$AN7,J$6))</f>
        <v/>
      </c>
      <c r="K12" s="38" t="str">
        <f t="array" ref="K12">IF(ISERROR(INDEX(Fixtures!$C7:$AN7,K$6)),"",INDEX(Fixtures!$C7:$AN7,K$6))</f>
        <v/>
      </c>
      <c r="L12" s="38" t="str">
        <f t="array" ref="L12">IF(ISERROR(INDEX(Fixtures!$C7:$AN7,L$6)),"",INDEX(Fixtures!$C7:$AN7,L$6))</f>
        <v/>
      </c>
      <c r="M12" s="38" t="str">
        <f t="array" ref="M12">IF(ISERROR(INDEX(Fixtures!$C7:$AN7,M$6)),"",INDEX(Fixtures!$C7:$AN7,M$6))</f>
        <v/>
      </c>
      <c r="N12" s="36" t="str">
        <f t="array" ref="N12">IF(ISERROR(INDEX(Fixtures!$C7:$AN7,N$6)),"",INDEX(Fixtures!$C7:$AN7,N$6))</f>
        <v/>
      </c>
    </row>
    <row r="13" spans="1:25" s="14" customFormat="1" ht="12.75" customHeight="1" x14ac:dyDescent="0.35">
      <c r="A13" s="12">
        <f t="shared" si="1"/>
        <v>7</v>
      </c>
      <c r="B13" s="34" t="str">
        <f>Difficulties!A9</f>
        <v>Crystal Palace</v>
      </c>
      <c r="C13" s="35">
        <f>INDEX(Calc_OppDef!$B76:$AM76,1,Intro!$C$11)</f>
        <v>-0.50700000000000001</v>
      </c>
      <c r="D13" s="36">
        <f t="shared" si="2"/>
        <v>7</v>
      </c>
      <c r="E13" s="37" t="str">
        <f t="array" ref="E13">IF(ISERROR(INDEX(Fixtures!$C8:$AN8,E$6)),"",INDEX(Fixtures!$C8:$AN8,E$6))</f>
        <v>FUL (A)</v>
      </c>
      <c r="F13" s="38" t="str">
        <f t="array" ref="F13">IF(ISERROR(INDEX(Fixtures!$C8:$AN8,F$6)),"",INDEX(Fixtures!$C8:$AN8,F$6))</f>
        <v>LIV (H)</v>
      </c>
      <c r="G13" s="38" t="str">
        <f t="array" ref="G13">IF(ISERROR(INDEX(Fixtures!$C8:$AN8,G$6)),"",INDEX(Fixtures!$C8:$AN8,G$6))</f>
        <v>WAT (A)</v>
      </c>
      <c r="H13" s="38" t="str">
        <f t="array" ref="H13">IF(ISERROR(INDEX(Fixtures!$C8:$AN8,H$6)),"",INDEX(Fixtures!$C8:$AN8,H$6))</f>
        <v>SOU (H)</v>
      </c>
      <c r="I13" s="38" t="str">
        <f t="array" ref="I13">IF(ISERROR(INDEX(Fixtures!$C8:$AN8,I$6)),"",INDEX(Fixtures!$C8:$AN8,I$6))</f>
        <v>HUD (A)</v>
      </c>
      <c r="J13" s="38" t="str">
        <f t="array" ref="J13">IF(ISERROR(INDEX(Fixtures!$C8:$AN8,J$6)),"",INDEX(Fixtures!$C8:$AN8,J$6))</f>
        <v/>
      </c>
      <c r="K13" s="38" t="str">
        <f t="array" ref="K13">IF(ISERROR(INDEX(Fixtures!$C8:$AN8,K$6)),"",INDEX(Fixtures!$C8:$AN8,K$6))</f>
        <v/>
      </c>
      <c r="L13" s="38" t="str">
        <f t="array" ref="L13">IF(ISERROR(INDEX(Fixtures!$C8:$AN8,L$6)),"",INDEX(Fixtures!$C8:$AN8,L$6))</f>
        <v/>
      </c>
      <c r="M13" s="38" t="str">
        <f t="array" ref="M13">IF(ISERROR(INDEX(Fixtures!$C8:$AN8,M$6)),"",INDEX(Fixtures!$C8:$AN8,M$6))</f>
        <v/>
      </c>
      <c r="N13" s="36" t="str">
        <f t="array" ref="N13">IF(ISERROR(INDEX(Fixtures!$C8:$AN8,N$6)),"",INDEX(Fixtures!$C8:$AN8,N$6))</f>
        <v/>
      </c>
    </row>
    <row r="14" spans="1:25" s="14" customFormat="1" ht="12.75" customHeight="1" x14ac:dyDescent="0.35">
      <c r="A14" s="12">
        <f t="shared" si="1"/>
        <v>2</v>
      </c>
      <c r="B14" s="34" t="str">
        <f>Difficulties!A10</f>
        <v>Everton</v>
      </c>
      <c r="C14" s="35">
        <f>INDEX(Calc_OppDef!$B77:$AM77,1,Intro!$C$11)</f>
        <v>-1.4</v>
      </c>
      <c r="D14" s="36">
        <f t="shared" si="2"/>
        <v>2</v>
      </c>
      <c r="E14" s="37" t="str">
        <f t="array" ref="E14">IF(ISERROR(INDEX(Fixtures!$C9:$AN9,E$6)),"",INDEX(Fixtures!$C9:$AN9,E$6))</f>
        <v>WOL (A)</v>
      </c>
      <c r="F14" s="38" t="str">
        <f t="array" ref="F14">IF(ISERROR(INDEX(Fixtures!$C9:$AN9,F$6)),"",INDEX(Fixtures!$C9:$AN9,F$6))</f>
        <v>SOU (H)</v>
      </c>
      <c r="G14" s="38" t="str">
        <f t="array" ref="G14">IF(ISERROR(INDEX(Fixtures!$C9:$AN9,G$6)),"",INDEX(Fixtures!$C9:$AN9,G$6))</f>
        <v>BOU (A)</v>
      </c>
      <c r="H14" s="38" t="str">
        <f t="array" ref="H14">IF(ISERROR(INDEX(Fixtures!$C9:$AN9,H$6)),"",INDEX(Fixtures!$C9:$AN9,H$6))</f>
        <v>HUD (H)</v>
      </c>
      <c r="I14" s="38" t="str">
        <f t="array" ref="I14">IF(ISERROR(INDEX(Fixtures!$C9:$AN9,I$6)),"",INDEX(Fixtures!$C9:$AN9,I$6))</f>
        <v>WHU (H)</v>
      </c>
      <c r="J14" s="38" t="str">
        <f t="array" ref="J14">IF(ISERROR(INDEX(Fixtures!$C9:$AN9,J$6)),"",INDEX(Fixtures!$C9:$AN9,J$6))</f>
        <v/>
      </c>
      <c r="K14" s="38" t="str">
        <f t="array" ref="K14">IF(ISERROR(INDEX(Fixtures!$C9:$AN9,K$6)),"",INDEX(Fixtures!$C9:$AN9,K$6))</f>
        <v/>
      </c>
      <c r="L14" s="38" t="str">
        <f t="array" ref="L14">IF(ISERROR(INDEX(Fixtures!$C9:$AN9,L$6)),"",INDEX(Fixtures!$C9:$AN9,L$6))</f>
        <v/>
      </c>
      <c r="M14" s="38" t="str">
        <f t="array" ref="M14">IF(ISERROR(INDEX(Fixtures!$C9:$AN9,M$6)),"",INDEX(Fixtures!$C9:$AN9,M$6))</f>
        <v/>
      </c>
      <c r="N14" s="36" t="str">
        <f t="array" ref="N14">IF(ISERROR(INDEX(Fixtures!$C9:$AN9,N$6)),"",INDEX(Fixtures!$C9:$AN9,N$6))</f>
        <v/>
      </c>
    </row>
    <row r="15" spans="1:25" s="14" customFormat="1" ht="12.75" customHeight="1" x14ac:dyDescent="0.35">
      <c r="A15" s="12">
        <f t="shared" si="1"/>
        <v>19</v>
      </c>
      <c r="B15" s="34" t="str">
        <f>Difficulties!A11</f>
        <v>Fulham</v>
      </c>
      <c r="C15" s="35">
        <f>INDEX(Calc_OppDef!$B78:$AM78,1,Intro!$C$11)</f>
        <v>1.776</v>
      </c>
      <c r="D15" s="36">
        <f t="shared" si="2"/>
        <v>19</v>
      </c>
      <c r="E15" s="37" t="str">
        <f t="array" ref="E15">IF(ISERROR(INDEX(Fixtures!$C10:$AN10,E$6)),"",INDEX(Fixtures!$C10:$AN10,E$6))</f>
        <v>CRY (H)</v>
      </c>
      <c r="F15" s="38" t="str">
        <f t="array" ref="F15">IF(ISERROR(INDEX(Fixtures!$C10:$AN10,F$6)),"",INDEX(Fixtures!$C10:$AN10,F$6))</f>
        <v>TOT (A)</v>
      </c>
      <c r="G15" s="38" t="str">
        <f t="array" ref="G15">IF(ISERROR(INDEX(Fixtures!$C10:$AN10,G$6)),"",INDEX(Fixtures!$C10:$AN10,G$6))</f>
        <v>BUR (H)</v>
      </c>
      <c r="H15" s="38" t="str">
        <f t="array" ref="H15">IF(ISERROR(INDEX(Fixtures!$C10:$AN10,H$6)),"",INDEX(Fixtures!$C10:$AN10,H$6))</f>
        <v>BHA (A)</v>
      </c>
      <c r="I15" s="38" t="str">
        <f t="array" ref="I15">IF(ISERROR(INDEX(Fixtures!$C10:$AN10,I$6)),"",INDEX(Fixtures!$C10:$AN10,I$6))</f>
        <v>MCI (A)</v>
      </c>
      <c r="J15" s="38" t="str">
        <f t="array" ref="J15">IF(ISERROR(INDEX(Fixtures!$C10:$AN10,J$6)),"",INDEX(Fixtures!$C10:$AN10,J$6))</f>
        <v/>
      </c>
      <c r="K15" s="38" t="str">
        <f t="array" ref="K15">IF(ISERROR(INDEX(Fixtures!$C10:$AN10,K$6)),"",INDEX(Fixtures!$C10:$AN10,K$6))</f>
        <v/>
      </c>
      <c r="L15" s="38" t="str">
        <f t="array" ref="L15">IF(ISERROR(INDEX(Fixtures!$C10:$AN10,L$6)),"",INDEX(Fixtures!$C10:$AN10,L$6))</f>
        <v/>
      </c>
      <c r="M15" s="38" t="str">
        <f t="array" ref="M15">IF(ISERROR(INDEX(Fixtures!$C10:$AN10,M$6)),"",INDEX(Fixtures!$C10:$AN10,M$6))</f>
        <v/>
      </c>
      <c r="N15" s="36" t="str">
        <f t="array" ref="N15">IF(ISERROR(INDEX(Fixtures!$C10:$AN10,N$6)),"",INDEX(Fixtures!$C10:$AN10,N$6))</f>
        <v/>
      </c>
    </row>
    <row r="16" spans="1:25" s="14" customFormat="1" ht="12.75" customHeight="1" x14ac:dyDescent="0.35">
      <c r="A16" s="12">
        <f t="shared" si="1"/>
        <v>17</v>
      </c>
      <c r="B16" s="34" t="str">
        <f>Difficulties!A12</f>
        <v>Huddersfield</v>
      </c>
      <c r="C16" s="35">
        <f>INDEX(Calc_OppDef!$B79:$AM79,1,Intro!$C$11)</f>
        <v>1.0529999999999999</v>
      </c>
      <c r="D16" s="36">
        <f t="shared" si="2"/>
        <v>17</v>
      </c>
      <c r="E16" s="37" t="str">
        <f t="array" ref="E16">IF(ISERROR(INDEX(Fixtures!$C11:$AN11,E$6)),"",INDEX(Fixtures!$C11:$AN11,E$6))</f>
        <v>CHE (H)</v>
      </c>
      <c r="F16" s="38" t="str">
        <f t="array" ref="F16">IF(ISERROR(INDEX(Fixtures!$C11:$AN11,F$6)),"",INDEX(Fixtures!$C11:$AN11,F$6))</f>
        <v>MCI (A)</v>
      </c>
      <c r="G16" s="38" t="str">
        <f t="array" ref="G16">IF(ISERROR(INDEX(Fixtures!$C11:$AN11,G$6)),"",INDEX(Fixtures!$C11:$AN11,G$6))</f>
        <v>CAR (H)</v>
      </c>
      <c r="H16" s="38" t="str">
        <f t="array" ref="H16">IF(ISERROR(INDEX(Fixtures!$C11:$AN11,H$6)),"",INDEX(Fixtures!$C11:$AN11,H$6))</f>
        <v>EVE (A)</v>
      </c>
      <c r="I16" s="38" t="str">
        <f t="array" ref="I16">IF(ISERROR(INDEX(Fixtures!$C11:$AN11,I$6)),"",INDEX(Fixtures!$C11:$AN11,I$6))</f>
        <v>CRY (H)</v>
      </c>
      <c r="J16" s="38" t="str">
        <f t="array" ref="J16">IF(ISERROR(INDEX(Fixtures!$C11:$AN11,J$6)),"",INDEX(Fixtures!$C11:$AN11,J$6))</f>
        <v/>
      </c>
      <c r="K16" s="38" t="str">
        <f t="array" ref="K16">IF(ISERROR(INDEX(Fixtures!$C11:$AN11,K$6)),"",INDEX(Fixtures!$C11:$AN11,K$6))</f>
        <v/>
      </c>
      <c r="L16" s="38" t="str">
        <f t="array" ref="L16">IF(ISERROR(INDEX(Fixtures!$C11:$AN11,L$6)),"",INDEX(Fixtures!$C11:$AN11,L$6))</f>
        <v/>
      </c>
      <c r="M16" s="38" t="str">
        <f t="array" ref="M16">IF(ISERROR(INDEX(Fixtures!$C11:$AN11,M$6)),"",INDEX(Fixtures!$C11:$AN11,M$6))</f>
        <v/>
      </c>
      <c r="N16" s="36" t="str">
        <f t="array" ref="N16">IF(ISERROR(INDEX(Fixtures!$C11:$AN11,N$6)),"",INDEX(Fixtures!$C11:$AN11,N$6))</f>
        <v/>
      </c>
    </row>
    <row r="17" spans="1:14" s="14" customFormat="1" ht="12.75" customHeight="1" x14ac:dyDescent="0.35">
      <c r="A17" s="12">
        <f t="shared" si="1"/>
        <v>13</v>
      </c>
      <c r="B17" s="34" t="str">
        <f>Difficulties!A13</f>
        <v>Leicester</v>
      </c>
      <c r="C17" s="35">
        <f>INDEX(Calc_OppDef!$B80:$AM80,1,Intro!$C$11)</f>
        <v>0.44600000000000001</v>
      </c>
      <c r="D17" s="36">
        <f t="shared" si="2"/>
        <v>13</v>
      </c>
      <c r="E17" s="37" t="str">
        <f t="array" ref="E17">IF(ISERROR(INDEX(Fixtures!$C12:$AN12,E$6)),"",INDEX(Fixtures!$C12:$AN12,E$6))</f>
        <v>MNU (A)</v>
      </c>
      <c r="F17" s="38" t="str">
        <f t="array" ref="F17">IF(ISERROR(INDEX(Fixtures!$C12:$AN12,F$6)),"",INDEX(Fixtures!$C12:$AN12,F$6))</f>
        <v>WOL (H)</v>
      </c>
      <c r="G17" s="38" t="str">
        <f t="array" ref="G17">IF(ISERROR(INDEX(Fixtures!$C12:$AN12,G$6)),"",INDEX(Fixtures!$C12:$AN12,G$6))</f>
        <v>SOU (A)</v>
      </c>
      <c r="H17" s="38" t="str">
        <f t="array" ref="H17">IF(ISERROR(INDEX(Fixtures!$C12:$AN12,H$6)),"",INDEX(Fixtures!$C12:$AN12,H$6))</f>
        <v>LIV (H)</v>
      </c>
      <c r="I17" s="38" t="str">
        <f t="array" ref="I17">IF(ISERROR(INDEX(Fixtures!$C12:$AN12,I$6)),"",INDEX(Fixtures!$C12:$AN12,I$6))</f>
        <v>BOU (A)</v>
      </c>
      <c r="J17" s="38" t="str">
        <f t="array" ref="J17">IF(ISERROR(INDEX(Fixtures!$C12:$AN12,J$6)),"",INDEX(Fixtures!$C12:$AN12,J$6))</f>
        <v/>
      </c>
      <c r="K17" s="38" t="str">
        <f t="array" ref="K17">IF(ISERROR(INDEX(Fixtures!$C12:$AN12,K$6)),"",INDEX(Fixtures!$C12:$AN12,K$6))</f>
        <v/>
      </c>
      <c r="L17" s="38" t="str">
        <f t="array" ref="L17">IF(ISERROR(INDEX(Fixtures!$C12:$AN12,L$6)),"",INDEX(Fixtures!$C12:$AN12,L$6))</f>
        <v/>
      </c>
      <c r="M17" s="38" t="str">
        <f t="array" ref="M17">IF(ISERROR(INDEX(Fixtures!$C12:$AN12,M$6)),"",INDEX(Fixtures!$C12:$AN12,M$6))</f>
        <v/>
      </c>
      <c r="N17" s="36" t="str">
        <f t="array" ref="N17">IF(ISERROR(INDEX(Fixtures!$C12:$AN12,N$6)),"",INDEX(Fixtures!$C12:$AN12,N$6))</f>
        <v/>
      </c>
    </row>
    <row r="18" spans="1:14" s="14" customFormat="1" ht="12.75" customHeight="1" x14ac:dyDescent="0.35">
      <c r="A18" s="12">
        <f t="shared" si="1"/>
        <v>10</v>
      </c>
      <c r="B18" s="34" t="str">
        <f>Difficulties!A14</f>
        <v>Liverpool</v>
      </c>
      <c r="C18" s="35">
        <f>INDEX(Calc_OppDef!$B81:$AM81,1,Intro!$C$11)</f>
        <v>3.9E-2</v>
      </c>
      <c r="D18" s="36">
        <f t="shared" si="2"/>
        <v>10</v>
      </c>
      <c r="E18" s="37" t="str">
        <f t="array" ref="E18">IF(ISERROR(INDEX(Fixtures!$C13:$AN13,E$6)),"",INDEX(Fixtures!$C13:$AN13,E$6))</f>
        <v>WHU (H)</v>
      </c>
      <c r="F18" s="38" t="str">
        <f t="array" ref="F18">IF(ISERROR(INDEX(Fixtures!$C13:$AN13,F$6)),"",INDEX(Fixtures!$C13:$AN13,F$6))</f>
        <v>CRY (A)</v>
      </c>
      <c r="G18" s="38" t="str">
        <f t="array" ref="G18">IF(ISERROR(INDEX(Fixtures!$C13:$AN13,G$6)),"",INDEX(Fixtures!$C13:$AN13,G$6))</f>
        <v>BHA (H)</v>
      </c>
      <c r="H18" s="38" t="str">
        <f t="array" ref="H18">IF(ISERROR(INDEX(Fixtures!$C13:$AN13,H$6)),"",INDEX(Fixtures!$C13:$AN13,H$6))</f>
        <v>LEI (A)</v>
      </c>
      <c r="I18" s="38" t="str">
        <f t="array" ref="I18">IF(ISERROR(INDEX(Fixtures!$C13:$AN13,I$6)),"",INDEX(Fixtures!$C13:$AN13,I$6))</f>
        <v>TOT (A)</v>
      </c>
      <c r="J18" s="38" t="str">
        <f t="array" ref="J18">IF(ISERROR(INDEX(Fixtures!$C13:$AN13,J$6)),"",INDEX(Fixtures!$C13:$AN13,J$6))</f>
        <v/>
      </c>
      <c r="K18" s="38" t="str">
        <f t="array" ref="K18">IF(ISERROR(INDEX(Fixtures!$C13:$AN13,K$6)),"",INDEX(Fixtures!$C13:$AN13,K$6))</f>
        <v/>
      </c>
      <c r="L18" s="38" t="str">
        <f t="array" ref="L18">IF(ISERROR(INDEX(Fixtures!$C13:$AN13,L$6)),"",INDEX(Fixtures!$C13:$AN13,L$6))</f>
        <v/>
      </c>
      <c r="M18" s="38" t="str">
        <f t="array" ref="M18">IF(ISERROR(INDEX(Fixtures!$C13:$AN13,M$6)),"",INDEX(Fixtures!$C13:$AN13,M$6))</f>
        <v/>
      </c>
      <c r="N18" s="36" t="str">
        <f t="array" ref="N18">IF(ISERROR(INDEX(Fixtures!$C13:$AN13,N$6)),"",INDEX(Fixtures!$C13:$AN13,N$6))</f>
        <v/>
      </c>
    </row>
    <row r="19" spans="1:14" s="14" customFormat="1" ht="12.75" customHeight="1" x14ac:dyDescent="0.35">
      <c r="A19" s="12">
        <f t="shared" si="1"/>
        <v>9</v>
      </c>
      <c r="B19" s="34" t="str">
        <f>Difficulties!A15</f>
        <v>Man City</v>
      </c>
      <c r="C19" s="35">
        <f>INDEX(Calc_OppDef!$B82:$AM82,1,Intro!$C$11)</f>
        <v>-0.377</v>
      </c>
      <c r="D19" s="36">
        <f t="shared" si="2"/>
        <v>9</v>
      </c>
      <c r="E19" s="37" t="str">
        <f t="array" ref="E19">IF(ISERROR(INDEX(Fixtures!$C14:$AN14,E$6)),"",INDEX(Fixtures!$C14:$AN14,E$6))</f>
        <v>ARS (A)</v>
      </c>
      <c r="F19" s="38" t="str">
        <f t="array" ref="F19">IF(ISERROR(INDEX(Fixtures!$C14:$AN14,F$6)),"",INDEX(Fixtures!$C14:$AN14,F$6))</f>
        <v>HUD (H)</v>
      </c>
      <c r="G19" s="38" t="str">
        <f t="array" ref="G19">IF(ISERROR(INDEX(Fixtures!$C14:$AN14,G$6)),"",INDEX(Fixtures!$C14:$AN14,G$6))</f>
        <v>WOL (A)</v>
      </c>
      <c r="H19" s="38" t="str">
        <f t="array" ref="H19">IF(ISERROR(INDEX(Fixtures!$C14:$AN14,H$6)),"",INDEX(Fixtures!$C14:$AN14,H$6))</f>
        <v>NEW (H)</v>
      </c>
      <c r="I19" s="38" t="str">
        <f t="array" ref="I19">IF(ISERROR(INDEX(Fixtures!$C14:$AN14,I$6)),"",INDEX(Fixtures!$C14:$AN14,I$6))</f>
        <v>FUL (H)</v>
      </c>
      <c r="J19" s="38" t="str">
        <f t="array" ref="J19">IF(ISERROR(INDEX(Fixtures!$C14:$AN14,J$6)),"",INDEX(Fixtures!$C14:$AN14,J$6))</f>
        <v/>
      </c>
      <c r="K19" s="38" t="str">
        <f t="array" ref="K19">IF(ISERROR(INDEX(Fixtures!$C14:$AN14,K$6)),"",INDEX(Fixtures!$C14:$AN14,K$6))</f>
        <v/>
      </c>
      <c r="L19" s="38" t="str">
        <f t="array" ref="L19">IF(ISERROR(INDEX(Fixtures!$C14:$AN14,L$6)),"",INDEX(Fixtures!$C14:$AN14,L$6))</f>
        <v/>
      </c>
      <c r="M19" s="38" t="str">
        <f t="array" ref="M19">IF(ISERROR(INDEX(Fixtures!$C14:$AN14,M$6)),"",INDEX(Fixtures!$C14:$AN14,M$6))</f>
        <v/>
      </c>
      <c r="N19" s="36" t="str">
        <f t="array" ref="N19">IF(ISERROR(INDEX(Fixtures!$C14:$AN14,N$6)),"",INDEX(Fixtures!$C14:$AN14,N$6))</f>
        <v/>
      </c>
    </row>
    <row r="20" spans="1:14" s="14" customFormat="1" ht="12.75" customHeight="1" x14ac:dyDescent="0.35">
      <c r="A20" s="12">
        <f t="shared" si="1"/>
        <v>12</v>
      </c>
      <c r="B20" s="34" t="str">
        <f>Difficulties!A16</f>
        <v>Man Utd</v>
      </c>
      <c r="C20" s="35">
        <f>INDEX(Calc_OppDef!$B83:$AM83,1,Intro!$C$11)</f>
        <v>0.25</v>
      </c>
      <c r="D20" s="36">
        <f t="shared" si="2"/>
        <v>12</v>
      </c>
      <c r="E20" s="37" t="str">
        <f t="array" ref="E20">IF(ISERROR(INDEX(Fixtures!$C15:$AN15,E$6)),"",INDEX(Fixtures!$C15:$AN15,E$6))</f>
        <v>LEI (H)</v>
      </c>
      <c r="F20" s="38" t="str">
        <f t="array" ref="F20">IF(ISERROR(INDEX(Fixtures!$C15:$AN15,F$6)),"",INDEX(Fixtures!$C15:$AN15,F$6))</f>
        <v>BHA (A)</v>
      </c>
      <c r="G20" s="38" t="str">
        <f t="array" ref="G20">IF(ISERROR(INDEX(Fixtures!$C15:$AN15,G$6)),"",INDEX(Fixtures!$C15:$AN15,G$6))</f>
        <v>TOT (H)</v>
      </c>
      <c r="H20" s="38" t="str">
        <f t="array" ref="H20">IF(ISERROR(INDEX(Fixtures!$C15:$AN15,H$6)),"",INDEX(Fixtures!$C15:$AN15,H$6))</f>
        <v>BUR (A)</v>
      </c>
      <c r="I20" s="38" t="str">
        <f t="array" ref="I20">IF(ISERROR(INDEX(Fixtures!$C15:$AN15,I$6)),"",INDEX(Fixtures!$C15:$AN15,I$6))</f>
        <v>WAT (A)</v>
      </c>
      <c r="J20" s="38" t="str">
        <f t="array" ref="J20">IF(ISERROR(INDEX(Fixtures!$C15:$AN15,J$6)),"",INDEX(Fixtures!$C15:$AN15,J$6))</f>
        <v/>
      </c>
      <c r="K20" s="38" t="str">
        <f t="array" ref="K20">IF(ISERROR(INDEX(Fixtures!$C15:$AN15,K$6)),"",INDEX(Fixtures!$C15:$AN15,K$6))</f>
        <v/>
      </c>
      <c r="L20" s="38" t="str">
        <f t="array" ref="L20">IF(ISERROR(INDEX(Fixtures!$C15:$AN15,L$6)),"",INDEX(Fixtures!$C15:$AN15,L$6))</f>
        <v/>
      </c>
      <c r="M20" s="38" t="str">
        <f t="array" ref="M20">IF(ISERROR(INDEX(Fixtures!$C15:$AN15,M$6)),"",INDEX(Fixtures!$C15:$AN15,M$6))</f>
        <v/>
      </c>
      <c r="N20" s="36" t="str">
        <f t="array" ref="N20">IF(ISERROR(INDEX(Fixtures!$C15:$AN15,N$6)),"",INDEX(Fixtures!$C15:$AN15,N$6))</f>
        <v/>
      </c>
    </row>
    <row r="21" spans="1:14" s="14" customFormat="1" ht="12.75" customHeight="1" x14ac:dyDescent="0.35">
      <c r="A21" s="12">
        <f t="shared" si="1"/>
        <v>20</v>
      </c>
      <c r="B21" s="34" t="str">
        <f>Difficulties!A17</f>
        <v>Newcastle</v>
      </c>
      <c r="C21" s="35">
        <f>INDEX(Calc_OppDef!$B84:$AM84,1,Intro!$C$11)</f>
        <v>2.0190000000000001</v>
      </c>
      <c r="D21" s="36">
        <f t="shared" si="2"/>
        <v>20</v>
      </c>
      <c r="E21" s="37" t="str">
        <f t="array" ref="E21">IF(ISERROR(INDEX(Fixtures!$C16:$AN16,E$6)),"",INDEX(Fixtures!$C16:$AN16,E$6))</f>
        <v>TOT (H)</v>
      </c>
      <c r="F21" s="38" t="str">
        <f t="array" ref="F21">IF(ISERROR(INDEX(Fixtures!$C16:$AN16,F$6)),"",INDEX(Fixtures!$C16:$AN16,F$6))</f>
        <v>CAR (A)</v>
      </c>
      <c r="G21" s="38" t="str">
        <f t="array" ref="G21">IF(ISERROR(INDEX(Fixtures!$C16:$AN16,G$6)),"",INDEX(Fixtures!$C16:$AN16,G$6))</f>
        <v>CHE (H)</v>
      </c>
      <c r="H21" s="38" t="str">
        <f t="array" ref="H21">IF(ISERROR(INDEX(Fixtures!$C16:$AN16,H$6)),"",INDEX(Fixtures!$C16:$AN16,H$6))</f>
        <v>MCI (A)</v>
      </c>
      <c r="I21" s="38" t="str">
        <f t="array" ref="I21">IF(ISERROR(INDEX(Fixtures!$C16:$AN16,I$6)),"",INDEX(Fixtures!$C16:$AN16,I$6))</f>
        <v>ARS (H)</v>
      </c>
      <c r="J21" s="38" t="str">
        <f t="array" ref="J21">IF(ISERROR(INDEX(Fixtures!$C16:$AN16,J$6)),"",INDEX(Fixtures!$C16:$AN16,J$6))</f>
        <v/>
      </c>
      <c r="K21" s="38" t="str">
        <f t="array" ref="K21">IF(ISERROR(INDEX(Fixtures!$C16:$AN16,K$6)),"",INDEX(Fixtures!$C16:$AN16,K$6))</f>
        <v/>
      </c>
      <c r="L21" s="38" t="str">
        <f t="array" ref="L21">IF(ISERROR(INDEX(Fixtures!$C16:$AN16,L$6)),"",INDEX(Fixtures!$C16:$AN16,L$6))</f>
        <v/>
      </c>
      <c r="M21" s="38" t="str">
        <f t="array" ref="M21">IF(ISERROR(INDEX(Fixtures!$C16:$AN16,M$6)),"",INDEX(Fixtures!$C16:$AN16,M$6))</f>
        <v/>
      </c>
      <c r="N21" s="36" t="str">
        <f t="array" ref="N21">IF(ISERROR(INDEX(Fixtures!$C16:$AN16,N$6)),"",INDEX(Fixtures!$C16:$AN16,N$6))</f>
        <v/>
      </c>
    </row>
    <row r="22" spans="1:14" s="14" customFormat="1" ht="12.75" customHeight="1" x14ac:dyDescent="0.35">
      <c r="A22" s="12">
        <f t="shared" si="1"/>
        <v>8</v>
      </c>
      <c r="B22" s="34" t="str">
        <f>Difficulties!A18</f>
        <v>Southampton</v>
      </c>
      <c r="C22" s="35">
        <f>INDEX(Calc_OppDef!$B85:$AM85,1,Intro!$C$11)</f>
        <v>-0.48699999999999999</v>
      </c>
      <c r="D22" s="36">
        <f t="shared" si="2"/>
        <v>8</v>
      </c>
      <c r="E22" s="37" t="str">
        <f t="array" ref="E22">IF(ISERROR(INDEX(Fixtures!$C17:$AN17,E$6)),"",INDEX(Fixtures!$C17:$AN17,E$6))</f>
        <v>BUR (H)</v>
      </c>
      <c r="F22" s="38" t="str">
        <f t="array" ref="F22">IF(ISERROR(INDEX(Fixtures!$C17:$AN17,F$6)),"",INDEX(Fixtures!$C17:$AN17,F$6))</f>
        <v>EVE (A)</v>
      </c>
      <c r="G22" s="38" t="str">
        <f t="array" ref="G22">IF(ISERROR(INDEX(Fixtures!$C17:$AN17,G$6)),"",INDEX(Fixtures!$C17:$AN17,G$6))</f>
        <v>LEI (H)</v>
      </c>
      <c r="H22" s="38" t="str">
        <f t="array" ref="H22">IF(ISERROR(INDEX(Fixtures!$C17:$AN17,H$6)),"",INDEX(Fixtures!$C17:$AN17,H$6))</f>
        <v>CRY (A)</v>
      </c>
      <c r="I22" s="38" t="str">
        <f t="array" ref="I22">IF(ISERROR(INDEX(Fixtures!$C17:$AN17,I$6)),"",INDEX(Fixtures!$C17:$AN17,I$6))</f>
        <v>BHA (H)</v>
      </c>
      <c r="J22" s="38" t="str">
        <f t="array" ref="J22">IF(ISERROR(INDEX(Fixtures!$C17:$AN17,J$6)),"",INDEX(Fixtures!$C17:$AN17,J$6))</f>
        <v/>
      </c>
      <c r="K22" s="38" t="str">
        <f t="array" ref="K22">IF(ISERROR(INDEX(Fixtures!$C17:$AN17,K$6)),"",INDEX(Fixtures!$C17:$AN17,K$6))</f>
        <v/>
      </c>
      <c r="L22" s="38" t="str">
        <f t="array" ref="L22">IF(ISERROR(INDEX(Fixtures!$C17:$AN17,L$6)),"",INDEX(Fixtures!$C17:$AN17,L$6))</f>
        <v/>
      </c>
      <c r="M22" s="38" t="str">
        <f t="array" ref="M22">IF(ISERROR(INDEX(Fixtures!$C17:$AN17,M$6)),"",INDEX(Fixtures!$C17:$AN17,M$6))</f>
        <v/>
      </c>
      <c r="N22" s="36" t="str">
        <f t="array" ref="N22">IF(ISERROR(INDEX(Fixtures!$C17:$AN17,N$6)),"",INDEX(Fixtures!$C17:$AN17,N$6))</f>
        <v/>
      </c>
    </row>
    <row r="23" spans="1:14" s="14" customFormat="1" ht="12.75" customHeight="1" x14ac:dyDescent="0.35">
      <c r="A23" s="12">
        <f t="shared" si="1"/>
        <v>16</v>
      </c>
      <c r="B23" s="34" t="str">
        <f>Difficulties!A19</f>
        <v>Tottenham</v>
      </c>
      <c r="C23" s="35">
        <f>INDEX(Calc_OppDef!$B86:$AM86,1,Intro!$C$11)</f>
        <v>0.64100000000000001</v>
      </c>
      <c r="D23" s="36">
        <f t="shared" si="2"/>
        <v>16</v>
      </c>
      <c r="E23" s="37" t="str">
        <f t="array" ref="E23">IF(ISERROR(INDEX(Fixtures!$C18:$AN18,E$6)),"",INDEX(Fixtures!$C18:$AN18,E$6))</f>
        <v>NEW (A)</v>
      </c>
      <c r="F23" s="38" t="str">
        <f t="array" ref="F23">IF(ISERROR(INDEX(Fixtures!$C18:$AN18,F$6)),"",INDEX(Fixtures!$C18:$AN18,F$6))</f>
        <v>FUL (H)</v>
      </c>
      <c r="G23" s="38" t="str">
        <f t="array" ref="G23">IF(ISERROR(INDEX(Fixtures!$C18:$AN18,G$6)),"",INDEX(Fixtures!$C18:$AN18,G$6))</f>
        <v>MNU (A)</v>
      </c>
      <c r="H23" s="38" t="str">
        <f t="array" ref="H23">IF(ISERROR(INDEX(Fixtures!$C18:$AN18,H$6)),"",INDEX(Fixtures!$C18:$AN18,H$6))</f>
        <v>WAT (A)</v>
      </c>
      <c r="I23" s="38" t="str">
        <f t="array" ref="I23">IF(ISERROR(INDEX(Fixtures!$C18:$AN18,I$6)),"",INDEX(Fixtures!$C18:$AN18,I$6))</f>
        <v>LIV (H)</v>
      </c>
      <c r="J23" s="38" t="str">
        <f t="array" ref="J23">IF(ISERROR(INDEX(Fixtures!$C18:$AN18,J$6)),"",INDEX(Fixtures!$C18:$AN18,J$6))</f>
        <v/>
      </c>
      <c r="K23" s="38" t="str">
        <f t="array" ref="K23">IF(ISERROR(INDEX(Fixtures!$C18:$AN18,K$6)),"",INDEX(Fixtures!$C18:$AN18,K$6))</f>
        <v/>
      </c>
      <c r="L23" s="38" t="str">
        <f t="array" ref="L23">IF(ISERROR(INDEX(Fixtures!$C18:$AN18,L$6)),"",INDEX(Fixtures!$C18:$AN18,L$6))</f>
        <v/>
      </c>
      <c r="M23" s="38" t="str">
        <f t="array" ref="M23">IF(ISERROR(INDEX(Fixtures!$C18:$AN18,M$6)),"",INDEX(Fixtures!$C18:$AN18,M$6))</f>
        <v/>
      </c>
      <c r="N23" s="36" t="str">
        <f t="array" ref="N23">IF(ISERROR(INDEX(Fixtures!$C18:$AN18,N$6)),"",INDEX(Fixtures!$C18:$AN18,N$6))</f>
        <v/>
      </c>
    </row>
    <row r="24" spans="1:14" s="14" customFormat="1" ht="12.75" customHeight="1" x14ac:dyDescent="0.35">
      <c r="A24" s="12">
        <f t="shared" si="1"/>
        <v>3</v>
      </c>
      <c r="B24" s="34" t="str">
        <f>Difficulties!A20</f>
        <v>Watford</v>
      </c>
      <c r="C24" s="35">
        <f>INDEX(Calc_OppDef!$B87:$AM87,1,Intro!$C$11)</f>
        <v>-1.1180000000000001</v>
      </c>
      <c r="D24" s="36">
        <f t="shared" si="2"/>
        <v>3</v>
      </c>
      <c r="E24" s="37" t="str">
        <f t="array" ref="E24">IF(ISERROR(INDEX(Fixtures!$C19:$AN19,E$6)),"",INDEX(Fixtures!$C19:$AN19,E$6))</f>
        <v>BHA (H)</v>
      </c>
      <c r="F24" s="38" t="str">
        <f t="array" ref="F24">IF(ISERROR(INDEX(Fixtures!$C19:$AN19,F$6)),"",INDEX(Fixtures!$C19:$AN19,F$6))</f>
        <v>BUR (A)</v>
      </c>
      <c r="G24" s="38" t="str">
        <f t="array" ref="G24">IF(ISERROR(INDEX(Fixtures!$C19:$AN19,G$6)),"",INDEX(Fixtures!$C19:$AN19,G$6))</f>
        <v>CRY (H)</v>
      </c>
      <c r="H24" s="38" t="str">
        <f t="array" ref="H24">IF(ISERROR(INDEX(Fixtures!$C19:$AN19,H$6)),"",INDEX(Fixtures!$C19:$AN19,H$6))</f>
        <v>TOT (H)</v>
      </c>
      <c r="I24" s="38" t="str">
        <f t="array" ref="I24">IF(ISERROR(INDEX(Fixtures!$C19:$AN19,I$6)),"",INDEX(Fixtures!$C19:$AN19,I$6))</f>
        <v>MNU (H)</v>
      </c>
      <c r="J24" s="38" t="str">
        <f t="array" ref="J24">IF(ISERROR(INDEX(Fixtures!$C19:$AN19,J$6)),"",INDEX(Fixtures!$C19:$AN19,J$6))</f>
        <v/>
      </c>
      <c r="K24" s="38" t="str">
        <f t="array" ref="K24">IF(ISERROR(INDEX(Fixtures!$C19:$AN19,K$6)),"",INDEX(Fixtures!$C19:$AN19,K$6))</f>
        <v/>
      </c>
      <c r="L24" s="38" t="str">
        <f t="array" ref="L24">IF(ISERROR(INDEX(Fixtures!$C19:$AN19,L$6)),"",INDEX(Fixtures!$C19:$AN19,L$6))</f>
        <v/>
      </c>
      <c r="M24" s="38" t="str">
        <f t="array" ref="M24">IF(ISERROR(INDEX(Fixtures!$C19:$AN19,M$6)),"",INDEX(Fixtures!$C19:$AN19,M$6))</f>
        <v/>
      </c>
      <c r="N24" s="36" t="str">
        <f t="array" ref="N24">IF(ISERROR(INDEX(Fixtures!$C19:$AN19,N$6)),"",INDEX(Fixtures!$C19:$AN19,N$6))</f>
        <v/>
      </c>
    </row>
    <row r="25" spans="1:14" s="14" customFormat="1" ht="12.75" customHeight="1" x14ac:dyDescent="0.35">
      <c r="A25" s="12">
        <f t="shared" si="1"/>
        <v>18</v>
      </c>
      <c r="B25" s="39" t="str">
        <f>Difficulties!A21</f>
        <v>West Ham</v>
      </c>
      <c r="C25" s="40">
        <f>INDEX(Calc_OppDef!$B88:$AM88,1,Intro!$C$11)</f>
        <v>1.6559999999999999</v>
      </c>
      <c r="D25" s="41">
        <f t="shared" si="2"/>
        <v>18</v>
      </c>
      <c r="E25" s="42" t="str">
        <f t="array" ref="E25">IF(ISERROR(INDEX(Fixtures!$C20:$AN20,E$6)),"",INDEX(Fixtures!$C20:$AN20,E$6))</f>
        <v>LIV (A)</v>
      </c>
      <c r="F25" s="43" t="str">
        <f t="array" ref="F25">IF(ISERROR(INDEX(Fixtures!$C20:$AN20,F$6)),"",INDEX(Fixtures!$C20:$AN20,F$6))</f>
        <v>BOU (H)</v>
      </c>
      <c r="G25" s="43" t="str">
        <f t="array" ref="G25">IF(ISERROR(INDEX(Fixtures!$C20:$AN20,G$6)),"",INDEX(Fixtures!$C20:$AN20,G$6))</f>
        <v>ARS (A)</v>
      </c>
      <c r="H25" s="43" t="str">
        <f t="array" ref="H25">IF(ISERROR(INDEX(Fixtures!$C20:$AN20,H$6)),"",INDEX(Fixtures!$C20:$AN20,H$6))</f>
        <v>WOL (H)</v>
      </c>
      <c r="I25" s="43" t="str">
        <f t="array" ref="I25">IF(ISERROR(INDEX(Fixtures!$C20:$AN20,I$6)),"",INDEX(Fixtures!$C20:$AN20,I$6))</f>
        <v>EVE (A)</v>
      </c>
      <c r="J25" s="43" t="str">
        <f t="array" ref="J25">IF(ISERROR(INDEX(Fixtures!$C20:$AN20,J$6)),"",INDEX(Fixtures!$C20:$AN20,J$6))</f>
        <v/>
      </c>
      <c r="K25" s="43" t="str">
        <f t="array" ref="K25">IF(ISERROR(INDEX(Fixtures!$C20:$AN20,K$6)),"",INDEX(Fixtures!$C20:$AN20,K$6))</f>
        <v/>
      </c>
      <c r="L25" s="43" t="str">
        <f t="array" ref="L25">IF(ISERROR(INDEX(Fixtures!$C20:$AN20,L$6)),"",INDEX(Fixtures!$C20:$AN20,L$6))</f>
        <v/>
      </c>
      <c r="M25" s="43" t="str">
        <f t="array" ref="M25">IF(ISERROR(INDEX(Fixtures!$C20:$AN20,M$6)),"",INDEX(Fixtures!$C20:$AN20,M$6))</f>
        <v/>
      </c>
      <c r="N25" s="41" t="str">
        <f t="array" ref="N25">IF(ISERROR(INDEX(Fixtures!$C20:$AN20,N$6)),"",INDEX(Fixtures!$C20:$AN20,N$6))</f>
        <v/>
      </c>
    </row>
    <row r="26" spans="1:14" s="14" customFormat="1" ht="12.5" customHeight="1" thickBot="1" x14ac:dyDescent="0.4">
      <c r="A26" s="12">
        <f t="shared" si="1"/>
        <v>11</v>
      </c>
      <c r="B26" s="26" t="str">
        <f>Difficulties!A22</f>
        <v>Wolves</v>
      </c>
      <c r="C26" s="24">
        <f>INDEX(Calc_OppDef!$B89:$AM89,1,Intro!$C$11)</f>
        <v>0.14499999999999999</v>
      </c>
      <c r="D26" s="28">
        <f t="shared" si="2"/>
        <v>11</v>
      </c>
      <c r="E26" s="29" t="str">
        <f t="array" ref="E26">IF(ISERROR(INDEX(Fixtures!$C21:$AN21,E$6)),"",INDEX(Fixtures!$C21:$AN21,E$6))</f>
        <v>EVE (H)</v>
      </c>
      <c r="F26" s="30" t="str">
        <f t="array" ref="F26">IF(ISERROR(INDEX(Fixtures!$C21:$AN21,F$6)),"",INDEX(Fixtures!$C21:$AN21,F$6))</f>
        <v>LEI (A)</v>
      </c>
      <c r="G26" s="30" t="str">
        <f t="array" ref="G26">IF(ISERROR(INDEX(Fixtures!$C21:$AN21,G$6)),"",INDEX(Fixtures!$C21:$AN21,G$6))</f>
        <v>MCI (H)</v>
      </c>
      <c r="H26" s="30" t="str">
        <f t="array" ref="H26">IF(ISERROR(INDEX(Fixtures!$C21:$AN21,H$6)),"",INDEX(Fixtures!$C21:$AN21,H$6))</f>
        <v>WHU (A)</v>
      </c>
      <c r="I26" s="30" t="str">
        <f t="array" ref="I26">IF(ISERROR(INDEX(Fixtures!$C21:$AN21,I$6)),"",INDEX(Fixtures!$C21:$AN21,I$6))</f>
        <v>BUR (H)</v>
      </c>
      <c r="J26" s="30" t="str">
        <f t="array" ref="J26">IF(ISERROR(INDEX(Fixtures!$C21:$AN21,J$6)),"",INDEX(Fixtures!$C21:$AN21,J$6))</f>
        <v/>
      </c>
      <c r="K26" s="30" t="str">
        <f t="array" ref="K26">IF(ISERROR(INDEX(Fixtures!$C21:$AN21,K$6)),"",INDEX(Fixtures!$C21:$AN21,K$6))</f>
        <v/>
      </c>
      <c r="L26" s="30" t="str">
        <f t="array" ref="L26">IF(ISERROR(INDEX(Fixtures!$C21:$AN21,L$6)),"",INDEX(Fixtures!$C21:$AN21,L$6))</f>
        <v/>
      </c>
      <c r="M26" s="30" t="str">
        <f t="array" ref="M26">IF(ISERROR(INDEX(Fixtures!$C21:$AN21,M$6)),"",INDEX(Fixtures!$C21:$AN21,M$6))</f>
        <v/>
      </c>
      <c r="N26" s="28" t="str">
        <f t="array" ref="N26">IF(ISERROR(INDEX(Fixtures!$C21:$AN21,N$6)),"",INDEX(Fixtures!$C21:$AN21,N$6))</f>
        <v/>
      </c>
    </row>
    <row r="27" spans="1:14" s="14" customFormat="1" ht="19.5" customHeight="1" thickBot="1" x14ac:dyDescent="0.3">
      <c r="A27" s="47"/>
      <c r="B27" s="55" t="s">
        <v>140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</row>
    <row r="28" spans="1:14" s="14" customFormat="1" ht="15.75" customHeight="1" thickBot="1" x14ac:dyDescent="0.4">
      <c r="A28" s="12"/>
      <c r="B28" s="51" t="s">
        <v>0</v>
      </c>
      <c r="C28" s="52" t="s">
        <v>138</v>
      </c>
      <c r="D28" s="53" t="s">
        <v>79</v>
      </c>
      <c r="E28" s="52">
        <f t="shared" ref="E28:N28" si="3">E6</f>
        <v>1</v>
      </c>
      <c r="F28" s="54">
        <f t="shared" si="3"/>
        <v>2</v>
      </c>
      <c r="G28" s="54">
        <f t="shared" si="3"/>
        <v>3</v>
      </c>
      <c r="H28" s="54">
        <f t="shared" si="3"/>
        <v>4</v>
      </c>
      <c r="I28" s="54">
        <f t="shared" si="3"/>
        <v>5</v>
      </c>
      <c r="J28" s="54" t="str">
        <f t="shared" si="3"/>
        <v/>
      </c>
      <c r="K28" s="54" t="str">
        <f t="shared" si="3"/>
        <v/>
      </c>
      <c r="L28" s="54" t="str">
        <f t="shared" si="3"/>
        <v/>
      </c>
      <c r="M28" s="54" t="str">
        <f t="shared" si="3"/>
        <v/>
      </c>
      <c r="N28" s="53" t="str">
        <f t="shared" si="3"/>
        <v/>
      </c>
    </row>
    <row r="29" spans="1:14" s="14" customFormat="1" ht="12.75" customHeight="1" x14ac:dyDescent="0.35">
      <c r="A29" s="12"/>
      <c r="B29" s="26" t="str">
        <f t="shared" ref="B29:B48" si="4">VLOOKUP($D29,$A$7:$N$26,2,FALSE)</f>
        <v>Chelsea</v>
      </c>
      <c r="C29" s="24">
        <f>VLOOKUP($D29,$A$7:$N$26,3,FALSE)</f>
        <v>-2.1579999999999999</v>
      </c>
      <c r="D29" s="28">
        <v>1</v>
      </c>
      <c r="E29" s="29" t="str">
        <f t="shared" ref="E29:E48" si="5">VLOOKUP($D29,$A$7:$N$26,5,FALSE)</f>
        <v>HUD (A)</v>
      </c>
      <c r="F29" s="30" t="str">
        <f t="shared" ref="F29:F48" si="6">VLOOKUP($D29,$A$7:$N$26,6,FALSE)</f>
        <v>ARS (H)</v>
      </c>
      <c r="G29" s="30" t="str">
        <f t="shared" ref="G29:G48" si="7">VLOOKUP($D29,$A$7:$N$26,7,FALSE)</f>
        <v>NEW (A)</v>
      </c>
      <c r="H29" s="30" t="str">
        <f t="shared" ref="H29:H48" si="8">VLOOKUP($D29,$A$7:$N$26,8,FALSE)</f>
        <v>BOU (H)</v>
      </c>
      <c r="I29" s="30" t="str">
        <f t="shared" ref="I29:I48" si="9">VLOOKUP($D29,$A$7:$N$26,9,FALSE)</f>
        <v>CAR (H)</v>
      </c>
      <c r="J29" s="30" t="str">
        <f t="shared" ref="J29:J48" si="10">VLOOKUP($D29,$A$7:$N$26,10,FALSE)</f>
        <v/>
      </c>
      <c r="K29" s="30" t="str">
        <f t="shared" ref="K29:K48" si="11">VLOOKUP($D29,$A$7:$N$26,11,FALSE)</f>
        <v/>
      </c>
      <c r="L29" s="30" t="str">
        <f t="shared" ref="L29:L48" si="12">VLOOKUP($D29,$A$7:$N$26,12,FALSE)</f>
        <v/>
      </c>
      <c r="M29" s="30" t="str">
        <f t="shared" ref="M29:M48" si="13">VLOOKUP($D29,$A$7:$N$26,13,FALSE)</f>
        <v/>
      </c>
      <c r="N29" s="28" t="str">
        <f t="shared" ref="N29:N48" si="14">VLOOKUP($D29,$A$7:$N$26,14,FALSE)</f>
        <v/>
      </c>
    </row>
    <row r="30" spans="1:14" s="14" customFormat="1" ht="12.75" customHeight="1" x14ac:dyDescent="0.35">
      <c r="A30" s="12"/>
      <c r="B30" s="34" t="str">
        <f t="shared" si="4"/>
        <v>Everton</v>
      </c>
      <c r="C30" s="35">
        <f t="shared" ref="C30:C48" si="15">VLOOKUP($D30,$A$7:$C$26,3,FALSE)</f>
        <v>-1.4</v>
      </c>
      <c r="D30" s="36">
        <v>2</v>
      </c>
      <c r="E30" s="37" t="str">
        <f t="shared" si="5"/>
        <v>WOL (A)</v>
      </c>
      <c r="F30" s="38" t="str">
        <f t="shared" si="6"/>
        <v>SOU (H)</v>
      </c>
      <c r="G30" s="38" t="str">
        <f t="shared" si="7"/>
        <v>BOU (A)</v>
      </c>
      <c r="H30" s="38" t="str">
        <f t="shared" si="8"/>
        <v>HUD (H)</v>
      </c>
      <c r="I30" s="38" t="str">
        <f t="shared" si="9"/>
        <v>WHU (H)</v>
      </c>
      <c r="J30" s="38" t="str">
        <f t="shared" si="10"/>
        <v/>
      </c>
      <c r="K30" s="38" t="str">
        <f t="shared" si="11"/>
        <v/>
      </c>
      <c r="L30" s="38" t="str">
        <f t="shared" si="12"/>
        <v/>
      </c>
      <c r="M30" s="38" t="str">
        <f t="shared" si="13"/>
        <v/>
      </c>
      <c r="N30" s="36" t="str">
        <f t="shared" si="14"/>
        <v/>
      </c>
    </row>
    <row r="31" spans="1:14" s="14" customFormat="1" ht="12.75" customHeight="1" x14ac:dyDescent="0.35">
      <c r="A31" s="12"/>
      <c r="B31" s="34" t="str">
        <f t="shared" si="4"/>
        <v>Watford</v>
      </c>
      <c r="C31" s="35">
        <f t="shared" si="15"/>
        <v>-1.1180000000000001</v>
      </c>
      <c r="D31" s="36">
        <v>3</v>
      </c>
      <c r="E31" s="37" t="str">
        <f t="shared" si="5"/>
        <v>BHA (H)</v>
      </c>
      <c r="F31" s="38" t="str">
        <f t="shared" si="6"/>
        <v>BUR (A)</v>
      </c>
      <c r="G31" s="38" t="str">
        <f t="shared" si="7"/>
        <v>CRY (H)</v>
      </c>
      <c r="H31" s="38" t="str">
        <f t="shared" si="8"/>
        <v>TOT (H)</v>
      </c>
      <c r="I31" s="38" t="str">
        <f t="shared" si="9"/>
        <v>MNU (H)</v>
      </c>
      <c r="J31" s="38" t="str">
        <f t="shared" si="10"/>
        <v/>
      </c>
      <c r="K31" s="38" t="str">
        <f t="shared" si="11"/>
        <v/>
      </c>
      <c r="L31" s="38" t="str">
        <f t="shared" si="12"/>
        <v/>
      </c>
      <c r="M31" s="38" t="str">
        <f t="shared" si="13"/>
        <v/>
      </c>
      <c r="N31" s="36" t="str">
        <f t="shared" si="14"/>
        <v/>
      </c>
    </row>
    <row r="32" spans="1:14" s="14" customFormat="1" ht="12.75" customHeight="1" x14ac:dyDescent="0.35">
      <c r="A32" s="12"/>
      <c r="B32" s="34" t="str">
        <f t="shared" si="4"/>
        <v>Burnley</v>
      </c>
      <c r="C32" s="35">
        <f t="shared" si="15"/>
        <v>-1.052</v>
      </c>
      <c r="D32" s="36">
        <v>4</v>
      </c>
      <c r="E32" s="37" t="str">
        <f t="shared" si="5"/>
        <v>SOU (A)</v>
      </c>
      <c r="F32" s="38" t="str">
        <f t="shared" si="6"/>
        <v>WAT (H)</v>
      </c>
      <c r="G32" s="38" t="str">
        <f t="shared" si="7"/>
        <v>FUL (A)</v>
      </c>
      <c r="H32" s="38" t="str">
        <f t="shared" si="8"/>
        <v>MNU (H)</v>
      </c>
      <c r="I32" s="38" t="str">
        <f t="shared" si="9"/>
        <v>WOL (A)</v>
      </c>
      <c r="J32" s="38" t="str">
        <f t="shared" si="10"/>
        <v/>
      </c>
      <c r="K32" s="38" t="str">
        <f t="shared" si="11"/>
        <v/>
      </c>
      <c r="L32" s="38" t="str">
        <f t="shared" si="12"/>
        <v/>
      </c>
      <c r="M32" s="38" t="str">
        <f t="shared" si="13"/>
        <v/>
      </c>
      <c r="N32" s="36" t="str">
        <f t="shared" si="14"/>
        <v/>
      </c>
    </row>
    <row r="33" spans="1:14" s="14" customFormat="1" ht="12.75" customHeight="1" x14ac:dyDescent="0.35">
      <c r="A33" s="12"/>
      <c r="B33" s="34" t="str">
        <f t="shared" si="4"/>
        <v>Cardiff</v>
      </c>
      <c r="C33" s="35">
        <f t="shared" si="15"/>
        <v>-0.90800000000000003</v>
      </c>
      <c r="D33" s="36">
        <v>5</v>
      </c>
      <c r="E33" s="37" t="str">
        <f t="shared" si="5"/>
        <v>BOU (A)</v>
      </c>
      <c r="F33" s="38" t="str">
        <f t="shared" si="6"/>
        <v>NEW (H)</v>
      </c>
      <c r="G33" s="38" t="str">
        <f t="shared" si="7"/>
        <v>HUD (A)</v>
      </c>
      <c r="H33" s="38" t="str">
        <f t="shared" si="8"/>
        <v>ARS (H)</v>
      </c>
      <c r="I33" s="38" t="str">
        <f t="shared" si="9"/>
        <v>CHE (A)</v>
      </c>
      <c r="J33" s="38" t="str">
        <f t="shared" si="10"/>
        <v/>
      </c>
      <c r="K33" s="38" t="str">
        <f t="shared" si="11"/>
        <v/>
      </c>
      <c r="L33" s="38" t="str">
        <f t="shared" si="12"/>
        <v/>
      </c>
      <c r="M33" s="38" t="str">
        <f t="shared" si="13"/>
        <v/>
      </c>
      <c r="N33" s="36" t="str">
        <f t="shared" si="14"/>
        <v/>
      </c>
    </row>
    <row r="34" spans="1:14" s="14" customFormat="1" ht="12.75" customHeight="1" x14ac:dyDescent="0.35">
      <c r="A34" s="12"/>
      <c r="B34" s="34" t="str">
        <f t="shared" si="4"/>
        <v>Bournemouth</v>
      </c>
      <c r="C34" s="35">
        <f t="shared" si="15"/>
        <v>-0.84199999999999997</v>
      </c>
      <c r="D34" s="36">
        <v>6</v>
      </c>
      <c r="E34" s="37" t="str">
        <f t="shared" si="5"/>
        <v>CAR (H)</v>
      </c>
      <c r="F34" s="38" t="str">
        <f t="shared" si="6"/>
        <v>WHU (A)</v>
      </c>
      <c r="G34" s="38" t="str">
        <f t="shared" si="7"/>
        <v>EVE (H)</v>
      </c>
      <c r="H34" s="38" t="str">
        <f t="shared" si="8"/>
        <v>CHE (A)</v>
      </c>
      <c r="I34" s="38" t="str">
        <f t="shared" si="9"/>
        <v>LEI (H)</v>
      </c>
      <c r="J34" s="38" t="str">
        <f t="shared" si="10"/>
        <v/>
      </c>
      <c r="K34" s="38" t="str">
        <f t="shared" si="11"/>
        <v/>
      </c>
      <c r="L34" s="38" t="str">
        <f t="shared" si="12"/>
        <v/>
      </c>
      <c r="M34" s="38" t="str">
        <f t="shared" si="13"/>
        <v/>
      </c>
      <c r="N34" s="36" t="str">
        <f t="shared" si="14"/>
        <v/>
      </c>
    </row>
    <row r="35" spans="1:14" s="14" customFormat="1" ht="12.75" customHeight="1" x14ac:dyDescent="0.35">
      <c r="A35" s="12"/>
      <c r="B35" s="34" t="str">
        <f t="shared" si="4"/>
        <v>Crystal Palace</v>
      </c>
      <c r="C35" s="35">
        <f t="shared" si="15"/>
        <v>-0.50700000000000001</v>
      </c>
      <c r="D35" s="36">
        <v>7</v>
      </c>
      <c r="E35" s="37" t="str">
        <f t="shared" si="5"/>
        <v>FUL (A)</v>
      </c>
      <c r="F35" s="38" t="str">
        <f t="shared" si="6"/>
        <v>LIV (H)</v>
      </c>
      <c r="G35" s="38" t="str">
        <f t="shared" si="7"/>
        <v>WAT (A)</v>
      </c>
      <c r="H35" s="38" t="str">
        <f t="shared" si="8"/>
        <v>SOU (H)</v>
      </c>
      <c r="I35" s="38" t="str">
        <f t="shared" si="9"/>
        <v>HUD (A)</v>
      </c>
      <c r="J35" s="38" t="str">
        <f t="shared" si="10"/>
        <v/>
      </c>
      <c r="K35" s="38" t="str">
        <f t="shared" si="11"/>
        <v/>
      </c>
      <c r="L35" s="38" t="str">
        <f t="shared" si="12"/>
        <v/>
      </c>
      <c r="M35" s="38" t="str">
        <f t="shared" si="13"/>
        <v/>
      </c>
      <c r="N35" s="36" t="str">
        <f t="shared" si="14"/>
        <v/>
      </c>
    </row>
    <row r="36" spans="1:14" s="14" customFormat="1" ht="12.75" customHeight="1" x14ac:dyDescent="0.35">
      <c r="A36" s="12"/>
      <c r="B36" s="34" t="str">
        <f t="shared" si="4"/>
        <v>Southampton</v>
      </c>
      <c r="C36" s="35">
        <f t="shared" si="15"/>
        <v>-0.48699999999999999</v>
      </c>
      <c r="D36" s="36">
        <v>8</v>
      </c>
      <c r="E36" s="37" t="str">
        <f t="shared" si="5"/>
        <v>BUR (H)</v>
      </c>
      <c r="F36" s="38" t="str">
        <f t="shared" si="6"/>
        <v>EVE (A)</v>
      </c>
      <c r="G36" s="38" t="str">
        <f t="shared" si="7"/>
        <v>LEI (H)</v>
      </c>
      <c r="H36" s="38" t="str">
        <f t="shared" si="8"/>
        <v>CRY (A)</v>
      </c>
      <c r="I36" s="38" t="str">
        <f t="shared" si="9"/>
        <v>BHA (H)</v>
      </c>
      <c r="J36" s="38" t="str">
        <f t="shared" si="10"/>
        <v/>
      </c>
      <c r="K36" s="38" t="str">
        <f t="shared" si="11"/>
        <v/>
      </c>
      <c r="L36" s="38" t="str">
        <f t="shared" si="12"/>
        <v/>
      </c>
      <c r="M36" s="38" t="str">
        <f t="shared" si="13"/>
        <v/>
      </c>
      <c r="N36" s="36" t="str">
        <f t="shared" si="14"/>
        <v/>
      </c>
    </row>
    <row r="37" spans="1:14" s="14" customFormat="1" ht="12.75" customHeight="1" x14ac:dyDescent="0.35">
      <c r="A37" s="12"/>
      <c r="B37" s="34" t="str">
        <f t="shared" si="4"/>
        <v>Man City</v>
      </c>
      <c r="C37" s="35">
        <f t="shared" si="15"/>
        <v>-0.377</v>
      </c>
      <c r="D37" s="36">
        <v>9</v>
      </c>
      <c r="E37" s="37" t="str">
        <f t="shared" si="5"/>
        <v>ARS (A)</v>
      </c>
      <c r="F37" s="38" t="str">
        <f t="shared" si="6"/>
        <v>HUD (H)</v>
      </c>
      <c r="G37" s="38" t="str">
        <f t="shared" si="7"/>
        <v>WOL (A)</v>
      </c>
      <c r="H37" s="38" t="str">
        <f t="shared" si="8"/>
        <v>NEW (H)</v>
      </c>
      <c r="I37" s="38" t="str">
        <f t="shared" si="9"/>
        <v>FUL (H)</v>
      </c>
      <c r="J37" s="38" t="str">
        <f t="shared" si="10"/>
        <v/>
      </c>
      <c r="K37" s="38" t="str">
        <f t="shared" si="11"/>
        <v/>
      </c>
      <c r="L37" s="38" t="str">
        <f t="shared" si="12"/>
        <v/>
      </c>
      <c r="M37" s="38" t="str">
        <f t="shared" si="13"/>
        <v/>
      </c>
      <c r="N37" s="36" t="str">
        <f t="shared" si="14"/>
        <v/>
      </c>
    </row>
    <row r="38" spans="1:14" s="14" customFormat="1" ht="12.75" customHeight="1" x14ac:dyDescent="0.35">
      <c r="A38" s="12"/>
      <c r="B38" s="34" t="str">
        <f t="shared" si="4"/>
        <v>Liverpool</v>
      </c>
      <c r="C38" s="35">
        <f t="shared" si="15"/>
        <v>3.9E-2</v>
      </c>
      <c r="D38" s="36">
        <v>10</v>
      </c>
      <c r="E38" s="37" t="str">
        <f t="shared" si="5"/>
        <v>WHU (H)</v>
      </c>
      <c r="F38" s="38" t="str">
        <f t="shared" si="6"/>
        <v>CRY (A)</v>
      </c>
      <c r="G38" s="38" t="str">
        <f t="shared" si="7"/>
        <v>BHA (H)</v>
      </c>
      <c r="H38" s="38" t="str">
        <f t="shared" si="8"/>
        <v>LEI (A)</v>
      </c>
      <c r="I38" s="38" t="str">
        <f t="shared" si="9"/>
        <v>TOT (A)</v>
      </c>
      <c r="J38" s="38" t="str">
        <f t="shared" si="10"/>
        <v/>
      </c>
      <c r="K38" s="38" t="str">
        <f t="shared" si="11"/>
        <v/>
      </c>
      <c r="L38" s="38" t="str">
        <f t="shared" si="12"/>
        <v/>
      </c>
      <c r="M38" s="38" t="str">
        <f t="shared" si="13"/>
        <v/>
      </c>
      <c r="N38" s="36" t="str">
        <f t="shared" si="14"/>
        <v/>
      </c>
    </row>
    <row r="39" spans="1:14" s="14" customFormat="1" ht="12.75" customHeight="1" x14ac:dyDescent="0.35">
      <c r="A39" s="12"/>
      <c r="B39" s="34" t="str">
        <f t="shared" si="4"/>
        <v>Wolves</v>
      </c>
      <c r="C39" s="35">
        <f t="shared" si="15"/>
        <v>0.14499999999999999</v>
      </c>
      <c r="D39" s="36">
        <v>11</v>
      </c>
      <c r="E39" s="37" t="str">
        <f t="shared" si="5"/>
        <v>EVE (H)</v>
      </c>
      <c r="F39" s="38" t="str">
        <f t="shared" si="6"/>
        <v>LEI (A)</v>
      </c>
      <c r="G39" s="38" t="str">
        <f t="shared" si="7"/>
        <v>MCI (H)</v>
      </c>
      <c r="H39" s="38" t="str">
        <f t="shared" si="8"/>
        <v>WHU (A)</v>
      </c>
      <c r="I39" s="38" t="str">
        <f t="shared" si="9"/>
        <v>BUR (H)</v>
      </c>
      <c r="J39" s="38" t="str">
        <f t="shared" si="10"/>
        <v/>
      </c>
      <c r="K39" s="38" t="str">
        <f t="shared" si="11"/>
        <v/>
      </c>
      <c r="L39" s="38" t="str">
        <f t="shared" si="12"/>
        <v/>
      </c>
      <c r="M39" s="38" t="str">
        <f t="shared" si="13"/>
        <v/>
      </c>
      <c r="N39" s="36" t="str">
        <f t="shared" si="14"/>
        <v/>
      </c>
    </row>
    <row r="40" spans="1:14" s="14" customFormat="1" ht="12.75" customHeight="1" x14ac:dyDescent="0.35">
      <c r="A40" s="12"/>
      <c r="B40" s="34" t="str">
        <f t="shared" si="4"/>
        <v>Man Utd</v>
      </c>
      <c r="C40" s="35">
        <f t="shared" si="15"/>
        <v>0.25</v>
      </c>
      <c r="D40" s="36">
        <v>12</v>
      </c>
      <c r="E40" s="37" t="str">
        <f t="shared" si="5"/>
        <v>LEI (H)</v>
      </c>
      <c r="F40" s="38" t="str">
        <f t="shared" si="6"/>
        <v>BHA (A)</v>
      </c>
      <c r="G40" s="38" t="str">
        <f t="shared" si="7"/>
        <v>TOT (H)</v>
      </c>
      <c r="H40" s="38" t="str">
        <f t="shared" si="8"/>
        <v>BUR (A)</v>
      </c>
      <c r="I40" s="38" t="str">
        <f t="shared" si="9"/>
        <v>WAT (A)</v>
      </c>
      <c r="J40" s="38" t="str">
        <f t="shared" si="10"/>
        <v/>
      </c>
      <c r="K40" s="38" t="str">
        <f t="shared" si="11"/>
        <v/>
      </c>
      <c r="L40" s="38" t="str">
        <f t="shared" si="12"/>
        <v/>
      </c>
      <c r="M40" s="38" t="str">
        <f t="shared" si="13"/>
        <v/>
      </c>
      <c r="N40" s="36" t="str">
        <f t="shared" si="14"/>
        <v/>
      </c>
    </row>
    <row r="41" spans="1:14" s="14" customFormat="1" ht="12.75" customHeight="1" x14ac:dyDescent="0.35">
      <c r="A41" s="12"/>
      <c r="B41" s="34" t="str">
        <f t="shared" si="4"/>
        <v>Leicester</v>
      </c>
      <c r="C41" s="35">
        <f t="shared" si="15"/>
        <v>0.44600000000000001</v>
      </c>
      <c r="D41" s="36">
        <v>13</v>
      </c>
      <c r="E41" s="37" t="str">
        <f t="shared" si="5"/>
        <v>MNU (A)</v>
      </c>
      <c r="F41" s="38" t="str">
        <f t="shared" si="6"/>
        <v>WOL (H)</v>
      </c>
      <c r="G41" s="38" t="str">
        <f t="shared" si="7"/>
        <v>SOU (A)</v>
      </c>
      <c r="H41" s="38" t="str">
        <f t="shared" si="8"/>
        <v>LIV (H)</v>
      </c>
      <c r="I41" s="38" t="str">
        <f t="shared" si="9"/>
        <v>BOU (A)</v>
      </c>
      <c r="J41" s="38" t="str">
        <f t="shared" si="10"/>
        <v/>
      </c>
      <c r="K41" s="38" t="str">
        <f t="shared" si="11"/>
        <v/>
      </c>
      <c r="L41" s="38" t="str">
        <f t="shared" si="12"/>
        <v/>
      </c>
      <c r="M41" s="38" t="str">
        <f t="shared" si="13"/>
        <v/>
      </c>
      <c r="N41" s="36" t="str">
        <f t="shared" si="14"/>
        <v/>
      </c>
    </row>
    <row r="42" spans="1:14" s="14" customFormat="1" ht="12.75" customHeight="1" x14ac:dyDescent="0.35">
      <c r="A42" s="12"/>
      <c r="B42" s="34" t="str">
        <f t="shared" si="4"/>
        <v>Brighton</v>
      </c>
      <c r="C42" s="35">
        <f t="shared" si="15"/>
        <v>0.48299999999999998</v>
      </c>
      <c r="D42" s="36">
        <v>14</v>
      </c>
      <c r="E42" s="37" t="str">
        <f t="shared" si="5"/>
        <v>WAT (A)</v>
      </c>
      <c r="F42" s="38" t="str">
        <f t="shared" si="6"/>
        <v>MNU (H)</v>
      </c>
      <c r="G42" s="38" t="str">
        <f t="shared" si="7"/>
        <v>LIV (A)</v>
      </c>
      <c r="H42" s="38" t="str">
        <f t="shared" si="8"/>
        <v>FUL (H)</v>
      </c>
      <c r="I42" s="38" t="str">
        <f t="shared" si="9"/>
        <v>SOU (A)</v>
      </c>
      <c r="J42" s="38" t="str">
        <f t="shared" si="10"/>
        <v/>
      </c>
      <c r="K42" s="38" t="str">
        <f t="shared" si="11"/>
        <v/>
      </c>
      <c r="L42" s="38" t="str">
        <f t="shared" si="12"/>
        <v/>
      </c>
      <c r="M42" s="38" t="str">
        <f t="shared" si="13"/>
        <v/>
      </c>
      <c r="N42" s="36" t="str">
        <f t="shared" si="14"/>
        <v/>
      </c>
    </row>
    <row r="43" spans="1:14" s="14" customFormat="1" ht="12.75" customHeight="1" x14ac:dyDescent="0.35">
      <c r="A43" s="12"/>
      <c r="B43" s="34" t="str">
        <f t="shared" si="4"/>
        <v>Arsenal</v>
      </c>
      <c r="C43" s="35">
        <f t="shared" si="15"/>
        <v>0.59799999999999998</v>
      </c>
      <c r="D43" s="36">
        <v>15</v>
      </c>
      <c r="E43" s="37" t="str">
        <f t="shared" si="5"/>
        <v>MCI (H)</v>
      </c>
      <c r="F43" s="38" t="str">
        <f t="shared" si="6"/>
        <v>CHE (A)</v>
      </c>
      <c r="G43" s="38" t="str">
        <f t="shared" si="7"/>
        <v>WHU (H)</v>
      </c>
      <c r="H43" s="38" t="str">
        <f t="shared" si="8"/>
        <v>CAR (A)</v>
      </c>
      <c r="I43" s="38" t="str">
        <f t="shared" si="9"/>
        <v>NEW (A)</v>
      </c>
      <c r="J43" s="38" t="str">
        <f t="shared" si="10"/>
        <v/>
      </c>
      <c r="K43" s="38" t="str">
        <f t="shared" si="11"/>
        <v/>
      </c>
      <c r="L43" s="38" t="str">
        <f t="shared" si="12"/>
        <v/>
      </c>
      <c r="M43" s="38" t="str">
        <f t="shared" si="13"/>
        <v/>
      </c>
      <c r="N43" s="36" t="str">
        <f t="shared" si="14"/>
        <v/>
      </c>
    </row>
    <row r="44" spans="1:14" s="14" customFormat="1" ht="12.75" customHeight="1" x14ac:dyDescent="0.35">
      <c r="A44" s="12"/>
      <c r="B44" s="34" t="str">
        <f t="shared" si="4"/>
        <v>Tottenham</v>
      </c>
      <c r="C44" s="35">
        <f t="shared" si="15"/>
        <v>0.64100000000000001</v>
      </c>
      <c r="D44" s="36">
        <v>16</v>
      </c>
      <c r="E44" s="37" t="str">
        <f t="shared" si="5"/>
        <v>NEW (A)</v>
      </c>
      <c r="F44" s="38" t="str">
        <f t="shared" si="6"/>
        <v>FUL (H)</v>
      </c>
      <c r="G44" s="38" t="str">
        <f t="shared" si="7"/>
        <v>MNU (A)</v>
      </c>
      <c r="H44" s="38" t="str">
        <f t="shared" si="8"/>
        <v>WAT (A)</v>
      </c>
      <c r="I44" s="38" t="str">
        <f t="shared" si="9"/>
        <v>LIV (H)</v>
      </c>
      <c r="J44" s="38" t="str">
        <f t="shared" si="10"/>
        <v/>
      </c>
      <c r="K44" s="38" t="str">
        <f t="shared" si="11"/>
        <v/>
      </c>
      <c r="L44" s="38" t="str">
        <f t="shared" si="12"/>
        <v/>
      </c>
      <c r="M44" s="38" t="str">
        <f t="shared" si="13"/>
        <v/>
      </c>
      <c r="N44" s="36" t="str">
        <f t="shared" si="14"/>
        <v/>
      </c>
    </row>
    <row r="45" spans="1:14" s="14" customFormat="1" ht="12.75" customHeight="1" x14ac:dyDescent="0.35">
      <c r="A45" s="12"/>
      <c r="B45" s="34" t="str">
        <f t="shared" si="4"/>
        <v>Huddersfield</v>
      </c>
      <c r="C45" s="35">
        <f t="shared" si="15"/>
        <v>1.0529999999999999</v>
      </c>
      <c r="D45" s="36">
        <v>17</v>
      </c>
      <c r="E45" s="37" t="str">
        <f t="shared" si="5"/>
        <v>CHE (H)</v>
      </c>
      <c r="F45" s="38" t="str">
        <f t="shared" si="6"/>
        <v>MCI (A)</v>
      </c>
      <c r="G45" s="38" t="str">
        <f t="shared" si="7"/>
        <v>CAR (H)</v>
      </c>
      <c r="H45" s="38" t="str">
        <f t="shared" si="8"/>
        <v>EVE (A)</v>
      </c>
      <c r="I45" s="38" t="str">
        <f t="shared" si="9"/>
        <v>CRY (H)</v>
      </c>
      <c r="J45" s="38" t="str">
        <f t="shared" si="10"/>
        <v/>
      </c>
      <c r="K45" s="38" t="str">
        <f t="shared" si="11"/>
        <v/>
      </c>
      <c r="L45" s="38" t="str">
        <f t="shared" si="12"/>
        <v/>
      </c>
      <c r="M45" s="38" t="str">
        <f t="shared" si="13"/>
        <v/>
      </c>
      <c r="N45" s="36" t="str">
        <f t="shared" si="14"/>
        <v/>
      </c>
    </row>
    <row r="46" spans="1:14" s="14" customFormat="1" ht="12.75" customHeight="1" x14ac:dyDescent="0.35">
      <c r="A46" s="12"/>
      <c r="B46" s="34" t="str">
        <f t="shared" si="4"/>
        <v>West Ham</v>
      </c>
      <c r="C46" s="35">
        <f t="shared" si="15"/>
        <v>1.6559999999999999</v>
      </c>
      <c r="D46" s="36">
        <v>18</v>
      </c>
      <c r="E46" s="37" t="str">
        <f t="shared" si="5"/>
        <v>LIV (A)</v>
      </c>
      <c r="F46" s="38" t="str">
        <f t="shared" si="6"/>
        <v>BOU (H)</v>
      </c>
      <c r="G46" s="38" t="str">
        <f t="shared" si="7"/>
        <v>ARS (A)</v>
      </c>
      <c r="H46" s="38" t="str">
        <f t="shared" si="8"/>
        <v>WOL (H)</v>
      </c>
      <c r="I46" s="38" t="str">
        <f t="shared" si="9"/>
        <v>EVE (A)</v>
      </c>
      <c r="J46" s="38" t="str">
        <f t="shared" si="10"/>
        <v/>
      </c>
      <c r="K46" s="38" t="str">
        <f t="shared" si="11"/>
        <v/>
      </c>
      <c r="L46" s="38" t="str">
        <f t="shared" si="12"/>
        <v/>
      </c>
      <c r="M46" s="38" t="str">
        <f t="shared" si="13"/>
        <v/>
      </c>
      <c r="N46" s="36" t="str">
        <f t="shared" si="14"/>
        <v/>
      </c>
    </row>
    <row r="47" spans="1:14" s="14" customFormat="1" ht="12.75" customHeight="1" x14ac:dyDescent="0.35">
      <c r="A47" s="12"/>
      <c r="B47" s="39" t="str">
        <f t="shared" si="4"/>
        <v>Fulham</v>
      </c>
      <c r="C47" s="40">
        <f t="shared" si="15"/>
        <v>1.776</v>
      </c>
      <c r="D47" s="41">
        <v>19</v>
      </c>
      <c r="E47" s="42" t="str">
        <f t="shared" si="5"/>
        <v>CRY (H)</v>
      </c>
      <c r="F47" s="43" t="str">
        <f t="shared" si="6"/>
        <v>TOT (A)</v>
      </c>
      <c r="G47" s="43" t="str">
        <f t="shared" si="7"/>
        <v>BUR (H)</v>
      </c>
      <c r="H47" s="43" t="str">
        <f t="shared" si="8"/>
        <v>BHA (A)</v>
      </c>
      <c r="I47" s="43" t="str">
        <f t="shared" si="9"/>
        <v>MCI (A)</v>
      </c>
      <c r="J47" s="43" t="str">
        <f t="shared" si="10"/>
        <v/>
      </c>
      <c r="K47" s="43" t="str">
        <f t="shared" si="11"/>
        <v/>
      </c>
      <c r="L47" s="43" t="str">
        <f t="shared" si="12"/>
        <v/>
      </c>
      <c r="M47" s="43" t="str">
        <f t="shared" si="13"/>
        <v/>
      </c>
      <c r="N47" s="41" t="str">
        <f t="shared" si="14"/>
        <v/>
      </c>
    </row>
    <row r="48" spans="1:14" s="14" customFormat="1" ht="12.75" customHeight="1" thickBot="1" x14ac:dyDescent="0.4">
      <c r="A48" s="12"/>
      <c r="B48" s="26" t="str">
        <f t="shared" si="4"/>
        <v>Newcastle</v>
      </c>
      <c r="C48" s="24">
        <f t="shared" si="15"/>
        <v>2.0190000000000001</v>
      </c>
      <c r="D48" s="28">
        <v>20</v>
      </c>
      <c r="E48" s="29" t="str">
        <f t="shared" si="5"/>
        <v>TOT (H)</v>
      </c>
      <c r="F48" s="30" t="str">
        <f t="shared" si="6"/>
        <v>CAR (A)</v>
      </c>
      <c r="G48" s="30" t="str">
        <f t="shared" si="7"/>
        <v>CHE (H)</v>
      </c>
      <c r="H48" s="30" t="str">
        <f t="shared" si="8"/>
        <v>MCI (A)</v>
      </c>
      <c r="I48" s="30" t="str">
        <f t="shared" si="9"/>
        <v>ARS (H)</v>
      </c>
      <c r="J48" s="30" t="str">
        <f t="shared" si="10"/>
        <v/>
      </c>
      <c r="K48" s="30" t="str">
        <f t="shared" si="11"/>
        <v/>
      </c>
      <c r="L48" s="30" t="str">
        <f t="shared" si="12"/>
        <v/>
      </c>
      <c r="M48" s="30" t="str">
        <f t="shared" si="13"/>
        <v/>
      </c>
      <c r="N48" s="28" t="str">
        <f t="shared" si="14"/>
        <v/>
      </c>
    </row>
    <row r="49" spans="1:14" s="14" customFormat="1" ht="19.5" customHeight="1" thickBot="1" x14ac:dyDescent="0.3">
      <c r="A49" s="13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50"/>
    </row>
    <row r="50" spans="1:14" s="14" customFormat="1" ht="12.75" customHeight="1" x14ac:dyDescent="0.25"/>
    <row r="51" spans="1:14" s="14" customFormat="1" ht="12.75" customHeight="1" x14ac:dyDescent="0.25"/>
    <row r="52" spans="1:14" s="14" customFormat="1" ht="12.75" customHeight="1" x14ac:dyDescent="0.25"/>
    <row r="53" spans="1:14" s="14" customFormat="1" ht="12.75" customHeight="1" x14ac:dyDescent="0.25"/>
    <row r="54" spans="1:14" s="14" customFormat="1" ht="12.75" customHeight="1" x14ac:dyDescent="0.25"/>
    <row r="55" spans="1:14" s="14" customFormat="1" ht="12.75" customHeight="1" x14ac:dyDescent="0.25"/>
    <row r="56" spans="1:14" s="14" customFormat="1" ht="12.75" customHeight="1" x14ac:dyDescent="0.25"/>
    <row r="57" spans="1:14" s="14" customFormat="1" ht="12.75" customHeight="1" x14ac:dyDescent="0.25"/>
    <row r="58" spans="1:14" s="14" customFormat="1" ht="12.75" customHeight="1" x14ac:dyDescent="0.25"/>
    <row r="59" spans="1:14" s="14" customFormat="1" ht="12.75" customHeight="1" x14ac:dyDescent="0.25"/>
    <row r="60" spans="1:14" s="14" customFormat="1" ht="12.75" customHeight="1" x14ac:dyDescent="0.25"/>
    <row r="61" spans="1:14" s="14" customFormat="1" ht="12.75" customHeight="1" x14ac:dyDescent="0.25"/>
    <row r="62" spans="1:14" s="14" customFormat="1" ht="12.75" customHeight="1" x14ac:dyDescent="0.25"/>
    <row r="63" spans="1:14" s="14" customFormat="1" ht="12.75" customHeight="1" x14ac:dyDescent="0.25"/>
    <row r="64" spans="1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C29:C4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4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248B-1882-4273-A4A1-BE045FAF7247}">
  <sheetPr>
    <tabColor rgb="FFFF0000"/>
    <outlinePr summaryBelow="0" summaryRight="0"/>
  </sheetPr>
  <dimension ref="A1:Z1003"/>
  <sheetViews>
    <sheetView topLeftCell="B1" workbookViewId="0">
      <selection activeCell="D34" sqref="D34"/>
    </sheetView>
  </sheetViews>
  <sheetFormatPr defaultColWidth="17.26953125" defaultRowHeight="15" customHeight="1" x14ac:dyDescent="0.25"/>
  <cols>
    <col min="1" max="1" width="8.984375E-2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6" width="8.7265625" style="14" customWidth="1"/>
    <col min="27" max="16384" width="17.26953125" style="3"/>
  </cols>
  <sheetData>
    <row r="1" spans="1:26" ht="19.5" customHeight="1" thickBot="1" x14ac:dyDescent="0.3">
      <c r="B1" s="114" t="s">
        <v>143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26" ht="13.5" hidden="1" customHeight="1" thickBot="1" x14ac:dyDescent="0.35">
      <c r="A2" s="2"/>
      <c r="B2" s="56"/>
      <c r="C2" s="44"/>
      <c r="D2" s="44"/>
      <c r="E2" s="44">
        <f>Intro!C11</f>
        <v>1</v>
      </c>
      <c r="F2" s="44">
        <f t="shared" ref="F2:N2" si="0">E2+1</f>
        <v>2</v>
      </c>
      <c r="G2" s="44">
        <f t="shared" si="0"/>
        <v>3</v>
      </c>
      <c r="H2" s="44">
        <f t="shared" si="0"/>
        <v>4</v>
      </c>
      <c r="I2" s="44">
        <f t="shared" si="0"/>
        <v>5</v>
      </c>
      <c r="J2" s="44">
        <f t="shared" si="0"/>
        <v>6</v>
      </c>
      <c r="K2" s="44">
        <f t="shared" si="0"/>
        <v>7</v>
      </c>
      <c r="L2" s="44">
        <f t="shared" si="0"/>
        <v>8</v>
      </c>
      <c r="M2" s="44">
        <f t="shared" si="0"/>
        <v>9</v>
      </c>
      <c r="N2" s="59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3">
      <c r="A3" s="2"/>
      <c r="B3" s="117" t="s">
        <v>155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thickBot="1" x14ac:dyDescent="0.35">
      <c r="A4" s="2"/>
      <c r="B4" s="120" t="s">
        <v>154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2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 thickBot="1" x14ac:dyDescent="0.3">
      <c r="A5" s="2"/>
      <c r="B5" s="97" t="s">
        <v>137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thickBot="1" x14ac:dyDescent="0.4">
      <c r="B6" s="51" t="s">
        <v>0</v>
      </c>
      <c r="C6" s="52" t="s">
        <v>139</v>
      </c>
      <c r="D6" s="53" t="s">
        <v>79</v>
      </c>
      <c r="E6" s="52">
        <f>IF(COUNT($E$2:E2)&gt;Intro!$C$13,"",Intro!$C$11)</f>
        <v>1</v>
      </c>
      <c r="F6" s="54">
        <f>IF(COUNT($E$2:F2)&gt;Intro!$C$13,"",F2)</f>
        <v>2</v>
      </c>
      <c r="G6" s="54">
        <f>IF(COUNT($E$2:G2)&gt;Intro!$C$13,"",G2)</f>
        <v>3</v>
      </c>
      <c r="H6" s="54">
        <f>IF(COUNT($E$2:H2)&gt;Intro!$C$13,"",H2)</f>
        <v>4</v>
      </c>
      <c r="I6" s="54">
        <f>IF(COUNT($E$2:I2)&gt;Intro!$C$13,"",I2)</f>
        <v>5</v>
      </c>
      <c r="J6" s="54" t="str">
        <f>IF(COUNT($E$2:J2)&gt;Intro!$C$13,"",J2)</f>
        <v/>
      </c>
      <c r="K6" s="54" t="str">
        <f>IF(COUNT($E$2:K2)&gt;Intro!$C$13,"",K2)</f>
        <v/>
      </c>
      <c r="L6" s="54" t="str">
        <f>IF(COUNT($E$2:L2)&gt;Intro!$C$13,"",L2)</f>
        <v/>
      </c>
      <c r="M6" s="54" t="str">
        <f>IF(COUNT($E$2:M2)&gt;Intro!$C$13,"",M2)</f>
        <v/>
      </c>
      <c r="N6" s="53" t="str">
        <f>IF(COUNT($E$2:N2)&gt;Intro!$C$13,"",N2)</f>
        <v/>
      </c>
    </row>
    <row r="7" spans="1:26" ht="12.75" customHeight="1" x14ac:dyDescent="0.35">
      <c r="A7" s="3">
        <f t="shared" ref="A7:A26" si="1">D7</f>
        <v>16</v>
      </c>
      <c r="B7" s="26" t="str">
        <f>Difficulties!A3</f>
        <v>Arsenal</v>
      </c>
      <c r="C7" s="24">
        <f>INDEX(Calc_OppAtt!$B70:$AM70,1,Intro!$C$11)</f>
        <v>-0.69599999999999995</v>
      </c>
      <c r="D7" s="28">
        <f>RANK(C7,$C$7:$C$26,0)+COUNTIF($C$7:$C7,$C7)-1</f>
        <v>16</v>
      </c>
      <c r="E7" s="29" t="str">
        <f t="array" ref="E7">IF(ISERROR(INDEX(Fixtures!$C2:$AN2,E$6)),"",INDEX(Fixtures!$C2:$AN2,E$6))</f>
        <v>MCI (H)</v>
      </c>
      <c r="F7" s="30" t="str">
        <f t="array" ref="F7">IF(ISERROR(INDEX(Fixtures!$C2:$AN2,F$6)),"",INDEX(Fixtures!$C2:$AN2,F$6))</f>
        <v>CHE (A)</v>
      </c>
      <c r="G7" s="30" t="str">
        <f t="array" ref="G7">IF(ISERROR(INDEX(Fixtures!$C2:$AN2,G$6)),"",INDEX(Fixtures!$C2:$AN2,G$6))</f>
        <v>WHU (H)</v>
      </c>
      <c r="H7" s="30" t="str">
        <f t="array" ref="H7">IF(ISERROR(INDEX(Fixtures!$C2:$AN2,H$6)),"",INDEX(Fixtures!$C2:$AN2,H$6))</f>
        <v>CAR (A)</v>
      </c>
      <c r="I7" s="30" t="str">
        <f t="array" ref="I7">IF(ISERROR(INDEX(Fixtures!$C2:$AN2,I$6)),"",INDEX(Fixtures!$C2:$AN2,I$6))</f>
        <v>NEW (A)</v>
      </c>
      <c r="J7" s="30" t="str">
        <f t="array" ref="J7">IF(ISERROR(INDEX(Fixtures!$C2:$AN2,J$6)),"",INDEX(Fixtures!$C2:$AN2,J$6))</f>
        <v/>
      </c>
      <c r="K7" s="30" t="str">
        <f t="array" ref="K7">IF(ISERROR(INDEX(Fixtures!$C2:$AN2,K$6)),"",INDEX(Fixtures!$C2:$AN2,K$6))</f>
        <v/>
      </c>
      <c r="L7" s="30" t="str">
        <f t="array" ref="L7">IF(ISERROR(INDEX(Fixtures!$C2:$AN2,L$6)),"",INDEX(Fixtures!$C2:$AN2,L$6))</f>
        <v/>
      </c>
      <c r="M7" s="30" t="str">
        <f t="array" ref="M7">IF(ISERROR(INDEX(Fixtures!$C2:$AN2,M$6)),"",INDEX(Fixtures!$C2:$AN2,M$6))</f>
        <v/>
      </c>
      <c r="N7" s="28" t="str">
        <f t="array" ref="N7">IF(ISERROR(INDEX(Fixtures!$C2:$AN2,N$6)),"",INDEX(Fixtures!$C2:$AN2,N$6))</f>
        <v/>
      </c>
    </row>
    <row r="8" spans="1:26" ht="12.75" customHeight="1" x14ac:dyDescent="0.35">
      <c r="A8" s="3">
        <f t="shared" si="1"/>
        <v>2</v>
      </c>
      <c r="B8" s="34" t="str">
        <f>Difficulties!A4</f>
        <v>Bournemouth</v>
      </c>
      <c r="C8" s="35">
        <f>INDEX(Calc_OppAtt!$B71:$AM71,1,Intro!$C$11)</f>
        <v>1.0369999999999999</v>
      </c>
      <c r="D8" s="36">
        <f>RANK(C8,$C$7:$C$26,0)+COUNTIF($C$7:$C8,$C8)-1</f>
        <v>2</v>
      </c>
      <c r="E8" s="37" t="str">
        <f t="array" ref="E8">IF(ISERROR(INDEX(Fixtures!$C3:$AN3,E$6)),"",INDEX(Fixtures!$C3:$AN3,E$6))</f>
        <v>CAR (H)</v>
      </c>
      <c r="F8" s="38" t="str">
        <f t="array" ref="F8">IF(ISERROR(INDEX(Fixtures!$C3:$AN3,F$6)),"",INDEX(Fixtures!$C3:$AN3,F$6))</f>
        <v>WHU (A)</v>
      </c>
      <c r="G8" s="38" t="str">
        <f t="array" ref="G8">IF(ISERROR(INDEX(Fixtures!$C3:$AN3,G$6)),"",INDEX(Fixtures!$C3:$AN3,G$6))</f>
        <v>EVE (H)</v>
      </c>
      <c r="H8" s="38" t="str">
        <f t="array" ref="H8">IF(ISERROR(INDEX(Fixtures!$C3:$AN3,H$6)),"",INDEX(Fixtures!$C3:$AN3,H$6))</f>
        <v>CHE (A)</v>
      </c>
      <c r="I8" s="38" t="str">
        <f t="array" ref="I8">IF(ISERROR(INDEX(Fixtures!$C3:$AN3,I$6)),"",INDEX(Fixtures!$C3:$AN3,I$6))</f>
        <v>LEI (H)</v>
      </c>
      <c r="J8" s="38" t="str">
        <f t="array" ref="J8">IF(ISERROR(INDEX(Fixtures!$C3:$AN3,J$6)),"",INDEX(Fixtures!$C3:$AN3,J$6))</f>
        <v/>
      </c>
      <c r="K8" s="38" t="str">
        <f t="array" ref="K8">IF(ISERROR(INDEX(Fixtures!$C3:$AN3,K$6)),"",INDEX(Fixtures!$C3:$AN3,K$6))</f>
        <v/>
      </c>
      <c r="L8" s="38" t="str">
        <f t="array" ref="L8">IF(ISERROR(INDEX(Fixtures!$C3:$AN3,L$6)),"",INDEX(Fixtures!$C3:$AN3,L$6))</f>
        <v/>
      </c>
      <c r="M8" s="38" t="str">
        <f t="array" ref="M8">IF(ISERROR(INDEX(Fixtures!$C3:$AN3,M$6)),"",INDEX(Fixtures!$C3:$AN3,M$6))</f>
        <v/>
      </c>
      <c r="N8" s="36" t="str">
        <f t="array" ref="N8">IF(ISERROR(INDEX(Fixtures!$C3:$AN3,N$6)),"",INDEX(Fixtures!$C3:$AN3,N$6))</f>
        <v/>
      </c>
    </row>
    <row r="9" spans="1:26" ht="12.75" customHeight="1" x14ac:dyDescent="0.35">
      <c r="A9" s="3">
        <f t="shared" si="1"/>
        <v>12</v>
      </c>
      <c r="B9" s="34" t="str">
        <f>Difficulties!A5</f>
        <v>Brighton</v>
      </c>
      <c r="C9" s="35">
        <f>INDEX(Calc_OppAtt!$B72:$AM72,1,Intro!$C$11)</f>
        <v>-0.41199999999999998</v>
      </c>
      <c r="D9" s="36">
        <f>RANK(C9,$C$7:$C$26,0)+COUNTIF($C$7:$C9,$C9)-1</f>
        <v>12</v>
      </c>
      <c r="E9" s="37" t="str">
        <f t="array" ref="E9">IF(ISERROR(INDEX(Fixtures!$C4:$AN4,E$6)),"",INDEX(Fixtures!$C4:$AN4,E$6))</f>
        <v>WAT (A)</v>
      </c>
      <c r="F9" s="38" t="str">
        <f t="array" ref="F9">IF(ISERROR(INDEX(Fixtures!$C4:$AN4,F$6)),"",INDEX(Fixtures!$C4:$AN4,F$6))</f>
        <v>MNU (H)</v>
      </c>
      <c r="G9" s="38" t="str">
        <f t="array" ref="G9">IF(ISERROR(INDEX(Fixtures!$C4:$AN4,G$6)),"",INDEX(Fixtures!$C4:$AN4,G$6))</f>
        <v>LIV (A)</v>
      </c>
      <c r="H9" s="38" t="str">
        <f t="array" ref="H9">IF(ISERROR(INDEX(Fixtures!$C4:$AN4,H$6)),"",INDEX(Fixtures!$C4:$AN4,H$6))</f>
        <v>FUL (H)</v>
      </c>
      <c r="I9" s="38" t="str">
        <f t="array" ref="I9">IF(ISERROR(INDEX(Fixtures!$C4:$AN4,I$6)),"",INDEX(Fixtures!$C4:$AN4,I$6))</f>
        <v>SOU (A)</v>
      </c>
      <c r="J9" s="38" t="str">
        <f t="array" ref="J9">IF(ISERROR(INDEX(Fixtures!$C4:$AN4,J$6)),"",INDEX(Fixtures!$C4:$AN4,J$6))</f>
        <v/>
      </c>
      <c r="K9" s="38" t="str">
        <f t="array" ref="K9">IF(ISERROR(INDEX(Fixtures!$C4:$AN4,K$6)),"",INDEX(Fixtures!$C4:$AN4,K$6))</f>
        <v/>
      </c>
      <c r="L9" s="38" t="str">
        <f t="array" ref="L9">IF(ISERROR(INDEX(Fixtures!$C4:$AN4,L$6)),"",INDEX(Fixtures!$C4:$AN4,L$6))</f>
        <v/>
      </c>
      <c r="M9" s="38" t="str">
        <f t="array" ref="M9">IF(ISERROR(INDEX(Fixtures!$C4:$AN4,M$6)),"",INDEX(Fixtures!$C4:$AN4,M$6))</f>
        <v/>
      </c>
      <c r="N9" s="36" t="str">
        <f t="array" ref="N9">IF(ISERROR(INDEX(Fixtures!$C4:$AN4,N$6)),"",INDEX(Fixtures!$C4:$AN4,N$6))</f>
        <v/>
      </c>
    </row>
    <row r="10" spans="1:26" ht="12.75" customHeight="1" x14ac:dyDescent="0.35">
      <c r="A10" s="3">
        <f t="shared" si="1"/>
        <v>9</v>
      </c>
      <c r="B10" s="34" t="str">
        <f>Difficulties!A6</f>
        <v>Burnley</v>
      </c>
      <c r="C10" s="35">
        <f>INDEX(Calc_OppAtt!$B73:$AM73,1,Intro!$C$11)</f>
        <v>0.22700000000000001</v>
      </c>
      <c r="D10" s="36">
        <f>RANK(C10,$C$7:$C$26,0)+COUNTIF($C$7:$C10,$C10)-1</f>
        <v>9</v>
      </c>
      <c r="E10" s="37" t="str">
        <f t="array" ref="E10">IF(ISERROR(INDEX(Fixtures!$C5:$AN5,E$6)),"",INDEX(Fixtures!$C5:$AN5,E$6))</f>
        <v>SOU (A)</v>
      </c>
      <c r="F10" s="38" t="str">
        <f t="array" ref="F10">IF(ISERROR(INDEX(Fixtures!$C5:$AN5,F$6)),"",INDEX(Fixtures!$C5:$AN5,F$6))</f>
        <v>WAT (H)</v>
      </c>
      <c r="G10" s="38" t="str">
        <f t="array" ref="G10">IF(ISERROR(INDEX(Fixtures!$C5:$AN5,G$6)),"",INDEX(Fixtures!$C5:$AN5,G$6))</f>
        <v>FUL (A)</v>
      </c>
      <c r="H10" s="38" t="str">
        <f t="array" ref="H10">IF(ISERROR(INDEX(Fixtures!$C5:$AN5,H$6)),"",INDEX(Fixtures!$C5:$AN5,H$6))</f>
        <v>MNU (H)</v>
      </c>
      <c r="I10" s="38" t="str">
        <f t="array" ref="I10">IF(ISERROR(INDEX(Fixtures!$C5:$AN5,I$6)),"",INDEX(Fixtures!$C5:$AN5,I$6))</f>
        <v>WOL (A)</v>
      </c>
      <c r="J10" s="38" t="str">
        <f t="array" ref="J10">IF(ISERROR(INDEX(Fixtures!$C5:$AN5,J$6)),"",INDEX(Fixtures!$C5:$AN5,J$6))</f>
        <v/>
      </c>
      <c r="K10" s="38" t="str">
        <f t="array" ref="K10">IF(ISERROR(INDEX(Fixtures!$C5:$AN5,K$6)),"",INDEX(Fixtures!$C5:$AN5,K$6))</f>
        <v/>
      </c>
      <c r="L10" s="38" t="str">
        <f t="array" ref="L10">IF(ISERROR(INDEX(Fixtures!$C5:$AN5,L$6)),"",INDEX(Fixtures!$C5:$AN5,L$6))</f>
        <v/>
      </c>
      <c r="M10" s="38" t="str">
        <f t="array" ref="M10">IF(ISERROR(INDEX(Fixtures!$C5:$AN5,M$6)),"",INDEX(Fixtures!$C5:$AN5,M$6))</f>
        <v/>
      </c>
      <c r="N10" s="36" t="str">
        <f t="array" ref="N10">IF(ISERROR(INDEX(Fixtures!$C5:$AN5,N$6)),"",INDEX(Fixtures!$C5:$AN5,N$6))</f>
        <v/>
      </c>
    </row>
    <row r="11" spans="1:26" ht="12.75" customHeight="1" x14ac:dyDescent="0.35">
      <c r="A11" s="3">
        <f t="shared" si="1"/>
        <v>8</v>
      </c>
      <c r="B11" s="34" t="str">
        <f>Difficulties!A7</f>
        <v>Cardiff</v>
      </c>
      <c r="C11" s="35">
        <f>INDEX(Calc_OppAtt!$B74:$AM74,1,Intro!$C$11)</f>
        <v>0.25</v>
      </c>
      <c r="D11" s="36">
        <f>RANK(C11,$C$7:$C$26,0)+COUNTIF($C$7:$C11,$C11)-1</f>
        <v>8</v>
      </c>
      <c r="E11" s="37" t="str">
        <f t="array" ref="E11">IF(ISERROR(INDEX(Fixtures!$C6:$AN6,E$6)),"",INDEX(Fixtures!$C6:$AN6,E$6))</f>
        <v>BOU (A)</v>
      </c>
      <c r="F11" s="38" t="str">
        <f t="array" ref="F11">IF(ISERROR(INDEX(Fixtures!$C6:$AN6,F$6)),"",INDEX(Fixtures!$C6:$AN6,F$6))</f>
        <v>NEW (H)</v>
      </c>
      <c r="G11" s="38" t="str">
        <f t="array" ref="G11">IF(ISERROR(INDEX(Fixtures!$C6:$AN6,G$6)),"",INDEX(Fixtures!$C6:$AN6,G$6))</f>
        <v>HUD (A)</v>
      </c>
      <c r="H11" s="38" t="str">
        <f t="array" ref="H11">IF(ISERROR(INDEX(Fixtures!$C6:$AN6,H$6)),"",INDEX(Fixtures!$C6:$AN6,H$6))</f>
        <v>ARS (H)</v>
      </c>
      <c r="I11" s="38" t="str">
        <f t="array" ref="I11">IF(ISERROR(INDEX(Fixtures!$C6:$AN6,I$6)),"",INDEX(Fixtures!$C6:$AN6,I$6))</f>
        <v>CHE (A)</v>
      </c>
      <c r="J11" s="38" t="str">
        <f t="array" ref="J11">IF(ISERROR(INDEX(Fixtures!$C6:$AN6,J$6)),"",INDEX(Fixtures!$C6:$AN6,J$6))</f>
        <v/>
      </c>
      <c r="K11" s="38" t="str">
        <f t="array" ref="K11">IF(ISERROR(INDEX(Fixtures!$C6:$AN6,K$6)),"",INDEX(Fixtures!$C6:$AN6,K$6))</f>
        <v/>
      </c>
      <c r="L11" s="38" t="str">
        <f t="array" ref="L11">IF(ISERROR(INDEX(Fixtures!$C6:$AN6,L$6)),"",INDEX(Fixtures!$C6:$AN6,L$6))</f>
        <v/>
      </c>
      <c r="M11" s="38" t="str">
        <f t="array" ref="M11">IF(ISERROR(INDEX(Fixtures!$C6:$AN6,M$6)),"",INDEX(Fixtures!$C6:$AN6,M$6))</f>
        <v/>
      </c>
      <c r="N11" s="36" t="str">
        <f t="array" ref="N11">IF(ISERROR(INDEX(Fixtures!$C6:$AN6,N$6)),"",INDEX(Fixtures!$C6:$AN6,N$6))</f>
        <v/>
      </c>
    </row>
    <row r="12" spans="1:26" ht="12.75" customHeight="1" x14ac:dyDescent="0.35">
      <c r="A12" s="3">
        <f t="shared" si="1"/>
        <v>7</v>
      </c>
      <c r="B12" s="34" t="str">
        <f>Difficulties!A8</f>
        <v>Chelsea</v>
      </c>
      <c r="C12" s="35">
        <f>INDEX(Calc_OppAtt!$B75:$AM75,1,Intro!$C$11)</f>
        <v>0.40600000000000003</v>
      </c>
      <c r="D12" s="36">
        <f>RANK(C12,$C$7:$C$26,0)+COUNTIF($C$7:$C12,$C12)-1</f>
        <v>7</v>
      </c>
      <c r="E12" s="37" t="str">
        <f t="array" ref="E12">IF(ISERROR(INDEX(Fixtures!$C7:$AN7,E$6)),"",INDEX(Fixtures!$C7:$AN7,E$6))</f>
        <v>HUD (A)</v>
      </c>
      <c r="F12" s="38" t="str">
        <f t="array" ref="F12">IF(ISERROR(INDEX(Fixtures!$C7:$AN7,F$6)),"",INDEX(Fixtures!$C7:$AN7,F$6))</f>
        <v>ARS (H)</v>
      </c>
      <c r="G12" s="38" t="str">
        <f t="array" ref="G12">IF(ISERROR(INDEX(Fixtures!$C7:$AN7,G$6)),"",INDEX(Fixtures!$C7:$AN7,G$6))</f>
        <v>NEW (A)</v>
      </c>
      <c r="H12" s="38" t="str">
        <f t="array" ref="H12">IF(ISERROR(INDEX(Fixtures!$C7:$AN7,H$6)),"",INDEX(Fixtures!$C7:$AN7,H$6))</f>
        <v>BOU (H)</v>
      </c>
      <c r="I12" s="38" t="str">
        <f t="array" ref="I12">IF(ISERROR(INDEX(Fixtures!$C7:$AN7,I$6)),"",INDEX(Fixtures!$C7:$AN7,I$6))</f>
        <v>CAR (H)</v>
      </c>
      <c r="J12" s="38" t="str">
        <f t="array" ref="J12">IF(ISERROR(INDEX(Fixtures!$C7:$AN7,J$6)),"",INDEX(Fixtures!$C7:$AN7,J$6))</f>
        <v/>
      </c>
      <c r="K12" s="38" t="str">
        <f t="array" ref="K12">IF(ISERROR(INDEX(Fixtures!$C7:$AN7,K$6)),"",INDEX(Fixtures!$C7:$AN7,K$6))</f>
        <v/>
      </c>
      <c r="L12" s="38" t="str">
        <f t="array" ref="L12">IF(ISERROR(INDEX(Fixtures!$C7:$AN7,L$6)),"",INDEX(Fixtures!$C7:$AN7,L$6))</f>
        <v/>
      </c>
      <c r="M12" s="38" t="str">
        <f t="array" ref="M12">IF(ISERROR(INDEX(Fixtures!$C7:$AN7,M$6)),"",INDEX(Fixtures!$C7:$AN7,M$6))</f>
        <v/>
      </c>
      <c r="N12" s="36" t="str">
        <f t="array" ref="N12">IF(ISERROR(INDEX(Fixtures!$C7:$AN7,N$6)),"",INDEX(Fixtures!$C7:$AN7,N$6))</f>
        <v/>
      </c>
    </row>
    <row r="13" spans="1:26" ht="12.75" customHeight="1" x14ac:dyDescent="0.35">
      <c r="A13" s="3">
        <f t="shared" si="1"/>
        <v>4</v>
      </c>
      <c r="B13" s="34" t="str">
        <f>Difficulties!A9</f>
        <v>Crystal Palace</v>
      </c>
      <c r="C13" s="35">
        <f>INDEX(Calc_OppAtt!$B76:$AM76,1,Intro!$C$11)</f>
        <v>0.70199999999999996</v>
      </c>
      <c r="D13" s="36">
        <f>RANK(C13,$C$7:$C$26,0)+COUNTIF($C$7:$C13,$C13)-1</f>
        <v>4</v>
      </c>
      <c r="E13" s="37" t="str">
        <f t="array" ref="E13">IF(ISERROR(INDEX(Fixtures!$C8:$AN8,E$6)),"",INDEX(Fixtures!$C8:$AN8,E$6))</f>
        <v>FUL (A)</v>
      </c>
      <c r="F13" s="38" t="str">
        <f t="array" ref="F13">IF(ISERROR(INDEX(Fixtures!$C8:$AN8,F$6)),"",INDEX(Fixtures!$C8:$AN8,F$6))</f>
        <v>LIV (H)</v>
      </c>
      <c r="G13" s="38" t="str">
        <f t="array" ref="G13">IF(ISERROR(INDEX(Fixtures!$C8:$AN8,G$6)),"",INDEX(Fixtures!$C8:$AN8,G$6))</f>
        <v>WAT (A)</v>
      </c>
      <c r="H13" s="38" t="str">
        <f t="array" ref="H13">IF(ISERROR(INDEX(Fixtures!$C8:$AN8,H$6)),"",INDEX(Fixtures!$C8:$AN8,H$6))</f>
        <v>SOU (H)</v>
      </c>
      <c r="I13" s="38" t="str">
        <f t="array" ref="I13">IF(ISERROR(INDEX(Fixtures!$C8:$AN8,I$6)),"",INDEX(Fixtures!$C8:$AN8,I$6))</f>
        <v>HUD (A)</v>
      </c>
      <c r="J13" s="38" t="str">
        <f t="array" ref="J13">IF(ISERROR(INDEX(Fixtures!$C8:$AN8,J$6)),"",INDEX(Fixtures!$C8:$AN8,J$6))</f>
        <v/>
      </c>
      <c r="K13" s="38" t="str">
        <f t="array" ref="K13">IF(ISERROR(INDEX(Fixtures!$C8:$AN8,K$6)),"",INDEX(Fixtures!$C8:$AN8,K$6))</f>
        <v/>
      </c>
      <c r="L13" s="38" t="str">
        <f t="array" ref="L13">IF(ISERROR(INDEX(Fixtures!$C8:$AN8,L$6)),"",INDEX(Fixtures!$C8:$AN8,L$6))</f>
        <v/>
      </c>
      <c r="M13" s="38" t="str">
        <f t="array" ref="M13">IF(ISERROR(INDEX(Fixtures!$C8:$AN8,M$6)),"",INDEX(Fixtures!$C8:$AN8,M$6))</f>
        <v/>
      </c>
      <c r="N13" s="36" t="str">
        <f t="array" ref="N13">IF(ISERROR(INDEX(Fixtures!$C8:$AN8,N$6)),"",INDEX(Fixtures!$C8:$AN8,N$6))</f>
        <v/>
      </c>
    </row>
    <row r="14" spans="1:26" ht="12.75" customHeight="1" x14ac:dyDescent="0.35">
      <c r="A14" s="3">
        <f t="shared" si="1"/>
        <v>1</v>
      </c>
      <c r="B14" s="34" t="str">
        <f>Difficulties!A10</f>
        <v>Everton</v>
      </c>
      <c r="C14" s="35">
        <f>INDEX(Calc_OppAtt!$B77:$AM77,1,Intro!$C$11)</f>
        <v>1.827</v>
      </c>
      <c r="D14" s="36">
        <f>RANK(C14,$C$7:$C$26,0)+COUNTIF($C$7:$C14,$C14)-1</f>
        <v>1</v>
      </c>
      <c r="E14" s="37" t="str">
        <f t="array" ref="E14">IF(ISERROR(INDEX(Fixtures!$C9:$AN9,E$6)),"",INDEX(Fixtures!$C9:$AN9,E$6))</f>
        <v>WOL (A)</v>
      </c>
      <c r="F14" s="38" t="str">
        <f t="array" ref="F14">IF(ISERROR(INDEX(Fixtures!$C9:$AN9,F$6)),"",INDEX(Fixtures!$C9:$AN9,F$6))</f>
        <v>SOU (H)</v>
      </c>
      <c r="G14" s="38" t="str">
        <f t="array" ref="G14">IF(ISERROR(INDEX(Fixtures!$C9:$AN9,G$6)),"",INDEX(Fixtures!$C9:$AN9,G$6))</f>
        <v>BOU (A)</v>
      </c>
      <c r="H14" s="38" t="str">
        <f t="array" ref="H14">IF(ISERROR(INDEX(Fixtures!$C9:$AN9,H$6)),"",INDEX(Fixtures!$C9:$AN9,H$6))</f>
        <v>HUD (H)</v>
      </c>
      <c r="I14" s="38" t="str">
        <f t="array" ref="I14">IF(ISERROR(INDEX(Fixtures!$C9:$AN9,I$6)),"",INDEX(Fixtures!$C9:$AN9,I$6))</f>
        <v>WHU (H)</v>
      </c>
      <c r="J14" s="38" t="str">
        <f t="array" ref="J14">IF(ISERROR(INDEX(Fixtures!$C9:$AN9,J$6)),"",INDEX(Fixtures!$C9:$AN9,J$6))</f>
        <v/>
      </c>
      <c r="K14" s="38" t="str">
        <f t="array" ref="K14">IF(ISERROR(INDEX(Fixtures!$C9:$AN9,K$6)),"",INDEX(Fixtures!$C9:$AN9,K$6))</f>
        <v/>
      </c>
      <c r="L14" s="38" t="str">
        <f t="array" ref="L14">IF(ISERROR(INDEX(Fixtures!$C9:$AN9,L$6)),"",INDEX(Fixtures!$C9:$AN9,L$6))</f>
        <v/>
      </c>
      <c r="M14" s="38" t="str">
        <f t="array" ref="M14">IF(ISERROR(INDEX(Fixtures!$C9:$AN9,M$6)),"",INDEX(Fixtures!$C9:$AN9,M$6))</f>
        <v/>
      </c>
      <c r="N14" s="36" t="str">
        <f t="array" ref="N14">IF(ISERROR(INDEX(Fixtures!$C9:$AN9,N$6)),"",INDEX(Fixtures!$C9:$AN9,N$6))</f>
        <v/>
      </c>
    </row>
    <row r="15" spans="1:26" ht="12.75" customHeight="1" x14ac:dyDescent="0.35">
      <c r="A15" s="3">
        <f t="shared" si="1"/>
        <v>20</v>
      </c>
      <c r="B15" s="34" t="str">
        <f>Difficulties!A11</f>
        <v>Fulham</v>
      </c>
      <c r="C15" s="35">
        <f>INDEX(Calc_OppAtt!$B78:$AM78,1,Intro!$C$11)</f>
        <v>-1.171</v>
      </c>
      <c r="D15" s="36">
        <f>RANK(C15,$C$7:$C$26,0)+COUNTIF($C$7:$C15,$C15)-1</f>
        <v>20</v>
      </c>
      <c r="E15" s="37" t="str">
        <f t="array" ref="E15">IF(ISERROR(INDEX(Fixtures!$C10:$AN10,E$6)),"",INDEX(Fixtures!$C10:$AN10,E$6))</f>
        <v>CRY (H)</v>
      </c>
      <c r="F15" s="38" t="str">
        <f t="array" ref="F15">IF(ISERROR(INDEX(Fixtures!$C10:$AN10,F$6)),"",INDEX(Fixtures!$C10:$AN10,F$6))</f>
        <v>TOT (A)</v>
      </c>
      <c r="G15" s="38" t="str">
        <f t="array" ref="G15">IF(ISERROR(INDEX(Fixtures!$C10:$AN10,G$6)),"",INDEX(Fixtures!$C10:$AN10,G$6))</f>
        <v>BUR (H)</v>
      </c>
      <c r="H15" s="38" t="str">
        <f t="array" ref="H15">IF(ISERROR(INDEX(Fixtures!$C10:$AN10,H$6)),"",INDEX(Fixtures!$C10:$AN10,H$6))</f>
        <v>BHA (A)</v>
      </c>
      <c r="I15" s="38" t="str">
        <f t="array" ref="I15">IF(ISERROR(INDEX(Fixtures!$C10:$AN10,I$6)),"",INDEX(Fixtures!$C10:$AN10,I$6))</f>
        <v>MCI (A)</v>
      </c>
      <c r="J15" s="38" t="str">
        <f t="array" ref="J15">IF(ISERROR(INDEX(Fixtures!$C10:$AN10,J$6)),"",INDEX(Fixtures!$C10:$AN10,J$6))</f>
        <v/>
      </c>
      <c r="K15" s="38" t="str">
        <f t="array" ref="K15">IF(ISERROR(INDEX(Fixtures!$C10:$AN10,K$6)),"",INDEX(Fixtures!$C10:$AN10,K$6))</f>
        <v/>
      </c>
      <c r="L15" s="38" t="str">
        <f t="array" ref="L15">IF(ISERROR(INDEX(Fixtures!$C10:$AN10,L$6)),"",INDEX(Fixtures!$C10:$AN10,L$6))</f>
        <v/>
      </c>
      <c r="M15" s="38" t="str">
        <f t="array" ref="M15">IF(ISERROR(INDEX(Fixtures!$C10:$AN10,M$6)),"",INDEX(Fixtures!$C10:$AN10,M$6))</f>
        <v/>
      </c>
      <c r="N15" s="36" t="str">
        <f t="array" ref="N15">IF(ISERROR(INDEX(Fixtures!$C10:$AN10,N$6)),"",INDEX(Fixtures!$C10:$AN10,N$6))</f>
        <v/>
      </c>
    </row>
    <row r="16" spans="1:26" ht="12.75" customHeight="1" x14ac:dyDescent="0.35">
      <c r="A16" s="3">
        <f t="shared" si="1"/>
        <v>15</v>
      </c>
      <c r="B16" s="34" t="str">
        <f>Difficulties!A12</f>
        <v>Huddersfield</v>
      </c>
      <c r="C16" s="35">
        <f>INDEX(Calc_OppAtt!$B79:$AM79,1,Intro!$C$11)</f>
        <v>-0.54200000000000004</v>
      </c>
      <c r="D16" s="36">
        <f>RANK(C16,$C$7:$C$26,0)+COUNTIF($C$7:$C16,$C16)-1</f>
        <v>15</v>
      </c>
      <c r="E16" s="37" t="str">
        <f t="array" ref="E16">IF(ISERROR(INDEX(Fixtures!$C11:$AN11,E$6)),"",INDEX(Fixtures!$C11:$AN11,E$6))</f>
        <v>CHE (H)</v>
      </c>
      <c r="F16" s="38" t="str">
        <f t="array" ref="F16">IF(ISERROR(INDEX(Fixtures!$C11:$AN11,F$6)),"",INDEX(Fixtures!$C11:$AN11,F$6))</f>
        <v>MCI (A)</v>
      </c>
      <c r="G16" s="38" t="str">
        <f t="array" ref="G16">IF(ISERROR(INDEX(Fixtures!$C11:$AN11,G$6)),"",INDEX(Fixtures!$C11:$AN11,G$6))</f>
        <v>CAR (H)</v>
      </c>
      <c r="H16" s="38" t="str">
        <f t="array" ref="H16">IF(ISERROR(INDEX(Fixtures!$C11:$AN11,H$6)),"",INDEX(Fixtures!$C11:$AN11,H$6))</f>
        <v>EVE (A)</v>
      </c>
      <c r="I16" s="38" t="str">
        <f t="array" ref="I16">IF(ISERROR(INDEX(Fixtures!$C11:$AN11,I$6)),"",INDEX(Fixtures!$C11:$AN11,I$6))</f>
        <v>CRY (H)</v>
      </c>
      <c r="J16" s="38" t="str">
        <f t="array" ref="J16">IF(ISERROR(INDEX(Fixtures!$C11:$AN11,J$6)),"",INDEX(Fixtures!$C11:$AN11,J$6))</f>
        <v/>
      </c>
      <c r="K16" s="38" t="str">
        <f t="array" ref="K16">IF(ISERROR(INDEX(Fixtures!$C11:$AN11,K$6)),"",INDEX(Fixtures!$C11:$AN11,K$6))</f>
        <v/>
      </c>
      <c r="L16" s="38" t="str">
        <f t="array" ref="L16">IF(ISERROR(INDEX(Fixtures!$C11:$AN11,L$6)),"",INDEX(Fixtures!$C11:$AN11,L$6))</f>
        <v/>
      </c>
      <c r="M16" s="38" t="str">
        <f t="array" ref="M16">IF(ISERROR(INDEX(Fixtures!$C11:$AN11,M$6)),"",INDEX(Fixtures!$C11:$AN11,M$6))</f>
        <v/>
      </c>
      <c r="N16" s="36" t="str">
        <f t="array" ref="N16">IF(ISERROR(INDEX(Fixtures!$C11:$AN11,N$6)),"",INDEX(Fixtures!$C11:$AN11,N$6))</f>
        <v/>
      </c>
    </row>
    <row r="17" spans="1:14" ht="12.75" customHeight="1" x14ac:dyDescent="0.35">
      <c r="A17" s="3">
        <f t="shared" si="1"/>
        <v>11</v>
      </c>
      <c r="B17" s="34" t="str">
        <f>Difficulties!A13</f>
        <v>Leicester</v>
      </c>
      <c r="C17" s="35">
        <f>INDEX(Calc_OppAtt!$B80:$AM80,1,Intro!$C$11)</f>
        <v>-0.21299999999999999</v>
      </c>
      <c r="D17" s="36">
        <f>RANK(C17,$C$7:$C$26,0)+COUNTIF($C$7:$C17,$C17)-1</f>
        <v>11</v>
      </c>
      <c r="E17" s="37" t="str">
        <f t="array" ref="E17">IF(ISERROR(INDEX(Fixtures!$C12:$AN12,E$6)),"",INDEX(Fixtures!$C12:$AN12,E$6))</f>
        <v>MNU (A)</v>
      </c>
      <c r="F17" s="38" t="str">
        <f t="array" ref="F17">IF(ISERROR(INDEX(Fixtures!$C12:$AN12,F$6)),"",INDEX(Fixtures!$C12:$AN12,F$6))</f>
        <v>WOL (H)</v>
      </c>
      <c r="G17" s="38" t="str">
        <f t="array" ref="G17">IF(ISERROR(INDEX(Fixtures!$C12:$AN12,G$6)),"",INDEX(Fixtures!$C12:$AN12,G$6))</f>
        <v>SOU (A)</v>
      </c>
      <c r="H17" s="38" t="str">
        <f t="array" ref="H17">IF(ISERROR(INDEX(Fixtures!$C12:$AN12,H$6)),"",INDEX(Fixtures!$C12:$AN12,H$6))</f>
        <v>LIV (H)</v>
      </c>
      <c r="I17" s="38" t="str">
        <f t="array" ref="I17">IF(ISERROR(INDEX(Fixtures!$C12:$AN12,I$6)),"",INDEX(Fixtures!$C12:$AN12,I$6))</f>
        <v>BOU (A)</v>
      </c>
      <c r="J17" s="38" t="str">
        <f t="array" ref="J17">IF(ISERROR(INDEX(Fixtures!$C12:$AN12,J$6)),"",INDEX(Fixtures!$C12:$AN12,J$6))</f>
        <v/>
      </c>
      <c r="K17" s="38" t="str">
        <f t="array" ref="K17">IF(ISERROR(INDEX(Fixtures!$C12:$AN12,K$6)),"",INDEX(Fixtures!$C12:$AN12,K$6))</f>
        <v/>
      </c>
      <c r="L17" s="38" t="str">
        <f t="array" ref="L17">IF(ISERROR(INDEX(Fixtures!$C12:$AN12,L$6)),"",INDEX(Fixtures!$C12:$AN12,L$6))</f>
        <v/>
      </c>
      <c r="M17" s="38" t="str">
        <f t="array" ref="M17">IF(ISERROR(INDEX(Fixtures!$C12:$AN12,M$6)),"",INDEX(Fixtures!$C12:$AN12,M$6))</f>
        <v/>
      </c>
      <c r="N17" s="36" t="str">
        <f t="array" ref="N17">IF(ISERROR(INDEX(Fixtures!$C12:$AN12,N$6)),"",INDEX(Fixtures!$C12:$AN12,N$6))</f>
        <v/>
      </c>
    </row>
    <row r="18" spans="1:14" ht="12.75" customHeight="1" x14ac:dyDescent="0.35">
      <c r="A18" s="3">
        <f t="shared" si="1"/>
        <v>6</v>
      </c>
      <c r="B18" s="34" t="str">
        <f>Difficulties!A14</f>
        <v>Liverpool</v>
      </c>
      <c r="C18" s="35">
        <f>INDEX(Calc_OppAtt!$B81:$AM81,1,Intro!$C$11)</f>
        <v>0.46100000000000002</v>
      </c>
      <c r="D18" s="36">
        <f>RANK(C18,$C$7:$C$26,0)+COUNTIF($C$7:$C18,$C18)-1</f>
        <v>6</v>
      </c>
      <c r="E18" s="37" t="str">
        <f t="array" ref="E18">IF(ISERROR(INDEX(Fixtures!$C13:$AN13,E$6)),"",INDEX(Fixtures!$C13:$AN13,E$6))</f>
        <v>WHU (H)</v>
      </c>
      <c r="F18" s="38" t="str">
        <f t="array" ref="F18">IF(ISERROR(INDEX(Fixtures!$C13:$AN13,F$6)),"",INDEX(Fixtures!$C13:$AN13,F$6))</f>
        <v>CRY (A)</v>
      </c>
      <c r="G18" s="38" t="str">
        <f t="array" ref="G18">IF(ISERROR(INDEX(Fixtures!$C13:$AN13,G$6)),"",INDEX(Fixtures!$C13:$AN13,G$6))</f>
        <v>BHA (H)</v>
      </c>
      <c r="H18" s="38" t="str">
        <f t="array" ref="H18">IF(ISERROR(INDEX(Fixtures!$C13:$AN13,H$6)),"",INDEX(Fixtures!$C13:$AN13,H$6))</f>
        <v>LEI (A)</v>
      </c>
      <c r="I18" s="38" t="str">
        <f t="array" ref="I18">IF(ISERROR(INDEX(Fixtures!$C13:$AN13,I$6)),"",INDEX(Fixtures!$C13:$AN13,I$6))</f>
        <v>TOT (A)</v>
      </c>
      <c r="J18" s="38" t="str">
        <f t="array" ref="J18">IF(ISERROR(INDEX(Fixtures!$C13:$AN13,J$6)),"",INDEX(Fixtures!$C13:$AN13,J$6))</f>
        <v/>
      </c>
      <c r="K18" s="38" t="str">
        <f t="array" ref="K18">IF(ISERROR(INDEX(Fixtures!$C13:$AN13,K$6)),"",INDEX(Fixtures!$C13:$AN13,K$6))</f>
        <v/>
      </c>
      <c r="L18" s="38" t="str">
        <f t="array" ref="L18">IF(ISERROR(INDEX(Fixtures!$C13:$AN13,L$6)),"",INDEX(Fixtures!$C13:$AN13,L$6))</f>
        <v/>
      </c>
      <c r="M18" s="38" t="str">
        <f t="array" ref="M18">IF(ISERROR(INDEX(Fixtures!$C13:$AN13,M$6)),"",INDEX(Fixtures!$C13:$AN13,M$6))</f>
        <v/>
      </c>
      <c r="N18" s="36" t="str">
        <f t="array" ref="N18">IF(ISERROR(INDEX(Fixtures!$C13:$AN13,N$6)),"",INDEX(Fixtures!$C13:$AN13,N$6))</f>
        <v/>
      </c>
    </row>
    <row r="19" spans="1:14" s="14" customFormat="1" ht="12.75" customHeight="1" x14ac:dyDescent="0.35">
      <c r="A19" s="3">
        <f t="shared" si="1"/>
        <v>3</v>
      </c>
      <c r="B19" s="34" t="str">
        <f>Difficulties!A15</f>
        <v>Man City</v>
      </c>
      <c r="C19" s="35">
        <f>INDEX(Calc_OppAtt!$B82:$AM82,1,Intro!$C$11)</f>
        <v>0.85</v>
      </c>
      <c r="D19" s="36">
        <f>RANK(C19,$C$7:$C$26,0)+COUNTIF($C$7:$C19,$C19)-1</f>
        <v>3</v>
      </c>
      <c r="E19" s="37" t="str">
        <f t="array" ref="E19">IF(ISERROR(INDEX(Fixtures!$C14:$AN14,E$6)),"",INDEX(Fixtures!$C14:$AN14,E$6))</f>
        <v>ARS (A)</v>
      </c>
      <c r="F19" s="38" t="str">
        <f t="array" ref="F19">IF(ISERROR(INDEX(Fixtures!$C14:$AN14,F$6)),"",INDEX(Fixtures!$C14:$AN14,F$6))</f>
        <v>HUD (H)</v>
      </c>
      <c r="G19" s="38" t="str">
        <f t="array" ref="G19">IF(ISERROR(INDEX(Fixtures!$C14:$AN14,G$6)),"",INDEX(Fixtures!$C14:$AN14,G$6))</f>
        <v>WOL (A)</v>
      </c>
      <c r="H19" s="38" t="str">
        <f t="array" ref="H19">IF(ISERROR(INDEX(Fixtures!$C14:$AN14,H$6)),"",INDEX(Fixtures!$C14:$AN14,H$6))</f>
        <v>NEW (H)</v>
      </c>
      <c r="I19" s="38" t="str">
        <f t="array" ref="I19">IF(ISERROR(INDEX(Fixtures!$C14:$AN14,I$6)),"",INDEX(Fixtures!$C14:$AN14,I$6))</f>
        <v>FUL (H)</v>
      </c>
      <c r="J19" s="38" t="str">
        <f t="array" ref="J19">IF(ISERROR(INDEX(Fixtures!$C14:$AN14,J$6)),"",INDEX(Fixtures!$C14:$AN14,J$6))</f>
        <v/>
      </c>
      <c r="K19" s="38" t="str">
        <f t="array" ref="K19">IF(ISERROR(INDEX(Fixtures!$C14:$AN14,K$6)),"",INDEX(Fixtures!$C14:$AN14,K$6))</f>
        <v/>
      </c>
      <c r="L19" s="38" t="str">
        <f t="array" ref="L19">IF(ISERROR(INDEX(Fixtures!$C14:$AN14,L$6)),"",INDEX(Fixtures!$C14:$AN14,L$6))</f>
        <v/>
      </c>
      <c r="M19" s="38" t="str">
        <f t="array" ref="M19">IF(ISERROR(INDEX(Fixtures!$C14:$AN14,M$6)),"",INDEX(Fixtures!$C14:$AN14,M$6))</f>
        <v/>
      </c>
      <c r="N19" s="36" t="str">
        <f t="array" ref="N19">IF(ISERROR(INDEX(Fixtures!$C14:$AN14,N$6)),"",INDEX(Fixtures!$C14:$AN14,N$6))</f>
        <v/>
      </c>
    </row>
    <row r="20" spans="1:14" s="14" customFormat="1" ht="12.75" customHeight="1" x14ac:dyDescent="0.35">
      <c r="A20" s="3">
        <f t="shared" si="1"/>
        <v>10</v>
      </c>
      <c r="B20" s="34" t="str">
        <f>Difficulties!A16</f>
        <v>Man Utd</v>
      </c>
      <c r="C20" s="35">
        <f>INDEX(Calc_OppAtt!$B83:$AM83,1,Intro!$C$11)</f>
        <v>0.19700000000000001</v>
      </c>
      <c r="D20" s="36">
        <f>RANK(C20,$C$7:$C$26,0)+COUNTIF($C$7:$C20,$C20)-1</f>
        <v>10</v>
      </c>
      <c r="E20" s="37" t="str">
        <f t="array" ref="E20">IF(ISERROR(INDEX(Fixtures!$C15:$AN15,E$6)),"",INDEX(Fixtures!$C15:$AN15,E$6))</f>
        <v>LEI (H)</v>
      </c>
      <c r="F20" s="38" t="str">
        <f t="array" ref="F20">IF(ISERROR(INDEX(Fixtures!$C15:$AN15,F$6)),"",INDEX(Fixtures!$C15:$AN15,F$6))</f>
        <v>BHA (A)</v>
      </c>
      <c r="G20" s="38" t="str">
        <f t="array" ref="G20">IF(ISERROR(INDEX(Fixtures!$C15:$AN15,G$6)),"",INDEX(Fixtures!$C15:$AN15,G$6))</f>
        <v>TOT (H)</v>
      </c>
      <c r="H20" s="38" t="str">
        <f t="array" ref="H20">IF(ISERROR(INDEX(Fixtures!$C15:$AN15,H$6)),"",INDEX(Fixtures!$C15:$AN15,H$6))</f>
        <v>BUR (A)</v>
      </c>
      <c r="I20" s="38" t="str">
        <f t="array" ref="I20">IF(ISERROR(INDEX(Fixtures!$C15:$AN15,I$6)),"",INDEX(Fixtures!$C15:$AN15,I$6))</f>
        <v>WAT (A)</v>
      </c>
      <c r="J20" s="38" t="str">
        <f t="array" ref="J20">IF(ISERROR(INDEX(Fixtures!$C15:$AN15,J$6)),"",INDEX(Fixtures!$C15:$AN15,J$6))</f>
        <v/>
      </c>
      <c r="K20" s="38" t="str">
        <f t="array" ref="K20">IF(ISERROR(INDEX(Fixtures!$C15:$AN15,K$6)),"",INDEX(Fixtures!$C15:$AN15,K$6))</f>
        <v/>
      </c>
      <c r="L20" s="38" t="str">
        <f t="array" ref="L20">IF(ISERROR(INDEX(Fixtures!$C15:$AN15,L$6)),"",INDEX(Fixtures!$C15:$AN15,L$6))</f>
        <v/>
      </c>
      <c r="M20" s="38" t="str">
        <f t="array" ref="M20">IF(ISERROR(INDEX(Fixtures!$C15:$AN15,M$6)),"",INDEX(Fixtures!$C15:$AN15,M$6))</f>
        <v/>
      </c>
      <c r="N20" s="36" t="str">
        <f t="array" ref="N20">IF(ISERROR(INDEX(Fixtures!$C15:$AN15,N$6)),"",INDEX(Fixtures!$C15:$AN15,N$6))</f>
        <v/>
      </c>
    </row>
    <row r="21" spans="1:14" s="14" customFormat="1" ht="12.75" customHeight="1" x14ac:dyDescent="0.35">
      <c r="A21" s="3">
        <f t="shared" si="1"/>
        <v>18</v>
      </c>
      <c r="B21" s="34" t="str">
        <f>Difficulties!A17</f>
        <v>Newcastle</v>
      </c>
      <c r="C21" s="35">
        <f>INDEX(Calc_OppAtt!$B84:$AM84,1,Intro!$C$11)</f>
        <v>-0.749</v>
      </c>
      <c r="D21" s="36">
        <f>RANK(C21,$C$7:$C$26,0)+COUNTIF($C$7:$C21,$C21)-1</f>
        <v>18</v>
      </c>
      <c r="E21" s="37" t="str">
        <f t="array" ref="E21">IF(ISERROR(INDEX(Fixtures!$C16:$AN16,E$6)),"",INDEX(Fixtures!$C16:$AN16,E$6))</f>
        <v>TOT (H)</v>
      </c>
      <c r="F21" s="38" t="str">
        <f t="array" ref="F21">IF(ISERROR(INDEX(Fixtures!$C16:$AN16,F$6)),"",INDEX(Fixtures!$C16:$AN16,F$6))</f>
        <v>CAR (A)</v>
      </c>
      <c r="G21" s="38" t="str">
        <f t="array" ref="G21">IF(ISERROR(INDEX(Fixtures!$C16:$AN16,G$6)),"",INDEX(Fixtures!$C16:$AN16,G$6))</f>
        <v>CHE (H)</v>
      </c>
      <c r="H21" s="38" t="str">
        <f t="array" ref="H21">IF(ISERROR(INDEX(Fixtures!$C16:$AN16,H$6)),"",INDEX(Fixtures!$C16:$AN16,H$6))</f>
        <v>MCI (A)</v>
      </c>
      <c r="I21" s="38" t="str">
        <f t="array" ref="I21">IF(ISERROR(INDEX(Fixtures!$C16:$AN16,I$6)),"",INDEX(Fixtures!$C16:$AN16,I$6))</f>
        <v>ARS (H)</v>
      </c>
      <c r="J21" s="38" t="str">
        <f t="array" ref="J21">IF(ISERROR(INDEX(Fixtures!$C16:$AN16,J$6)),"",INDEX(Fixtures!$C16:$AN16,J$6))</f>
        <v/>
      </c>
      <c r="K21" s="38" t="str">
        <f t="array" ref="K21">IF(ISERROR(INDEX(Fixtures!$C16:$AN16,K$6)),"",INDEX(Fixtures!$C16:$AN16,K$6))</f>
        <v/>
      </c>
      <c r="L21" s="38" t="str">
        <f t="array" ref="L21">IF(ISERROR(INDEX(Fixtures!$C16:$AN16,L$6)),"",INDEX(Fixtures!$C16:$AN16,L$6))</f>
        <v/>
      </c>
      <c r="M21" s="38" t="str">
        <f t="array" ref="M21">IF(ISERROR(INDEX(Fixtures!$C16:$AN16,M$6)),"",INDEX(Fixtures!$C16:$AN16,M$6))</f>
        <v/>
      </c>
      <c r="N21" s="36" t="str">
        <f t="array" ref="N21">IF(ISERROR(INDEX(Fixtures!$C16:$AN16,N$6)),"",INDEX(Fixtures!$C16:$AN16,N$6))</f>
        <v/>
      </c>
    </row>
    <row r="22" spans="1:14" s="14" customFormat="1" ht="12.75" customHeight="1" x14ac:dyDescent="0.35">
      <c r="A22" s="3">
        <f t="shared" si="1"/>
        <v>5</v>
      </c>
      <c r="B22" s="34" t="str">
        <f>Difficulties!A18</f>
        <v>Southampton</v>
      </c>
      <c r="C22" s="35">
        <f>INDEX(Calc_OppAtt!$B85:$AM85,1,Intro!$C$11)</f>
        <v>0.56599999999999995</v>
      </c>
      <c r="D22" s="36">
        <f>RANK(C22,$C$7:$C$26,0)+COUNTIF($C$7:$C22,$C22)-1</f>
        <v>5</v>
      </c>
      <c r="E22" s="37" t="str">
        <f t="array" ref="E22">IF(ISERROR(INDEX(Fixtures!$C17:$AN17,E$6)),"",INDEX(Fixtures!$C17:$AN17,E$6))</f>
        <v>BUR (H)</v>
      </c>
      <c r="F22" s="38" t="str">
        <f t="array" ref="F22">IF(ISERROR(INDEX(Fixtures!$C17:$AN17,F$6)),"",INDEX(Fixtures!$C17:$AN17,F$6))</f>
        <v>EVE (A)</v>
      </c>
      <c r="G22" s="38" t="str">
        <f t="array" ref="G22">IF(ISERROR(INDEX(Fixtures!$C17:$AN17,G$6)),"",INDEX(Fixtures!$C17:$AN17,G$6))</f>
        <v>LEI (H)</v>
      </c>
      <c r="H22" s="38" t="str">
        <f t="array" ref="H22">IF(ISERROR(INDEX(Fixtures!$C17:$AN17,H$6)),"",INDEX(Fixtures!$C17:$AN17,H$6))</f>
        <v>CRY (A)</v>
      </c>
      <c r="I22" s="38" t="str">
        <f t="array" ref="I22">IF(ISERROR(INDEX(Fixtures!$C17:$AN17,I$6)),"",INDEX(Fixtures!$C17:$AN17,I$6))</f>
        <v>BHA (H)</v>
      </c>
      <c r="J22" s="38" t="str">
        <f t="array" ref="J22">IF(ISERROR(INDEX(Fixtures!$C17:$AN17,J$6)),"",INDEX(Fixtures!$C17:$AN17,J$6))</f>
        <v/>
      </c>
      <c r="K22" s="38" t="str">
        <f t="array" ref="K22">IF(ISERROR(INDEX(Fixtures!$C17:$AN17,K$6)),"",INDEX(Fixtures!$C17:$AN17,K$6))</f>
        <v/>
      </c>
      <c r="L22" s="38" t="str">
        <f t="array" ref="L22">IF(ISERROR(INDEX(Fixtures!$C17:$AN17,L$6)),"",INDEX(Fixtures!$C17:$AN17,L$6))</f>
        <v/>
      </c>
      <c r="M22" s="38" t="str">
        <f t="array" ref="M22">IF(ISERROR(INDEX(Fixtures!$C17:$AN17,M$6)),"",INDEX(Fixtures!$C17:$AN17,M$6))</f>
        <v/>
      </c>
      <c r="N22" s="36" t="str">
        <f t="array" ref="N22">IF(ISERROR(INDEX(Fixtures!$C17:$AN17,N$6)),"",INDEX(Fixtures!$C17:$AN17,N$6))</f>
        <v/>
      </c>
    </row>
    <row r="23" spans="1:14" s="14" customFormat="1" ht="12.75" customHeight="1" x14ac:dyDescent="0.35">
      <c r="A23" s="3">
        <f t="shared" si="1"/>
        <v>14</v>
      </c>
      <c r="B23" s="34" t="str">
        <f>Difficulties!A19</f>
        <v>Tottenham</v>
      </c>
      <c r="C23" s="35">
        <f>INDEX(Calc_OppAtt!$B86:$AM86,1,Intro!$C$11)</f>
        <v>-0.46400000000000002</v>
      </c>
      <c r="D23" s="36">
        <f>RANK(C23,$C$7:$C$26,0)+COUNTIF($C$7:$C23,$C23)-1</f>
        <v>14</v>
      </c>
      <c r="E23" s="37" t="str">
        <f t="array" ref="E23">IF(ISERROR(INDEX(Fixtures!$C18:$AN18,E$6)),"",INDEX(Fixtures!$C18:$AN18,E$6))</f>
        <v>NEW (A)</v>
      </c>
      <c r="F23" s="38" t="str">
        <f t="array" ref="F23">IF(ISERROR(INDEX(Fixtures!$C18:$AN18,F$6)),"",INDEX(Fixtures!$C18:$AN18,F$6))</f>
        <v>FUL (H)</v>
      </c>
      <c r="G23" s="38" t="str">
        <f t="array" ref="G23">IF(ISERROR(INDEX(Fixtures!$C18:$AN18,G$6)),"",INDEX(Fixtures!$C18:$AN18,G$6))</f>
        <v>MNU (A)</v>
      </c>
      <c r="H23" s="38" t="str">
        <f t="array" ref="H23">IF(ISERROR(INDEX(Fixtures!$C18:$AN18,H$6)),"",INDEX(Fixtures!$C18:$AN18,H$6))</f>
        <v>WAT (A)</v>
      </c>
      <c r="I23" s="38" t="str">
        <f t="array" ref="I23">IF(ISERROR(INDEX(Fixtures!$C18:$AN18,I$6)),"",INDEX(Fixtures!$C18:$AN18,I$6))</f>
        <v>LIV (H)</v>
      </c>
      <c r="J23" s="38" t="str">
        <f t="array" ref="J23">IF(ISERROR(INDEX(Fixtures!$C18:$AN18,J$6)),"",INDEX(Fixtures!$C18:$AN18,J$6))</f>
        <v/>
      </c>
      <c r="K23" s="38" t="str">
        <f t="array" ref="K23">IF(ISERROR(INDEX(Fixtures!$C18:$AN18,K$6)),"",INDEX(Fixtures!$C18:$AN18,K$6))</f>
        <v/>
      </c>
      <c r="L23" s="38" t="str">
        <f t="array" ref="L23">IF(ISERROR(INDEX(Fixtures!$C18:$AN18,L$6)),"",INDEX(Fixtures!$C18:$AN18,L$6))</f>
        <v/>
      </c>
      <c r="M23" s="38" t="str">
        <f t="array" ref="M23">IF(ISERROR(INDEX(Fixtures!$C18:$AN18,M$6)),"",INDEX(Fixtures!$C18:$AN18,M$6))</f>
        <v/>
      </c>
      <c r="N23" s="36" t="str">
        <f t="array" ref="N23">IF(ISERROR(INDEX(Fixtures!$C18:$AN18,N$6)),"",INDEX(Fixtures!$C18:$AN18,N$6))</f>
        <v/>
      </c>
    </row>
    <row r="24" spans="1:14" s="14" customFormat="1" ht="12.75" customHeight="1" x14ac:dyDescent="0.35">
      <c r="A24" s="3">
        <f t="shared" si="1"/>
        <v>19</v>
      </c>
      <c r="B24" s="34" t="str">
        <f>Difficulties!A20</f>
        <v>Watford</v>
      </c>
      <c r="C24" s="35">
        <f>INDEX(Calc_OppAtt!$B87:$AM87,1,Intro!$C$11)</f>
        <v>-0.75</v>
      </c>
      <c r="D24" s="36">
        <f>RANK(C24,$C$7:$C$26,0)+COUNTIF($C$7:$C24,$C24)-1</f>
        <v>19</v>
      </c>
      <c r="E24" s="37" t="str">
        <f t="array" ref="E24">IF(ISERROR(INDEX(Fixtures!$C19:$AN19,E$6)),"",INDEX(Fixtures!$C19:$AN19,E$6))</f>
        <v>BHA (H)</v>
      </c>
      <c r="F24" s="38" t="str">
        <f t="array" ref="F24">IF(ISERROR(INDEX(Fixtures!$C19:$AN19,F$6)),"",INDEX(Fixtures!$C19:$AN19,F$6))</f>
        <v>BUR (A)</v>
      </c>
      <c r="G24" s="38" t="str">
        <f t="array" ref="G24">IF(ISERROR(INDEX(Fixtures!$C19:$AN19,G$6)),"",INDEX(Fixtures!$C19:$AN19,G$6))</f>
        <v>CRY (H)</v>
      </c>
      <c r="H24" s="38" t="str">
        <f t="array" ref="H24">IF(ISERROR(INDEX(Fixtures!$C19:$AN19,H$6)),"",INDEX(Fixtures!$C19:$AN19,H$6))</f>
        <v>TOT (H)</v>
      </c>
      <c r="I24" s="38" t="str">
        <f t="array" ref="I24">IF(ISERROR(INDEX(Fixtures!$C19:$AN19,I$6)),"",INDEX(Fixtures!$C19:$AN19,I$6))</f>
        <v>MNU (H)</v>
      </c>
      <c r="J24" s="38" t="str">
        <f t="array" ref="J24">IF(ISERROR(INDEX(Fixtures!$C19:$AN19,J$6)),"",INDEX(Fixtures!$C19:$AN19,J$6))</f>
        <v/>
      </c>
      <c r="K24" s="38" t="str">
        <f t="array" ref="K24">IF(ISERROR(INDEX(Fixtures!$C19:$AN19,K$6)),"",INDEX(Fixtures!$C19:$AN19,K$6))</f>
        <v/>
      </c>
      <c r="L24" s="38" t="str">
        <f t="array" ref="L24">IF(ISERROR(INDEX(Fixtures!$C19:$AN19,L$6)),"",INDEX(Fixtures!$C19:$AN19,L$6))</f>
        <v/>
      </c>
      <c r="M24" s="38" t="str">
        <f t="array" ref="M24">IF(ISERROR(INDEX(Fixtures!$C19:$AN19,M$6)),"",INDEX(Fixtures!$C19:$AN19,M$6))</f>
        <v/>
      </c>
      <c r="N24" s="36" t="str">
        <f t="array" ref="N24">IF(ISERROR(INDEX(Fixtures!$C19:$AN19,N$6)),"",INDEX(Fixtures!$C19:$AN19,N$6))</f>
        <v/>
      </c>
    </row>
    <row r="25" spans="1:14" s="14" customFormat="1" ht="12.75" customHeight="1" x14ac:dyDescent="0.35">
      <c r="A25" s="3">
        <f t="shared" si="1"/>
        <v>17</v>
      </c>
      <c r="B25" s="39" t="str">
        <f>Difficulties!A21</f>
        <v>West Ham</v>
      </c>
      <c r="C25" s="40">
        <f>INDEX(Calc_OppAtt!$B88:$AM88,1,Intro!$C$11)</f>
        <v>-0.73899999999999999</v>
      </c>
      <c r="D25" s="41">
        <f>RANK(C25,$C$7:$C$26,0)+COUNTIF($C$7:$C25,$C25)-1</f>
        <v>17</v>
      </c>
      <c r="E25" s="42" t="str">
        <f t="array" ref="E25">IF(ISERROR(INDEX(Fixtures!$C20:$AN20,E$6)),"",INDEX(Fixtures!$C20:$AN20,E$6))</f>
        <v>LIV (A)</v>
      </c>
      <c r="F25" s="43" t="str">
        <f t="array" ref="F25">IF(ISERROR(INDEX(Fixtures!$C20:$AN20,F$6)),"",INDEX(Fixtures!$C20:$AN20,F$6))</f>
        <v>BOU (H)</v>
      </c>
      <c r="G25" s="43" t="str">
        <f t="array" ref="G25">IF(ISERROR(INDEX(Fixtures!$C20:$AN20,G$6)),"",INDEX(Fixtures!$C20:$AN20,G$6))</f>
        <v>ARS (A)</v>
      </c>
      <c r="H25" s="43" t="str">
        <f t="array" ref="H25">IF(ISERROR(INDEX(Fixtures!$C20:$AN20,H$6)),"",INDEX(Fixtures!$C20:$AN20,H$6))</f>
        <v>WOL (H)</v>
      </c>
      <c r="I25" s="43" t="str">
        <f t="array" ref="I25">IF(ISERROR(INDEX(Fixtures!$C20:$AN20,I$6)),"",INDEX(Fixtures!$C20:$AN20,I$6))</f>
        <v>EVE (A)</v>
      </c>
      <c r="J25" s="43" t="str">
        <f t="array" ref="J25">IF(ISERROR(INDEX(Fixtures!$C20:$AN20,J$6)),"",INDEX(Fixtures!$C20:$AN20,J$6))</f>
        <v/>
      </c>
      <c r="K25" s="43" t="str">
        <f t="array" ref="K25">IF(ISERROR(INDEX(Fixtures!$C20:$AN20,K$6)),"",INDEX(Fixtures!$C20:$AN20,K$6))</f>
        <v/>
      </c>
      <c r="L25" s="43" t="str">
        <f t="array" ref="L25">IF(ISERROR(INDEX(Fixtures!$C20:$AN20,L$6)),"",INDEX(Fixtures!$C20:$AN20,L$6))</f>
        <v/>
      </c>
      <c r="M25" s="43" t="str">
        <f t="array" ref="M25">IF(ISERROR(INDEX(Fixtures!$C20:$AN20,M$6)),"",INDEX(Fixtures!$C20:$AN20,M$6))</f>
        <v/>
      </c>
      <c r="N25" s="41" t="str">
        <f t="array" ref="N25">IF(ISERROR(INDEX(Fixtures!$C20:$AN20,N$6)),"",INDEX(Fixtures!$C20:$AN20,N$6))</f>
        <v/>
      </c>
    </row>
    <row r="26" spans="1:14" s="14" customFormat="1" ht="12.5" customHeight="1" thickBot="1" x14ac:dyDescent="0.4">
      <c r="A26" s="3">
        <f t="shared" si="1"/>
        <v>13</v>
      </c>
      <c r="B26" s="26" t="str">
        <f>Difficulties!A22</f>
        <v>Wolves</v>
      </c>
      <c r="C26" s="24">
        <f>INDEX(Calc_OppAtt!$B89:$AM89,1,Intro!$C$11)</f>
        <v>-0.434</v>
      </c>
      <c r="D26" s="28">
        <f>RANK(C26,$C$7:$C$26,0)+COUNTIF($C$7:$C26,$C26)-1</f>
        <v>13</v>
      </c>
      <c r="E26" s="29" t="str">
        <f t="array" ref="E26">IF(ISERROR(INDEX(Fixtures!$C21:$AN21,E$6)),"",INDEX(Fixtures!$C21:$AN21,E$6))</f>
        <v>EVE (H)</v>
      </c>
      <c r="F26" s="30" t="str">
        <f t="array" ref="F26">IF(ISERROR(INDEX(Fixtures!$C21:$AN21,F$6)),"",INDEX(Fixtures!$C21:$AN21,F$6))</f>
        <v>LEI (A)</v>
      </c>
      <c r="G26" s="30" t="str">
        <f t="array" ref="G26">IF(ISERROR(INDEX(Fixtures!$C21:$AN21,G$6)),"",INDEX(Fixtures!$C21:$AN21,G$6))</f>
        <v>MCI (H)</v>
      </c>
      <c r="H26" s="30" t="str">
        <f t="array" ref="H26">IF(ISERROR(INDEX(Fixtures!$C21:$AN21,H$6)),"",INDEX(Fixtures!$C21:$AN21,H$6))</f>
        <v>WHU (A)</v>
      </c>
      <c r="I26" s="30" t="str">
        <f t="array" ref="I26">IF(ISERROR(INDEX(Fixtures!$C21:$AN21,I$6)),"",INDEX(Fixtures!$C21:$AN21,I$6))</f>
        <v>BUR (H)</v>
      </c>
      <c r="J26" s="30" t="str">
        <f t="array" ref="J26">IF(ISERROR(INDEX(Fixtures!$C21:$AN21,J$6)),"",INDEX(Fixtures!$C21:$AN21,J$6))</f>
        <v/>
      </c>
      <c r="K26" s="30" t="str">
        <f t="array" ref="K26">IF(ISERROR(INDEX(Fixtures!$C21:$AN21,K$6)),"",INDEX(Fixtures!$C21:$AN21,K$6))</f>
        <v/>
      </c>
      <c r="L26" s="30" t="str">
        <f t="array" ref="L26">IF(ISERROR(INDEX(Fixtures!$C21:$AN21,L$6)),"",INDEX(Fixtures!$C21:$AN21,L$6))</f>
        <v/>
      </c>
      <c r="M26" s="30" t="str">
        <f t="array" ref="M26">IF(ISERROR(INDEX(Fixtures!$C21:$AN21,M$6)),"",INDEX(Fixtures!$C21:$AN21,M$6))</f>
        <v/>
      </c>
      <c r="N26" s="28" t="str">
        <f t="array" ref="N26">IF(ISERROR(INDEX(Fixtures!$C21:$AN21,N$6)),"",INDEX(Fixtures!$C21:$AN21,N$6))</f>
        <v/>
      </c>
    </row>
    <row r="27" spans="1:14" s="14" customFormat="1" ht="18.5" customHeight="1" thickBot="1" x14ac:dyDescent="0.3">
      <c r="A27" s="3"/>
      <c r="B27" s="55" t="s">
        <v>140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</row>
    <row r="28" spans="1:14" s="14" customFormat="1" ht="15.75" customHeight="1" thickBot="1" x14ac:dyDescent="0.4">
      <c r="A28" s="3"/>
      <c r="B28" s="51" t="s">
        <v>0</v>
      </c>
      <c r="C28" s="52" t="s">
        <v>139</v>
      </c>
      <c r="D28" s="53" t="s">
        <v>79</v>
      </c>
      <c r="E28" s="52">
        <f t="shared" ref="E28:N28" si="2">E6</f>
        <v>1</v>
      </c>
      <c r="F28" s="54">
        <f t="shared" si="2"/>
        <v>2</v>
      </c>
      <c r="G28" s="54">
        <f t="shared" si="2"/>
        <v>3</v>
      </c>
      <c r="H28" s="54">
        <f t="shared" si="2"/>
        <v>4</v>
      </c>
      <c r="I28" s="54">
        <f t="shared" si="2"/>
        <v>5</v>
      </c>
      <c r="J28" s="54" t="str">
        <f t="shared" si="2"/>
        <v/>
      </c>
      <c r="K28" s="54" t="str">
        <f t="shared" si="2"/>
        <v/>
      </c>
      <c r="L28" s="54" t="str">
        <f t="shared" si="2"/>
        <v/>
      </c>
      <c r="M28" s="54" t="str">
        <f t="shared" si="2"/>
        <v/>
      </c>
      <c r="N28" s="53" t="str">
        <f t="shared" si="2"/>
        <v/>
      </c>
    </row>
    <row r="29" spans="1:14" s="14" customFormat="1" ht="12.75" customHeight="1" x14ac:dyDescent="0.35">
      <c r="A29" s="3"/>
      <c r="B29" s="26" t="str">
        <f t="shared" ref="B29:B48" si="3">VLOOKUP($D29,$A$7:$N$26,2,FALSE)</f>
        <v>Everton</v>
      </c>
      <c r="C29" s="24">
        <f>VLOOKUP($D29,$A$7:$N$26,3,FALSE)</f>
        <v>1.827</v>
      </c>
      <c r="D29" s="28">
        <v>1</v>
      </c>
      <c r="E29" s="29" t="str">
        <f t="shared" ref="E29:E48" si="4">VLOOKUP($D29,$A$7:$N$26,5,FALSE)</f>
        <v>WOL (A)</v>
      </c>
      <c r="F29" s="30" t="str">
        <f t="shared" ref="F29:F48" si="5">VLOOKUP($D29,$A$7:$N$26,6,FALSE)</f>
        <v>SOU (H)</v>
      </c>
      <c r="G29" s="30" t="str">
        <f t="shared" ref="G29:G48" si="6">VLOOKUP($D29,$A$7:$N$26,7,FALSE)</f>
        <v>BOU (A)</v>
      </c>
      <c r="H29" s="30" t="str">
        <f t="shared" ref="H29:H48" si="7">VLOOKUP($D29,$A$7:$N$26,8,FALSE)</f>
        <v>HUD (H)</v>
      </c>
      <c r="I29" s="30" t="str">
        <f t="shared" ref="I29:I48" si="8">VLOOKUP($D29,$A$7:$N$26,9,FALSE)</f>
        <v>WHU (H)</v>
      </c>
      <c r="J29" s="30" t="str">
        <f t="shared" ref="J29:J48" si="9">VLOOKUP($D29,$A$7:$N$26,10,FALSE)</f>
        <v/>
      </c>
      <c r="K29" s="30" t="str">
        <f t="shared" ref="K29:K48" si="10">VLOOKUP($D29,$A$7:$N$26,11,FALSE)</f>
        <v/>
      </c>
      <c r="L29" s="30" t="str">
        <f t="shared" ref="L29:L48" si="11">VLOOKUP($D29,$A$7:$N$26,12,FALSE)</f>
        <v/>
      </c>
      <c r="M29" s="30" t="str">
        <f t="shared" ref="M29:M48" si="12">VLOOKUP($D29,$A$7:$N$26,13,FALSE)</f>
        <v/>
      </c>
      <c r="N29" s="28" t="str">
        <f t="shared" ref="N29:N48" si="13">VLOOKUP($D29,$A$7:$N$26,14,FALSE)</f>
        <v/>
      </c>
    </row>
    <row r="30" spans="1:14" s="14" customFormat="1" ht="12.75" customHeight="1" x14ac:dyDescent="0.35">
      <c r="A30" s="3"/>
      <c r="B30" s="34" t="str">
        <f t="shared" si="3"/>
        <v>Bournemouth</v>
      </c>
      <c r="C30" s="35">
        <f t="shared" ref="C30:C48" si="14">VLOOKUP($D30,$A$7:$C$26,3,FALSE)</f>
        <v>1.0369999999999999</v>
      </c>
      <c r="D30" s="36">
        <v>2</v>
      </c>
      <c r="E30" s="37" t="str">
        <f t="shared" si="4"/>
        <v>CAR (H)</v>
      </c>
      <c r="F30" s="38" t="str">
        <f t="shared" si="5"/>
        <v>WHU (A)</v>
      </c>
      <c r="G30" s="38" t="str">
        <f t="shared" si="6"/>
        <v>EVE (H)</v>
      </c>
      <c r="H30" s="38" t="str">
        <f t="shared" si="7"/>
        <v>CHE (A)</v>
      </c>
      <c r="I30" s="38" t="str">
        <f t="shared" si="8"/>
        <v>LEI (H)</v>
      </c>
      <c r="J30" s="38" t="str">
        <f t="shared" si="9"/>
        <v/>
      </c>
      <c r="K30" s="38" t="str">
        <f t="shared" si="10"/>
        <v/>
      </c>
      <c r="L30" s="38" t="str">
        <f t="shared" si="11"/>
        <v/>
      </c>
      <c r="M30" s="38" t="str">
        <f t="shared" si="12"/>
        <v/>
      </c>
      <c r="N30" s="36" t="str">
        <f t="shared" si="13"/>
        <v/>
      </c>
    </row>
    <row r="31" spans="1:14" s="14" customFormat="1" ht="12.75" customHeight="1" x14ac:dyDescent="0.35">
      <c r="A31" s="3"/>
      <c r="B31" s="34" t="str">
        <f t="shared" si="3"/>
        <v>Man City</v>
      </c>
      <c r="C31" s="35">
        <f t="shared" si="14"/>
        <v>0.85</v>
      </c>
      <c r="D31" s="36">
        <v>3</v>
      </c>
      <c r="E31" s="37" t="str">
        <f t="shared" si="4"/>
        <v>ARS (A)</v>
      </c>
      <c r="F31" s="38" t="str">
        <f t="shared" si="5"/>
        <v>HUD (H)</v>
      </c>
      <c r="G31" s="38" t="str">
        <f t="shared" si="6"/>
        <v>WOL (A)</v>
      </c>
      <c r="H31" s="38" t="str">
        <f t="shared" si="7"/>
        <v>NEW (H)</v>
      </c>
      <c r="I31" s="38" t="str">
        <f t="shared" si="8"/>
        <v>FUL (H)</v>
      </c>
      <c r="J31" s="38" t="str">
        <f t="shared" si="9"/>
        <v/>
      </c>
      <c r="K31" s="38" t="str">
        <f t="shared" si="10"/>
        <v/>
      </c>
      <c r="L31" s="38" t="str">
        <f t="shared" si="11"/>
        <v/>
      </c>
      <c r="M31" s="38" t="str">
        <f t="shared" si="12"/>
        <v/>
      </c>
      <c r="N31" s="36" t="str">
        <f t="shared" si="13"/>
        <v/>
      </c>
    </row>
    <row r="32" spans="1:14" s="14" customFormat="1" ht="12.75" customHeight="1" x14ac:dyDescent="0.35">
      <c r="A32" s="3"/>
      <c r="B32" s="34" t="str">
        <f t="shared" si="3"/>
        <v>Crystal Palace</v>
      </c>
      <c r="C32" s="35">
        <f t="shared" si="14"/>
        <v>0.70199999999999996</v>
      </c>
      <c r="D32" s="36">
        <v>4</v>
      </c>
      <c r="E32" s="37" t="str">
        <f t="shared" si="4"/>
        <v>FUL (A)</v>
      </c>
      <c r="F32" s="38" t="str">
        <f t="shared" si="5"/>
        <v>LIV (H)</v>
      </c>
      <c r="G32" s="38" t="str">
        <f t="shared" si="6"/>
        <v>WAT (A)</v>
      </c>
      <c r="H32" s="38" t="str">
        <f t="shared" si="7"/>
        <v>SOU (H)</v>
      </c>
      <c r="I32" s="38" t="str">
        <f t="shared" si="8"/>
        <v>HUD (A)</v>
      </c>
      <c r="J32" s="38" t="str">
        <f t="shared" si="9"/>
        <v/>
      </c>
      <c r="K32" s="38" t="str">
        <f t="shared" si="10"/>
        <v/>
      </c>
      <c r="L32" s="38" t="str">
        <f t="shared" si="11"/>
        <v/>
      </c>
      <c r="M32" s="38" t="str">
        <f t="shared" si="12"/>
        <v/>
      </c>
      <c r="N32" s="36" t="str">
        <f t="shared" si="13"/>
        <v/>
      </c>
    </row>
    <row r="33" spans="1:14" s="14" customFormat="1" ht="12.75" customHeight="1" x14ac:dyDescent="0.35">
      <c r="A33" s="3"/>
      <c r="B33" s="34" t="str">
        <f t="shared" si="3"/>
        <v>Southampton</v>
      </c>
      <c r="C33" s="35">
        <f t="shared" si="14"/>
        <v>0.56599999999999995</v>
      </c>
      <c r="D33" s="36">
        <v>5</v>
      </c>
      <c r="E33" s="37" t="str">
        <f t="shared" si="4"/>
        <v>BUR (H)</v>
      </c>
      <c r="F33" s="38" t="str">
        <f t="shared" si="5"/>
        <v>EVE (A)</v>
      </c>
      <c r="G33" s="38" t="str">
        <f t="shared" si="6"/>
        <v>LEI (H)</v>
      </c>
      <c r="H33" s="38" t="str">
        <f t="shared" si="7"/>
        <v>CRY (A)</v>
      </c>
      <c r="I33" s="38" t="str">
        <f t="shared" si="8"/>
        <v>BHA (H)</v>
      </c>
      <c r="J33" s="38" t="str">
        <f t="shared" si="9"/>
        <v/>
      </c>
      <c r="K33" s="38" t="str">
        <f t="shared" si="10"/>
        <v/>
      </c>
      <c r="L33" s="38" t="str">
        <f t="shared" si="11"/>
        <v/>
      </c>
      <c r="M33" s="38" t="str">
        <f t="shared" si="12"/>
        <v/>
      </c>
      <c r="N33" s="36" t="str">
        <f t="shared" si="13"/>
        <v/>
      </c>
    </row>
    <row r="34" spans="1:14" s="14" customFormat="1" ht="12.75" customHeight="1" x14ac:dyDescent="0.35">
      <c r="A34" s="3"/>
      <c r="B34" s="34" t="str">
        <f t="shared" si="3"/>
        <v>Liverpool</v>
      </c>
      <c r="C34" s="35">
        <f t="shared" si="14"/>
        <v>0.46100000000000002</v>
      </c>
      <c r="D34" s="36">
        <v>6</v>
      </c>
      <c r="E34" s="37" t="str">
        <f t="shared" si="4"/>
        <v>WHU (H)</v>
      </c>
      <c r="F34" s="38" t="str">
        <f t="shared" si="5"/>
        <v>CRY (A)</v>
      </c>
      <c r="G34" s="38" t="str">
        <f t="shared" si="6"/>
        <v>BHA (H)</v>
      </c>
      <c r="H34" s="38" t="str">
        <f t="shared" si="7"/>
        <v>LEI (A)</v>
      </c>
      <c r="I34" s="38" t="str">
        <f t="shared" si="8"/>
        <v>TOT (A)</v>
      </c>
      <c r="J34" s="38" t="str">
        <f t="shared" si="9"/>
        <v/>
      </c>
      <c r="K34" s="38" t="str">
        <f t="shared" si="10"/>
        <v/>
      </c>
      <c r="L34" s="38" t="str">
        <f t="shared" si="11"/>
        <v/>
      </c>
      <c r="M34" s="38" t="str">
        <f t="shared" si="12"/>
        <v/>
      </c>
      <c r="N34" s="36" t="str">
        <f t="shared" si="13"/>
        <v/>
      </c>
    </row>
    <row r="35" spans="1:14" s="14" customFormat="1" ht="12.75" customHeight="1" x14ac:dyDescent="0.35">
      <c r="A35" s="3"/>
      <c r="B35" s="34" t="str">
        <f t="shared" si="3"/>
        <v>Chelsea</v>
      </c>
      <c r="C35" s="35">
        <f t="shared" si="14"/>
        <v>0.40600000000000003</v>
      </c>
      <c r="D35" s="36">
        <v>7</v>
      </c>
      <c r="E35" s="37" t="str">
        <f t="shared" si="4"/>
        <v>HUD (A)</v>
      </c>
      <c r="F35" s="38" t="str">
        <f t="shared" si="5"/>
        <v>ARS (H)</v>
      </c>
      <c r="G35" s="38" t="str">
        <f t="shared" si="6"/>
        <v>NEW (A)</v>
      </c>
      <c r="H35" s="38" t="str">
        <f t="shared" si="7"/>
        <v>BOU (H)</v>
      </c>
      <c r="I35" s="38" t="str">
        <f t="shared" si="8"/>
        <v>CAR (H)</v>
      </c>
      <c r="J35" s="38" t="str">
        <f t="shared" si="9"/>
        <v/>
      </c>
      <c r="K35" s="38" t="str">
        <f t="shared" si="10"/>
        <v/>
      </c>
      <c r="L35" s="38" t="str">
        <f t="shared" si="11"/>
        <v/>
      </c>
      <c r="M35" s="38" t="str">
        <f t="shared" si="12"/>
        <v/>
      </c>
      <c r="N35" s="36" t="str">
        <f t="shared" si="13"/>
        <v/>
      </c>
    </row>
    <row r="36" spans="1:14" s="14" customFormat="1" ht="12.75" customHeight="1" x14ac:dyDescent="0.35">
      <c r="A36" s="3"/>
      <c r="B36" s="34" t="str">
        <f t="shared" si="3"/>
        <v>Cardiff</v>
      </c>
      <c r="C36" s="35">
        <f t="shared" si="14"/>
        <v>0.25</v>
      </c>
      <c r="D36" s="36">
        <v>8</v>
      </c>
      <c r="E36" s="37" t="str">
        <f t="shared" si="4"/>
        <v>BOU (A)</v>
      </c>
      <c r="F36" s="38" t="str">
        <f t="shared" si="5"/>
        <v>NEW (H)</v>
      </c>
      <c r="G36" s="38" t="str">
        <f t="shared" si="6"/>
        <v>HUD (A)</v>
      </c>
      <c r="H36" s="38" t="str">
        <f t="shared" si="7"/>
        <v>ARS (H)</v>
      </c>
      <c r="I36" s="38" t="str">
        <f t="shared" si="8"/>
        <v>CHE (A)</v>
      </c>
      <c r="J36" s="38" t="str">
        <f t="shared" si="9"/>
        <v/>
      </c>
      <c r="K36" s="38" t="str">
        <f t="shared" si="10"/>
        <v/>
      </c>
      <c r="L36" s="38" t="str">
        <f t="shared" si="11"/>
        <v/>
      </c>
      <c r="M36" s="38" t="str">
        <f t="shared" si="12"/>
        <v/>
      </c>
      <c r="N36" s="36" t="str">
        <f t="shared" si="13"/>
        <v/>
      </c>
    </row>
    <row r="37" spans="1:14" s="14" customFormat="1" ht="12.75" customHeight="1" x14ac:dyDescent="0.35">
      <c r="A37" s="3"/>
      <c r="B37" s="34" t="str">
        <f t="shared" si="3"/>
        <v>Burnley</v>
      </c>
      <c r="C37" s="35">
        <f t="shared" si="14"/>
        <v>0.22700000000000001</v>
      </c>
      <c r="D37" s="36">
        <v>9</v>
      </c>
      <c r="E37" s="37" t="str">
        <f t="shared" si="4"/>
        <v>SOU (A)</v>
      </c>
      <c r="F37" s="38" t="str">
        <f t="shared" si="5"/>
        <v>WAT (H)</v>
      </c>
      <c r="G37" s="38" t="str">
        <f t="shared" si="6"/>
        <v>FUL (A)</v>
      </c>
      <c r="H37" s="38" t="str">
        <f t="shared" si="7"/>
        <v>MNU (H)</v>
      </c>
      <c r="I37" s="38" t="str">
        <f t="shared" si="8"/>
        <v>WOL (A)</v>
      </c>
      <c r="J37" s="38" t="str">
        <f t="shared" si="9"/>
        <v/>
      </c>
      <c r="K37" s="38" t="str">
        <f t="shared" si="10"/>
        <v/>
      </c>
      <c r="L37" s="38" t="str">
        <f t="shared" si="11"/>
        <v/>
      </c>
      <c r="M37" s="38" t="str">
        <f t="shared" si="12"/>
        <v/>
      </c>
      <c r="N37" s="36" t="str">
        <f t="shared" si="13"/>
        <v/>
      </c>
    </row>
    <row r="38" spans="1:14" s="14" customFormat="1" ht="12.75" customHeight="1" x14ac:dyDescent="0.35">
      <c r="A38" s="3"/>
      <c r="B38" s="34" t="str">
        <f t="shared" si="3"/>
        <v>Man Utd</v>
      </c>
      <c r="C38" s="35">
        <f t="shared" si="14"/>
        <v>0.19700000000000001</v>
      </c>
      <c r="D38" s="36">
        <v>10</v>
      </c>
      <c r="E38" s="37" t="str">
        <f t="shared" si="4"/>
        <v>LEI (H)</v>
      </c>
      <c r="F38" s="38" t="str">
        <f t="shared" si="5"/>
        <v>BHA (A)</v>
      </c>
      <c r="G38" s="38" t="str">
        <f t="shared" si="6"/>
        <v>TOT (H)</v>
      </c>
      <c r="H38" s="38" t="str">
        <f t="shared" si="7"/>
        <v>BUR (A)</v>
      </c>
      <c r="I38" s="38" t="str">
        <f t="shared" si="8"/>
        <v>WAT (A)</v>
      </c>
      <c r="J38" s="38" t="str">
        <f t="shared" si="9"/>
        <v/>
      </c>
      <c r="K38" s="38" t="str">
        <f t="shared" si="10"/>
        <v/>
      </c>
      <c r="L38" s="38" t="str">
        <f t="shared" si="11"/>
        <v/>
      </c>
      <c r="M38" s="38" t="str">
        <f t="shared" si="12"/>
        <v/>
      </c>
      <c r="N38" s="36" t="str">
        <f t="shared" si="13"/>
        <v/>
      </c>
    </row>
    <row r="39" spans="1:14" s="14" customFormat="1" ht="12.75" customHeight="1" x14ac:dyDescent="0.35">
      <c r="A39" s="3"/>
      <c r="B39" s="34" t="str">
        <f t="shared" si="3"/>
        <v>Leicester</v>
      </c>
      <c r="C39" s="35">
        <f t="shared" si="14"/>
        <v>-0.21299999999999999</v>
      </c>
      <c r="D39" s="36">
        <v>11</v>
      </c>
      <c r="E39" s="37" t="str">
        <f t="shared" si="4"/>
        <v>MNU (A)</v>
      </c>
      <c r="F39" s="38" t="str">
        <f t="shared" si="5"/>
        <v>WOL (H)</v>
      </c>
      <c r="G39" s="38" t="str">
        <f t="shared" si="6"/>
        <v>SOU (A)</v>
      </c>
      <c r="H39" s="38" t="str">
        <f t="shared" si="7"/>
        <v>LIV (H)</v>
      </c>
      <c r="I39" s="38" t="str">
        <f t="shared" si="8"/>
        <v>BOU (A)</v>
      </c>
      <c r="J39" s="38" t="str">
        <f t="shared" si="9"/>
        <v/>
      </c>
      <c r="K39" s="38" t="str">
        <f t="shared" si="10"/>
        <v/>
      </c>
      <c r="L39" s="38" t="str">
        <f t="shared" si="11"/>
        <v/>
      </c>
      <c r="M39" s="38" t="str">
        <f t="shared" si="12"/>
        <v/>
      </c>
      <c r="N39" s="36" t="str">
        <f t="shared" si="13"/>
        <v/>
      </c>
    </row>
    <row r="40" spans="1:14" s="14" customFormat="1" ht="12.75" customHeight="1" x14ac:dyDescent="0.35">
      <c r="A40" s="3"/>
      <c r="B40" s="34" t="str">
        <f t="shared" si="3"/>
        <v>Brighton</v>
      </c>
      <c r="C40" s="35">
        <f t="shared" si="14"/>
        <v>-0.41199999999999998</v>
      </c>
      <c r="D40" s="36">
        <v>12</v>
      </c>
      <c r="E40" s="37" t="str">
        <f t="shared" si="4"/>
        <v>WAT (A)</v>
      </c>
      <c r="F40" s="38" t="str">
        <f t="shared" si="5"/>
        <v>MNU (H)</v>
      </c>
      <c r="G40" s="38" t="str">
        <f t="shared" si="6"/>
        <v>LIV (A)</v>
      </c>
      <c r="H40" s="38" t="str">
        <f t="shared" si="7"/>
        <v>FUL (H)</v>
      </c>
      <c r="I40" s="38" t="str">
        <f t="shared" si="8"/>
        <v>SOU (A)</v>
      </c>
      <c r="J40" s="38" t="str">
        <f t="shared" si="9"/>
        <v/>
      </c>
      <c r="K40" s="38" t="str">
        <f t="shared" si="10"/>
        <v/>
      </c>
      <c r="L40" s="38" t="str">
        <f t="shared" si="11"/>
        <v/>
      </c>
      <c r="M40" s="38" t="str">
        <f t="shared" si="12"/>
        <v/>
      </c>
      <c r="N40" s="36" t="str">
        <f t="shared" si="13"/>
        <v/>
      </c>
    </row>
    <row r="41" spans="1:14" s="14" customFormat="1" ht="12.75" customHeight="1" x14ac:dyDescent="0.35">
      <c r="A41" s="3"/>
      <c r="B41" s="34" t="str">
        <f t="shared" si="3"/>
        <v>Wolves</v>
      </c>
      <c r="C41" s="35">
        <f t="shared" si="14"/>
        <v>-0.434</v>
      </c>
      <c r="D41" s="36">
        <v>13</v>
      </c>
      <c r="E41" s="37" t="str">
        <f t="shared" si="4"/>
        <v>EVE (H)</v>
      </c>
      <c r="F41" s="38" t="str">
        <f t="shared" si="5"/>
        <v>LEI (A)</v>
      </c>
      <c r="G41" s="38" t="str">
        <f t="shared" si="6"/>
        <v>MCI (H)</v>
      </c>
      <c r="H41" s="38" t="str">
        <f t="shared" si="7"/>
        <v>WHU (A)</v>
      </c>
      <c r="I41" s="38" t="str">
        <f t="shared" si="8"/>
        <v>BUR (H)</v>
      </c>
      <c r="J41" s="38" t="str">
        <f t="shared" si="9"/>
        <v/>
      </c>
      <c r="K41" s="38" t="str">
        <f t="shared" si="10"/>
        <v/>
      </c>
      <c r="L41" s="38" t="str">
        <f t="shared" si="11"/>
        <v/>
      </c>
      <c r="M41" s="38" t="str">
        <f t="shared" si="12"/>
        <v/>
      </c>
      <c r="N41" s="36" t="str">
        <f t="shared" si="13"/>
        <v/>
      </c>
    </row>
    <row r="42" spans="1:14" s="14" customFormat="1" ht="12.75" customHeight="1" x14ac:dyDescent="0.35">
      <c r="A42" s="3"/>
      <c r="B42" s="34" t="str">
        <f t="shared" si="3"/>
        <v>Tottenham</v>
      </c>
      <c r="C42" s="35">
        <f t="shared" si="14"/>
        <v>-0.46400000000000002</v>
      </c>
      <c r="D42" s="36">
        <v>14</v>
      </c>
      <c r="E42" s="37" t="str">
        <f t="shared" si="4"/>
        <v>NEW (A)</v>
      </c>
      <c r="F42" s="38" t="str">
        <f t="shared" si="5"/>
        <v>FUL (H)</v>
      </c>
      <c r="G42" s="38" t="str">
        <f t="shared" si="6"/>
        <v>MNU (A)</v>
      </c>
      <c r="H42" s="38" t="str">
        <f t="shared" si="7"/>
        <v>WAT (A)</v>
      </c>
      <c r="I42" s="38" t="str">
        <f t="shared" si="8"/>
        <v>LIV (H)</v>
      </c>
      <c r="J42" s="38" t="str">
        <f t="shared" si="9"/>
        <v/>
      </c>
      <c r="K42" s="38" t="str">
        <f t="shared" si="10"/>
        <v/>
      </c>
      <c r="L42" s="38" t="str">
        <f t="shared" si="11"/>
        <v/>
      </c>
      <c r="M42" s="38" t="str">
        <f t="shared" si="12"/>
        <v/>
      </c>
      <c r="N42" s="36" t="str">
        <f t="shared" si="13"/>
        <v/>
      </c>
    </row>
    <row r="43" spans="1:14" s="14" customFormat="1" ht="12.75" customHeight="1" x14ac:dyDescent="0.35">
      <c r="A43" s="3"/>
      <c r="B43" s="34" t="str">
        <f t="shared" si="3"/>
        <v>Huddersfield</v>
      </c>
      <c r="C43" s="35">
        <f t="shared" si="14"/>
        <v>-0.54200000000000004</v>
      </c>
      <c r="D43" s="36">
        <v>15</v>
      </c>
      <c r="E43" s="37" t="str">
        <f t="shared" si="4"/>
        <v>CHE (H)</v>
      </c>
      <c r="F43" s="38" t="str">
        <f t="shared" si="5"/>
        <v>MCI (A)</v>
      </c>
      <c r="G43" s="38" t="str">
        <f t="shared" si="6"/>
        <v>CAR (H)</v>
      </c>
      <c r="H43" s="38" t="str">
        <f t="shared" si="7"/>
        <v>EVE (A)</v>
      </c>
      <c r="I43" s="38" t="str">
        <f t="shared" si="8"/>
        <v>CRY (H)</v>
      </c>
      <c r="J43" s="38" t="str">
        <f t="shared" si="9"/>
        <v/>
      </c>
      <c r="K43" s="38" t="str">
        <f t="shared" si="10"/>
        <v/>
      </c>
      <c r="L43" s="38" t="str">
        <f t="shared" si="11"/>
        <v/>
      </c>
      <c r="M43" s="38" t="str">
        <f t="shared" si="12"/>
        <v/>
      </c>
      <c r="N43" s="36" t="str">
        <f t="shared" si="13"/>
        <v/>
      </c>
    </row>
    <row r="44" spans="1:14" s="14" customFormat="1" ht="12.75" customHeight="1" x14ac:dyDescent="0.35">
      <c r="A44" s="3"/>
      <c r="B44" s="34" t="str">
        <f t="shared" si="3"/>
        <v>Arsenal</v>
      </c>
      <c r="C44" s="35">
        <f t="shared" si="14"/>
        <v>-0.69599999999999995</v>
      </c>
      <c r="D44" s="36">
        <v>16</v>
      </c>
      <c r="E44" s="37" t="str">
        <f t="shared" si="4"/>
        <v>MCI (H)</v>
      </c>
      <c r="F44" s="38" t="str">
        <f t="shared" si="5"/>
        <v>CHE (A)</v>
      </c>
      <c r="G44" s="38" t="str">
        <f t="shared" si="6"/>
        <v>WHU (H)</v>
      </c>
      <c r="H44" s="38" t="str">
        <f t="shared" si="7"/>
        <v>CAR (A)</v>
      </c>
      <c r="I44" s="38" t="str">
        <f t="shared" si="8"/>
        <v>NEW (A)</v>
      </c>
      <c r="J44" s="38" t="str">
        <f t="shared" si="9"/>
        <v/>
      </c>
      <c r="K44" s="38" t="str">
        <f t="shared" si="10"/>
        <v/>
      </c>
      <c r="L44" s="38" t="str">
        <f t="shared" si="11"/>
        <v/>
      </c>
      <c r="M44" s="38" t="str">
        <f t="shared" si="12"/>
        <v/>
      </c>
      <c r="N44" s="36" t="str">
        <f t="shared" si="13"/>
        <v/>
      </c>
    </row>
    <row r="45" spans="1:14" s="14" customFormat="1" ht="12.75" customHeight="1" x14ac:dyDescent="0.35">
      <c r="A45" s="3"/>
      <c r="B45" s="34" t="str">
        <f t="shared" si="3"/>
        <v>West Ham</v>
      </c>
      <c r="C45" s="35">
        <f t="shared" si="14"/>
        <v>-0.73899999999999999</v>
      </c>
      <c r="D45" s="36">
        <v>17</v>
      </c>
      <c r="E45" s="37" t="str">
        <f t="shared" si="4"/>
        <v>LIV (A)</v>
      </c>
      <c r="F45" s="38" t="str">
        <f t="shared" si="5"/>
        <v>BOU (H)</v>
      </c>
      <c r="G45" s="38" t="str">
        <f t="shared" si="6"/>
        <v>ARS (A)</v>
      </c>
      <c r="H45" s="38" t="str">
        <f t="shared" si="7"/>
        <v>WOL (H)</v>
      </c>
      <c r="I45" s="38" t="str">
        <f t="shared" si="8"/>
        <v>EVE (A)</v>
      </c>
      <c r="J45" s="38" t="str">
        <f t="shared" si="9"/>
        <v/>
      </c>
      <c r="K45" s="38" t="str">
        <f t="shared" si="10"/>
        <v/>
      </c>
      <c r="L45" s="38" t="str">
        <f t="shared" si="11"/>
        <v/>
      </c>
      <c r="M45" s="38" t="str">
        <f t="shared" si="12"/>
        <v/>
      </c>
      <c r="N45" s="36" t="str">
        <f t="shared" si="13"/>
        <v/>
      </c>
    </row>
    <row r="46" spans="1:14" s="14" customFormat="1" ht="12.75" customHeight="1" x14ac:dyDescent="0.35">
      <c r="A46" s="3"/>
      <c r="B46" s="34" t="str">
        <f t="shared" si="3"/>
        <v>Newcastle</v>
      </c>
      <c r="C46" s="35">
        <f t="shared" si="14"/>
        <v>-0.749</v>
      </c>
      <c r="D46" s="36">
        <v>18</v>
      </c>
      <c r="E46" s="37" t="str">
        <f t="shared" si="4"/>
        <v>TOT (H)</v>
      </c>
      <c r="F46" s="38" t="str">
        <f t="shared" si="5"/>
        <v>CAR (A)</v>
      </c>
      <c r="G46" s="38" t="str">
        <f t="shared" si="6"/>
        <v>CHE (H)</v>
      </c>
      <c r="H46" s="38" t="str">
        <f t="shared" si="7"/>
        <v>MCI (A)</v>
      </c>
      <c r="I46" s="38" t="str">
        <f t="shared" si="8"/>
        <v>ARS (H)</v>
      </c>
      <c r="J46" s="38" t="str">
        <f t="shared" si="9"/>
        <v/>
      </c>
      <c r="K46" s="38" t="str">
        <f t="shared" si="10"/>
        <v/>
      </c>
      <c r="L46" s="38" t="str">
        <f t="shared" si="11"/>
        <v/>
      </c>
      <c r="M46" s="38" t="str">
        <f t="shared" si="12"/>
        <v/>
      </c>
      <c r="N46" s="36" t="str">
        <f t="shared" si="13"/>
        <v/>
      </c>
    </row>
    <row r="47" spans="1:14" s="14" customFormat="1" ht="12.75" customHeight="1" x14ac:dyDescent="0.35">
      <c r="A47" s="3"/>
      <c r="B47" s="39" t="str">
        <f t="shared" si="3"/>
        <v>Watford</v>
      </c>
      <c r="C47" s="40">
        <f t="shared" si="14"/>
        <v>-0.75</v>
      </c>
      <c r="D47" s="41">
        <v>19</v>
      </c>
      <c r="E47" s="42" t="str">
        <f t="shared" si="4"/>
        <v>BHA (H)</v>
      </c>
      <c r="F47" s="43" t="str">
        <f t="shared" si="5"/>
        <v>BUR (A)</v>
      </c>
      <c r="G47" s="43" t="str">
        <f t="shared" si="6"/>
        <v>CRY (H)</v>
      </c>
      <c r="H47" s="43" t="str">
        <f t="shared" si="7"/>
        <v>TOT (H)</v>
      </c>
      <c r="I47" s="43" t="str">
        <f t="shared" si="8"/>
        <v>MNU (H)</v>
      </c>
      <c r="J47" s="43" t="str">
        <f t="shared" si="9"/>
        <v/>
      </c>
      <c r="K47" s="43" t="str">
        <f t="shared" si="10"/>
        <v/>
      </c>
      <c r="L47" s="43" t="str">
        <f t="shared" si="11"/>
        <v/>
      </c>
      <c r="M47" s="43" t="str">
        <f t="shared" si="12"/>
        <v/>
      </c>
      <c r="N47" s="41" t="str">
        <f t="shared" si="13"/>
        <v/>
      </c>
    </row>
    <row r="48" spans="1:14" s="14" customFormat="1" ht="12.75" customHeight="1" thickBot="1" x14ac:dyDescent="0.4">
      <c r="A48" s="3"/>
      <c r="B48" s="26" t="str">
        <f t="shared" si="3"/>
        <v>Fulham</v>
      </c>
      <c r="C48" s="24">
        <f t="shared" si="14"/>
        <v>-1.171</v>
      </c>
      <c r="D48" s="28">
        <v>20</v>
      </c>
      <c r="E48" s="29" t="str">
        <f t="shared" si="4"/>
        <v>CRY (H)</v>
      </c>
      <c r="F48" s="30" t="str">
        <f t="shared" si="5"/>
        <v>TOT (A)</v>
      </c>
      <c r="G48" s="30" t="str">
        <f t="shared" si="6"/>
        <v>BUR (H)</v>
      </c>
      <c r="H48" s="30" t="str">
        <f t="shared" si="7"/>
        <v>BHA (A)</v>
      </c>
      <c r="I48" s="30" t="str">
        <f t="shared" si="8"/>
        <v>MCI (A)</v>
      </c>
      <c r="J48" s="30" t="str">
        <f t="shared" si="9"/>
        <v/>
      </c>
      <c r="K48" s="30" t="str">
        <f t="shared" si="10"/>
        <v/>
      </c>
      <c r="L48" s="30" t="str">
        <f t="shared" si="11"/>
        <v/>
      </c>
      <c r="M48" s="30" t="str">
        <f t="shared" si="12"/>
        <v/>
      </c>
      <c r="N48" s="28" t="str">
        <f t="shared" si="13"/>
        <v/>
      </c>
    </row>
    <row r="49" spans="1:14" s="14" customFormat="1" ht="19.5" customHeight="1" thickBot="1" x14ac:dyDescent="0.3">
      <c r="A49" s="3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50"/>
    </row>
    <row r="50" spans="1:14" s="14" customFormat="1" ht="12.75" customHeight="1" x14ac:dyDescent="0.25"/>
    <row r="51" spans="1:14" s="14" customFormat="1" ht="12.75" customHeight="1" x14ac:dyDescent="0.25"/>
    <row r="52" spans="1:14" s="14" customFormat="1" ht="12.75" customHeight="1" x14ac:dyDescent="0.25"/>
    <row r="53" spans="1:14" s="14" customFormat="1" ht="12.75" customHeight="1" x14ac:dyDescent="0.25"/>
    <row r="54" spans="1:14" s="14" customFormat="1" ht="12.75" customHeight="1" x14ac:dyDescent="0.25"/>
    <row r="55" spans="1:14" s="14" customFormat="1" ht="12.75" customHeight="1" x14ac:dyDescent="0.25"/>
    <row r="56" spans="1:14" s="14" customFormat="1" ht="12.75" customHeight="1" x14ac:dyDescent="0.25"/>
    <row r="57" spans="1:14" s="14" customFormat="1" ht="12.75" customHeight="1" x14ac:dyDescent="0.25"/>
    <row r="58" spans="1:14" s="14" customFormat="1" ht="12.75" customHeight="1" x14ac:dyDescent="0.25"/>
    <row r="59" spans="1:14" s="14" customFormat="1" ht="12.75" customHeight="1" x14ac:dyDescent="0.25"/>
    <row r="60" spans="1:14" s="14" customFormat="1" ht="12.75" customHeight="1" x14ac:dyDescent="0.25"/>
    <row r="61" spans="1:14" s="14" customFormat="1" ht="12.75" customHeight="1" x14ac:dyDescent="0.25"/>
    <row r="62" spans="1:14" s="14" customFormat="1" ht="12.75" customHeight="1" x14ac:dyDescent="0.25"/>
    <row r="63" spans="1:14" s="14" customFormat="1" ht="12.75" customHeight="1" x14ac:dyDescent="0.25"/>
    <row r="64" spans="1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E29:E4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4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84CB-B3E9-42F1-9057-996A49328E32}">
  <sheetPr>
    <tabColor rgb="FF92D050"/>
    <outlinePr summaryBelow="0" summaryRight="0"/>
  </sheetPr>
  <dimension ref="A1:Z1003"/>
  <sheetViews>
    <sheetView topLeftCell="B4" workbookViewId="0">
      <selection activeCell="E33" sqref="E33"/>
    </sheetView>
  </sheetViews>
  <sheetFormatPr defaultColWidth="17.26953125" defaultRowHeight="15" customHeight="1" x14ac:dyDescent="0.25"/>
  <cols>
    <col min="1" max="1" width="8.984375E-2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6" width="8.7265625" style="14" customWidth="1"/>
    <col min="27" max="16384" width="17.26953125" style="3"/>
  </cols>
  <sheetData>
    <row r="1" spans="1:26" ht="19.5" customHeight="1" thickBot="1" x14ac:dyDescent="0.3">
      <c r="B1" s="114" t="s">
        <v>145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26" ht="13.5" hidden="1" customHeight="1" thickBot="1" x14ac:dyDescent="0.35">
      <c r="A2" s="2"/>
      <c r="B2" s="56"/>
      <c r="C2" s="44"/>
      <c r="D2" s="44"/>
      <c r="E2" s="44">
        <f>Intro!C11</f>
        <v>1</v>
      </c>
      <c r="F2" s="44">
        <f t="shared" ref="F2:N2" si="0">E2+1</f>
        <v>2</v>
      </c>
      <c r="G2" s="44">
        <f t="shared" si="0"/>
        <v>3</v>
      </c>
      <c r="H2" s="44">
        <f t="shared" si="0"/>
        <v>4</v>
      </c>
      <c r="I2" s="44">
        <f t="shared" si="0"/>
        <v>5</v>
      </c>
      <c r="J2" s="44">
        <f t="shared" si="0"/>
        <v>6</v>
      </c>
      <c r="K2" s="44">
        <f t="shared" si="0"/>
        <v>7</v>
      </c>
      <c r="L2" s="44">
        <f t="shared" si="0"/>
        <v>8</v>
      </c>
      <c r="M2" s="44">
        <f t="shared" si="0"/>
        <v>9</v>
      </c>
      <c r="N2" s="59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3">
      <c r="A3" s="2"/>
      <c r="B3" s="117" t="s">
        <v>158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thickBot="1" x14ac:dyDescent="0.35">
      <c r="A4" s="2"/>
      <c r="B4" s="120" t="s">
        <v>159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2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 thickBot="1" x14ac:dyDescent="0.3">
      <c r="A5" s="2"/>
      <c r="B5" s="55" t="s">
        <v>137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thickBot="1" x14ac:dyDescent="0.4">
      <c r="B6" s="51" t="s">
        <v>0</v>
      </c>
      <c r="C6" s="52" t="s">
        <v>141</v>
      </c>
      <c r="D6" s="53" t="s">
        <v>79</v>
      </c>
      <c r="E6" s="52">
        <f>IF(COUNT($E$2:E2)&gt;Intro!$C$13,"",Intro!$C$11)</f>
        <v>1</v>
      </c>
      <c r="F6" s="54">
        <f>IF(COUNT($E$2:F2)&gt;Intro!$C$13,"",F2)</f>
        <v>2</v>
      </c>
      <c r="G6" s="54">
        <f>IF(COUNT($E$2:G2)&gt;Intro!$C$13,"",G2)</f>
        <v>3</v>
      </c>
      <c r="H6" s="54">
        <f>IF(COUNT($E$2:H2)&gt;Intro!$C$13,"",H2)</f>
        <v>4</v>
      </c>
      <c r="I6" s="54">
        <f>IF(COUNT($E$2:I2)&gt;Intro!$C$13,"",I2)</f>
        <v>5</v>
      </c>
      <c r="J6" s="54" t="str">
        <f>IF(COUNT($E$2:J2)&gt;Intro!$C$13,"",J2)</f>
        <v/>
      </c>
      <c r="K6" s="54" t="str">
        <f>IF(COUNT($E$2:K2)&gt;Intro!$C$13,"",K2)</f>
        <v/>
      </c>
      <c r="L6" s="54" t="str">
        <f>IF(COUNT($E$2:L2)&gt;Intro!$C$13,"",L2)</f>
        <v/>
      </c>
      <c r="M6" s="54" t="str">
        <f>IF(COUNT($E$2:M2)&gt;Intro!$C$13,"",M2)</f>
        <v/>
      </c>
      <c r="N6" s="53" t="str">
        <f>IF(COUNT($E$2:N2)&gt;Intro!$C$13,"",N2)</f>
        <v/>
      </c>
    </row>
    <row r="7" spans="1:26" ht="12.75" customHeight="1" x14ac:dyDescent="0.35">
      <c r="A7" s="3">
        <f t="shared" ref="A7:A26" si="1">D7</f>
        <v>8</v>
      </c>
      <c r="B7" s="26" t="str">
        <f>Difficulties!A3</f>
        <v>Arsenal</v>
      </c>
      <c r="C7" s="24">
        <f>Vs_Attack!C7-Vs_Defence!C7</f>
        <v>0.54699999999999993</v>
      </c>
      <c r="D7" s="28">
        <f>RANK(C7,$C$7:$C$26,0)+COUNTIF($C$7:$C7,$C7)-1</f>
        <v>8</v>
      </c>
      <c r="E7" s="29" t="str">
        <f t="array" ref="E7">IF(ISERROR(INDEX(Fixtures!$C2:$AN2,E$6)),"",INDEX(Fixtures!$C2:$AN2,E$6))</f>
        <v>MCI (H)</v>
      </c>
      <c r="F7" s="30" t="str">
        <f t="array" ref="F7">IF(ISERROR(INDEX(Fixtures!$C2:$AN2,F$6)),"",INDEX(Fixtures!$C2:$AN2,F$6))</f>
        <v>CHE (A)</v>
      </c>
      <c r="G7" s="30" t="str">
        <f t="array" ref="G7">IF(ISERROR(INDEX(Fixtures!$C2:$AN2,G$6)),"",INDEX(Fixtures!$C2:$AN2,G$6))</f>
        <v>WHU (H)</v>
      </c>
      <c r="H7" s="30" t="str">
        <f t="array" ref="H7">IF(ISERROR(INDEX(Fixtures!$C2:$AN2,H$6)),"",INDEX(Fixtures!$C2:$AN2,H$6))</f>
        <v>CAR (A)</v>
      </c>
      <c r="I7" s="30" t="str">
        <f t="array" ref="I7">IF(ISERROR(INDEX(Fixtures!$C2:$AN2,I$6)),"",INDEX(Fixtures!$C2:$AN2,I$6))</f>
        <v>NEW (A)</v>
      </c>
      <c r="J7" s="30" t="str">
        <f t="array" ref="J7">IF(ISERROR(INDEX(Fixtures!$C2:$AN2,J$6)),"",INDEX(Fixtures!$C2:$AN2,J$6))</f>
        <v/>
      </c>
      <c r="K7" s="30" t="str">
        <f t="array" ref="K7">IF(ISERROR(INDEX(Fixtures!$C2:$AN2,K$6)),"",INDEX(Fixtures!$C2:$AN2,K$6))</f>
        <v/>
      </c>
      <c r="L7" s="30" t="str">
        <f t="array" ref="L7">IF(ISERROR(INDEX(Fixtures!$C2:$AN2,L$6)),"",INDEX(Fixtures!$C2:$AN2,L$6))</f>
        <v/>
      </c>
      <c r="M7" s="30" t="str">
        <f t="array" ref="M7">IF(ISERROR(INDEX(Fixtures!$C2:$AN2,M$6)),"",INDEX(Fixtures!$C2:$AN2,M$6))</f>
        <v/>
      </c>
      <c r="N7" s="28" t="str">
        <f t="array" ref="N7">IF(ISERROR(INDEX(Fixtures!$C2:$AN2,N$6)),"",INDEX(Fixtures!$C2:$AN2,N$6))</f>
        <v/>
      </c>
    </row>
    <row r="8" spans="1:26" ht="12.75" customHeight="1" x14ac:dyDescent="0.35">
      <c r="A8" s="3">
        <f t="shared" si="1"/>
        <v>9</v>
      </c>
      <c r="B8" s="34" t="str">
        <f>Difficulties!A4</f>
        <v>Bournemouth</v>
      </c>
      <c r="C8" s="35">
        <f>Vs_Attack!C8-Vs_Defence!C8</f>
        <v>-1.6000000000000014E-2</v>
      </c>
      <c r="D8" s="36">
        <f>RANK(C8,$C$7:$C$26,0)+COUNTIF($C$7:$C8,$C8)-1</f>
        <v>9</v>
      </c>
      <c r="E8" s="37" t="str">
        <f t="array" ref="E8">IF(ISERROR(INDEX(Fixtures!$C3:$AN3,E$6)),"",INDEX(Fixtures!$C3:$AN3,E$6))</f>
        <v>CAR (H)</v>
      </c>
      <c r="F8" s="38" t="str">
        <f t="array" ref="F8">IF(ISERROR(INDEX(Fixtures!$C3:$AN3,F$6)),"",INDEX(Fixtures!$C3:$AN3,F$6))</f>
        <v>WHU (A)</v>
      </c>
      <c r="G8" s="38" t="str">
        <f t="array" ref="G8">IF(ISERROR(INDEX(Fixtures!$C3:$AN3,G$6)),"",INDEX(Fixtures!$C3:$AN3,G$6))</f>
        <v>EVE (H)</v>
      </c>
      <c r="H8" s="38" t="str">
        <f t="array" ref="H8">IF(ISERROR(INDEX(Fixtures!$C3:$AN3,H$6)),"",INDEX(Fixtures!$C3:$AN3,H$6))</f>
        <v>CHE (A)</v>
      </c>
      <c r="I8" s="38" t="str">
        <f t="array" ref="I8">IF(ISERROR(INDEX(Fixtures!$C3:$AN3,I$6)),"",INDEX(Fixtures!$C3:$AN3,I$6))</f>
        <v>LEI (H)</v>
      </c>
      <c r="J8" s="38" t="str">
        <f t="array" ref="J8">IF(ISERROR(INDEX(Fixtures!$C3:$AN3,J$6)),"",INDEX(Fixtures!$C3:$AN3,J$6))</f>
        <v/>
      </c>
      <c r="K8" s="38" t="str">
        <f t="array" ref="K8">IF(ISERROR(INDEX(Fixtures!$C3:$AN3,K$6)),"",INDEX(Fixtures!$C3:$AN3,K$6))</f>
        <v/>
      </c>
      <c r="L8" s="38" t="str">
        <f t="array" ref="L8">IF(ISERROR(INDEX(Fixtures!$C3:$AN3,L$6)),"",INDEX(Fixtures!$C3:$AN3,L$6))</f>
        <v/>
      </c>
      <c r="M8" s="38" t="str">
        <f t="array" ref="M8">IF(ISERROR(INDEX(Fixtures!$C3:$AN3,M$6)),"",INDEX(Fixtures!$C3:$AN3,M$6))</f>
        <v/>
      </c>
      <c r="N8" s="36" t="str">
        <f t="array" ref="N8">IF(ISERROR(INDEX(Fixtures!$C3:$AN3,N$6)),"",INDEX(Fixtures!$C3:$AN3,N$6))</f>
        <v/>
      </c>
    </row>
    <row r="9" spans="1:26" ht="12.75" customHeight="1" x14ac:dyDescent="0.35">
      <c r="A9" s="3">
        <f t="shared" si="1"/>
        <v>17</v>
      </c>
      <c r="B9" s="34" t="str">
        <f>Difficulties!A5</f>
        <v>Brighton</v>
      </c>
      <c r="C9" s="35">
        <f>Vs_Attack!C9-Vs_Defence!C9</f>
        <v>-4</v>
      </c>
      <c r="D9" s="36">
        <f>RANK(C9,$C$7:$C$26,0)+COUNTIF($C$7:$C9,$C9)-1</f>
        <v>17</v>
      </c>
      <c r="E9" s="37" t="str">
        <f t="array" ref="E9">IF(ISERROR(INDEX(Fixtures!$C4:$AN4,E$6)),"",INDEX(Fixtures!$C4:$AN4,E$6))</f>
        <v>WAT (A)</v>
      </c>
      <c r="F9" s="38" t="str">
        <f t="array" ref="F9">IF(ISERROR(INDEX(Fixtures!$C4:$AN4,F$6)),"",INDEX(Fixtures!$C4:$AN4,F$6))</f>
        <v>MNU (H)</v>
      </c>
      <c r="G9" s="38" t="str">
        <f t="array" ref="G9">IF(ISERROR(INDEX(Fixtures!$C4:$AN4,G$6)),"",INDEX(Fixtures!$C4:$AN4,G$6))</f>
        <v>LIV (A)</v>
      </c>
      <c r="H9" s="38" t="str">
        <f t="array" ref="H9">IF(ISERROR(INDEX(Fixtures!$C4:$AN4,H$6)),"",INDEX(Fixtures!$C4:$AN4,H$6))</f>
        <v>FUL (H)</v>
      </c>
      <c r="I9" s="38" t="str">
        <f t="array" ref="I9">IF(ISERROR(INDEX(Fixtures!$C4:$AN4,I$6)),"",INDEX(Fixtures!$C4:$AN4,I$6))</f>
        <v>SOU (A)</v>
      </c>
      <c r="J9" s="38" t="str">
        <f t="array" ref="J9">IF(ISERROR(INDEX(Fixtures!$C4:$AN4,J$6)),"",INDEX(Fixtures!$C4:$AN4,J$6))</f>
        <v/>
      </c>
      <c r="K9" s="38" t="str">
        <f t="array" ref="K9">IF(ISERROR(INDEX(Fixtures!$C4:$AN4,K$6)),"",INDEX(Fixtures!$C4:$AN4,K$6))</f>
        <v/>
      </c>
      <c r="L9" s="38" t="str">
        <f t="array" ref="L9">IF(ISERROR(INDEX(Fixtures!$C4:$AN4,L$6)),"",INDEX(Fixtures!$C4:$AN4,L$6))</f>
        <v/>
      </c>
      <c r="M9" s="38" t="str">
        <f t="array" ref="M9">IF(ISERROR(INDEX(Fixtures!$C4:$AN4,M$6)),"",INDEX(Fixtures!$C4:$AN4,M$6))</f>
        <v/>
      </c>
      <c r="N9" s="36" t="str">
        <f t="array" ref="N9">IF(ISERROR(INDEX(Fixtures!$C4:$AN4,N$6)),"",INDEX(Fixtures!$C4:$AN4,N$6))</f>
        <v/>
      </c>
    </row>
    <row r="10" spans="1:26" ht="12.75" customHeight="1" x14ac:dyDescent="0.35">
      <c r="A10" s="3">
        <f t="shared" si="1"/>
        <v>7</v>
      </c>
      <c r="B10" s="34" t="str">
        <f>Difficulties!A6</f>
        <v>Burnley</v>
      </c>
      <c r="C10" s="35">
        <f>Vs_Attack!C10-Vs_Defence!C10</f>
        <v>0.85800000000000032</v>
      </c>
      <c r="D10" s="36">
        <f>RANK(C10,$C$7:$C$26,0)+COUNTIF($C$7:$C10,$C10)-1</f>
        <v>7</v>
      </c>
      <c r="E10" s="37" t="str">
        <f t="array" ref="E10">IF(ISERROR(INDEX(Fixtures!$C5:$AN5,E$6)),"",INDEX(Fixtures!$C5:$AN5,E$6))</f>
        <v>SOU (A)</v>
      </c>
      <c r="F10" s="38" t="str">
        <f t="array" ref="F10">IF(ISERROR(INDEX(Fixtures!$C5:$AN5,F$6)),"",INDEX(Fixtures!$C5:$AN5,F$6))</f>
        <v>WAT (H)</v>
      </c>
      <c r="G10" s="38" t="str">
        <f t="array" ref="G10">IF(ISERROR(INDEX(Fixtures!$C5:$AN5,G$6)),"",INDEX(Fixtures!$C5:$AN5,G$6))</f>
        <v>FUL (A)</v>
      </c>
      <c r="H10" s="38" t="str">
        <f t="array" ref="H10">IF(ISERROR(INDEX(Fixtures!$C5:$AN5,H$6)),"",INDEX(Fixtures!$C5:$AN5,H$6))</f>
        <v>MNU (H)</v>
      </c>
      <c r="I10" s="38" t="str">
        <f t="array" ref="I10">IF(ISERROR(INDEX(Fixtures!$C5:$AN5,I$6)),"",INDEX(Fixtures!$C5:$AN5,I$6))</f>
        <v>WOL (A)</v>
      </c>
      <c r="J10" s="38" t="str">
        <f t="array" ref="J10">IF(ISERROR(INDEX(Fixtures!$C5:$AN5,J$6)),"",INDEX(Fixtures!$C5:$AN5,J$6))</f>
        <v/>
      </c>
      <c r="K10" s="38" t="str">
        <f t="array" ref="K10">IF(ISERROR(INDEX(Fixtures!$C5:$AN5,K$6)),"",INDEX(Fixtures!$C5:$AN5,K$6))</f>
        <v/>
      </c>
      <c r="L10" s="38" t="str">
        <f t="array" ref="L10">IF(ISERROR(INDEX(Fixtures!$C5:$AN5,L$6)),"",INDEX(Fixtures!$C5:$AN5,L$6))</f>
        <v/>
      </c>
      <c r="M10" s="38" t="str">
        <f t="array" ref="M10">IF(ISERROR(INDEX(Fixtures!$C5:$AN5,M$6)),"",INDEX(Fixtures!$C5:$AN5,M$6))</f>
        <v/>
      </c>
      <c r="N10" s="36" t="str">
        <f t="array" ref="N10">IF(ISERROR(INDEX(Fixtures!$C5:$AN5,N$6)),"",INDEX(Fixtures!$C5:$AN5,N$6))</f>
        <v/>
      </c>
    </row>
    <row r="11" spans="1:26" ht="12.75" customHeight="1" x14ac:dyDescent="0.35">
      <c r="A11" s="3">
        <f t="shared" si="1"/>
        <v>14</v>
      </c>
      <c r="B11" s="34" t="str">
        <f>Difficulties!A7</f>
        <v>Cardiff</v>
      </c>
      <c r="C11" s="35">
        <f>Vs_Attack!C11-Vs_Defence!C11</f>
        <v>-2.8919999999999999</v>
      </c>
      <c r="D11" s="36">
        <f>RANK(C11,$C$7:$C$26,0)+COUNTIF($C$7:$C11,$C11)-1</f>
        <v>14</v>
      </c>
      <c r="E11" s="37" t="str">
        <f t="array" ref="E11">IF(ISERROR(INDEX(Fixtures!$C6:$AN6,E$6)),"",INDEX(Fixtures!$C6:$AN6,E$6))</f>
        <v>BOU (A)</v>
      </c>
      <c r="F11" s="38" t="str">
        <f t="array" ref="F11">IF(ISERROR(INDEX(Fixtures!$C6:$AN6,F$6)),"",INDEX(Fixtures!$C6:$AN6,F$6))</f>
        <v>NEW (H)</v>
      </c>
      <c r="G11" s="38" t="str">
        <f t="array" ref="G11">IF(ISERROR(INDEX(Fixtures!$C6:$AN6,G$6)),"",INDEX(Fixtures!$C6:$AN6,G$6))</f>
        <v>HUD (A)</v>
      </c>
      <c r="H11" s="38" t="str">
        <f t="array" ref="H11">IF(ISERROR(INDEX(Fixtures!$C6:$AN6,H$6)),"",INDEX(Fixtures!$C6:$AN6,H$6))</f>
        <v>ARS (H)</v>
      </c>
      <c r="I11" s="38" t="str">
        <f t="array" ref="I11">IF(ISERROR(INDEX(Fixtures!$C6:$AN6,I$6)),"",INDEX(Fixtures!$C6:$AN6,I$6))</f>
        <v>CHE (A)</v>
      </c>
      <c r="J11" s="38" t="str">
        <f t="array" ref="J11">IF(ISERROR(INDEX(Fixtures!$C6:$AN6,J$6)),"",INDEX(Fixtures!$C6:$AN6,J$6))</f>
        <v/>
      </c>
      <c r="K11" s="38" t="str">
        <f t="array" ref="K11">IF(ISERROR(INDEX(Fixtures!$C6:$AN6,K$6)),"",INDEX(Fixtures!$C6:$AN6,K$6))</f>
        <v/>
      </c>
      <c r="L11" s="38" t="str">
        <f t="array" ref="L11">IF(ISERROR(INDEX(Fixtures!$C6:$AN6,L$6)),"",INDEX(Fixtures!$C6:$AN6,L$6))</f>
        <v/>
      </c>
      <c r="M11" s="38" t="str">
        <f t="array" ref="M11">IF(ISERROR(INDEX(Fixtures!$C6:$AN6,M$6)),"",INDEX(Fixtures!$C6:$AN6,M$6))</f>
        <v/>
      </c>
      <c r="N11" s="36" t="str">
        <f t="array" ref="N11">IF(ISERROR(INDEX(Fixtures!$C6:$AN6,N$6)),"",INDEX(Fixtures!$C6:$AN6,N$6))</f>
        <v/>
      </c>
    </row>
    <row r="12" spans="1:26" ht="12.75" customHeight="1" x14ac:dyDescent="0.35">
      <c r="A12" s="3">
        <f t="shared" si="1"/>
        <v>3</v>
      </c>
      <c r="B12" s="34" t="str">
        <f>Difficulties!A8</f>
        <v>Chelsea</v>
      </c>
      <c r="C12" s="35">
        <f>Vs_Attack!C12-Vs_Defence!C12</f>
        <v>5.827</v>
      </c>
      <c r="D12" s="36">
        <f>RANK(C12,$C$7:$C$26,0)+COUNTIF($C$7:$C12,$C12)-1</f>
        <v>3</v>
      </c>
      <c r="E12" s="37" t="str">
        <f t="array" ref="E12">IF(ISERROR(INDEX(Fixtures!$C7:$AN7,E$6)),"",INDEX(Fixtures!$C7:$AN7,E$6))</f>
        <v>HUD (A)</v>
      </c>
      <c r="F12" s="38" t="str">
        <f t="array" ref="F12">IF(ISERROR(INDEX(Fixtures!$C7:$AN7,F$6)),"",INDEX(Fixtures!$C7:$AN7,F$6))</f>
        <v>ARS (H)</v>
      </c>
      <c r="G12" s="38" t="str">
        <f t="array" ref="G12">IF(ISERROR(INDEX(Fixtures!$C7:$AN7,G$6)),"",INDEX(Fixtures!$C7:$AN7,G$6))</f>
        <v>NEW (A)</v>
      </c>
      <c r="H12" s="38" t="str">
        <f t="array" ref="H12">IF(ISERROR(INDEX(Fixtures!$C7:$AN7,H$6)),"",INDEX(Fixtures!$C7:$AN7,H$6))</f>
        <v>BOU (H)</v>
      </c>
      <c r="I12" s="38" t="str">
        <f t="array" ref="I12">IF(ISERROR(INDEX(Fixtures!$C7:$AN7,I$6)),"",INDEX(Fixtures!$C7:$AN7,I$6))</f>
        <v>CAR (H)</v>
      </c>
      <c r="J12" s="38" t="str">
        <f t="array" ref="J12">IF(ISERROR(INDEX(Fixtures!$C7:$AN7,J$6)),"",INDEX(Fixtures!$C7:$AN7,J$6))</f>
        <v/>
      </c>
      <c r="K12" s="38" t="str">
        <f t="array" ref="K12">IF(ISERROR(INDEX(Fixtures!$C7:$AN7,K$6)),"",INDEX(Fixtures!$C7:$AN7,K$6))</f>
        <v/>
      </c>
      <c r="L12" s="38" t="str">
        <f t="array" ref="L12">IF(ISERROR(INDEX(Fixtures!$C7:$AN7,L$6)),"",INDEX(Fixtures!$C7:$AN7,L$6))</f>
        <v/>
      </c>
      <c r="M12" s="38" t="str">
        <f t="array" ref="M12">IF(ISERROR(INDEX(Fixtures!$C7:$AN7,M$6)),"",INDEX(Fixtures!$C7:$AN7,M$6))</f>
        <v/>
      </c>
      <c r="N12" s="36" t="str">
        <f t="array" ref="N12">IF(ISERROR(INDEX(Fixtures!$C7:$AN7,N$6)),"",INDEX(Fixtures!$C7:$AN7,N$6))</f>
        <v/>
      </c>
    </row>
    <row r="13" spans="1:26" ht="12.75" customHeight="1" x14ac:dyDescent="0.35">
      <c r="A13" s="3">
        <f t="shared" si="1"/>
        <v>10</v>
      </c>
      <c r="B13" s="34" t="str">
        <f>Difficulties!A9</f>
        <v>Crystal Palace</v>
      </c>
      <c r="C13" s="35">
        <f>Vs_Attack!C13-Vs_Defence!C13</f>
        <v>-0.47399999999999998</v>
      </c>
      <c r="D13" s="36">
        <f>RANK(C13,$C$7:$C$26,0)+COUNTIF($C$7:$C13,$C13)-1</f>
        <v>10</v>
      </c>
      <c r="E13" s="37" t="str">
        <f t="array" ref="E13">IF(ISERROR(INDEX(Fixtures!$C8:$AN8,E$6)),"",INDEX(Fixtures!$C8:$AN8,E$6))</f>
        <v>FUL (A)</v>
      </c>
      <c r="F13" s="38" t="str">
        <f t="array" ref="F13">IF(ISERROR(INDEX(Fixtures!$C8:$AN8,F$6)),"",INDEX(Fixtures!$C8:$AN8,F$6))</f>
        <v>LIV (H)</v>
      </c>
      <c r="G13" s="38" t="str">
        <f t="array" ref="G13">IF(ISERROR(INDEX(Fixtures!$C8:$AN8,G$6)),"",INDEX(Fixtures!$C8:$AN8,G$6))</f>
        <v>WAT (A)</v>
      </c>
      <c r="H13" s="38" t="str">
        <f t="array" ref="H13">IF(ISERROR(INDEX(Fixtures!$C8:$AN8,H$6)),"",INDEX(Fixtures!$C8:$AN8,H$6))</f>
        <v>SOU (H)</v>
      </c>
      <c r="I13" s="38" t="str">
        <f t="array" ref="I13">IF(ISERROR(INDEX(Fixtures!$C8:$AN8,I$6)),"",INDEX(Fixtures!$C8:$AN8,I$6))</f>
        <v>HUD (A)</v>
      </c>
      <c r="J13" s="38" t="str">
        <f t="array" ref="J13">IF(ISERROR(INDEX(Fixtures!$C8:$AN8,J$6)),"",INDEX(Fixtures!$C8:$AN8,J$6))</f>
        <v/>
      </c>
      <c r="K13" s="38" t="str">
        <f t="array" ref="K13">IF(ISERROR(INDEX(Fixtures!$C8:$AN8,K$6)),"",INDEX(Fixtures!$C8:$AN8,K$6))</f>
        <v/>
      </c>
      <c r="L13" s="38" t="str">
        <f t="array" ref="L13">IF(ISERROR(INDEX(Fixtures!$C8:$AN8,L$6)),"",INDEX(Fixtures!$C8:$AN8,L$6))</f>
        <v/>
      </c>
      <c r="M13" s="38" t="str">
        <f t="array" ref="M13">IF(ISERROR(INDEX(Fixtures!$C8:$AN8,M$6)),"",INDEX(Fixtures!$C8:$AN8,M$6))</f>
        <v/>
      </c>
      <c r="N13" s="36" t="str">
        <f t="array" ref="N13">IF(ISERROR(INDEX(Fixtures!$C8:$AN8,N$6)),"",INDEX(Fixtures!$C8:$AN8,N$6))</f>
        <v/>
      </c>
    </row>
    <row r="14" spans="1:26" ht="12.75" customHeight="1" x14ac:dyDescent="0.35">
      <c r="A14" s="3">
        <f t="shared" si="1"/>
        <v>6</v>
      </c>
      <c r="B14" s="34" t="str">
        <f>Difficulties!A10</f>
        <v>Everton</v>
      </c>
      <c r="C14" s="35">
        <f>Vs_Attack!C14-Vs_Defence!C14</f>
        <v>2.069</v>
      </c>
      <c r="D14" s="36">
        <f>RANK(C14,$C$7:$C$26,0)+COUNTIF($C$7:$C14,$C14)-1</f>
        <v>6</v>
      </c>
      <c r="E14" s="37" t="str">
        <f t="array" ref="E14">IF(ISERROR(INDEX(Fixtures!$C9:$AN9,E$6)),"",INDEX(Fixtures!$C9:$AN9,E$6))</f>
        <v>WOL (A)</v>
      </c>
      <c r="F14" s="38" t="str">
        <f t="array" ref="F14">IF(ISERROR(INDEX(Fixtures!$C9:$AN9,F$6)),"",INDEX(Fixtures!$C9:$AN9,F$6))</f>
        <v>SOU (H)</v>
      </c>
      <c r="G14" s="38" t="str">
        <f t="array" ref="G14">IF(ISERROR(INDEX(Fixtures!$C9:$AN9,G$6)),"",INDEX(Fixtures!$C9:$AN9,G$6))</f>
        <v>BOU (A)</v>
      </c>
      <c r="H14" s="38" t="str">
        <f t="array" ref="H14">IF(ISERROR(INDEX(Fixtures!$C9:$AN9,H$6)),"",INDEX(Fixtures!$C9:$AN9,H$6))</f>
        <v>HUD (H)</v>
      </c>
      <c r="I14" s="38" t="str">
        <f t="array" ref="I14">IF(ISERROR(INDEX(Fixtures!$C9:$AN9,I$6)),"",INDEX(Fixtures!$C9:$AN9,I$6))</f>
        <v>WHU (H)</v>
      </c>
      <c r="J14" s="38" t="str">
        <f t="array" ref="J14">IF(ISERROR(INDEX(Fixtures!$C9:$AN9,J$6)),"",INDEX(Fixtures!$C9:$AN9,J$6))</f>
        <v/>
      </c>
      <c r="K14" s="38" t="str">
        <f t="array" ref="K14">IF(ISERROR(INDEX(Fixtures!$C9:$AN9,K$6)),"",INDEX(Fixtures!$C9:$AN9,K$6))</f>
        <v/>
      </c>
      <c r="L14" s="38" t="str">
        <f t="array" ref="L14">IF(ISERROR(INDEX(Fixtures!$C9:$AN9,L$6)),"",INDEX(Fixtures!$C9:$AN9,L$6))</f>
        <v/>
      </c>
      <c r="M14" s="38" t="str">
        <f t="array" ref="M14">IF(ISERROR(INDEX(Fixtures!$C9:$AN9,M$6)),"",INDEX(Fixtures!$C9:$AN9,M$6))</f>
        <v/>
      </c>
      <c r="N14" s="36" t="str">
        <f t="array" ref="N14">IF(ISERROR(INDEX(Fixtures!$C9:$AN9,N$6)),"",INDEX(Fixtures!$C9:$AN9,N$6))</f>
        <v/>
      </c>
    </row>
    <row r="15" spans="1:26" ht="12.75" customHeight="1" x14ac:dyDescent="0.35">
      <c r="A15" s="3">
        <f t="shared" si="1"/>
        <v>20</v>
      </c>
      <c r="B15" s="34" t="str">
        <f>Difficulties!A11</f>
        <v>Fulham</v>
      </c>
      <c r="C15" s="35">
        <f>Vs_Attack!C15-Vs_Defence!C15</f>
        <v>-6.7869999999999999</v>
      </c>
      <c r="D15" s="36">
        <f>RANK(C15,$C$7:$C$26,0)+COUNTIF($C$7:$C15,$C15)-1</f>
        <v>20</v>
      </c>
      <c r="E15" s="37" t="str">
        <f t="array" ref="E15">IF(ISERROR(INDEX(Fixtures!$C10:$AN10,E$6)),"",INDEX(Fixtures!$C10:$AN10,E$6))</f>
        <v>CRY (H)</v>
      </c>
      <c r="F15" s="38" t="str">
        <f t="array" ref="F15">IF(ISERROR(INDEX(Fixtures!$C10:$AN10,F$6)),"",INDEX(Fixtures!$C10:$AN10,F$6))</f>
        <v>TOT (A)</v>
      </c>
      <c r="G15" s="38" t="str">
        <f t="array" ref="G15">IF(ISERROR(INDEX(Fixtures!$C10:$AN10,G$6)),"",INDEX(Fixtures!$C10:$AN10,G$6))</f>
        <v>BUR (H)</v>
      </c>
      <c r="H15" s="38" t="str">
        <f t="array" ref="H15">IF(ISERROR(INDEX(Fixtures!$C10:$AN10,H$6)),"",INDEX(Fixtures!$C10:$AN10,H$6))</f>
        <v>BHA (A)</v>
      </c>
      <c r="I15" s="38" t="str">
        <f t="array" ref="I15">IF(ISERROR(INDEX(Fixtures!$C10:$AN10,I$6)),"",INDEX(Fixtures!$C10:$AN10,I$6))</f>
        <v>MCI (A)</v>
      </c>
      <c r="J15" s="38" t="str">
        <f t="array" ref="J15">IF(ISERROR(INDEX(Fixtures!$C10:$AN10,J$6)),"",INDEX(Fixtures!$C10:$AN10,J$6))</f>
        <v/>
      </c>
      <c r="K15" s="38" t="str">
        <f t="array" ref="K15">IF(ISERROR(INDEX(Fixtures!$C10:$AN10,K$6)),"",INDEX(Fixtures!$C10:$AN10,K$6))</f>
        <v/>
      </c>
      <c r="L15" s="38" t="str">
        <f t="array" ref="L15">IF(ISERROR(INDEX(Fixtures!$C10:$AN10,L$6)),"",INDEX(Fixtures!$C10:$AN10,L$6))</f>
        <v/>
      </c>
      <c r="M15" s="38" t="str">
        <f t="array" ref="M15">IF(ISERROR(INDEX(Fixtures!$C10:$AN10,M$6)),"",INDEX(Fixtures!$C10:$AN10,M$6))</f>
        <v/>
      </c>
      <c r="N15" s="36" t="str">
        <f t="array" ref="N15">IF(ISERROR(INDEX(Fixtures!$C10:$AN10,N$6)),"",INDEX(Fixtures!$C10:$AN10,N$6))</f>
        <v/>
      </c>
    </row>
    <row r="16" spans="1:26" ht="12.75" customHeight="1" x14ac:dyDescent="0.35">
      <c r="A16" s="3">
        <f t="shared" si="1"/>
        <v>18</v>
      </c>
      <c r="B16" s="34" t="str">
        <f>Difficulties!A12</f>
        <v>Huddersfield</v>
      </c>
      <c r="C16" s="35">
        <f>Vs_Attack!C16-Vs_Defence!C16</f>
        <v>-5.2249999999999996</v>
      </c>
      <c r="D16" s="36">
        <f>RANK(C16,$C$7:$C$26,0)+COUNTIF($C$7:$C16,$C16)-1</f>
        <v>18</v>
      </c>
      <c r="E16" s="37" t="str">
        <f t="array" ref="E16">IF(ISERROR(INDEX(Fixtures!$C11:$AN11,E$6)),"",INDEX(Fixtures!$C11:$AN11,E$6))</f>
        <v>CHE (H)</v>
      </c>
      <c r="F16" s="38" t="str">
        <f t="array" ref="F16">IF(ISERROR(INDEX(Fixtures!$C11:$AN11,F$6)),"",INDEX(Fixtures!$C11:$AN11,F$6))</f>
        <v>MCI (A)</v>
      </c>
      <c r="G16" s="38" t="str">
        <f t="array" ref="G16">IF(ISERROR(INDEX(Fixtures!$C11:$AN11,G$6)),"",INDEX(Fixtures!$C11:$AN11,G$6))</f>
        <v>CAR (H)</v>
      </c>
      <c r="H16" s="38" t="str">
        <f t="array" ref="H16">IF(ISERROR(INDEX(Fixtures!$C11:$AN11,H$6)),"",INDEX(Fixtures!$C11:$AN11,H$6))</f>
        <v>EVE (A)</v>
      </c>
      <c r="I16" s="38" t="str">
        <f t="array" ref="I16">IF(ISERROR(INDEX(Fixtures!$C11:$AN11,I$6)),"",INDEX(Fixtures!$C11:$AN11,I$6))</f>
        <v>CRY (H)</v>
      </c>
      <c r="J16" s="38" t="str">
        <f t="array" ref="J16">IF(ISERROR(INDEX(Fixtures!$C11:$AN11,J$6)),"",INDEX(Fixtures!$C11:$AN11,J$6))</f>
        <v/>
      </c>
      <c r="K16" s="38" t="str">
        <f t="array" ref="K16">IF(ISERROR(INDEX(Fixtures!$C11:$AN11,K$6)),"",INDEX(Fixtures!$C11:$AN11,K$6))</f>
        <v/>
      </c>
      <c r="L16" s="38" t="str">
        <f t="array" ref="L16">IF(ISERROR(INDEX(Fixtures!$C11:$AN11,L$6)),"",INDEX(Fixtures!$C11:$AN11,L$6))</f>
        <v/>
      </c>
      <c r="M16" s="38" t="str">
        <f t="array" ref="M16">IF(ISERROR(INDEX(Fixtures!$C11:$AN11,M$6)),"",INDEX(Fixtures!$C11:$AN11,M$6))</f>
        <v/>
      </c>
      <c r="N16" s="36" t="str">
        <f t="array" ref="N16">IF(ISERROR(INDEX(Fixtures!$C11:$AN11,N$6)),"",INDEX(Fixtures!$C11:$AN11,N$6))</f>
        <v/>
      </c>
    </row>
    <row r="17" spans="1:14" ht="12.75" customHeight="1" x14ac:dyDescent="0.35">
      <c r="A17" s="3">
        <f t="shared" si="1"/>
        <v>13</v>
      </c>
      <c r="B17" s="34" t="str">
        <f>Difficulties!A13</f>
        <v>Leicester</v>
      </c>
      <c r="C17" s="35">
        <f>Vs_Attack!C17-Vs_Defence!C17</f>
        <v>-1.448</v>
      </c>
      <c r="D17" s="36">
        <f>RANK(C17,$C$7:$C$26,0)+COUNTIF($C$7:$C17,$C17)-1</f>
        <v>13</v>
      </c>
      <c r="E17" s="37" t="str">
        <f t="array" ref="E17">IF(ISERROR(INDEX(Fixtures!$C12:$AN12,E$6)),"",INDEX(Fixtures!$C12:$AN12,E$6))</f>
        <v>MNU (A)</v>
      </c>
      <c r="F17" s="38" t="str">
        <f t="array" ref="F17">IF(ISERROR(INDEX(Fixtures!$C12:$AN12,F$6)),"",INDEX(Fixtures!$C12:$AN12,F$6))</f>
        <v>WOL (H)</v>
      </c>
      <c r="G17" s="38" t="str">
        <f t="array" ref="G17">IF(ISERROR(INDEX(Fixtures!$C12:$AN12,G$6)),"",INDEX(Fixtures!$C12:$AN12,G$6))</f>
        <v>SOU (A)</v>
      </c>
      <c r="H17" s="38" t="str">
        <f t="array" ref="H17">IF(ISERROR(INDEX(Fixtures!$C12:$AN12,H$6)),"",INDEX(Fixtures!$C12:$AN12,H$6))</f>
        <v>LIV (H)</v>
      </c>
      <c r="I17" s="38" t="str">
        <f t="array" ref="I17">IF(ISERROR(INDEX(Fixtures!$C12:$AN12,I$6)),"",INDEX(Fixtures!$C12:$AN12,I$6))</f>
        <v>BOU (A)</v>
      </c>
      <c r="J17" s="38" t="str">
        <f t="array" ref="J17">IF(ISERROR(INDEX(Fixtures!$C12:$AN12,J$6)),"",INDEX(Fixtures!$C12:$AN12,J$6))</f>
        <v/>
      </c>
      <c r="K17" s="38" t="str">
        <f t="array" ref="K17">IF(ISERROR(INDEX(Fixtures!$C12:$AN12,K$6)),"",INDEX(Fixtures!$C12:$AN12,K$6))</f>
        <v/>
      </c>
      <c r="L17" s="38" t="str">
        <f t="array" ref="L17">IF(ISERROR(INDEX(Fixtures!$C12:$AN12,L$6)),"",INDEX(Fixtures!$C12:$AN12,L$6))</f>
        <v/>
      </c>
      <c r="M17" s="38" t="str">
        <f t="array" ref="M17">IF(ISERROR(INDEX(Fixtures!$C12:$AN12,M$6)),"",INDEX(Fixtures!$C12:$AN12,M$6))</f>
        <v/>
      </c>
      <c r="N17" s="36" t="str">
        <f t="array" ref="N17">IF(ISERROR(INDEX(Fixtures!$C12:$AN12,N$6)),"",INDEX(Fixtures!$C12:$AN12,N$6))</f>
        <v/>
      </c>
    </row>
    <row r="18" spans="1:14" ht="12.75" customHeight="1" x14ac:dyDescent="0.35">
      <c r="A18" s="3">
        <f t="shared" si="1"/>
        <v>2</v>
      </c>
      <c r="B18" s="34" t="str">
        <f>Difficulties!A14</f>
        <v>Liverpool</v>
      </c>
      <c r="C18" s="35">
        <f>Vs_Attack!C18-Vs_Defence!C18</f>
        <v>5.8420000000000005</v>
      </c>
      <c r="D18" s="36">
        <f>RANK(C18,$C$7:$C$26,0)+COUNTIF($C$7:$C18,$C18)-1</f>
        <v>2</v>
      </c>
      <c r="E18" s="37" t="str">
        <f t="array" ref="E18">IF(ISERROR(INDEX(Fixtures!$C13:$AN13,E$6)),"",INDEX(Fixtures!$C13:$AN13,E$6))</f>
        <v>WHU (H)</v>
      </c>
      <c r="F18" s="38" t="str">
        <f t="array" ref="F18">IF(ISERROR(INDEX(Fixtures!$C13:$AN13,F$6)),"",INDEX(Fixtures!$C13:$AN13,F$6))</f>
        <v>CRY (A)</v>
      </c>
      <c r="G18" s="38" t="str">
        <f t="array" ref="G18">IF(ISERROR(INDEX(Fixtures!$C13:$AN13,G$6)),"",INDEX(Fixtures!$C13:$AN13,G$6))</f>
        <v>BHA (H)</v>
      </c>
      <c r="H18" s="38" t="str">
        <f t="array" ref="H18">IF(ISERROR(INDEX(Fixtures!$C13:$AN13,H$6)),"",INDEX(Fixtures!$C13:$AN13,H$6))</f>
        <v>LEI (A)</v>
      </c>
      <c r="I18" s="38" t="str">
        <f t="array" ref="I18">IF(ISERROR(INDEX(Fixtures!$C13:$AN13,I$6)),"",INDEX(Fixtures!$C13:$AN13,I$6))</f>
        <v>TOT (A)</v>
      </c>
      <c r="J18" s="38" t="str">
        <f t="array" ref="J18">IF(ISERROR(INDEX(Fixtures!$C13:$AN13,J$6)),"",INDEX(Fixtures!$C13:$AN13,J$6))</f>
        <v/>
      </c>
      <c r="K18" s="38" t="str">
        <f t="array" ref="K18">IF(ISERROR(INDEX(Fixtures!$C13:$AN13,K$6)),"",INDEX(Fixtures!$C13:$AN13,K$6))</f>
        <v/>
      </c>
      <c r="L18" s="38" t="str">
        <f t="array" ref="L18">IF(ISERROR(INDEX(Fixtures!$C13:$AN13,L$6)),"",INDEX(Fixtures!$C13:$AN13,L$6))</f>
        <v/>
      </c>
      <c r="M18" s="38" t="str">
        <f t="array" ref="M18">IF(ISERROR(INDEX(Fixtures!$C13:$AN13,M$6)),"",INDEX(Fixtures!$C13:$AN13,M$6))</f>
        <v/>
      </c>
      <c r="N18" s="36" t="str">
        <f t="array" ref="N18">IF(ISERROR(INDEX(Fixtures!$C13:$AN13,N$6)),"",INDEX(Fixtures!$C13:$AN13,N$6))</f>
        <v/>
      </c>
    </row>
    <row r="19" spans="1:14" ht="12.75" customHeight="1" x14ac:dyDescent="0.35">
      <c r="A19" s="3">
        <f t="shared" si="1"/>
        <v>1</v>
      </c>
      <c r="B19" s="34" t="str">
        <f>Difficulties!A15</f>
        <v>Man City</v>
      </c>
      <c r="C19" s="35">
        <f>Vs_Attack!C19-Vs_Defence!C19</f>
        <v>12.017000000000001</v>
      </c>
      <c r="D19" s="36">
        <f>RANK(C19,$C$7:$C$26,0)+COUNTIF($C$7:$C19,$C19)-1</f>
        <v>1</v>
      </c>
      <c r="E19" s="37" t="str">
        <f t="array" ref="E19">IF(ISERROR(INDEX(Fixtures!$C14:$AN14,E$6)),"",INDEX(Fixtures!$C14:$AN14,E$6))</f>
        <v>ARS (A)</v>
      </c>
      <c r="F19" s="38" t="str">
        <f t="array" ref="F19">IF(ISERROR(INDEX(Fixtures!$C14:$AN14,F$6)),"",INDEX(Fixtures!$C14:$AN14,F$6))</f>
        <v>HUD (H)</v>
      </c>
      <c r="G19" s="38" t="str">
        <f t="array" ref="G19">IF(ISERROR(INDEX(Fixtures!$C14:$AN14,G$6)),"",INDEX(Fixtures!$C14:$AN14,G$6))</f>
        <v>WOL (A)</v>
      </c>
      <c r="H19" s="38" t="str">
        <f t="array" ref="H19">IF(ISERROR(INDEX(Fixtures!$C14:$AN14,H$6)),"",INDEX(Fixtures!$C14:$AN14,H$6))</f>
        <v>NEW (H)</v>
      </c>
      <c r="I19" s="38" t="str">
        <f t="array" ref="I19">IF(ISERROR(INDEX(Fixtures!$C14:$AN14,I$6)),"",INDEX(Fixtures!$C14:$AN14,I$6))</f>
        <v>FUL (H)</v>
      </c>
      <c r="J19" s="38" t="str">
        <f t="array" ref="J19">IF(ISERROR(INDEX(Fixtures!$C14:$AN14,J$6)),"",INDEX(Fixtures!$C14:$AN14,J$6))</f>
        <v/>
      </c>
      <c r="K19" s="38" t="str">
        <f t="array" ref="K19">IF(ISERROR(INDEX(Fixtures!$C14:$AN14,K$6)),"",INDEX(Fixtures!$C14:$AN14,K$6))</f>
        <v/>
      </c>
      <c r="L19" s="38" t="str">
        <f t="array" ref="L19">IF(ISERROR(INDEX(Fixtures!$C14:$AN14,L$6)),"",INDEX(Fixtures!$C14:$AN14,L$6))</f>
        <v/>
      </c>
      <c r="M19" s="38" t="str">
        <f t="array" ref="M19">IF(ISERROR(INDEX(Fixtures!$C14:$AN14,M$6)),"",INDEX(Fixtures!$C14:$AN14,M$6))</f>
        <v/>
      </c>
      <c r="N19" s="36" t="str">
        <f t="array" ref="N19">IF(ISERROR(INDEX(Fixtures!$C14:$AN14,N$6)),"",INDEX(Fixtures!$C14:$AN14,N$6))</f>
        <v/>
      </c>
    </row>
    <row r="20" spans="1:14" ht="12.75" customHeight="1" x14ac:dyDescent="0.35">
      <c r="A20" s="3">
        <f t="shared" si="1"/>
        <v>4</v>
      </c>
      <c r="B20" s="34" t="str">
        <f>Difficulties!A16</f>
        <v>Man Utd</v>
      </c>
      <c r="C20" s="35">
        <f>Vs_Attack!C20-Vs_Defence!C20</f>
        <v>4.7370000000000001</v>
      </c>
      <c r="D20" s="36">
        <f>RANK(C20,$C$7:$C$26,0)+COUNTIF($C$7:$C20,$C20)-1</f>
        <v>4</v>
      </c>
      <c r="E20" s="37" t="str">
        <f t="array" ref="E20">IF(ISERROR(INDEX(Fixtures!$C15:$AN15,E$6)),"",INDEX(Fixtures!$C15:$AN15,E$6))</f>
        <v>LEI (H)</v>
      </c>
      <c r="F20" s="38" t="str">
        <f t="array" ref="F20">IF(ISERROR(INDEX(Fixtures!$C15:$AN15,F$6)),"",INDEX(Fixtures!$C15:$AN15,F$6))</f>
        <v>BHA (A)</v>
      </c>
      <c r="G20" s="38" t="str">
        <f t="array" ref="G20">IF(ISERROR(INDEX(Fixtures!$C15:$AN15,G$6)),"",INDEX(Fixtures!$C15:$AN15,G$6))</f>
        <v>TOT (H)</v>
      </c>
      <c r="H20" s="38" t="str">
        <f t="array" ref="H20">IF(ISERROR(INDEX(Fixtures!$C15:$AN15,H$6)),"",INDEX(Fixtures!$C15:$AN15,H$6))</f>
        <v>BUR (A)</v>
      </c>
      <c r="I20" s="38" t="str">
        <f t="array" ref="I20">IF(ISERROR(INDEX(Fixtures!$C15:$AN15,I$6)),"",INDEX(Fixtures!$C15:$AN15,I$6))</f>
        <v>WAT (A)</v>
      </c>
      <c r="J20" s="38" t="str">
        <f t="array" ref="J20">IF(ISERROR(INDEX(Fixtures!$C15:$AN15,J$6)),"",INDEX(Fixtures!$C15:$AN15,J$6))</f>
        <v/>
      </c>
      <c r="K20" s="38" t="str">
        <f t="array" ref="K20">IF(ISERROR(INDEX(Fixtures!$C15:$AN15,K$6)),"",INDEX(Fixtures!$C15:$AN15,K$6))</f>
        <v/>
      </c>
      <c r="L20" s="38" t="str">
        <f t="array" ref="L20">IF(ISERROR(INDEX(Fixtures!$C15:$AN15,L$6)),"",INDEX(Fixtures!$C15:$AN15,L$6))</f>
        <v/>
      </c>
      <c r="M20" s="38" t="str">
        <f t="array" ref="M20">IF(ISERROR(INDEX(Fixtures!$C15:$AN15,M$6)),"",INDEX(Fixtures!$C15:$AN15,M$6))</f>
        <v/>
      </c>
      <c r="N20" s="36" t="str">
        <f t="array" ref="N20">IF(ISERROR(INDEX(Fixtures!$C15:$AN15,N$6)),"",INDEX(Fixtures!$C15:$AN15,N$6))</f>
        <v/>
      </c>
    </row>
    <row r="21" spans="1:14" ht="12.75" customHeight="1" x14ac:dyDescent="0.35">
      <c r="A21" s="3">
        <f t="shared" si="1"/>
        <v>16</v>
      </c>
      <c r="B21" s="34" t="str">
        <f>Difficulties!A17</f>
        <v>Newcastle</v>
      </c>
      <c r="C21" s="35">
        <f>Vs_Attack!C21-Vs_Defence!C21</f>
        <v>-3.4000000000000004</v>
      </c>
      <c r="D21" s="36">
        <f>RANK(C21,$C$7:$C$26,0)+COUNTIF($C$7:$C21,$C21)-1</f>
        <v>16</v>
      </c>
      <c r="E21" s="37" t="str">
        <f t="array" ref="E21">IF(ISERROR(INDEX(Fixtures!$C16:$AN16,E$6)),"",INDEX(Fixtures!$C16:$AN16,E$6))</f>
        <v>TOT (H)</v>
      </c>
      <c r="F21" s="38" t="str">
        <f t="array" ref="F21">IF(ISERROR(INDEX(Fixtures!$C16:$AN16,F$6)),"",INDEX(Fixtures!$C16:$AN16,F$6))</f>
        <v>CAR (A)</v>
      </c>
      <c r="G21" s="38" t="str">
        <f t="array" ref="G21">IF(ISERROR(INDEX(Fixtures!$C16:$AN16,G$6)),"",INDEX(Fixtures!$C16:$AN16,G$6))</f>
        <v>CHE (H)</v>
      </c>
      <c r="H21" s="38" t="str">
        <f t="array" ref="H21">IF(ISERROR(INDEX(Fixtures!$C16:$AN16,H$6)),"",INDEX(Fixtures!$C16:$AN16,H$6))</f>
        <v>MCI (A)</v>
      </c>
      <c r="I21" s="38" t="str">
        <f t="array" ref="I21">IF(ISERROR(INDEX(Fixtures!$C16:$AN16,I$6)),"",INDEX(Fixtures!$C16:$AN16,I$6))</f>
        <v>ARS (H)</v>
      </c>
      <c r="J21" s="38" t="str">
        <f t="array" ref="J21">IF(ISERROR(INDEX(Fixtures!$C16:$AN16,J$6)),"",INDEX(Fixtures!$C16:$AN16,J$6))</f>
        <v/>
      </c>
      <c r="K21" s="38" t="str">
        <f t="array" ref="K21">IF(ISERROR(INDEX(Fixtures!$C16:$AN16,K$6)),"",INDEX(Fixtures!$C16:$AN16,K$6))</f>
        <v/>
      </c>
      <c r="L21" s="38" t="str">
        <f t="array" ref="L21">IF(ISERROR(INDEX(Fixtures!$C16:$AN16,L$6)),"",INDEX(Fixtures!$C16:$AN16,L$6))</f>
        <v/>
      </c>
      <c r="M21" s="38" t="str">
        <f t="array" ref="M21">IF(ISERROR(INDEX(Fixtures!$C16:$AN16,M$6)),"",INDEX(Fixtures!$C16:$AN16,M$6))</f>
        <v/>
      </c>
      <c r="N21" s="36" t="str">
        <f t="array" ref="N21">IF(ISERROR(INDEX(Fixtures!$C16:$AN16,N$6)),"",INDEX(Fixtures!$C16:$AN16,N$6))</f>
        <v/>
      </c>
    </row>
    <row r="22" spans="1:14" ht="12.75" customHeight="1" x14ac:dyDescent="0.35">
      <c r="A22" s="3">
        <f t="shared" si="1"/>
        <v>11</v>
      </c>
      <c r="B22" s="34" t="str">
        <f>Difficulties!A18</f>
        <v>Southampton</v>
      </c>
      <c r="C22" s="35">
        <f>Vs_Attack!C22-Vs_Defence!C22</f>
        <v>-1.2629999999999999</v>
      </c>
      <c r="D22" s="36">
        <f>RANK(C22,$C$7:$C$26,0)+COUNTIF($C$7:$C22,$C22)-1</f>
        <v>11</v>
      </c>
      <c r="E22" s="37" t="str">
        <f t="array" ref="E22">IF(ISERROR(INDEX(Fixtures!$C17:$AN17,E$6)),"",INDEX(Fixtures!$C17:$AN17,E$6))</f>
        <v>BUR (H)</v>
      </c>
      <c r="F22" s="38" t="str">
        <f t="array" ref="F22">IF(ISERROR(INDEX(Fixtures!$C17:$AN17,F$6)),"",INDEX(Fixtures!$C17:$AN17,F$6))</f>
        <v>EVE (A)</v>
      </c>
      <c r="G22" s="38" t="str">
        <f t="array" ref="G22">IF(ISERROR(INDEX(Fixtures!$C17:$AN17,G$6)),"",INDEX(Fixtures!$C17:$AN17,G$6))</f>
        <v>LEI (H)</v>
      </c>
      <c r="H22" s="38" t="str">
        <f t="array" ref="H22">IF(ISERROR(INDEX(Fixtures!$C17:$AN17,H$6)),"",INDEX(Fixtures!$C17:$AN17,H$6))</f>
        <v>CRY (A)</v>
      </c>
      <c r="I22" s="38" t="str">
        <f t="array" ref="I22">IF(ISERROR(INDEX(Fixtures!$C17:$AN17,I$6)),"",INDEX(Fixtures!$C17:$AN17,I$6))</f>
        <v>BHA (H)</v>
      </c>
      <c r="J22" s="38" t="str">
        <f t="array" ref="J22">IF(ISERROR(INDEX(Fixtures!$C17:$AN17,J$6)),"",INDEX(Fixtures!$C17:$AN17,J$6))</f>
        <v/>
      </c>
      <c r="K22" s="38" t="str">
        <f t="array" ref="K22">IF(ISERROR(INDEX(Fixtures!$C17:$AN17,K$6)),"",INDEX(Fixtures!$C17:$AN17,K$6))</f>
        <v/>
      </c>
      <c r="L22" s="38" t="str">
        <f t="array" ref="L22">IF(ISERROR(INDEX(Fixtures!$C17:$AN17,L$6)),"",INDEX(Fixtures!$C17:$AN17,L$6))</f>
        <v/>
      </c>
      <c r="M22" s="38" t="str">
        <f t="array" ref="M22">IF(ISERROR(INDEX(Fixtures!$C17:$AN17,M$6)),"",INDEX(Fixtures!$C17:$AN17,M$6))</f>
        <v/>
      </c>
      <c r="N22" s="36" t="str">
        <f t="array" ref="N22">IF(ISERROR(INDEX(Fixtures!$C17:$AN17,N$6)),"",INDEX(Fixtures!$C17:$AN17,N$6))</f>
        <v/>
      </c>
    </row>
    <row r="23" spans="1:14" ht="12.75" customHeight="1" x14ac:dyDescent="0.35">
      <c r="A23" s="3">
        <f t="shared" si="1"/>
        <v>5</v>
      </c>
      <c r="B23" s="34" t="str">
        <f>Difficulties!A19</f>
        <v>Tottenham</v>
      </c>
      <c r="C23" s="35">
        <f>Vs_Attack!C23-Vs_Defence!C23</f>
        <v>3.6309999999999998</v>
      </c>
      <c r="D23" s="36">
        <f>RANK(C23,$C$7:$C$26,0)+COUNTIF($C$7:$C23,$C23)-1</f>
        <v>5</v>
      </c>
      <c r="E23" s="37" t="str">
        <f t="array" ref="E23">IF(ISERROR(INDEX(Fixtures!$C18:$AN18,E$6)),"",INDEX(Fixtures!$C18:$AN18,E$6))</f>
        <v>NEW (A)</v>
      </c>
      <c r="F23" s="38" t="str">
        <f t="array" ref="F23">IF(ISERROR(INDEX(Fixtures!$C18:$AN18,F$6)),"",INDEX(Fixtures!$C18:$AN18,F$6))</f>
        <v>FUL (H)</v>
      </c>
      <c r="G23" s="38" t="str">
        <f t="array" ref="G23">IF(ISERROR(INDEX(Fixtures!$C18:$AN18,G$6)),"",INDEX(Fixtures!$C18:$AN18,G$6))</f>
        <v>MNU (A)</v>
      </c>
      <c r="H23" s="38" t="str">
        <f t="array" ref="H23">IF(ISERROR(INDEX(Fixtures!$C18:$AN18,H$6)),"",INDEX(Fixtures!$C18:$AN18,H$6))</f>
        <v>WAT (A)</v>
      </c>
      <c r="I23" s="38" t="str">
        <f t="array" ref="I23">IF(ISERROR(INDEX(Fixtures!$C18:$AN18,I$6)),"",INDEX(Fixtures!$C18:$AN18,I$6))</f>
        <v>LIV (H)</v>
      </c>
      <c r="J23" s="38" t="str">
        <f t="array" ref="J23">IF(ISERROR(INDEX(Fixtures!$C18:$AN18,J$6)),"",INDEX(Fixtures!$C18:$AN18,J$6))</f>
        <v/>
      </c>
      <c r="K23" s="38" t="str">
        <f t="array" ref="K23">IF(ISERROR(INDEX(Fixtures!$C18:$AN18,K$6)),"",INDEX(Fixtures!$C18:$AN18,K$6))</f>
        <v/>
      </c>
      <c r="L23" s="38" t="str">
        <f t="array" ref="L23">IF(ISERROR(INDEX(Fixtures!$C18:$AN18,L$6)),"",INDEX(Fixtures!$C18:$AN18,L$6))</f>
        <v/>
      </c>
      <c r="M23" s="38" t="str">
        <f t="array" ref="M23">IF(ISERROR(INDEX(Fixtures!$C18:$AN18,M$6)),"",INDEX(Fixtures!$C18:$AN18,M$6))</f>
        <v/>
      </c>
      <c r="N23" s="36" t="str">
        <f t="array" ref="N23">IF(ISERROR(INDEX(Fixtures!$C18:$AN18,N$6)),"",INDEX(Fixtures!$C18:$AN18,N$6))</f>
        <v/>
      </c>
    </row>
    <row r="24" spans="1:14" ht="12.75" customHeight="1" x14ac:dyDescent="0.35">
      <c r="A24" s="3">
        <f t="shared" si="1"/>
        <v>12</v>
      </c>
      <c r="B24" s="34" t="str">
        <f>Difficulties!A20</f>
        <v>Watford</v>
      </c>
      <c r="C24" s="35">
        <f>Vs_Attack!C24-Vs_Defence!C24</f>
        <v>-1.3149999999999999</v>
      </c>
      <c r="D24" s="36">
        <f>RANK(C24,$C$7:$C$26,0)+COUNTIF($C$7:$C24,$C24)-1</f>
        <v>12</v>
      </c>
      <c r="E24" s="37" t="str">
        <f t="array" ref="E24">IF(ISERROR(INDEX(Fixtures!$C19:$AN19,E$6)),"",INDEX(Fixtures!$C19:$AN19,E$6))</f>
        <v>BHA (H)</v>
      </c>
      <c r="F24" s="38" t="str">
        <f t="array" ref="F24">IF(ISERROR(INDEX(Fixtures!$C19:$AN19,F$6)),"",INDEX(Fixtures!$C19:$AN19,F$6))</f>
        <v>BUR (A)</v>
      </c>
      <c r="G24" s="38" t="str">
        <f t="array" ref="G24">IF(ISERROR(INDEX(Fixtures!$C19:$AN19,G$6)),"",INDEX(Fixtures!$C19:$AN19,G$6))</f>
        <v>CRY (H)</v>
      </c>
      <c r="H24" s="38" t="str">
        <f t="array" ref="H24">IF(ISERROR(INDEX(Fixtures!$C19:$AN19,H$6)),"",INDEX(Fixtures!$C19:$AN19,H$6))</f>
        <v>TOT (H)</v>
      </c>
      <c r="I24" s="38" t="str">
        <f t="array" ref="I24">IF(ISERROR(INDEX(Fixtures!$C19:$AN19,I$6)),"",INDEX(Fixtures!$C19:$AN19,I$6))</f>
        <v>MNU (H)</v>
      </c>
      <c r="J24" s="38" t="str">
        <f t="array" ref="J24">IF(ISERROR(INDEX(Fixtures!$C19:$AN19,J$6)),"",INDEX(Fixtures!$C19:$AN19,J$6))</f>
        <v/>
      </c>
      <c r="K24" s="38" t="str">
        <f t="array" ref="K24">IF(ISERROR(INDEX(Fixtures!$C19:$AN19,K$6)),"",INDEX(Fixtures!$C19:$AN19,K$6))</f>
        <v/>
      </c>
      <c r="L24" s="38" t="str">
        <f t="array" ref="L24">IF(ISERROR(INDEX(Fixtures!$C19:$AN19,L$6)),"",INDEX(Fixtures!$C19:$AN19,L$6))</f>
        <v/>
      </c>
      <c r="M24" s="38" t="str">
        <f t="array" ref="M24">IF(ISERROR(INDEX(Fixtures!$C19:$AN19,M$6)),"",INDEX(Fixtures!$C19:$AN19,M$6))</f>
        <v/>
      </c>
      <c r="N24" s="36" t="str">
        <f t="array" ref="N24">IF(ISERROR(INDEX(Fixtures!$C19:$AN19,N$6)),"",INDEX(Fixtures!$C19:$AN19,N$6))</f>
        <v/>
      </c>
    </row>
    <row r="25" spans="1:14" ht="12.5" customHeight="1" x14ac:dyDescent="0.35">
      <c r="A25" s="3">
        <f t="shared" si="1"/>
        <v>19</v>
      </c>
      <c r="B25" s="39" t="str">
        <f>Difficulties!A21</f>
        <v>West Ham</v>
      </c>
      <c r="C25" s="40">
        <f>Vs_Attack!C25-Vs_Defence!C25</f>
        <v>-5.4480000000000004</v>
      </c>
      <c r="D25" s="41">
        <f>RANK(C25,$C$7:$C$26,0)+COUNTIF($C$7:$C25,$C25)-1</f>
        <v>19</v>
      </c>
      <c r="E25" s="42" t="str">
        <f t="array" ref="E25">IF(ISERROR(INDEX(Fixtures!$C20:$AN20,E$6)),"",INDEX(Fixtures!$C20:$AN20,E$6))</f>
        <v>LIV (A)</v>
      </c>
      <c r="F25" s="43" t="str">
        <f t="array" ref="F25">IF(ISERROR(INDEX(Fixtures!$C20:$AN20,F$6)),"",INDEX(Fixtures!$C20:$AN20,F$6))</f>
        <v>BOU (H)</v>
      </c>
      <c r="G25" s="43" t="str">
        <f t="array" ref="G25">IF(ISERROR(INDEX(Fixtures!$C20:$AN20,G$6)),"",INDEX(Fixtures!$C20:$AN20,G$6))</f>
        <v>ARS (A)</v>
      </c>
      <c r="H25" s="43" t="str">
        <f t="array" ref="H25">IF(ISERROR(INDEX(Fixtures!$C20:$AN20,H$6)),"",INDEX(Fixtures!$C20:$AN20,H$6))</f>
        <v>WOL (H)</v>
      </c>
      <c r="I25" s="43" t="str">
        <f t="array" ref="I25">IF(ISERROR(INDEX(Fixtures!$C20:$AN20,I$6)),"",INDEX(Fixtures!$C20:$AN20,I$6))</f>
        <v>EVE (A)</v>
      </c>
      <c r="J25" s="43" t="str">
        <f t="array" ref="J25">IF(ISERROR(INDEX(Fixtures!$C20:$AN20,J$6)),"",INDEX(Fixtures!$C20:$AN20,J$6))</f>
        <v/>
      </c>
      <c r="K25" s="43" t="str">
        <f t="array" ref="K25">IF(ISERROR(INDEX(Fixtures!$C20:$AN20,K$6)),"",INDEX(Fixtures!$C20:$AN20,K$6))</f>
        <v/>
      </c>
      <c r="L25" s="43" t="str">
        <f t="array" ref="L25">IF(ISERROR(INDEX(Fixtures!$C20:$AN20,L$6)),"",INDEX(Fixtures!$C20:$AN20,L$6))</f>
        <v/>
      </c>
      <c r="M25" s="43" t="str">
        <f t="array" ref="M25">IF(ISERROR(INDEX(Fixtures!$C20:$AN20,M$6)),"",INDEX(Fixtures!$C20:$AN20,M$6))</f>
        <v/>
      </c>
      <c r="N25" s="41" t="str">
        <f t="array" ref="N25">IF(ISERROR(INDEX(Fixtures!$C20:$AN20,N$6)),"",INDEX(Fixtures!$C20:$AN20,N$6))</f>
        <v/>
      </c>
    </row>
    <row r="26" spans="1:14" ht="12.5" customHeight="1" thickBot="1" x14ac:dyDescent="0.4">
      <c r="A26" s="3">
        <f t="shared" si="1"/>
        <v>15</v>
      </c>
      <c r="B26" s="26" t="str">
        <f>Difficulties!A22</f>
        <v>Wolves</v>
      </c>
      <c r="C26" s="24">
        <f>Vs_Attack!C26-Vs_Defence!C26</f>
        <v>-3.2590000000000003</v>
      </c>
      <c r="D26" s="28">
        <f>RANK(C26,$C$7:$C$26,0)+COUNTIF($C$7:$C26,$C26)-1</f>
        <v>15</v>
      </c>
      <c r="E26" s="29" t="str">
        <f t="array" ref="E26">IF(ISERROR(INDEX(Fixtures!$C21:$AN21,E$6)),"",INDEX(Fixtures!$C21:$AN21,E$6))</f>
        <v>EVE (H)</v>
      </c>
      <c r="F26" s="30" t="str">
        <f t="array" ref="F26">IF(ISERROR(INDEX(Fixtures!$C21:$AN21,F$6)),"",INDEX(Fixtures!$C21:$AN21,F$6))</f>
        <v>LEI (A)</v>
      </c>
      <c r="G26" s="30" t="str">
        <f t="array" ref="G26">IF(ISERROR(INDEX(Fixtures!$C21:$AN21,G$6)),"",INDEX(Fixtures!$C21:$AN21,G$6))</f>
        <v>MCI (H)</v>
      </c>
      <c r="H26" s="30" t="str">
        <f t="array" ref="H26">IF(ISERROR(INDEX(Fixtures!$C21:$AN21,H$6)),"",INDEX(Fixtures!$C21:$AN21,H$6))</f>
        <v>WHU (A)</v>
      </c>
      <c r="I26" s="30" t="str">
        <f t="array" ref="I26">IF(ISERROR(INDEX(Fixtures!$C21:$AN21,I$6)),"",INDEX(Fixtures!$C21:$AN21,I$6))</f>
        <v>BUR (H)</v>
      </c>
      <c r="J26" s="30" t="str">
        <f t="array" ref="J26">IF(ISERROR(INDEX(Fixtures!$C21:$AN21,J$6)),"",INDEX(Fixtures!$C21:$AN21,J$6))</f>
        <v/>
      </c>
      <c r="K26" s="30" t="str">
        <f t="array" ref="K26">IF(ISERROR(INDEX(Fixtures!$C21:$AN21,K$6)),"",INDEX(Fixtures!$C21:$AN21,K$6))</f>
        <v/>
      </c>
      <c r="L26" s="30" t="str">
        <f t="array" ref="L26">IF(ISERROR(INDEX(Fixtures!$C21:$AN21,L$6)),"",INDEX(Fixtures!$C21:$AN21,L$6))</f>
        <v/>
      </c>
      <c r="M26" s="30" t="str">
        <f t="array" ref="M26">IF(ISERROR(INDEX(Fixtures!$C21:$AN21,M$6)),"",INDEX(Fixtures!$C21:$AN21,M$6))</f>
        <v/>
      </c>
      <c r="N26" s="28" t="str">
        <f t="array" ref="N26">IF(ISERROR(INDEX(Fixtures!$C21:$AN21,N$6)),"",INDEX(Fixtures!$C21:$AN21,N$6))</f>
        <v/>
      </c>
    </row>
    <row r="27" spans="1:14" ht="19.5" customHeight="1" thickBot="1" x14ac:dyDescent="0.3">
      <c r="B27" s="55" t="s">
        <v>140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</row>
    <row r="28" spans="1:14" ht="15.75" customHeight="1" thickBot="1" x14ac:dyDescent="0.4">
      <c r="B28" s="51" t="s">
        <v>0</v>
      </c>
      <c r="C28" s="52" t="s">
        <v>141</v>
      </c>
      <c r="D28" s="53" t="s">
        <v>79</v>
      </c>
      <c r="E28" s="52">
        <f t="shared" ref="E28:N28" si="2">E6</f>
        <v>1</v>
      </c>
      <c r="F28" s="54">
        <f t="shared" si="2"/>
        <v>2</v>
      </c>
      <c r="G28" s="54">
        <f t="shared" si="2"/>
        <v>3</v>
      </c>
      <c r="H28" s="54">
        <f t="shared" si="2"/>
        <v>4</v>
      </c>
      <c r="I28" s="54">
        <f t="shared" si="2"/>
        <v>5</v>
      </c>
      <c r="J28" s="54" t="str">
        <f t="shared" si="2"/>
        <v/>
      </c>
      <c r="K28" s="54" t="str">
        <f t="shared" si="2"/>
        <v/>
      </c>
      <c r="L28" s="54" t="str">
        <f t="shared" si="2"/>
        <v/>
      </c>
      <c r="M28" s="54" t="str">
        <f t="shared" si="2"/>
        <v/>
      </c>
      <c r="N28" s="53" t="str">
        <f t="shared" si="2"/>
        <v/>
      </c>
    </row>
    <row r="29" spans="1:14" ht="12.75" customHeight="1" x14ac:dyDescent="0.35">
      <c r="B29" s="26" t="str">
        <f t="shared" ref="B29:B48" si="3">VLOOKUP($D29,$A$7:$N$26,2,FALSE)</f>
        <v>Man City</v>
      </c>
      <c r="C29" s="24">
        <f>VLOOKUP($D29,$A$7:$N$26,3,FALSE)</f>
        <v>12.017000000000001</v>
      </c>
      <c r="D29" s="28">
        <v>1</v>
      </c>
      <c r="E29" s="29" t="str">
        <f t="shared" ref="E29:E48" si="4">VLOOKUP($D29,$A$7:$N$26,5,FALSE)</f>
        <v>ARS (A)</v>
      </c>
      <c r="F29" s="30" t="str">
        <f t="shared" ref="F29:F48" si="5">VLOOKUP($D29,$A$7:$N$26,6,FALSE)</f>
        <v>HUD (H)</v>
      </c>
      <c r="G29" s="30" t="str">
        <f t="shared" ref="G29:G48" si="6">VLOOKUP($D29,$A$7:$N$26,7,FALSE)</f>
        <v>WOL (A)</v>
      </c>
      <c r="H29" s="30" t="str">
        <f t="shared" ref="H29:H48" si="7">VLOOKUP($D29,$A$7:$N$26,8,FALSE)</f>
        <v>NEW (H)</v>
      </c>
      <c r="I29" s="30" t="str">
        <f t="shared" ref="I29:I48" si="8">VLOOKUP($D29,$A$7:$N$26,9,FALSE)</f>
        <v>FUL (H)</v>
      </c>
      <c r="J29" s="30" t="str">
        <f t="shared" ref="J29:J48" si="9">VLOOKUP($D29,$A$7:$N$26,10,FALSE)</f>
        <v/>
      </c>
      <c r="K29" s="30" t="str">
        <f t="shared" ref="K29:K48" si="10">VLOOKUP($D29,$A$7:$N$26,11,FALSE)</f>
        <v/>
      </c>
      <c r="L29" s="30" t="str">
        <f t="shared" ref="L29:L48" si="11">VLOOKUP($D29,$A$7:$N$26,12,FALSE)</f>
        <v/>
      </c>
      <c r="M29" s="30" t="str">
        <f t="shared" ref="M29:M48" si="12">VLOOKUP($D29,$A$7:$N$26,13,FALSE)</f>
        <v/>
      </c>
      <c r="N29" s="28" t="str">
        <f t="shared" ref="N29:N48" si="13">VLOOKUP($D29,$A$7:$N$26,14,FALSE)</f>
        <v/>
      </c>
    </row>
    <row r="30" spans="1:14" ht="12.75" customHeight="1" x14ac:dyDescent="0.35">
      <c r="B30" s="34" t="str">
        <f t="shared" si="3"/>
        <v>Liverpool</v>
      </c>
      <c r="C30" s="35">
        <f t="shared" ref="C30:C48" si="14">VLOOKUP($D30,$A$7:$C$26,3,FALSE)</f>
        <v>5.8420000000000005</v>
      </c>
      <c r="D30" s="36">
        <v>2</v>
      </c>
      <c r="E30" s="37" t="str">
        <f t="shared" si="4"/>
        <v>WHU (H)</v>
      </c>
      <c r="F30" s="38" t="str">
        <f t="shared" si="5"/>
        <v>CRY (A)</v>
      </c>
      <c r="G30" s="38" t="str">
        <f t="shared" si="6"/>
        <v>BHA (H)</v>
      </c>
      <c r="H30" s="38" t="str">
        <f t="shared" si="7"/>
        <v>LEI (A)</v>
      </c>
      <c r="I30" s="38" t="str">
        <f t="shared" si="8"/>
        <v>TOT (A)</v>
      </c>
      <c r="J30" s="38" t="str">
        <f t="shared" si="9"/>
        <v/>
      </c>
      <c r="K30" s="38" t="str">
        <f t="shared" si="10"/>
        <v/>
      </c>
      <c r="L30" s="38" t="str">
        <f t="shared" si="11"/>
        <v/>
      </c>
      <c r="M30" s="38" t="str">
        <f t="shared" si="12"/>
        <v/>
      </c>
      <c r="N30" s="36" t="str">
        <f t="shared" si="13"/>
        <v/>
      </c>
    </row>
    <row r="31" spans="1:14" ht="12.75" customHeight="1" x14ac:dyDescent="0.35">
      <c r="B31" s="34" t="str">
        <f t="shared" si="3"/>
        <v>Chelsea</v>
      </c>
      <c r="C31" s="35">
        <f t="shared" si="14"/>
        <v>5.827</v>
      </c>
      <c r="D31" s="36">
        <v>3</v>
      </c>
      <c r="E31" s="37" t="str">
        <f t="shared" si="4"/>
        <v>HUD (A)</v>
      </c>
      <c r="F31" s="38" t="str">
        <f t="shared" si="5"/>
        <v>ARS (H)</v>
      </c>
      <c r="G31" s="38" t="str">
        <f t="shared" si="6"/>
        <v>NEW (A)</v>
      </c>
      <c r="H31" s="38" t="str">
        <f t="shared" si="7"/>
        <v>BOU (H)</v>
      </c>
      <c r="I31" s="38" t="str">
        <f t="shared" si="8"/>
        <v>CAR (H)</v>
      </c>
      <c r="J31" s="38" t="str">
        <f t="shared" si="9"/>
        <v/>
      </c>
      <c r="K31" s="38" t="str">
        <f t="shared" si="10"/>
        <v/>
      </c>
      <c r="L31" s="38" t="str">
        <f t="shared" si="11"/>
        <v/>
      </c>
      <c r="M31" s="38" t="str">
        <f t="shared" si="12"/>
        <v/>
      </c>
      <c r="N31" s="36" t="str">
        <f t="shared" si="13"/>
        <v/>
      </c>
    </row>
    <row r="32" spans="1:14" ht="12.75" customHeight="1" x14ac:dyDescent="0.35">
      <c r="B32" s="34" t="str">
        <f t="shared" si="3"/>
        <v>Man Utd</v>
      </c>
      <c r="C32" s="35">
        <f t="shared" si="14"/>
        <v>4.7370000000000001</v>
      </c>
      <c r="D32" s="36">
        <v>4</v>
      </c>
      <c r="E32" s="37" t="str">
        <f t="shared" si="4"/>
        <v>LEI (H)</v>
      </c>
      <c r="F32" s="38" t="str">
        <f t="shared" si="5"/>
        <v>BHA (A)</v>
      </c>
      <c r="G32" s="38" t="str">
        <f t="shared" si="6"/>
        <v>TOT (H)</v>
      </c>
      <c r="H32" s="38" t="str">
        <f t="shared" si="7"/>
        <v>BUR (A)</v>
      </c>
      <c r="I32" s="38" t="str">
        <f t="shared" si="8"/>
        <v>WAT (A)</v>
      </c>
      <c r="J32" s="38" t="str">
        <f t="shared" si="9"/>
        <v/>
      </c>
      <c r="K32" s="38" t="str">
        <f t="shared" si="10"/>
        <v/>
      </c>
      <c r="L32" s="38" t="str">
        <f t="shared" si="11"/>
        <v/>
      </c>
      <c r="M32" s="38" t="str">
        <f t="shared" si="12"/>
        <v/>
      </c>
      <c r="N32" s="36" t="str">
        <f t="shared" si="13"/>
        <v/>
      </c>
    </row>
    <row r="33" spans="2:14" ht="12.75" customHeight="1" x14ac:dyDescent="0.35">
      <c r="B33" s="34" t="str">
        <f t="shared" si="3"/>
        <v>Tottenham</v>
      </c>
      <c r="C33" s="35">
        <f t="shared" si="14"/>
        <v>3.6309999999999998</v>
      </c>
      <c r="D33" s="36">
        <v>5</v>
      </c>
      <c r="E33" s="37" t="str">
        <f t="shared" si="4"/>
        <v>NEW (A)</v>
      </c>
      <c r="F33" s="38" t="str">
        <f t="shared" si="5"/>
        <v>FUL (H)</v>
      </c>
      <c r="G33" s="38" t="str">
        <f t="shared" si="6"/>
        <v>MNU (A)</v>
      </c>
      <c r="H33" s="38" t="str">
        <f t="shared" si="7"/>
        <v>WAT (A)</v>
      </c>
      <c r="I33" s="38" t="str">
        <f t="shared" si="8"/>
        <v>LIV (H)</v>
      </c>
      <c r="J33" s="38" t="str">
        <f t="shared" si="9"/>
        <v/>
      </c>
      <c r="K33" s="38" t="str">
        <f t="shared" si="10"/>
        <v/>
      </c>
      <c r="L33" s="38" t="str">
        <f t="shared" si="11"/>
        <v/>
      </c>
      <c r="M33" s="38" t="str">
        <f t="shared" si="12"/>
        <v/>
      </c>
      <c r="N33" s="36" t="str">
        <f t="shared" si="13"/>
        <v/>
      </c>
    </row>
    <row r="34" spans="2:14" ht="12.75" customHeight="1" x14ac:dyDescent="0.35">
      <c r="B34" s="34" t="str">
        <f t="shared" si="3"/>
        <v>Everton</v>
      </c>
      <c r="C34" s="35">
        <f t="shared" si="14"/>
        <v>2.069</v>
      </c>
      <c r="D34" s="36">
        <v>6</v>
      </c>
      <c r="E34" s="37" t="str">
        <f t="shared" si="4"/>
        <v>WOL (A)</v>
      </c>
      <c r="F34" s="38" t="str">
        <f t="shared" si="5"/>
        <v>SOU (H)</v>
      </c>
      <c r="G34" s="38" t="str">
        <f t="shared" si="6"/>
        <v>BOU (A)</v>
      </c>
      <c r="H34" s="38" t="str">
        <f t="shared" si="7"/>
        <v>HUD (H)</v>
      </c>
      <c r="I34" s="38" t="str">
        <f t="shared" si="8"/>
        <v>WHU (H)</v>
      </c>
      <c r="J34" s="38" t="str">
        <f t="shared" si="9"/>
        <v/>
      </c>
      <c r="K34" s="38" t="str">
        <f t="shared" si="10"/>
        <v/>
      </c>
      <c r="L34" s="38" t="str">
        <f t="shared" si="11"/>
        <v/>
      </c>
      <c r="M34" s="38" t="str">
        <f t="shared" si="12"/>
        <v/>
      </c>
      <c r="N34" s="36" t="str">
        <f t="shared" si="13"/>
        <v/>
      </c>
    </row>
    <row r="35" spans="2:14" ht="12.75" customHeight="1" x14ac:dyDescent="0.35">
      <c r="B35" s="34" t="str">
        <f t="shared" si="3"/>
        <v>Burnley</v>
      </c>
      <c r="C35" s="35">
        <f t="shared" si="14"/>
        <v>0.85800000000000032</v>
      </c>
      <c r="D35" s="36">
        <v>7</v>
      </c>
      <c r="E35" s="37" t="str">
        <f t="shared" si="4"/>
        <v>SOU (A)</v>
      </c>
      <c r="F35" s="38" t="str">
        <f t="shared" si="5"/>
        <v>WAT (H)</v>
      </c>
      <c r="G35" s="38" t="str">
        <f t="shared" si="6"/>
        <v>FUL (A)</v>
      </c>
      <c r="H35" s="38" t="str">
        <f t="shared" si="7"/>
        <v>MNU (H)</v>
      </c>
      <c r="I35" s="38" t="str">
        <f t="shared" si="8"/>
        <v>WOL (A)</v>
      </c>
      <c r="J35" s="38" t="str">
        <f t="shared" si="9"/>
        <v/>
      </c>
      <c r="K35" s="38" t="str">
        <f t="shared" si="10"/>
        <v/>
      </c>
      <c r="L35" s="38" t="str">
        <f t="shared" si="11"/>
        <v/>
      </c>
      <c r="M35" s="38" t="str">
        <f t="shared" si="12"/>
        <v/>
      </c>
      <c r="N35" s="36" t="str">
        <f t="shared" si="13"/>
        <v/>
      </c>
    </row>
    <row r="36" spans="2:14" ht="12.75" customHeight="1" x14ac:dyDescent="0.35">
      <c r="B36" s="34" t="str">
        <f t="shared" si="3"/>
        <v>Arsenal</v>
      </c>
      <c r="C36" s="35">
        <f t="shared" si="14"/>
        <v>0.54699999999999993</v>
      </c>
      <c r="D36" s="36">
        <v>8</v>
      </c>
      <c r="E36" s="37" t="str">
        <f t="shared" si="4"/>
        <v>MCI (H)</v>
      </c>
      <c r="F36" s="38" t="str">
        <f t="shared" si="5"/>
        <v>CHE (A)</v>
      </c>
      <c r="G36" s="38" t="str">
        <f t="shared" si="6"/>
        <v>WHU (H)</v>
      </c>
      <c r="H36" s="38" t="str">
        <f t="shared" si="7"/>
        <v>CAR (A)</v>
      </c>
      <c r="I36" s="38" t="str">
        <f t="shared" si="8"/>
        <v>NEW (A)</v>
      </c>
      <c r="J36" s="38" t="str">
        <f t="shared" si="9"/>
        <v/>
      </c>
      <c r="K36" s="38" t="str">
        <f t="shared" si="10"/>
        <v/>
      </c>
      <c r="L36" s="38" t="str">
        <f t="shared" si="11"/>
        <v/>
      </c>
      <c r="M36" s="38" t="str">
        <f t="shared" si="12"/>
        <v/>
      </c>
      <c r="N36" s="36" t="str">
        <f t="shared" si="13"/>
        <v/>
      </c>
    </row>
    <row r="37" spans="2:14" ht="12.75" customHeight="1" x14ac:dyDescent="0.35">
      <c r="B37" s="34" t="str">
        <f t="shared" si="3"/>
        <v>Bournemouth</v>
      </c>
      <c r="C37" s="35">
        <f t="shared" si="14"/>
        <v>-1.6000000000000014E-2</v>
      </c>
      <c r="D37" s="36">
        <v>9</v>
      </c>
      <c r="E37" s="37" t="str">
        <f t="shared" si="4"/>
        <v>CAR (H)</v>
      </c>
      <c r="F37" s="38" t="str">
        <f t="shared" si="5"/>
        <v>WHU (A)</v>
      </c>
      <c r="G37" s="38" t="str">
        <f t="shared" si="6"/>
        <v>EVE (H)</v>
      </c>
      <c r="H37" s="38" t="str">
        <f t="shared" si="7"/>
        <v>CHE (A)</v>
      </c>
      <c r="I37" s="38" t="str">
        <f t="shared" si="8"/>
        <v>LEI (H)</v>
      </c>
      <c r="J37" s="38" t="str">
        <f t="shared" si="9"/>
        <v/>
      </c>
      <c r="K37" s="38" t="str">
        <f t="shared" si="10"/>
        <v/>
      </c>
      <c r="L37" s="38" t="str">
        <f t="shared" si="11"/>
        <v/>
      </c>
      <c r="M37" s="38" t="str">
        <f t="shared" si="12"/>
        <v/>
      </c>
      <c r="N37" s="36" t="str">
        <f t="shared" si="13"/>
        <v/>
      </c>
    </row>
    <row r="38" spans="2:14" ht="12.75" customHeight="1" x14ac:dyDescent="0.35">
      <c r="B38" s="34" t="str">
        <f t="shared" si="3"/>
        <v>Crystal Palace</v>
      </c>
      <c r="C38" s="35">
        <f t="shared" si="14"/>
        <v>-0.47399999999999998</v>
      </c>
      <c r="D38" s="36">
        <v>10</v>
      </c>
      <c r="E38" s="37" t="str">
        <f t="shared" si="4"/>
        <v>FUL (A)</v>
      </c>
      <c r="F38" s="38" t="str">
        <f t="shared" si="5"/>
        <v>LIV (H)</v>
      </c>
      <c r="G38" s="38" t="str">
        <f t="shared" si="6"/>
        <v>WAT (A)</v>
      </c>
      <c r="H38" s="38" t="str">
        <f t="shared" si="7"/>
        <v>SOU (H)</v>
      </c>
      <c r="I38" s="38" t="str">
        <f t="shared" si="8"/>
        <v>HUD (A)</v>
      </c>
      <c r="J38" s="38" t="str">
        <f t="shared" si="9"/>
        <v/>
      </c>
      <c r="K38" s="38" t="str">
        <f t="shared" si="10"/>
        <v/>
      </c>
      <c r="L38" s="38" t="str">
        <f t="shared" si="11"/>
        <v/>
      </c>
      <c r="M38" s="38" t="str">
        <f t="shared" si="12"/>
        <v/>
      </c>
      <c r="N38" s="36" t="str">
        <f t="shared" si="13"/>
        <v/>
      </c>
    </row>
    <row r="39" spans="2:14" ht="12.75" customHeight="1" x14ac:dyDescent="0.35">
      <c r="B39" s="34" t="str">
        <f t="shared" si="3"/>
        <v>Southampton</v>
      </c>
      <c r="C39" s="35">
        <f t="shared" si="14"/>
        <v>-1.2629999999999999</v>
      </c>
      <c r="D39" s="36">
        <v>11</v>
      </c>
      <c r="E39" s="37" t="str">
        <f t="shared" si="4"/>
        <v>BUR (H)</v>
      </c>
      <c r="F39" s="38" t="str">
        <f t="shared" si="5"/>
        <v>EVE (A)</v>
      </c>
      <c r="G39" s="38" t="str">
        <f t="shared" si="6"/>
        <v>LEI (H)</v>
      </c>
      <c r="H39" s="38" t="str">
        <f t="shared" si="7"/>
        <v>CRY (A)</v>
      </c>
      <c r="I39" s="38" t="str">
        <f t="shared" si="8"/>
        <v>BHA (H)</v>
      </c>
      <c r="J39" s="38" t="str">
        <f t="shared" si="9"/>
        <v/>
      </c>
      <c r="K39" s="38" t="str">
        <f t="shared" si="10"/>
        <v/>
      </c>
      <c r="L39" s="38" t="str">
        <f t="shared" si="11"/>
        <v/>
      </c>
      <c r="M39" s="38" t="str">
        <f t="shared" si="12"/>
        <v/>
      </c>
      <c r="N39" s="36" t="str">
        <f t="shared" si="13"/>
        <v/>
      </c>
    </row>
    <row r="40" spans="2:14" ht="12.75" customHeight="1" x14ac:dyDescent="0.35">
      <c r="B40" s="34" t="str">
        <f t="shared" si="3"/>
        <v>Watford</v>
      </c>
      <c r="C40" s="35">
        <f t="shared" si="14"/>
        <v>-1.3149999999999999</v>
      </c>
      <c r="D40" s="36">
        <v>12</v>
      </c>
      <c r="E40" s="37" t="str">
        <f t="shared" si="4"/>
        <v>BHA (H)</v>
      </c>
      <c r="F40" s="38" t="str">
        <f t="shared" si="5"/>
        <v>BUR (A)</v>
      </c>
      <c r="G40" s="38" t="str">
        <f t="shared" si="6"/>
        <v>CRY (H)</v>
      </c>
      <c r="H40" s="38" t="str">
        <f t="shared" si="7"/>
        <v>TOT (H)</v>
      </c>
      <c r="I40" s="38" t="str">
        <f t="shared" si="8"/>
        <v>MNU (H)</v>
      </c>
      <c r="J40" s="38" t="str">
        <f t="shared" si="9"/>
        <v/>
      </c>
      <c r="K40" s="38" t="str">
        <f t="shared" si="10"/>
        <v/>
      </c>
      <c r="L40" s="38" t="str">
        <f t="shared" si="11"/>
        <v/>
      </c>
      <c r="M40" s="38" t="str">
        <f t="shared" si="12"/>
        <v/>
      </c>
      <c r="N40" s="36" t="str">
        <f t="shared" si="13"/>
        <v/>
      </c>
    </row>
    <row r="41" spans="2:14" ht="12.75" customHeight="1" x14ac:dyDescent="0.35">
      <c r="B41" s="34" t="str">
        <f t="shared" si="3"/>
        <v>Leicester</v>
      </c>
      <c r="C41" s="35">
        <f t="shared" si="14"/>
        <v>-1.448</v>
      </c>
      <c r="D41" s="36">
        <v>13</v>
      </c>
      <c r="E41" s="37" t="str">
        <f t="shared" si="4"/>
        <v>MNU (A)</v>
      </c>
      <c r="F41" s="38" t="str">
        <f t="shared" si="5"/>
        <v>WOL (H)</v>
      </c>
      <c r="G41" s="38" t="str">
        <f t="shared" si="6"/>
        <v>SOU (A)</v>
      </c>
      <c r="H41" s="38" t="str">
        <f t="shared" si="7"/>
        <v>LIV (H)</v>
      </c>
      <c r="I41" s="38" t="str">
        <f t="shared" si="8"/>
        <v>BOU (A)</v>
      </c>
      <c r="J41" s="38" t="str">
        <f t="shared" si="9"/>
        <v/>
      </c>
      <c r="K41" s="38" t="str">
        <f t="shared" si="10"/>
        <v/>
      </c>
      <c r="L41" s="38" t="str">
        <f t="shared" si="11"/>
        <v/>
      </c>
      <c r="M41" s="38" t="str">
        <f t="shared" si="12"/>
        <v/>
      </c>
      <c r="N41" s="36" t="str">
        <f t="shared" si="13"/>
        <v/>
      </c>
    </row>
    <row r="42" spans="2:14" ht="12.75" customHeight="1" x14ac:dyDescent="0.35">
      <c r="B42" s="34" t="str">
        <f t="shared" si="3"/>
        <v>Cardiff</v>
      </c>
      <c r="C42" s="35">
        <f t="shared" si="14"/>
        <v>-2.8919999999999999</v>
      </c>
      <c r="D42" s="36">
        <v>14</v>
      </c>
      <c r="E42" s="37" t="str">
        <f t="shared" si="4"/>
        <v>BOU (A)</v>
      </c>
      <c r="F42" s="38" t="str">
        <f t="shared" si="5"/>
        <v>NEW (H)</v>
      </c>
      <c r="G42" s="38" t="str">
        <f t="shared" si="6"/>
        <v>HUD (A)</v>
      </c>
      <c r="H42" s="38" t="str">
        <f t="shared" si="7"/>
        <v>ARS (H)</v>
      </c>
      <c r="I42" s="38" t="str">
        <f t="shared" si="8"/>
        <v>CHE (A)</v>
      </c>
      <c r="J42" s="38" t="str">
        <f t="shared" si="9"/>
        <v/>
      </c>
      <c r="K42" s="38" t="str">
        <f t="shared" si="10"/>
        <v/>
      </c>
      <c r="L42" s="38" t="str">
        <f t="shared" si="11"/>
        <v/>
      </c>
      <c r="M42" s="38" t="str">
        <f t="shared" si="12"/>
        <v/>
      </c>
      <c r="N42" s="36" t="str">
        <f t="shared" si="13"/>
        <v/>
      </c>
    </row>
    <row r="43" spans="2:14" ht="12.75" customHeight="1" x14ac:dyDescent="0.35">
      <c r="B43" s="34" t="str">
        <f t="shared" si="3"/>
        <v>Wolves</v>
      </c>
      <c r="C43" s="35">
        <f t="shared" si="14"/>
        <v>-3.2590000000000003</v>
      </c>
      <c r="D43" s="36">
        <v>15</v>
      </c>
      <c r="E43" s="37" t="str">
        <f t="shared" si="4"/>
        <v>EVE (H)</v>
      </c>
      <c r="F43" s="38" t="str">
        <f t="shared" si="5"/>
        <v>LEI (A)</v>
      </c>
      <c r="G43" s="38" t="str">
        <f t="shared" si="6"/>
        <v>MCI (H)</v>
      </c>
      <c r="H43" s="38" t="str">
        <f t="shared" si="7"/>
        <v>WHU (A)</v>
      </c>
      <c r="I43" s="38" t="str">
        <f t="shared" si="8"/>
        <v>BUR (H)</v>
      </c>
      <c r="J43" s="38" t="str">
        <f t="shared" si="9"/>
        <v/>
      </c>
      <c r="K43" s="38" t="str">
        <f t="shared" si="10"/>
        <v/>
      </c>
      <c r="L43" s="38" t="str">
        <f t="shared" si="11"/>
        <v/>
      </c>
      <c r="M43" s="38" t="str">
        <f t="shared" si="12"/>
        <v/>
      </c>
      <c r="N43" s="36" t="str">
        <f t="shared" si="13"/>
        <v/>
      </c>
    </row>
    <row r="44" spans="2:14" ht="12.75" customHeight="1" x14ac:dyDescent="0.35">
      <c r="B44" s="34" t="str">
        <f t="shared" si="3"/>
        <v>Newcastle</v>
      </c>
      <c r="C44" s="35">
        <f t="shared" si="14"/>
        <v>-3.4000000000000004</v>
      </c>
      <c r="D44" s="36">
        <v>16</v>
      </c>
      <c r="E44" s="37" t="str">
        <f t="shared" si="4"/>
        <v>TOT (H)</v>
      </c>
      <c r="F44" s="38" t="str">
        <f t="shared" si="5"/>
        <v>CAR (A)</v>
      </c>
      <c r="G44" s="38" t="str">
        <f t="shared" si="6"/>
        <v>CHE (H)</v>
      </c>
      <c r="H44" s="38" t="str">
        <f t="shared" si="7"/>
        <v>MCI (A)</v>
      </c>
      <c r="I44" s="38" t="str">
        <f t="shared" si="8"/>
        <v>ARS (H)</v>
      </c>
      <c r="J44" s="38" t="str">
        <f t="shared" si="9"/>
        <v/>
      </c>
      <c r="K44" s="38" t="str">
        <f t="shared" si="10"/>
        <v/>
      </c>
      <c r="L44" s="38" t="str">
        <f t="shared" si="11"/>
        <v/>
      </c>
      <c r="M44" s="38" t="str">
        <f t="shared" si="12"/>
        <v/>
      </c>
      <c r="N44" s="36" t="str">
        <f t="shared" si="13"/>
        <v/>
      </c>
    </row>
    <row r="45" spans="2:14" ht="12.75" customHeight="1" x14ac:dyDescent="0.35">
      <c r="B45" s="34" t="str">
        <f t="shared" si="3"/>
        <v>Brighton</v>
      </c>
      <c r="C45" s="35">
        <f t="shared" si="14"/>
        <v>-4</v>
      </c>
      <c r="D45" s="36">
        <v>17</v>
      </c>
      <c r="E45" s="37" t="str">
        <f t="shared" si="4"/>
        <v>WAT (A)</v>
      </c>
      <c r="F45" s="38" t="str">
        <f t="shared" si="5"/>
        <v>MNU (H)</v>
      </c>
      <c r="G45" s="38" t="str">
        <f t="shared" si="6"/>
        <v>LIV (A)</v>
      </c>
      <c r="H45" s="38" t="str">
        <f t="shared" si="7"/>
        <v>FUL (H)</v>
      </c>
      <c r="I45" s="38" t="str">
        <f t="shared" si="8"/>
        <v>SOU (A)</v>
      </c>
      <c r="J45" s="38" t="str">
        <f t="shared" si="9"/>
        <v/>
      </c>
      <c r="K45" s="38" t="str">
        <f t="shared" si="10"/>
        <v/>
      </c>
      <c r="L45" s="38" t="str">
        <f t="shared" si="11"/>
        <v/>
      </c>
      <c r="M45" s="38" t="str">
        <f t="shared" si="12"/>
        <v/>
      </c>
      <c r="N45" s="36" t="str">
        <f t="shared" si="13"/>
        <v/>
      </c>
    </row>
    <row r="46" spans="2:14" ht="12.75" customHeight="1" x14ac:dyDescent="0.35">
      <c r="B46" s="34" t="str">
        <f t="shared" si="3"/>
        <v>Huddersfield</v>
      </c>
      <c r="C46" s="35">
        <f t="shared" si="14"/>
        <v>-5.2249999999999996</v>
      </c>
      <c r="D46" s="36">
        <v>18</v>
      </c>
      <c r="E46" s="37" t="str">
        <f t="shared" si="4"/>
        <v>CHE (H)</v>
      </c>
      <c r="F46" s="38" t="str">
        <f t="shared" si="5"/>
        <v>MCI (A)</v>
      </c>
      <c r="G46" s="38" t="str">
        <f t="shared" si="6"/>
        <v>CAR (H)</v>
      </c>
      <c r="H46" s="38" t="str">
        <f t="shared" si="7"/>
        <v>EVE (A)</v>
      </c>
      <c r="I46" s="38" t="str">
        <f t="shared" si="8"/>
        <v>CRY (H)</v>
      </c>
      <c r="J46" s="38" t="str">
        <f t="shared" si="9"/>
        <v/>
      </c>
      <c r="K46" s="38" t="str">
        <f t="shared" si="10"/>
        <v/>
      </c>
      <c r="L46" s="38" t="str">
        <f t="shared" si="11"/>
        <v/>
      </c>
      <c r="M46" s="38" t="str">
        <f t="shared" si="12"/>
        <v/>
      </c>
      <c r="N46" s="36" t="str">
        <f t="shared" si="13"/>
        <v/>
      </c>
    </row>
    <row r="47" spans="2:14" ht="12.75" customHeight="1" x14ac:dyDescent="0.35">
      <c r="B47" s="39" t="str">
        <f t="shared" si="3"/>
        <v>West Ham</v>
      </c>
      <c r="C47" s="40">
        <f t="shared" si="14"/>
        <v>-5.4480000000000004</v>
      </c>
      <c r="D47" s="41">
        <v>19</v>
      </c>
      <c r="E47" s="42" t="str">
        <f t="shared" si="4"/>
        <v>LIV (A)</v>
      </c>
      <c r="F47" s="43" t="str">
        <f t="shared" si="5"/>
        <v>BOU (H)</v>
      </c>
      <c r="G47" s="43" t="str">
        <f t="shared" si="6"/>
        <v>ARS (A)</v>
      </c>
      <c r="H47" s="43" t="str">
        <f t="shared" si="7"/>
        <v>WOL (H)</v>
      </c>
      <c r="I47" s="43" t="str">
        <f t="shared" si="8"/>
        <v>EVE (A)</v>
      </c>
      <c r="J47" s="43" t="str">
        <f t="shared" si="9"/>
        <v/>
      </c>
      <c r="K47" s="43" t="str">
        <f t="shared" si="10"/>
        <v/>
      </c>
      <c r="L47" s="43" t="str">
        <f t="shared" si="11"/>
        <v/>
      </c>
      <c r="M47" s="43" t="str">
        <f t="shared" si="12"/>
        <v/>
      </c>
      <c r="N47" s="41" t="str">
        <f t="shared" si="13"/>
        <v/>
      </c>
    </row>
    <row r="48" spans="2:14" ht="12.75" customHeight="1" thickBot="1" x14ac:dyDescent="0.4">
      <c r="B48" s="26" t="str">
        <f t="shared" si="3"/>
        <v>Fulham</v>
      </c>
      <c r="C48" s="24">
        <f t="shared" si="14"/>
        <v>-6.7869999999999999</v>
      </c>
      <c r="D48" s="28">
        <v>20</v>
      </c>
      <c r="E48" s="29" t="str">
        <f t="shared" si="4"/>
        <v>CRY (H)</v>
      </c>
      <c r="F48" s="30" t="str">
        <f t="shared" si="5"/>
        <v>TOT (A)</v>
      </c>
      <c r="G48" s="30" t="str">
        <f t="shared" si="6"/>
        <v>BUR (H)</v>
      </c>
      <c r="H48" s="30" t="str">
        <f t="shared" si="7"/>
        <v>BHA (A)</v>
      </c>
      <c r="I48" s="30" t="str">
        <f t="shared" si="8"/>
        <v>MCI (A)</v>
      </c>
      <c r="J48" s="30" t="str">
        <f t="shared" si="9"/>
        <v/>
      </c>
      <c r="K48" s="30" t="str">
        <f t="shared" si="10"/>
        <v/>
      </c>
      <c r="L48" s="30" t="str">
        <f t="shared" si="11"/>
        <v/>
      </c>
      <c r="M48" s="30" t="str">
        <f t="shared" si="12"/>
        <v/>
      </c>
      <c r="N48" s="28" t="str">
        <f t="shared" si="13"/>
        <v/>
      </c>
    </row>
    <row r="49" spans="2:14" ht="19.5" customHeight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50"/>
    </row>
    <row r="50" spans="2:14" s="14" customFormat="1" ht="12.75" customHeight="1" x14ac:dyDescent="0.25"/>
    <row r="51" spans="2:14" s="14" customFormat="1" ht="12.75" customHeight="1" x14ac:dyDescent="0.25"/>
    <row r="52" spans="2:14" s="14" customFormat="1" ht="12.75" customHeight="1" x14ac:dyDescent="0.25"/>
    <row r="53" spans="2:14" s="14" customFormat="1" ht="12.75" customHeight="1" x14ac:dyDescent="0.25"/>
    <row r="54" spans="2:14" s="14" customFormat="1" ht="12.75" customHeight="1" x14ac:dyDescent="0.25"/>
    <row r="55" spans="2:14" s="14" customFormat="1" ht="12.75" customHeight="1" x14ac:dyDescent="0.25"/>
    <row r="56" spans="2:14" s="14" customFormat="1" ht="12.75" customHeight="1" x14ac:dyDescent="0.25"/>
    <row r="57" spans="2:14" s="14" customFormat="1" ht="12.75" customHeight="1" x14ac:dyDescent="0.25"/>
    <row r="58" spans="2:14" s="14" customFormat="1" ht="12.75" customHeight="1" x14ac:dyDescent="0.25"/>
    <row r="59" spans="2:14" s="14" customFormat="1" ht="12.75" customHeight="1" x14ac:dyDescent="0.25"/>
    <row r="60" spans="2:14" s="14" customFormat="1" ht="12.75" customHeight="1" x14ac:dyDescent="0.25"/>
    <row r="61" spans="2:14" s="14" customFormat="1" ht="12.75" customHeight="1" x14ac:dyDescent="0.25"/>
    <row r="62" spans="2:14" s="14" customFormat="1" ht="12.75" customHeight="1" x14ac:dyDescent="0.25"/>
    <row r="63" spans="2:14" s="14" customFormat="1" ht="12.75" customHeight="1" x14ac:dyDescent="0.25"/>
    <row r="64" spans="2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C29:C4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4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2512-CFB0-4D88-9190-A99128C69A25}">
  <sheetPr>
    <tabColor rgb="FF92D050"/>
    <outlinePr summaryBelow="0" summaryRight="0"/>
  </sheetPr>
  <dimension ref="A1:Z1003"/>
  <sheetViews>
    <sheetView topLeftCell="B1" workbookViewId="0">
      <selection activeCell="Q22" sqref="Q22"/>
    </sheetView>
  </sheetViews>
  <sheetFormatPr defaultColWidth="17.26953125" defaultRowHeight="15" customHeight="1" x14ac:dyDescent="0.25"/>
  <cols>
    <col min="1" max="1" width="8.984375E-2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6" width="8.7265625" style="14" customWidth="1"/>
    <col min="27" max="16384" width="17.26953125" style="3"/>
  </cols>
  <sheetData>
    <row r="1" spans="1:26" ht="19.5" customHeight="1" thickBot="1" x14ac:dyDescent="0.3">
      <c r="B1" s="114" t="s">
        <v>146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26" ht="13.5" hidden="1" customHeight="1" thickBot="1" x14ac:dyDescent="0.35">
      <c r="A2" s="2"/>
      <c r="B2" s="56"/>
      <c r="C2" s="44"/>
      <c r="D2" s="44"/>
      <c r="E2" s="44">
        <f>Intro!C11</f>
        <v>1</v>
      </c>
      <c r="F2" s="44">
        <f t="shared" ref="F2:N2" si="0">E2+1</f>
        <v>2</v>
      </c>
      <c r="G2" s="44">
        <f t="shared" si="0"/>
        <v>3</v>
      </c>
      <c r="H2" s="44">
        <f t="shared" si="0"/>
        <v>4</v>
      </c>
      <c r="I2" s="44">
        <f t="shared" si="0"/>
        <v>5</v>
      </c>
      <c r="J2" s="44">
        <f t="shared" si="0"/>
        <v>6</v>
      </c>
      <c r="K2" s="44">
        <f t="shared" si="0"/>
        <v>7</v>
      </c>
      <c r="L2" s="44">
        <f t="shared" si="0"/>
        <v>8</v>
      </c>
      <c r="M2" s="44">
        <f t="shared" si="0"/>
        <v>9</v>
      </c>
      <c r="N2" s="59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3">
      <c r="A3" s="2"/>
      <c r="B3" s="117" t="s">
        <v>160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thickBot="1" x14ac:dyDescent="0.35">
      <c r="A4" s="2"/>
      <c r="B4" s="120" t="s">
        <v>161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2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 thickBot="1" x14ac:dyDescent="0.3">
      <c r="A5" s="2"/>
      <c r="B5" s="55" t="s">
        <v>137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thickBot="1" x14ac:dyDescent="0.4">
      <c r="B6" s="51" t="s">
        <v>0</v>
      </c>
      <c r="C6" s="52" t="s">
        <v>139</v>
      </c>
      <c r="D6" s="53" t="s">
        <v>79</v>
      </c>
      <c r="E6" s="52">
        <f>IF(COUNT($E$2:E2)&gt;Intro!$C$13,"",Intro!$C$11)</f>
        <v>1</v>
      </c>
      <c r="F6" s="54">
        <f>IF(COUNT($E$2:F2)&gt;Intro!$C$13,"",F2)</f>
        <v>2</v>
      </c>
      <c r="G6" s="54">
        <f>IF(COUNT($E$2:G2)&gt;Intro!$C$13,"",G2)</f>
        <v>3</v>
      </c>
      <c r="H6" s="54">
        <f>IF(COUNT($E$2:H2)&gt;Intro!$C$13,"",H2)</f>
        <v>4</v>
      </c>
      <c r="I6" s="54">
        <f>IF(COUNT($E$2:I2)&gt;Intro!$C$13,"",I2)</f>
        <v>5</v>
      </c>
      <c r="J6" s="54" t="str">
        <f>IF(COUNT($E$2:J2)&gt;Intro!$C$13,"",J2)</f>
        <v/>
      </c>
      <c r="K6" s="54" t="str">
        <f>IF(COUNT($E$2:K2)&gt;Intro!$C$13,"",K2)</f>
        <v/>
      </c>
      <c r="L6" s="54" t="str">
        <f>IF(COUNT($E$2:L2)&gt;Intro!$C$13,"",L2)</f>
        <v/>
      </c>
      <c r="M6" s="54" t="str">
        <f>IF(COUNT($E$2:M2)&gt;Intro!$C$13,"",M2)</f>
        <v/>
      </c>
      <c r="N6" s="53" t="str">
        <f>IF(COUNT($E$2:N2)&gt;Intro!$C$13,"",N2)</f>
        <v/>
      </c>
    </row>
    <row r="7" spans="1:26" ht="12.75" customHeight="1" x14ac:dyDescent="0.35">
      <c r="A7" s="3">
        <f t="shared" ref="A7:A26" si="1">D7</f>
        <v>6</v>
      </c>
      <c r="B7" s="26" t="str">
        <f>Difficulties!A3</f>
        <v>Arsenal</v>
      </c>
      <c r="C7" s="24">
        <f>INDEX(Calc_VsAtt!$B70:$AM70,1,Intro!$C$11)</f>
        <v>1.448</v>
      </c>
      <c r="D7" s="28">
        <f>RANK(C7,$C$7:$C$26,0)+COUNTIF($C$7:$C7,$C7)-1</f>
        <v>6</v>
      </c>
      <c r="E7" s="29" t="str">
        <f t="array" ref="E7">IF(ISERROR(INDEX(Fixtures!$C2:$AN2,E$6)),"",INDEX(Fixtures!$C2:$AN2,E$6))</f>
        <v>MCI (H)</v>
      </c>
      <c r="F7" s="30" t="str">
        <f t="array" ref="F7">IF(ISERROR(INDEX(Fixtures!$C2:$AN2,F$6)),"",INDEX(Fixtures!$C2:$AN2,F$6))</f>
        <v>CHE (A)</v>
      </c>
      <c r="G7" s="30" t="str">
        <f t="array" ref="G7">IF(ISERROR(INDEX(Fixtures!$C2:$AN2,G$6)),"",INDEX(Fixtures!$C2:$AN2,G$6))</f>
        <v>WHU (H)</v>
      </c>
      <c r="H7" s="30" t="str">
        <f t="array" ref="H7">IF(ISERROR(INDEX(Fixtures!$C2:$AN2,H$6)),"",INDEX(Fixtures!$C2:$AN2,H$6))</f>
        <v>CAR (A)</v>
      </c>
      <c r="I7" s="30" t="str">
        <f t="array" ref="I7">IF(ISERROR(INDEX(Fixtures!$C2:$AN2,I$6)),"",INDEX(Fixtures!$C2:$AN2,I$6))</f>
        <v>NEW (A)</v>
      </c>
      <c r="J7" s="30" t="str">
        <f t="array" ref="J7">IF(ISERROR(INDEX(Fixtures!$C2:$AN2,J$6)),"",INDEX(Fixtures!$C2:$AN2,J$6))</f>
        <v/>
      </c>
      <c r="K7" s="30" t="str">
        <f t="array" ref="K7">IF(ISERROR(INDEX(Fixtures!$C2:$AN2,K$6)),"",INDEX(Fixtures!$C2:$AN2,K$6))</f>
        <v/>
      </c>
      <c r="L7" s="30" t="str">
        <f t="array" ref="L7">IF(ISERROR(INDEX(Fixtures!$C2:$AN2,L$6)),"",INDEX(Fixtures!$C2:$AN2,L$6))</f>
        <v/>
      </c>
      <c r="M7" s="30" t="str">
        <f t="array" ref="M7">IF(ISERROR(INDEX(Fixtures!$C2:$AN2,M$6)),"",INDEX(Fixtures!$C2:$AN2,M$6))</f>
        <v/>
      </c>
      <c r="N7" s="28" t="str">
        <f t="array" ref="N7">IF(ISERROR(INDEX(Fixtures!$C2:$AN2,N$6)),"",INDEX(Fixtures!$C2:$AN2,N$6))</f>
        <v/>
      </c>
    </row>
    <row r="8" spans="1:26" ht="12.75" customHeight="1" x14ac:dyDescent="0.35">
      <c r="A8" s="3">
        <f t="shared" si="1"/>
        <v>9</v>
      </c>
      <c r="B8" s="34" t="str">
        <f>Difficulties!A4</f>
        <v>Bournemouth</v>
      </c>
      <c r="C8" s="35">
        <f>INDEX(Calc_VsAtt!$B71:$AM71,1,Intro!$C$11)</f>
        <v>0.44500000000000001</v>
      </c>
      <c r="D8" s="36">
        <f>RANK(C8,$C$7:$C$26,0)+COUNTIF($C$7:$C8,$C8)-1</f>
        <v>9</v>
      </c>
      <c r="E8" s="37" t="str">
        <f t="array" ref="E8">IF(ISERROR(INDEX(Fixtures!$C3:$AN3,E$6)),"",INDEX(Fixtures!$C3:$AN3,E$6))</f>
        <v>CAR (H)</v>
      </c>
      <c r="F8" s="38" t="str">
        <f t="array" ref="F8">IF(ISERROR(INDEX(Fixtures!$C3:$AN3,F$6)),"",INDEX(Fixtures!$C3:$AN3,F$6))</f>
        <v>WHU (A)</v>
      </c>
      <c r="G8" s="38" t="str">
        <f t="array" ref="G8">IF(ISERROR(INDEX(Fixtures!$C3:$AN3,G$6)),"",INDEX(Fixtures!$C3:$AN3,G$6))</f>
        <v>EVE (H)</v>
      </c>
      <c r="H8" s="38" t="str">
        <f t="array" ref="H8">IF(ISERROR(INDEX(Fixtures!$C3:$AN3,H$6)),"",INDEX(Fixtures!$C3:$AN3,H$6))</f>
        <v>CHE (A)</v>
      </c>
      <c r="I8" s="38" t="str">
        <f t="array" ref="I8">IF(ISERROR(INDEX(Fixtures!$C3:$AN3,I$6)),"",INDEX(Fixtures!$C3:$AN3,I$6))</f>
        <v>LEI (H)</v>
      </c>
      <c r="J8" s="38" t="str">
        <f t="array" ref="J8">IF(ISERROR(INDEX(Fixtures!$C3:$AN3,J$6)),"",INDEX(Fixtures!$C3:$AN3,J$6))</f>
        <v/>
      </c>
      <c r="K8" s="38" t="str">
        <f t="array" ref="K8">IF(ISERROR(INDEX(Fixtures!$C3:$AN3,K$6)),"",INDEX(Fixtures!$C3:$AN3,K$6))</f>
        <v/>
      </c>
      <c r="L8" s="38" t="str">
        <f t="array" ref="L8">IF(ISERROR(INDEX(Fixtures!$C3:$AN3,L$6)),"",INDEX(Fixtures!$C3:$AN3,L$6))</f>
        <v/>
      </c>
      <c r="M8" s="38" t="str">
        <f t="array" ref="M8">IF(ISERROR(INDEX(Fixtures!$C3:$AN3,M$6)),"",INDEX(Fixtures!$C3:$AN3,M$6))</f>
        <v/>
      </c>
      <c r="N8" s="36" t="str">
        <f t="array" ref="N8">IF(ISERROR(INDEX(Fixtures!$C3:$AN3,N$6)),"",INDEX(Fixtures!$C3:$AN3,N$6))</f>
        <v/>
      </c>
    </row>
    <row r="9" spans="1:26" ht="12.75" customHeight="1" x14ac:dyDescent="0.35">
      <c r="A9" s="3">
        <f t="shared" si="1"/>
        <v>18</v>
      </c>
      <c r="B9" s="34" t="str">
        <f>Difficulties!A5</f>
        <v>Brighton</v>
      </c>
      <c r="C9" s="35">
        <f>INDEX(Calc_VsAtt!$B72:$AM72,1,Intro!$C$11)</f>
        <v>-3.004</v>
      </c>
      <c r="D9" s="36">
        <f>RANK(C9,$C$7:$C$26,0)+COUNTIF($C$7:$C9,$C9)-1</f>
        <v>18</v>
      </c>
      <c r="E9" s="37" t="str">
        <f t="array" ref="E9">IF(ISERROR(INDEX(Fixtures!$C4:$AN4,E$6)),"",INDEX(Fixtures!$C4:$AN4,E$6))</f>
        <v>WAT (A)</v>
      </c>
      <c r="F9" s="38" t="str">
        <f t="array" ref="F9">IF(ISERROR(INDEX(Fixtures!$C4:$AN4,F$6)),"",INDEX(Fixtures!$C4:$AN4,F$6))</f>
        <v>MNU (H)</v>
      </c>
      <c r="G9" s="38" t="str">
        <f t="array" ref="G9">IF(ISERROR(INDEX(Fixtures!$C4:$AN4,G$6)),"",INDEX(Fixtures!$C4:$AN4,G$6))</f>
        <v>LIV (A)</v>
      </c>
      <c r="H9" s="38" t="str">
        <f t="array" ref="H9">IF(ISERROR(INDEX(Fixtures!$C4:$AN4,H$6)),"",INDEX(Fixtures!$C4:$AN4,H$6))</f>
        <v>FUL (H)</v>
      </c>
      <c r="I9" s="38" t="str">
        <f t="array" ref="I9">IF(ISERROR(INDEX(Fixtures!$C4:$AN4,I$6)),"",INDEX(Fixtures!$C4:$AN4,I$6))</f>
        <v>SOU (A)</v>
      </c>
      <c r="J9" s="38" t="str">
        <f t="array" ref="J9">IF(ISERROR(INDEX(Fixtures!$C4:$AN4,J$6)),"",INDEX(Fixtures!$C4:$AN4,J$6))</f>
        <v/>
      </c>
      <c r="K9" s="38" t="str">
        <f t="array" ref="K9">IF(ISERROR(INDEX(Fixtures!$C4:$AN4,K$6)),"",INDEX(Fixtures!$C4:$AN4,K$6))</f>
        <v/>
      </c>
      <c r="L9" s="38" t="str">
        <f t="array" ref="L9">IF(ISERROR(INDEX(Fixtures!$C4:$AN4,L$6)),"",INDEX(Fixtures!$C4:$AN4,L$6))</f>
        <v/>
      </c>
      <c r="M9" s="38" t="str">
        <f t="array" ref="M9">IF(ISERROR(INDEX(Fixtures!$C4:$AN4,M$6)),"",INDEX(Fixtures!$C4:$AN4,M$6))</f>
        <v/>
      </c>
      <c r="N9" s="36" t="str">
        <f t="array" ref="N9">IF(ISERROR(INDEX(Fixtures!$C4:$AN4,N$6)),"",INDEX(Fixtures!$C4:$AN4,N$6))</f>
        <v/>
      </c>
    </row>
    <row r="10" spans="1:26" ht="12.75" customHeight="1" x14ac:dyDescent="0.35">
      <c r="A10" s="3">
        <f t="shared" si="1"/>
        <v>14</v>
      </c>
      <c r="B10" s="34" t="str">
        <f>Difficulties!A6</f>
        <v>Burnley</v>
      </c>
      <c r="C10" s="35">
        <f>INDEX(Calc_VsAtt!$B73:$AM73,1,Intro!$C$11)</f>
        <v>-1.6279999999999999</v>
      </c>
      <c r="D10" s="36">
        <f>RANK(C10,$C$7:$C$26,0)+COUNTIF($C$7:$C10,$C10)-1</f>
        <v>14</v>
      </c>
      <c r="E10" s="37" t="str">
        <f t="array" ref="E10">IF(ISERROR(INDEX(Fixtures!$C5:$AN5,E$6)),"",INDEX(Fixtures!$C5:$AN5,E$6))</f>
        <v>SOU (A)</v>
      </c>
      <c r="F10" s="38" t="str">
        <f t="array" ref="F10">IF(ISERROR(INDEX(Fixtures!$C5:$AN5,F$6)),"",INDEX(Fixtures!$C5:$AN5,F$6))</f>
        <v>WAT (H)</v>
      </c>
      <c r="G10" s="38" t="str">
        <f t="array" ref="G10">IF(ISERROR(INDEX(Fixtures!$C5:$AN5,G$6)),"",INDEX(Fixtures!$C5:$AN5,G$6))</f>
        <v>FUL (A)</v>
      </c>
      <c r="H10" s="38" t="str">
        <f t="array" ref="H10">IF(ISERROR(INDEX(Fixtures!$C5:$AN5,H$6)),"",INDEX(Fixtures!$C5:$AN5,H$6))</f>
        <v>MNU (H)</v>
      </c>
      <c r="I10" s="38" t="str">
        <f t="array" ref="I10">IF(ISERROR(INDEX(Fixtures!$C5:$AN5,I$6)),"",INDEX(Fixtures!$C5:$AN5,I$6))</f>
        <v>WOL (A)</v>
      </c>
      <c r="J10" s="38" t="str">
        <f t="array" ref="J10">IF(ISERROR(INDEX(Fixtures!$C5:$AN5,J$6)),"",INDEX(Fixtures!$C5:$AN5,J$6))</f>
        <v/>
      </c>
      <c r="K10" s="38" t="str">
        <f t="array" ref="K10">IF(ISERROR(INDEX(Fixtures!$C5:$AN5,K$6)),"",INDEX(Fixtures!$C5:$AN5,K$6))</f>
        <v/>
      </c>
      <c r="L10" s="38" t="str">
        <f t="array" ref="L10">IF(ISERROR(INDEX(Fixtures!$C5:$AN5,L$6)),"",INDEX(Fixtures!$C5:$AN5,L$6))</f>
        <v/>
      </c>
      <c r="M10" s="38" t="str">
        <f t="array" ref="M10">IF(ISERROR(INDEX(Fixtures!$C5:$AN5,M$6)),"",INDEX(Fixtures!$C5:$AN5,M$6))</f>
        <v/>
      </c>
      <c r="N10" s="36" t="str">
        <f t="array" ref="N10">IF(ISERROR(INDEX(Fixtures!$C5:$AN5,N$6)),"",INDEX(Fixtures!$C5:$AN5,N$6))</f>
        <v/>
      </c>
    </row>
    <row r="11" spans="1:26" ht="12.75" customHeight="1" x14ac:dyDescent="0.35">
      <c r="A11" s="3">
        <f t="shared" si="1"/>
        <v>17</v>
      </c>
      <c r="B11" s="34" t="str">
        <f>Difficulties!A7</f>
        <v>Cardiff</v>
      </c>
      <c r="C11" s="35">
        <f>INDEX(Calc_VsAtt!$B74:$AM74,1,Intro!$C$11)</f>
        <v>-2.87</v>
      </c>
      <c r="D11" s="36">
        <f>RANK(C11,$C$7:$C$26,0)+COUNTIF($C$7:$C11,$C11)-1</f>
        <v>17</v>
      </c>
      <c r="E11" s="37" t="str">
        <f t="array" ref="E11">IF(ISERROR(INDEX(Fixtures!$C6:$AN6,E$6)),"",INDEX(Fixtures!$C6:$AN6,E$6))</f>
        <v>BOU (A)</v>
      </c>
      <c r="F11" s="38" t="str">
        <f t="array" ref="F11">IF(ISERROR(INDEX(Fixtures!$C6:$AN6,F$6)),"",INDEX(Fixtures!$C6:$AN6,F$6))</f>
        <v>NEW (H)</v>
      </c>
      <c r="G11" s="38" t="str">
        <f t="array" ref="G11">IF(ISERROR(INDEX(Fixtures!$C6:$AN6,G$6)),"",INDEX(Fixtures!$C6:$AN6,G$6))</f>
        <v>HUD (A)</v>
      </c>
      <c r="H11" s="38" t="str">
        <f t="array" ref="H11">IF(ISERROR(INDEX(Fixtures!$C6:$AN6,H$6)),"",INDEX(Fixtures!$C6:$AN6,H$6))</f>
        <v>ARS (H)</v>
      </c>
      <c r="I11" s="38" t="str">
        <f t="array" ref="I11">IF(ISERROR(INDEX(Fixtures!$C6:$AN6,I$6)),"",INDEX(Fixtures!$C6:$AN6,I$6))</f>
        <v>CHE (A)</v>
      </c>
      <c r="J11" s="38" t="str">
        <f t="array" ref="J11">IF(ISERROR(INDEX(Fixtures!$C6:$AN6,J$6)),"",INDEX(Fixtures!$C6:$AN6,J$6))</f>
        <v/>
      </c>
      <c r="K11" s="38" t="str">
        <f t="array" ref="K11">IF(ISERROR(INDEX(Fixtures!$C6:$AN6,K$6)),"",INDEX(Fixtures!$C6:$AN6,K$6))</f>
        <v/>
      </c>
      <c r="L11" s="38" t="str">
        <f t="array" ref="L11">IF(ISERROR(INDEX(Fixtures!$C6:$AN6,L$6)),"",INDEX(Fixtures!$C6:$AN6,L$6))</f>
        <v/>
      </c>
      <c r="M11" s="38" t="str">
        <f t="array" ref="M11">IF(ISERROR(INDEX(Fixtures!$C6:$AN6,M$6)),"",INDEX(Fixtures!$C6:$AN6,M$6))</f>
        <v/>
      </c>
      <c r="N11" s="36" t="str">
        <f t="array" ref="N11">IF(ISERROR(INDEX(Fixtures!$C6:$AN6,N$6)),"",INDEX(Fixtures!$C6:$AN6,N$6))</f>
        <v/>
      </c>
    </row>
    <row r="12" spans="1:26" ht="12.75" customHeight="1" x14ac:dyDescent="0.35">
      <c r="A12" s="3">
        <f t="shared" si="1"/>
        <v>5</v>
      </c>
      <c r="B12" s="34" t="str">
        <f>Difficulties!A8</f>
        <v>Chelsea</v>
      </c>
      <c r="C12" s="35">
        <f>INDEX(Calc_VsAtt!$B75:$AM75,1,Intro!$C$11)</f>
        <v>1.8140000000000001</v>
      </c>
      <c r="D12" s="36">
        <f>RANK(C12,$C$7:$C$26,0)+COUNTIF($C$7:$C12,$C12)-1</f>
        <v>5</v>
      </c>
      <c r="E12" s="37" t="str">
        <f t="array" ref="E12">IF(ISERROR(INDEX(Fixtures!$C7:$AN7,E$6)),"",INDEX(Fixtures!$C7:$AN7,E$6))</f>
        <v>HUD (A)</v>
      </c>
      <c r="F12" s="38" t="str">
        <f t="array" ref="F12">IF(ISERROR(INDEX(Fixtures!$C7:$AN7,F$6)),"",INDEX(Fixtures!$C7:$AN7,F$6))</f>
        <v>ARS (H)</v>
      </c>
      <c r="G12" s="38" t="str">
        <f t="array" ref="G12">IF(ISERROR(INDEX(Fixtures!$C7:$AN7,G$6)),"",INDEX(Fixtures!$C7:$AN7,G$6))</f>
        <v>NEW (A)</v>
      </c>
      <c r="H12" s="38" t="str">
        <f t="array" ref="H12">IF(ISERROR(INDEX(Fixtures!$C7:$AN7,H$6)),"",INDEX(Fixtures!$C7:$AN7,H$6))</f>
        <v>BOU (H)</v>
      </c>
      <c r="I12" s="38" t="str">
        <f t="array" ref="I12">IF(ISERROR(INDEX(Fixtures!$C7:$AN7,I$6)),"",INDEX(Fixtures!$C7:$AN7,I$6))</f>
        <v>CAR (H)</v>
      </c>
      <c r="J12" s="38" t="str">
        <f t="array" ref="J12">IF(ISERROR(INDEX(Fixtures!$C7:$AN7,J$6)),"",INDEX(Fixtures!$C7:$AN7,J$6))</f>
        <v/>
      </c>
      <c r="K12" s="38" t="str">
        <f t="array" ref="K12">IF(ISERROR(INDEX(Fixtures!$C7:$AN7,K$6)),"",INDEX(Fixtures!$C7:$AN7,K$6))</f>
        <v/>
      </c>
      <c r="L12" s="38" t="str">
        <f t="array" ref="L12">IF(ISERROR(INDEX(Fixtures!$C7:$AN7,L$6)),"",INDEX(Fixtures!$C7:$AN7,L$6))</f>
        <v/>
      </c>
      <c r="M12" s="38" t="str">
        <f t="array" ref="M12">IF(ISERROR(INDEX(Fixtures!$C7:$AN7,M$6)),"",INDEX(Fixtures!$C7:$AN7,M$6))</f>
        <v/>
      </c>
      <c r="N12" s="36" t="str">
        <f t="array" ref="N12">IF(ISERROR(INDEX(Fixtures!$C7:$AN7,N$6)),"",INDEX(Fixtures!$C7:$AN7,N$6))</f>
        <v/>
      </c>
    </row>
    <row r="13" spans="1:26" ht="12.75" customHeight="1" x14ac:dyDescent="0.35">
      <c r="A13" s="3">
        <f t="shared" si="1"/>
        <v>10</v>
      </c>
      <c r="B13" s="34" t="str">
        <f>Difficulties!A9</f>
        <v>Crystal Palace</v>
      </c>
      <c r="C13" s="35">
        <f>INDEX(Calc_VsAtt!$B76:$AM76,1,Intro!$C$11)</f>
        <v>-0.41599999999999998</v>
      </c>
      <c r="D13" s="36">
        <f>RANK(C13,$C$7:$C$26,0)+COUNTIF($C$7:$C13,$C13)-1</f>
        <v>10</v>
      </c>
      <c r="E13" s="37" t="str">
        <f t="array" ref="E13">IF(ISERROR(INDEX(Fixtures!$C8:$AN8,E$6)),"",INDEX(Fixtures!$C8:$AN8,E$6))</f>
        <v>FUL (A)</v>
      </c>
      <c r="F13" s="38" t="str">
        <f t="array" ref="F13">IF(ISERROR(INDEX(Fixtures!$C8:$AN8,F$6)),"",INDEX(Fixtures!$C8:$AN8,F$6))</f>
        <v>LIV (H)</v>
      </c>
      <c r="G13" s="38" t="str">
        <f t="array" ref="G13">IF(ISERROR(INDEX(Fixtures!$C8:$AN8,G$6)),"",INDEX(Fixtures!$C8:$AN8,G$6))</f>
        <v>WAT (A)</v>
      </c>
      <c r="H13" s="38" t="str">
        <f t="array" ref="H13">IF(ISERROR(INDEX(Fixtures!$C8:$AN8,H$6)),"",INDEX(Fixtures!$C8:$AN8,H$6))</f>
        <v>SOU (H)</v>
      </c>
      <c r="I13" s="38" t="str">
        <f t="array" ref="I13">IF(ISERROR(INDEX(Fixtures!$C8:$AN8,I$6)),"",INDEX(Fixtures!$C8:$AN8,I$6))</f>
        <v>HUD (A)</v>
      </c>
      <c r="J13" s="38" t="str">
        <f t="array" ref="J13">IF(ISERROR(INDEX(Fixtures!$C8:$AN8,J$6)),"",INDEX(Fixtures!$C8:$AN8,J$6))</f>
        <v/>
      </c>
      <c r="K13" s="38" t="str">
        <f t="array" ref="K13">IF(ISERROR(INDEX(Fixtures!$C8:$AN8,K$6)),"",INDEX(Fixtures!$C8:$AN8,K$6))</f>
        <v/>
      </c>
      <c r="L13" s="38" t="str">
        <f t="array" ref="L13">IF(ISERROR(INDEX(Fixtures!$C8:$AN8,L$6)),"",INDEX(Fixtures!$C8:$AN8,L$6))</f>
        <v/>
      </c>
      <c r="M13" s="38" t="str">
        <f t="array" ref="M13">IF(ISERROR(INDEX(Fixtures!$C8:$AN8,M$6)),"",INDEX(Fixtures!$C8:$AN8,M$6))</f>
        <v/>
      </c>
      <c r="N13" s="36" t="str">
        <f t="array" ref="N13">IF(ISERROR(INDEX(Fixtures!$C8:$AN8,N$6)),"",INDEX(Fixtures!$C8:$AN8,N$6))</f>
        <v/>
      </c>
    </row>
    <row r="14" spans="1:26" ht="12.75" customHeight="1" x14ac:dyDescent="0.35">
      <c r="A14" s="3">
        <f t="shared" si="1"/>
        <v>7</v>
      </c>
      <c r="B14" s="34" t="str">
        <f>Difficulties!A10</f>
        <v>Everton</v>
      </c>
      <c r="C14" s="35">
        <f>INDEX(Calc_VsAtt!$B77:$AM77,1,Intro!$C$11)</f>
        <v>1.2350000000000001</v>
      </c>
      <c r="D14" s="36">
        <f>RANK(C14,$C$7:$C$26,0)+COUNTIF($C$7:$C14,$C14)-1</f>
        <v>7</v>
      </c>
      <c r="E14" s="37" t="str">
        <f t="array" ref="E14">IF(ISERROR(INDEX(Fixtures!$C9:$AN9,E$6)),"",INDEX(Fixtures!$C9:$AN9,E$6))</f>
        <v>WOL (A)</v>
      </c>
      <c r="F14" s="38" t="str">
        <f t="array" ref="F14">IF(ISERROR(INDEX(Fixtures!$C9:$AN9,F$6)),"",INDEX(Fixtures!$C9:$AN9,F$6))</f>
        <v>SOU (H)</v>
      </c>
      <c r="G14" s="38" t="str">
        <f t="array" ref="G14">IF(ISERROR(INDEX(Fixtures!$C9:$AN9,G$6)),"",INDEX(Fixtures!$C9:$AN9,G$6))</f>
        <v>BOU (A)</v>
      </c>
      <c r="H14" s="38" t="str">
        <f t="array" ref="H14">IF(ISERROR(INDEX(Fixtures!$C9:$AN9,H$6)),"",INDEX(Fixtures!$C9:$AN9,H$6))</f>
        <v>HUD (H)</v>
      </c>
      <c r="I14" s="38" t="str">
        <f t="array" ref="I14">IF(ISERROR(INDEX(Fixtures!$C9:$AN9,I$6)),"",INDEX(Fixtures!$C9:$AN9,I$6))</f>
        <v>WHU (H)</v>
      </c>
      <c r="J14" s="38" t="str">
        <f t="array" ref="J14">IF(ISERROR(INDEX(Fixtures!$C9:$AN9,J$6)),"",INDEX(Fixtures!$C9:$AN9,J$6))</f>
        <v/>
      </c>
      <c r="K14" s="38" t="str">
        <f t="array" ref="K14">IF(ISERROR(INDEX(Fixtures!$C9:$AN9,K$6)),"",INDEX(Fixtures!$C9:$AN9,K$6))</f>
        <v/>
      </c>
      <c r="L14" s="38" t="str">
        <f t="array" ref="L14">IF(ISERROR(INDEX(Fixtures!$C9:$AN9,L$6)),"",INDEX(Fixtures!$C9:$AN9,L$6))</f>
        <v/>
      </c>
      <c r="M14" s="38" t="str">
        <f t="array" ref="M14">IF(ISERROR(INDEX(Fixtures!$C9:$AN9,M$6)),"",INDEX(Fixtures!$C9:$AN9,M$6))</f>
        <v/>
      </c>
      <c r="N14" s="36" t="str">
        <f t="array" ref="N14">IF(ISERROR(INDEX(Fixtures!$C9:$AN9,N$6)),"",INDEX(Fixtures!$C9:$AN9,N$6))</f>
        <v/>
      </c>
    </row>
    <row r="15" spans="1:26" ht="12.75" customHeight="1" x14ac:dyDescent="0.35">
      <c r="A15" s="3">
        <f t="shared" si="1"/>
        <v>20</v>
      </c>
      <c r="B15" s="34" t="str">
        <f>Difficulties!A11</f>
        <v>Fulham</v>
      </c>
      <c r="C15" s="35">
        <f>INDEX(Calc_VsAtt!$B78:$AM78,1,Intro!$C$11)</f>
        <v>-3.6309999999999998</v>
      </c>
      <c r="D15" s="36">
        <f>RANK(C15,$C$7:$C$26,0)+COUNTIF($C$7:$C15,$C15)-1</f>
        <v>20</v>
      </c>
      <c r="E15" s="37" t="str">
        <f t="array" ref="E15">IF(ISERROR(INDEX(Fixtures!$C10:$AN10,E$6)),"",INDEX(Fixtures!$C10:$AN10,E$6))</f>
        <v>CRY (H)</v>
      </c>
      <c r="F15" s="38" t="str">
        <f t="array" ref="F15">IF(ISERROR(INDEX(Fixtures!$C10:$AN10,F$6)),"",INDEX(Fixtures!$C10:$AN10,F$6))</f>
        <v>TOT (A)</v>
      </c>
      <c r="G15" s="38" t="str">
        <f t="array" ref="G15">IF(ISERROR(INDEX(Fixtures!$C10:$AN10,G$6)),"",INDEX(Fixtures!$C10:$AN10,G$6))</f>
        <v>BUR (H)</v>
      </c>
      <c r="H15" s="38" t="str">
        <f t="array" ref="H15">IF(ISERROR(INDEX(Fixtures!$C10:$AN10,H$6)),"",INDEX(Fixtures!$C10:$AN10,H$6))</f>
        <v>BHA (A)</v>
      </c>
      <c r="I15" s="38" t="str">
        <f t="array" ref="I15">IF(ISERROR(INDEX(Fixtures!$C10:$AN10,I$6)),"",INDEX(Fixtures!$C10:$AN10,I$6))</f>
        <v>MCI (A)</v>
      </c>
      <c r="J15" s="38" t="str">
        <f t="array" ref="J15">IF(ISERROR(INDEX(Fixtures!$C10:$AN10,J$6)),"",INDEX(Fixtures!$C10:$AN10,J$6))</f>
        <v/>
      </c>
      <c r="K15" s="38" t="str">
        <f t="array" ref="K15">IF(ISERROR(INDEX(Fixtures!$C10:$AN10,K$6)),"",INDEX(Fixtures!$C10:$AN10,K$6))</f>
        <v/>
      </c>
      <c r="L15" s="38" t="str">
        <f t="array" ref="L15">IF(ISERROR(INDEX(Fixtures!$C10:$AN10,L$6)),"",INDEX(Fixtures!$C10:$AN10,L$6))</f>
        <v/>
      </c>
      <c r="M15" s="38" t="str">
        <f t="array" ref="M15">IF(ISERROR(INDEX(Fixtures!$C10:$AN10,M$6)),"",INDEX(Fixtures!$C10:$AN10,M$6))</f>
        <v/>
      </c>
      <c r="N15" s="36" t="str">
        <f t="array" ref="N15">IF(ISERROR(INDEX(Fixtures!$C10:$AN10,N$6)),"",INDEX(Fixtures!$C10:$AN10,N$6))</f>
        <v/>
      </c>
    </row>
    <row r="16" spans="1:26" ht="12.75" customHeight="1" x14ac:dyDescent="0.35">
      <c r="A16" s="3">
        <f t="shared" si="1"/>
        <v>19</v>
      </c>
      <c r="B16" s="34" t="str">
        <f>Difficulties!A12</f>
        <v>Huddersfield</v>
      </c>
      <c r="C16" s="35">
        <f>INDEX(Calc_VsAtt!$B79:$AM79,1,Intro!$C$11)</f>
        <v>-3.4489999999999998</v>
      </c>
      <c r="D16" s="36">
        <f>RANK(C16,$C$7:$C$26,0)+COUNTIF($C$7:$C16,$C16)-1</f>
        <v>19</v>
      </c>
      <c r="E16" s="37" t="str">
        <f t="array" ref="E16">IF(ISERROR(INDEX(Fixtures!$C11:$AN11,E$6)),"",INDEX(Fixtures!$C11:$AN11,E$6))</f>
        <v>CHE (H)</v>
      </c>
      <c r="F16" s="38" t="str">
        <f t="array" ref="F16">IF(ISERROR(INDEX(Fixtures!$C11:$AN11,F$6)),"",INDEX(Fixtures!$C11:$AN11,F$6))</f>
        <v>MCI (A)</v>
      </c>
      <c r="G16" s="38" t="str">
        <f t="array" ref="G16">IF(ISERROR(INDEX(Fixtures!$C11:$AN11,G$6)),"",INDEX(Fixtures!$C11:$AN11,G$6))</f>
        <v>CAR (H)</v>
      </c>
      <c r="H16" s="38" t="str">
        <f t="array" ref="H16">IF(ISERROR(INDEX(Fixtures!$C11:$AN11,H$6)),"",INDEX(Fixtures!$C11:$AN11,H$6))</f>
        <v>EVE (A)</v>
      </c>
      <c r="I16" s="38" t="str">
        <f t="array" ref="I16">IF(ISERROR(INDEX(Fixtures!$C11:$AN11,I$6)),"",INDEX(Fixtures!$C11:$AN11,I$6))</f>
        <v>CRY (H)</v>
      </c>
      <c r="J16" s="38" t="str">
        <f t="array" ref="J16">IF(ISERROR(INDEX(Fixtures!$C11:$AN11,J$6)),"",INDEX(Fixtures!$C11:$AN11,J$6))</f>
        <v/>
      </c>
      <c r="K16" s="38" t="str">
        <f t="array" ref="K16">IF(ISERROR(INDEX(Fixtures!$C11:$AN11,K$6)),"",INDEX(Fixtures!$C11:$AN11,K$6))</f>
        <v/>
      </c>
      <c r="L16" s="38" t="str">
        <f t="array" ref="L16">IF(ISERROR(INDEX(Fixtures!$C11:$AN11,L$6)),"",INDEX(Fixtures!$C11:$AN11,L$6))</f>
        <v/>
      </c>
      <c r="M16" s="38" t="str">
        <f t="array" ref="M16">IF(ISERROR(INDEX(Fixtures!$C11:$AN11,M$6)),"",INDEX(Fixtures!$C11:$AN11,M$6))</f>
        <v/>
      </c>
      <c r="N16" s="36" t="str">
        <f t="array" ref="N16">IF(ISERROR(INDEX(Fixtures!$C11:$AN11,N$6)),"",INDEX(Fixtures!$C11:$AN11,N$6))</f>
        <v/>
      </c>
    </row>
    <row r="17" spans="1:14" ht="12.75" customHeight="1" x14ac:dyDescent="0.35">
      <c r="A17" s="3">
        <f t="shared" si="1"/>
        <v>8</v>
      </c>
      <c r="B17" s="34" t="str">
        <f>Difficulties!A13</f>
        <v>Leicester</v>
      </c>
      <c r="C17" s="35">
        <f>INDEX(Calc_VsAtt!$B80:$AM80,1,Intro!$C$11)</f>
        <v>0.61599999999999999</v>
      </c>
      <c r="D17" s="36">
        <f>RANK(C17,$C$7:$C$26,0)+COUNTIF($C$7:$C17,$C17)-1</f>
        <v>8</v>
      </c>
      <c r="E17" s="37" t="str">
        <f t="array" ref="E17">IF(ISERROR(INDEX(Fixtures!$C12:$AN12,E$6)),"",INDEX(Fixtures!$C12:$AN12,E$6))</f>
        <v>MNU (A)</v>
      </c>
      <c r="F17" s="38" t="str">
        <f t="array" ref="F17">IF(ISERROR(INDEX(Fixtures!$C12:$AN12,F$6)),"",INDEX(Fixtures!$C12:$AN12,F$6))</f>
        <v>WOL (H)</v>
      </c>
      <c r="G17" s="38" t="str">
        <f t="array" ref="G17">IF(ISERROR(INDEX(Fixtures!$C12:$AN12,G$6)),"",INDEX(Fixtures!$C12:$AN12,G$6))</f>
        <v>SOU (A)</v>
      </c>
      <c r="H17" s="38" t="str">
        <f t="array" ref="H17">IF(ISERROR(INDEX(Fixtures!$C12:$AN12,H$6)),"",INDEX(Fixtures!$C12:$AN12,H$6))</f>
        <v>LIV (H)</v>
      </c>
      <c r="I17" s="38" t="str">
        <f t="array" ref="I17">IF(ISERROR(INDEX(Fixtures!$C12:$AN12,I$6)),"",INDEX(Fixtures!$C12:$AN12,I$6))</f>
        <v>BOU (A)</v>
      </c>
      <c r="J17" s="38" t="str">
        <f t="array" ref="J17">IF(ISERROR(INDEX(Fixtures!$C12:$AN12,J$6)),"",INDEX(Fixtures!$C12:$AN12,J$6))</f>
        <v/>
      </c>
      <c r="K17" s="38" t="str">
        <f t="array" ref="K17">IF(ISERROR(INDEX(Fixtures!$C12:$AN12,K$6)),"",INDEX(Fixtures!$C12:$AN12,K$6))</f>
        <v/>
      </c>
      <c r="L17" s="38" t="str">
        <f t="array" ref="L17">IF(ISERROR(INDEX(Fixtures!$C12:$AN12,L$6)),"",INDEX(Fixtures!$C12:$AN12,L$6))</f>
        <v/>
      </c>
      <c r="M17" s="38" t="str">
        <f t="array" ref="M17">IF(ISERROR(INDEX(Fixtures!$C12:$AN12,M$6)),"",INDEX(Fixtures!$C12:$AN12,M$6))</f>
        <v/>
      </c>
      <c r="N17" s="36" t="str">
        <f t="array" ref="N17">IF(ISERROR(INDEX(Fixtures!$C12:$AN12,N$6)),"",INDEX(Fixtures!$C12:$AN12,N$6))</f>
        <v/>
      </c>
    </row>
    <row r="18" spans="1:14" ht="12.75" customHeight="1" x14ac:dyDescent="0.35">
      <c r="A18" s="3">
        <f t="shared" si="1"/>
        <v>2</v>
      </c>
      <c r="B18" s="34" t="str">
        <f>Difficulties!A14</f>
        <v>Liverpool</v>
      </c>
      <c r="C18" s="35">
        <f>INDEX(Calc_VsAtt!$B81:$AM81,1,Intro!$C$11)</f>
        <v>4.6580000000000004</v>
      </c>
      <c r="D18" s="36">
        <f>RANK(C18,$C$7:$C$26,0)+COUNTIF($C$7:$C18,$C18)-1</f>
        <v>2</v>
      </c>
      <c r="E18" s="37" t="str">
        <f t="array" ref="E18">IF(ISERROR(INDEX(Fixtures!$C13:$AN13,E$6)),"",INDEX(Fixtures!$C13:$AN13,E$6))</f>
        <v>WHU (H)</v>
      </c>
      <c r="F18" s="38" t="str">
        <f t="array" ref="F18">IF(ISERROR(INDEX(Fixtures!$C13:$AN13,F$6)),"",INDEX(Fixtures!$C13:$AN13,F$6))</f>
        <v>CRY (A)</v>
      </c>
      <c r="G18" s="38" t="str">
        <f t="array" ref="G18">IF(ISERROR(INDEX(Fixtures!$C13:$AN13,G$6)),"",INDEX(Fixtures!$C13:$AN13,G$6))</f>
        <v>BHA (H)</v>
      </c>
      <c r="H18" s="38" t="str">
        <f t="array" ref="H18">IF(ISERROR(INDEX(Fixtures!$C13:$AN13,H$6)),"",INDEX(Fixtures!$C13:$AN13,H$6))</f>
        <v>LEI (A)</v>
      </c>
      <c r="I18" s="38" t="str">
        <f t="array" ref="I18">IF(ISERROR(INDEX(Fixtures!$C13:$AN13,I$6)),"",INDEX(Fixtures!$C13:$AN13,I$6))</f>
        <v>TOT (A)</v>
      </c>
      <c r="J18" s="38" t="str">
        <f t="array" ref="J18">IF(ISERROR(INDEX(Fixtures!$C13:$AN13,J$6)),"",INDEX(Fixtures!$C13:$AN13,J$6))</f>
        <v/>
      </c>
      <c r="K18" s="38" t="str">
        <f t="array" ref="K18">IF(ISERROR(INDEX(Fixtures!$C13:$AN13,K$6)),"",INDEX(Fixtures!$C13:$AN13,K$6))</f>
        <v/>
      </c>
      <c r="L18" s="38" t="str">
        <f t="array" ref="L18">IF(ISERROR(INDEX(Fixtures!$C13:$AN13,L$6)),"",INDEX(Fixtures!$C13:$AN13,L$6))</f>
        <v/>
      </c>
      <c r="M18" s="38" t="str">
        <f t="array" ref="M18">IF(ISERROR(INDEX(Fixtures!$C13:$AN13,M$6)),"",INDEX(Fixtures!$C13:$AN13,M$6))</f>
        <v/>
      </c>
      <c r="N18" s="36" t="str">
        <f t="array" ref="N18">IF(ISERROR(INDEX(Fixtures!$C13:$AN13,N$6)),"",INDEX(Fixtures!$C13:$AN13,N$6))</f>
        <v/>
      </c>
    </row>
    <row r="19" spans="1:14" ht="12.75" customHeight="1" x14ac:dyDescent="0.35">
      <c r="A19" s="3">
        <f t="shared" si="1"/>
        <v>1</v>
      </c>
      <c r="B19" s="34" t="str">
        <f>Difficulties!A15</f>
        <v>Man City</v>
      </c>
      <c r="C19" s="35">
        <f>INDEX(Calc_VsAtt!$B82:$AM82,1,Intro!$C$11)</f>
        <v>8.5210000000000008</v>
      </c>
      <c r="D19" s="36">
        <f>RANK(C19,$C$7:$C$26,0)+COUNTIF($C$7:$C19,$C19)-1</f>
        <v>1</v>
      </c>
      <c r="E19" s="37" t="str">
        <f t="array" ref="E19">IF(ISERROR(INDEX(Fixtures!$C14:$AN14,E$6)),"",INDEX(Fixtures!$C14:$AN14,E$6))</f>
        <v>ARS (A)</v>
      </c>
      <c r="F19" s="38" t="str">
        <f t="array" ref="F19">IF(ISERROR(INDEX(Fixtures!$C14:$AN14,F$6)),"",INDEX(Fixtures!$C14:$AN14,F$6))</f>
        <v>HUD (H)</v>
      </c>
      <c r="G19" s="38" t="str">
        <f t="array" ref="G19">IF(ISERROR(INDEX(Fixtures!$C14:$AN14,G$6)),"",INDEX(Fixtures!$C14:$AN14,G$6))</f>
        <v>WOL (A)</v>
      </c>
      <c r="H19" s="38" t="str">
        <f t="array" ref="H19">IF(ISERROR(INDEX(Fixtures!$C14:$AN14,H$6)),"",INDEX(Fixtures!$C14:$AN14,H$6))</f>
        <v>NEW (H)</v>
      </c>
      <c r="I19" s="38" t="str">
        <f t="array" ref="I19">IF(ISERROR(INDEX(Fixtures!$C14:$AN14,I$6)),"",INDEX(Fixtures!$C14:$AN14,I$6))</f>
        <v>FUL (H)</v>
      </c>
      <c r="J19" s="38" t="str">
        <f t="array" ref="J19">IF(ISERROR(INDEX(Fixtures!$C14:$AN14,J$6)),"",INDEX(Fixtures!$C14:$AN14,J$6))</f>
        <v/>
      </c>
      <c r="K19" s="38" t="str">
        <f t="array" ref="K19">IF(ISERROR(INDEX(Fixtures!$C14:$AN14,K$6)),"",INDEX(Fixtures!$C14:$AN14,K$6))</f>
        <v/>
      </c>
      <c r="L19" s="38" t="str">
        <f t="array" ref="L19">IF(ISERROR(INDEX(Fixtures!$C14:$AN14,L$6)),"",INDEX(Fixtures!$C14:$AN14,L$6))</f>
        <v/>
      </c>
      <c r="M19" s="38" t="str">
        <f t="array" ref="M19">IF(ISERROR(INDEX(Fixtures!$C14:$AN14,M$6)),"",INDEX(Fixtures!$C14:$AN14,M$6))</f>
        <v/>
      </c>
      <c r="N19" s="36" t="str">
        <f t="array" ref="N19">IF(ISERROR(INDEX(Fixtures!$C14:$AN14,N$6)),"",INDEX(Fixtures!$C14:$AN14,N$6))</f>
        <v/>
      </c>
    </row>
    <row r="20" spans="1:14" ht="12.75" customHeight="1" x14ac:dyDescent="0.35">
      <c r="A20" s="3">
        <f t="shared" si="1"/>
        <v>4</v>
      </c>
      <c r="B20" s="34" t="str">
        <f>Difficulties!A16</f>
        <v>Man Utd</v>
      </c>
      <c r="C20" s="35">
        <f>INDEX(Calc_VsAtt!$B83:$AM83,1,Intro!$C$11)</f>
        <v>2.2370000000000001</v>
      </c>
      <c r="D20" s="36">
        <f>RANK(C20,$C$7:$C$26,0)+COUNTIF($C$7:$C20,$C20)-1</f>
        <v>4</v>
      </c>
      <c r="E20" s="37" t="str">
        <f t="array" ref="E20">IF(ISERROR(INDEX(Fixtures!$C15:$AN15,E$6)),"",INDEX(Fixtures!$C15:$AN15,E$6))</f>
        <v>LEI (H)</v>
      </c>
      <c r="F20" s="38" t="str">
        <f t="array" ref="F20">IF(ISERROR(INDEX(Fixtures!$C15:$AN15,F$6)),"",INDEX(Fixtures!$C15:$AN15,F$6))</f>
        <v>BHA (A)</v>
      </c>
      <c r="G20" s="38" t="str">
        <f t="array" ref="G20">IF(ISERROR(INDEX(Fixtures!$C15:$AN15,G$6)),"",INDEX(Fixtures!$C15:$AN15,G$6))</f>
        <v>TOT (H)</v>
      </c>
      <c r="H20" s="38" t="str">
        <f t="array" ref="H20">IF(ISERROR(INDEX(Fixtures!$C15:$AN15,H$6)),"",INDEX(Fixtures!$C15:$AN15,H$6))</f>
        <v>BUR (A)</v>
      </c>
      <c r="I20" s="38" t="str">
        <f t="array" ref="I20">IF(ISERROR(INDEX(Fixtures!$C15:$AN15,I$6)),"",INDEX(Fixtures!$C15:$AN15,I$6))</f>
        <v>WAT (A)</v>
      </c>
      <c r="J20" s="38" t="str">
        <f t="array" ref="J20">IF(ISERROR(INDEX(Fixtures!$C15:$AN15,J$6)),"",INDEX(Fixtures!$C15:$AN15,J$6))</f>
        <v/>
      </c>
      <c r="K20" s="38" t="str">
        <f t="array" ref="K20">IF(ISERROR(INDEX(Fixtures!$C15:$AN15,K$6)),"",INDEX(Fixtures!$C15:$AN15,K$6))</f>
        <v/>
      </c>
      <c r="L20" s="38" t="str">
        <f t="array" ref="L20">IF(ISERROR(INDEX(Fixtures!$C15:$AN15,L$6)),"",INDEX(Fixtures!$C15:$AN15,L$6))</f>
        <v/>
      </c>
      <c r="M20" s="38" t="str">
        <f t="array" ref="M20">IF(ISERROR(INDEX(Fixtures!$C15:$AN15,M$6)),"",INDEX(Fixtures!$C15:$AN15,M$6))</f>
        <v/>
      </c>
      <c r="N20" s="36" t="str">
        <f t="array" ref="N20">IF(ISERROR(INDEX(Fixtures!$C15:$AN15,N$6)),"",INDEX(Fixtures!$C15:$AN15,N$6))</f>
        <v/>
      </c>
    </row>
    <row r="21" spans="1:14" ht="12.75" customHeight="1" x14ac:dyDescent="0.35">
      <c r="A21" s="3">
        <f t="shared" si="1"/>
        <v>15</v>
      </c>
      <c r="B21" s="34" t="str">
        <f>Difficulties!A17</f>
        <v>Newcastle</v>
      </c>
      <c r="C21" s="35">
        <f>INDEX(Calc_VsAtt!$B84:$AM84,1,Intro!$C$11)</f>
        <v>-2.2360000000000002</v>
      </c>
      <c r="D21" s="36">
        <f>RANK(C21,$C$7:$C$26,0)+COUNTIF($C$7:$C21,$C21)-1</f>
        <v>15</v>
      </c>
      <c r="E21" s="37" t="str">
        <f t="array" ref="E21">IF(ISERROR(INDEX(Fixtures!$C16:$AN16,E$6)),"",INDEX(Fixtures!$C16:$AN16,E$6))</f>
        <v>TOT (H)</v>
      </c>
      <c r="F21" s="38" t="str">
        <f t="array" ref="F21">IF(ISERROR(INDEX(Fixtures!$C16:$AN16,F$6)),"",INDEX(Fixtures!$C16:$AN16,F$6))</f>
        <v>CAR (A)</v>
      </c>
      <c r="G21" s="38" t="str">
        <f t="array" ref="G21">IF(ISERROR(INDEX(Fixtures!$C16:$AN16,G$6)),"",INDEX(Fixtures!$C16:$AN16,G$6))</f>
        <v>CHE (H)</v>
      </c>
      <c r="H21" s="38" t="str">
        <f t="array" ref="H21">IF(ISERROR(INDEX(Fixtures!$C16:$AN16,H$6)),"",INDEX(Fixtures!$C16:$AN16,H$6))</f>
        <v>MCI (A)</v>
      </c>
      <c r="I21" s="38" t="str">
        <f t="array" ref="I21">IF(ISERROR(INDEX(Fixtures!$C16:$AN16,I$6)),"",INDEX(Fixtures!$C16:$AN16,I$6))</f>
        <v>ARS (H)</v>
      </c>
      <c r="J21" s="38" t="str">
        <f t="array" ref="J21">IF(ISERROR(INDEX(Fixtures!$C16:$AN16,J$6)),"",INDEX(Fixtures!$C16:$AN16,J$6))</f>
        <v/>
      </c>
      <c r="K21" s="38" t="str">
        <f t="array" ref="K21">IF(ISERROR(INDEX(Fixtures!$C16:$AN16,K$6)),"",INDEX(Fixtures!$C16:$AN16,K$6))</f>
        <v/>
      </c>
      <c r="L21" s="38" t="str">
        <f t="array" ref="L21">IF(ISERROR(INDEX(Fixtures!$C16:$AN16,L$6)),"",INDEX(Fixtures!$C16:$AN16,L$6))</f>
        <v/>
      </c>
      <c r="M21" s="38" t="str">
        <f t="array" ref="M21">IF(ISERROR(INDEX(Fixtures!$C16:$AN16,M$6)),"",INDEX(Fixtures!$C16:$AN16,M$6))</f>
        <v/>
      </c>
      <c r="N21" s="36" t="str">
        <f t="array" ref="N21">IF(ISERROR(INDEX(Fixtures!$C16:$AN16,N$6)),"",INDEX(Fixtures!$C16:$AN16,N$6))</f>
        <v/>
      </c>
    </row>
    <row r="22" spans="1:14" ht="12.75" customHeight="1" x14ac:dyDescent="0.35">
      <c r="A22" s="3">
        <f t="shared" si="1"/>
        <v>13</v>
      </c>
      <c r="B22" s="34" t="str">
        <f>Difficulties!A18</f>
        <v>Southampton</v>
      </c>
      <c r="C22" s="35">
        <f>INDEX(Calc_VsAtt!$B85:$AM85,1,Intro!$C$11)</f>
        <v>-1.1839999999999999</v>
      </c>
      <c r="D22" s="36">
        <f>RANK(C22,$C$7:$C$26,0)+COUNTIF($C$7:$C22,$C22)-1</f>
        <v>13</v>
      </c>
      <c r="E22" s="37" t="str">
        <f t="array" ref="E22">IF(ISERROR(INDEX(Fixtures!$C17:$AN17,E$6)),"",INDEX(Fixtures!$C17:$AN17,E$6))</f>
        <v>BUR (H)</v>
      </c>
      <c r="F22" s="38" t="str">
        <f t="array" ref="F22">IF(ISERROR(INDEX(Fixtures!$C17:$AN17,F$6)),"",INDEX(Fixtures!$C17:$AN17,F$6))</f>
        <v>EVE (A)</v>
      </c>
      <c r="G22" s="38" t="str">
        <f t="array" ref="G22">IF(ISERROR(INDEX(Fixtures!$C17:$AN17,G$6)),"",INDEX(Fixtures!$C17:$AN17,G$6))</f>
        <v>LEI (H)</v>
      </c>
      <c r="H22" s="38" t="str">
        <f t="array" ref="H22">IF(ISERROR(INDEX(Fixtures!$C17:$AN17,H$6)),"",INDEX(Fixtures!$C17:$AN17,H$6))</f>
        <v>CRY (A)</v>
      </c>
      <c r="I22" s="38" t="str">
        <f t="array" ref="I22">IF(ISERROR(INDEX(Fixtures!$C17:$AN17,I$6)),"",INDEX(Fixtures!$C17:$AN17,I$6))</f>
        <v>BHA (H)</v>
      </c>
      <c r="J22" s="38" t="str">
        <f t="array" ref="J22">IF(ISERROR(INDEX(Fixtures!$C17:$AN17,J$6)),"",INDEX(Fixtures!$C17:$AN17,J$6))</f>
        <v/>
      </c>
      <c r="K22" s="38" t="str">
        <f t="array" ref="K22">IF(ISERROR(INDEX(Fixtures!$C17:$AN17,K$6)),"",INDEX(Fixtures!$C17:$AN17,K$6))</f>
        <v/>
      </c>
      <c r="L22" s="38" t="str">
        <f t="array" ref="L22">IF(ISERROR(INDEX(Fixtures!$C17:$AN17,L$6)),"",INDEX(Fixtures!$C17:$AN17,L$6))</f>
        <v/>
      </c>
      <c r="M22" s="38" t="str">
        <f t="array" ref="M22">IF(ISERROR(INDEX(Fixtures!$C17:$AN17,M$6)),"",INDEX(Fixtures!$C17:$AN17,M$6))</f>
        <v/>
      </c>
      <c r="N22" s="36" t="str">
        <f t="array" ref="N22">IF(ISERROR(INDEX(Fixtures!$C17:$AN17,N$6)),"",INDEX(Fixtures!$C17:$AN17,N$6))</f>
        <v/>
      </c>
    </row>
    <row r="23" spans="1:14" ht="12.75" customHeight="1" x14ac:dyDescent="0.35">
      <c r="A23" s="3">
        <f t="shared" si="1"/>
        <v>3</v>
      </c>
      <c r="B23" s="34" t="str">
        <f>Difficulties!A19</f>
        <v>Tottenham</v>
      </c>
      <c r="C23" s="35">
        <f>INDEX(Calc_VsAtt!$B86:$AM86,1,Intro!$C$11)</f>
        <v>2.4169999999999998</v>
      </c>
      <c r="D23" s="36">
        <f>RANK(C23,$C$7:$C$26,0)+COUNTIF($C$7:$C23,$C23)-1</f>
        <v>3</v>
      </c>
      <c r="E23" s="37" t="str">
        <f t="array" ref="E23">IF(ISERROR(INDEX(Fixtures!$C18:$AN18,E$6)),"",INDEX(Fixtures!$C18:$AN18,E$6))</f>
        <v>NEW (A)</v>
      </c>
      <c r="F23" s="38" t="str">
        <f t="array" ref="F23">IF(ISERROR(INDEX(Fixtures!$C18:$AN18,F$6)),"",INDEX(Fixtures!$C18:$AN18,F$6))</f>
        <v>FUL (H)</v>
      </c>
      <c r="G23" s="38" t="str">
        <f t="array" ref="G23">IF(ISERROR(INDEX(Fixtures!$C18:$AN18,G$6)),"",INDEX(Fixtures!$C18:$AN18,G$6))</f>
        <v>MNU (A)</v>
      </c>
      <c r="H23" s="38" t="str">
        <f t="array" ref="H23">IF(ISERROR(INDEX(Fixtures!$C18:$AN18,H$6)),"",INDEX(Fixtures!$C18:$AN18,H$6))</f>
        <v>WAT (A)</v>
      </c>
      <c r="I23" s="38" t="str">
        <f t="array" ref="I23">IF(ISERROR(INDEX(Fixtures!$C18:$AN18,I$6)),"",INDEX(Fixtures!$C18:$AN18,I$6))</f>
        <v>LIV (H)</v>
      </c>
      <c r="J23" s="38" t="str">
        <f t="array" ref="J23">IF(ISERROR(INDEX(Fixtures!$C18:$AN18,J$6)),"",INDEX(Fixtures!$C18:$AN18,J$6))</f>
        <v/>
      </c>
      <c r="K23" s="38" t="str">
        <f t="array" ref="K23">IF(ISERROR(INDEX(Fixtures!$C18:$AN18,K$6)),"",INDEX(Fixtures!$C18:$AN18,K$6))</f>
        <v/>
      </c>
      <c r="L23" s="38" t="str">
        <f t="array" ref="L23">IF(ISERROR(INDEX(Fixtures!$C18:$AN18,L$6)),"",INDEX(Fixtures!$C18:$AN18,L$6))</f>
        <v/>
      </c>
      <c r="M23" s="38" t="str">
        <f t="array" ref="M23">IF(ISERROR(INDEX(Fixtures!$C18:$AN18,M$6)),"",INDEX(Fixtures!$C18:$AN18,M$6))</f>
        <v/>
      </c>
      <c r="N23" s="36" t="str">
        <f t="array" ref="N23">IF(ISERROR(INDEX(Fixtures!$C18:$AN18,N$6)),"",INDEX(Fixtures!$C18:$AN18,N$6))</f>
        <v/>
      </c>
    </row>
    <row r="24" spans="1:14" ht="12.75" customHeight="1" x14ac:dyDescent="0.35">
      <c r="A24" s="3">
        <f t="shared" si="1"/>
        <v>11</v>
      </c>
      <c r="B24" s="34" t="str">
        <f>Difficulties!A20</f>
        <v>Watford</v>
      </c>
      <c r="C24" s="35">
        <f>INDEX(Calc_VsAtt!$B87:$AM87,1,Intro!$C$11)</f>
        <v>-0.86799999999999999</v>
      </c>
      <c r="D24" s="36">
        <f>RANK(C24,$C$7:$C$26,0)+COUNTIF($C$7:$C24,$C24)-1</f>
        <v>11</v>
      </c>
      <c r="E24" s="37" t="str">
        <f t="array" ref="E24">IF(ISERROR(INDEX(Fixtures!$C19:$AN19,E$6)),"",INDEX(Fixtures!$C19:$AN19,E$6))</f>
        <v>BHA (H)</v>
      </c>
      <c r="F24" s="38" t="str">
        <f t="array" ref="F24">IF(ISERROR(INDEX(Fixtures!$C19:$AN19,F$6)),"",INDEX(Fixtures!$C19:$AN19,F$6))</f>
        <v>BUR (A)</v>
      </c>
      <c r="G24" s="38" t="str">
        <f t="array" ref="G24">IF(ISERROR(INDEX(Fixtures!$C19:$AN19,G$6)),"",INDEX(Fixtures!$C19:$AN19,G$6))</f>
        <v>CRY (H)</v>
      </c>
      <c r="H24" s="38" t="str">
        <f t="array" ref="H24">IF(ISERROR(INDEX(Fixtures!$C19:$AN19,H$6)),"",INDEX(Fixtures!$C19:$AN19,H$6))</f>
        <v>TOT (H)</v>
      </c>
      <c r="I24" s="38" t="str">
        <f t="array" ref="I24">IF(ISERROR(INDEX(Fixtures!$C19:$AN19,I$6)),"",INDEX(Fixtures!$C19:$AN19,I$6))</f>
        <v>MNU (H)</v>
      </c>
      <c r="J24" s="38" t="str">
        <f t="array" ref="J24">IF(ISERROR(INDEX(Fixtures!$C19:$AN19,J$6)),"",INDEX(Fixtures!$C19:$AN19,J$6))</f>
        <v/>
      </c>
      <c r="K24" s="38" t="str">
        <f t="array" ref="K24">IF(ISERROR(INDEX(Fixtures!$C19:$AN19,K$6)),"",INDEX(Fixtures!$C19:$AN19,K$6))</f>
        <v/>
      </c>
      <c r="L24" s="38" t="str">
        <f t="array" ref="L24">IF(ISERROR(INDEX(Fixtures!$C19:$AN19,L$6)),"",INDEX(Fixtures!$C19:$AN19,L$6))</f>
        <v/>
      </c>
      <c r="M24" s="38" t="str">
        <f t="array" ref="M24">IF(ISERROR(INDEX(Fixtures!$C19:$AN19,M$6)),"",INDEX(Fixtures!$C19:$AN19,M$6))</f>
        <v/>
      </c>
      <c r="N24" s="36" t="str">
        <f t="array" ref="N24">IF(ISERROR(INDEX(Fixtures!$C19:$AN19,N$6)),"",INDEX(Fixtures!$C19:$AN19,N$6))</f>
        <v/>
      </c>
    </row>
    <row r="25" spans="1:14" ht="12.75" customHeight="1" x14ac:dyDescent="0.35">
      <c r="A25" s="3">
        <f t="shared" si="1"/>
        <v>12</v>
      </c>
      <c r="B25" s="39" t="str">
        <f>Difficulties!A21</f>
        <v>West Ham</v>
      </c>
      <c r="C25" s="40">
        <f>INDEX(Calc_VsAtt!$B88:$AM88,1,Intro!$C$11)</f>
        <v>-1.121</v>
      </c>
      <c r="D25" s="41">
        <f>RANK(C25,$C$7:$C$26,0)+COUNTIF($C$7:$C25,$C25)-1</f>
        <v>12</v>
      </c>
      <c r="E25" s="42" t="str">
        <f t="array" ref="E25">IF(ISERROR(INDEX(Fixtures!$C20:$AN20,E$6)),"",INDEX(Fixtures!$C20:$AN20,E$6))</f>
        <v>LIV (A)</v>
      </c>
      <c r="F25" s="43" t="str">
        <f t="array" ref="F25">IF(ISERROR(INDEX(Fixtures!$C20:$AN20,F$6)),"",INDEX(Fixtures!$C20:$AN20,F$6))</f>
        <v>BOU (H)</v>
      </c>
      <c r="G25" s="43" t="str">
        <f t="array" ref="G25">IF(ISERROR(INDEX(Fixtures!$C20:$AN20,G$6)),"",INDEX(Fixtures!$C20:$AN20,G$6))</f>
        <v>ARS (A)</v>
      </c>
      <c r="H25" s="43" t="str">
        <f t="array" ref="H25">IF(ISERROR(INDEX(Fixtures!$C20:$AN20,H$6)),"",INDEX(Fixtures!$C20:$AN20,H$6))</f>
        <v>WOL (H)</v>
      </c>
      <c r="I25" s="43" t="str">
        <f t="array" ref="I25">IF(ISERROR(INDEX(Fixtures!$C20:$AN20,I$6)),"",INDEX(Fixtures!$C20:$AN20,I$6))</f>
        <v>EVE (A)</v>
      </c>
      <c r="J25" s="43" t="str">
        <f t="array" ref="J25">IF(ISERROR(INDEX(Fixtures!$C20:$AN20,J$6)),"",INDEX(Fixtures!$C20:$AN20,J$6))</f>
        <v/>
      </c>
      <c r="K25" s="43" t="str">
        <f t="array" ref="K25">IF(ISERROR(INDEX(Fixtures!$C20:$AN20,K$6)),"",INDEX(Fixtures!$C20:$AN20,K$6))</f>
        <v/>
      </c>
      <c r="L25" s="43" t="str">
        <f t="array" ref="L25">IF(ISERROR(INDEX(Fixtures!$C20:$AN20,L$6)),"",INDEX(Fixtures!$C20:$AN20,L$6))</f>
        <v/>
      </c>
      <c r="M25" s="43" t="str">
        <f t="array" ref="M25">IF(ISERROR(INDEX(Fixtures!$C20:$AN20,M$6)),"",INDEX(Fixtures!$C20:$AN20,M$6))</f>
        <v/>
      </c>
      <c r="N25" s="41" t="str">
        <f t="array" ref="N25">IF(ISERROR(INDEX(Fixtures!$C20:$AN20,N$6)),"",INDEX(Fixtures!$C20:$AN20,N$6))</f>
        <v/>
      </c>
    </row>
    <row r="26" spans="1:14" ht="12.5" customHeight="1" thickBot="1" x14ac:dyDescent="0.4">
      <c r="A26" s="3">
        <f t="shared" si="1"/>
        <v>16</v>
      </c>
      <c r="B26" s="27" t="str">
        <f>Difficulties!A22</f>
        <v>Wolves</v>
      </c>
      <c r="C26" s="25">
        <f>INDEX(Calc_VsAtt!$B89:$AM89,1,Intro!$C$11)</f>
        <v>-2.3740000000000001</v>
      </c>
      <c r="D26" s="31">
        <f>RANK(C26,$C$7:$C$26,0)+COUNTIF($C$7:$C26,$C26)-1</f>
        <v>16</v>
      </c>
      <c r="E26" s="32" t="str">
        <f t="array" ref="E26">IF(ISERROR(INDEX(Fixtures!$C21:$AN21,E$6)),"",INDEX(Fixtures!$C21:$AN21,E$6))</f>
        <v>EVE (H)</v>
      </c>
      <c r="F26" s="33" t="str">
        <f t="array" ref="F26">IF(ISERROR(INDEX(Fixtures!$C21:$AN21,F$6)),"",INDEX(Fixtures!$C21:$AN21,F$6))</f>
        <v>LEI (A)</v>
      </c>
      <c r="G26" s="33" t="str">
        <f t="array" ref="G26">IF(ISERROR(INDEX(Fixtures!$C21:$AN21,G$6)),"",INDEX(Fixtures!$C21:$AN21,G$6))</f>
        <v>MCI (H)</v>
      </c>
      <c r="H26" s="33" t="str">
        <f t="array" ref="H26">IF(ISERROR(INDEX(Fixtures!$C21:$AN21,H$6)),"",INDEX(Fixtures!$C21:$AN21,H$6))</f>
        <v>WHU (A)</v>
      </c>
      <c r="I26" s="33" t="str">
        <f t="array" ref="I26">IF(ISERROR(INDEX(Fixtures!$C21:$AN21,I$6)),"",INDEX(Fixtures!$C21:$AN21,I$6))</f>
        <v>BUR (H)</v>
      </c>
      <c r="J26" s="33" t="str">
        <f t="array" ref="J26">IF(ISERROR(INDEX(Fixtures!$C21:$AN21,J$6)),"",INDEX(Fixtures!$C21:$AN21,J$6))</f>
        <v/>
      </c>
      <c r="K26" s="33" t="str">
        <f t="array" ref="K26">IF(ISERROR(INDEX(Fixtures!$C21:$AN21,K$6)),"",INDEX(Fixtures!$C21:$AN21,K$6))</f>
        <v/>
      </c>
      <c r="L26" s="33" t="str">
        <f t="array" ref="L26">IF(ISERROR(INDEX(Fixtures!$C21:$AN21,L$6)),"",INDEX(Fixtures!$C21:$AN21,L$6))</f>
        <v/>
      </c>
      <c r="M26" s="33" t="str">
        <f t="array" ref="M26">IF(ISERROR(INDEX(Fixtures!$C21:$AN21,M$6)),"",INDEX(Fixtures!$C21:$AN21,M$6))</f>
        <v/>
      </c>
      <c r="N26" s="31" t="str">
        <f t="array" ref="N26">IF(ISERROR(INDEX(Fixtures!$C21:$AN21,N$6)),"",INDEX(Fixtures!$C21:$AN21,N$6))</f>
        <v/>
      </c>
    </row>
    <row r="27" spans="1:14" ht="18.5" customHeight="1" thickBot="1" x14ac:dyDescent="0.3">
      <c r="B27" s="55" t="s">
        <v>140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</row>
    <row r="28" spans="1:14" ht="15.75" customHeight="1" thickBot="1" x14ac:dyDescent="0.4">
      <c r="B28" s="51" t="s">
        <v>0</v>
      </c>
      <c r="C28" s="52" t="s">
        <v>139</v>
      </c>
      <c r="D28" s="53" t="s">
        <v>79</v>
      </c>
      <c r="E28" s="52">
        <f t="shared" ref="E28:N28" si="2">E6</f>
        <v>1</v>
      </c>
      <c r="F28" s="54">
        <f t="shared" si="2"/>
        <v>2</v>
      </c>
      <c r="G28" s="54">
        <f t="shared" si="2"/>
        <v>3</v>
      </c>
      <c r="H28" s="54">
        <f t="shared" si="2"/>
        <v>4</v>
      </c>
      <c r="I28" s="54">
        <f t="shared" si="2"/>
        <v>5</v>
      </c>
      <c r="J28" s="54" t="str">
        <f t="shared" si="2"/>
        <v/>
      </c>
      <c r="K28" s="54" t="str">
        <f t="shared" si="2"/>
        <v/>
      </c>
      <c r="L28" s="54" t="str">
        <f t="shared" si="2"/>
        <v/>
      </c>
      <c r="M28" s="54" t="str">
        <f t="shared" si="2"/>
        <v/>
      </c>
      <c r="N28" s="53" t="str">
        <f t="shared" si="2"/>
        <v/>
      </c>
    </row>
    <row r="29" spans="1:14" ht="12.75" customHeight="1" x14ac:dyDescent="0.35">
      <c r="B29" s="26" t="str">
        <f t="shared" ref="B29:B48" si="3">VLOOKUP($D29,$A$7:$N$26,2,FALSE)</f>
        <v>Man City</v>
      </c>
      <c r="C29" s="24">
        <f>VLOOKUP($D29,$A$7:$N$26,3,FALSE)</f>
        <v>8.5210000000000008</v>
      </c>
      <c r="D29" s="28">
        <v>1</v>
      </c>
      <c r="E29" s="29" t="str">
        <f t="shared" ref="E29:E48" si="4">VLOOKUP($D29,$A$7:$N$26,5,FALSE)</f>
        <v>ARS (A)</v>
      </c>
      <c r="F29" s="30" t="str">
        <f t="shared" ref="F29:F48" si="5">VLOOKUP($D29,$A$7:$N$26,6,FALSE)</f>
        <v>HUD (H)</v>
      </c>
      <c r="G29" s="30" t="str">
        <f t="shared" ref="G29:G48" si="6">VLOOKUP($D29,$A$7:$N$26,7,FALSE)</f>
        <v>WOL (A)</v>
      </c>
      <c r="H29" s="30" t="str">
        <f t="shared" ref="H29:H48" si="7">VLOOKUP($D29,$A$7:$N$26,8,FALSE)</f>
        <v>NEW (H)</v>
      </c>
      <c r="I29" s="30" t="str">
        <f t="shared" ref="I29:I48" si="8">VLOOKUP($D29,$A$7:$N$26,9,FALSE)</f>
        <v>FUL (H)</v>
      </c>
      <c r="J29" s="30" t="str">
        <f t="shared" ref="J29:J48" si="9">VLOOKUP($D29,$A$7:$N$26,10,FALSE)</f>
        <v/>
      </c>
      <c r="K29" s="30" t="str">
        <f t="shared" ref="K29:K48" si="10">VLOOKUP($D29,$A$7:$N$26,11,FALSE)</f>
        <v/>
      </c>
      <c r="L29" s="30" t="str">
        <f t="shared" ref="L29:L48" si="11">VLOOKUP($D29,$A$7:$N$26,12,FALSE)</f>
        <v/>
      </c>
      <c r="M29" s="30" t="str">
        <f t="shared" ref="M29:M48" si="12">VLOOKUP($D29,$A$7:$N$26,13,FALSE)</f>
        <v/>
      </c>
      <c r="N29" s="28" t="str">
        <f t="shared" ref="N29:N48" si="13">VLOOKUP($D29,$A$7:$N$26,14,FALSE)</f>
        <v/>
      </c>
    </row>
    <row r="30" spans="1:14" ht="12.75" customHeight="1" x14ac:dyDescent="0.35">
      <c r="B30" s="34" t="str">
        <f t="shared" si="3"/>
        <v>Liverpool</v>
      </c>
      <c r="C30" s="35">
        <f t="shared" ref="C30:C48" si="14">VLOOKUP($D30,$A$7:$C$26,3,FALSE)</f>
        <v>4.6580000000000004</v>
      </c>
      <c r="D30" s="36">
        <v>2</v>
      </c>
      <c r="E30" s="37" t="str">
        <f t="shared" si="4"/>
        <v>WHU (H)</v>
      </c>
      <c r="F30" s="38" t="str">
        <f t="shared" si="5"/>
        <v>CRY (A)</v>
      </c>
      <c r="G30" s="38" t="str">
        <f t="shared" si="6"/>
        <v>BHA (H)</v>
      </c>
      <c r="H30" s="38" t="str">
        <f t="shared" si="7"/>
        <v>LEI (A)</v>
      </c>
      <c r="I30" s="38" t="str">
        <f t="shared" si="8"/>
        <v>TOT (A)</v>
      </c>
      <c r="J30" s="38" t="str">
        <f t="shared" si="9"/>
        <v/>
      </c>
      <c r="K30" s="38" t="str">
        <f t="shared" si="10"/>
        <v/>
      </c>
      <c r="L30" s="38" t="str">
        <f t="shared" si="11"/>
        <v/>
      </c>
      <c r="M30" s="38" t="str">
        <f t="shared" si="12"/>
        <v/>
      </c>
      <c r="N30" s="36" t="str">
        <f t="shared" si="13"/>
        <v/>
      </c>
    </row>
    <row r="31" spans="1:14" ht="12.75" customHeight="1" x14ac:dyDescent="0.35">
      <c r="B31" s="34" t="str">
        <f t="shared" si="3"/>
        <v>Tottenham</v>
      </c>
      <c r="C31" s="35">
        <f t="shared" si="14"/>
        <v>2.4169999999999998</v>
      </c>
      <c r="D31" s="36">
        <v>3</v>
      </c>
      <c r="E31" s="37" t="str">
        <f t="shared" si="4"/>
        <v>NEW (A)</v>
      </c>
      <c r="F31" s="38" t="str">
        <f t="shared" si="5"/>
        <v>FUL (H)</v>
      </c>
      <c r="G31" s="38" t="str">
        <f t="shared" si="6"/>
        <v>MNU (A)</v>
      </c>
      <c r="H31" s="38" t="str">
        <f t="shared" si="7"/>
        <v>WAT (A)</v>
      </c>
      <c r="I31" s="38" t="str">
        <f t="shared" si="8"/>
        <v>LIV (H)</v>
      </c>
      <c r="J31" s="38" t="str">
        <f t="shared" si="9"/>
        <v/>
      </c>
      <c r="K31" s="38" t="str">
        <f t="shared" si="10"/>
        <v/>
      </c>
      <c r="L31" s="38" t="str">
        <f t="shared" si="11"/>
        <v/>
      </c>
      <c r="M31" s="38" t="str">
        <f t="shared" si="12"/>
        <v/>
      </c>
      <c r="N31" s="36" t="str">
        <f t="shared" si="13"/>
        <v/>
      </c>
    </row>
    <row r="32" spans="1:14" ht="12.75" customHeight="1" x14ac:dyDescent="0.35">
      <c r="B32" s="34" t="str">
        <f t="shared" si="3"/>
        <v>Man Utd</v>
      </c>
      <c r="C32" s="35">
        <f t="shared" si="14"/>
        <v>2.2370000000000001</v>
      </c>
      <c r="D32" s="36">
        <v>4</v>
      </c>
      <c r="E32" s="37" t="str">
        <f t="shared" si="4"/>
        <v>LEI (H)</v>
      </c>
      <c r="F32" s="38" t="str">
        <f t="shared" si="5"/>
        <v>BHA (A)</v>
      </c>
      <c r="G32" s="38" t="str">
        <f t="shared" si="6"/>
        <v>TOT (H)</v>
      </c>
      <c r="H32" s="38" t="str">
        <f t="shared" si="7"/>
        <v>BUR (A)</v>
      </c>
      <c r="I32" s="38" t="str">
        <f t="shared" si="8"/>
        <v>WAT (A)</v>
      </c>
      <c r="J32" s="38" t="str">
        <f t="shared" si="9"/>
        <v/>
      </c>
      <c r="K32" s="38" t="str">
        <f t="shared" si="10"/>
        <v/>
      </c>
      <c r="L32" s="38" t="str">
        <f t="shared" si="11"/>
        <v/>
      </c>
      <c r="M32" s="38" t="str">
        <f t="shared" si="12"/>
        <v/>
      </c>
      <c r="N32" s="36" t="str">
        <f t="shared" si="13"/>
        <v/>
      </c>
    </row>
    <row r="33" spans="2:14" ht="12.75" customHeight="1" x14ac:dyDescent="0.35">
      <c r="B33" s="34" t="str">
        <f t="shared" si="3"/>
        <v>Chelsea</v>
      </c>
      <c r="C33" s="35">
        <f t="shared" si="14"/>
        <v>1.8140000000000001</v>
      </c>
      <c r="D33" s="36">
        <v>5</v>
      </c>
      <c r="E33" s="37" t="str">
        <f t="shared" si="4"/>
        <v>HUD (A)</v>
      </c>
      <c r="F33" s="38" t="str">
        <f t="shared" si="5"/>
        <v>ARS (H)</v>
      </c>
      <c r="G33" s="38" t="str">
        <f t="shared" si="6"/>
        <v>NEW (A)</v>
      </c>
      <c r="H33" s="38" t="str">
        <f t="shared" si="7"/>
        <v>BOU (H)</v>
      </c>
      <c r="I33" s="38" t="str">
        <f t="shared" si="8"/>
        <v>CAR (H)</v>
      </c>
      <c r="J33" s="38" t="str">
        <f t="shared" si="9"/>
        <v/>
      </c>
      <c r="K33" s="38" t="str">
        <f t="shared" si="10"/>
        <v/>
      </c>
      <c r="L33" s="38" t="str">
        <f t="shared" si="11"/>
        <v/>
      </c>
      <c r="M33" s="38" t="str">
        <f t="shared" si="12"/>
        <v/>
      </c>
      <c r="N33" s="36" t="str">
        <f t="shared" si="13"/>
        <v/>
      </c>
    </row>
    <row r="34" spans="2:14" ht="12.75" customHeight="1" x14ac:dyDescent="0.35">
      <c r="B34" s="34" t="str">
        <f t="shared" si="3"/>
        <v>Arsenal</v>
      </c>
      <c r="C34" s="35">
        <f t="shared" si="14"/>
        <v>1.448</v>
      </c>
      <c r="D34" s="36">
        <v>6</v>
      </c>
      <c r="E34" s="37" t="str">
        <f t="shared" si="4"/>
        <v>MCI (H)</v>
      </c>
      <c r="F34" s="38" t="str">
        <f t="shared" si="5"/>
        <v>CHE (A)</v>
      </c>
      <c r="G34" s="38" t="str">
        <f t="shared" si="6"/>
        <v>WHU (H)</v>
      </c>
      <c r="H34" s="38" t="str">
        <f t="shared" si="7"/>
        <v>CAR (A)</v>
      </c>
      <c r="I34" s="38" t="str">
        <f t="shared" si="8"/>
        <v>NEW (A)</v>
      </c>
      <c r="J34" s="38" t="str">
        <f t="shared" si="9"/>
        <v/>
      </c>
      <c r="K34" s="38" t="str">
        <f t="shared" si="10"/>
        <v/>
      </c>
      <c r="L34" s="38" t="str">
        <f t="shared" si="11"/>
        <v/>
      </c>
      <c r="M34" s="38" t="str">
        <f t="shared" si="12"/>
        <v/>
      </c>
      <c r="N34" s="36" t="str">
        <f t="shared" si="13"/>
        <v/>
      </c>
    </row>
    <row r="35" spans="2:14" ht="12.75" customHeight="1" x14ac:dyDescent="0.35">
      <c r="B35" s="34" t="str">
        <f t="shared" si="3"/>
        <v>Everton</v>
      </c>
      <c r="C35" s="35">
        <f t="shared" si="14"/>
        <v>1.2350000000000001</v>
      </c>
      <c r="D35" s="36">
        <v>7</v>
      </c>
      <c r="E35" s="37" t="str">
        <f t="shared" si="4"/>
        <v>WOL (A)</v>
      </c>
      <c r="F35" s="38" t="str">
        <f t="shared" si="5"/>
        <v>SOU (H)</v>
      </c>
      <c r="G35" s="38" t="str">
        <f t="shared" si="6"/>
        <v>BOU (A)</v>
      </c>
      <c r="H35" s="38" t="str">
        <f t="shared" si="7"/>
        <v>HUD (H)</v>
      </c>
      <c r="I35" s="38" t="str">
        <f t="shared" si="8"/>
        <v>WHU (H)</v>
      </c>
      <c r="J35" s="38" t="str">
        <f t="shared" si="9"/>
        <v/>
      </c>
      <c r="K35" s="38" t="str">
        <f t="shared" si="10"/>
        <v/>
      </c>
      <c r="L35" s="38" t="str">
        <f t="shared" si="11"/>
        <v/>
      </c>
      <c r="M35" s="38" t="str">
        <f t="shared" si="12"/>
        <v/>
      </c>
      <c r="N35" s="36" t="str">
        <f t="shared" si="13"/>
        <v/>
      </c>
    </row>
    <row r="36" spans="2:14" ht="12.75" customHeight="1" x14ac:dyDescent="0.35">
      <c r="B36" s="34" t="str">
        <f t="shared" si="3"/>
        <v>Leicester</v>
      </c>
      <c r="C36" s="35">
        <f t="shared" si="14"/>
        <v>0.61599999999999999</v>
      </c>
      <c r="D36" s="36">
        <v>8</v>
      </c>
      <c r="E36" s="37" t="str">
        <f t="shared" si="4"/>
        <v>MNU (A)</v>
      </c>
      <c r="F36" s="38" t="str">
        <f t="shared" si="5"/>
        <v>WOL (H)</v>
      </c>
      <c r="G36" s="38" t="str">
        <f t="shared" si="6"/>
        <v>SOU (A)</v>
      </c>
      <c r="H36" s="38" t="str">
        <f t="shared" si="7"/>
        <v>LIV (H)</v>
      </c>
      <c r="I36" s="38" t="str">
        <f t="shared" si="8"/>
        <v>BOU (A)</v>
      </c>
      <c r="J36" s="38" t="str">
        <f t="shared" si="9"/>
        <v/>
      </c>
      <c r="K36" s="38" t="str">
        <f t="shared" si="10"/>
        <v/>
      </c>
      <c r="L36" s="38" t="str">
        <f t="shared" si="11"/>
        <v/>
      </c>
      <c r="M36" s="38" t="str">
        <f t="shared" si="12"/>
        <v/>
      </c>
      <c r="N36" s="36" t="str">
        <f t="shared" si="13"/>
        <v/>
      </c>
    </row>
    <row r="37" spans="2:14" ht="12.75" customHeight="1" x14ac:dyDescent="0.35">
      <c r="B37" s="34" t="str">
        <f t="shared" si="3"/>
        <v>Bournemouth</v>
      </c>
      <c r="C37" s="35">
        <f t="shared" si="14"/>
        <v>0.44500000000000001</v>
      </c>
      <c r="D37" s="36">
        <v>9</v>
      </c>
      <c r="E37" s="37" t="str">
        <f t="shared" si="4"/>
        <v>CAR (H)</v>
      </c>
      <c r="F37" s="38" t="str">
        <f t="shared" si="5"/>
        <v>WHU (A)</v>
      </c>
      <c r="G37" s="38" t="str">
        <f t="shared" si="6"/>
        <v>EVE (H)</v>
      </c>
      <c r="H37" s="38" t="str">
        <f t="shared" si="7"/>
        <v>CHE (A)</v>
      </c>
      <c r="I37" s="38" t="str">
        <f t="shared" si="8"/>
        <v>LEI (H)</v>
      </c>
      <c r="J37" s="38" t="str">
        <f t="shared" si="9"/>
        <v/>
      </c>
      <c r="K37" s="38" t="str">
        <f t="shared" si="10"/>
        <v/>
      </c>
      <c r="L37" s="38" t="str">
        <f t="shared" si="11"/>
        <v/>
      </c>
      <c r="M37" s="38" t="str">
        <f t="shared" si="12"/>
        <v/>
      </c>
      <c r="N37" s="36" t="str">
        <f t="shared" si="13"/>
        <v/>
      </c>
    </row>
    <row r="38" spans="2:14" ht="12.75" customHeight="1" x14ac:dyDescent="0.35">
      <c r="B38" s="34" t="str">
        <f t="shared" si="3"/>
        <v>Crystal Palace</v>
      </c>
      <c r="C38" s="35">
        <f t="shared" si="14"/>
        <v>-0.41599999999999998</v>
      </c>
      <c r="D38" s="36">
        <v>10</v>
      </c>
      <c r="E38" s="37" t="str">
        <f t="shared" si="4"/>
        <v>FUL (A)</v>
      </c>
      <c r="F38" s="38" t="str">
        <f t="shared" si="5"/>
        <v>LIV (H)</v>
      </c>
      <c r="G38" s="38" t="str">
        <f t="shared" si="6"/>
        <v>WAT (A)</v>
      </c>
      <c r="H38" s="38" t="str">
        <f t="shared" si="7"/>
        <v>SOU (H)</v>
      </c>
      <c r="I38" s="38" t="str">
        <f t="shared" si="8"/>
        <v>HUD (A)</v>
      </c>
      <c r="J38" s="38" t="str">
        <f t="shared" si="9"/>
        <v/>
      </c>
      <c r="K38" s="38" t="str">
        <f t="shared" si="10"/>
        <v/>
      </c>
      <c r="L38" s="38" t="str">
        <f t="shared" si="11"/>
        <v/>
      </c>
      <c r="M38" s="38" t="str">
        <f t="shared" si="12"/>
        <v/>
      </c>
      <c r="N38" s="36" t="str">
        <f t="shared" si="13"/>
        <v/>
      </c>
    </row>
    <row r="39" spans="2:14" ht="12.75" customHeight="1" x14ac:dyDescent="0.35">
      <c r="B39" s="34" t="str">
        <f t="shared" si="3"/>
        <v>Watford</v>
      </c>
      <c r="C39" s="35">
        <f t="shared" si="14"/>
        <v>-0.86799999999999999</v>
      </c>
      <c r="D39" s="36">
        <v>11</v>
      </c>
      <c r="E39" s="37" t="str">
        <f t="shared" si="4"/>
        <v>BHA (H)</v>
      </c>
      <c r="F39" s="38" t="str">
        <f t="shared" si="5"/>
        <v>BUR (A)</v>
      </c>
      <c r="G39" s="38" t="str">
        <f t="shared" si="6"/>
        <v>CRY (H)</v>
      </c>
      <c r="H39" s="38" t="str">
        <f t="shared" si="7"/>
        <v>TOT (H)</v>
      </c>
      <c r="I39" s="38" t="str">
        <f t="shared" si="8"/>
        <v>MNU (H)</v>
      </c>
      <c r="J39" s="38" t="str">
        <f t="shared" si="9"/>
        <v/>
      </c>
      <c r="K39" s="38" t="str">
        <f t="shared" si="10"/>
        <v/>
      </c>
      <c r="L39" s="38" t="str">
        <f t="shared" si="11"/>
        <v/>
      </c>
      <c r="M39" s="38" t="str">
        <f t="shared" si="12"/>
        <v/>
      </c>
      <c r="N39" s="36" t="str">
        <f t="shared" si="13"/>
        <v/>
      </c>
    </row>
    <row r="40" spans="2:14" ht="12.75" customHeight="1" x14ac:dyDescent="0.35">
      <c r="B40" s="34" t="str">
        <f t="shared" si="3"/>
        <v>West Ham</v>
      </c>
      <c r="C40" s="35">
        <f t="shared" si="14"/>
        <v>-1.121</v>
      </c>
      <c r="D40" s="36">
        <v>12</v>
      </c>
      <c r="E40" s="37" t="str">
        <f t="shared" si="4"/>
        <v>LIV (A)</v>
      </c>
      <c r="F40" s="38" t="str">
        <f t="shared" si="5"/>
        <v>BOU (H)</v>
      </c>
      <c r="G40" s="38" t="str">
        <f t="shared" si="6"/>
        <v>ARS (A)</v>
      </c>
      <c r="H40" s="38" t="str">
        <f t="shared" si="7"/>
        <v>WOL (H)</v>
      </c>
      <c r="I40" s="38" t="str">
        <f t="shared" si="8"/>
        <v>EVE (A)</v>
      </c>
      <c r="J40" s="38" t="str">
        <f t="shared" si="9"/>
        <v/>
      </c>
      <c r="K40" s="38" t="str">
        <f t="shared" si="10"/>
        <v/>
      </c>
      <c r="L40" s="38" t="str">
        <f t="shared" si="11"/>
        <v/>
      </c>
      <c r="M40" s="38" t="str">
        <f t="shared" si="12"/>
        <v/>
      </c>
      <c r="N40" s="36" t="str">
        <f t="shared" si="13"/>
        <v/>
      </c>
    </row>
    <row r="41" spans="2:14" ht="12.75" customHeight="1" x14ac:dyDescent="0.35">
      <c r="B41" s="34" t="str">
        <f t="shared" si="3"/>
        <v>Southampton</v>
      </c>
      <c r="C41" s="35">
        <f t="shared" si="14"/>
        <v>-1.1839999999999999</v>
      </c>
      <c r="D41" s="36">
        <v>13</v>
      </c>
      <c r="E41" s="37" t="str">
        <f t="shared" si="4"/>
        <v>BUR (H)</v>
      </c>
      <c r="F41" s="38" t="str">
        <f t="shared" si="5"/>
        <v>EVE (A)</v>
      </c>
      <c r="G41" s="38" t="str">
        <f t="shared" si="6"/>
        <v>LEI (H)</v>
      </c>
      <c r="H41" s="38" t="str">
        <f t="shared" si="7"/>
        <v>CRY (A)</v>
      </c>
      <c r="I41" s="38" t="str">
        <f t="shared" si="8"/>
        <v>BHA (H)</v>
      </c>
      <c r="J41" s="38" t="str">
        <f t="shared" si="9"/>
        <v/>
      </c>
      <c r="K41" s="38" t="str">
        <f t="shared" si="10"/>
        <v/>
      </c>
      <c r="L41" s="38" t="str">
        <f t="shared" si="11"/>
        <v/>
      </c>
      <c r="M41" s="38" t="str">
        <f t="shared" si="12"/>
        <v/>
      </c>
      <c r="N41" s="36" t="str">
        <f t="shared" si="13"/>
        <v/>
      </c>
    </row>
    <row r="42" spans="2:14" ht="12.75" customHeight="1" x14ac:dyDescent="0.35">
      <c r="B42" s="34" t="str">
        <f t="shared" si="3"/>
        <v>Burnley</v>
      </c>
      <c r="C42" s="35">
        <f t="shared" si="14"/>
        <v>-1.6279999999999999</v>
      </c>
      <c r="D42" s="36">
        <v>14</v>
      </c>
      <c r="E42" s="37" t="str">
        <f t="shared" si="4"/>
        <v>SOU (A)</v>
      </c>
      <c r="F42" s="38" t="str">
        <f t="shared" si="5"/>
        <v>WAT (H)</v>
      </c>
      <c r="G42" s="38" t="str">
        <f t="shared" si="6"/>
        <v>FUL (A)</v>
      </c>
      <c r="H42" s="38" t="str">
        <f t="shared" si="7"/>
        <v>MNU (H)</v>
      </c>
      <c r="I42" s="38" t="str">
        <f t="shared" si="8"/>
        <v>WOL (A)</v>
      </c>
      <c r="J42" s="38" t="str">
        <f t="shared" si="9"/>
        <v/>
      </c>
      <c r="K42" s="38" t="str">
        <f t="shared" si="10"/>
        <v/>
      </c>
      <c r="L42" s="38" t="str">
        <f t="shared" si="11"/>
        <v/>
      </c>
      <c r="M42" s="38" t="str">
        <f t="shared" si="12"/>
        <v/>
      </c>
      <c r="N42" s="36" t="str">
        <f t="shared" si="13"/>
        <v/>
      </c>
    </row>
    <row r="43" spans="2:14" ht="12.75" customHeight="1" x14ac:dyDescent="0.35">
      <c r="B43" s="34" t="str">
        <f t="shared" si="3"/>
        <v>Newcastle</v>
      </c>
      <c r="C43" s="35">
        <f t="shared" si="14"/>
        <v>-2.2360000000000002</v>
      </c>
      <c r="D43" s="36">
        <v>15</v>
      </c>
      <c r="E43" s="37" t="str">
        <f t="shared" si="4"/>
        <v>TOT (H)</v>
      </c>
      <c r="F43" s="38" t="str">
        <f t="shared" si="5"/>
        <v>CAR (A)</v>
      </c>
      <c r="G43" s="38" t="str">
        <f t="shared" si="6"/>
        <v>CHE (H)</v>
      </c>
      <c r="H43" s="38" t="str">
        <f t="shared" si="7"/>
        <v>MCI (A)</v>
      </c>
      <c r="I43" s="38" t="str">
        <f t="shared" si="8"/>
        <v>ARS (H)</v>
      </c>
      <c r="J43" s="38" t="str">
        <f t="shared" si="9"/>
        <v/>
      </c>
      <c r="K43" s="38" t="str">
        <f t="shared" si="10"/>
        <v/>
      </c>
      <c r="L43" s="38" t="str">
        <f t="shared" si="11"/>
        <v/>
      </c>
      <c r="M43" s="38" t="str">
        <f t="shared" si="12"/>
        <v/>
      </c>
      <c r="N43" s="36" t="str">
        <f t="shared" si="13"/>
        <v/>
      </c>
    </row>
    <row r="44" spans="2:14" ht="12.75" customHeight="1" x14ac:dyDescent="0.35">
      <c r="B44" s="34" t="str">
        <f t="shared" si="3"/>
        <v>Wolves</v>
      </c>
      <c r="C44" s="35">
        <f t="shared" si="14"/>
        <v>-2.3740000000000001</v>
      </c>
      <c r="D44" s="36">
        <v>16</v>
      </c>
      <c r="E44" s="37" t="str">
        <f t="shared" si="4"/>
        <v>EVE (H)</v>
      </c>
      <c r="F44" s="38" t="str">
        <f t="shared" si="5"/>
        <v>LEI (A)</v>
      </c>
      <c r="G44" s="38" t="str">
        <f t="shared" si="6"/>
        <v>MCI (H)</v>
      </c>
      <c r="H44" s="38" t="str">
        <f t="shared" si="7"/>
        <v>WHU (A)</v>
      </c>
      <c r="I44" s="38" t="str">
        <f t="shared" si="8"/>
        <v>BUR (H)</v>
      </c>
      <c r="J44" s="38" t="str">
        <f t="shared" si="9"/>
        <v/>
      </c>
      <c r="K44" s="38" t="str">
        <f t="shared" si="10"/>
        <v/>
      </c>
      <c r="L44" s="38" t="str">
        <f t="shared" si="11"/>
        <v/>
      </c>
      <c r="M44" s="38" t="str">
        <f t="shared" si="12"/>
        <v/>
      </c>
      <c r="N44" s="36" t="str">
        <f t="shared" si="13"/>
        <v/>
      </c>
    </row>
    <row r="45" spans="2:14" ht="12.75" customHeight="1" x14ac:dyDescent="0.35">
      <c r="B45" s="34" t="str">
        <f t="shared" si="3"/>
        <v>Cardiff</v>
      </c>
      <c r="C45" s="35">
        <f t="shared" si="14"/>
        <v>-2.87</v>
      </c>
      <c r="D45" s="36">
        <v>17</v>
      </c>
      <c r="E45" s="37" t="str">
        <f t="shared" si="4"/>
        <v>BOU (A)</v>
      </c>
      <c r="F45" s="38" t="str">
        <f t="shared" si="5"/>
        <v>NEW (H)</v>
      </c>
      <c r="G45" s="38" t="str">
        <f t="shared" si="6"/>
        <v>HUD (A)</v>
      </c>
      <c r="H45" s="38" t="str">
        <f t="shared" si="7"/>
        <v>ARS (H)</v>
      </c>
      <c r="I45" s="38" t="str">
        <f t="shared" si="8"/>
        <v>CHE (A)</v>
      </c>
      <c r="J45" s="38" t="str">
        <f t="shared" si="9"/>
        <v/>
      </c>
      <c r="K45" s="38" t="str">
        <f t="shared" si="10"/>
        <v/>
      </c>
      <c r="L45" s="38" t="str">
        <f t="shared" si="11"/>
        <v/>
      </c>
      <c r="M45" s="38" t="str">
        <f t="shared" si="12"/>
        <v/>
      </c>
      <c r="N45" s="36" t="str">
        <f t="shared" si="13"/>
        <v/>
      </c>
    </row>
    <row r="46" spans="2:14" ht="12.75" customHeight="1" x14ac:dyDescent="0.35">
      <c r="B46" s="34" t="str">
        <f t="shared" si="3"/>
        <v>Brighton</v>
      </c>
      <c r="C46" s="35">
        <f t="shared" si="14"/>
        <v>-3.004</v>
      </c>
      <c r="D46" s="36">
        <v>18</v>
      </c>
      <c r="E46" s="37" t="str">
        <f t="shared" si="4"/>
        <v>WAT (A)</v>
      </c>
      <c r="F46" s="38" t="str">
        <f t="shared" si="5"/>
        <v>MNU (H)</v>
      </c>
      <c r="G46" s="38" t="str">
        <f t="shared" si="6"/>
        <v>LIV (A)</v>
      </c>
      <c r="H46" s="38" t="str">
        <f t="shared" si="7"/>
        <v>FUL (H)</v>
      </c>
      <c r="I46" s="38" t="str">
        <f t="shared" si="8"/>
        <v>SOU (A)</v>
      </c>
      <c r="J46" s="38" t="str">
        <f t="shared" si="9"/>
        <v/>
      </c>
      <c r="K46" s="38" t="str">
        <f t="shared" si="10"/>
        <v/>
      </c>
      <c r="L46" s="38" t="str">
        <f t="shared" si="11"/>
        <v/>
      </c>
      <c r="M46" s="38" t="str">
        <f t="shared" si="12"/>
        <v/>
      </c>
      <c r="N46" s="36" t="str">
        <f t="shared" si="13"/>
        <v/>
      </c>
    </row>
    <row r="47" spans="2:14" ht="12.75" customHeight="1" x14ac:dyDescent="0.35">
      <c r="B47" s="39" t="str">
        <f t="shared" si="3"/>
        <v>Huddersfield</v>
      </c>
      <c r="C47" s="40">
        <f t="shared" si="14"/>
        <v>-3.4489999999999998</v>
      </c>
      <c r="D47" s="41">
        <v>19</v>
      </c>
      <c r="E47" s="42" t="str">
        <f t="shared" si="4"/>
        <v>CHE (H)</v>
      </c>
      <c r="F47" s="43" t="str">
        <f t="shared" si="5"/>
        <v>MCI (A)</v>
      </c>
      <c r="G47" s="43" t="str">
        <f t="shared" si="6"/>
        <v>CAR (H)</v>
      </c>
      <c r="H47" s="43" t="str">
        <f t="shared" si="7"/>
        <v>EVE (A)</v>
      </c>
      <c r="I47" s="43" t="str">
        <f t="shared" si="8"/>
        <v>CRY (H)</v>
      </c>
      <c r="J47" s="43" t="str">
        <f t="shared" si="9"/>
        <v/>
      </c>
      <c r="K47" s="43" t="str">
        <f t="shared" si="10"/>
        <v/>
      </c>
      <c r="L47" s="43" t="str">
        <f t="shared" si="11"/>
        <v/>
      </c>
      <c r="M47" s="43" t="str">
        <f t="shared" si="12"/>
        <v/>
      </c>
      <c r="N47" s="41" t="str">
        <f t="shared" si="13"/>
        <v/>
      </c>
    </row>
    <row r="48" spans="2:14" ht="12.75" customHeight="1" thickBot="1" x14ac:dyDescent="0.4">
      <c r="B48" s="26" t="str">
        <f t="shared" si="3"/>
        <v>Fulham</v>
      </c>
      <c r="C48" s="24">
        <f t="shared" si="14"/>
        <v>-3.6309999999999998</v>
      </c>
      <c r="D48" s="28">
        <v>20</v>
      </c>
      <c r="E48" s="29" t="str">
        <f t="shared" si="4"/>
        <v>CRY (H)</v>
      </c>
      <c r="F48" s="30" t="str">
        <f t="shared" si="5"/>
        <v>TOT (A)</v>
      </c>
      <c r="G48" s="30" t="str">
        <f t="shared" si="6"/>
        <v>BUR (H)</v>
      </c>
      <c r="H48" s="30" t="str">
        <f t="shared" si="7"/>
        <v>BHA (A)</v>
      </c>
      <c r="I48" s="30" t="str">
        <f t="shared" si="8"/>
        <v>MCI (A)</v>
      </c>
      <c r="J48" s="30" t="str">
        <f t="shared" si="9"/>
        <v/>
      </c>
      <c r="K48" s="30" t="str">
        <f t="shared" si="10"/>
        <v/>
      </c>
      <c r="L48" s="30" t="str">
        <f t="shared" si="11"/>
        <v/>
      </c>
      <c r="M48" s="30" t="str">
        <f t="shared" si="12"/>
        <v/>
      </c>
      <c r="N48" s="28" t="str">
        <f t="shared" si="13"/>
        <v/>
      </c>
    </row>
    <row r="49" spans="2:14" ht="19.5" customHeight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50"/>
    </row>
    <row r="50" spans="2:14" s="14" customFormat="1" ht="12.75" customHeight="1" x14ac:dyDescent="0.25"/>
    <row r="51" spans="2:14" s="14" customFormat="1" ht="12.75" customHeight="1" x14ac:dyDescent="0.25"/>
    <row r="52" spans="2:14" s="14" customFormat="1" ht="12.75" customHeight="1" x14ac:dyDescent="0.25"/>
    <row r="53" spans="2:14" s="14" customFormat="1" ht="12.75" customHeight="1" x14ac:dyDescent="0.25"/>
    <row r="54" spans="2:14" s="14" customFormat="1" ht="12.75" customHeight="1" x14ac:dyDescent="0.25"/>
    <row r="55" spans="2:14" s="14" customFormat="1" ht="12.75" customHeight="1" x14ac:dyDescent="0.25"/>
    <row r="56" spans="2:14" s="14" customFormat="1" ht="12.75" customHeight="1" x14ac:dyDescent="0.25"/>
    <row r="57" spans="2:14" s="14" customFormat="1" ht="12.75" customHeight="1" x14ac:dyDescent="0.25"/>
    <row r="58" spans="2:14" s="14" customFormat="1" ht="12.75" customHeight="1" x14ac:dyDescent="0.25"/>
    <row r="59" spans="2:14" s="14" customFormat="1" ht="12.75" customHeight="1" x14ac:dyDescent="0.25"/>
    <row r="60" spans="2:14" s="14" customFormat="1" ht="12.75" customHeight="1" x14ac:dyDescent="0.25"/>
    <row r="61" spans="2:14" s="14" customFormat="1" ht="12.75" customHeight="1" x14ac:dyDescent="0.25"/>
    <row r="62" spans="2:14" s="14" customFormat="1" ht="12.75" customHeight="1" x14ac:dyDescent="0.25"/>
    <row r="63" spans="2:14" s="14" customFormat="1" ht="12.75" customHeight="1" x14ac:dyDescent="0.25"/>
    <row r="64" spans="2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E7:E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4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35FA-8537-4E5F-83B4-6AE888C3B878}">
  <sheetPr>
    <tabColor rgb="FF92D050"/>
    <outlinePr summaryBelow="0" summaryRight="0"/>
  </sheetPr>
  <dimension ref="A1:Z1003"/>
  <sheetViews>
    <sheetView topLeftCell="B1" workbookViewId="0">
      <selection activeCell="S25" sqref="S25"/>
    </sheetView>
  </sheetViews>
  <sheetFormatPr defaultColWidth="17.26953125" defaultRowHeight="15" customHeight="1" x14ac:dyDescent="0.25"/>
  <cols>
    <col min="1" max="1" width="11.453125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5" width="8.7265625" style="14" customWidth="1"/>
    <col min="26" max="26" width="17.26953125" style="14"/>
    <col min="27" max="16384" width="17.26953125" style="3"/>
  </cols>
  <sheetData>
    <row r="1" spans="1:25" ht="19.5" customHeight="1" thickBot="1" x14ac:dyDescent="0.3">
      <c r="A1" s="57"/>
      <c r="B1" s="114" t="s">
        <v>147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25" ht="13.5" hidden="1" customHeight="1" thickBot="1" x14ac:dyDescent="0.35">
      <c r="A2" s="58"/>
      <c r="B2" s="56"/>
      <c r="C2" s="44"/>
      <c r="D2" s="44"/>
      <c r="E2" s="44">
        <f>Intro!C11</f>
        <v>1</v>
      </c>
      <c r="F2" s="44">
        <f t="shared" ref="F2:N2" si="0">E2+1</f>
        <v>2</v>
      </c>
      <c r="G2" s="44">
        <f t="shared" si="0"/>
        <v>3</v>
      </c>
      <c r="H2" s="44">
        <f t="shared" si="0"/>
        <v>4</v>
      </c>
      <c r="I2" s="44">
        <f t="shared" si="0"/>
        <v>5</v>
      </c>
      <c r="J2" s="44">
        <f t="shared" si="0"/>
        <v>6</v>
      </c>
      <c r="K2" s="44">
        <f t="shared" si="0"/>
        <v>7</v>
      </c>
      <c r="L2" s="44">
        <f t="shared" si="0"/>
        <v>8</v>
      </c>
      <c r="M2" s="44">
        <f t="shared" si="0"/>
        <v>9</v>
      </c>
      <c r="N2" s="59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3.5" customHeight="1" x14ac:dyDescent="0.3">
      <c r="A3" s="58"/>
      <c r="B3" s="117" t="s">
        <v>162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3.5" customHeight="1" thickBot="1" x14ac:dyDescent="0.35">
      <c r="A4" s="58"/>
      <c r="B4" s="120" t="s">
        <v>163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2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9.5" customHeight="1" thickBot="1" x14ac:dyDescent="0.3">
      <c r="A5" s="58"/>
      <c r="B5" s="55" t="s">
        <v>137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5.75" customHeight="1" thickBot="1" x14ac:dyDescent="0.4">
      <c r="A6" s="12"/>
      <c r="B6" s="51" t="s">
        <v>0</v>
      </c>
      <c r="C6" s="52" t="s">
        <v>138</v>
      </c>
      <c r="D6" s="53" t="s">
        <v>79</v>
      </c>
      <c r="E6" s="52">
        <f>IF(COUNT($E$2:E2)&gt;Intro!$C$13,"",Intro!$C$11)</f>
        <v>1</v>
      </c>
      <c r="F6" s="54">
        <f>IF(COUNT($E$2:F2)&gt;Intro!$C$13,"",F2)</f>
        <v>2</v>
      </c>
      <c r="G6" s="54">
        <f>IF(COUNT($E$2:G2)&gt;Intro!$C$13,"",G2)</f>
        <v>3</v>
      </c>
      <c r="H6" s="54">
        <f>IF(COUNT($E$2:H2)&gt;Intro!$C$13,"",H2)</f>
        <v>4</v>
      </c>
      <c r="I6" s="54">
        <f>IF(COUNT($E$2:I2)&gt;Intro!$C$13,"",I2)</f>
        <v>5</v>
      </c>
      <c r="J6" s="54" t="str">
        <f>IF(COUNT($E$2:J2)&gt;Intro!$C$13,"",J2)</f>
        <v/>
      </c>
      <c r="K6" s="54" t="str">
        <f>IF(COUNT($E$2:K2)&gt;Intro!$C$13,"",K2)</f>
        <v/>
      </c>
      <c r="L6" s="54" t="str">
        <f>IF(COUNT($E$2:L2)&gt;Intro!$C$13,"",L2)</f>
        <v/>
      </c>
      <c r="M6" s="54" t="str">
        <f>IF(COUNT($E$2:M2)&gt;Intro!$C$13,"",M2)</f>
        <v/>
      </c>
      <c r="N6" s="53" t="str">
        <f>IF(COUNT($E$2:N2)&gt;Intro!$C$13,"",N2)</f>
        <v/>
      </c>
    </row>
    <row r="7" spans="1:25" ht="12.75" customHeight="1" x14ac:dyDescent="0.35">
      <c r="A7" s="12">
        <f t="shared" ref="A7:A26" si="1">D7</f>
        <v>14</v>
      </c>
      <c r="B7" s="26" t="str">
        <f>Difficulties!A3</f>
        <v>Arsenal</v>
      </c>
      <c r="C7" s="24">
        <f>INDEX(Calc_VsDef!$B70:$AM70,1,Intro!$C$11)</f>
        <v>0.90100000000000002</v>
      </c>
      <c r="D7" s="28">
        <f t="shared" ref="D7:D26" si="2">RANK(C7,$C$7:$C$26,1)+COUNTIF($C$7:$C7,$C7)-1</f>
        <v>14</v>
      </c>
      <c r="E7" s="29" t="str">
        <f t="array" ref="E7">IF(ISERROR(INDEX(Fixtures!$C2:$AN2,E$6)),"",INDEX(Fixtures!$C2:$AN2,E$6))</f>
        <v>MCI (H)</v>
      </c>
      <c r="F7" s="30" t="str">
        <f t="array" ref="F7">IF(ISERROR(INDEX(Fixtures!$C2:$AN2,F$6)),"",INDEX(Fixtures!$C2:$AN2,F$6))</f>
        <v>CHE (A)</v>
      </c>
      <c r="G7" s="30" t="str">
        <f t="array" ref="G7">IF(ISERROR(INDEX(Fixtures!$C2:$AN2,G$6)),"",INDEX(Fixtures!$C2:$AN2,G$6))</f>
        <v>WHU (H)</v>
      </c>
      <c r="H7" s="30" t="str">
        <f t="array" ref="H7">IF(ISERROR(INDEX(Fixtures!$C2:$AN2,H$6)),"",INDEX(Fixtures!$C2:$AN2,H$6))</f>
        <v>CAR (A)</v>
      </c>
      <c r="I7" s="30" t="str">
        <f t="array" ref="I7">IF(ISERROR(INDEX(Fixtures!$C2:$AN2,I$6)),"",INDEX(Fixtures!$C2:$AN2,I$6))</f>
        <v>NEW (A)</v>
      </c>
      <c r="J7" s="30" t="str">
        <f t="array" ref="J7">IF(ISERROR(INDEX(Fixtures!$C2:$AN2,J$6)),"",INDEX(Fixtures!$C2:$AN2,J$6))</f>
        <v/>
      </c>
      <c r="K7" s="30" t="str">
        <f t="array" ref="K7">IF(ISERROR(INDEX(Fixtures!$C2:$AN2,K$6)),"",INDEX(Fixtures!$C2:$AN2,K$6))</f>
        <v/>
      </c>
      <c r="L7" s="30" t="str">
        <f t="array" ref="L7">IF(ISERROR(INDEX(Fixtures!$C2:$AN2,L$6)),"",INDEX(Fixtures!$C2:$AN2,L$6))</f>
        <v/>
      </c>
      <c r="M7" s="30" t="str">
        <f t="array" ref="M7">IF(ISERROR(INDEX(Fixtures!$C2:$AN2,M$6)),"",INDEX(Fixtures!$C2:$AN2,M$6))</f>
        <v/>
      </c>
      <c r="N7" s="28" t="str">
        <f t="array" ref="N7">IF(ISERROR(INDEX(Fixtures!$C2:$AN2,N$6)),"",INDEX(Fixtures!$C2:$AN2,N$6))</f>
        <v/>
      </c>
    </row>
    <row r="8" spans="1:25" ht="12.75" customHeight="1" x14ac:dyDescent="0.35">
      <c r="A8" s="12">
        <f t="shared" si="1"/>
        <v>12</v>
      </c>
      <c r="B8" s="34" t="str">
        <f>Difficulties!A4</f>
        <v>Bournemouth</v>
      </c>
      <c r="C8" s="35">
        <f>INDEX(Calc_VsDef!$B71:$AM71,1,Intro!$C$11)</f>
        <v>0.46100000000000002</v>
      </c>
      <c r="D8" s="36">
        <f t="shared" si="2"/>
        <v>12</v>
      </c>
      <c r="E8" s="37" t="str">
        <f t="array" ref="E8">IF(ISERROR(INDEX(Fixtures!$C3:$AN3,E$6)),"",INDEX(Fixtures!$C3:$AN3,E$6))</f>
        <v>CAR (H)</v>
      </c>
      <c r="F8" s="38" t="str">
        <f t="array" ref="F8">IF(ISERROR(INDEX(Fixtures!$C3:$AN3,F$6)),"",INDEX(Fixtures!$C3:$AN3,F$6))</f>
        <v>WHU (A)</v>
      </c>
      <c r="G8" s="38" t="str">
        <f t="array" ref="G8">IF(ISERROR(INDEX(Fixtures!$C3:$AN3,G$6)),"",INDEX(Fixtures!$C3:$AN3,G$6))</f>
        <v>EVE (H)</v>
      </c>
      <c r="H8" s="38" t="str">
        <f t="array" ref="H8">IF(ISERROR(INDEX(Fixtures!$C3:$AN3,H$6)),"",INDEX(Fixtures!$C3:$AN3,H$6))</f>
        <v>CHE (A)</v>
      </c>
      <c r="I8" s="38" t="str">
        <f t="array" ref="I8">IF(ISERROR(INDEX(Fixtures!$C3:$AN3,I$6)),"",INDEX(Fixtures!$C3:$AN3,I$6))</f>
        <v>LEI (H)</v>
      </c>
      <c r="J8" s="38" t="str">
        <f t="array" ref="J8">IF(ISERROR(INDEX(Fixtures!$C3:$AN3,J$6)),"",INDEX(Fixtures!$C3:$AN3,J$6))</f>
        <v/>
      </c>
      <c r="K8" s="38" t="str">
        <f t="array" ref="K8">IF(ISERROR(INDEX(Fixtures!$C3:$AN3,K$6)),"",INDEX(Fixtures!$C3:$AN3,K$6))</f>
        <v/>
      </c>
      <c r="L8" s="38" t="str">
        <f t="array" ref="L8">IF(ISERROR(INDEX(Fixtures!$C3:$AN3,L$6)),"",INDEX(Fixtures!$C3:$AN3,L$6))</f>
        <v/>
      </c>
      <c r="M8" s="38" t="str">
        <f t="array" ref="M8">IF(ISERROR(INDEX(Fixtures!$C3:$AN3,M$6)),"",INDEX(Fixtures!$C3:$AN3,M$6))</f>
        <v/>
      </c>
      <c r="N8" s="36" t="str">
        <f t="array" ref="N8">IF(ISERROR(INDEX(Fixtures!$C3:$AN3,N$6)),"",INDEX(Fixtures!$C3:$AN3,N$6))</f>
        <v/>
      </c>
    </row>
    <row r="9" spans="1:25" ht="12.75" customHeight="1" x14ac:dyDescent="0.35">
      <c r="A9" s="12">
        <f t="shared" si="1"/>
        <v>15</v>
      </c>
      <c r="B9" s="34" t="str">
        <f>Difficulties!A5</f>
        <v>Brighton</v>
      </c>
      <c r="C9" s="35">
        <f>INDEX(Calc_VsDef!$B72:$AM72,1,Intro!$C$11)</f>
        <v>0.996</v>
      </c>
      <c r="D9" s="36">
        <f t="shared" si="2"/>
        <v>15</v>
      </c>
      <c r="E9" s="37" t="str">
        <f t="array" ref="E9">IF(ISERROR(INDEX(Fixtures!$C4:$AN4,E$6)),"",INDEX(Fixtures!$C4:$AN4,E$6))</f>
        <v>WAT (A)</v>
      </c>
      <c r="F9" s="38" t="str">
        <f t="array" ref="F9">IF(ISERROR(INDEX(Fixtures!$C4:$AN4,F$6)),"",INDEX(Fixtures!$C4:$AN4,F$6))</f>
        <v>MNU (H)</v>
      </c>
      <c r="G9" s="38" t="str">
        <f t="array" ref="G9">IF(ISERROR(INDEX(Fixtures!$C4:$AN4,G$6)),"",INDEX(Fixtures!$C4:$AN4,G$6))</f>
        <v>LIV (A)</v>
      </c>
      <c r="H9" s="38" t="str">
        <f t="array" ref="H9">IF(ISERROR(INDEX(Fixtures!$C4:$AN4,H$6)),"",INDEX(Fixtures!$C4:$AN4,H$6))</f>
        <v>FUL (H)</v>
      </c>
      <c r="I9" s="38" t="str">
        <f t="array" ref="I9">IF(ISERROR(INDEX(Fixtures!$C4:$AN4,I$6)),"",INDEX(Fixtures!$C4:$AN4,I$6))</f>
        <v>SOU (A)</v>
      </c>
      <c r="J9" s="38" t="str">
        <f t="array" ref="J9">IF(ISERROR(INDEX(Fixtures!$C4:$AN4,J$6)),"",INDEX(Fixtures!$C4:$AN4,J$6))</f>
        <v/>
      </c>
      <c r="K9" s="38" t="str">
        <f t="array" ref="K9">IF(ISERROR(INDEX(Fixtures!$C4:$AN4,K$6)),"",INDEX(Fixtures!$C4:$AN4,K$6))</f>
        <v/>
      </c>
      <c r="L9" s="38" t="str">
        <f t="array" ref="L9">IF(ISERROR(INDEX(Fixtures!$C4:$AN4,L$6)),"",INDEX(Fixtures!$C4:$AN4,L$6))</f>
        <v/>
      </c>
      <c r="M9" s="38" t="str">
        <f t="array" ref="M9">IF(ISERROR(INDEX(Fixtures!$C4:$AN4,M$6)),"",INDEX(Fixtures!$C4:$AN4,M$6))</f>
        <v/>
      </c>
      <c r="N9" s="36" t="str">
        <f t="array" ref="N9">IF(ISERROR(INDEX(Fixtures!$C4:$AN4,N$6)),"",INDEX(Fixtures!$C4:$AN4,N$6))</f>
        <v/>
      </c>
    </row>
    <row r="10" spans="1:25" ht="12.75" customHeight="1" x14ac:dyDescent="0.35">
      <c r="A10" s="12">
        <f t="shared" si="1"/>
        <v>4</v>
      </c>
      <c r="B10" s="34" t="str">
        <f>Difficulties!A6</f>
        <v>Burnley</v>
      </c>
      <c r="C10" s="35">
        <f>INDEX(Calc_VsDef!$B73:$AM73,1,Intro!$C$11)</f>
        <v>-2.4860000000000002</v>
      </c>
      <c r="D10" s="36">
        <f t="shared" si="2"/>
        <v>4</v>
      </c>
      <c r="E10" s="37" t="str">
        <f t="array" ref="E10">IF(ISERROR(INDEX(Fixtures!$C5:$AN5,E$6)),"",INDEX(Fixtures!$C5:$AN5,E$6))</f>
        <v>SOU (A)</v>
      </c>
      <c r="F10" s="38" t="str">
        <f t="array" ref="F10">IF(ISERROR(INDEX(Fixtures!$C5:$AN5,F$6)),"",INDEX(Fixtures!$C5:$AN5,F$6))</f>
        <v>WAT (H)</v>
      </c>
      <c r="G10" s="38" t="str">
        <f t="array" ref="G10">IF(ISERROR(INDEX(Fixtures!$C5:$AN5,G$6)),"",INDEX(Fixtures!$C5:$AN5,G$6))</f>
        <v>FUL (A)</v>
      </c>
      <c r="H10" s="38" t="str">
        <f t="array" ref="H10">IF(ISERROR(INDEX(Fixtures!$C5:$AN5,H$6)),"",INDEX(Fixtures!$C5:$AN5,H$6))</f>
        <v>MNU (H)</v>
      </c>
      <c r="I10" s="38" t="str">
        <f t="array" ref="I10">IF(ISERROR(INDEX(Fixtures!$C5:$AN5,I$6)),"",INDEX(Fixtures!$C5:$AN5,I$6))</f>
        <v>WOL (A)</v>
      </c>
      <c r="J10" s="38" t="str">
        <f t="array" ref="J10">IF(ISERROR(INDEX(Fixtures!$C5:$AN5,J$6)),"",INDEX(Fixtures!$C5:$AN5,J$6))</f>
        <v/>
      </c>
      <c r="K10" s="38" t="str">
        <f t="array" ref="K10">IF(ISERROR(INDEX(Fixtures!$C5:$AN5,K$6)),"",INDEX(Fixtures!$C5:$AN5,K$6))</f>
        <v/>
      </c>
      <c r="L10" s="38" t="str">
        <f t="array" ref="L10">IF(ISERROR(INDEX(Fixtures!$C5:$AN5,L$6)),"",INDEX(Fixtures!$C5:$AN5,L$6))</f>
        <v/>
      </c>
      <c r="M10" s="38" t="str">
        <f t="array" ref="M10">IF(ISERROR(INDEX(Fixtures!$C5:$AN5,M$6)),"",INDEX(Fixtures!$C5:$AN5,M$6))</f>
        <v/>
      </c>
      <c r="N10" s="36" t="str">
        <f t="array" ref="N10">IF(ISERROR(INDEX(Fixtures!$C5:$AN5,N$6)),"",INDEX(Fixtures!$C5:$AN5,N$6))</f>
        <v/>
      </c>
    </row>
    <row r="11" spans="1:25" ht="12.75" customHeight="1" x14ac:dyDescent="0.35">
      <c r="A11" s="12">
        <f t="shared" si="1"/>
        <v>8</v>
      </c>
      <c r="B11" s="34" t="str">
        <f>Difficulties!A7</f>
        <v>Cardiff</v>
      </c>
      <c r="C11" s="35">
        <f>INDEX(Calc_VsDef!$B74:$AM74,1,Intro!$C$11)</f>
        <v>2.1999999999999999E-2</v>
      </c>
      <c r="D11" s="36">
        <f t="shared" si="2"/>
        <v>8</v>
      </c>
      <c r="E11" s="37" t="str">
        <f t="array" ref="E11">IF(ISERROR(INDEX(Fixtures!$C6:$AN6,E$6)),"",INDEX(Fixtures!$C6:$AN6,E$6))</f>
        <v>BOU (A)</v>
      </c>
      <c r="F11" s="38" t="str">
        <f t="array" ref="F11">IF(ISERROR(INDEX(Fixtures!$C6:$AN6,F$6)),"",INDEX(Fixtures!$C6:$AN6,F$6))</f>
        <v>NEW (H)</v>
      </c>
      <c r="G11" s="38" t="str">
        <f t="array" ref="G11">IF(ISERROR(INDEX(Fixtures!$C6:$AN6,G$6)),"",INDEX(Fixtures!$C6:$AN6,G$6))</f>
        <v>HUD (A)</v>
      </c>
      <c r="H11" s="38" t="str">
        <f t="array" ref="H11">IF(ISERROR(INDEX(Fixtures!$C6:$AN6,H$6)),"",INDEX(Fixtures!$C6:$AN6,H$6))</f>
        <v>ARS (H)</v>
      </c>
      <c r="I11" s="38" t="str">
        <f t="array" ref="I11">IF(ISERROR(INDEX(Fixtures!$C6:$AN6,I$6)),"",INDEX(Fixtures!$C6:$AN6,I$6))</f>
        <v>CHE (A)</v>
      </c>
      <c r="J11" s="38" t="str">
        <f t="array" ref="J11">IF(ISERROR(INDEX(Fixtures!$C6:$AN6,J$6)),"",INDEX(Fixtures!$C6:$AN6,J$6))</f>
        <v/>
      </c>
      <c r="K11" s="38" t="str">
        <f t="array" ref="K11">IF(ISERROR(INDEX(Fixtures!$C6:$AN6,K$6)),"",INDEX(Fixtures!$C6:$AN6,K$6))</f>
        <v/>
      </c>
      <c r="L11" s="38" t="str">
        <f t="array" ref="L11">IF(ISERROR(INDEX(Fixtures!$C6:$AN6,L$6)),"",INDEX(Fixtures!$C6:$AN6,L$6))</f>
        <v/>
      </c>
      <c r="M11" s="38" t="str">
        <f t="array" ref="M11">IF(ISERROR(INDEX(Fixtures!$C6:$AN6,M$6)),"",INDEX(Fixtures!$C6:$AN6,M$6))</f>
        <v/>
      </c>
      <c r="N11" s="36" t="str">
        <f t="array" ref="N11">IF(ISERROR(INDEX(Fixtures!$C6:$AN6,N$6)),"",INDEX(Fixtures!$C6:$AN6,N$6))</f>
        <v/>
      </c>
    </row>
    <row r="12" spans="1:25" ht="12.75" customHeight="1" x14ac:dyDescent="0.35">
      <c r="A12" s="12">
        <f t="shared" si="1"/>
        <v>1</v>
      </c>
      <c r="B12" s="34" t="str">
        <f>Difficulties!A8</f>
        <v>Chelsea</v>
      </c>
      <c r="C12" s="35">
        <f>INDEX(Calc_VsDef!$B75:$AM75,1,Intro!$C$11)</f>
        <v>-4.0129999999999999</v>
      </c>
      <c r="D12" s="36">
        <f t="shared" si="2"/>
        <v>1</v>
      </c>
      <c r="E12" s="37" t="str">
        <f t="array" ref="E12">IF(ISERROR(INDEX(Fixtures!$C7:$AN7,E$6)),"",INDEX(Fixtures!$C7:$AN7,E$6))</f>
        <v>HUD (A)</v>
      </c>
      <c r="F12" s="38" t="str">
        <f t="array" ref="F12">IF(ISERROR(INDEX(Fixtures!$C7:$AN7,F$6)),"",INDEX(Fixtures!$C7:$AN7,F$6))</f>
        <v>ARS (H)</v>
      </c>
      <c r="G12" s="38" t="str">
        <f t="array" ref="G12">IF(ISERROR(INDEX(Fixtures!$C7:$AN7,G$6)),"",INDEX(Fixtures!$C7:$AN7,G$6))</f>
        <v>NEW (A)</v>
      </c>
      <c r="H12" s="38" t="str">
        <f t="array" ref="H12">IF(ISERROR(INDEX(Fixtures!$C7:$AN7,H$6)),"",INDEX(Fixtures!$C7:$AN7,H$6))</f>
        <v>BOU (H)</v>
      </c>
      <c r="I12" s="38" t="str">
        <f t="array" ref="I12">IF(ISERROR(INDEX(Fixtures!$C7:$AN7,I$6)),"",INDEX(Fixtures!$C7:$AN7,I$6))</f>
        <v>CAR (H)</v>
      </c>
      <c r="J12" s="38" t="str">
        <f t="array" ref="J12">IF(ISERROR(INDEX(Fixtures!$C7:$AN7,J$6)),"",INDEX(Fixtures!$C7:$AN7,J$6))</f>
        <v/>
      </c>
      <c r="K12" s="38" t="str">
        <f t="array" ref="K12">IF(ISERROR(INDEX(Fixtures!$C7:$AN7,K$6)),"",INDEX(Fixtures!$C7:$AN7,K$6))</f>
        <v/>
      </c>
      <c r="L12" s="38" t="str">
        <f t="array" ref="L12">IF(ISERROR(INDEX(Fixtures!$C7:$AN7,L$6)),"",INDEX(Fixtures!$C7:$AN7,L$6))</f>
        <v/>
      </c>
      <c r="M12" s="38" t="str">
        <f t="array" ref="M12">IF(ISERROR(INDEX(Fixtures!$C7:$AN7,M$6)),"",INDEX(Fixtures!$C7:$AN7,M$6))</f>
        <v/>
      </c>
      <c r="N12" s="36" t="str">
        <f t="array" ref="N12">IF(ISERROR(INDEX(Fixtures!$C7:$AN7,N$6)),"",INDEX(Fixtures!$C7:$AN7,N$6))</f>
        <v/>
      </c>
    </row>
    <row r="13" spans="1:25" ht="12.75" customHeight="1" x14ac:dyDescent="0.35">
      <c r="A13" s="12">
        <f t="shared" si="1"/>
        <v>9</v>
      </c>
      <c r="B13" s="34" t="str">
        <f>Difficulties!A9</f>
        <v>Crystal Palace</v>
      </c>
      <c r="C13" s="35">
        <f>INDEX(Calc_VsDef!$B76:$AM76,1,Intro!$C$11)</f>
        <v>5.8000000000000003E-2</v>
      </c>
      <c r="D13" s="36">
        <f t="shared" si="2"/>
        <v>9</v>
      </c>
      <c r="E13" s="37" t="str">
        <f t="array" ref="E13">IF(ISERROR(INDEX(Fixtures!$C8:$AN8,E$6)),"",INDEX(Fixtures!$C8:$AN8,E$6))</f>
        <v>FUL (A)</v>
      </c>
      <c r="F13" s="38" t="str">
        <f t="array" ref="F13">IF(ISERROR(INDEX(Fixtures!$C8:$AN8,F$6)),"",INDEX(Fixtures!$C8:$AN8,F$6))</f>
        <v>LIV (H)</v>
      </c>
      <c r="G13" s="38" t="str">
        <f t="array" ref="G13">IF(ISERROR(INDEX(Fixtures!$C8:$AN8,G$6)),"",INDEX(Fixtures!$C8:$AN8,G$6))</f>
        <v>WAT (A)</v>
      </c>
      <c r="H13" s="38" t="str">
        <f t="array" ref="H13">IF(ISERROR(INDEX(Fixtures!$C8:$AN8,H$6)),"",INDEX(Fixtures!$C8:$AN8,H$6))</f>
        <v>SOU (H)</v>
      </c>
      <c r="I13" s="38" t="str">
        <f t="array" ref="I13">IF(ISERROR(INDEX(Fixtures!$C8:$AN8,I$6)),"",INDEX(Fixtures!$C8:$AN8,I$6))</f>
        <v>HUD (A)</v>
      </c>
      <c r="J13" s="38" t="str">
        <f t="array" ref="J13">IF(ISERROR(INDEX(Fixtures!$C8:$AN8,J$6)),"",INDEX(Fixtures!$C8:$AN8,J$6))</f>
        <v/>
      </c>
      <c r="K13" s="38" t="str">
        <f t="array" ref="K13">IF(ISERROR(INDEX(Fixtures!$C8:$AN8,K$6)),"",INDEX(Fixtures!$C8:$AN8,K$6))</f>
        <v/>
      </c>
      <c r="L13" s="38" t="str">
        <f t="array" ref="L13">IF(ISERROR(INDEX(Fixtures!$C8:$AN8,L$6)),"",INDEX(Fixtures!$C8:$AN8,L$6))</f>
        <v/>
      </c>
      <c r="M13" s="38" t="str">
        <f t="array" ref="M13">IF(ISERROR(INDEX(Fixtures!$C8:$AN8,M$6)),"",INDEX(Fixtures!$C8:$AN8,M$6))</f>
        <v/>
      </c>
      <c r="N13" s="36" t="str">
        <f t="array" ref="N13">IF(ISERROR(INDEX(Fixtures!$C8:$AN8,N$6)),"",INDEX(Fixtures!$C8:$AN8,N$6))</f>
        <v/>
      </c>
    </row>
    <row r="14" spans="1:25" ht="12.75" customHeight="1" x14ac:dyDescent="0.35">
      <c r="A14" s="12">
        <f t="shared" si="1"/>
        <v>7</v>
      </c>
      <c r="B14" s="34" t="str">
        <f>Difficulties!A10</f>
        <v>Everton</v>
      </c>
      <c r="C14" s="35">
        <f>INDEX(Calc_VsDef!$B77:$AM77,1,Intro!$C$11)</f>
        <v>-0.83399999999999996</v>
      </c>
      <c r="D14" s="36">
        <f t="shared" si="2"/>
        <v>7</v>
      </c>
      <c r="E14" s="37" t="str">
        <f t="array" ref="E14">IF(ISERROR(INDEX(Fixtures!$C9:$AN9,E$6)),"",INDEX(Fixtures!$C9:$AN9,E$6))</f>
        <v>WOL (A)</v>
      </c>
      <c r="F14" s="38" t="str">
        <f t="array" ref="F14">IF(ISERROR(INDEX(Fixtures!$C9:$AN9,F$6)),"",INDEX(Fixtures!$C9:$AN9,F$6))</f>
        <v>SOU (H)</v>
      </c>
      <c r="G14" s="38" t="str">
        <f t="array" ref="G14">IF(ISERROR(INDEX(Fixtures!$C9:$AN9,G$6)),"",INDEX(Fixtures!$C9:$AN9,G$6))</f>
        <v>BOU (A)</v>
      </c>
      <c r="H14" s="38" t="str">
        <f t="array" ref="H14">IF(ISERROR(INDEX(Fixtures!$C9:$AN9,H$6)),"",INDEX(Fixtures!$C9:$AN9,H$6))</f>
        <v>HUD (H)</v>
      </c>
      <c r="I14" s="38" t="str">
        <f t="array" ref="I14">IF(ISERROR(INDEX(Fixtures!$C9:$AN9,I$6)),"",INDEX(Fixtures!$C9:$AN9,I$6))</f>
        <v>WHU (H)</v>
      </c>
      <c r="J14" s="38" t="str">
        <f t="array" ref="J14">IF(ISERROR(INDEX(Fixtures!$C9:$AN9,J$6)),"",INDEX(Fixtures!$C9:$AN9,J$6))</f>
        <v/>
      </c>
      <c r="K14" s="38" t="str">
        <f t="array" ref="K14">IF(ISERROR(INDEX(Fixtures!$C9:$AN9,K$6)),"",INDEX(Fixtures!$C9:$AN9,K$6))</f>
        <v/>
      </c>
      <c r="L14" s="38" t="str">
        <f t="array" ref="L14">IF(ISERROR(INDEX(Fixtures!$C9:$AN9,L$6)),"",INDEX(Fixtures!$C9:$AN9,L$6))</f>
        <v/>
      </c>
      <c r="M14" s="38" t="str">
        <f t="array" ref="M14">IF(ISERROR(INDEX(Fixtures!$C9:$AN9,M$6)),"",INDEX(Fixtures!$C9:$AN9,M$6))</f>
        <v/>
      </c>
      <c r="N14" s="36" t="str">
        <f t="array" ref="N14">IF(ISERROR(INDEX(Fixtures!$C9:$AN9,N$6)),"",INDEX(Fixtures!$C9:$AN9,N$6))</f>
        <v/>
      </c>
    </row>
    <row r="15" spans="1:25" ht="12.75" customHeight="1" x14ac:dyDescent="0.35">
      <c r="A15" s="12">
        <f t="shared" si="1"/>
        <v>19</v>
      </c>
      <c r="B15" s="34" t="str">
        <f>Difficulties!A11</f>
        <v>Fulham</v>
      </c>
      <c r="C15" s="35">
        <f>INDEX(Calc_VsDef!$B78:$AM78,1,Intro!$C$11)</f>
        <v>3.1560000000000001</v>
      </c>
      <c r="D15" s="36">
        <f t="shared" si="2"/>
        <v>19</v>
      </c>
      <c r="E15" s="37" t="str">
        <f t="array" ref="E15">IF(ISERROR(INDEX(Fixtures!$C10:$AN10,E$6)),"",INDEX(Fixtures!$C10:$AN10,E$6))</f>
        <v>CRY (H)</v>
      </c>
      <c r="F15" s="38" t="str">
        <f t="array" ref="F15">IF(ISERROR(INDEX(Fixtures!$C10:$AN10,F$6)),"",INDEX(Fixtures!$C10:$AN10,F$6))</f>
        <v>TOT (A)</v>
      </c>
      <c r="G15" s="38" t="str">
        <f t="array" ref="G15">IF(ISERROR(INDEX(Fixtures!$C10:$AN10,G$6)),"",INDEX(Fixtures!$C10:$AN10,G$6))</f>
        <v>BUR (H)</v>
      </c>
      <c r="H15" s="38" t="str">
        <f t="array" ref="H15">IF(ISERROR(INDEX(Fixtures!$C10:$AN10,H$6)),"",INDEX(Fixtures!$C10:$AN10,H$6))</f>
        <v>BHA (A)</v>
      </c>
      <c r="I15" s="38" t="str">
        <f t="array" ref="I15">IF(ISERROR(INDEX(Fixtures!$C10:$AN10,I$6)),"",INDEX(Fixtures!$C10:$AN10,I$6))</f>
        <v>MCI (A)</v>
      </c>
      <c r="J15" s="38" t="str">
        <f t="array" ref="J15">IF(ISERROR(INDEX(Fixtures!$C10:$AN10,J$6)),"",INDEX(Fixtures!$C10:$AN10,J$6))</f>
        <v/>
      </c>
      <c r="K15" s="38" t="str">
        <f t="array" ref="K15">IF(ISERROR(INDEX(Fixtures!$C10:$AN10,K$6)),"",INDEX(Fixtures!$C10:$AN10,K$6))</f>
        <v/>
      </c>
      <c r="L15" s="38" t="str">
        <f t="array" ref="L15">IF(ISERROR(INDEX(Fixtures!$C10:$AN10,L$6)),"",INDEX(Fixtures!$C10:$AN10,L$6))</f>
        <v/>
      </c>
      <c r="M15" s="38" t="str">
        <f t="array" ref="M15">IF(ISERROR(INDEX(Fixtures!$C10:$AN10,M$6)),"",INDEX(Fixtures!$C10:$AN10,M$6))</f>
        <v/>
      </c>
      <c r="N15" s="36" t="str">
        <f t="array" ref="N15">IF(ISERROR(INDEX(Fixtures!$C10:$AN10,N$6)),"",INDEX(Fixtures!$C10:$AN10,N$6))</f>
        <v/>
      </c>
    </row>
    <row r="16" spans="1:25" ht="12.75" customHeight="1" x14ac:dyDescent="0.35">
      <c r="A16" s="12">
        <f t="shared" si="1"/>
        <v>17</v>
      </c>
      <c r="B16" s="34" t="str">
        <f>Difficulties!A12</f>
        <v>Huddersfield</v>
      </c>
      <c r="C16" s="35">
        <f>INDEX(Calc_VsDef!$B79:$AM79,1,Intro!$C$11)</f>
        <v>1.776</v>
      </c>
      <c r="D16" s="36">
        <f t="shared" si="2"/>
        <v>17</v>
      </c>
      <c r="E16" s="37" t="str">
        <f t="array" ref="E16">IF(ISERROR(INDEX(Fixtures!$C11:$AN11,E$6)),"",INDEX(Fixtures!$C11:$AN11,E$6))</f>
        <v>CHE (H)</v>
      </c>
      <c r="F16" s="38" t="str">
        <f t="array" ref="F16">IF(ISERROR(INDEX(Fixtures!$C11:$AN11,F$6)),"",INDEX(Fixtures!$C11:$AN11,F$6))</f>
        <v>MCI (A)</v>
      </c>
      <c r="G16" s="38" t="str">
        <f t="array" ref="G16">IF(ISERROR(INDEX(Fixtures!$C11:$AN11,G$6)),"",INDEX(Fixtures!$C11:$AN11,G$6))</f>
        <v>CAR (H)</v>
      </c>
      <c r="H16" s="38" t="str">
        <f t="array" ref="H16">IF(ISERROR(INDEX(Fixtures!$C11:$AN11,H$6)),"",INDEX(Fixtures!$C11:$AN11,H$6))</f>
        <v>EVE (A)</v>
      </c>
      <c r="I16" s="38" t="str">
        <f t="array" ref="I16">IF(ISERROR(INDEX(Fixtures!$C11:$AN11,I$6)),"",INDEX(Fixtures!$C11:$AN11,I$6))</f>
        <v>CRY (H)</v>
      </c>
      <c r="J16" s="38" t="str">
        <f t="array" ref="J16">IF(ISERROR(INDEX(Fixtures!$C11:$AN11,J$6)),"",INDEX(Fixtures!$C11:$AN11,J$6))</f>
        <v/>
      </c>
      <c r="K16" s="38" t="str">
        <f t="array" ref="K16">IF(ISERROR(INDEX(Fixtures!$C11:$AN11,K$6)),"",INDEX(Fixtures!$C11:$AN11,K$6))</f>
        <v/>
      </c>
      <c r="L16" s="38" t="str">
        <f t="array" ref="L16">IF(ISERROR(INDEX(Fixtures!$C11:$AN11,L$6)),"",INDEX(Fixtures!$C11:$AN11,L$6))</f>
        <v/>
      </c>
      <c r="M16" s="38" t="str">
        <f t="array" ref="M16">IF(ISERROR(INDEX(Fixtures!$C11:$AN11,M$6)),"",INDEX(Fixtures!$C11:$AN11,M$6))</f>
        <v/>
      </c>
      <c r="N16" s="36" t="str">
        <f t="array" ref="N16">IF(ISERROR(INDEX(Fixtures!$C11:$AN11,N$6)),"",INDEX(Fixtures!$C11:$AN11,N$6))</f>
        <v/>
      </c>
    </row>
    <row r="17" spans="1:14" ht="12.75" customHeight="1" x14ac:dyDescent="0.35">
      <c r="A17" s="12">
        <f t="shared" si="1"/>
        <v>18</v>
      </c>
      <c r="B17" s="34" t="str">
        <f>Difficulties!A13</f>
        <v>Leicester</v>
      </c>
      <c r="C17" s="35">
        <f>INDEX(Calc_VsDef!$B80:$AM80,1,Intro!$C$11)</f>
        <v>2.0640000000000001</v>
      </c>
      <c r="D17" s="36">
        <f t="shared" si="2"/>
        <v>18</v>
      </c>
      <c r="E17" s="37" t="str">
        <f t="array" ref="E17">IF(ISERROR(INDEX(Fixtures!$C12:$AN12,E$6)),"",INDEX(Fixtures!$C12:$AN12,E$6))</f>
        <v>MNU (A)</v>
      </c>
      <c r="F17" s="38" t="str">
        <f t="array" ref="F17">IF(ISERROR(INDEX(Fixtures!$C12:$AN12,F$6)),"",INDEX(Fixtures!$C12:$AN12,F$6))</f>
        <v>WOL (H)</v>
      </c>
      <c r="G17" s="38" t="str">
        <f t="array" ref="G17">IF(ISERROR(INDEX(Fixtures!$C12:$AN12,G$6)),"",INDEX(Fixtures!$C12:$AN12,G$6))</f>
        <v>SOU (A)</v>
      </c>
      <c r="H17" s="38" t="str">
        <f t="array" ref="H17">IF(ISERROR(INDEX(Fixtures!$C12:$AN12,H$6)),"",INDEX(Fixtures!$C12:$AN12,H$6))</f>
        <v>LIV (H)</v>
      </c>
      <c r="I17" s="38" t="str">
        <f t="array" ref="I17">IF(ISERROR(INDEX(Fixtures!$C12:$AN12,I$6)),"",INDEX(Fixtures!$C12:$AN12,I$6))</f>
        <v>BOU (A)</v>
      </c>
      <c r="J17" s="38" t="str">
        <f t="array" ref="J17">IF(ISERROR(INDEX(Fixtures!$C12:$AN12,J$6)),"",INDEX(Fixtures!$C12:$AN12,J$6))</f>
        <v/>
      </c>
      <c r="K17" s="38" t="str">
        <f t="array" ref="K17">IF(ISERROR(INDEX(Fixtures!$C12:$AN12,K$6)),"",INDEX(Fixtures!$C12:$AN12,K$6))</f>
        <v/>
      </c>
      <c r="L17" s="38" t="str">
        <f t="array" ref="L17">IF(ISERROR(INDEX(Fixtures!$C12:$AN12,L$6)),"",INDEX(Fixtures!$C12:$AN12,L$6))</f>
        <v/>
      </c>
      <c r="M17" s="38" t="str">
        <f t="array" ref="M17">IF(ISERROR(INDEX(Fixtures!$C12:$AN12,M$6)),"",INDEX(Fixtures!$C12:$AN12,M$6))</f>
        <v/>
      </c>
      <c r="N17" s="36" t="str">
        <f t="array" ref="N17">IF(ISERROR(INDEX(Fixtures!$C12:$AN12,N$6)),"",INDEX(Fixtures!$C12:$AN12,N$6))</f>
        <v/>
      </c>
    </row>
    <row r="18" spans="1:14" ht="12.75" customHeight="1" x14ac:dyDescent="0.35">
      <c r="A18" s="12">
        <f t="shared" si="1"/>
        <v>6</v>
      </c>
      <c r="B18" s="34" t="str">
        <f>Difficulties!A14</f>
        <v>Liverpool</v>
      </c>
      <c r="C18" s="35">
        <f>INDEX(Calc_VsDef!$B81:$AM81,1,Intro!$C$11)</f>
        <v>-1.1839999999999999</v>
      </c>
      <c r="D18" s="36">
        <f t="shared" si="2"/>
        <v>6</v>
      </c>
      <c r="E18" s="37" t="str">
        <f t="array" ref="E18">IF(ISERROR(INDEX(Fixtures!$C13:$AN13,E$6)),"",INDEX(Fixtures!$C13:$AN13,E$6))</f>
        <v>WHU (H)</v>
      </c>
      <c r="F18" s="38" t="str">
        <f t="array" ref="F18">IF(ISERROR(INDEX(Fixtures!$C13:$AN13,F$6)),"",INDEX(Fixtures!$C13:$AN13,F$6))</f>
        <v>CRY (A)</v>
      </c>
      <c r="G18" s="38" t="str">
        <f t="array" ref="G18">IF(ISERROR(INDEX(Fixtures!$C13:$AN13,G$6)),"",INDEX(Fixtures!$C13:$AN13,G$6))</f>
        <v>BHA (H)</v>
      </c>
      <c r="H18" s="38" t="str">
        <f t="array" ref="H18">IF(ISERROR(INDEX(Fixtures!$C13:$AN13,H$6)),"",INDEX(Fixtures!$C13:$AN13,H$6))</f>
        <v>LEI (A)</v>
      </c>
      <c r="I18" s="38" t="str">
        <f t="array" ref="I18">IF(ISERROR(INDEX(Fixtures!$C13:$AN13,I$6)),"",INDEX(Fixtures!$C13:$AN13,I$6))</f>
        <v>TOT (A)</v>
      </c>
      <c r="J18" s="38" t="str">
        <f t="array" ref="J18">IF(ISERROR(INDEX(Fixtures!$C13:$AN13,J$6)),"",INDEX(Fixtures!$C13:$AN13,J$6))</f>
        <v/>
      </c>
      <c r="K18" s="38" t="str">
        <f t="array" ref="K18">IF(ISERROR(INDEX(Fixtures!$C13:$AN13,K$6)),"",INDEX(Fixtures!$C13:$AN13,K$6))</f>
        <v/>
      </c>
      <c r="L18" s="38" t="str">
        <f t="array" ref="L18">IF(ISERROR(INDEX(Fixtures!$C13:$AN13,L$6)),"",INDEX(Fixtures!$C13:$AN13,L$6))</f>
        <v/>
      </c>
      <c r="M18" s="38" t="str">
        <f t="array" ref="M18">IF(ISERROR(INDEX(Fixtures!$C13:$AN13,M$6)),"",INDEX(Fixtures!$C13:$AN13,M$6))</f>
        <v/>
      </c>
      <c r="N18" s="36" t="str">
        <f t="array" ref="N18">IF(ISERROR(INDEX(Fixtures!$C13:$AN13,N$6)),"",INDEX(Fixtures!$C13:$AN13,N$6))</f>
        <v/>
      </c>
    </row>
    <row r="19" spans="1:14" ht="12.75" customHeight="1" x14ac:dyDescent="0.35">
      <c r="A19" s="12">
        <f t="shared" si="1"/>
        <v>2</v>
      </c>
      <c r="B19" s="34" t="str">
        <f>Difficulties!A15</f>
        <v>Man City</v>
      </c>
      <c r="C19" s="35">
        <f>INDEX(Calc_VsDef!$B82:$AM82,1,Intro!$C$11)</f>
        <v>-3.496</v>
      </c>
      <c r="D19" s="36">
        <f t="shared" si="2"/>
        <v>2</v>
      </c>
      <c r="E19" s="37" t="str">
        <f t="array" ref="E19">IF(ISERROR(INDEX(Fixtures!$C14:$AN14,E$6)),"",INDEX(Fixtures!$C14:$AN14,E$6))</f>
        <v>ARS (A)</v>
      </c>
      <c r="F19" s="38" t="str">
        <f t="array" ref="F19">IF(ISERROR(INDEX(Fixtures!$C14:$AN14,F$6)),"",INDEX(Fixtures!$C14:$AN14,F$6))</f>
        <v>HUD (H)</v>
      </c>
      <c r="G19" s="38" t="str">
        <f t="array" ref="G19">IF(ISERROR(INDEX(Fixtures!$C14:$AN14,G$6)),"",INDEX(Fixtures!$C14:$AN14,G$6))</f>
        <v>WOL (A)</v>
      </c>
      <c r="H19" s="38" t="str">
        <f t="array" ref="H19">IF(ISERROR(INDEX(Fixtures!$C14:$AN14,H$6)),"",INDEX(Fixtures!$C14:$AN14,H$6))</f>
        <v>NEW (H)</v>
      </c>
      <c r="I19" s="38" t="str">
        <f t="array" ref="I19">IF(ISERROR(INDEX(Fixtures!$C14:$AN14,I$6)),"",INDEX(Fixtures!$C14:$AN14,I$6))</f>
        <v>FUL (H)</v>
      </c>
      <c r="J19" s="38" t="str">
        <f t="array" ref="J19">IF(ISERROR(INDEX(Fixtures!$C14:$AN14,J$6)),"",INDEX(Fixtures!$C14:$AN14,J$6))</f>
        <v/>
      </c>
      <c r="K19" s="38" t="str">
        <f t="array" ref="K19">IF(ISERROR(INDEX(Fixtures!$C14:$AN14,K$6)),"",INDEX(Fixtures!$C14:$AN14,K$6))</f>
        <v/>
      </c>
      <c r="L19" s="38" t="str">
        <f t="array" ref="L19">IF(ISERROR(INDEX(Fixtures!$C14:$AN14,L$6)),"",INDEX(Fixtures!$C14:$AN14,L$6))</f>
        <v/>
      </c>
      <c r="M19" s="38" t="str">
        <f t="array" ref="M19">IF(ISERROR(INDEX(Fixtures!$C14:$AN14,M$6)),"",INDEX(Fixtures!$C14:$AN14,M$6))</f>
        <v/>
      </c>
      <c r="N19" s="36" t="str">
        <f t="array" ref="N19">IF(ISERROR(INDEX(Fixtures!$C14:$AN14,N$6)),"",INDEX(Fixtures!$C14:$AN14,N$6))</f>
        <v/>
      </c>
    </row>
    <row r="20" spans="1:14" ht="12.75" customHeight="1" x14ac:dyDescent="0.35">
      <c r="A20" s="12">
        <f t="shared" si="1"/>
        <v>3</v>
      </c>
      <c r="B20" s="34" t="str">
        <f>Difficulties!A16</f>
        <v>Man Utd</v>
      </c>
      <c r="C20" s="35">
        <f>INDEX(Calc_VsDef!$B83:$AM83,1,Intro!$C$11)</f>
        <v>-2.5</v>
      </c>
      <c r="D20" s="36">
        <f t="shared" si="2"/>
        <v>3</v>
      </c>
      <c r="E20" s="37" t="str">
        <f t="array" ref="E20">IF(ISERROR(INDEX(Fixtures!$C15:$AN15,E$6)),"",INDEX(Fixtures!$C15:$AN15,E$6))</f>
        <v>LEI (H)</v>
      </c>
      <c r="F20" s="38" t="str">
        <f t="array" ref="F20">IF(ISERROR(INDEX(Fixtures!$C15:$AN15,F$6)),"",INDEX(Fixtures!$C15:$AN15,F$6))</f>
        <v>BHA (A)</v>
      </c>
      <c r="G20" s="38" t="str">
        <f t="array" ref="G20">IF(ISERROR(INDEX(Fixtures!$C15:$AN15,G$6)),"",INDEX(Fixtures!$C15:$AN15,G$6))</f>
        <v>TOT (H)</v>
      </c>
      <c r="H20" s="38" t="str">
        <f t="array" ref="H20">IF(ISERROR(INDEX(Fixtures!$C15:$AN15,H$6)),"",INDEX(Fixtures!$C15:$AN15,H$6))</f>
        <v>BUR (A)</v>
      </c>
      <c r="I20" s="38" t="str">
        <f t="array" ref="I20">IF(ISERROR(INDEX(Fixtures!$C15:$AN15,I$6)),"",INDEX(Fixtures!$C15:$AN15,I$6))</f>
        <v>WAT (A)</v>
      </c>
      <c r="J20" s="38" t="str">
        <f t="array" ref="J20">IF(ISERROR(INDEX(Fixtures!$C15:$AN15,J$6)),"",INDEX(Fixtures!$C15:$AN15,J$6))</f>
        <v/>
      </c>
      <c r="K20" s="38" t="str">
        <f t="array" ref="K20">IF(ISERROR(INDEX(Fixtures!$C15:$AN15,K$6)),"",INDEX(Fixtures!$C15:$AN15,K$6))</f>
        <v/>
      </c>
      <c r="L20" s="38" t="str">
        <f t="array" ref="L20">IF(ISERROR(INDEX(Fixtures!$C15:$AN15,L$6)),"",INDEX(Fixtures!$C15:$AN15,L$6))</f>
        <v/>
      </c>
      <c r="M20" s="38" t="str">
        <f t="array" ref="M20">IF(ISERROR(INDEX(Fixtures!$C15:$AN15,M$6)),"",INDEX(Fixtures!$C15:$AN15,M$6))</f>
        <v/>
      </c>
      <c r="N20" s="36" t="str">
        <f t="array" ref="N20">IF(ISERROR(INDEX(Fixtures!$C15:$AN15,N$6)),"",INDEX(Fixtures!$C15:$AN15,N$6))</f>
        <v/>
      </c>
    </row>
    <row r="21" spans="1:14" ht="12.75" customHeight="1" x14ac:dyDescent="0.35">
      <c r="A21" s="12">
        <f t="shared" si="1"/>
        <v>16</v>
      </c>
      <c r="B21" s="34" t="str">
        <f>Difficulties!A17</f>
        <v>Newcastle</v>
      </c>
      <c r="C21" s="35">
        <f>INDEX(Calc_VsDef!$B84:$AM84,1,Intro!$C$11)</f>
        <v>1.1639999999999999</v>
      </c>
      <c r="D21" s="36">
        <f t="shared" si="2"/>
        <v>16</v>
      </c>
      <c r="E21" s="37" t="str">
        <f t="array" ref="E21">IF(ISERROR(INDEX(Fixtures!$C16:$AN16,E$6)),"",INDEX(Fixtures!$C16:$AN16,E$6))</f>
        <v>TOT (H)</v>
      </c>
      <c r="F21" s="38" t="str">
        <f t="array" ref="F21">IF(ISERROR(INDEX(Fixtures!$C16:$AN16,F$6)),"",INDEX(Fixtures!$C16:$AN16,F$6))</f>
        <v>CAR (A)</v>
      </c>
      <c r="G21" s="38" t="str">
        <f t="array" ref="G21">IF(ISERROR(INDEX(Fixtures!$C16:$AN16,G$6)),"",INDEX(Fixtures!$C16:$AN16,G$6))</f>
        <v>CHE (H)</v>
      </c>
      <c r="H21" s="38" t="str">
        <f t="array" ref="H21">IF(ISERROR(INDEX(Fixtures!$C16:$AN16,H$6)),"",INDEX(Fixtures!$C16:$AN16,H$6))</f>
        <v>MCI (A)</v>
      </c>
      <c r="I21" s="38" t="str">
        <f t="array" ref="I21">IF(ISERROR(INDEX(Fixtures!$C16:$AN16,I$6)),"",INDEX(Fixtures!$C16:$AN16,I$6))</f>
        <v>ARS (H)</v>
      </c>
      <c r="J21" s="38" t="str">
        <f t="array" ref="J21">IF(ISERROR(INDEX(Fixtures!$C16:$AN16,J$6)),"",INDEX(Fixtures!$C16:$AN16,J$6))</f>
        <v/>
      </c>
      <c r="K21" s="38" t="str">
        <f t="array" ref="K21">IF(ISERROR(INDEX(Fixtures!$C16:$AN16,K$6)),"",INDEX(Fixtures!$C16:$AN16,K$6))</f>
        <v/>
      </c>
      <c r="L21" s="38" t="str">
        <f t="array" ref="L21">IF(ISERROR(INDEX(Fixtures!$C16:$AN16,L$6)),"",INDEX(Fixtures!$C16:$AN16,L$6))</f>
        <v/>
      </c>
      <c r="M21" s="38" t="str">
        <f t="array" ref="M21">IF(ISERROR(INDEX(Fixtures!$C16:$AN16,M$6)),"",INDEX(Fixtures!$C16:$AN16,M$6))</f>
        <v/>
      </c>
      <c r="N21" s="36" t="str">
        <f t="array" ref="N21">IF(ISERROR(INDEX(Fixtures!$C16:$AN16,N$6)),"",INDEX(Fixtures!$C16:$AN16,N$6))</f>
        <v/>
      </c>
    </row>
    <row r="22" spans="1:14" ht="12.75" customHeight="1" x14ac:dyDescent="0.35">
      <c r="A22" s="12">
        <f t="shared" si="1"/>
        <v>10</v>
      </c>
      <c r="B22" s="34" t="str">
        <f>Difficulties!A18</f>
        <v>Southampton</v>
      </c>
      <c r="C22" s="35">
        <f>INDEX(Calc_VsDef!$B85:$AM85,1,Intro!$C$11)</f>
        <v>7.9000000000000001E-2</v>
      </c>
      <c r="D22" s="36">
        <f t="shared" si="2"/>
        <v>10</v>
      </c>
      <c r="E22" s="37" t="str">
        <f t="array" ref="E22">IF(ISERROR(INDEX(Fixtures!$C17:$AN17,E$6)),"",INDEX(Fixtures!$C17:$AN17,E$6))</f>
        <v>BUR (H)</v>
      </c>
      <c r="F22" s="38" t="str">
        <f t="array" ref="F22">IF(ISERROR(INDEX(Fixtures!$C17:$AN17,F$6)),"",INDEX(Fixtures!$C17:$AN17,F$6))</f>
        <v>EVE (A)</v>
      </c>
      <c r="G22" s="38" t="str">
        <f t="array" ref="G22">IF(ISERROR(INDEX(Fixtures!$C17:$AN17,G$6)),"",INDEX(Fixtures!$C17:$AN17,G$6))</f>
        <v>LEI (H)</v>
      </c>
      <c r="H22" s="38" t="str">
        <f t="array" ref="H22">IF(ISERROR(INDEX(Fixtures!$C17:$AN17,H$6)),"",INDEX(Fixtures!$C17:$AN17,H$6))</f>
        <v>CRY (A)</v>
      </c>
      <c r="I22" s="38" t="str">
        <f t="array" ref="I22">IF(ISERROR(INDEX(Fixtures!$C17:$AN17,I$6)),"",INDEX(Fixtures!$C17:$AN17,I$6))</f>
        <v>BHA (H)</v>
      </c>
      <c r="J22" s="38" t="str">
        <f t="array" ref="J22">IF(ISERROR(INDEX(Fixtures!$C17:$AN17,J$6)),"",INDEX(Fixtures!$C17:$AN17,J$6))</f>
        <v/>
      </c>
      <c r="K22" s="38" t="str">
        <f t="array" ref="K22">IF(ISERROR(INDEX(Fixtures!$C17:$AN17,K$6)),"",INDEX(Fixtures!$C17:$AN17,K$6))</f>
        <v/>
      </c>
      <c r="L22" s="38" t="str">
        <f t="array" ref="L22">IF(ISERROR(INDEX(Fixtures!$C17:$AN17,L$6)),"",INDEX(Fixtures!$C17:$AN17,L$6))</f>
        <v/>
      </c>
      <c r="M22" s="38" t="str">
        <f t="array" ref="M22">IF(ISERROR(INDEX(Fixtures!$C17:$AN17,M$6)),"",INDEX(Fixtures!$C17:$AN17,M$6))</f>
        <v/>
      </c>
      <c r="N22" s="36" t="str">
        <f t="array" ref="N22">IF(ISERROR(INDEX(Fixtures!$C17:$AN17,N$6)),"",INDEX(Fixtures!$C17:$AN17,N$6))</f>
        <v/>
      </c>
    </row>
    <row r="23" spans="1:14" ht="12.75" customHeight="1" x14ac:dyDescent="0.35">
      <c r="A23" s="12">
        <f t="shared" si="1"/>
        <v>5</v>
      </c>
      <c r="B23" s="34" t="str">
        <f>Difficulties!A19</f>
        <v>Tottenham</v>
      </c>
      <c r="C23" s="35">
        <f>INDEX(Calc_VsDef!$B86:$AM86,1,Intro!$C$11)</f>
        <v>-1.214</v>
      </c>
      <c r="D23" s="36">
        <f t="shared" si="2"/>
        <v>5</v>
      </c>
      <c r="E23" s="37" t="str">
        <f t="array" ref="E23">IF(ISERROR(INDEX(Fixtures!$C18:$AN18,E$6)),"",INDEX(Fixtures!$C18:$AN18,E$6))</f>
        <v>NEW (A)</v>
      </c>
      <c r="F23" s="38" t="str">
        <f t="array" ref="F23">IF(ISERROR(INDEX(Fixtures!$C18:$AN18,F$6)),"",INDEX(Fixtures!$C18:$AN18,F$6))</f>
        <v>FUL (H)</v>
      </c>
      <c r="G23" s="38" t="str">
        <f t="array" ref="G23">IF(ISERROR(INDEX(Fixtures!$C18:$AN18,G$6)),"",INDEX(Fixtures!$C18:$AN18,G$6))</f>
        <v>MNU (A)</v>
      </c>
      <c r="H23" s="38" t="str">
        <f t="array" ref="H23">IF(ISERROR(INDEX(Fixtures!$C18:$AN18,H$6)),"",INDEX(Fixtures!$C18:$AN18,H$6))</f>
        <v>WAT (A)</v>
      </c>
      <c r="I23" s="38" t="str">
        <f t="array" ref="I23">IF(ISERROR(INDEX(Fixtures!$C18:$AN18,I$6)),"",INDEX(Fixtures!$C18:$AN18,I$6))</f>
        <v>LIV (H)</v>
      </c>
      <c r="J23" s="38" t="str">
        <f t="array" ref="J23">IF(ISERROR(INDEX(Fixtures!$C18:$AN18,J$6)),"",INDEX(Fixtures!$C18:$AN18,J$6))</f>
        <v/>
      </c>
      <c r="K23" s="38" t="str">
        <f t="array" ref="K23">IF(ISERROR(INDEX(Fixtures!$C18:$AN18,K$6)),"",INDEX(Fixtures!$C18:$AN18,K$6))</f>
        <v/>
      </c>
      <c r="L23" s="38" t="str">
        <f t="array" ref="L23">IF(ISERROR(INDEX(Fixtures!$C18:$AN18,L$6)),"",INDEX(Fixtures!$C18:$AN18,L$6))</f>
        <v/>
      </c>
      <c r="M23" s="38" t="str">
        <f t="array" ref="M23">IF(ISERROR(INDEX(Fixtures!$C18:$AN18,M$6)),"",INDEX(Fixtures!$C18:$AN18,M$6))</f>
        <v/>
      </c>
      <c r="N23" s="36" t="str">
        <f t="array" ref="N23">IF(ISERROR(INDEX(Fixtures!$C18:$AN18,N$6)),"",INDEX(Fixtures!$C18:$AN18,N$6))</f>
        <v/>
      </c>
    </row>
    <row r="24" spans="1:14" ht="12.75" customHeight="1" x14ac:dyDescent="0.35">
      <c r="A24" s="12">
        <f t="shared" si="1"/>
        <v>11</v>
      </c>
      <c r="B24" s="34" t="str">
        <f>Difficulties!A20</f>
        <v>Watford</v>
      </c>
      <c r="C24" s="35">
        <f>INDEX(Calc_VsDef!$B87:$AM87,1,Intro!$C$11)</f>
        <v>0.44700000000000001</v>
      </c>
      <c r="D24" s="36">
        <f t="shared" si="2"/>
        <v>11</v>
      </c>
      <c r="E24" s="37" t="str">
        <f t="array" ref="E24">IF(ISERROR(INDEX(Fixtures!$C19:$AN19,E$6)),"",INDEX(Fixtures!$C19:$AN19,E$6))</f>
        <v>BHA (H)</v>
      </c>
      <c r="F24" s="38" t="str">
        <f t="array" ref="F24">IF(ISERROR(INDEX(Fixtures!$C19:$AN19,F$6)),"",INDEX(Fixtures!$C19:$AN19,F$6))</f>
        <v>BUR (A)</v>
      </c>
      <c r="G24" s="38" t="str">
        <f t="array" ref="G24">IF(ISERROR(INDEX(Fixtures!$C19:$AN19,G$6)),"",INDEX(Fixtures!$C19:$AN19,G$6))</f>
        <v>CRY (H)</v>
      </c>
      <c r="H24" s="38" t="str">
        <f t="array" ref="H24">IF(ISERROR(INDEX(Fixtures!$C19:$AN19,H$6)),"",INDEX(Fixtures!$C19:$AN19,H$6))</f>
        <v>TOT (H)</v>
      </c>
      <c r="I24" s="38" t="str">
        <f t="array" ref="I24">IF(ISERROR(INDEX(Fixtures!$C19:$AN19,I$6)),"",INDEX(Fixtures!$C19:$AN19,I$6))</f>
        <v>MNU (H)</v>
      </c>
      <c r="J24" s="38" t="str">
        <f t="array" ref="J24">IF(ISERROR(INDEX(Fixtures!$C19:$AN19,J$6)),"",INDEX(Fixtures!$C19:$AN19,J$6))</f>
        <v/>
      </c>
      <c r="K24" s="38" t="str">
        <f t="array" ref="K24">IF(ISERROR(INDEX(Fixtures!$C19:$AN19,K$6)),"",INDEX(Fixtures!$C19:$AN19,K$6))</f>
        <v/>
      </c>
      <c r="L24" s="38" t="str">
        <f t="array" ref="L24">IF(ISERROR(INDEX(Fixtures!$C19:$AN19,L$6)),"",INDEX(Fixtures!$C19:$AN19,L$6))</f>
        <v/>
      </c>
      <c r="M24" s="38" t="str">
        <f t="array" ref="M24">IF(ISERROR(INDEX(Fixtures!$C19:$AN19,M$6)),"",INDEX(Fixtures!$C19:$AN19,M$6))</f>
        <v/>
      </c>
      <c r="N24" s="36" t="str">
        <f t="array" ref="N24">IF(ISERROR(INDEX(Fixtures!$C19:$AN19,N$6)),"",INDEX(Fixtures!$C19:$AN19,N$6))</f>
        <v/>
      </c>
    </row>
    <row r="25" spans="1:14" ht="12.75" customHeight="1" x14ac:dyDescent="0.35">
      <c r="A25" s="12">
        <f t="shared" si="1"/>
        <v>20</v>
      </c>
      <c r="B25" s="39" t="str">
        <f>Difficulties!A21</f>
        <v>West Ham</v>
      </c>
      <c r="C25" s="40">
        <f>INDEX(Calc_VsDef!$B88:$AM88,1,Intro!$C$11)</f>
        <v>4.327</v>
      </c>
      <c r="D25" s="41">
        <f t="shared" si="2"/>
        <v>20</v>
      </c>
      <c r="E25" s="42" t="str">
        <f t="array" ref="E25">IF(ISERROR(INDEX(Fixtures!$C20:$AN20,E$6)),"",INDEX(Fixtures!$C20:$AN20,E$6))</f>
        <v>LIV (A)</v>
      </c>
      <c r="F25" s="43" t="str">
        <f t="array" ref="F25">IF(ISERROR(INDEX(Fixtures!$C20:$AN20,F$6)),"",INDEX(Fixtures!$C20:$AN20,F$6))</f>
        <v>BOU (H)</v>
      </c>
      <c r="G25" s="43" t="str">
        <f t="array" ref="G25">IF(ISERROR(INDEX(Fixtures!$C20:$AN20,G$6)),"",INDEX(Fixtures!$C20:$AN20,G$6))</f>
        <v>ARS (A)</v>
      </c>
      <c r="H25" s="43" t="str">
        <f t="array" ref="H25">IF(ISERROR(INDEX(Fixtures!$C20:$AN20,H$6)),"",INDEX(Fixtures!$C20:$AN20,H$6))</f>
        <v>WOL (H)</v>
      </c>
      <c r="I25" s="43" t="str">
        <f t="array" ref="I25">IF(ISERROR(INDEX(Fixtures!$C20:$AN20,I$6)),"",INDEX(Fixtures!$C20:$AN20,I$6))</f>
        <v>EVE (A)</v>
      </c>
      <c r="J25" s="43" t="str">
        <f t="array" ref="J25">IF(ISERROR(INDEX(Fixtures!$C20:$AN20,J$6)),"",INDEX(Fixtures!$C20:$AN20,J$6))</f>
        <v/>
      </c>
      <c r="K25" s="43" t="str">
        <f t="array" ref="K25">IF(ISERROR(INDEX(Fixtures!$C20:$AN20,K$6)),"",INDEX(Fixtures!$C20:$AN20,K$6))</f>
        <v/>
      </c>
      <c r="L25" s="43" t="str">
        <f t="array" ref="L25">IF(ISERROR(INDEX(Fixtures!$C20:$AN20,L$6)),"",INDEX(Fixtures!$C20:$AN20,L$6))</f>
        <v/>
      </c>
      <c r="M25" s="43" t="str">
        <f t="array" ref="M25">IF(ISERROR(INDEX(Fixtures!$C20:$AN20,M$6)),"",INDEX(Fixtures!$C20:$AN20,M$6))</f>
        <v/>
      </c>
      <c r="N25" s="41" t="str">
        <f t="array" ref="N25">IF(ISERROR(INDEX(Fixtures!$C20:$AN20,N$6)),"",INDEX(Fixtures!$C20:$AN20,N$6))</f>
        <v/>
      </c>
    </row>
    <row r="26" spans="1:14" ht="12.5" customHeight="1" thickBot="1" x14ac:dyDescent="0.4">
      <c r="A26" s="12">
        <f t="shared" si="1"/>
        <v>13</v>
      </c>
      <c r="B26" s="27" t="str">
        <f>Difficulties!A22</f>
        <v>Wolves</v>
      </c>
      <c r="C26" s="25">
        <f>INDEX(Calc_VsDef!$B89:$AM89,1,Intro!$C$11)</f>
        <v>0.88500000000000001</v>
      </c>
      <c r="D26" s="31">
        <f t="shared" si="2"/>
        <v>13</v>
      </c>
      <c r="E26" s="32" t="str">
        <f t="array" ref="E26">IF(ISERROR(INDEX(Fixtures!$C21:$AN21,E$6)),"",INDEX(Fixtures!$C21:$AN21,E$6))</f>
        <v>EVE (H)</v>
      </c>
      <c r="F26" s="33" t="str">
        <f t="array" ref="F26">IF(ISERROR(INDEX(Fixtures!$C21:$AN21,F$6)),"",INDEX(Fixtures!$C21:$AN21,F$6))</f>
        <v>LEI (A)</v>
      </c>
      <c r="G26" s="33" t="str">
        <f t="array" ref="G26">IF(ISERROR(INDEX(Fixtures!$C21:$AN21,G$6)),"",INDEX(Fixtures!$C21:$AN21,G$6))</f>
        <v>MCI (H)</v>
      </c>
      <c r="H26" s="33" t="str">
        <f t="array" ref="H26">IF(ISERROR(INDEX(Fixtures!$C21:$AN21,H$6)),"",INDEX(Fixtures!$C21:$AN21,H$6))</f>
        <v>WHU (A)</v>
      </c>
      <c r="I26" s="33" t="str">
        <f t="array" ref="I26">IF(ISERROR(INDEX(Fixtures!$C21:$AN21,I$6)),"",INDEX(Fixtures!$C21:$AN21,I$6))</f>
        <v>BUR (H)</v>
      </c>
      <c r="J26" s="33" t="str">
        <f t="array" ref="J26">IF(ISERROR(INDEX(Fixtures!$C21:$AN21,J$6)),"",INDEX(Fixtures!$C21:$AN21,J$6))</f>
        <v/>
      </c>
      <c r="K26" s="33" t="str">
        <f t="array" ref="K26">IF(ISERROR(INDEX(Fixtures!$C21:$AN21,K$6)),"",INDEX(Fixtures!$C21:$AN21,K$6))</f>
        <v/>
      </c>
      <c r="L26" s="33" t="str">
        <f t="array" ref="L26">IF(ISERROR(INDEX(Fixtures!$C21:$AN21,L$6)),"",INDEX(Fixtures!$C21:$AN21,L$6))</f>
        <v/>
      </c>
      <c r="M26" s="33" t="str">
        <f t="array" ref="M26">IF(ISERROR(INDEX(Fixtures!$C21:$AN21,M$6)),"",INDEX(Fixtures!$C21:$AN21,M$6))</f>
        <v/>
      </c>
      <c r="N26" s="31" t="str">
        <f t="array" ref="N26">IF(ISERROR(INDEX(Fixtures!$C21:$AN21,N$6)),"",INDEX(Fixtures!$C21:$AN21,N$6))</f>
        <v/>
      </c>
    </row>
    <row r="27" spans="1:14" ht="19.5" customHeight="1" thickBot="1" x14ac:dyDescent="0.3">
      <c r="A27" s="47"/>
      <c r="B27" s="55" t="s">
        <v>140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</row>
    <row r="28" spans="1:14" ht="15.75" customHeight="1" thickBot="1" x14ac:dyDescent="0.4">
      <c r="A28" s="12"/>
      <c r="B28" s="51" t="s">
        <v>0</v>
      </c>
      <c r="C28" s="52" t="s">
        <v>138</v>
      </c>
      <c r="D28" s="53" t="s">
        <v>79</v>
      </c>
      <c r="E28" s="52">
        <f t="shared" ref="E28:N28" si="3">E6</f>
        <v>1</v>
      </c>
      <c r="F28" s="54">
        <f t="shared" si="3"/>
        <v>2</v>
      </c>
      <c r="G28" s="54">
        <f t="shared" si="3"/>
        <v>3</v>
      </c>
      <c r="H28" s="54">
        <f t="shared" si="3"/>
        <v>4</v>
      </c>
      <c r="I28" s="54">
        <f t="shared" si="3"/>
        <v>5</v>
      </c>
      <c r="J28" s="54" t="str">
        <f t="shared" si="3"/>
        <v/>
      </c>
      <c r="K28" s="54" t="str">
        <f t="shared" si="3"/>
        <v/>
      </c>
      <c r="L28" s="54" t="str">
        <f t="shared" si="3"/>
        <v/>
      </c>
      <c r="M28" s="54" t="str">
        <f t="shared" si="3"/>
        <v/>
      </c>
      <c r="N28" s="53" t="str">
        <f t="shared" si="3"/>
        <v/>
      </c>
    </row>
    <row r="29" spans="1:14" ht="12.75" customHeight="1" x14ac:dyDescent="0.35">
      <c r="A29" s="12"/>
      <c r="B29" s="26" t="str">
        <f t="shared" ref="B29:B48" si="4">VLOOKUP($D29,$A$7:$N$26,2,FALSE)</f>
        <v>Chelsea</v>
      </c>
      <c r="C29" s="24">
        <f>VLOOKUP($D29,$A$7:$N$26,3,FALSE)</f>
        <v>-4.0129999999999999</v>
      </c>
      <c r="D29" s="28">
        <v>1</v>
      </c>
      <c r="E29" s="29" t="str">
        <f t="shared" ref="E29:E48" si="5">VLOOKUP($D29,$A$7:$N$26,5,FALSE)</f>
        <v>HUD (A)</v>
      </c>
      <c r="F29" s="30" t="str">
        <f t="shared" ref="F29:F48" si="6">VLOOKUP($D29,$A$7:$N$26,6,FALSE)</f>
        <v>ARS (H)</v>
      </c>
      <c r="G29" s="30" t="str">
        <f t="shared" ref="G29:G48" si="7">VLOOKUP($D29,$A$7:$N$26,7,FALSE)</f>
        <v>NEW (A)</v>
      </c>
      <c r="H29" s="30" t="str">
        <f t="shared" ref="H29:H48" si="8">VLOOKUP($D29,$A$7:$N$26,8,FALSE)</f>
        <v>BOU (H)</v>
      </c>
      <c r="I29" s="30" t="str">
        <f t="shared" ref="I29:I48" si="9">VLOOKUP($D29,$A$7:$N$26,9,FALSE)</f>
        <v>CAR (H)</v>
      </c>
      <c r="J29" s="30" t="str">
        <f t="shared" ref="J29:J48" si="10">VLOOKUP($D29,$A$7:$N$26,10,FALSE)</f>
        <v/>
      </c>
      <c r="K29" s="30" t="str">
        <f t="shared" ref="K29:K48" si="11">VLOOKUP($D29,$A$7:$N$26,11,FALSE)</f>
        <v/>
      </c>
      <c r="L29" s="30" t="str">
        <f t="shared" ref="L29:L48" si="12">VLOOKUP($D29,$A$7:$N$26,12,FALSE)</f>
        <v/>
      </c>
      <c r="M29" s="30" t="str">
        <f t="shared" ref="M29:M48" si="13">VLOOKUP($D29,$A$7:$N$26,13,FALSE)</f>
        <v/>
      </c>
      <c r="N29" s="28" t="str">
        <f t="shared" ref="N29:N48" si="14">VLOOKUP($D29,$A$7:$N$26,14,FALSE)</f>
        <v/>
      </c>
    </row>
    <row r="30" spans="1:14" ht="12.75" customHeight="1" x14ac:dyDescent="0.35">
      <c r="A30" s="12"/>
      <c r="B30" s="34" t="str">
        <f t="shared" si="4"/>
        <v>Man City</v>
      </c>
      <c r="C30" s="35">
        <f t="shared" ref="C30:C48" si="15">VLOOKUP($D30,$A$7:$C$26,3,FALSE)</f>
        <v>-3.496</v>
      </c>
      <c r="D30" s="36">
        <v>2</v>
      </c>
      <c r="E30" s="37" t="str">
        <f t="shared" si="5"/>
        <v>ARS (A)</v>
      </c>
      <c r="F30" s="38" t="str">
        <f t="shared" si="6"/>
        <v>HUD (H)</v>
      </c>
      <c r="G30" s="38" t="str">
        <f t="shared" si="7"/>
        <v>WOL (A)</v>
      </c>
      <c r="H30" s="38" t="str">
        <f t="shared" si="8"/>
        <v>NEW (H)</v>
      </c>
      <c r="I30" s="38" t="str">
        <f t="shared" si="9"/>
        <v>FUL (H)</v>
      </c>
      <c r="J30" s="38" t="str">
        <f t="shared" si="10"/>
        <v/>
      </c>
      <c r="K30" s="38" t="str">
        <f t="shared" si="11"/>
        <v/>
      </c>
      <c r="L30" s="38" t="str">
        <f t="shared" si="12"/>
        <v/>
      </c>
      <c r="M30" s="38" t="str">
        <f t="shared" si="13"/>
        <v/>
      </c>
      <c r="N30" s="36" t="str">
        <f t="shared" si="14"/>
        <v/>
      </c>
    </row>
    <row r="31" spans="1:14" ht="12.75" customHeight="1" x14ac:dyDescent="0.35">
      <c r="A31" s="12"/>
      <c r="B31" s="34" t="str">
        <f t="shared" si="4"/>
        <v>Man Utd</v>
      </c>
      <c r="C31" s="35">
        <f t="shared" si="15"/>
        <v>-2.5</v>
      </c>
      <c r="D31" s="36">
        <v>3</v>
      </c>
      <c r="E31" s="37" t="str">
        <f t="shared" si="5"/>
        <v>LEI (H)</v>
      </c>
      <c r="F31" s="38" t="str">
        <f t="shared" si="6"/>
        <v>BHA (A)</v>
      </c>
      <c r="G31" s="38" t="str">
        <f t="shared" si="7"/>
        <v>TOT (H)</v>
      </c>
      <c r="H31" s="38" t="str">
        <f t="shared" si="8"/>
        <v>BUR (A)</v>
      </c>
      <c r="I31" s="38" t="str">
        <f t="shared" si="9"/>
        <v>WAT (A)</v>
      </c>
      <c r="J31" s="38" t="str">
        <f t="shared" si="10"/>
        <v/>
      </c>
      <c r="K31" s="38" t="str">
        <f t="shared" si="11"/>
        <v/>
      </c>
      <c r="L31" s="38" t="str">
        <f t="shared" si="12"/>
        <v/>
      </c>
      <c r="M31" s="38" t="str">
        <f t="shared" si="13"/>
        <v/>
      </c>
      <c r="N31" s="36" t="str">
        <f t="shared" si="14"/>
        <v/>
      </c>
    </row>
    <row r="32" spans="1:14" ht="12.75" customHeight="1" x14ac:dyDescent="0.35">
      <c r="A32" s="12"/>
      <c r="B32" s="34" t="str">
        <f t="shared" si="4"/>
        <v>Burnley</v>
      </c>
      <c r="C32" s="35">
        <f t="shared" si="15"/>
        <v>-2.4860000000000002</v>
      </c>
      <c r="D32" s="36">
        <v>4</v>
      </c>
      <c r="E32" s="37" t="str">
        <f t="shared" si="5"/>
        <v>SOU (A)</v>
      </c>
      <c r="F32" s="38" t="str">
        <f t="shared" si="6"/>
        <v>WAT (H)</v>
      </c>
      <c r="G32" s="38" t="str">
        <f t="shared" si="7"/>
        <v>FUL (A)</v>
      </c>
      <c r="H32" s="38" t="str">
        <f t="shared" si="8"/>
        <v>MNU (H)</v>
      </c>
      <c r="I32" s="38" t="str">
        <f t="shared" si="9"/>
        <v>WOL (A)</v>
      </c>
      <c r="J32" s="38" t="str">
        <f t="shared" si="10"/>
        <v/>
      </c>
      <c r="K32" s="38" t="str">
        <f t="shared" si="11"/>
        <v/>
      </c>
      <c r="L32" s="38" t="str">
        <f t="shared" si="12"/>
        <v/>
      </c>
      <c r="M32" s="38" t="str">
        <f t="shared" si="13"/>
        <v/>
      </c>
      <c r="N32" s="36" t="str">
        <f t="shared" si="14"/>
        <v/>
      </c>
    </row>
    <row r="33" spans="1:14" ht="12.75" customHeight="1" x14ac:dyDescent="0.35">
      <c r="A33" s="12"/>
      <c r="B33" s="34" t="str">
        <f t="shared" si="4"/>
        <v>Tottenham</v>
      </c>
      <c r="C33" s="35">
        <f t="shared" si="15"/>
        <v>-1.214</v>
      </c>
      <c r="D33" s="36">
        <v>5</v>
      </c>
      <c r="E33" s="37" t="str">
        <f t="shared" si="5"/>
        <v>NEW (A)</v>
      </c>
      <c r="F33" s="38" t="str">
        <f t="shared" si="6"/>
        <v>FUL (H)</v>
      </c>
      <c r="G33" s="38" t="str">
        <f t="shared" si="7"/>
        <v>MNU (A)</v>
      </c>
      <c r="H33" s="38" t="str">
        <f t="shared" si="8"/>
        <v>WAT (A)</v>
      </c>
      <c r="I33" s="38" t="str">
        <f t="shared" si="9"/>
        <v>LIV (H)</v>
      </c>
      <c r="J33" s="38" t="str">
        <f t="shared" si="10"/>
        <v/>
      </c>
      <c r="K33" s="38" t="str">
        <f t="shared" si="11"/>
        <v/>
      </c>
      <c r="L33" s="38" t="str">
        <f t="shared" si="12"/>
        <v/>
      </c>
      <c r="M33" s="38" t="str">
        <f t="shared" si="13"/>
        <v/>
      </c>
      <c r="N33" s="36" t="str">
        <f t="shared" si="14"/>
        <v/>
      </c>
    </row>
    <row r="34" spans="1:14" ht="12.75" customHeight="1" x14ac:dyDescent="0.35">
      <c r="A34" s="12"/>
      <c r="B34" s="34" t="str">
        <f t="shared" si="4"/>
        <v>Liverpool</v>
      </c>
      <c r="C34" s="35">
        <f t="shared" si="15"/>
        <v>-1.1839999999999999</v>
      </c>
      <c r="D34" s="36">
        <v>6</v>
      </c>
      <c r="E34" s="37" t="str">
        <f t="shared" si="5"/>
        <v>WHU (H)</v>
      </c>
      <c r="F34" s="38" t="str">
        <f t="shared" si="6"/>
        <v>CRY (A)</v>
      </c>
      <c r="G34" s="38" t="str">
        <f t="shared" si="7"/>
        <v>BHA (H)</v>
      </c>
      <c r="H34" s="38" t="str">
        <f t="shared" si="8"/>
        <v>LEI (A)</v>
      </c>
      <c r="I34" s="38" t="str">
        <f t="shared" si="9"/>
        <v>TOT (A)</v>
      </c>
      <c r="J34" s="38" t="str">
        <f t="shared" si="10"/>
        <v/>
      </c>
      <c r="K34" s="38" t="str">
        <f t="shared" si="11"/>
        <v/>
      </c>
      <c r="L34" s="38" t="str">
        <f t="shared" si="12"/>
        <v/>
      </c>
      <c r="M34" s="38" t="str">
        <f t="shared" si="13"/>
        <v/>
      </c>
      <c r="N34" s="36" t="str">
        <f t="shared" si="14"/>
        <v/>
      </c>
    </row>
    <row r="35" spans="1:14" ht="12.75" customHeight="1" x14ac:dyDescent="0.35">
      <c r="A35" s="12"/>
      <c r="B35" s="34" t="str">
        <f t="shared" si="4"/>
        <v>Everton</v>
      </c>
      <c r="C35" s="35">
        <f t="shared" si="15"/>
        <v>-0.83399999999999996</v>
      </c>
      <c r="D35" s="36">
        <v>7</v>
      </c>
      <c r="E35" s="37" t="str">
        <f t="shared" si="5"/>
        <v>WOL (A)</v>
      </c>
      <c r="F35" s="38" t="str">
        <f t="shared" si="6"/>
        <v>SOU (H)</v>
      </c>
      <c r="G35" s="38" t="str">
        <f t="shared" si="7"/>
        <v>BOU (A)</v>
      </c>
      <c r="H35" s="38" t="str">
        <f t="shared" si="8"/>
        <v>HUD (H)</v>
      </c>
      <c r="I35" s="38" t="str">
        <f t="shared" si="9"/>
        <v>WHU (H)</v>
      </c>
      <c r="J35" s="38" t="str">
        <f t="shared" si="10"/>
        <v/>
      </c>
      <c r="K35" s="38" t="str">
        <f t="shared" si="11"/>
        <v/>
      </c>
      <c r="L35" s="38" t="str">
        <f t="shared" si="12"/>
        <v/>
      </c>
      <c r="M35" s="38" t="str">
        <f t="shared" si="13"/>
        <v/>
      </c>
      <c r="N35" s="36" t="str">
        <f t="shared" si="14"/>
        <v/>
      </c>
    </row>
    <row r="36" spans="1:14" ht="12.75" customHeight="1" x14ac:dyDescent="0.35">
      <c r="A36" s="12"/>
      <c r="B36" s="34" t="str">
        <f t="shared" si="4"/>
        <v>Cardiff</v>
      </c>
      <c r="C36" s="35">
        <f t="shared" si="15"/>
        <v>2.1999999999999999E-2</v>
      </c>
      <c r="D36" s="36">
        <v>8</v>
      </c>
      <c r="E36" s="37" t="str">
        <f t="shared" si="5"/>
        <v>BOU (A)</v>
      </c>
      <c r="F36" s="38" t="str">
        <f t="shared" si="6"/>
        <v>NEW (H)</v>
      </c>
      <c r="G36" s="38" t="str">
        <f t="shared" si="7"/>
        <v>HUD (A)</v>
      </c>
      <c r="H36" s="38" t="str">
        <f t="shared" si="8"/>
        <v>ARS (H)</v>
      </c>
      <c r="I36" s="38" t="str">
        <f t="shared" si="9"/>
        <v>CHE (A)</v>
      </c>
      <c r="J36" s="38" t="str">
        <f t="shared" si="10"/>
        <v/>
      </c>
      <c r="K36" s="38" t="str">
        <f t="shared" si="11"/>
        <v/>
      </c>
      <c r="L36" s="38" t="str">
        <f t="shared" si="12"/>
        <v/>
      </c>
      <c r="M36" s="38" t="str">
        <f t="shared" si="13"/>
        <v/>
      </c>
      <c r="N36" s="36" t="str">
        <f t="shared" si="14"/>
        <v/>
      </c>
    </row>
    <row r="37" spans="1:14" ht="12.75" customHeight="1" x14ac:dyDescent="0.35">
      <c r="A37" s="12"/>
      <c r="B37" s="34" t="str">
        <f t="shared" si="4"/>
        <v>Crystal Palace</v>
      </c>
      <c r="C37" s="35">
        <f t="shared" si="15"/>
        <v>5.8000000000000003E-2</v>
      </c>
      <c r="D37" s="36">
        <v>9</v>
      </c>
      <c r="E37" s="37" t="str">
        <f t="shared" si="5"/>
        <v>FUL (A)</v>
      </c>
      <c r="F37" s="38" t="str">
        <f t="shared" si="6"/>
        <v>LIV (H)</v>
      </c>
      <c r="G37" s="38" t="str">
        <f t="shared" si="7"/>
        <v>WAT (A)</v>
      </c>
      <c r="H37" s="38" t="str">
        <f t="shared" si="8"/>
        <v>SOU (H)</v>
      </c>
      <c r="I37" s="38" t="str">
        <f t="shared" si="9"/>
        <v>HUD (A)</v>
      </c>
      <c r="J37" s="38" t="str">
        <f t="shared" si="10"/>
        <v/>
      </c>
      <c r="K37" s="38" t="str">
        <f t="shared" si="11"/>
        <v/>
      </c>
      <c r="L37" s="38" t="str">
        <f t="shared" si="12"/>
        <v/>
      </c>
      <c r="M37" s="38" t="str">
        <f t="shared" si="13"/>
        <v/>
      </c>
      <c r="N37" s="36" t="str">
        <f t="shared" si="14"/>
        <v/>
      </c>
    </row>
    <row r="38" spans="1:14" ht="12.75" customHeight="1" x14ac:dyDescent="0.35">
      <c r="A38" s="12"/>
      <c r="B38" s="34" t="str">
        <f t="shared" si="4"/>
        <v>Southampton</v>
      </c>
      <c r="C38" s="35">
        <f t="shared" si="15"/>
        <v>7.9000000000000001E-2</v>
      </c>
      <c r="D38" s="36">
        <v>10</v>
      </c>
      <c r="E38" s="37" t="str">
        <f t="shared" si="5"/>
        <v>BUR (H)</v>
      </c>
      <c r="F38" s="38" t="str">
        <f t="shared" si="6"/>
        <v>EVE (A)</v>
      </c>
      <c r="G38" s="38" t="str">
        <f t="shared" si="7"/>
        <v>LEI (H)</v>
      </c>
      <c r="H38" s="38" t="str">
        <f t="shared" si="8"/>
        <v>CRY (A)</v>
      </c>
      <c r="I38" s="38" t="str">
        <f t="shared" si="9"/>
        <v>BHA (H)</v>
      </c>
      <c r="J38" s="38" t="str">
        <f t="shared" si="10"/>
        <v/>
      </c>
      <c r="K38" s="38" t="str">
        <f t="shared" si="11"/>
        <v/>
      </c>
      <c r="L38" s="38" t="str">
        <f t="shared" si="12"/>
        <v/>
      </c>
      <c r="M38" s="38" t="str">
        <f t="shared" si="13"/>
        <v/>
      </c>
      <c r="N38" s="36" t="str">
        <f t="shared" si="14"/>
        <v/>
      </c>
    </row>
    <row r="39" spans="1:14" ht="12.75" customHeight="1" x14ac:dyDescent="0.35">
      <c r="A39" s="12"/>
      <c r="B39" s="34" t="str">
        <f t="shared" si="4"/>
        <v>Watford</v>
      </c>
      <c r="C39" s="35">
        <f t="shared" si="15"/>
        <v>0.44700000000000001</v>
      </c>
      <c r="D39" s="36">
        <v>11</v>
      </c>
      <c r="E39" s="37" t="str">
        <f t="shared" si="5"/>
        <v>BHA (H)</v>
      </c>
      <c r="F39" s="38" t="str">
        <f t="shared" si="6"/>
        <v>BUR (A)</v>
      </c>
      <c r="G39" s="38" t="str">
        <f t="shared" si="7"/>
        <v>CRY (H)</v>
      </c>
      <c r="H39" s="38" t="str">
        <f t="shared" si="8"/>
        <v>TOT (H)</v>
      </c>
      <c r="I39" s="38" t="str">
        <f t="shared" si="9"/>
        <v>MNU (H)</v>
      </c>
      <c r="J39" s="38" t="str">
        <f t="shared" si="10"/>
        <v/>
      </c>
      <c r="K39" s="38" t="str">
        <f t="shared" si="11"/>
        <v/>
      </c>
      <c r="L39" s="38" t="str">
        <f t="shared" si="12"/>
        <v/>
      </c>
      <c r="M39" s="38" t="str">
        <f t="shared" si="13"/>
        <v/>
      </c>
      <c r="N39" s="36" t="str">
        <f t="shared" si="14"/>
        <v/>
      </c>
    </row>
    <row r="40" spans="1:14" ht="12.75" customHeight="1" x14ac:dyDescent="0.35">
      <c r="A40" s="12"/>
      <c r="B40" s="34" t="str">
        <f t="shared" si="4"/>
        <v>Bournemouth</v>
      </c>
      <c r="C40" s="35">
        <f t="shared" si="15"/>
        <v>0.46100000000000002</v>
      </c>
      <c r="D40" s="36">
        <v>12</v>
      </c>
      <c r="E40" s="37" t="str">
        <f t="shared" si="5"/>
        <v>CAR (H)</v>
      </c>
      <c r="F40" s="38" t="str">
        <f t="shared" si="6"/>
        <v>WHU (A)</v>
      </c>
      <c r="G40" s="38" t="str">
        <f t="shared" si="7"/>
        <v>EVE (H)</v>
      </c>
      <c r="H40" s="38" t="str">
        <f t="shared" si="8"/>
        <v>CHE (A)</v>
      </c>
      <c r="I40" s="38" t="str">
        <f t="shared" si="9"/>
        <v>LEI (H)</v>
      </c>
      <c r="J40" s="38" t="str">
        <f t="shared" si="10"/>
        <v/>
      </c>
      <c r="K40" s="38" t="str">
        <f t="shared" si="11"/>
        <v/>
      </c>
      <c r="L40" s="38" t="str">
        <f t="shared" si="12"/>
        <v/>
      </c>
      <c r="M40" s="38" t="str">
        <f t="shared" si="13"/>
        <v/>
      </c>
      <c r="N40" s="36" t="str">
        <f t="shared" si="14"/>
        <v/>
      </c>
    </row>
    <row r="41" spans="1:14" ht="12.75" customHeight="1" x14ac:dyDescent="0.35">
      <c r="A41" s="12"/>
      <c r="B41" s="34" t="str">
        <f t="shared" si="4"/>
        <v>Wolves</v>
      </c>
      <c r="C41" s="35">
        <f t="shared" si="15"/>
        <v>0.88500000000000001</v>
      </c>
      <c r="D41" s="36">
        <v>13</v>
      </c>
      <c r="E41" s="37" t="str">
        <f t="shared" si="5"/>
        <v>EVE (H)</v>
      </c>
      <c r="F41" s="38" t="str">
        <f t="shared" si="6"/>
        <v>LEI (A)</v>
      </c>
      <c r="G41" s="38" t="str">
        <f t="shared" si="7"/>
        <v>MCI (H)</v>
      </c>
      <c r="H41" s="38" t="str">
        <f t="shared" si="8"/>
        <v>WHU (A)</v>
      </c>
      <c r="I41" s="38" t="str">
        <f t="shared" si="9"/>
        <v>BUR (H)</v>
      </c>
      <c r="J41" s="38" t="str">
        <f t="shared" si="10"/>
        <v/>
      </c>
      <c r="K41" s="38" t="str">
        <f t="shared" si="11"/>
        <v/>
      </c>
      <c r="L41" s="38" t="str">
        <f t="shared" si="12"/>
        <v/>
      </c>
      <c r="M41" s="38" t="str">
        <f t="shared" si="13"/>
        <v/>
      </c>
      <c r="N41" s="36" t="str">
        <f t="shared" si="14"/>
        <v/>
      </c>
    </row>
    <row r="42" spans="1:14" ht="12.75" customHeight="1" x14ac:dyDescent="0.35">
      <c r="A42" s="12"/>
      <c r="B42" s="34" t="str">
        <f t="shared" si="4"/>
        <v>Arsenal</v>
      </c>
      <c r="C42" s="35">
        <f t="shared" si="15"/>
        <v>0.90100000000000002</v>
      </c>
      <c r="D42" s="36">
        <v>14</v>
      </c>
      <c r="E42" s="37" t="str">
        <f t="shared" si="5"/>
        <v>MCI (H)</v>
      </c>
      <c r="F42" s="38" t="str">
        <f t="shared" si="6"/>
        <v>CHE (A)</v>
      </c>
      <c r="G42" s="38" t="str">
        <f t="shared" si="7"/>
        <v>WHU (H)</v>
      </c>
      <c r="H42" s="38" t="str">
        <f t="shared" si="8"/>
        <v>CAR (A)</v>
      </c>
      <c r="I42" s="38" t="str">
        <f t="shared" si="9"/>
        <v>NEW (A)</v>
      </c>
      <c r="J42" s="38" t="str">
        <f t="shared" si="10"/>
        <v/>
      </c>
      <c r="K42" s="38" t="str">
        <f t="shared" si="11"/>
        <v/>
      </c>
      <c r="L42" s="38" t="str">
        <f t="shared" si="12"/>
        <v/>
      </c>
      <c r="M42" s="38" t="str">
        <f t="shared" si="13"/>
        <v/>
      </c>
      <c r="N42" s="36" t="str">
        <f t="shared" si="14"/>
        <v/>
      </c>
    </row>
    <row r="43" spans="1:14" ht="12.75" customHeight="1" x14ac:dyDescent="0.35">
      <c r="A43" s="12"/>
      <c r="B43" s="34" t="str">
        <f t="shared" si="4"/>
        <v>Brighton</v>
      </c>
      <c r="C43" s="35">
        <f t="shared" si="15"/>
        <v>0.996</v>
      </c>
      <c r="D43" s="36">
        <v>15</v>
      </c>
      <c r="E43" s="37" t="str">
        <f t="shared" si="5"/>
        <v>WAT (A)</v>
      </c>
      <c r="F43" s="38" t="str">
        <f t="shared" si="6"/>
        <v>MNU (H)</v>
      </c>
      <c r="G43" s="38" t="str">
        <f t="shared" si="7"/>
        <v>LIV (A)</v>
      </c>
      <c r="H43" s="38" t="str">
        <f t="shared" si="8"/>
        <v>FUL (H)</v>
      </c>
      <c r="I43" s="38" t="str">
        <f t="shared" si="9"/>
        <v>SOU (A)</v>
      </c>
      <c r="J43" s="38" t="str">
        <f t="shared" si="10"/>
        <v/>
      </c>
      <c r="K43" s="38" t="str">
        <f t="shared" si="11"/>
        <v/>
      </c>
      <c r="L43" s="38" t="str">
        <f t="shared" si="12"/>
        <v/>
      </c>
      <c r="M43" s="38" t="str">
        <f t="shared" si="13"/>
        <v/>
      </c>
      <c r="N43" s="36" t="str">
        <f t="shared" si="14"/>
        <v/>
      </c>
    </row>
    <row r="44" spans="1:14" ht="12.75" customHeight="1" x14ac:dyDescent="0.35">
      <c r="A44" s="12"/>
      <c r="B44" s="34" t="str">
        <f t="shared" si="4"/>
        <v>Newcastle</v>
      </c>
      <c r="C44" s="35">
        <f t="shared" si="15"/>
        <v>1.1639999999999999</v>
      </c>
      <c r="D44" s="36">
        <v>16</v>
      </c>
      <c r="E44" s="37" t="str">
        <f t="shared" si="5"/>
        <v>TOT (H)</v>
      </c>
      <c r="F44" s="38" t="str">
        <f t="shared" si="6"/>
        <v>CAR (A)</v>
      </c>
      <c r="G44" s="38" t="str">
        <f t="shared" si="7"/>
        <v>CHE (H)</v>
      </c>
      <c r="H44" s="38" t="str">
        <f t="shared" si="8"/>
        <v>MCI (A)</v>
      </c>
      <c r="I44" s="38" t="str">
        <f t="shared" si="9"/>
        <v>ARS (H)</v>
      </c>
      <c r="J44" s="38" t="str">
        <f t="shared" si="10"/>
        <v/>
      </c>
      <c r="K44" s="38" t="str">
        <f t="shared" si="11"/>
        <v/>
      </c>
      <c r="L44" s="38" t="str">
        <f t="shared" si="12"/>
        <v/>
      </c>
      <c r="M44" s="38" t="str">
        <f t="shared" si="13"/>
        <v/>
      </c>
      <c r="N44" s="36" t="str">
        <f t="shared" si="14"/>
        <v/>
      </c>
    </row>
    <row r="45" spans="1:14" ht="12.75" customHeight="1" x14ac:dyDescent="0.35">
      <c r="A45" s="12"/>
      <c r="B45" s="34" t="str">
        <f t="shared" si="4"/>
        <v>Huddersfield</v>
      </c>
      <c r="C45" s="35">
        <f t="shared" si="15"/>
        <v>1.776</v>
      </c>
      <c r="D45" s="36">
        <v>17</v>
      </c>
      <c r="E45" s="37" t="str">
        <f t="shared" si="5"/>
        <v>CHE (H)</v>
      </c>
      <c r="F45" s="38" t="str">
        <f t="shared" si="6"/>
        <v>MCI (A)</v>
      </c>
      <c r="G45" s="38" t="str">
        <f t="shared" si="7"/>
        <v>CAR (H)</v>
      </c>
      <c r="H45" s="38" t="str">
        <f t="shared" si="8"/>
        <v>EVE (A)</v>
      </c>
      <c r="I45" s="38" t="str">
        <f t="shared" si="9"/>
        <v>CRY (H)</v>
      </c>
      <c r="J45" s="38" t="str">
        <f t="shared" si="10"/>
        <v/>
      </c>
      <c r="K45" s="38" t="str">
        <f t="shared" si="11"/>
        <v/>
      </c>
      <c r="L45" s="38" t="str">
        <f t="shared" si="12"/>
        <v/>
      </c>
      <c r="M45" s="38" t="str">
        <f t="shared" si="13"/>
        <v/>
      </c>
      <c r="N45" s="36" t="str">
        <f t="shared" si="14"/>
        <v/>
      </c>
    </row>
    <row r="46" spans="1:14" ht="12.75" customHeight="1" x14ac:dyDescent="0.35">
      <c r="A46" s="12"/>
      <c r="B46" s="34" t="str">
        <f t="shared" si="4"/>
        <v>Leicester</v>
      </c>
      <c r="C46" s="35">
        <f t="shared" si="15"/>
        <v>2.0640000000000001</v>
      </c>
      <c r="D46" s="36">
        <v>18</v>
      </c>
      <c r="E46" s="37" t="str">
        <f t="shared" si="5"/>
        <v>MNU (A)</v>
      </c>
      <c r="F46" s="38" t="str">
        <f t="shared" si="6"/>
        <v>WOL (H)</v>
      </c>
      <c r="G46" s="38" t="str">
        <f t="shared" si="7"/>
        <v>SOU (A)</v>
      </c>
      <c r="H46" s="38" t="str">
        <f t="shared" si="8"/>
        <v>LIV (H)</v>
      </c>
      <c r="I46" s="38" t="str">
        <f t="shared" si="9"/>
        <v>BOU (A)</v>
      </c>
      <c r="J46" s="38" t="str">
        <f t="shared" si="10"/>
        <v/>
      </c>
      <c r="K46" s="38" t="str">
        <f t="shared" si="11"/>
        <v/>
      </c>
      <c r="L46" s="38" t="str">
        <f t="shared" si="12"/>
        <v/>
      </c>
      <c r="M46" s="38" t="str">
        <f t="shared" si="13"/>
        <v/>
      </c>
      <c r="N46" s="36" t="str">
        <f t="shared" si="14"/>
        <v/>
      </c>
    </row>
    <row r="47" spans="1:14" ht="12.75" customHeight="1" x14ac:dyDescent="0.35">
      <c r="A47" s="12"/>
      <c r="B47" s="39" t="str">
        <f t="shared" si="4"/>
        <v>Fulham</v>
      </c>
      <c r="C47" s="40">
        <f t="shared" si="15"/>
        <v>3.1560000000000001</v>
      </c>
      <c r="D47" s="41">
        <v>19</v>
      </c>
      <c r="E47" s="42" t="str">
        <f t="shared" si="5"/>
        <v>CRY (H)</v>
      </c>
      <c r="F47" s="43" t="str">
        <f t="shared" si="6"/>
        <v>TOT (A)</v>
      </c>
      <c r="G47" s="43" t="str">
        <f t="shared" si="7"/>
        <v>BUR (H)</v>
      </c>
      <c r="H47" s="43" t="str">
        <f t="shared" si="8"/>
        <v>BHA (A)</v>
      </c>
      <c r="I47" s="43" t="str">
        <f t="shared" si="9"/>
        <v>MCI (A)</v>
      </c>
      <c r="J47" s="43" t="str">
        <f t="shared" si="10"/>
        <v/>
      </c>
      <c r="K47" s="43" t="str">
        <f t="shared" si="11"/>
        <v/>
      </c>
      <c r="L47" s="43" t="str">
        <f t="shared" si="12"/>
        <v/>
      </c>
      <c r="M47" s="43" t="str">
        <f t="shared" si="13"/>
        <v/>
      </c>
      <c r="N47" s="41" t="str">
        <f t="shared" si="14"/>
        <v/>
      </c>
    </row>
    <row r="48" spans="1:14" ht="12.75" customHeight="1" thickBot="1" x14ac:dyDescent="0.4">
      <c r="A48" s="12"/>
      <c r="B48" s="26" t="str">
        <f t="shared" si="4"/>
        <v>West Ham</v>
      </c>
      <c r="C48" s="24">
        <f t="shared" si="15"/>
        <v>4.327</v>
      </c>
      <c r="D48" s="28">
        <v>20</v>
      </c>
      <c r="E48" s="29" t="str">
        <f t="shared" si="5"/>
        <v>LIV (A)</v>
      </c>
      <c r="F48" s="30" t="str">
        <f t="shared" si="6"/>
        <v>BOU (H)</v>
      </c>
      <c r="G48" s="30" t="str">
        <f t="shared" si="7"/>
        <v>ARS (A)</v>
      </c>
      <c r="H48" s="30" t="str">
        <f t="shared" si="8"/>
        <v>WOL (H)</v>
      </c>
      <c r="I48" s="30" t="str">
        <f t="shared" si="9"/>
        <v>EVE (A)</v>
      </c>
      <c r="J48" s="30" t="str">
        <f t="shared" si="10"/>
        <v/>
      </c>
      <c r="K48" s="30" t="str">
        <f t="shared" si="11"/>
        <v/>
      </c>
      <c r="L48" s="30" t="str">
        <f t="shared" si="12"/>
        <v/>
      </c>
      <c r="M48" s="30" t="str">
        <f t="shared" si="13"/>
        <v/>
      </c>
      <c r="N48" s="28" t="str">
        <f t="shared" si="14"/>
        <v/>
      </c>
    </row>
    <row r="49" spans="1:14" ht="19.5" customHeight="1" thickBot="1" x14ac:dyDescent="0.3">
      <c r="A49" s="13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50"/>
    </row>
    <row r="50" spans="1:14" s="14" customFormat="1" ht="12.75" customHeight="1" x14ac:dyDescent="0.25"/>
    <row r="51" spans="1:14" s="14" customFormat="1" ht="12.75" customHeight="1" x14ac:dyDescent="0.25"/>
    <row r="52" spans="1:14" s="14" customFormat="1" ht="12.75" customHeight="1" x14ac:dyDescent="0.25"/>
    <row r="53" spans="1:14" s="14" customFormat="1" ht="12.75" customHeight="1" x14ac:dyDescent="0.25"/>
    <row r="54" spans="1:14" s="14" customFormat="1" ht="12.75" customHeight="1" x14ac:dyDescent="0.25"/>
    <row r="55" spans="1:14" s="14" customFormat="1" ht="12.75" customHeight="1" x14ac:dyDescent="0.25"/>
    <row r="56" spans="1:14" s="14" customFormat="1" ht="12.75" customHeight="1" x14ac:dyDescent="0.25"/>
    <row r="57" spans="1:14" s="14" customFormat="1" ht="12.75" customHeight="1" x14ac:dyDescent="0.25"/>
    <row r="58" spans="1:14" s="14" customFormat="1" ht="12.75" customHeight="1" x14ac:dyDescent="0.25"/>
    <row r="59" spans="1:14" s="14" customFormat="1" ht="12.75" customHeight="1" x14ac:dyDescent="0.25"/>
    <row r="60" spans="1:14" s="14" customFormat="1" ht="12.75" customHeight="1" x14ac:dyDescent="0.25"/>
    <row r="61" spans="1:14" s="14" customFormat="1" ht="12.75" customHeight="1" x14ac:dyDescent="0.25"/>
    <row r="62" spans="1:14" s="14" customFormat="1" ht="12.75" customHeight="1" x14ac:dyDescent="0.25"/>
    <row r="63" spans="1:14" s="14" customFormat="1" ht="12.75" customHeight="1" x14ac:dyDescent="0.25"/>
    <row r="64" spans="1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C7:C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B39C-D5E6-4B5C-B663-E0B63112B1C9}">
  <sheetPr>
    <tabColor theme="2" tint="-9.9978637043366805E-2"/>
  </sheetPr>
  <dimension ref="A1:Z150"/>
  <sheetViews>
    <sheetView workbookViewId="0">
      <selection activeCell="T16" sqref="T16"/>
    </sheetView>
  </sheetViews>
  <sheetFormatPr defaultRowHeight="12.5" x14ac:dyDescent="0.25"/>
  <cols>
    <col min="1" max="2" width="12.453125" bestFit="1" customWidth="1"/>
    <col min="7" max="26" width="8.7265625" style="100"/>
  </cols>
  <sheetData>
    <row r="1" spans="1:26" ht="13.5" thickBot="1" x14ac:dyDescent="0.35">
      <c r="A1" s="102"/>
      <c r="B1" s="103"/>
      <c r="C1" s="123" t="s">
        <v>130</v>
      </c>
      <c r="D1" s="124"/>
      <c r="E1" s="125" t="s">
        <v>131</v>
      </c>
      <c r="F1" s="124"/>
    </row>
    <row r="2" spans="1:26" s="70" customFormat="1" ht="15" thickBot="1" x14ac:dyDescent="0.4">
      <c r="A2" s="126" t="s">
        <v>0</v>
      </c>
      <c r="B2" s="127"/>
      <c r="C2" s="72" t="s">
        <v>132</v>
      </c>
      <c r="D2" s="72" t="s">
        <v>133</v>
      </c>
      <c r="E2" s="72" t="s">
        <v>132</v>
      </c>
      <c r="F2" s="104" t="s">
        <v>133</v>
      </c>
      <c r="G2" s="101"/>
      <c r="H2" s="79"/>
      <c r="I2" s="80"/>
      <c r="J2" s="80"/>
      <c r="K2" s="80"/>
      <c r="L2" s="80"/>
      <c r="M2" s="80"/>
      <c r="N2" s="8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4.5" x14ac:dyDescent="0.35">
      <c r="A3" s="17" t="str">
        <f>Fixtures!A2</f>
        <v>Arsenal</v>
      </c>
      <c r="B3" s="18" t="str">
        <f>Fixtures!B2</f>
        <v>ARS</v>
      </c>
      <c r="C3" s="60">
        <v>1.5026315789473601</v>
      </c>
      <c r="D3" s="61">
        <v>-0.28684210526315801</v>
      </c>
      <c r="E3" s="60">
        <v>-0.28684210526315801</v>
      </c>
      <c r="F3" s="61">
        <v>0.29210526315789398</v>
      </c>
      <c r="H3" s="76"/>
      <c r="I3" s="78"/>
      <c r="J3" s="78"/>
      <c r="K3" s="78"/>
      <c r="L3" s="78"/>
      <c r="M3" s="78"/>
      <c r="N3" s="77"/>
    </row>
    <row r="4" spans="1:26" ht="14.5" x14ac:dyDescent="0.35">
      <c r="A4" s="21" t="str">
        <f>Fixtures!A3</f>
        <v>Bournemouth</v>
      </c>
      <c r="B4" s="22" t="str">
        <f>Fixtures!B3</f>
        <v>BOU</v>
      </c>
      <c r="C4" s="62">
        <v>2.89473684210526E-2</v>
      </c>
      <c r="D4" s="63">
        <v>0.23947368421052601</v>
      </c>
      <c r="E4" s="62">
        <v>-0.33947368421052598</v>
      </c>
      <c r="F4" s="63">
        <v>0.29210526315789398</v>
      </c>
      <c r="H4" s="76"/>
      <c r="I4" s="78"/>
      <c r="J4" s="78"/>
      <c r="K4" s="78"/>
      <c r="L4" s="78"/>
      <c r="M4" s="78"/>
      <c r="N4" s="77"/>
    </row>
    <row r="5" spans="1:26" ht="14.5" x14ac:dyDescent="0.35">
      <c r="A5" s="21" t="str">
        <f>Fixtures!A4</f>
        <v>Brighton</v>
      </c>
      <c r="B5" s="22" t="str">
        <f>Fixtures!B4</f>
        <v>BHA</v>
      </c>
      <c r="C5" s="62">
        <v>-7.6315789473684295E-2</v>
      </c>
      <c r="D5" s="63">
        <v>-2.36842105263157E-2</v>
      </c>
      <c r="E5" s="62">
        <v>-0.81315789473684197</v>
      </c>
      <c r="F5" s="63">
        <v>0.186842105263157</v>
      </c>
      <c r="H5" s="76"/>
      <c r="I5" s="78"/>
      <c r="J5" s="78"/>
      <c r="K5" s="78"/>
      <c r="L5" s="78"/>
      <c r="M5" s="78"/>
      <c r="N5" s="77"/>
    </row>
    <row r="6" spans="1:26" ht="14.5" x14ac:dyDescent="0.35">
      <c r="A6" s="21" t="str">
        <f>Fixtures!A5</f>
        <v>Burnley</v>
      </c>
      <c r="B6" s="22" t="str">
        <f>Fixtures!B5</f>
        <v>BUR</v>
      </c>
      <c r="C6" s="62">
        <v>-0.49736842105263102</v>
      </c>
      <c r="D6" s="63">
        <v>-0.44473684210526299</v>
      </c>
      <c r="E6" s="62">
        <v>-0.28684210526315801</v>
      </c>
      <c r="F6" s="63">
        <v>-0.18157894736842101</v>
      </c>
      <c r="H6" s="76"/>
      <c r="I6" s="78"/>
      <c r="J6" s="78"/>
      <c r="K6" s="78"/>
      <c r="L6" s="78"/>
      <c r="M6" s="78"/>
      <c r="N6" s="77"/>
    </row>
    <row r="7" spans="1:26" ht="14.5" x14ac:dyDescent="0.35">
      <c r="A7" s="23" t="str">
        <f>Fixtures!A6</f>
        <v>Cardiff</v>
      </c>
      <c r="B7" s="22" t="str">
        <f>Fixtures!B6</f>
        <v>CAR</v>
      </c>
      <c r="C7" s="66">
        <v>-0.36</v>
      </c>
      <c r="D7" s="67">
        <v>0.03</v>
      </c>
      <c r="E7" s="66">
        <v>-0.8</v>
      </c>
      <c r="F7" s="67">
        <v>0.28999999999999998</v>
      </c>
      <c r="H7" s="76"/>
      <c r="I7" s="78"/>
      <c r="J7" s="78"/>
      <c r="K7" s="78"/>
      <c r="L7" s="78"/>
      <c r="M7" s="78"/>
      <c r="N7" s="77"/>
    </row>
    <row r="8" spans="1:26" ht="14.5" x14ac:dyDescent="0.35">
      <c r="A8" s="21" t="str">
        <f>Fixtures!A7</f>
        <v>Chelsea</v>
      </c>
      <c r="B8" s="22" t="str">
        <f>Fixtures!B7</f>
        <v>CHE</v>
      </c>
      <c r="C8" s="62">
        <v>0.23947368421052601</v>
      </c>
      <c r="D8" s="63">
        <v>-0.49736842105263102</v>
      </c>
      <c r="E8" s="62">
        <v>0.34473684210526301</v>
      </c>
      <c r="F8" s="63">
        <v>-0.18157894736842101</v>
      </c>
      <c r="H8" s="76"/>
      <c r="I8" s="78"/>
      <c r="J8" s="78"/>
      <c r="K8" s="78"/>
      <c r="L8" s="78"/>
      <c r="M8" s="78"/>
      <c r="N8" s="77"/>
    </row>
    <row r="9" spans="1:26" ht="14.5" x14ac:dyDescent="0.35">
      <c r="A9" s="21" t="str">
        <f>Fixtures!A8</f>
        <v>Crystal Palace</v>
      </c>
      <c r="B9" s="22" t="str">
        <f>Fixtures!B8</f>
        <v>CRY</v>
      </c>
      <c r="C9" s="62">
        <v>0.186842105263157</v>
      </c>
      <c r="D9" s="63">
        <v>8.1578947368420904E-2</v>
      </c>
      <c r="E9" s="62">
        <v>-0.49736842105263102</v>
      </c>
      <c r="F9" s="63">
        <v>0.134210526315789</v>
      </c>
      <c r="H9" s="76"/>
      <c r="I9" s="78"/>
      <c r="J9" s="78"/>
      <c r="K9" s="78"/>
      <c r="L9" s="78"/>
      <c r="M9" s="78"/>
      <c r="N9" s="77"/>
    </row>
    <row r="10" spans="1:26" ht="14.5" x14ac:dyDescent="0.35">
      <c r="A10" s="21" t="str">
        <f>Fixtures!A9</f>
        <v>Everton</v>
      </c>
      <c r="B10" s="22" t="str">
        <f>Fixtures!B9</f>
        <v>EVE</v>
      </c>
      <c r="C10" s="62">
        <v>0.134210526315789</v>
      </c>
      <c r="D10" s="63">
        <v>-0.18157894736842101</v>
      </c>
      <c r="E10" s="62">
        <v>-0.49736842105263102</v>
      </c>
      <c r="F10" s="63">
        <v>0.55526315789473601</v>
      </c>
      <c r="H10" s="76"/>
      <c r="I10" s="78"/>
      <c r="J10" s="78"/>
      <c r="K10" s="78"/>
      <c r="L10" s="78"/>
      <c r="M10" s="78"/>
      <c r="N10" s="77"/>
    </row>
    <row r="11" spans="1:26" ht="14.5" x14ac:dyDescent="0.35">
      <c r="A11" s="21" t="str">
        <f>Fixtures!A10</f>
        <v>Fulham</v>
      </c>
      <c r="B11" s="22" t="str">
        <f>Fixtures!B10</f>
        <v>FUL</v>
      </c>
      <c r="C11" s="66">
        <v>-0.36</v>
      </c>
      <c r="D11" s="67">
        <v>0.06</v>
      </c>
      <c r="E11" s="66">
        <v>-0.57999999999999996</v>
      </c>
      <c r="F11" s="67">
        <v>0.42</v>
      </c>
      <c r="H11" s="76"/>
      <c r="I11" s="78"/>
      <c r="J11" s="78"/>
      <c r="K11" s="78"/>
      <c r="L11" s="78"/>
      <c r="M11" s="78"/>
      <c r="N11" s="77"/>
    </row>
    <row r="12" spans="1:26" ht="14.5" x14ac:dyDescent="0.35">
      <c r="A12" s="21" t="str">
        <f>Fixtures!A11</f>
        <v>Huddersfield</v>
      </c>
      <c r="B12" s="22" t="str">
        <f>Fixtures!B11</f>
        <v>HUD</v>
      </c>
      <c r="C12" s="62">
        <v>-0.49736842105263102</v>
      </c>
      <c r="D12" s="63">
        <v>-2.36842105263157E-2</v>
      </c>
      <c r="E12" s="62">
        <v>-0.70789473684210502</v>
      </c>
      <c r="F12" s="63">
        <v>0.39736842105263098</v>
      </c>
      <c r="H12" s="76"/>
      <c r="I12" s="78"/>
      <c r="J12" s="78"/>
      <c r="K12" s="78"/>
      <c r="L12" s="78"/>
      <c r="M12" s="78"/>
      <c r="N12" s="77"/>
    </row>
    <row r="13" spans="1:26" ht="14.5" x14ac:dyDescent="0.35">
      <c r="A13" s="21" t="str">
        <f>Fixtures!A12</f>
        <v>Leicester</v>
      </c>
      <c r="B13" s="22" t="str">
        <f>Fixtures!B12</f>
        <v>LEI</v>
      </c>
      <c r="C13" s="62">
        <v>-2.36842105263157E-2</v>
      </c>
      <c r="D13" s="63">
        <v>-0.18157894736842101</v>
      </c>
      <c r="E13" s="62">
        <v>0.29210526315789398</v>
      </c>
      <c r="F13" s="63">
        <v>0.66052631578947296</v>
      </c>
      <c r="H13" s="76"/>
      <c r="I13" s="78"/>
      <c r="J13" s="78"/>
      <c r="K13" s="78"/>
      <c r="L13" s="78"/>
      <c r="M13" s="78"/>
      <c r="N13" s="77"/>
    </row>
    <row r="14" spans="1:26" ht="14.5" x14ac:dyDescent="0.35">
      <c r="A14" s="21" t="str">
        <f>Fixtures!A13</f>
        <v>Liverpool</v>
      </c>
      <c r="B14" s="22" t="str">
        <f>Fixtures!B13</f>
        <v>LIV</v>
      </c>
      <c r="C14" s="62">
        <v>1.0289473684210499</v>
      </c>
      <c r="D14" s="63">
        <v>-0.81315789473684197</v>
      </c>
      <c r="E14" s="62">
        <v>0.71315789473684199</v>
      </c>
      <c r="F14" s="63">
        <v>0.134210526315789</v>
      </c>
      <c r="H14" s="76"/>
      <c r="I14" s="78"/>
      <c r="J14" s="78"/>
      <c r="K14" s="78"/>
      <c r="L14" s="78"/>
      <c r="M14" s="78"/>
      <c r="N14" s="77"/>
    </row>
    <row r="15" spans="1:26" ht="14.5" x14ac:dyDescent="0.35">
      <c r="A15" s="21" t="str">
        <f>Fixtures!A14</f>
        <v>Man City</v>
      </c>
      <c r="B15" s="22" t="str">
        <f>Fixtures!B14</f>
        <v>MCI</v>
      </c>
      <c r="C15" s="62">
        <v>1.87105263157894</v>
      </c>
      <c r="D15" s="63">
        <v>-0.60263157894736796</v>
      </c>
      <c r="E15" s="62">
        <v>1.0289473684210499</v>
      </c>
      <c r="F15" s="63">
        <v>-0.65526315789473599</v>
      </c>
      <c r="H15" s="76"/>
      <c r="I15" s="78"/>
      <c r="J15" s="78"/>
      <c r="K15" s="78"/>
      <c r="L15" s="78"/>
      <c r="M15" s="78"/>
      <c r="N15" s="77"/>
    </row>
    <row r="16" spans="1:26" ht="14.5" x14ac:dyDescent="0.35">
      <c r="A16" s="21" t="str">
        <f>Fixtures!A15</f>
        <v>Man Utd</v>
      </c>
      <c r="B16" s="22" t="str">
        <f>Fixtures!B15</f>
        <v>MNU</v>
      </c>
      <c r="C16" s="62">
        <v>0.66052631578947296</v>
      </c>
      <c r="D16" s="63">
        <v>-0.86578947368421</v>
      </c>
      <c r="E16" s="62">
        <v>0.23947368421052601</v>
      </c>
      <c r="F16" s="63">
        <v>-0.33947368421052598</v>
      </c>
      <c r="H16" s="76"/>
      <c r="I16" s="78"/>
      <c r="J16" s="78"/>
      <c r="K16" s="78"/>
      <c r="L16" s="78"/>
      <c r="M16" s="78"/>
      <c r="N16" s="77"/>
    </row>
    <row r="17" spans="1:26" ht="14.5" x14ac:dyDescent="0.35">
      <c r="A17" s="21" t="str">
        <f>Fixtures!A16</f>
        <v>Newcastle</v>
      </c>
      <c r="B17" s="22" t="str">
        <f>Fixtures!B16</f>
        <v>NEW</v>
      </c>
      <c r="C17" s="62">
        <v>-0.23421052631578901</v>
      </c>
      <c r="D17" s="63">
        <v>-0.44473684210526299</v>
      </c>
      <c r="E17" s="62">
        <v>-0.39210526315789401</v>
      </c>
      <c r="F17" s="63">
        <v>0.23947368421052601</v>
      </c>
      <c r="H17" s="76"/>
      <c r="I17" s="78"/>
      <c r="J17" s="78"/>
      <c r="K17" s="78"/>
      <c r="L17" s="78"/>
      <c r="M17" s="78"/>
      <c r="N17" s="77"/>
    </row>
    <row r="18" spans="1:26" ht="14.5" x14ac:dyDescent="0.35">
      <c r="A18" s="21" t="str">
        <f>Fixtures!A17</f>
        <v>Southampton</v>
      </c>
      <c r="B18" s="22" t="str">
        <f>Fixtures!B17</f>
        <v>SOU</v>
      </c>
      <c r="C18" s="62">
        <v>-0.28684210526315801</v>
      </c>
      <c r="D18" s="63">
        <v>2.89473684210526E-2</v>
      </c>
      <c r="E18" s="62">
        <v>-0.44473684210526299</v>
      </c>
      <c r="F18" s="63">
        <v>0.23947368421052601</v>
      </c>
      <c r="H18" s="76"/>
      <c r="I18" s="78"/>
      <c r="J18" s="78"/>
      <c r="K18" s="78"/>
      <c r="L18" s="78"/>
      <c r="M18" s="78"/>
      <c r="N18" s="77"/>
    </row>
    <row r="19" spans="1:26" ht="14.5" x14ac:dyDescent="0.35">
      <c r="A19" s="21" t="str">
        <f>Fixtures!A18</f>
        <v>Tottenham</v>
      </c>
      <c r="B19" s="22" t="str">
        <f>Fixtures!B18</f>
        <v>TOT</v>
      </c>
      <c r="C19" s="62">
        <v>0.76578947368421002</v>
      </c>
      <c r="D19" s="63">
        <v>-0.49736842105263102</v>
      </c>
      <c r="E19" s="62">
        <v>0.44999999999999901</v>
      </c>
      <c r="F19" s="63">
        <v>-0.28684210526315801</v>
      </c>
      <c r="H19" s="76"/>
      <c r="I19" s="78"/>
      <c r="J19" s="78"/>
      <c r="K19" s="78"/>
      <c r="L19" s="78"/>
      <c r="M19" s="78"/>
      <c r="N19" s="77"/>
    </row>
    <row r="20" spans="1:26" ht="14.5" x14ac:dyDescent="0.35">
      <c r="A20" s="21" t="str">
        <f>Fixtures!A19</f>
        <v>Watford</v>
      </c>
      <c r="B20" s="22" t="str">
        <f>Fixtures!B19</f>
        <v>WAT</v>
      </c>
      <c r="C20" s="62">
        <v>8.1578947368420904E-2</v>
      </c>
      <c r="D20" s="63">
        <v>0.29210526315789398</v>
      </c>
      <c r="E20" s="62">
        <v>-0.44473684210526299</v>
      </c>
      <c r="F20" s="63">
        <v>0.39736842105263098</v>
      </c>
      <c r="H20" s="76"/>
      <c r="I20" s="78"/>
      <c r="J20" s="78"/>
      <c r="K20" s="78"/>
      <c r="L20" s="78"/>
      <c r="M20" s="78"/>
      <c r="N20" s="77"/>
    </row>
    <row r="21" spans="1:26" ht="15" thickBot="1" x14ac:dyDescent="0.4">
      <c r="A21" s="21" t="str">
        <f>Fixtures!A20</f>
        <v>West Ham</v>
      </c>
      <c r="B21" s="22" t="str">
        <f>Fixtures!B20</f>
        <v>WHU</v>
      </c>
      <c r="C21" s="62">
        <v>-7.6315789473684295E-2</v>
      </c>
      <c r="D21" s="63">
        <v>2.89473684210526E-2</v>
      </c>
      <c r="E21" s="62">
        <v>-7.6315789473684295E-2</v>
      </c>
      <c r="F21" s="63">
        <v>0.87105263157894697</v>
      </c>
      <c r="H21" s="105"/>
      <c r="I21" s="106"/>
      <c r="J21" s="106"/>
      <c r="K21" s="106"/>
      <c r="L21" s="106"/>
      <c r="M21" s="106"/>
      <c r="N21" s="107"/>
    </row>
    <row r="22" spans="1:26" ht="15" thickBot="1" x14ac:dyDescent="0.4">
      <c r="A22" s="19" t="str">
        <f>Fixtures!A21</f>
        <v>Wolves</v>
      </c>
      <c r="B22" s="20" t="str">
        <f>Fixtures!B21</f>
        <v>WOL</v>
      </c>
      <c r="C22" s="64">
        <v>-0.2</v>
      </c>
      <c r="D22" s="65">
        <v>0.08</v>
      </c>
      <c r="E22" s="64">
        <v>-0.67</v>
      </c>
      <c r="F22" s="65">
        <v>0.25</v>
      </c>
    </row>
    <row r="23" spans="1:26" s="14" customFormat="1" x14ac:dyDescent="0.25"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s="14" customFormat="1" x14ac:dyDescent="0.25"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s="14" customFormat="1" x14ac:dyDescent="0.25"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s="14" customFormat="1" x14ac:dyDescent="0.25"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s="14" customFormat="1" x14ac:dyDescent="0.25"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s="14" customFormat="1" x14ac:dyDescent="0.25"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s="14" customFormat="1" x14ac:dyDescent="0.25"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s="14" customFormat="1" x14ac:dyDescent="0.25"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s="14" customFormat="1" x14ac:dyDescent="0.25"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s="14" customFormat="1" x14ac:dyDescent="0.25"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7:26" s="14" customFormat="1" x14ac:dyDescent="0.25"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7:26" s="14" customFormat="1" x14ac:dyDescent="0.25"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7:26" s="14" customFormat="1" x14ac:dyDescent="0.25"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pans="7:26" s="14" customFormat="1" x14ac:dyDescent="0.25"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7:26" s="14" customFormat="1" x14ac:dyDescent="0.25"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7:26" s="14" customFormat="1" x14ac:dyDescent="0.25"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7:26" s="14" customFormat="1" x14ac:dyDescent="0.25"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7:26" s="14" customFormat="1" x14ac:dyDescent="0.25"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7:26" s="14" customFormat="1" x14ac:dyDescent="0.25"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7:26" s="14" customFormat="1" x14ac:dyDescent="0.25"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7:26" s="14" customFormat="1" x14ac:dyDescent="0.25"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7:26" s="14" customFormat="1" x14ac:dyDescent="0.25"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7:26" s="14" customFormat="1" x14ac:dyDescent="0.25"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7:26" s="14" customFormat="1" x14ac:dyDescent="0.25"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7:26" s="14" customFormat="1" x14ac:dyDescent="0.25"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7:26" s="14" customFormat="1" x14ac:dyDescent="0.25"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7:26" s="14" customFormat="1" x14ac:dyDescent="0.25"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7:26" s="14" customFormat="1" x14ac:dyDescent="0.25"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7:26" s="14" customFormat="1" x14ac:dyDescent="0.25"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7:26" s="14" customFormat="1" x14ac:dyDescent="0.25"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7:26" s="14" customFormat="1" x14ac:dyDescent="0.25"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7:26" s="14" customFormat="1" x14ac:dyDescent="0.25"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7:26" s="14" customFormat="1" x14ac:dyDescent="0.25"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7:26" s="14" customFormat="1" x14ac:dyDescent="0.25"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7:26" s="14" customFormat="1" x14ac:dyDescent="0.25"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7:26" s="14" customFormat="1" x14ac:dyDescent="0.25"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7:26" s="14" customFormat="1" x14ac:dyDescent="0.25"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7:26" s="14" customFormat="1" x14ac:dyDescent="0.25"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7:26" s="14" customFormat="1" x14ac:dyDescent="0.25"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7:26" s="14" customFormat="1" x14ac:dyDescent="0.25"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7:26" s="14" customFormat="1" x14ac:dyDescent="0.25"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7:26" s="14" customFormat="1" x14ac:dyDescent="0.25"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7:26" s="14" customFormat="1" x14ac:dyDescent="0.25"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7:26" s="14" customFormat="1" x14ac:dyDescent="0.25"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7:26" s="14" customFormat="1" x14ac:dyDescent="0.25"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7:26" s="14" customFormat="1" x14ac:dyDescent="0.25"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7:26" s="14" customFormat="1" x14ac:dyDescent="0.25"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7:26" s="14" customFormat="1" x14ac:dyDescent="0.25"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spans="7:26" s="14" customFormat="1" x14ac:dyDescent="0.25"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spans="7:26" s="14" customFormat="1" x14ac:dyDescent="0.25"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7:26" s="14" customFormat="1" x14ac:dyDescent="0.25"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spans="7:26" s="14" customFormat="1" x14ac:dyDescent="0.25"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spans="7:26" s="14" customFormat="1" x14ac:dyDescent="0.25"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spans="7:26" s="14" customFormat="1" x14ac:dyDescent="0.25"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spans="7:26" s="14" customFormat="1" x14ac:dyDescent="0.25"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spans="7:26" s="14" customFormat="1" x14ac:dyDescent="0.25"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spans="7:26" s="14" customFormat="1" x14ac:dyDescent="0.25"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spans="7:26" s="14" customFormat="1" x14ac:dyDescent="0.25"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spans="7:26" s="14" customFormat="1" x14ac:dyDescent="0.25"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spans="7:26" s="14" customFormat="1" x14ac:dyDescent="0.25"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spans="7:26" s="14" customFormat="1" x14ac:dyDescent="0.25"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spans="7:26" s="14" customFormat="1" x14ac:dyDescent="0.25"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spans="7:26" s="14" customFormat="1" x14ac:dyDescent="0.25"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spans="7:26" s="14" customFormat="1" x14ac:dyDescent="0.25"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spans="7:26" s="14" customFormat="1" x14ac:dyDescent="0.25"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spans="7:26" s="14" customFormat="1" x14ac:dyDescent="0.25"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spans="7:26" s="14" customFormat="1" x14ac:dyDescent="0.25"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spans="7:26" s="14" customFormat="1" x14ac:dyDescent="0.25"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spans="7:26" s="14" customFormat="1" x14ac:dyDescent="0.25"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spans="7:26" s="14" customFormat="1" x14ac:dyDescent="0.25"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spans="7:26" s="14" customFormat="1" x14ac:dyDescent="0.25"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spans="7:26" s="14" customFormat="1" x14ac:dyDescent="0.25"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spans="7:26" s="14" customFormat="1" x14ac:dyDescent="0.25"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spans="7:26" s="14" customFormat="1" x14ac:dyDescent="0.25"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spans="7:26" s="14" customFormat="1" x14ac:dyDescent="0.25"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spans="7:26" s="14" customFormat="1" x14ac:dyDescent="0.25"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spans="7:26" s="14" customFormat="1" x14ac:dyDescent="0.25"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spans="7:26" s="14" customFormat="1" x14ac:dyDescent="0.25"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spans="7:26" s="14" customFormat="1" x14ac:dyDescent="0.25"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spans="7:26" s="14" customFormat="1" x14ac:dyDescent="0.25"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spans="7:26" s="14" customFormat="1" x14ac:dyDescent="0.25"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spans="7:26" s="14" customFormat="1" x14ac:dyDescent="0.25"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spans="7:26" s="14" customFormat="1" x14ac:dyDescent="0.25"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spans="7:26" s="14" customFormat="1" x14ac:dyDescent="0.25"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spans="7:26" s="14" customFormat="1" x14ac:dyDescent="0.25"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spans="7:26" s="14" customFormat="1" x14ac:dyDescent="0.25"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spans="7:26" s="14" customFormat="1" x14ac:dyDescent="0.25"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spans="7:26" s="14" customFormat="1" x14ac:dyDescent="0.25"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spans="7:26" s="14" customFormat="1" x14ac:dyDescent="0.25"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spans="7:26" s="14" customFormat="1" x14ac:dyDescent="0.25"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spans="7:26" s="14" customFormat="1" x14ac:dyDescent="0.25"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spans="7:26" s="14" customFormat="1" x14ac:dyDescent="0.25"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spans="7:26" s="14" customFormat="1" x14ac:dyDescent="0.25"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spans="7:26" s="14" customFormat="1" x14ac:dyDescent="0.25"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spans="7:26" s="14" customFormat="1" x14ac:dyDescent="0.25"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spans="7:26" s="14" customFormat="1" x14ac:dyDescent="0.25"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spans="7:26" s="14" customFormat="1" x14ac:dyDescent="0.25"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spans="7:26" s="14" customFormat="1" x14ac:dyDescent="0.25"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spans="7:26" s="14" customFormat="1" x14ac:dyDescent="0.25"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spans="7:26" s="14" customFormat="1" x14ac:dyDescent="0.25"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spans="7:26" s="14" customFormat="1" x14ac:dyDescent="0.25"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spans="7:26" s="14" customFormat="1" x14ac:dyDescent="0.25"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spans="7:26" s="14" customFormat="1" x14ac:dyDescent="0.25"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spans="7:26" s="14" customFormat="1" x14ac:dyDescent="0.25"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spans="7:26" s="14" customFormat="1" x14ac:dyDescent="0.25"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spans="7:26" s="14" customFormat="1" x14ac:dyDescent="0.25"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spans="7:26" s="14" customFormat="1" x14ac:dyDescent="0.25"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spans="7:26" s="14" customFormat="1" x14ac:dyDescent="0.25"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spans="7:26" s="14" customFormat="1" x14ac:dyDescent="0.25"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spans="7:26" s="14" customFormat="1" x14ac:dyDescent="0.25"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spans="7:26" s="14" customFormat="1" x14ac:dyDescent="0.25"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spans="7:26" s="14" customFormat="1" x14ac:dyDescent="0.25"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spans="7:26" s="14" customFormat="1" x14ac:dyDescent="0.25"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spans="7:26" s="14" customFormat="1" x14ac:dyDescent="0.25"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spans="7:26" s="14" customFormat="1" x14ac:dyDescent="0.25"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spans="7:26" s="14" customFormat="1" x14ac:dyDescent="0.25"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spans="7:26" s="14" customFormat="1" x14ac:dyDescent="0.25"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spans="7:26" s="14" customFormat="1" x14ac:dyDescent="0.25"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spans="7:26" s="14" customFormat="1" x14ac:dyDescent="0.25"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spans="7:26" s="14" customFormat="1" x14ac:dyDescent="0.25"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spans="7:26" s="14" customFormat="1" x14ac:dyDescent="0.25"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spans="7:26" s="14" customFormat="1" x14ac:dyDescent="0.25"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spans="7:26" s="14" customFormat="1" x14ac:dyDescent="0.25"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spans="7:26" s="14" customFormat="1" x14ac:dyDescent="0.25"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spans="7:26" s="14" customFormat="1" x14ac:dyDescent="0.25"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spans="7:26" s="14" customFormat="1" x14ac:dyDescent="0.25"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spans="7:26" s="14" customFormat="1" x14ac:dyDescent="0.25"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spans="7:26" s="14" customFormat="1" x14ac:dyDescent="0.25"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</sheetData>
  <sortState ref="B3:F22">
    <sortCondition ref="B3"/>
  </sortState>
  <mergeCells count="3">
    <mergeCell ref="C1:D1"/>
    <mergeCell ref="E1:F1"/>
    <mergeCell ref="A2:B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 tint="-9.9978637043366805E-2"/>
    <outlinePr summaryBelow="0" summaryRight="0"/>
  </sheetPr>
  <dimension ref="A1:AN103"/>
  <sheetViews>
    <sheetView workbookViewId="0">
      <pane xSplit="2" topLeftCell="C1" activePane="topRight" state="frozen"/>
      <selection pane="topRight" activeCell="F28" sqref="F28"/>
    </sheetView>
  </sheetViews>
  <sheetFormatPr defaultColWidth="17.26953125" defaultRowHeight="12.5" x14ac:dyDescent="0.25"/>
  <cols>
    <col min="1" max="1" width="12.54296875" style="3" bestFit="1" customWidth="1"/>
    <col min="2" max="2" width="5.1796875" bestFit="1" customWidth="1"/>
    <col min="3" max="3" width="8.1796875" bestFit="1" customWidth="1"/>
    <col min="4" max="4" width="8.08984375" bestFit="1" customWidth="1"/>
    <col min="5" max="5" width="8.1796875" bestFit="1" customWidth="1"/>
    <col min="6" max="6" width="8.08984375" bestFit="1" customWidth="1"/>
    <col min="7" max="7" width="8.1796875" bestFit="1" customWidth="1"/>
    <col min="8" max="9" width="8.08984375" bestFit="1" customWidth="1"/>
    <col min="10" max="10" width="8.1796875" bestFit="1" customWidth="1"/>
    <col min="11" max="11" width="8.08984375" bestFit="1" customWidth="1"/>
    <col min="12" max="12" width="8.1796875" bestFit="1" customWidth="1"/>
    <col min="13" max="13" width="8.08984375" bestFit="1" customWidth="1"/>
    <col min="14" max="14" width="8.1796875" bestFit="1" customWidth="1"/>
    <col min="15" max="15" width="8.08984375" bestFit="1" customWidth="1"/>
    <col min="16" max="16" width="8.1796875" bestFit="1" customWidth="1"/>
    <col min="17" max="18" width="8.08984375" bestFit="1" customWidth="1"/>
    <col min="19" max="19" width="8.1796875" bestFit="1" customWidth="1"/>
    <col min="20" max="20" width="8.08984375" bestFit="1" customWidth="1"/>
    <col min="21" max="22" width="8.1796875" bestFit="1" customWidth="1"/>
    <col min="23" max="24" width="8.08984375" bestFit="1" customWidth="1"/>
    <col min="25" max="26" width="8.1796875" bestFit="1" customWidth="1"/>
    <col min="27" max="27" width="8.08984375" bestFit="1" customWidth="1"/>
    <col min="28" max="28" width="8.1796875" bestFit="1" customWidth="1"/>
    <col min="29" max="29" width="8.08984375" bestFit="1" customWidth="1"/>
    <col min="30" max="30" width="8.1796875" bestFit="1" customWidth="1"/>
    <col min="31" max="31" width="8.08984375" bestFit="1" customWidth="1"/>
    <col min="32" max="32" width="8.1796875" bestFit="1" customWidth="1"/>
    <col min="33" max="34" width="8.08984375" bestFit="1" customWidth="1"/>
    <col min="35" max="36" width="8.1796875" bestFit="1" customWidth="1"/>
    <col min="37" max="37" width="8.08984375" bestFit="1" customWidth="1"/>
    <col min="38" max="38" width="8.1796875" bestFit="1" customWidth="1"/>
    <col min="39" max="39" width="8.08984375" bestFit="1" customWidth="1"/>
    <col min="40" max="40" width="8.1796875" bestFit="1" customWidth="1"/>
  </cols>
  <sheetData>
    <row r="1" spans="1:40" s="70" customFormat="1" ht="15" thickBot="1" x14ac:dyDescent="0.4">
      <c r="A1" s="72" t="s">
        <v>0</v>
      </c>
      <c r="B1" s="73"/>
      <c r="C1" s="74" t="s">
        <v>6</v>
      </c>
      <c r="D1" s="69" t="s">
        <v>7</v>
      </c>
      <c r="E1" s="69" t="s">
        <v>8</v>
      </c>
      <c r="F1" s="69" t="s">
        <v>9</v>
      </c>
      <c r="G1" s="69" t="s">
        <v>10</v>
      </c>
      <c r="H1" s="69" t="s">
        <v>11</v>
      </c>
      <c r="I1" s="69" t="s">
        <v>12</v>
      </c>
      <c r="J1" s="69" t="s">
        <v>13</v>
      </c>
      <c r="K1" s="69" t="s">
        <v>14</v>
      </c>
      <c r="L1" s="69" t="s">
        <v>15</v>
      </c>
      <c r="M1" s="68" t="s">
        <v>16</v>
      </c>
      <c r="N1" s="68" t="s">
        <v>17</v>
      </c>
      <c r="O1" s="68" t="s">
        <v>18</v>
      </c>
      <c r="P1" s="68" t="s">
        <v>19</v>
      </c>
      <c r="Q1" s="68" t="s">
        <v>20</v>
      </c>
      <c r="R1" s="68" t="s">
        <v>21</v>
      </c>
      <c r="S1" s="68" t="s">
        <v>22</v>
      </c>
      <c r="T1" s="68" t="s">
        <v>23</v>
      </c>
      <c r="U1" s="68" t="s">
        <v>24</v>
      </c>
      <c r="V1" s="68" t="s">
        <v>25</v>
      </c>
      <c r="W1" s="68" t="s">
        <v>26</v>
      </c>
      <c r="X1" s="68" t="s">
        <v>27</v>
      </c>
      <c r="Y1" s="68" t="s">
        <v>28</v>
      </c>
      <c r="Z1" s="68" t="s">
        <v>29</v>
      </c>
      <c r="AA1" s="68" t="s">
        <v>30</v>
      </c>
      <c r="AB1" s="68" t="s">
        <v>31</v>
      </c>
      <c r="AC1" s="68" t="s">
        <v>32</v>
      </c>
      <c r="AD1" s="68" t="s">
        <v>33</v>
      </c>
      <c r="AE1" s="68" t="s">
        <v>34</v>
      </c>
      <c r="AF1" s="68" t="s">
        <v>35</v>
      </c>
      <c r="AG1" s="68" t="s">
        <v>36</v>
      </c>
      <c r="AH1" s="68" t="s">
        <v>37</v>
      </c>
      <c r="AI1" s="68" t="s">
        <v>38</v>
      </c>
      <c r="AJ1" s="68" t="s">
        <v>39</v>
      </c>
      <c r="AK1" s="68" t="s">
        <v>40</v>
      </c>
      <c r="AL1" s="68" t="s">
        <v>41</v>
      </c>
      <c r="AM1" s="68" t="s">
        <v>42</v>
      </c>
      <c r="AN1" s="68" t="s">
        <v>43</v>
      </c>
    </row>
    <row r="2" spans="1:40" ht="14.5" x14ac:dyDescent="0.35">
      <c r="A2" s="17" t="s">
        <v>2</v>
      </c>
      <c r="B2" s="18" t="s">
        <v>51</v>
      </c>
      <c r="C2" s="8" t="s">
        <v>82</v>
      </c>
      <c r="D2" s="7" t="s">
        <v>83</v>
      </c>
      <c r="E2" s="8" t="s">
        <v>84</v>
      </c>
      <c r="F2" s="7" t="s">
        <v>85</v>
      </c>
      <c r="G2" s="7" t="s">
        <v>86</v>
      </c>
      <c r="H2" s="7" t="s">
        <v>87</v>
      </c>
      <c r="I2" s="7" t="s">
        <v>88</v>
      </c>
      <c r="J2" s="7" t="s">
        <v>89</v>
      </c>
      <c r="K2" s="7" t="s">
        <v>90</v>
      </c>
      <c r="L2" s="7" t="s">
        <v>91</v>
      </c>
      <c r="M2" s="9" t="s">
        <v>92</v>
      </c>
      <c r="N2" s="9" t="s">
        <v>93</v>
      </c>
      <c r="O2" s="9" t="s">
        <v>94</v>
      </c>
      <c r="P2" s="9" t="s">
        <v>95</v>
      </c>
      <c r="Q2" s="9" t="s">
        <v>96</v>
      </c>
      <c r="R2" s="9" t="s">
        <v>97</v>
      </c>
      <c r="S2" s="9" t="s">
        <v>98</v>
      </c>
      <c r="T2" s="9" t="s">
        <v>99</v>
      </c>
      <c r="U2" s="9" t="s">
        <v>100</v>
      </c>
      <c r="V2" s="9" t="s">
        <v>101</v>
      </c>
      <c r="W2" s="9" t="s">
        <v>102</v>
      </c>
      <c r="X2" s="9" t="s">
        <v>103</v>
      </c>
      <c r="Y2" s="9" t="s">
        <v>104</v>
      </c>
      <c r="Z2" s="9" t="s">
        <v>105</v>
      </c>
      <c r="AA2" s="9" t="s">
        <v>106</v>
      </c>
      <c r="AB2" s="9" t="s">
        <v>107</v>
      </c>
      <c r="AC2" s="9" t="s">
        <v>108</v>
      </c>
      <c r="AD2" s="9" t="s">
        <v>109</v>
      </c>
      <c r="AE2" s="9" t="s">
        <v>110</v>
      </c>
      <c r="AF2" s="9" t="s">
        <v>111</v>
      </c>
      <c r="AG2" s="9" t="s">
        <v>112</v>
      </c>
      <c r="AH2" s="9" t="s">
        <v>113</v>
      </c>
      <c r="AI2" s="9" t="s">
        <v>114</v>
      </c>
      <c r="AJ2" s="9" t="s">
        <v>115</v>
      </c>
      <c r="AK2" s="9" t="s">
        <v>116</v>
      </c>
      <c r="AL2" s="9" t="s">
        <v>117</v>
      </c>
      <c r="AM2" s="9" t="s">
        <v>118</v>
      </c>
      <c r="AN2" s="9" t="s">
        <v>119</v>
      </c>
    </row>
    <row r="3" spans="1:40" ht="14.5" x14ac:dyDescent="0.35">
      <c r="A3" s="21" t="s">
        <v>3</v>
      </c>
      <c r="B3" s="22" t="s">
        <v>58</v>
      </c>
      <c r="C3" s="16" t="s">
        <v>105</v>
      </c>
      <c r="D3" s="10" t="s">
        <v>103</v>
      </c>
      <c r="E3" s="10" t="s">
        <v>87</v>
      </c>
      <c r="F3" s="10" t="s">
        <v>83</v>
      </c>
      <c r="G3" s="10" t="s">
        <v>90</v>
      </c>
      <c r="H3" s="10" t="s">
        <v>119</v>
      </c>
      <c r="I3" s="10" t="s">
        <v>116</v>
      </c>
      <c r="J3" s="10" t="s">
        <v>115</v>
      </c>
      <c r="K3" s="10" t="s">
        <v>108</v>
      </c>
      <c r="L3" s="10" t="s">
        <v>89</v>
      </c>
      <c r="M3" s="9" t="s">
        <v>111</v>
      </c>
      <c r="N3" s="9" t="s">
        <v>86</v>
      </c>
      <c r="O3" s="9" t="s">
        <v>120</v>
      </c>
      <c r="P3" s="9" t="s">
        <v>106</v>
      </c>
      <c r="Q3" s="9" t="s">
        <v>97</v>
      </c>
      <c r="R3" s="9" t="s">
        <v>92</v>
      </c>
      <c r="S3" s="9" t="s">
        <v>112</v>
      </c>
      <c r="T3" s="9" t="s">
        <v>118</v>
      </c>
      <c r="U3" s="9" t="s">
        <v>110</v>
      </c>
      <c r="V3" s="9" t="s">
        <v>96</v>
      </c>
      <c r="W3" s="9" t="s">
        <v>88</v>
      </c>
      <c r="X3" s="9" t="s">
        <v>114</v>
      </c>
      <c r="Y3" s="9" t="s">
        <v>84</v>
      </c>
      <c r="Z3" s="9" t="s">
        <v>104</v>
      </c>
      <c r="AA3" s="9" t="s">
        <v>85</v>
      </c>
      <c r="AB3" s="9" t="s">
        <v>101</v>
      </c>
      <c r="AC3" s="9" t="s">
        <v>93</v>
      </c>
      <c r="AD3" s="9" t="s">
        <v>121</v>
      </c>
      <c r="AE3" s="9" t="s">
        <v>82</v>
      </c>
      <c r="AF3" s="9" t="s">
        <v>107</v>
      </c>
      <c r="AG3" s="9" t="s">
        <v>113</v>
      </c>
      <c r="AH3" s="9" t="s">
        <v>117</v>
      </c>
      <c r="AI3" s="9" t="s">
        <v>99</v>
      </c>
      <c r="AJ3" s="9" t="s">
        <v>100</v>
      </c>
      <c r="AK3" s="9" t="s">
        <v>102</v>
      </c>
      <c r="AL3" s="9" t="s">
        <v>98</v>
      </c>
      <c r="AM3" s="9" t="s">
        <v>95</v>
      </c>
      <c r="AN3" s="9" t="s">
        <v>91</v>
      </c>
    </row>
    <row r="4" spans="1:40" ht="14.5" x14ac:dyDescent="0.35">
      <c r="A4" s="21" t="s">
        <v>4</v>
      </c>
      <c r="B4" s="22" t="s">
        <v>61</v>
      </c>
      <c r="C4" s="16" t="s">
        <v>115</v>
      </c>
      <c r="D4" s="10" t="s">
        <v>111</v>
      </c>
      <c r="E4" s="10" t="s">
        <v>101</v>
      </c>
      <c r="F4" s="10" t="s">
        <v>102</v>
      </c>
      <c r="G4" s="10" t="s">
        <v>98</v>
      </c>
      <c r="H4" s="10" t="s">
        <v>95</v>
      </c>
      <c r="I4" s="10" t="s">
        <v>106</v>
      </c>
      <c r="J4" s="10" t="s">
        <v>84</v>
      </c>
      <c r="K4" s="10" t="s">
        <v>86</v>
      </c>
      <c r="L4" s="10" t="s">
        <v>93</v>
      </c>
      <c r="M4" s="9" t="s">
        <v>114</v>
      </c>
      <c r="N4" s="9" t="s">
        <v>85</v>
      </c>
      <c r="O4" s="9" t="s">
        <v>90</v>
      </c>
      <c r="P4" s="9" t="s">
        <v>107</v>
      </c>
      <c r="Q4" s="9" t="s">
        <v>116</v>
      </c>
      <c r="R4" s="9" t="s">
        <v>119</v>
      </c>
      <c r="S4" s="9" t="s">
        <v>104</v>
      </c>
      <c r="T4" s="9" t="s">
        <v>94</v>
      </c>
      <c r="U4" s="9" t="s">
        <v>120</v>
      </c>
      <c r="V4" s="9" t="s">
        <v>87</v>
      </c>
      <c r="W4" s="9" t="s">
        <v>103</v>
      </c>
      <c r="X4" s="9" t="s">
        <v>92</v>
      </c>
      <c r="Y4" s="9" t="s">
        <v>96</v>
      </c>
      <c r="Z4" s="9" t="s">
        <v>89</v>
      </c>
      <c r="AA4" s="9" t="s">
        <v>88</v>
      </c>
      <c r="AB4" s="9" t="s">
        <v>99</v>
      </c>
      <c r="AC4" s="9" t="s">
        <v>83</v>
      </c>
      <c r="AD4" s="9" t="s">
        <v>117</v>
      </c>
      <c r="AE4" s="9" t="s">
        <v>97</v>
      </c>
      <c r="AF4" s="9" t="s">
        <v>91</v>
      </c>
      <c r="AG4" s="9" t="s">
        <v>105</v>
      </c>
      <c r="AH4" s="9" t="s">
        <v>108</v>
      </c>
      <c r="AI4" s="9" t="s">
        <v>110</v>
      </c>
      <c r="AJ4" s="9" t="s">
        <v>109</v>
      </c>
      <c r="AK4" s="9" t="s">
        <v>112</v>
      </c>
      <c r="AL4" s="9" t="s">
        <v>113</v>
      </c>
      <c r="AM4" s="9" t="s">
        <v>121</v>
      </c>
      <c r="AN4" s="9" t="s">
        <v>82</v>
      </c>
    </row>
    <row r="5" spans="1:40" ht="14.5" x14ac:dyDescent="0.35">
      <c r="A5" s="21" t="s">
        <v>5</v>
      </c>
      <c r="B5" s="22" t="s">
        <v>52</v>
      </c>
      <c r="C5" s="16" t="s">
        <v>98</v>
      </c>
      <c r="D5" s="10" t="s">
        <v>88</v>
      </c>
      <c r="E5" s="10" t="s">
        <v>89</v>
      </c>
      <c r="F5" s="10" t="s">
        <v>111</v>
      </c>
      <c r="G5" s="10" t="s">
        <v>112</v>
      </c>
      <c r="H5" s="10" t="s">
        <v>109</v>
      </c>
      <c r="I5" s="10" t="s">
        <v>85</v>
      </c>
      <c r="J5" s="10" t="s">
        <v>97</v>
      </c>
      <c r="K5" s="10" t="s">
        <v>106</v>
      </c>
      <c r="L5" s="10" t="s">
        <v>104</v>
      </c>
      <c r="M5" s="9" t="s">
        <v>103</v>
      </c>
      <c r="N5" s="9" t="s">
        <v>117</v>
      </c>
      <c r="O5" s="9" t="s">
        <v>113</v>
      </c>
      <c r="P5" s="9" t="s">
        <v>91</v>
      </c>
      <c r="Q5" s="9" t="s">
        <v>92</v>
      </c>
      <c r="R5" s="9" t="s">
        <v>118</v>
      </c>
      <c r="S5" s="9" t="s">
        <v>110</v>
      </c>
      <c r="T5" s="9" t="s">
        <v>121</v>
      </c>
      <c r="U5" s="9" t="s">
        <v>87</v>
      </c>
      <c r="V5" s="9" t="s">
        <v>84</v>
      </c>
      <c r="W5" s="9" t="s">
        <v>107</v>
      </c>
      <c r="X5" s="9" t="s">
        <v>102</v>
      </c>
      <c r="Y5" s="9" t="s">
        <v>115</v>
      </c>
      <c r="Z5" s="9" t="s">
        <v>96</v>
      </c>
      <c r="AA5" s="9" t="s">
        <v>108</v>
      </c>
      <c r="AB5" s="9" t="s">
        <v>100</v>
      </c>
      <c r="AC5" s="9" t="s">
        <v>95</v>
      </c>
      <c r="AD5" s="9" t="s">
        <v>86</v>
      </c>
      <c r="AE5" s="9" t="s">
        <v>116</v>
      </c>
      <c r="AF5" s="9" t="s">
        <v>101</v>
      </c>
      <c r="AG5" s="9" t="s">
        <v>90</v>
      </c>
      <c r="AH5" s="9" t="s">
        <v>93</v>
      </c>
      <c r="AI5" s="9" t="s">
        <v>94</v>
      </c>
      <c r="AJ5" s="9" t="s">
        <v>105</v>
      </c>
      <c r="AK5" s="9" t="s">
        <v>83</v>
      </c>
      <c r="AL5" s="9" t="s">
        <v>82</v>
      </c>
      <c r="AM5" s="9" t="s">
        <v>114</v>
      </c>
      <c r="AN5" s="9" t="s">
        <v>120</v>
      </c>
    </row>
    <row r="6" spans="1:40" ht="14.5" x14ac:dyDescent="0.35">
      <c r="A6" s="23" t="s">
        <v>129</v>
      </c>
      <c r="B6" s="22" t="s">
        <v>65</v>
      </c>
      <c r="C6" s="16" t="s">
        <v>94</v>
      </c>
      <c r="D6" s="10" t="s">
        <v>113</v>
      </c>
      <c r="E6" s="10" t="s">
        <v>107</v>
      </c>
      <c r="F6" s="10" t="s">
        <v>120</v>
      </c>
      <c r="G6" s="10" t="s">
        <v>83</v>
      </c>
      <c r="H6" s="10" t="s">
        <v>82</v>
      </c>
      <c r="I6" s="10" t="s">
        <v>99</v>
      </c>
      <c r="J6" s="10" t="s">
        <v>110</v>
      </c>
      <c r="K6" s="10" t="s">
        <v>102</v>
      </c>
      <c r="L6" s="10" t="s">
        <v>101</v>
      </c>
      <c r="M6" s="9" t="s">
        <v>90</v>
      </c>
      <c r="N6" s="9" t="s">
        <v>118</v>
      </c>
      <c r="O6" s="9" t="s">
        <v>114</v>
      </c>
      <c r="P6" s="9" t="s">
        <v>93</v>
      </c>
      <c r="Q6" s="9" t="s">
        <v>103</v>
      </c>
      <c r="R6" s="9" t="s">
        <v>108</v>
      </c>
      <c r="S6" s="9" t="s">
        <v>115</v>
      </c>
      <c r="T6" s="9" t="s">
        <v>111</v>
      </c>
      <c r="U6" s="9" t="s">
        <v>91</v>
      </c>
      <c r="V6" s="9" t="s">
        <v>117</v>
      </c>
      <c r="W6" s="9" t="s">
        <v>95</v>
      </c>
      <c r="X6" s="9" t="s">
        <v>97</v>
      </c>
      <c r="Y6" s="9" t="s">
        <v>86</v>
      </c>
      <c r="Z6" s="9" t="s">
        <v>121</v>
      </c>
      <c r="AA6" s="9" t="s">
        <v>109</v>
      </c>
      <c r="AB6" s="9" t="s">
        <v>98</v>
      </c>
      <c r="AC6" s="9" t="s">
        <v>88</v>
      </c>
      <c r="AD6" s="9" t="s">
        <v>87</v>
      </c>
      <c r="AE6" s="9" t="s">
        <v>112</v>
      </c>
      <c r="AF6" s="9" t="s">
        <v>84</v>
      </c>
      <c r="AG6" s="9" t="s">
        <v>100</v>
      </c>
      <c r="AH6" s="9" t="s">
        <v>104</v>
      </c>
      <c r="AI6" s="9" t="s">
        <v>106</v>
      </c>
      <c r="AJ6" s="9" t="s">
        <v>119</v>
      </c>
      <c r="AK6" s="9" t="s">
        <v>92</v>
      </c>
      <c r="AL6" s="9" t="s">
        <v>89</v>
      </c>
      <c r="AM6" s="9" t="s">
        <v>116</v>
      </c>
      <c r="AN6" s="9" t="s">
        <v>96</v>
      </c>
    </row>
    <row r="7" spans="1:40" ht="14.5" x14ac:dyDescent="0.35">
      <c r="A7" s="21" t="s">
        <v>45</v>
      </c>
      <c r="B7" s="22" t="s">
        <v>50</v>
      </c>
      <c r="C7" s="16" t="s">
        <v>107</v>
      </c>
      <c r="D7" s="10" t="s">
        <v>120</v>
      </c>
      <c r="E7" s="10" t="s">
        <v>86</v>
      </c>
      <c r="F7" s="10" t="s">
        <v>109</v>
      </c>
      <c r="G7" s="10" t="s">
        <v>105</v>
      </c>
      <c r="H7" s="10" t="s">
        <v>103</v>
      </c>
      <c r="I7" s="10" t="s">
        <v>92</v>
      </c>
      <c r="J7" s="10" t="s">
        <v>98</v>
      </c>
      <c r="K7" s="10" t="s">
        <v>111</v>
      </c>
      <c r="L7" s="10" t="s">
        <v>119</v>
      </c>
      <c r="M7" s="9" t="s">
        <v>116</v>
      </c>
      <c r="N7" s="9" t="s">
        <v>87</v>
      </c>
      <c r="O7" s="9" t="s">
        <v>110</v>
      </c>
      <c r="P7" s="9" t="s">
        <v>102</v>
      </c>
      <c r="Q7" s="9" t="s">
        <v>112</v>
      </c>
      <c r="R7" s="9" t="s">
        <v>82</v>
      </c>
      <c r="S7" s="9" t="s">
        <v>100</v>
      </c>
      <c r="T7" s="9" t="s">
        <v>90</v>
      </c>
      <c r="U7" s="9" t="s">
        <v>115</v>
      </c>
      <c r="V7" s="9" t="s">
        <v>91</v>
      </c>
      <c r="W7" s="9" t="s">
        <v>108</v>
      </c>
      <c r="X7" s="9" t="s">
        <v>113</v>
      </c>
      <c r="Y7" s="9" t="s">
        <v>121</v>
      </c>
      <c r="Z7" s="9" t="s">
        <v>94</v>
      </c>
      <c r="AA7" s="9" t="s">
        <v>97</v>
      </c>
      <c r="AB7" s="9" t="s">
        <v>106</v>
      </c>
      <c r="AC7" s="9" t="s">
        <v>118</v>
      </c>
      <c r="AD7" s="9" t="s">
        <v>95</v>
      </c>
      <c r="AE7" s="9" t="s">
        <v>89</v>
      </c>
      <c r="AF7" s="9" t="s">
        <v>93</v>
      </c>
      <c r="AG7" s="9" t="s">
        <v>114</v>
      </c>
      <c r="AH7" s="9" t="s">
        <v>85</v>
      </c>
      <c r="AI7" s="9" t="s">
        <v>84</v>
      </c>
      <c r="AJ7" s="9" t="s">
        <v>101</v>
      </c>
      <c r="AK7" s="9" t="s">
        <v>99</v>
      </c>
      <c r="AL7" s="9" t="s">
        <v>96</v>
      </c>
      <c r="AM7" s="9" t="s">
        <v>88</v>
      </c>
      <c r="AN7" s="9" t="s">
        <v>117</v>
      </c>
    </row>
    <row r="8" spans="1:40" ht="14.5" x14ac:dyDescent="0.35">
      <c r="A8" s="21" t="s">
        <v>48</v>
      </c>
      <c r="B8" s="22" t="s">
        <v>57</v>
      </c>
      <c r="C8" s="16" t="s">
        <v>89</v>
      </c>
      <c r="D8" s="10" t="s">
        <v>92</v>
      </c>
      <c r="E8" s="10" t="s">
        <v>115</v>
      </c>
      <c r="F8" s="10" t="s">
        <v>108</v>
      </c>
      <c r="G8" s="10" t="s">
        <v>107</v>
      </c>
      <c r="H8" s="10" t="s">
        <v>113</v>
      </c>
      <c r="I8" s="10" t="s">
        <v>94</v>
      </c>
      <c r="J8" s="10" t="s">
        <v>93</v>
      </c>
      <c r="K8" s="10" t="s">
        <v>114</v>
      </c>
      <c r="L8" s="10" t="s">
        <v>120</v>
      </c>
      <c r="M8" s="9" t="s">
        <v>83</v>
      </c>
      <c r="N8" s="9" t="s">
        <v>95</v>
      </c>
      <c r="O8" s="9" t="s">
        <v>96</v>
      </c>
      <c r="P8" s="9" t="s">
        <v>99</v>
      </c>
      <c r="Q8" s="9" t="s">
        <v>100</v>
      </c>
      <c r="R8" s="9" t="s">
        <v>103</v>
      </c>
      <c r="S8" s="9" t="s">
        <v>90</v>
      </c>
      <c r="T8" s="9" t="s">
        <v>106</v>
      </c>
      <c r="U8" s="9" t="s">
        <v>105</v>
      </c>
      <c r="V8" s="9" t="s">
        <v>104</v>
      </c>
      <c r="W8" s="9" t="s">
        <v>112</v>
      </c>
      <c r="X8" s="9" t="s">
        <v>88</v>
      </c>
      <c r="Y8" s="9" t="s">
        <v>101</v>
      </c>
      <c r="Z8" s="9" t="s">
        <v>98</v>
      </c>
      <c r="AA8" s="9" t="s">
        <v>102</v>
      </c>
      <c r="AB8" s="9" t="s">
        <v>84</v>
      </c>
      <c r="AC8" s="9" t="s">
        <v>117</v>
      </c>
      <c r="AD8" s="9" t="s">
        <v>111</v>
      </c>
      <c r="AE8" s="9" t="s">
        <v>119</v>
      </c>
      <c r="AF8" s="9" t="s">
        <v>118</v>
      </c>
      <c r="AG8" s="9" t="s">
        <v>110</v>
      </c>
      <c r="AH8" s="9" t="s">
        <v>97</v>
      </c>
      <c r="AI8" s="9" t="s">
        <v>86</v>
      </c>
      <c r="AJ8" s="9" t="s">
        <v>82</v>
      </c>
      <c r="AK8" s="9" t="s">
        <v>121</v>
      </c>
      <c r="AL8" s="9" t="s">
        <v>87</v>
      </c>
      <c r="AM8" s="9" t="s">
        <v>85</v>
      </c>
      <c r="AN8" s="9" t="s">
        <v>109</v>
      </c>
    </row>
    <row r="9" spans="1:40" ht="14.5" x14ac:dyDescent="0.35">
      <c r="A9" s="21" t="s">
        <v>56</v>
      </c>
      <c r="B9" s="22" t="s">
        <v>53</v>
      </c>
      <c r="C9" s="16" t="s">
        <v>112</v>
      </c>
      <c r="D9" s="10" t="s">
        <v>108</v>
      </c>
      <c r="E9" s="10" t="s">
        <v>94</v>
      </c>
      <c r="F9" s="10" t="s">
        <v>97</v>
      </c>
      <c r="G9" s="10" t="s">
        <v>84</v>
      </c>
      <c r="H9" s="10" t="s">
        <v>121</v>
      </c>
      <c r="I9" s="10" t="s">
        <v>102</v>
      </c>
      <c r="J9" s="10" t="s">
        <v>117</v>
      </c>
      <c r="K9" s="10" t="s">
        <v>116</v>
      </c>
      <c r="L9" s="10" t="s">
        <v>96</v>
      </c>
      <c r="M9" s="9" t="s">
        <v>118</v>
      </c>
      <c r="N9" s="9" t="s">
        <v>83</v>
      </c>
      <c r="O9" s="9" t="s">
        <v>105</v>
      </c>
      <c r="P9" s="9" t="s">
        <v>101</v>
      </c>
      <c r="Q9" s="9" t="s">
        <v>113</v>
      </c>
      <c r="R9" s="9" t="s">
        <v>88</v>
      </c>
      <c r="S9" s="9" t="s">
        <v>106</v>
      </c>
      <c r="T9" s="9" t="s">
        <v>95</v>
      </c>
      <c r="U9" s="9" t="s">
        <v>119</v>
      </c>
      <c r="V9" s="9" t="s">
        <v>100</v>
      </c>
      <c r="W9" s="9" t="s">
        <v>90</v>
      </c>
      <c r="X9" s="9" t="s">
        <v>109</v>
      </c>
      <c r="Y9" s="9" t="s">
        <v>98</v>
      </c>
      <c r="Z9" s="9" t="s">
        <v>107</v>
      </c>
      <c r="AA9" s="9" t="s">
        <v>93</v>
      </c>
      <c r="AB9" s="9" t="s">
        <v>115</v>
      </c>
      <c r="AC9" s="9" t="s">
        <v>82</v>
      </c>
      <c r="AD9" s="9" t="s">
        <v>85</v>
      </c>
      <c r="AE9" s="9" t="s">
        <v>92</v>
      </c>
      <c r="AF9" s="9" t="s">
        <v>86</v>
      </c>
      <c r="AG9" s="9" t="s">
        <v>104</v>
      </c>
      <c r="AH9" s="9" t="s">
        <v>103</v>
      </c>
      <c r="AI9" s="9" t="s">
        <v>120</v>
      </c>
      <c r="AJ9" s="9" t="s">
        <v>89</v>
      </c>
      <c r="AK9" s="9" t="s">
        <v>111</v>
      </c>
      <c r="AL9" s="9" t="s">
        <v>91</v>
      </c>
      <c r="AM9" s="9" t="s">
        <v>99</v>
      </c>
      <c r="AN9" s="9" t="s">
        <v>110</v>
      </c>
    </row>
    <row r="10" spans="1:40" ht="14.5" x14ac:dyDescent="0.35">
      <c r="A10" s="21" t="s">
        <v>66</v>
      </c>
      <c r="B10" s="22" t="s">
        <v>67</v>
      </c>
      <c r="C10" s="16" t="s">
        <v>116</v>
      </c>
      <c r="D10" s="10" t="s">
        <v>110</v>
      </c>
      <c r="E10" s="10" t="s">
        <v>99</v>
      </c>
      <c r="F10" s="10" t="s">
        <v>100</v>
      </c>
      <c r="G10" s="10" t="s">
        <v>106</v>
      </c>
      <c r="H10" s="10" t="s">
        <v>88</v>
      </c>
      <c r="I10" s="10" t="s">
        <v>114</v>
      </c>
      <c r="J10" s="10" t="s">
        <v>120</v>
      </c>
      <c r="K10" s="10" t="s">
        <v>85</v>
      </c>
      <c r="L10" s="10" t="s">
        <v>109</v>
      </c>
      <c r="M10" s="9" t="s">
        <v>107</v>
      </c>
      <c r="N10" s="9" t="s">
        <v>101</v>
      </c>
      <c r="O10" s="9" t="s">
        <v>108</v>
      </c>
      <c r="P10" s="9" t="s">
        <v>83</v>
      </c>
      <c r="Q10" s="9" t="s">
        <v>90</v>
      </c>
      <c r="R10" s="9" t="s">
        <v>96</v>
      </c>
      <c r="S10" s="9" t="s">
        <v>84</v>
      </c>
      <c r="T10" s="9" t="s">
        <v>86</v>
      </c>
      <c r="U10" s="9" t="s">
        <v>93</v>
      </c>
      <c r="V10" s="9" t="s">
        <v>97</v>
      </c>
      <c r="W10" s="9" t="s">
        <v>121</v>
      </c>
      <c r="X10" s="9" t="s">
        <v>119</v>
      </c>
      <c r="Y10" s="9" t="s">
        <v>95</v>
      </c>
      <c r="Z10" s="9" t="s">
        <v>118</v>
      </c>
      <c r="AA10" s="9" t="s">
        <v>91</v>
      </c>
      <c r="AB10" s="9" t="s">
        <v>111</v>
      </c>
      <c r="AC10" s="9" t="s">
        <v>103</v>
      </c>
      <c r="AD10" s="9" t="s">
        <v>98</v>
      </c>
      <c r="AE10" s="9" t="s">
        <v>104</v>
      </c>
      <c r="AF10" s="9" t="s">
        <v>117</v>
      </c>
      <c r="AG10" s="9" t="s">
        <v>92</v>
      </c>
      <c r="AH10" s="9" t="s">
        <v>82</v>
      </c>
      <c r="AI10" s="9" t="s">
        <v>115</v>
      </c>
      <c r="AJ10" s="9" t="s">
        <v>87</v>
      </c>
      <c r="AK10" s="9" t="s">
        <v>94</v>
      </c>
      <c r="AL10" s="9" t="s">
        <v>105</v>
      </c>
      <c r="AM10" s="9" t="s">
        <v>112</v>
      </c>
      <c r="AN10" s="9" t="s">
        <v>113</v>
      </c>
    </row>
    <row r="11" spans="1:40" ht="14.5" x14ac:dyDescent="0.35">
      <c r="A11" s="21" t="s">
        <v>68</v>
      </c>
      <c r="B11" s="22" t="s">
        <v>63</v>
      </c>
      <c r="C11" s="16" t="s">
        <v>104</v>
      </c>
      <c r="D11" s="10" t="s">
        <v>106</v>
      </c>
      <c r="E11" s="10" t="s">
        <v>105</v>
      </c>
      <c r="F11" s="10" t="s">
        <v>114</v>
      </c>
      <c r="G11" s="10" t="s">
        <v>116</v>
      </c>
      <c r="H11" s="10" t="s">
        <v>117</v>
      </c>
      <c r="I11" s="10" t="s">
        <v>95</v>
      </c>
      <c r="J11" s="10" t="s">
        <v>119</v>
      </c>
      <c r="K11" s="10" t="s">
        <v>92</v>
      </c>
      <c r="L11" s="10" t="s">
        <v>115</v>
      </c>
      <c r="M11" s="9" t="s">
        <v>102</v>
      </c>
      <c r="N11" s="9" t="s">
        <v>84</v>
      </c>
      <c r="O11" s="9" t="s">
        <v>112</v>
      </c>
      <c r="P11" s="9" t="s">
        <v>118</v>
      </c>
      <c r="Q11" s="9" t="s">
        <v>94</v>
      </c>
      <c r="R11" s="9" t="s">
        <v>121</v>
      </c>
      <c r="S11" s="9" t="s">
        <v>113</v>
      </c>
      <c r="T11" s="9" t="s">
        <v>108</v>
      </c>
      <c r="U11" s="9" t="s">
        <v>96</v>
      </c>
      <c r="V11" s="9" t="s">
        <v>89</v>
      </c>
      <c r="W11" s="9" t="s">
        <v>99</v>
      </c>
      <c r="X11" s="9" t="s">
        <v>85</v>
      </c>
      <c r="Y11" s="9" t="s">
        <v>82</v>
      </c>
      <c r="Z11" s="9" t="s">
        <v>87</v>
      </c>
      <c r="AA11" s="9" t="s">
        <v>83</v>
      </c>
      <c r="AB11" s="9" t="s">
        <v>120</v>
      </c>
      <c r="AC11" s="9" t="s">
        <v>86</v>
      </c>
      <c r="AD11" s="9" t="s">
        <v>93</v>
      </c>
      <c r="AE11" s="9" t="s">
        <v>100</v>
      </c>
      <c r="AF11" s="9" t="s">
        <v>109</v>
      </c>
      <c r="AG11" s="9" t="s">
        <v>103</v>
      </c>
      <c r="AH11" s="9" t="s">
        <v>91</v>
      </c>
      <c r="AI11" s="9" t="s">
        <v>90</v>
      </c>
      <c r="AJ11" s="9" t="s">
        <v>110</v>
      </c>
      <c r="AK11" s="9" t="s">
        <v>88</v>
      </c>
      <c r="AL11" s="9" t="s">
        <v>101</v>
      </c>
      <c r="AM11" s="9" t="s">
        <v>111</v>
      </c>
      <c r="AN11" s="9" t="s">
        <v>98</v>
      </c>
    </row>
    <row r="12" spans="1:40" ht="14.5" x14ac:dyDescent="0.35">
      <c r="A12" s="21" t="s">
        <v>69</v>
      </c>
      <c r="B12" s="22" t="s">
        <v>54</v>
      </c>
      <c r="C12" s="16" t="s">
        <v>96</v>
      </c>
      <c r="D12" s="10" t="s">
        <v>93</v>
      </c>
      <c r="E12" s="10" t="s">
        <v>98</v>
      </c>
      <c r="F12" s="10" t="s">
        <v>92</v>
      </c>
      <c r="G12" s="10" t="s">
        <v>94</v>
      </c>
      <c r="H12" s="10" t="s">
        <v>97</v>
      </c>
      <c r="I12" s="10" t="s">
        <v>86</v>
      </c>
      <c r="J12" s="10" t="s">
        <v>87</v>
      </c>
      <c r="K12" s="10" t="s">
        <v>121</v>
      </c>
      <c r="L12" s="10" t="s">
        <v>84</v>
      </c>
      <c r="M12" s="9" t="s">
        <v>85</v>
      </c>
      <c r="N12" s="9" t="s">
        <v>99</v>
      </c>
      <c r="O12" s="9" t="s">
        <v>100</v>
      </c>
      <c r="P12" s="9" t="s">
        <v>88</v>
      </c>
      <c r="Q12" s="9" t="s">
        <v>89</v>
      </c>
      <c r="R12" s="9" t="s">
        <v>95</v>
      </c>
      <c r="S12" s="9" t="s">
        <v>91</v>
      </c>
      <c r="T12" s="9" t="s">
        <v>83</v>
      </c>
      <c r="U12" s="9" t="s">
        <v>82</v>
      </c>
      <c r="V12" s="9" t="s">
        <v>105</v>
      </c>
      <c r="W12" s="9" t="s">
        <v>114</v>
      </c>
      <c r="X12" s="9" t="s">
        <v>108</v>
      </c>
      <c r="Y12" s="9" t="s">
        <v>112</v>
      </c>
      <c r="Z12" s="9" t="s">
        <v>101</v>
      </c>
      <c r="AA12" s="9" t="s">
        <v>111</v>
      </c>
      <c r="AB12" s="9" t="s">
        <v>110</v>
      </c>
      <c r="AC12" s="9" t="s">
        <v>116</v>
      </c>
      <c r="AD12" s="9" t="s">
        <v>118</v>
      </c>
      <c r="AE12" s="9" t="s">
        <v>115</v>
      </c>
      <c r="AF12" s="9" t="s">
        <v>102</v>
      </c>
      <c r="AG12" s="9" t="s">
        <v>119</v>
      </c>
      <c r="AH12" s="9" t="s">
        <v>109</v>
      </c>
      <c r="AI12" s="9" t="s">
        <v>107</v>
      </c>
      <c r="AJ12" s="9" t="s">
        <v>113</v>
      </c>
      <c r="AK12" s="9" t="s">
        <v>103</v>
      </c>
      <c r="AL12" s="9" t="s">
        <v>120</v>
      </c>
      <c r="AM12" s="9" t="s">
        <v>106</v>
      </c>
      <c r="AN12" s="9" t="s">
        <v>104</v>
      </c>
    </row>
    <row r="13" spans="1:40" ht="14.5" x14ac:dyDescent="0.35">
      <c r="A13" s="21" t="s">
        <v>70</v>
      </c>
      <c r="B13" s="22" t="s">
        <v>49</v>
      </c>
      <c r="C13" s="16" t="s">
        <v>84</v>
      </c>
      <c r="D13" s="10" t="s">
        <v>91</v>
      </c>
      <c r="E13" s="10" t="s">
        <v>118</v>
      </c>
      <c r="F13" s="10" t="s">
        <v>117</v>
      </c>
      <c r="G13" s="10" t="s">
        <v>110</v>
      </c>
      <c r="H13" s="10" t="s">
        <v>108</v>
      </c>
      <c r="I13" s="10" t="s">
        <v>83</v>
      </c>
      <c r="J13" s="10" t="s">
        <v>82</v>
      </c>
      <c r="K13" s="10" t="s">
        <v>107</v>
      </c>
      <c r="L13" s="10" t="s">
        <v>105</v>
      </c>
      <c r="M13" s="9" t="s">
        <v>121</v>
      </c>
      <c r="N13" s="9" t="s">
        <v>102</v>
      </c>
      <c r="O13" s="9" t="s">
        <v>115</v>
      </c>
      <c r="P13" s="9" t="s">
        <v>87</v>
      </c>
      <c r="Q13" s="9" t="s">
        <v>119</v>
      </c>
      <c r="R13" s="9" t="s">
        <v>94</v>
      </c>
      <c r="S13" s="9" t="s">
        <v>111</v>
      </c>
      <c r="T13" s="9" t="s">
        <v>112</v>
      </c>
      <c r="U13" s="9" t="s">
        <v>113</v>
      </c>
      <c r="V13" s="9" t="s">
        <v>120</v>
      </c>
      <c r="W13" s="9" t="s">
        <v>106</v>
      </c>
      <c r="X13" s="9" t="s">
        <v>100</v>
      </c>
      <c r="Y13" s="9" t="s">
        <v>116</v>
      </c>
      <c r="Z13" s="9" t="s">
        <v>90</v>
      </c>
      <c r="AA13" s="9" t="s">
        <v>103</v>
      </c>
      <c r="AB13" s="9" t="s">
        <v>109</v>
      </c>
      <c r="AC13" s="9" t="s">
        <v>96</v>
      </c>
      <c r="AD13" s="9" t="s">
        <v>88</v>
      </c>
      <c r="AE13" s="9" t="s">
        <v>114</v>
      </c>
      <c r="AF13" s="9" t="s">
        <v>99</v>
      </c>
      <c r="AG13" s="9" t="s">
        <v>89</v>
      </c>
      <c r="AH13" s="9" t="s">
        <v>95</v>
      </c>
      <c r="AI13" s="9" t="s">
        <v>98</v>
      </c>
      <c r="AJ13" s="9" t="s">
        <v>104</v>
      </c>
      <c r="AK13" s="9" t="s">
        <v>85</v>
      </c>
      <c r="AL13" s="9" t="s">
        <v>97</v>
      </c>
      <c r="AM13" s="9" t="s">
        <v>86</v>
      </c>
      <c r="AN13" s="9" t="s">
        <v>93</v>
      </c>
    </row>
    <row r="14" spans="1:40" ht="14.5" x14ac:dyDescent="0.35">
      <c r="A14" s="21" t="s">
        <v>71</v>
      </c>
      <c r="B14" s="22" t="s">
        <v>44</v>
      </c>
      <c r="C14" s="16" t="s">
        <v>121</v>
      </c>
      <c r="D14" s="10" t="s">
        <v>97</v>
      </c>
      <c r="E14" s="10" t="s">
        <v>112</v>
      </c>
      <c r="F14" s="10" t="s">
        <v>113</v>
      </c>
      <c r="G14" s="10" t="s">
        <v>102</v>
      </c>
      <c r="H14" s="10" t="s">
        <v>85</v>
      </c>
      <c r="I14" s="10" t="s">
        <v>118</v>
      </c>
      <c r="J14" s="10" t="s">
        <v>101</v>
      </c>
      <c r="K14" s="10" t="s">
        <v>99</v>
      </c>
      <c r="L14" s="10" t="s">
        <v>110</v>
      </c>
      <c r="M14" s="9" t="s">
        <v>108</v>
      </c>
      <c r="N14" s="9" t="s">
        <v>111</v>
      </c>
      <c r="O14" s="9" t="s">
        <v>103</v>
      </c>
      <c r="P14" s="9" t="s">
        <v>109</v>
      </c>
      <c r="Q14" s="9" t="s">
        <v>115</v>
      </c>
      <c r="R14" s="9" t="s">
        <v>83</v>
      </c>
      <c r="S14" s="9" t="s">
        <v>87</v>
      </c>
      <c r="T14" s="9" t="s">
        <v>116</v>
      </c>
      <c r="U14" s="9" t="s">
        <v>117</v>
      </c>
      <c r="V14" s="9" t="s">
        <v>98</v>
      </c>
      <c r="W14" s="9" t="s">
        <v>92</v>
      </c>
      <c r="X14" s="9" t="s">
        <v>93</v>
      </c>
      <c r="Y14" s="9" t="s">
        <v>107</v>
      </c>
      <c r="Z14" s="9" t="s">
        <v>86</v>
      </c>
      <c r="AA14" s="9" t="s">
        <v>120</v>
      </c>
      <c r="AB14" s="9" t="s">
        <v>104</v>
      </c>
      <c r="AC14" s="9" t="s">
        <v>114</v>
      </c>
      <c r="AD14" s="9" t="s">
        <v>84</v>
      </c>
      <c r="AE14" s="9" t="s">
        <v>94</v>
      </c>
      <c r="AF14" s="9" t="s">
        <v>88</v>
      </c>
      <c r="AG14" s="9" t="s">
        <v>96</v>
      </c>
      <c r="AH14" s="9" t="s">
        <v>89</v>
      </c>
      <c r="AI14" s="9" t="s">
        <v>105</v>
      </c>
      <c r="AJ14" s="9" t="s">
        <v>91</v>
      </c>
      <c r="AK14" s="9" t="s">
        <v>95</v>
      </c>
      <c r="AL14" s="9" t="s">
        <v>119</v>
      </c>
      <c r="AM14" s="9" t="s">
        <v>90</v>
      </c>
      <c r="AN14" s="9" t="s">
        <v>100</v>
      </c>
    </row>
    <row r="15" spans="1:40" ht="14.5" x14ac:dyDescent="0.35">
      <c r="A15" s="21" t="s">
        <v>72</v>
      </c>
      <c r="B15" s="22" t="s">
        <v>46</v>
      </c>
      <c r="C15" s="16" t="s">
        <v>90</v>
      </c>
      <c r="D15" s="10" t="s">
        <v>100</v>
      </c>
      <c r="E15" s="10" t="s">
        <v>95</v>
      </c>
      <c r="F15" s="10" t="s">
        <v>119</v>
      </c>
      <c r="G15" s="10" t="s">
        <v>115</v>
      </c>
      <c r="H15" s="10" t="s">
        <v>93</v>
      </c>
      <c r="I15" s="10" t="s">
        <v>103</v>
      </c>
      <c r="J15" s="10" t="s">
        <v>113</v>
      </c>
      <c r="K15" s="10" t="s">
        <v>83</v>
      </c>
      <c r="L15" s="10" t="s">
        <v>87</v>
      </c>
      <c r="M15" s="9" t="s">
        <v>94</v>
      </c>
      <c r="N15" s="9" t="s">
        <v>106</v>
      </c>
      <c r="O15" s="9" t="s">
        <v>116</v>
      </c>
      <c r="P15" s="9" t="s">
        <v>98</v>
      </c>
      <c r="Q15" s="9" t="s">
        <v>120</v>
      </c>
      <c r="R15" s="9" t="s">
        <v>102</v>
      </c>
      <c r="S15" s="9" t="s">
        <v>101</v>
      </c>
      <c r="T15" s="9" t="s">
        <v>85</v>
      </c>
      <c r="U15" s="9" t="s">
        <v>97</v>
      </c>
      <c r="V15" s="9" t="s">
        <v>109</v>
      </c>
      <c r="W15" s="9" t="s">
        <v>86</v>
      </c>
      <c r="X15" s="9" t="s">
        <v>110</v>
      </c>
      <c r="Y15" s="9" t="s">
        <v>118</v>
      </c>
      <c r="Z15" s="9" t="s">
        <v>99</v>
      </c>
      <c r="AA15" s="9" t="s">
        <v>117</v>
      </c>
      <c r="AB15" s="9" t="s">
        <v>89</v>
      </c>
      <c r="AC15" s="9" t="s">
        <v>92</v>
      </c>
      <c r="AD15" s="9" t="s">
        <v>91</v>
      </c>
      <c r="AE15" s="9" t="s">
        <v>108</v>
      </c>
      <c r="AF15" s="9" t="s">
        <v>121</v>
      </c>
      <c r="AG15" s="9" t="s">
        <v>82</v>
      </c>
      <c r="AH15" s="9" t="s">
        <v>88</v>
      </c>
      <c r="AI15" s="9" t="s">
        <v>112</v>
      </c>
      <c r="AJ15" s="9" t="s">
        <v>84</v>
      </c>
      <c r="AK15" s="9" t="s">
        <v>114</v>
      </c>
      <c r="AL15" s="9" t="s">
        <v>104</v>
      </c>
      <c r="AM15" s="9" t="s">
        <v>107</v>
      </c>
      <c r="AN15" s="9" t="s">
        <v>105</v>
      </c>
    </row>
    <row r="16" spans="1:40" ht="14.5" x14ac:dyDescent="0.35">
      <c r="A16" s="21" t="s">
        <v>73</v>
      </c>
      <c r="B16" s="22" t="s">
        <v>55</v>
      </c>
      <c r="C16" s="16" t="s">
        <v>95</v>
      </c>
      <c r="D16" s="10" t="s">
        <v>85</v>
      </c>
      <c r="E16" s="10" t="s">
        <v>104</v>
      </c>
      <c r="F16" s="10" t="s">
        <v>106</v>
      </c>
      <c r="G16" s="10" t="s">
        <v>120</v>
      </c>
      <c r="H16" s="10" t="s">
        <v>91</v>
      </c>
      <c r="I16" s="10" t="s">
        <v>90</v>
      </c>
      <c r="J16" s="10" t="s">
        <v>96</v>
      </c>
      <c r="K16" s="10" t="s">
        <v>118</v>
      </c>
      <c r="L16" s="10" t="s">
        <v>98</v>
      </c>
      <c r="M16" s="9" t="s">
        <v>88</v>
      </c>
      <c r="N16" s="9" t="s">
        <v>109</v>
      </c>
      <c r="O16" s="9" t="s">
        <v>119</v>
      </c>
      <c r="P16" s="9" t="s">
        <v>84</v>
      </c>
      <c r="Q16" s="9" t="s">
        <v>93</v>
      </c>
      <c r="R16" s="9" t="s">
        <v>114</v>
      </c>
      <c r="S16" s="9" t="s">
        <v>107</v>
      </c>
      <c r="T16" s="9" t="s">
        <v>102</v>
      </c>
      <c r="U16" s="9" t="s">
        <v>101</v>
      </c>
      <c r="V16" s="9" t="s">
        <v>115</v>
      </c>
      <c r="W16" s="9" t="s">
        <v>111</v>
      </c>
      <c r="X16" s="9" t="s">
        <v>83</v>
      </c>
      <c r="Y16" s="9" t="s">
        <v>105</v>
      </c>
      <c r="Z16" s="9" t="s">
        <v>82</v>
      </c>
      <c r="AA16" s="9" t="s">
        <v>110</v>
      </c>
      <c r="AB16" s="9" t="s">
        <v>112</v>
      </c>
      <c r="AC16" s="9" t="s">
        <v>97</v>
      </c>
      <c r="AD16" s="9" t="s">
        <v>99</v>
      </c>
      <c r="AE16" s="9" t="s">
        <v>103</v>
      </c>
      <c r="AF16" s="9" t="s">
        <v>87</v>
      </c>
      <c r="AG16" s="9" t="s">
        <v>94</v>
      </c>
      <c r="AH16" s="9" t="s">
        <v>121</v>
      </c>
      <c r="AI16" s="9" t="s">
        <v>116</v>
      </c>
      <c r="AJ16" s="9" t="s">
        <v>117</v>
      </c>
      <c r="AK16" s="9" t="s">
        <v>108</v>
      </c>
      <c r="AL16" s="9" t="s">
        <v>100</v>
      </c>
      <c r="AM16" s="9" t="s">
        <v>92</v>
      </c>
      <c r="AN16" s="9" t="s">
        <v>89</v>
      </c>
    </row>
    <row r="17" spans="1:40" ht="14.5" x14ac:dyDescent="0.35">
      <c r="A17" s="21" t="s">
        <v>74</v>
      </c>
      <c r="B17" s="22" t="s">
        <v>64</v>
      </c>
      <c r="C17" s="16" t="s">
        <v>99</v>
      </c>
      <c r="D17" s="10" t="s">
        <v>114</v>
      </c>
      <c r="E17" s="10" t="s">
        <v>90</v>
      </c>
      <c r="F17" s="10" t="s">
        <v>91</v>
      </c>
      <c r="G17" s="10" t="s">
        <v>118</v>
      </c>
      <c r="H17" s="10" t="s">
        <v>101</v>
      </c>
      <c r="I17" s="10" t="s">
        <v>112</v>
      </c>
      <c r="J17" s="10" t="s">
        <v>104</v>
      </c>
      <c r="K17" s="10" t="s">
        <v>94</v>
      </c>
      <c r="L17" s="10" t="s">
        <v>113</v>
      </c>
      <c r="M17" s="9" t="s">
        <v>106</v>
      </c>
      <c r="N17" s="9" t="s">
        <v>88</v>
      </c>
      <c r="O17" s="9" t="s">
        <v>89</v>
      </c>
      <c r="P17" s="9" t="s">
        <v>111</v>
      </c>
      <c r="Q17" s="9" t="s">
        <v>110</v>
      </c>
      <c r="R17" s="9" t="s">
        <v>85</v>
      </c>
      <c r="S17" s="9" t="s">
        <v>120</v>
      </c>
      <c r="T17" s="9" t="s">
        <v>107</v>
      </c>
      <c r="U17" s="9" t="s">
        <v>84</v>
      </c>
      <c r="V17" s="9" t="s">
        <v>82</v>
      </c>
      <c r="W17" s="9" t="s">
        <v>83</v>
      </c>
      <c r="X17" s="9" t="s">
        <v>117</v>
      </c>
      <c r="Y17" s="9" t="s">
        <v>87</v>
      </c>
      <c r="Z17" s="9" t="s">
        <v>116</v>
      </c>
      <c r="AA17" s="9" t="s">
        <v>119</v>
      </c>
      <c r="AB17" s="9" t="s">
        <v>105</v>
      </c>
      <c r="AC17" s="9" t="s">
        <v>121</v>
      </c>
      <c r="AD17" s="9" t="s">
        <v>102</v>
      </c>
      <c r="AE17" s="9" t="s">
        <v>96</v>
      </c>
      <c r="AF17" s="9" t="s">
        <v>95</v>
      </c>
      <c r="AG17" s="9" t="s">
        <v>115</v>
      </c>
      <c r="AH17" s="9" t="s">
        <v>100</v>
      </c>
      <c r="AI17" s="9" t="s">
        <v>92</v>
      </c>
      <c r="AJ17" s="9" t="s">
        <v>93</v>
      </c>
      <c r="AK17" s="9" t="s">
        <v>86</v>
      </c>
      <c r="AL17" s="9" t="s">
        <v>109</v>
      </c>
      <c r="AM17" s="9" t="s">
        <v>103</v>
      </c>
      <c r="AN17" s="9" t="s">
        <v>97</v>
      </c>
    </row>
    <row r="18" spans="1:40" ht="14.5" x14ac:dyDescent="0.35">
      <c r="A18" s="21" t="s">
        <v>75</v>
      </c>
      <c r="B18" s="22" t="s">
        <v>47</v>
      </c>
      <c r="C18" s="16" t="s">
        <v>86</v>
      </c>
      <c r="D18" s="10" t="s">
        <v>102</v>
      </c>
      <c r="E18" s="10" t="s">
        <v>96</v>
      </c>
      <c r="F18" s="10" t="s">
        <v>115</v>
      </c>
      <c r="G18" s="10" t="s">
        <v>92</v>
      </c>
      <c r="H18" s="10" t="s">
        <v>100</v>
      </c>
      <c r="I18" s="10" t="s">
        <v>107</v>
      </c>
      <c r="J18" s="10" t="s">
        <v>105</v>
      </c>
      <c r="K18" s="10" t="s">
        <v>103</v>
      </c>
      <c r="L18" s="10" t="s">
        <v>82</v>
      </c>
      <c r="M18" s="9" t="s">
        <v>112</v>
      </c>
      <c r="N18" s="9" t="s">
        <v>91</v>
      </c>
      <c r="O18" s="9" t="s">
        <v>104</v>
      </c>
      <c r="P18" s="9" t="s">
        <v>121</v>
      </c>
      <c r="Q18" s="9" t="s">
        <v>108</v>
      </c>
      <c r="R18" s="9" t="s">
        <v>117</v>
      </c>
      <c r="S18" s="9" t="s">
        <v>99</v>
      </c>
      <c r="T18" s="9" t="s">
        <v>114</v>
      </c>
      <c r="U18" s="9" t="s">
        <v>109</v>
      </c>
      <c r="V18" s="9" t="s">
        <v>93</v>
      </c>
      <c r="W18" s="9" t="s">
        <v>85</v>
      </c>
      <c r="X18" s="9" t="s">
        <v>111</v>
      </c>
      <c r="Y18" s="9" t="s">
        <v>89</v>
      </c>
      <c r="Z18" s="9" t="s">
        <v>88</v>
      </c>
      <c r="AA18" s="9" t="s">
        <v>113</v>
      </c>
      <c r="AB18" s="9" t="s">
        <v>90</v>
      </c>
      <c r="AC18" s="9" t="s">
        <v>119</v>
      </c>
      <c r="AD18" s="9" t="s">
        <v>83</v>
      </c>
      <c r="AE18" s="9" t="s">
        <v>120</v>
      </c>
      <c r="AF18" s="9" t="s">
        <v>98</v>
      </c>
      <c r="AG18" s="9" t="s">
        <v>116</v>
      </c>
      <c r="AH18" s="9" t="s">
        <v>101</v>
      </c>
      <c r="AI18" s="9" t="s">
        <v>118</v>
      </c>
      <c r="AJ18" s="9" t="s">
        <v>97</v>
      </c>
      <c r="AK18" s="9" t="s">
        <v>106</v>
      </c>
      <c r="AL18" s="9" t="s">
        <v>84</v>
      </c>
      <c r="AM18" s="9" t="s">
        <v>94</v>
      </c>
      <c r="AN18" s="9" t="s">
        <v>87</v>
      </c>
    </row>
    <row r="19" spans="1:40" ht="14.5" x14ac:dyDescent="0.35">
      <c r="A19" s="21" t="s">
        <v>76</v>
      </c>
      <c r="B19" s="22" t="s">
        <v>60</v>
      </c>
      <c r="C19" s="16" t="s">
        <v>118</v>
      </c>
      <c r="D19" s="10" t="s">
        <v>119</v>
      </c>
      <c r="E19" s="10" t="s">
        <v>116</v>
      </c>
      <c r="F19" s="10" t="s">
        <v>95</v>
      </c>
      <c r="G19" s="10" t="s">
        <v>111</v>
      </c>
      <c r="H19" s="10" t="s">
        <v>89</v>
      </c>
      <c r="I19" s="10" t="s">
        <v>121</v>
      </c>
      <c r="J19" s="10" t="s">
        <v>109</v>
      </c>
      <c r="K19" s="10" t="s">
        <v>112</v>
      </c>
      <c r="L19" s="10" t="s">
        <v>97</v>
      </c>
      <c r="M19" s="9" t="s">
        <v>86</v>
      </c>
      <c r="N19" s="9" t="s">
        <v>98</v>
      </c>
      <c r="O19" s="9" t="s">
        <v>92</v>
      </c>
      <c r="P19" s="9" t="s">
        <v>117</v>
      </c>
      <c r="Q19" s="9" t="s">
        <v>82</v>
      </c>
      <c r="R19" s="9" t="s">
        <v>114</v>
      </c>
      <c r="S19" s="9" t="s">
        <v>105</v>
      </c>
      <c r="T19" s="9" t="s">
        <v>103</v>
      </c>
      <c r="U19" s="9" t="s">
        <v>104</v>
      </c>
      <c r="V19" s="9" t="s">
        <v>113</v>
      </c>
      <c r="W19" s="9" t="s">
        <v>94</v>
      </c>
      <c r="X19" s="9" t="s">
        <v>91</v>
      </c>
      <c r="Y19" s="9" t="s">
        <v>99</v>
      </c>
      <c r="Z19" s="9" t="s">
        <v>110</v>
      </c>
      <c r="AA19" s="9" t="s">
        <v>100</v>
      </c>
      <c r="AB19" s="9" t="s">
        <v>87</v>
      </c>
      <c r="AC19" s="9" t="s">
        <v>85</v>
      </c>
      <c r="AD19" s="9" t="s">
        <v>101</v>
      </c>
      <c r="AE19" s="9" t="s">
        <v>90</v>
      </c>
      <c r="AF19" s="9" t="s">
        <v>106</v>
      </c>
      <c r="AG19" s="9" t="s">
        <v>108</v>
      </c>
      <c r="AH19" s="9" t="s">
        <v>96</v>
      </c>
      <c r="AI19" s="9" t="s">
        <v>102</v>
      </c>
      <c r="AJ19" s="9" t="s">
        <v>120</v>
      </c>
      <c r="AK19" s="9" t="s">
        <v>107</v>
      </c>
      <c r="AL19" s="9" t="s">
        <v>93</v>
      </c>
      <c r="AM19" s="9" t="s">
        <v>83</v>
      </c>
      <c r="AN19" s="9" t="s">
        <v>84</v>
      </c>
    </row>
    <row r="20" spans="1:40" ht="14.5" x14ac:dyDescent="0.35">
      <c r="A20" s="21" t="s">
        <v>77</v>
      </c>
      <c r="B20" s="22" t="s">
        <v>59</v>
      </c>
      <c r="C20" s="16" t="s">
        <v>101</v>
      </c>
      <c r="D20" s="10" t="s">
        <v>109</v>
      </c>
      <c r="E20" s="10" t="s">
        <v>121</v>
      </c>
      <c r="F20" s="10" t="s">
        <v>93</v>
      </c>
      <c r="G20" s="10" t="s">
        <v>114</v>
      </c>
      <c r="H20" s="10" t="s">
        <v>104</v>
      </c>
      <c r="I20" s="10" t="s">
        <v>111</v>
      </c>
      <c r="J20" s="10" t="s">
        <v>100</v>
      </c>
      <c r="K20" s="10" t="s">
        <v>95</v>
      </c>
      <c r="L20" s="10" t="s">
        <v>117</v>
      </c>
      <c r="M20" s="9" t="s">
        <v>99</v>
      </c>
      <c r="N20" s="9" t="s">
        <v>107</v>
      </c>
      <c r="O20" s="9" t="s">
        <v>82</v>
      </c>
      <c r="P20" s="9" t="s">
        <v>86</v>
      </c>
      <c r="Q20" s="9" t="s">
        <v>105</v>
      </c>
      <c r="R20" s="9" t="s">
        <v>116</v>
      </c>
      <c r="S20" s="9" t="s">
        <v>89</v>
      </c>
      <c r="T20" s="9" t="s">
        <v>88</v>
      </c>
      <c r="U20" s="9" t="s">
        <v>98</v>
      </c>
      <c r="V20" s="9" t="s">
        <v>119</v>
      </c>
      <c r="W20" s="9" t="s">
        <v>118</v>
      </c>
      <c r="X20" s="9" t="s">
        <v>120</v>
      </c>
      <c r="Y20" s="9" t="s">
        <v>94</v>
      </c>
      <c r="Z20" s="9" t="s">
        <v>112</v>
      </c>
      <c r="AA20" s="9" t="s">
        <v>92</v>
      </c>
      <c r="AB20" s="9" t="s">
        <v>91</v>
      </c>
      <c r="AC20" s="9" t="s">
        <v>102</v>
      </c>
      <c r="AD20" s="9" t="s">
        <v>106</v>
      </c>
      <c r="AE20" s="9" t="s">
        <v>113</v>
      </c>
      <c r="AF20" s="9" t="s">
        <v>85</v>
      </c>
      <c r="AG20" s="9" t="s">
        <v>97</v>
      </c>
      <c r="AH20" s="9" t="s">
        <v>87</v>
      </c>
      <c r="AI20" s="9" t="s">
        <v>83</v>
      </c>
      <c r="AJ20" s="9" t="s">
        <v>96</v>
      </c>
      <c r="AK20" s="9" t="s">
        <v>90</v>
      </c>
      <c r="AL20" s="9" t="s">
        <v>110</v>
      </c>
      <c r="AM20" s="9" t="s">
        <v>108</v>
      </c>
      <c r="AN20" s="9" t="s">
        <v>115</v>
      </c>
    </row>
    <row r="21" spans="1:40" ht="15" thickBot="1" x14ac:dyDescent="0.4">
      <c r="A21" s="19" t="s">
        <v>78</v>
      </c>
      <c r="B21" s="20" t="s">
        <v>62</v>
      </c>
      <c r="C21" s="16" t="s">
        <v>87</v>
      </c>
      <c r="D21" s="10" t="s">
        <v>117</v>
      </c>
      <c r="E21" s="10" t="s">
        <v>82</v>
      </c>
      <c r="F21" s="10" t="s">
        <v>103</v>
      </c>
      <c r="G21" s="10" t="s">
        <v>99</v>
      </c>
      <c r="H21" s="10" t="s">
        <v>96</v>
      </c>
      <c r="I21" s="10" t="s">
        <v>108</v>
      </c>
      <c r="J21" s="10" t="s">
        <v>91</v>
      </c>
      <c r="K21" s="10" t="s">
        <v>88</v>
      </c>
      <c r="L21" s="10" t="s">
        <v>100</v>
      </c>
      <c r="M21" s="9" t="s">
        <v>95</v>
      </c>
      <c r="N21" s="9" t="s">
        <v>121</v>
      </c>
      <c r="O21" s="9" t="s">
        <v>97</v>
      </c>
      <c r="P21" s="9" t="s">
        <v>85</v>
      </c>
      <c r="Q21" s="9" t="s">
        <v>104</v>
      </c>
      <c r="R21" s="9" t="s">
        <v>86</v>
      </c>
      <c r="S21" s="9" t="s">
        <v>109</v>
      </c>
      <c r="T21" s="9" t="s">
        <v>92</v>
      </c>
      <c r="U21" s="9" t="s">
        <v>89</v>
      </c>
      <c r="V21" s="9" t="s">
        <v>110</v>
      </c>
      <c r="W21" s="9" t="s">
        <v>116</v>
      </c>
      <c r="X21" s="9" t="s">
        <v>106</v>
      </c>
      <c r="Y21" s="9" t="s">
        <v>90</v>
      </c>
      <c r="Z21" s="9" t="s">
        <v>84</v>
      </c>
      <c r="AA21" s="9" t="s">
        <v>114</v>
      </c>
      <c r="AB21" s="9" t="s">
        <v>113</v>
      </c>
      <c r="AC21" s="9" t="s">
        <v>94</v>
      </c>
      <c r="AD21" s="9" t="s">
        <v>107</v>
      </c>
      <c r="AE21" s="9" t="s">
        <v>105</v>
      </c>
      <c r="AF21" s="9" t="s">
        <v>83</v>
      </c>
      <c r="AG21" s="9" t="s">
        <v>120</v>
      </c>
      <c r="AH21" s="9" t="s">
        <v>119</v>
      </c>
      <c r="AI21" s="9" t="s">
        <v>111</v>
      </c>
      <c r="AJ21" s="9" t="s">
        <v>98</v>
      </c>
      <c r="AK21" s="9" t="s">
        <v>118</v>
      </c>
      <c r="AL21" s="9" t="s">
        <v>115</v>
      </c>
      <c r="AM21" s="9" t="s">
        <v>102</v>
      </c>
      <c r="AN21" s="9" t="s">
        <v>101</v>
      </c>
    </row>
    <row r="22" spans="1:40" s="14" customFormat="1" x14ac:dyDescent="0.25"/>
    <row r="23" spans="1:40" s="14" customFormat="1" x14ac:dyDescent="0.25"/>
    <row r="24" spans="1:40" s="14" customFormat="1" x14ac:dyDescent="0.25"/>
    <row r="25" spans="1:40" s="14" customFormat="1" x14ac:dyDescent="0.25"/>
    <row r="26" spans="1:40" s="14" customFormat="1" x14ac:dyDescent="0.25"/>
    <row r="27" spans="1:40" s="14" customFormat="1" x14ac:dyDescent="0.25"/>
    <row r="28" spans="1:40" s="14" customFormat="1" x14ac:dyDescent="0.25"/>
    <row r="29" spans="1:40" s="14" customFormat="1" x14ac:dyDescent="0.25"/>
    <row r="30" spans="1:40" s="14" customFormat="1" x14ac:dyDescent="0.25"/>
    <row r="31" spans="1:40" s="14" customFormat="1" x14ac:dyDescent="0.25"/>
    <row r="32" spans="1:40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</sheetData>
  <conditionalFormatting sqref="F136:F1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B65-8314-416C-93BB-933441D1D43A}">
  <sheetPr>
    <tabColor theme="1"/>
    <outlinePr summaryBelow="0" summaryRight="0"/>
  </sheetPr>
  <dimension ref="A1:AM1000"/>
  <sheetViews>
    <sheetView topLeftCell="A70" workbookViewId="0">
      <pane xSplit="1" topLeftCell="B1" activePane="topRight" state="frozen"/>
      <selection pane="topRight" activeCell="A104" sqref="A104:XFD104"/>
    </sheetView>
  </sheetViews>
  <sheetFormatPr defaultColWidth="17.26953125" defaultRowHeight="15" customHeight="1" x14ac:dyDescent="0.25"/>
  <cols>
    <col min="1" max="1" width="16.453125" style="3" customWidth="1"/>
    <col min="2" max="39" width="8.7265625" style="3" customWidth="1"/>
    <col min="40" max="16384" width="17.26953125" style="3"/>
  </cols>
  <sheetData>
    <row r="1" spans="1:39" ht="15.75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70" customFormat="1" ht="12.75" customHeight="1" x14ac:dyDescent="0.35">
      <c r="A2" s="69" t="s">
        <v>1</v>
      </c>
      <c r="B2" s="69" t="s">
        <v>6</v>
      </c>
      <c r="C2" s="69" t="s">
        <v>7</v>
      </c>
      <c r="D2" s="69" t="s">
        <v>8</v>
      </c>
      <c r="E2" s="69" t="s">
        <v>9</v>
      </c>
      <c r="F2" s="69" t="s">
        <v>10</v>
      </c>
      <c r="G2" s="69" t="s">
        <v>11</v>
      </c>
      <c r="H2" s="69" t="s">
        <v>12</v>
      </c>
      <c r="I2" s="69" t="s">
        <v>13</v>
      </c>
      <c r="J2" s="69" t="s">
        <v>14</v>
      </c>
      <c r="K2" s="69" t="s">
        <v>15</v>
      </c>
      <c r="L2" s="68" t="s">
        <v>16</v>
      </c>
      <c r="M2" s="68" t="s">
        <v>17</v>
      </c>
      <c r="N2" s="68" t="s">
        <v>18</v>
      </c>
      <c r="O2" s="68" t="s">
        <v>19</v>
      </c>
      <c r="P2" s="68" t="s">
        <v>20</v>
      </c>
      <c r="Q2" s="68" t="s">
        <v>21</v>
      </c>
      <c r="R2" s="68" t="s">
        <v>22</v>
      </c>
      <c r="S2" s="68" t="s">
        <v>23</v>
      </c>
      <c r="T2" s="68" t="s">
        <v>24</v>
      </c>
      <c r="U2" s="68" t="s">
        <v>25</v>
      </c>
      <c r="V2" s="68" t="s">
        <v>26</v>
      </c>
      <c r="W2" s="68" t="s">
        <v>27</v>
      </c>
      <c r="X2" s="68" t="s">
        <v>28</v>
      </c>
      <c r="Y2" s="68" t="s">
        <v>29</v>
      </c>
      <c r="Z2" s="68" t="s">
        <v>30</v>
      </c>
      <c r="AA2" s="68" t="s">
        <v>31</v>
      </c>
      <c r="AB2" s="68" t="s">
        <v>32</v>
      </c>
      <c r="AC2" s="68" t="s">
        <v>33</v>
      </c>
      <c r="AD2" s="68" t="s">
        <v>34</v>
      </c>
      <c r="AE2" s="68" t="s">
        <v>35</v>
      </c>
      <c r="AF2" s="68" t="s">
        <v>36</v>
      </c>
      <c r="AG2" s="68" t="s">
        <v>37</v>
      </c>
      <c r="AH2" s="68" t="s">
        <v>38</v>
      </c>
      <c r="AI2" s="68" t="s">
        <v>39</v>
      </c>
      <c r="AJ2" s="68" t="s">
        <v>40</v>
      </c>
      <c r="AK2" s="68" t="s">
        <v>41</v>
      </c>
      <c r="AL2" s="68" t="s">
        <v>42</v>
      </c>
      <c r="AM2" s="68" t="s">
        <v>43</v>
      </c>
    </row>
    <row r="3" spans="1:39" ht="12.75" customHeight="1" x14ac:dyDescent="0.35">
      <c r="A3" s="68" t="str">
        <f>Difficulties!A3</f>
        <v>Arsenal</v>
      </c>
      <c r="B3" s="9" t="str">
        <f>LEFT(Fixtures!C2,(LEN(Fixtures!C2)-4))</f>
        <v>MCI</v>
      </c>
      <c r="C3" s="9" t="str">
        <f>LEFT(Fixtures!D2,(LEN(Fixtures!D2)-4))</f>
        <v>CHE</v>
      </c>
      <c r="D3" s="9" t="str">
        <f>LEFT(Fixtures!E2,(LEN(Fixtures!E2)-4))</f>
        <v>WHU</v>
      </c>
      <c r="E3" s="9" t="str">
        <f>LEFT(Fixtures!F2,(LEN(Fixtures!F2)-4))</f>
        <v>CAR</v>
      </c>
      <c r="F3" s="9" t="str">
        <f>LEFT(Fixtures!G2,(LEN(Fixtures!G2)-4))</f>
        <v>NEW</v>
      </c>
      <c r="G3" s="9" t="str">
        <f>LEFT(Fixtures!H2,(LEN(Fixtures!H2)-4))</f>
        <v>EVE</v>
      </c>
      <c r="H3" s="9" t="str">
        <f>LEFT(Fixtures!I2,(LEN(Fixtures!I2)-4))</f>
        <v>WAT</v>
      </c>
      <c r="I3" s="9" t="str">
        <f>LEFT(Fixtures!J2,(LEN(Fixtures!J2)-4))</f>
        <v>FUL</v>
      </c>
      <c r="J3" s="9" t="str">
        <f>LEFT(Fixtures!K2,(LEN(Fixtures!K2)-4))</f>
        <v>LEI</v>
      </c>
      <c r="K3" s="9" t="str">
        <f>LEFT(Fixtures!L2,(LEN(Fixtures!L2)-4))</f>
        <v>CRY</v>
      </c>
      <c r="L3" s="9" t="str">
        <f>LEFT(Fixtures!M2,(LEN(Fixtures!M2)-4))</f>
        <v>LIV</v>
      </c>
      <c r="M3" s="9" t="str">
        <f>LEFT(Fixtures!N2,(LEN(Fixtures!N2)-4))</f>
        <v>WOL</v>
      </c>
      <c r="N3" s="9" t="str">
        <f>LEFT(Fixtures!O2,(LEN(Fixtures!O2)-4))</f>
        <v>BOU</v>
      </c>
      <c r="O3" s="9" t="str">
        <f>LEFT(Fixtures!P2,(LEN(Fixtures!P2)-4))</f>
        <v>TOT</v>
      </c>
      <c r="P3" s="9" t="str">
        <f>LEFT(Fixtures!Q2,(LEN(Fixtures!Q2)-4))</f>
        <v>MNU</v>
      </c>
      <c r="Q3" s="9" t="str">
        <f>LEFT(Fixtures!R2,(LEN(Fixtures!R2)-4))</f>
        <v>HUD</v>
      </c>
      <c r="R3" s="9" t="str">
        <f>LEFT(Fixtures!S2,(LEN(Fixtures!S2)-4))</f>
        <v>SOU</v>
      </c>
      <c r="S3" s="9" t="str">
        <f>LEFT(Fixtures!T2,(LEN(Fixtures!T2)-4))</f>
        <v>BUR</v>
      </c>
      <c r="T3" s="9" t="str">
        <f>LEFT(Fixtures!U2,(LEN(Fixtures!U2)-4))</f>
        <v>BHA</v>
      </c>
      <c r="U3" s="9" t="str">
        <f>LEFT(Fixtures!V2,(LEN(Fixtures!V2)-4))</f>
        <v>LIV</v>
      </c>
      <c r="V3" s="9" t="str">
        <f>LEFT(Fixtures!W2,(LEN(Fixtures!W2)-4))</f>
        <v>FUL</v>
      </c>
      <c r="W3" s="9" t="str">
        <f>LEFT(Fixtures!X2,(LEN(Fixtures!X2)-4))</f>
        <v>WHU</v>
      </c>
      <c r="X3" s="9" t="str">
        <f>LEFT(Fixtures!Y2,(LEN(Fixtures!Y2)-4))</f>
        <v>CHE</v>
      </c>
      <c r="Y3" s="9" t="str">
        <f>LEFT(Fixtures!Z2,(LEN(Fixtures!Z2)-4))</f>
        <v>CAR</v>
      </c>
      <c r="Z3" s="9" t="str">
        <f>LEFT(Fixtures!AA2,(LEN(Fixtures!AA2)-4))</f>
        <v>MCI</v>
      </c>
      <c r="AA3" s="9" t="str">
        <f>LEFT(Fixtures!AB2,(LEN(Fixtures!AB2)-4))</f>
        <v>HUD</v>
      </c>
      <c r="AB3" s="9" t="str">
        <f>LEFT(Fixtures!AC2,(LEN(Fixtures!AC2)-4))</f>
        <v>SOU</v>
      </c>
      <c r="AC3" s="9" t="str">
        <f>LEFT(Fixtures!AD2,(LEN(Fixtures!AD2)-4))</f>
        <v>BOU</v>
      </c>
      <c r="AD3" s="9" t="str">
        <f>LEFT(Fixtures!AE2,(LEN(Fixtures!AE2)-4))</f>
        <v>TOT</v>
      </c>
      <c r="AE3" s="9" t="str">
        <f>LEFT(Fixtures!AF2,(LEN(Fixtures!AF2)-4))</f>
        <v>MNU</v>
      </c>
      <c r="AF3" s="9" t="str">
        <f>LEFT(Fixtures!AG2,(LEN(Fixtures!AG2)-4))</f>
        <v>WOL</v>
      </c>
      <c r="AG3" s="9" t="str">
        <f>LEFT(Fixtures!AH2,(LEN(Fixtures!AH2)-4))</f>
        <v>NEW</v>
      </c>
      <c r="AH3" s="9" t="str">
        <f>LEFT(Fixtures!AI2,(LEN(Fixtures!AI2)-4))</f>
        <v>EVE</v>
      </c>
      <c r="AI3" s="9" t="str">
        <f>LEFT(Fixtures!AJ2,(LEN(Fixtures!AJ2)-4))</f>
        <v>WAT</v>
      </c>
      <c r="AJ3" s="9" t="str">
        <f>LEFT(Fixtures!AK2,(LEN(Fixtures!AK2)-4))</f>
        <v>CRY</v>
      </c>
      <c r="AK3" s="9" t="str">
        <f>LEFT(Fixtures!AL2,(LEN(Fixtures!AL2)-4))</f>
        <v>LEI</v>
      </c>
      <c r="AL3" s="9" t="str">
        <f>LEFT(Fixtures!AM2,(LEN(Fixtures!AM2)-4))</f>
        <v>BHA</v>
      </c>
      <c r="AM3" s="9" t="str">
        <f>LEFT(Fixtures!AN2,(LEN(Fixtures!AN2)-4))</f>
        <v>BUR</v>
      </c>
    </row>
    <row r="4" spans="1:39" ht="12.75" customHeight="1" x14ac:dyDescent="0.35">
      <c r="A4" s="68" t="str">
        <f>Difficulties!A4</f>
        <v>Bournemouth</v>
      </c>
      <c r="B4" s="9" t="str">
        <f>LEFT(Fixtures!C3,(LEN(Fixtures!C3)-4))</f>
        <v>CAR</v>
      </c>
      <c r="C4" s="9" t="str">
        <f>LEFT(Fixtures!D3,(LEN(Fixtures!D3)-4))</f>
        <v>WHU</v>
      </c>
      <c r="D4" s="9" t="str">
        <f>LEFT(Fixtures!E3,(LEN(Fixtures!E3)-4))</f>
        <v>EVE</v>
      </c>
      <c r="E4" s="9" t="str">
        <f>LEFT(Fixtures!F3,(LEN(Fixtures!F3)-4))</f>
        <v>CHE</v>
      </c>
      <c r="F4" s="9" t="str">
        <f>LEFT(Fixtures!G3,(LEN(Fixtures!G3)-4))</f>
        <v>LEI</v>
      </c>
      <c r="G4" s="9" t="str">
        <f>LEFT(Fixtures!H3,(LEN(Fixtures!H3)-4))</f>
        <v>BUR</v>
      </c>
      <c r="H4" s="9" t="str">
        <f>LEFT(Fixtures!I3,(LEN(Fixtures!I3)-4))</f>
        <v>CRY</v>
      </c>
      <c r="I4" s="9" t="str">
        <f>LEFT(Fixtures!J3,(LEN(Fixtures!J3)-4))</f>
        <v>WAT</v>
      </c>
      <c r="J4" s="9" t="str">
        <f>LEFT(Fixtures!K3,(LEN(Fixtures!K3)-4))</f>
        <v>SOU</v>
      </c>
      <c r="K4" s="9" t="str">
        <f>LEFT(Fixtures!L3,(LEN(Fixtures!L3)-4))</f>
        <v>FUL</v>
      </c>
      <c r="L4" s="9" t="str">
        <f>LEFT(Fixtures!M3,(LEN(Fixtures!M3)-4))</f>
        <v>MNU</v>
      </c>
      <c r="M4" s="9" t="str">
        <f>LEFT(Fixtures!N3,(LEN(Fixtures!N3)-4))</f>
        <v>NEW</v>
      </c>
      <c r="N4" s="9" t="str">
        <f>LEFT(Fixtures!O3,(LEN(Fixtures!O3)-4))</f>
        <v>ARS</v>
      </c>
      <c r="O4" s="9" t="str">
        <f>LEFT(Fixtures!P3,(LEN(Fixtures!P3)-4))</f>
        <v>MCI</v>
      </c>
      <c r="P4" s="9" t="str">
        <f>LEFT(Fixtures!Q3,(LEN(Fixtures!Q3)-4))</f>
        <v>HUD</v>
      </c>
      <c r="Q4" s="9" t="str">
        <f>LEFT(Fixtures!R3,(LEN(Fixtures!R3)-4))</f>
        <v>LIV</v>
      </c>
      <c r="R4" s="9" t="str">
        <f>LEFT(Fixtures!S3,(LEN(Fixtures!S3)-4))</f>
        <v>WOL</v>
      </c>
      <c r="S4" s="9" t="str">
        <f>LEFT(Fixtures!T3,(LEN(Fixtures!T3)-4))</f>
        <v>BHA</v>
      </c>
      <c r="T4" s="9" t="str">
        <f>LEFT(Fixtures!U3,(LEN(Fixtures!U3)-4))</f>
        <v>TOT</v>
      </c>
      <c r="U4" s="9" t="str">
        <f>LEFT(Fixtures!V3,(LEN(Fixtures!V3)-4))</f>
        <v>MNU</v>
      </c>
      <c r="V4" s="9" t="str">
        <f>LEFT(Fixtures!W3,(LEN(Fixtures!W3)-4))</f>
        <v>WAT</v>
      </c>
      <c r="W4" s="9" t="str">
        <f>LEFT(Fixtures!X3,(LEN(Fixtures!X3)-4))</f>
        <v>EVE</v>
      </c>
      <c r="X4" s="9" t="str">
        <f>LEFT(Fixtures!Y3,(LEN(Fixtures!Y3)-4))</f>
        <v>WHU</v>
      </c>
      <c r="Y4" s="9" t="str">
        <f>LEFT(Fixtures!Z3,(LEN(Fixtures!Z3)-4))</f>
        <v>CHE</v>
      </c>
      <c r="Z4" s="9" t="str">
        <f>LEFT(Fixtures!AA3,(LEN(Fixtures!AA3)-4))</f>
        <v>CAR</v>
      </c>
      <c r="AA4" s="9" t="str">
        <f>LEFT(Fixtures!AB3,(LEN(Fixtures!AB3)-4))</f>
        <v>LIV</v>
      </c>
      <c r="AB4" s="9" t="str">
        <f>LEFT(Fixtures!AC3,(LEN(Fixtures!AC3)-4))</f>
        <v>WOL</v>
      </c>
      <c r="AC4" s="9" t="str">
        <f>LEFT(Fixtures!AD3,(LEN(Fixtures!AD3)-4))</f>
        <v>ARS</v>
      </c>
      <c r="AD4" s="9" t="str">
        <f>LEFT(Fixtures!AE3,(LEN(Fixtures!AE3)-4))</f>
        <v>MCI</v>
      </c>
      <c r="AE4" s="9" t="str">
        <f>LEFT(Fixtures!AF3,(LEN(Fixtures!AF3)-4))</f>
        <v>HUD</v>
      </c>
      <c r="AF4" s="9" t="str">
        <f>LEFT(Fixtures!AG3,(LEN(Fixtures!AG3)-4))</f>
        <v>NEW</v>
      </c>
      <c r="AG4" s="9" t="str">
        <f>LEFT(Fixtures!AH3,(LEN(Fixtures!AH3)-4))</f>
        <v>LEI</v>
      </c>
      <c r="AH4" s="9" t="str">
        <f>LEFT(Fixtures!AI3,(LEN(Fixtures!AI3)-4))</f>
        <v>BUR</v>
      </c>
      <c r="AI4" s="9" t="str">
        <f>LEFT(Fixtures!AJ3,(LEN(Fixtures!AJ3)-4))</f>
        <v>BHA</v>
      </c>
      <c r="AJ4" s="9" t="str">
        <f>LEFT(Fixtures!AK3,(LEN(Fixtures!AK3)-4))</f>
        <v>FUL</v>
      </c>
      <c r="AK4" s="9" t="str">
        <f>LEFT(Fixtures!AL3,(LEN(Fixtures!AL3)-4))</f>
        <v>SOU</v>
      </c>
      <c r="AL4" s="9" t="str">
        <f>LEFT(Fixtures!AM3,(LEN(Fixtures!AM3)-4))</f>
        <v>TOT</v>
      </c>
      <c r="AM4" s="9" t="str">
        <f>LEFT(Fixtures!AN3,(LEN(Fixtures!AN3)-4))</f>
        <v>CRY</v>
      </c>
    </row>
    <row r="5" spans="1:39" ht="12.75" customHeight="1" x14ac:dyDescent="0.35">
      <c r="A5" s="68" t="str">
        <f>Difficulties!A5</f>
        <v>Brighton</v>
      </c>
      <c r="B5" s="9" t="str">
        <f>LEFT(Fixtures!C4,(LEN(Fixtures!C4)-4))</f>
        <v>WAT</v>
      </c>
      <c r="C5" s="9" t="str">
        <f>LEFT(Fixtures!D4,(LEN(Fixtures!D4)-4))</f>
        <v>MNU</v>
      </c>
      <c r="D5" s="9" t="str">
        <f>LEFT(Fixtures!E4,(LEN(Fixtures!E4)-4))</f>
        <v>LIV</v>
      </c>
      <c r="E5" s="9" t="str">
        <f>LEFT(Fixtures!F4,(LEN(Fixtures!F4)-4))</f>
        <v>FUL</v>
      </c>
      <c r="F5" s="9" t="str">
        <f>LEFT(Fixtures!G4,(LEN(Fixtures!G4)-4))</f>
        <v>SOU</v>
      </c>
      <c r="G5" s="9" t="str">
        <f>LEFT(Fixtures!H4,(LEN(Fixtures!H4)-4))</f>
        <v>TOT</v>
      </c>
      <c r="H5" s="9" t="str">
        <f>LEFT(Fixtures!I4,(LEN(Fixtures!I4)-4))</f>
        <v>MCI</v>
      </c>
      <c r="I5" s="9" t="str">
        <f>LEFT(Fixtures!J4,(LEN(Fixtures!J4)-4))</f>
        <v>WHU</v>
      </c>
      <c r="J5" s="9" t="str">
        <f>LEFT(Fixtures!K4,(LEN(Fixtures!K4)-4))</f>
        <v>NEW</v>
      </c>
      <c r="K5" s="9" t="str">
        <f>LEFT(Fixtures!L4,(LEN(Fixtures!L4)-4))</f>
        <v>WOL</v>
      </c>
      <c r="L5" s="9" t="str">
        <f>LEFT(Fixtures!M4,(LEN(Fixtures!M4)-4))</f>
        <v>EVE</v>
      </c>
      <c r="M5" s="9" t="str">
        <f>LEFT(Fixtures!N4,(LEN(Fixtures!N4)-4))</f>
        <v>CAR</v>
      </c>
      <c r="N5" s="9" t="str">
        <f>LEFT(Fixtures!O4,(LEN(Fixtures!O4)-4))</f>
        <v>LEI</v>
      </c>
      <c r="O5" s="9" t="str">
        <f>LEFT(Fixtures!P4,(LEN(Fixtures!P4)-4))</f>
        <v>HUD</v>
      </c>
      <c r="P5" s="9" t="str">
        <f>LEFT(Fixtures!Q4,(LEN(Fixtures!Q4)-4))</f>
        <v>CRY</v>
      </c>
      <c r="Q5" s="9" t="str">
        <f>LEFT(Fixtures!R4,(LEN(Fixtures!R4)-4))</f>
        <v>BUR</v>
      </c>
      <c r="R5" s="9" t="str">
        <f>LEFT(Fixtures!S4,(LEN(Fixtures!S4)-4))</f>
        <v>CHE</v>
      </c>
      <c r="S5" s="9" t="str">
        <f>LEFT(Fixtures!T4,(LEN(Fixtures!T4)-4))</f>
        <v>BOU</v>
      </c>
      <c r="T5" s="9" t="str">
        <f>LEFT(Fixtures!U4,(LEN(Fixtures!U4)-4))</f>
        <v>ARS</v>
      </c>
      <c r="U5" s="9" t="str">
        <f>LEFT(Fixtures!V4,(LEN(Fixtures!V4)-4))</f>
        <v>EVE</v>
      </c>
      <c r="V5" s="9" t="str">
        <f>LEFT(Fixtures!W4,(LEN(Fixtures!W4)-4))</f>
        <v>WHU</v>
      </c>
      <c r="W5" s="9" t="str">
        <f>LEFT(Fixtures!X4,(LEN(Fixtures!X4)-4))</f>
        <v>LIV</v>
      </c>
      <c r="X5" s="9" t="str">
        <f>LEFT(Fixtures!Y4,(LEN(Fixtures!Y4)-4))</f>
        <v>MNU</v>
      </c>
      <c r="Y5" s="9" t="str">
        <f>LEFT(Fixtures!Z4,(LEN(Fixtures!Z4)-4))</f>
        <v>FUL</v>
      </c>
      <c r="Z5" s="9" t="str">
        <f>LEFT(Fixtures!AA4,(LEN(Fixtures!AA4)-4))</f>
        <v>WAT</v>
      </c>
      <c r="AA5" s="9" t="str">
        <f>LEFT(Fixtures!AB4,(LEN(Fixtures!AB4)-4))</f>
        <v>BUR</v>
      </c>
      <c r="AB5" s="9" t="str">
        <f>LEFT(Fixtures!AC4,(LEN(Fixtures!AC4)-4))</f>
        <v>CHE</v>
      </c>
      <c r="AC5" s="9" t="str">
        <f>LEFT(Fixtures!AD4,(LEN(Fixtures!AD4)-4))</f>
        <v>LEI</v>
      </c>
      <c r="AD5" s="9" t="str">
        <f>LEFT(Fixtures!AE4,(LEN(Fixtures!AE4)-4))</f>
        <v>HUD</v>
      </c>
      <c r="AE5" s="9" t="str">
        <f>LEFT(Fixtures!AF4,(LEN(Fixtures!AF4)-4))</f>
        <v>CRY</v>
      </c>
      <c r="AF5" s="9" t="str">
        <f>LEFT(Fixtures!AG4,(LEN(Fixtures!AG4)-4))</f>
        <v>CAR</v>
      </c>
      <c r="AG5" s="9" t="str">
        <f>LEFT(Fixtures!AH4,(LEN(Fixtures!AH4)-4))</f>
        <v>SOU</v>
      </c>
      <c r="AH5" s="9" t="str">
        <f>LEFT(Fixtures!AI4,(LEN(Fixtures!AI4)-4))</f>
        <v>TOT</v>
      </c>
      <c r="AI5" s="9" t="str">
        <f>LEFT(Fixtures!AJ4,(LEN(Fixtures!AJ4)-4))</f>
        <v>BOU</v>
      </c>
      <c r="AJ5" s="9" t="str">
        <f>LEFT(Fixtures!AK4,(LEN(Fixtures!AK4)-4))</f>
        <v>WOL</v>
      </c>
      <c r="AK5" s="9" t="str">
        <f>LEFT(Fixtures!AL4,(LEN(Fixtures!AL4)-4))</f>
        <v>NEW</v>
      </c>
      <c r="AL5" s="9" t="str">
        <f>LEFT(Fixtures!AM4,(LEN(Fixtures!AM4)-4))</f>
        <v>ARS</v>
      </c>
      <c r="AM5" s="9" t="str">
        <f>LEFT(Fixtures!AN4,(LEN(Fixtures!AN4)-4))</f>
        <v>MCI</v>
      </c>
    </row>
    <row r="6" spans="1:39" ht="12.75" customHeight="1" x14ac:dyDescent="0.35">
      <c r="A6" s="68" t="str">
        <f>Difficulties!A6</f>
        <v>Burnley</v>
      </c>
      <c r="B6" s="9" t="str">
        <f>LEFT(Fixtures!C5,(LEN(Fixtures!C5)-4))</f>
        <v>SOU</v>
      </c>
      <c r="C6" s="9" t="str">
        <f>LEFT(Fixtures!D5,(LEN(Fixtures!D5)-4))</f>
        <v>WAT</v>
      </c>
      <c r="D6" s="9" t="str">
        <f>LEFT(Fixtures!E5,(LEN(Fixtures!E5)-4))</f>
        <v>FUL</v>
      </c>
      <c r="E6" s="9" t="str">
        <f>LEFT(Fixtures!F5,(LEN(Fixtures!F5)-4))</f>
        <v>MNU</v>
      </c>
      <c r="F6" s="9" t="str">
        <f>LEFT(Fixtures!G5,(LEN(Fixtures!G5)-4))</f>
        <v>WOL</v>
      </c>
      <c r="G6" s="9" t="str">
        <f>LEFT(Fixtures!H5,(LEN(Fixtures!H5)-4))</f>
        <v>BOU</v>
      </c>
      <c r="H6" s="9" t="str">
        <f>LEFT(Fixtures!I5,(LEN(Fixtures!I5)-4))</f>
        <v>CAR</v>
      </c>
      <c r="I6" s="9" t="str">
        <f>LEFT(Fixtures!J5,(LEN(Fixtures!J5)-4))</f>
        <v>HUD</v>
      </c>
      <c r="J6" s="9" t="str">
        <f>LEFT(Fixtures!K5,(LEN(Fixtures!K5)-4))</f>
        <v>MCI</v>
      </c>
      <c r="K6" s="9" t="str">
        <f>LEFT(Fixtures!L5,(LEN(Fixtures!L5)-4))</f>
        <v>CHE</v>
      </c>
      <c r="L6" s="9" t="str">
        <f>LEFT(Fixtures!M5,(LEN(Fixtures!M5)-4))</f>
        <v>WHU</v>
      </c>
      <c r="M6" s="9" t="str">
        <f>LEFT(Fixtures!N5,(LEN(Fixtures!N5)-4))</f>
        <v>LEI</v>
      </c>
      <c r="N6" s="9" t="str">
        <f>LEFT(Fixtures!O5,(LEN(Fixtures!O5)-4))</f>
        <v>NEW</v>
      </c>
      <c r="O6" s="9" t="str">
        <f>LEFT(Fixtures!P5,(LEN(Fixtures!P5)-4))</f>
        <v>CRY</v>
      </c>
      <c r="P6" s="9" t="str">
        <f>LEFT(Fixtures!Q5,(LEN(Fixtures!Q5)-4))</f>
        <v>LIV</v>
      </c>
      <c r="Q6" s="9" t="str">
        <f>LEFT(Fixtures!R5,(LEN(Fixtures!R5)-4))</f>
        <v>BHA</v>
      </c>
      <c r="R6" s="9" t="str">
        <f>LEFT(Fixtures!S5,(LEN(Fixtures!S5)-4))</f>
        <v>TOT</v>
      </c>
      <c r="S6" s="9" t="str">
        <f>LEFT(Fixtures!T5,(LEN(Fixtures!T5)-4))</f>
        <v>ARS</v>
      </c>
      <c r="T6" s="9" t="str">
        <f>LEFT(Fixtures!U5,(LEN(Fixtures!U5)-4))</f>
        <v>EVE</v>
      </c>
      <c r="U6" s="9" t="str">
        <f>LEFT(Fixtures!V5,(LEN(Fixtures!V5)-4))</f>
        <v>WHU</v>
      </c>
      <c r="V6" s="9" t="str">
        <f>LEFT(Fixtures!W5,(LEN(Fixtures!W5)-4))</f>
        <v>HUD</v>
      </c>
      <c r="W6" s="9" t="str">
        <f>LEFT(Fixtures!X5,(LEN(Fixtures!X5)-4))</f>
        <v>FUL</v>
      </c>
      <c r="X6" s="9" t="str">
        <f>LEFT(Fixtures!Y5,(LEN(Fixtures!Y5)-4))</f>
        <v>WAT</v>
      </c>
      <c r="Y6" s="9" t="str">
        <f>LEFT(Fixtures!Z5,(LEN(Fixtures!Z5)-4))</f>
        <v>MNU</v>
      </c>
      <c r="Z6" s="9" t="str">
        <f>LEFT(Fixtures!AA5,(LEN(Fixtures!AA5)-4))</f>
        <v>SOU</v>
      </c>
      <c r="AA6" s="9" t="str">
        <f>LEFT(Fixtures!AB5,(LEN(Fixtures!AB5)-4))</f>
        <v>BHA</v>
      </c>
      <c r="AB6" s="9" t="str">
        <f>LEFT(Fixtures!AC5,(LEN(Fixtures!AC5)-4))</f>
        <v>TOT</v>
      </c>
      <c r="AC6" s="9" t="str">
        <f>LEFT(Fixtures!AD5,(LEN(Fixtures!AD5)-4))</f>
        <v>NEW</v>
      </c>
      <c r="AD6" s="9" t="str">
        <f>LEFT(Fixtures!AE5,(LEN(Fixtures!AE5)-4))</f>
        <v>CRY</v>
      </c>
      <c r="AE6" s="9" t="str">
        <f>LEFT(Fixtures!AF5,(LEN(Fixtures!AF5)-4))</f>
        <v>LIV</v>
      </c>
      <c r="AF6" s="9" t="str">
        <f>LEFT(Fixtures!AG5,(LEN(Fixtures!AG5)-4))</f>
        <v>LEI</v>
      </c>
      <c r="AG6" s="9" t="str">
        <f>LEFT(Fixtures!AH5,(LEN(Fixtures!AH5)-4))</f>
        <v>WOL</v>
      </c>
      <c r="AH6" s="9" t="str">
        <f>LEFT(Fixtures!AI5,(LEN(Fixtures!AI5)-4))</f>
        <v>BOU</v>
      </c>
      <c r="AI6" s="9" t="str">
        <f>LEFT(Fixtures!AJ5,(LEN(Fixtures!AJ5)-4))</f>
        <v>CAR</v>
      </c>
      <c r="AJ6" s="9" t="str">
        <f>LEFT(Fixtures!AK5,(LEN(Fixtures!AK5)-4))</f>
        <v>CHE</v>
      </c>
      <c r="AK6" s="9" t="str">
        <f>LEFT(Fixtures!AL5,(LEN(Fixtures!AL5)-4))</f>
        <v>MCI</v>
      </c>
      <c r="AL6" s="9" t="str">
        <f>LEFT(Fixtures!AM5,(LEN(Fixtures!AM5)-4))</f>
        <v>EVE</v>
      </c>
      <c r="AM6" s="9" t="str">
        <f>LEFT(Fixtures!AN5,(LEN(Fixtures!AN5)-4))</f>
        <v>ARS</v>
      </c>
    </row>
    <row r="7" spans="1:39" ht="12.75" customHeight="1" x14ac:dyDescent="0.35">
      <c r="A7" s="68" t="str">
        <f>Difficulties!A7</f>
        <v>Cardiff</v>
      </c>
      <c r="B7" s="9" t="str">
        <f>LEFT(Fixtures!C6,(LEN(Fixtures!C6)-4))</f>
        <v>BOU</v>
      </c>
      <c r="C7" s="9" t="str">
        <f>LEFT(Fixtures!D6,(LEN(Fixtures!D6)-4))</f>
        <v>NEW</v>
      </c>
      <c r="D7" s="9" t="str">
        <f>LEFT(Fixtures!E6,(LEN(Fixtures!E6)-4))</f>
        <v>HUD</v>
      </c>
      <c r="E7" s="9" t="str">
        <f>LEFT(Fixtures!F6,(LEN(Fixtures!F6)-4))</f>
        <v>ARS</v>
      </c>
      <c r="F7" s="9" t="str">
        <f>LEFT(Fixtures!G6,(LEN(Fixtures!G6)-4))</f>
        <v>CHE</v>
      </c>
      <c r="G7" s="9" t="str">
        <f>LEFT(Fixtures!H6,(LEN(Fixtures!H6)-4))</f>
        <v>MCI</v>
      </c>
      <c r="H7" s="9" t="str">
        <f>LEFT(Fixtures!I6,(LEN(Fixtures!I6)-4))</f>
        <v>BUR</v>
      </c>
      <c r="I7" s="9" t="str">
        <f>LEFT(Fixtures!J6,(LEN(Fixtures!J6)-4))</f>
        <v>TOT</v>
      </c>
      <c r="J7" s="9" t="str">
        <f>LEFT(Fixtures!K6,(LEN(Fixtures!K6)-4))</f>
        <v>FUL</v>
      </c>
      <c r="K7" s="9" t="str">
        <f>LEFT(Fixtures!L6,(LEN(Fixtures!L6)-4))</f>
        <v>LIV</v>
      </c>
      <c r="L7" s="9" t="str">
        <f>LEFT(Fixtures!M6,(LEN(Fixtures!M6)-4))</f>
        <v>LEI</v>
      </c>
      <c r="M7" s="9" t="str">
        <f>LEFT(Fixtures!N6,(LEN(Fixtures!N6)-4))</f>
        <v>BHA</v>
      </c>
      <c r="N7" s="9" t="str">
        <f>LEFT(Fixtures!O6,(LEN(Fixtures!O6)-4))</f>
        <v>EVE</v>
      </c>
      <c r="O7" s="9" t="str">
        <f>LEFT(Fixtures!P6,(LEN(Fixtures!P6)-4))</f>
        <v>WOL</v>
      </c>
      <c r="P7" s="9" t="str">
        <f>LEFT(Fixtures!Q6,(LEN(Fixtures!Q6)-4))</f>
        <v>WHU</v>
      </c>
      <c r="Q7" s="9" t="str">
        <f>LEFT(Fixtures!R6,(LEN(Fixtures!R6)-4))</f>
        <v>SOU</v>
      </c>
      <c r="R7" s="9" t="str">
        <f>LEFT(Fixtures!S6,(LEN(Fixtures!S6)-4))</f>
        <v>WAT</v>
      </c>
      <c r="S7" s="9" t="str">
        <f>LEFT(Fixtures!T6,(LEN(Fixtures!T6)-4))</f>
        <v>MNU</v>
      </c>
      <c r="T7" s="9" t="str">
        <f>LEFT(Fixtures!U6,(LEN(Fixtures!U6)-4))</f>
        <v>CRY</v>
      </c>
      <c r="U7" s="9" t="str">
        <f>LEFT(Fixtures!V6,(LEN(Fixtures!V6)-4))</f>
        <v>LEI</v>
      </c>
      <c r="V7" s="9" t="str">
        <f>LEFT(Fixtures!W6,(LEN(Fixtures!W6)-4))</f>
        <v>TOT</v>
      </c>
      <c r="W7" s="9" t="str">
        <f>LEFT(Fixtures!X6,(LEN(Fixtures!X6)-4))</f>
        <v>HUD</v>
      </c>
      <c r="X7" s="9" t="str">
        <f>LEFT(Fixtures!Y6,(LEN(Fixtures!Y6)-4))</f>
        <v>NEW</v>
      </c>
      <c r="Y7" s="9" t="str">
        <f>LEFT(Fixtures!Z6,(LEN(Fixtures!Z6)-4))</f>
        <v>ARS</v>
      </c>
      <c r="Z7" s="9" t="str">
        <f>LEFT(Fixtures!AA6,(LEN(Fixtures!AA6)-4))</f>
        <v>BOU</v>
      </c>
      <c r="AA7" s="9" t="str">
        <f>LEFT(Fixtures!AB6,(LEN(Fixtures!AB6)-4))</f>
        <v>SOU</v>
      </c>
      <c r="AB7" s="9" t="str">
        <f>LEFT(Fixtures!AC6,(LEN(Fixtures!AC6)-4))</f>
        <v>WAT</v>
      </c>
      <c r="AC7" s="9" t="str">
        <f>LEFT(Fixtures!AD6,(LEN(Fixtures!AD6)-4))</f>
        <v>EVE</v>
      </c>
      <c r="AD7" s="9" t="str">
        <f>LEFT(Fixtures!AE6,(LEN(Fixtures!AE6)-4))</f>
        <v>WOL</v>
      </c>
      <c r="AE7" s="9" t="str">
        <f>LEFT(Fixtures!AF6,(LEN(Fixtures!AF6)-4))</f>
        <v>WHU</v>
      </c>
      <c r="AF7" s="9" t="str">
        <f>LEFT(Fixtures!AG6,(LEN(Fixtures!AG6)-4))</f>
        <v>BHA</v>
      </c>
      <c r="AG7" s="9" t="str">
        <f>LEFT(Fixtures!AH6,(LEN(Fixtures!AH6)-4))</f>
        <v>CHE</v>
      </c>
      <c r="AH7" s="9" t="str">
        <f>LEFT(Fixtures!AI6,(LEN(Fixtures!AI6)-4))</f>
        <v>MCI</v>
      </c>
      <c r="AI7" s="9" t="str">
        <f>LEFT(Fixtures!AJ6,(LEN(Fixtures!AJ6)-4))</f>
        <v>BUR</v>
      </c>
      <c r="AJ7" s="9" t="str">
        <f>LEFT(Fixtures!AK6,(LEN(Fixtures!AK6)-4))</f>
        <v>LIV</v>
      </c>
      <c r="AK7" s="9" t="str">
        <f>LEFT(Fixtures!AL6,(LEN(Fixtures!AL6)-4))</f>
        <v>FUL</v>
      </c>
      <c r="AL7" s="9" t="str">
        <f>LEFT(Fixtures!AM6,(LEN(Fixtures!AM6)-4))</f>
        <v>CRY</v>
      </c>
      <c r="AM7" s="9" t="str">
        <f>LEFT(Fixtures!AN6,(LEN(Fixtures!AN6)-4))</f>
        <v>MNU</v>
      </c>
    </row>
    <row r="8" spans="1:39" ht="12.75" customHeight="1" x14ac:dyDescent="0.35">
      <c r="A8" s="68" t="str">
        <f>Difficulties!A8</f>
        <v>Chelsea</v>
      </c>
      <c r="B8" s="9" t="str">
        <f>LEFT(Fixtures!C7,(LEN(Fixtures!C7)-4))</f>
        <v>HUD</v>
      </c>
      <c r="C8" s="9" t="str">
        <f>LEFT(Fixtures!D7,(LEN(Fixtures!D7)-4))</f>
        <v>ARS</v>
      </c>
      <c r="D8" s="9" t="str">
        <f>LEFT(Fixtures!E7,(LEN(Fixtures!E7)-4))</f>
        <v>NEW</v>
      </c>
      <c r="E8" s="9" t="str">
        <f>LEFT(Fixtures!F7,(LEN(Fixtures!F7)-4))</f>
        <v>BOU</v>
      </c>
      <c r="F8" s="9" t="str">
        <f>LEFT(Fixtures!G7,(LEN(Fixtures!G7)-4))</f>
        <v>CAR</v>
      </c>
      <c r="G8" s="9" t="str">
        <f>LEFT(Fixtures!H7,(LEN(Fixtures!H7)-4))</f>
        <v>WHU</v>
      </c>
      <c r="H8" s="9" t="str">
        <f>LEFT(Fixtures!I7,(LEN(Fixtures!I7)-4))</f>
        <v>LIV</v>
      </c>
      <c r="I8" s="9" t="str">
        <f>LEFT(Fixtures!J7,(LEN(Fixtures!J7)-4))</f>
        <v>SOU</v>
      </c>
      <c r="J8" s="9" t="str">
        <f>LEFT(Fixtures!K7,(LEN(Fixtures!K7)-4))</f>
        <v>MNU</v>
      </c>
      <c r="K8" s="9" t="str">
        <f>LEFT(Fixtures!L7,(LEN(Fixtures!L7)-4))</f>
        <v>BUR</v>
      </c>
      <c r="L8" s="9" t="str">
        <f>LEFT(Fixtures!M7,(LEN(Fixtures!M7)-4))</f>
        <v>CRY</v>
      </c>
      <c r="M8" s="9" t="str">
        <f>LEFT(Fixtures!N7,(LEN(Fixtures!N7)-4))</f>
        <v>EVE</v>
      </c>
      <c r="N8" s="9" t="str">
        <f>LEFT(Fixtures!O7,(LEN(Fixtures!O7)-4))</f>
        <v>TOT</v>
      </c>
      <c r="O8" s="9" t="str">
        <f>LEFT(Fixtures!P7,(LEN(Fixtures!P7)-4))</f>
        <v>FUL</v>
      </c>
      <c r="P8" s="9" t="str">
        <f>LEFT(Fixtures!Q7,(LEN(Fixtures!Q7)-4))</f>
        <v>WOL</v>
      </c>
      <c r="Q8" s="9" t="str">
        <f>LEFT(Fixtures!R7,(LEN(Fixtures!R7)-4))</f>
        <v>MCI</v>
      </c>
      <c r="R8" s="9" t="str">
        <f>LEFT(Fixtures!S7,(LEN(Fixtures!S7)-4))</f>
        <v>BHA</v>
      </c>
      <c r="S8" s="9" t="str">
        <f>LEFT(Fixtures!T7,(LEN(Fixtures!T7)-4))</f>
        <v>LEI</v>
      </c>
      <c r="T8" s="9" t="str">
        <f>LEFT(Fixtures!U7,(LEN(Fixtures!U7)-4))</f>
        <v>WAT</v>
      </c>
      <c r="U8" s="9" t="str">
        <f>LEFT(Fixtures!V7,(LEN(Fixtures!V7)-4))</f>
        <v>CRY</v>
      </c>
      <c r="V8" s="9" t="str">
        <f>LEFT(Fixtures!W7,(LEN(Fixtures!W7)-4))</f>
        <v>SOU</v>
      </c>
      <c r="W8" s="9" t="str">
        <f>LEFT(Fixtures!X7,(LEN(Fixtures!X7)-4))</f>
        <v>NEW</v>
      </c>
      <c r="X8" s="9" t="str">
        <f>LEFT(Fixtures!Y7,(LEN(Fixtures!Y7)-4))</f>
        <v>ARS</v>
      </c>
      <c r="Y8" s="9" t="str">
        <f>LEFT(Fixtures!Z7,(LEN(Fixtures!Z7)-4))</f>
        <v>BOU</v>
      </c>
      <c r="Z8" s="9" t="str">
        <f>LEFT(Fixtures!AA7,(LEN(Fixtures!AA7)-4))</f>
        <v>HUD</v>
      </c>
      <c r="AA8" s="9" t="str">
        <f>LEFT(Fixtures!AB7,(LEN(Fixtures!AB7)-4))</f>
        <v>MCI</v>
      </c>
      <c r="AB8" s="9" t="str">
        <f>LEFT(Fixtures!AC7,(LEN(Fixtures!AC7)-4))</f>
        <v>BHA</v>
      </c>
      <c r="AC8" s="9" t="str">
        <f>LEFT(Fixtures!AD7,(LEN(Fixtures!AD7)-4))</f>
        <v>TOT</v>
      </c>
      <c r="AD8" s="9" t="str">
        <f>LEFT(Fixtures!AE7,(LEN(Fixtures!AE7)-4))</f>
        <v>FUL</v>
      </c>
      <c r="AE8" s="9" t="str">
        <f>LEFT(Fixtures!AF7,(LEN(Fixtures!AF7)-4))</f>
        <v>WOL</v>
      </c>
      <c r="AF8" s="9" t="str">
        <f>LEFT(Fixtures!AG7,(LEN(Fixtures!AG7)-4))</f>
        <v>EVE</v>
      </c>
      <c r="AG8" s="9" t="str">
        <f>LEFT(Fixtures!AH7,(LEN(Fixtures!AH7)-4))</f>
        <v>CAR</v>
      </c>
      <c r="AH8" s="9" t="str">
        <f>LEFT(Fixtures!AI7,(LEN(Fixtures!AI7)-4))</f>
        <v>WHU</v>
      </c>
      <c r="AI8" s="9" t="str">
        <f>LEFT(Fixtures!AJ7,(LEN(Fixtures!AJ7)-4))</f>
        <v>LIV</v>
      </c>
      <c r="AJ8" s="9" t="str">
        <f>LEFT(Fixtures!AK7,(LEN(Fixtures!AK7)-4))</f>
        <v>BUR</v>
      </c>
      <c r="AK8" s="9" t="str">
        <f>LEFT(Fixtures!AL7,(LEN(Fixtures!AL7)-4))</f>
        <v>MNU</v>
      </c>
      <c r="AL8" s="9" t="str">
        <f>LEFT(Fixtures!AM7,(LEN(Fixtures!AM7)-4))</f>
        <v>WAT</v>
      </c>
      <c r="AM8" s="9" t="str">
        <f>LEFT(Fixtures!AN7,(LEN(Fixtures!AN7)-4))</f>
        <v>LEI</v>
      </c>
    </row>
    <row r="9" spans="1:39" ht="12.75" customHeight="1" x14ac:dyDescent="0.35">
      <c r="A9" s="68" t="str">
        <f>Difficulties!A9</f>
        <v>Crystal Palace</v>
      </c>
      <c r="B9" s="9" t="str">
        <f>LEFT(Fixtures!C8,(LEN(Fixtures!C8)-4))</f>
        <v>FUL</v>
      </c>
      <c r="C9" s="9" t="str">
        <f>LEFT(Fixtures!D8,(LEN(Fixtures!D8)-4))</f>
        <v>LIV</v>
      </c>
      <c r="D9" s="9" t="str">
        <f>LEFT(Fixtures!E8,(LEN(Fixtures!E8)-4))</f>
        <v>WAT</v>
      </c>
      <c r="E9" s="9" t="str">
        <f>LEFT(Fixtures!F8,(LEN(Fixtures!F8)-4))</f>
        <v>SOU</v>
      </c>
      <c r="F9" s="9" t="str">
        <f>LEFT(Fixtures!G8,(LEN(Fixtures!G8)-4))</f>
        <v>HUD</v>
      </c>
      <c r="G9" s="9" t="str">
        <f>LEFT(Fixtures!H8,(LEN(Fixtures!H8)-4))</f>
        <v>NEW</v>
      </c>
      <c r="H9" s="9" t="str">
        <f>LEFT(Fixtures!I8,(LEN(Fixtures!I8)-4))</f>
        <v>BOU</v>
      </c>
      <c r="I9" s="9" t="str">
        <f>LEFT(Fixtures!J8,(LEN(Fixtures!J8)-4))</f>
        <v>WOL</v>
      </c>
      <c r="J9" s="9" t="str">
        <f>LEFT(Fixtures!K8,(LEN(Fixtures!K8)-4))</f>
        <v>EVE</v>
      </c>
      <c r="K9" s="9" t="str">
        <f>LEFT(Fixtures!L8,(LEN(Fixtures!L8)-4))</f>
        <v>ARS</v>
      </c>
      <c r="L9" s="9" t="str">
        <f>LEFT(Fixtures!M8,(LEN(Fixtures!M8)-4))</f>
        <v>CHE</v>
      </c>
      <c r="M9" s="9" t="str">
        <f>LEFT(Fixtures!N8,(LEN(Fixtures!N8)-4))</f>
        <v>TOT</v>
      </c>
      <c r="N9" s="9" t="str">
        <f>LEFT(Fixtures!O8,(LEN(Fixtures!O8)-4))</f>
        <v>MNU</v>
      </c>
      <c r="O9" s="9" t="str">
        <f>LEFT(Fixtures!P8,(LEN(Fixtures!P8)-4))</f>
        <v>BUR</v>
      </c>
      <c r="P9" s="9" t="str">
        <f>LEFT(Fixtures!Q8,(LEN(Fixtures!Q8)-4))</f>
        <v>BHA</v>
      </c>
      <c r="Q9" s="9" t="str">
        <f>LEFT(Fixtures!R8,(LEN(Fixtures!R8)-4))</f>
        <v>WHU</v>
      </c>
      <c r="R9" s="9" t="str">
        <f>LEFT(Fixtures!S8,(LEN(Fixtures!S8)-4))</f>
        <v>LEI</v>
      </c>
      <c r="S9" s="9" t="str">
        <f>LEFT(Fixtures!T8,(LEN(Fixtures!T8)-4))</f>
        <v>MCI</v>
      </c>
      <c r="T9" s="9" t="str">
        <f>LEFT(Fixtures!U8,(LEN(Fixtures!U8)-4))</f>
        <v>CAR</v>
      </c>
      <c r="U9" s="9" t="str">
        <f>LEFT(Fixtures!V8,(LEN(Fixtures!V8)-4))</f>
        <v>CHE</v>
      </c>
      <c r="V9" s="9" t="str">
        <f>LEFT(Fixtures!W8,(LEN(Fixtures!W8)-4))</f>
        <v>WOL</v>
      </c>
      <c r="W9" s="9" t="str">
        <f>LEFT(Fixtures!X8,(LEN(Fixtures!X8)-4))</f>
        <v>WAT</v>
      </c>
      <c r="X9" s="9" t="str">
        <f>LEFT(Fixtures!Y8,(LEN(Fixtures!Y8)-4))</f>
        <v>LIV</v>
      </c>
      <c r="Y9" s="9" t="str">
        <f>LEFT(Fixtures!Z8,(LEN(Fixtures!Z8)-4))</f>
        <v>SOU</v>
      </c>
      <c r="Z9" s="9" t="str">
        <f>LEFT(Fixtures!AA8,(LEN(Fixtures!AA8)-4))</f>
        <v>FUL</v>
      </c>
      <c r="AA9" s="9" t="str">
        <f>LEFT(Fixtures!AB8,(LEN(Fixtures!AB8)-4))</f>
        <v>WHU</v>
      </c>
      <c r="AB9" s="9" t="str">
        <f>LEFT(Fixtures!AC8,(LEN(Fixtures!AC8)-4))</f>
        <v>LEI</v>
      </c>
      <c r="AC9" s="9" t="str">
        <f>LEFT(Fixtures!AD8,(LEN(Fixtures!AD8)-4))</f>
        <v>MNU</v>
      </c>
      <c r="AD9" s="9" t="str">
        <f>LEFT(Fixtures!AE8,(LEN(Fixtures!AE8)-4))</f>
        <v>BUR</v>
      </c>
      <c r="AE9" s="9" t="str">
        <f>LEFT(Fixtures!AF8,(LEN(Fixtures!AF8)-4))</f>
        <v>BHA</v>
      </c>
      <c r="AF9" s="9" t="str">
        <f>LEFT(Fixtures!AG8,(LEN(Fixtures!AG8)-4))</f>
        <v>TOT</v>
      </c>
      <c r="AG9" s="9" t="str">
        <f>LEFT(Fixtures!AH8,(LEN(Fixtures!AH8)-4))</f>
        <v>HUD</v>
      </c>
      <c r="AH9" s="9" t="str">
        <f>LEFT(Fixtures!AI8,(LEN(Fixtures!AI8)-4))</f>
        <v>NEW</v>
      </c>
      <c r="AI9" s="9" t="str">
        <f>LEFT(Fixtures!AJ8,(LEN(Fixtures!AJ8)-4))</f>
        <v>MCI</v>
      </c>
      <c r="AJ9" s="9" t="str">
        <f>LEFT(Fixtures!AK8,(LEN(Fixtures!AK8)-4))</f>
        <v>ARS</v>
      </c>
      <c r="AK9" s="9" t="str">
        <f>LEFT(Fixtures!AL8,(LEN(Fixtures!AL8)-4))</f>
        <v>EVE</v>
      </c>
      <c r="AL9" s="9" t="str">
        <f>LEFT(Fixtures!AM8,(LEN(Fixtures!AM8)-4))</f>
        <v>CAR</v>
      </c>
      <c r="AM9" s="9" t="str">
        <f>LEFT(Fixtures!AN8,(LEN(Fixtures!AN8)-4))</f>
        <v>BOU</v>
      </c>
    </row>
    <row r="10" spans="1:39" ht="12.75" customHeight="1" x14ac:dyDescent="0.35">
      <c r="A10" s="68" t="str">
        <f>Difficulties!A10</f>
        <v>Everton</v>
      </c>
      <c r="B10" s="9" t="str">
        <f>LEFT(Fixtures!C9,(LEN(Fixtures!C9)-4))</f>
        <v>WOL</v>
      </c>
      <c r="C10" s="9" t="str">
        <f>LEFT(Fixtures!D9,(LEN(Fixtures!D9)-4))</f>
        <v>SOU</v>
      </c>
      <c r="D10" s="9" t="str">
        <f>LEFT(Fixtures!E9,(LEN(Fixtures!E9)-4))</f>
        <v>BOU</v>
      </c>
      <c r="E10" s="9" t="str">
        <f>LEFT(Fixtures!F9,(LEN(Fixtures!F9)-4))</f>
        <v>HUD</v>
      </c>
      <c r="F10" s="9" t="str">
        <f>LEFT(Fixtures!G9,(LEN(Fixtures!G9)-4))</f>
        <v>WHU</v>
      </c>
      <c r="G10" s="9" t="str">
        <f>LEFT(Fixtures!H9,(LEN(Fixtures!H9)-4))</f>
        <v>ARS</v>
      </c>
      <c r="H10" s="9" t="str">
        <f>LEFT(Fixtures!I9,(LEN(Fixtures!I9)-4))</f>
        <v>FUL</v>
      </c>
      <c r="I10" s="9" t="str">
        <f>LEFT(Fixtures!J9,(LEN(Fixtures!J9)-4))</f>
        <v>LEI</v>
      </c>
      <c r="J10" s="9" t="str">
        <f>LEFT(Fixtures!K9,(LEN(Fixtures!K9)-4))</f>
        <v>CRY</v>
      </c>
      <c r="K10" s="9" t="str">
        <f>LEFT(Fixtures!L9,(LEN(Fixtures!L9)-4))</f>
        <v>MNU</v>
      </c>
      <c r="L10" s="9" t="str">
        <f>LEFT(Fixtures!M9,(LEN(Fixtures!M9)-4))</f>
        <v>BHA</v>
      </c>
      <c r="M10" s="9" t="str">
        <f>LEFT(Fixtures!N9,(LEN(Fixtures!N9)-4))</f>
        <v>CHE</v>
      </c>
      <c r="N10" s="9" t="str">
        <f>LEFT(Fixtures!O9,(LEN(Fixtures!O9)-4))</f>
        <v>CAR</v>
      </c>
      <c r="O10" s="9" t="str">
        <f>LEFT(Fixtures!P9,(LEN(Fixtures!P9)-4))</f>
        <v>LIV</v>
      </c>
      <c r="P10" s="9" t="str">
        <f>LEFT(Fixtures!Q9,(LEN(Fixtures!Q9)-4))</f>
        <v>NEW</v>
      </c>
      <c r="Q10" s="9" t="str">
        <f>LEFT(Fixtures!R9,(LEN(Fixtures!R9)-4))</f>
        <v>WAT</v>
      </c>
      <c r="R10" s="9" t="str">
        <f>LEFT(Fixtures!S9,(LEN(Fixtures!S9)-4))</f>
        <v>MCI</v>
      </c>
      <c r="S10" s="9" t="str">
        <f>LEFT(Fixtures!T9,(LEN(Fixtures!T9)-4))</f>
        <v>TOT</v>
      </c>
      <c r="T10" s="9" t="str">
        <f>LEFT(Fixtures!U9,(LEN(Fixtures!U9)-4))</f>
        <v>BUR</v>
      </c>
      <c r="U10" s="9" t="str">
        <f>LEFT(Fixtures!V9,(LEN(Fixtures!V9)-4))</f>
        <v>BHA</v>
      </c>
      <c r="V10" s="9" t="str">
        <f>LEFT(Fixtures!W9,(LEN(Fixtures!W9)-4))</f>
        <v>LEI</v>
      </c>
      <c r="W10" s="9" t="str">
        <f>LEFT(Fixtures!X9,(LEN(Fixtures!X9)-4))</f>
        <v>BOU</v>
      </c>
      <c r="X10" s="9" t="str">
        <f>LEFT(Fixtures!Y9,(LEN(Fixtures!Y9)-4))</f>
        <v>SOU</v>
      </c>
      <c r="Y10" s="9" t="str">
        <f>LEFT(Fixtures!Z9,(LEN(Fixtures!Z9)-4))</f>
        <v>HUD</v>
      </c>
      <c r="Z10" s="9" t="str">
        <f>LEFT(Fixtures!AA9,(LEN(Fixtures!AA9)-4))</f>
        <v>WOL</v>
      </c>
      <c r="AA10" s="9" t="str">
        <f>LEFT(Fixtures!AB9,(LEN(Fixtures!AB9)-4))</f>
        <v>WAT</v>
      </c>
      <c r="AB10" s="9" t="str">
        <f>LEFT(Fixtures!AC9,(LEN(Fixtures!AC9)-4))</f>
        <v>MCI</v>
      </c>
      <c r="AC10" s="9" t="str">
        <f>LEFT(Fixtures!AD9,(LEN(Fixtures!AD9)-4))</f>
        <v>CAR</v>
      </c>
      <c r="AD10" s="9" t="str">
        <f>LEFT(Fixtures!AE9,(LEN(Fixtures!AE9)-4))</f>
        <v>LIV</v>
      </c>
      <c r="AE10" s="9" t="str">
        <f>LEFT(Fixtures!AF9,(LEN(Fixtures!AF9)-4))</f>
        <v>NEW</v>
      </c>
      <c r="AF10" s="9" t="str">
        <f>LEFT(Fixtures!AG9,(LEN(Fixtures!AG9)-4))</f>
        <v>CHE</v>
      </c>
      <c r="AG10" s="9" t="str">
        <f>LEFT(Fixtures!AH9,(LEN(Fixtures!AH9)-4))</f>
        <v>WHU</v>
      </c>
      <c r="AH10" s="9" t="str">
        <f>LEFT(Fixtures!AI9,(LEN(Fixtures!AI9)-4))</f>
        <v>ARS</v>
      </c>
      <c r="AI10" s="9" t="str">
        <f>LEFT(Fixtures!AJ9,(LEN(Fixtures!AJ9)-4))</f>
        <v>FUL</v>
      </c>
      <c r="AJ10" s="9" t="str">
        <f>LEFT(Fixtures!AK9,(LEN(Fixtures!AK9)-4))</f>
        <v>MNU</v>
      </c>
      <c r="AK10" s="9" t="str">
        <f>LEFT(Fixtures!AL9,(LEN(Fixtures!AL9)-4))</f>
        <v>CRY</v>
      </c>
      <c r="AL10" s="9" t="str">
        <f>LEFT(Fixtures!AM9,(LEN(Fixtures!AM9)-4))</f>
        <v>BUR</v>
      </c>
      <c r="AM10" s="9" t="str">
        <f>LEFT(Fixtures!AN9,(LEN(Fixtures!AN9)-4))</f>
        <v>TOT</v>
      </c>
    </row>
    <row r="11" spans="1:39" ht="12.75" customHeight="1" x14ac:dyDescent="0.35">
      <c r="A11" s="68" t="str">
        <f>Difficulties!A11</f>
        <v>Fulham</v>
      </c>
      <c r="B11" s="9" t="str">
        <f>LEFT(Fixtures!C10,(LEN(Fixtures!C10)-4))</f>
        <v>CRY</v>
      </c>
      <c r="C11" s="9" t="str">
        <f>LEFT(Fixtures!D10,(LEN(Fixtures!D10)-4))</f>
        <v>TOT</v>
      </c>
      <c r="D11" s="9" t="str">
        <f>LEFT(Fixtures!E10,(LEN(Fixtures!E10)-4))</f>
        <v>BUR</v>
      </c>
      <c r="E11" s="9" t="str">
        <f>LEFT(Fixtures!F10,(LEN(Fixtures!F10)-4))</f>
        <v>BHA</v>
      </c>
      <c r="F11" s="9" t="str">
        <f>LEFT(Fixtures!G10,(LEN(Fixtures!G10)-4))</f>
        <v>MCI</v>
      </c>
      <c r="G11" s="9" t="str">
        <f>LEFT(Fixtures!H10,(LEN(Fixtures!H10)-4))</f>
        <v>WAT</v>
      </c>
      <c r="H11" s="9" t="str">
        <f>LEFT(Fixtures!I10,(LEN(Fixtures!I10)-4))</f>
        <v>EVE</v>
      </c>
      <c r="I11" s="9" t="str">
        <f>LEFT(Fixtures!J10,(LEN(Fixtures!J10)-4))</f>
        <v>ARS</v>
      </c>
      <c r="J11" s="9" t="str">
        <f>LEFT(Fixtures!K10,(LEN(Fixtures!K10)-4))</f>
        <v>CAR</v>
      </c>
      <c r="K11" s="9" t="str">
        <f>LEFT(Fixtures!L10,(LEN(Fixtures!L10)-4))</f>
        <v>BOU</v>
      </c>
      <c r="L11" s="9" t="str">
        <f>LEFT(Fixtures!M10,(LEN(Fixtures!M10)-4))</f>
        <v>HUD</v>
      </c>
      <c r="M11" s="9" t="str">
        <f>LEFT(Fixtures!N10,(LEN(Fixtures!N10)-4))</f>
        <v>LIV</v>
      </c>
      <c r="N11" s="9" t="str">
        <f>LEFT(Fixtures!O10,(LEN(Fixtures!O10)-4))</f>
        <v>SOU</v>
      </c>
      <c r="O11" s="9" t="str">
        <f>LEFT(Fixtures!P10,(LEN(Fixtures!P10)-4))</f>
        <v>CHE</v>
      </c>
      <c r="P11" s="9" t="str">
        <f>LEFT(Fixtures!Q10,(LEN(Fixtures!Q10)-4))</f>
        <v>LEI</v>
      </c>
      <c r="Q11" s="9" t="str">
        <f>LEFT(Fixtures!R10,(LEN(Fixtures!R10)-4))</f>
        <v>MNU</v>
      </c>
      <c r="R11" s="9" t="str">
        <f>LEFT(Fixtures!S10,(LEN(Fixtures!S10)-4))</f>
        <v>WHU</v>
      </c>
      <c r="S11" s="9" t="str">
        <f>LEFT(Fixtures!T10,(LEN(Fixtures!T10)-4))</f>
        <v>NEW</v>
      </c>
      <c r="T11" s="9" t="str">
        <f>LEFT(Fixtures!U10,(LEN(Fixtures!U10)-4))</f>
        <v>WOL</v>
      </c>
      <c r="U11" s="9" t="str">
        <f>LEFT(Fixtures!V10,(LEN(Fixtures!V10)-4))</f>
        <v>HUD</v>
      </c>
      <c r="V11" s="9" t="str">
        <f>LEFT(Fixtures!W10,(LEN(Fixtures!W10)-4))</f>
        <v>ARS</v>
      </c>
      <c r="W11" s="9" t="str">
        <f>LEFT(Fixtures!X10,(LEN(Fixtures!X10)-4))</f>
        <v>BUR</v>
      </c>
      <c r="X11" s="9" t="str">
        <f>LEFT(Fixtures!Y10,(LEN(Fixtures!Y10)-4))</f>
        <v>TOT</v>
      </c>
      <c r="Y11" s="9" t="str">
        <f>LEFT(Fixtures!Z10,(LEN(Fixtures!Z10)-4))</f>
        <v>BHA</v>
      </c>
      <c r="Z11" s="9" t="str">
        <f>LEFT(Fixtures!AA10,(LEN(Fixtures!AA10)-4))</f>
        <v>CRY</v>
      </c>
      <c r="AA11" s="9" t="str">
        <f>LEFT(Fixtures!AB10,(LEN(Fixtures!AB10)-4))</f>
        <v>MNU</v>
      </c>
      <c r="AB11" s="9" t="str">
        <f>LEFT(Fixtures!AC10,(LEN(Fixtures!AC10)-4))</f>
        <v>WHU</v>
      </c>
      <c r="AC11" s="9" t="str">
        <f>LEFT(Fixtures!AD10,(LEN(Fixtures!AD10)-4))</f>
        <v>SOU</v>
      </c>
      <c r="AD11" s="9" t="str">
        <f>LEFT(Fixtures!AE10,(LEN(Fixtures!AE10)-4))</f>
        <v>CHE</v>
      </c>
      <c r="AE11" s="9" t="str">
        <f>LEFT(Fixtures!AF10,(LEN(Fixtures!AF10)-4))</f>
        <v>LEI</v>
      </c>
      <c r="AF11" s="9" t="str">
        <f>LEFT(Fixtures!AG10,(LEN(Fixtures!AG10)-4))</f>
        <v>LIV</v>
      </c>
      <c r="AG11" s="9" t="str">
        <f>LEFT(Fixtures!AH10,(LEN(Fixtures!AH10)-4))</f>
        <v>MCI</v>
      </c>
      <c r="AH11" s="9" t="str">
        <f>LEFT(Fixtures!AI10,(LEN(Fixtures!AI10)-4))</f>
        <v>WAT</v>
      </c>
      <c r="AI11" s="9" t="str">
        <f>LEFT(Fixtures!AJ10,(LEN(Fixtures!AJ10)-4))</f>
        <v>EVE</v>
      </c>
      <c r="AJ11" s="9" t="str">
        <f>LEFT(Fixtures!AK10,(LEN(Fixtures!AK10)-4))</f>
        <v>BOU</v>
      </c>
      <c r="AK11" s="9" t="str">
        <f>LEFT(Fixtures!AL10,(LEN(Fixtures!AL10)-4))</f>
        <v>CAR</v>
      </c>
      <c r="AL11" s="9" t="str">
        <f>LEFT(Fixtures!AM10,(LEN(Fixtures!AM10)-4))</f>
        <v>WOL</v>
      </c>
      <c r="AM11" s="9" t="str">
        <f>LEFT(Fixtures!AN10,(LEN(Fixtures!AN10)-4))</f>
        <v>NEW</v>
      </c>
    </row>
    <row r="12" spans="1:39" ht="12.75" customHeight="1" x14ac:dyDescent="0.35">
      <c r="A12" s="68" t="str">
        <f>Difficulties!A12</f>
        <v>Huddersfield</v>
      </c>
      <c r="B12" s="9" t="str">
        <f>LEFT(Fixtures!C11,(LEN(Fixtures!C11)-4))</f>
        <v>CHE</v>
      </c>
      <c r="C12" s="9" t="str">
        <f>LEFT(Fixtures!D11,(LEN(Fixtures!D11)-4))</f>
        <v>MCI</v>
      </c>
      <c r="D12" s="9" t="str">
        <f>LEFT(Fixtures!E11,(LEN(Fixtures!E11)-4))</f>
        <v>CAR</v>
      </c>
      <c r="E12" s="9" t="str">
        <f>LEFT(Fixtures!F11,(LEN(Fixtures!F11)-4))</f>
        <v>EVE</v>
      </c>
      <c r="F12" s="9" t="str">
        <f>LEFT(Fixtures!G11,(LEN(Fixtures!G11)-4))</f>
        <v>CRY</v>
      </c>
      <c r="G12" s="9" t="str">
        <f>LEFT(Fixtures!H11,(LEN(Fixtures!H11)-4))</f>
        <v>LEI</v>
      </c>
      <c r="H12" s="9" t="str">
        <f>LEFT(Fixtures!I11,(LEN(Fixtures!I11)-4))</f>
        <v>TOT</v>
      </c>
      <c r="I12" s="9" t="str">
        <f>LEFT(Fixtures!J11,(LEN(Fixtures!J11)-4))</f>
        <v>BUR</v>
      </c>
      <c r="J12" s="9" t="str">
        <f>LEFT(Fixtures!K11,(LEN(Fixtures!K11)-4))</f>
        <v>LIV</v>
      </c>
      <c r="K12" s="9" t="str">
        <f>LEFT(Fixtures!L11,(LEN(Fixtures!L11)-4))</f>
        <v>WAT</v>
      </c>
      <c r="L12" s="9" t="str">
        <f>LEFT(Fixtures!M11,(LEN(Fixtures!M11)-4))</f>
        <v>FUL</v>
      </c>
      <c r="M12" s="9" t="str">
        <f>LEFT(Fixtures!N11,(LEN(Fixtures!N11)-4))</f>
        <v>WHU</v>
      </c>
      <c r="N12" s="9" t="str">
        <f>LEFT(Fixtures!O11,(LEN(Fixtures!O11)-4))</f>
        <v>WOL</v>
      </c>
      <c r="O12" s="9" t="str">
        <f>LEFT(Fixtures!P11,(LEN(Fixtures!P11)-4))</f>
        <v>BHA</v>
      </c>
      <c r="P12" s="9" t="str">
        <f>LEFT(Fixtures!Q11,(LEN(Fixtures!Q11)-4))</f>
        <v>BOU</v>
      </c>
      <c r="Q12" s="9" t="str">
        <f>LEFT(Fixtures!R11,(LEN(Fixtures!R11)-4))</f>
        <v>ARS</v>
      </c>
      <c r="R12" s="9" t="str">
        <f>LEFT(Fixtures!S11,(LEN(Fixtures!S11)-4))</f>
        <v>NEW</v>
      </c>
      <c r="S12" s="9" t="str">
        <f>LEFT(Fixtures!T11,(LEN(Fixtures!T11)-4))</f>
        <v>SOU</v>
      </c>
      <c r="T12" s="9" t="str">
        <f>LEFT(Fixtures!U11,(LEN(Fixtures!U11)-4))</f>
        <v>MNU</v>
      </c>
      <c r="U12" s="9" t="str">
        <f>LEFT(Fixtures!V11,(LEN(Fixtures!V11)-4))</f>
        <v>FUL</v>
      </c>
      <c r="V12" s="9" t="str">
        <f>LEFT(Fixtures!W11,(LEN(Fixtures!W11)-4))</f>
        <v>BUR</v>
      </c>
      <c r="W12" s="9" t="str">
        <f>LEFT(Fixtures!X11,(LEN(Fixtures!X11)-4))</f>
        <v>CAR</v>
      </c>
      <c r="X12" s="9" t="str">
        <f>LEFT(Fixtures!Y11,(LEN(Fixtures!Y11)-4))</f>
        <v>MCI</v>
      </c>
      <c r="Y12" s="9" t="str">
        <f>LEFT(Fixtures!Z11,(LEN(Fixtures!Z11)-4))</f>
        <v>EVE</v>
      </c>
      <c r="Z12" s="9" t="str">
        <f>LEFT(Fixtures!AA11,(LEN(Fixtures!AA11)-4))</f>
        <v>CHE</v>
      </c>
      <c r="AA12" s="9" t="str">
        <f>LEFT(Fixtures!AB11,(LEN(Fixtures!AB11)-4))</f>
        <v>ARS</v>
      </c>
      <c r="AB12" s="9" t="str">
        <f>LEFT(Fixtures!AC11,(LEN(Fixtures!AC11)-4))</f>
        <v>NEW</v>
      </c>
      <c r="AC12" s="9" t="str">
        <f>LEFT(Fixtures!AD11,(LEN(Fixtures!AD11)-4))</f>
        <v>WOL</v>
      </c>
      <c r="AD12" s="9" t="str">
        <f>LEFT(Fixtures!AE11,(LEN(Fixtures!AE11)-4))</f>
        <v>BHA</v>
      </c>
      <c r="AE12" s="9" t="str">
        <f>LEFT(Fixtures!AF11,(LEN(Fixtures!AF11)-4))</f>
        <v>BOU</v>
      </c>
      <c r="AF12" s="9" t="str">
        <f>LEFT(Fixtures!AG11,(LEN(Fixtures!AG11)-4))</f>
        <v>WHU</v>
      </c>
      <c r="AG12" s="9" t="str">
        <f>LEFT(Fixtures!AH11,(LEN(Fixtures!AH11)-4))</f>
        <v>CRY</v>
      </c>
      <c r="AH12" s="9" t="str">
        <f>LEFT(Fixtures!AI11,(LEN(Fixtures!AI11)-4))</f>
        <v>LEI</v>
      </c>
      <c r="AI12" s="9" t="str">
        <f>LEFT(Fixtures!AJ11,(LEN(Fixtures!AJ11)-4))</f>
        <v>TOT</v>
      </c>
      <c r="AJ12" s="9" t="str">
        <f>LEFT(Fixtures!AK11,(LEN(Fixtures!AK11)-4))</f>
        <v>WAT</v>
      </c>
      <c r="AK12" s="9" t="str">
        <f>LEFT(Fixtures!AL11,(LEN(Fixtures!AL11)-4))</f>
        <v>LIV</v>
      </c>
      <c r="AL12" s="9" t="str">
        <f>LEFT(Fixtures!AM11,(LEN(Fixtures!AM11)-4))</f>
        <v>MNU</v>
      </c>
      <c r="AM12" s="9" t="str">
        <f>LEFT(Fixtures!AN11,(LEN(Fixtures!AN11)-4))</f>
        <v>SOU</v>
      </c>
    </row>
    <row r="13" spans="1:39" ht="12.75" customHeight="1" x14ac:dyDescent="0.35">
      <c r="A13" s="68" t="str">
        <f>Difficulties!A13</f>
        <v>Leicester</v>
      </c>
      <c r="B13" s="9" t="str">
        <f>LEFT(Fixtures!C12,(LEN(Fixtures!C12)-4))</f>
        <v>MNU</v>
      </c>
      <c r="C13" s="9" t="str">
        <f>LEFT(Fixtures!D12,(LEN(Fixtures!D12)-4))</f>
        <v>WOL</v>
      </c>
      <c r="D13" s="9" t="str">
        <f>LEFT(Fixtures!E12,(LEN(Fixtures!E12)-4))</f>
        <v>SOU</v>
      </c>
      <c r="E13" s="9" t="str">
        <f>LEFT(Fixtures!F12,(LEN(Fixtures!F12)-4))</f>
        <v>LIV</v>
      </c>
      <c r="F13" s="9" t="str">
        <f>LEFT(Fixtures!G12,(LEN(Fixtures!G12)-4))</f>
        <v>BOU</v>
      </c>
      <c r="G13" s="9" t="str">
        <f>LEFT(Fixtures!H12,(LEN(Fixtures!H12)-4))</f>
        <v>HUD</v>
      </c>
      <c r="H13" s="9" t="str">
        <f>LEFT(Fixtures!I12,(LEN(Fixtures!I12)-4))</f>
        <v>NEW</v>
      </c>
      <c r="I13" s="9" t="str">
        <f>LEFT(Fixtures!J12,(LEN(Fixtures!J12)-4))</f>
        <v>EVE</v>
      </c>
      <c r="J13" s="9" t="str">
        <f>LEFT(Fixtures!K12,(LEN(Fixtures!K12)-4))</f>
        <v>ARS</v>
      </c>
      <c r="K13" s="9" t="str">
        <f>LEFT(Fixtures!L12,(LEN(Fixtures!L12)-4))</f>
        <v>WHU</v>
      </c>
      <c r="L13" s="9" t="str">
        <f>LEFT(Fixtures!M12,(LEN(Fixtures!M12)-4))</f>
        <v>CAR</v>
      </c>
      <c r="M13" s="9" t="str">
        <f>LEFT(Fixtures!N12,(LEN(Fixtures!N12)-4))</f>
        <v>BUR</v>
      </c>
      <c r="N13" s="9" t="str">
        <f>LEFT(Fixtures!O12,(LEN(Fixtures!O12)-4))</f>
        <v>BHA</v>
      </c>
      <c r="O13" s="9" t="str">
        <f>LEFT(Fixtures!P12,(LEN(Fixtures!P12)-4))</f>
        <v>WAT</v>
      </c>
      <c r="P13" s="9" t="str">
        <f>LEFT(Fixtures!Q12,(LEN(Fixtures!Q12)-4))</f>
        <v>FUL</v>
      </c>
      <c r="Q13" s="9" t="str">
        <f>LEFT(Fixtures!R12,(LEN(Fixtures!R12)-4))</f>
        <v>TOT</v>
      </c>
      <c r="R13" s="9" t="str">
        <f>LEFT(Fixtures!S12,(LEN(Fixtures!S12)-4))</f>
        <v>CRY</v>
      </c>
      <c r="S13" s="9" t="str">
        <f>LEFT(Fixtures!T12,(LEN(Fixtures!T12)-4))</f>
        <v>CHE</v>
      </c>
      <c r="T13" s="9" t="str">
        <f>LEFT(Fixtures!U12,(LEN(Fixtures!U12)-4))</f>
        <v>MCI</v>
      </c>
      <c r="U13" s="9" t="str">
        <f>LEFT(Fixtures!V12,(LEN(Fixtures!V12)-4))</f>
        <v>CAR</v>
      </c>
      <c r="V13" s="9" t="str">
        <f>LEFT(Fixtures!W12,(LEN(Fixtures!W12)-4))</f>
        <v>EVE</v>
      </c>
      <c r="W13" s="9" t="str">
        <f>LEFT(Fixtures!X12,(LEN(Fixtures!X12)-4))</f>
        <v>SOU</v>
      </c>
      <c r="X13" s="9" t="str">
        <f>LEFT(Fixtures!Y12,(LEN(Fixtures!Y12)-4))</f>
        <v>WOL</v>
      </c>
      <c r="Y13" s="9" t="str">
        <f>LEFT(Fixtures!Z12,(LEN(Fixtures!Z12)-4))</f>
        <v>LIV</v>
      </c>
      <c r="Z13" s="9" t="str">
        <f>LEFT(Fixtures!AA12,(LEN(Fixtures!AA12)-4))</f>
        <v>MNU</v>
      </c>
      <c r="AA13" s="9" t="str">
        <f>LEFT(Fixtures!AB12,(LEN(Fixtures!AB12)-4))</f>
        <v>TOT</v>
      </c>
      <c r="AB13" s="9" t="str">
        <f>LEFT(Fixtures!AC12,(LEN(Fixtures!AC12)-4))</f>
        <v>CRY</v>
      </c>
      <c r="AC13" s="9" t="str">
        <f>LEFT(Fixtures!AD12,(LEN(Fixtures!AD12)-4))</f>
        <v>BHA</v>
      </c>
      <c r="AD13" s="9" t="str">
        <f>LEFT(Fixtures!AE12,(LEN(Fixtures!AE12)-4))</f>
        <v>WAT</v>
      </c>
      <c r="AE13" s="9" t="str">
        <f>LEFT(Fixtures!AF12,(LEN(Fixtures!AF12)-4))</f>
        <v>FUL</v>
      </c>
      <c r="AF13" s="9" t="str">
        <f>LEFT(Fixtures!AG12,(LEN(Fixtures!AG12)-4))</f>
        <v>BUR</v>
      </c>
      <c r="AG13" s="9" t="str">
        <f>LEFT(Fixtures!AH12,(LEN(Fixtures!AH12)-4))</f>
        <v>BOU</v>
      </c>
      <c r="AH13" s="9" t="str">
        <f>LEFT(Fixtures!AI12,(LEN(Fixtures!AI12)-4))</f>
        <v>HUD</v>
      </c>
      <c r="AI13" s="9" t="str">
        <f>LEFT(Fixtures!AJ12,(LEN(Fixtures!AJ12)-4))</f>
        <v>NEW</v>
      </c>
      <c r="AJ13" s="9" t="str">
        <f>LEFT(Fixtures!AK12,(LEN(Fixtures!AK12)-4))</f>
        <v>WHU</v>
      </c>
      <c r="AK13" s="9" t="str">
        <f>LEFT(Fixtures!AL12,(LEN(Fixtures!AL12)-4))</f>
        <v>ARS</v>
      </c>
      <c r="AL13" s="9" t="str">
        <f>LEFT(Fixtures!AM12,(LEN(Fixtures!AM12)-4))</f>
        <v>MCI</v>
      </c>
      <c r="AM13" s="9" t="str">
        <f>LEFT(Fixtures!AN12,(LEN(Fixtures!AN12)-4))</f>
        <v>CHE</v>
      </c>
    </row>
    <row r="14" spans="1:39" ht="12.75" customHeight="1" x14ac:dyDescent="0.35">
      <c r="A14" s="68" t="str">
        <f>Difficulties!A14</f>
        <v>Liverpool</v>
      </c>
      <c r="B14" s="9" t="str">
        <f>LEFT(Fixtures!C13,(LEN(Fixtures!C13)-4))</f>
        <v>WHU</v>
      </c>
      <c r="C14" s="9" t="str">
        <f>LEFT(Fixtures!D13,(LEN(Fixtures!D13)-4))</f>
        <v>CRY</v>
      </c>
      <c r="D14" s="9" t="str">
        <f>LEFT(Fixtures!E13,(LEN(Fixtures!E13)-4))</f>
        <v>BHA</v>
      </c>
      <c r="E14" s="9" t="str">
        <f>LEFT(Fixtures!F13,(LEN(Fixtures!F13)-4))</f>
        <v>LEI</v>
      </c>
      <c r="F14" s="9" t="str">
        <f>LEFT(Fixtures!G13,(LEN(Fixtures!G13)-4))</f>
        <v>TOT</v>
      </c>
      <c r="G14" s="9" t="str">
        <f>LEFT(Fixtures!H13,(LEN(Fixtures!H13)-4))</f>
        <v>SOU</v>
      </c>
      <c r="H14" s="9" t="str">
        <f>LEFT(Fixtures!I13,(LEN(Fixtures!I13)-4))</f>
        <v>CHE</v>
      </c>
      <c r="I14" s="9" t="str">
        <f>LEFT(Fixtures!J13,(LEN(Fixtures!J13)-4))</f>
        <v>MCI</v>
      </c>
      <c r="J14" s="9" t="str">
        <f>LEFT(Fixtures!K13,(LEN(Fixtures!K13)-4))</f>
        <v>HUD</v>
      </c>
      <c r="K14" s="9" t="str">
        <f>LEFT(Fixtures!L13,(LEN(Fixtures!L13)-4))</f>
        <v>CAR</v>
      </c>
      <c r="L14" s="9" t="str">
        <f>LEFT(Fixtures!M13,(LEN(Fixtures!M13)-4))</f>
        <v>ARS</v>
      </c>
      <c r="M14" s="9" t="str">
        <f>LEFT(Fixtures!N13,(LEN(Fixtures!N13)-4))</f>
        <v>FUL</v>
      </c>
      <c r="N14" s="9" t="str">
        <f>LEFT(Fixtures!O13,(LEN(Fixtures!O13)-4))</f>
        <v>WAT</v>
      </c>
      <c r="O14" s="9" t="str">
        <f>LEFT(Fixtures!P13,(LEN(Fixtures!P13)-4))</f>
        <v>EVE</v>
      </c>
      <c r="P14" s="9" t="str">
        <f>LEFT(Fixtures!Q13,(LEN(Fixtures!Q13)-4))</f>
        <v>BUR</v>
      </c>
      <c r="Q14" s="9" t="str">
        <f>LEFT(Fixtures!R13,(LEN(Fixtures!R13)-4))</f>
        <v>BOU</v>
      </c>
      <c r="R14" s="9" t="str">
        <f>LEFT(Fixtures!S13,(LEN(Fixtures!S13)-4))</f>
        <v>MNU</v>
      </c>
      <c r="S14" s="9" t="str">
        <f>LEFT(Fixtures!T13,(LEN(Fixtures!T13)-4))</f>
        <v>WOL</v>
      </c>
      <c r="T14" s="9" t="str">
        <f>LEFT(Fixtures!U13,(LEN(Fixtures!U13)-4))</f>
        <v>NEW</v>
      </c>
      <c r="U14" s="9" t="str">
        <f>LEFT(Fixtures!V13,(LEN(Fixtures!V13)-4))</f>
        <v>ARS</v>
      </c>
      <c r="V14" s="9" t="str">
        <f>LEFT(Fixtures!W13,(LEN(Fixtures!W13)-4))</f>
        <v>MCI</v>
      </c>
      <c r="W14" s="9" t="str">
        <f>LEFT(Fixtures!X13,(LEN(Fixtures!X13)-4))</f>
        <v>BHA</v>
      </c>
      <c r="X14" s="9" t="str">
        <f>LEFT(Fixtures!Y13,(LEN(Fixtures!Y13)-4))</f>
        <v>CRY</v>
      </c>
      <c r="Y14" s="9" t="str">
        <f>LEFT(Fixtures!Z13,(LEN(Fixtures!Z13)-4))</f>
        <v>LEI</v>
      </c>
      <c r="Z14" s="9" t="str">
        <f>LEFT(Fixtures!AA13,(LEN(Fixtures!AA13)-4))</f>
        <v>WHU</v>
      </c>
      <c r="AA14" s="9" t="str">
        <f>LEFT(Fixtures!AB13,(LEN(Fixtures!AB13)-4))</f>
        <v>BOU</v>
      </c>
      <c r="AB14" s="9" t="str">
        <f>LEFT(Fixtures!AC13,(LEN(Fixtures!AC13)-4))</f>
        <v>MNU</v>
      </c>
      <c r="AC14" s="9" t="str">
        <f>LEFT(Fixtures!AD13,(LEN(Fixtures!AD13)-4))</f>
        <v>WAT</v>
      </c>
      <c r="AD14" s="9" t="str">
        <f>LEFT(Fixtures!AE13,(LEN(Fixtures!AE13)-4))</f>
        <v>EVE</v>
      </c>
      <c r="AE14" s="9" t="str">
        <f>LEFT(Fixtures!AF13,(LEN(Fixtures!AF13)-4))</f>
        <v>BUR</v>
      </c>
      <c r="AF14" s="9" t="str">
        <f>LEFT(Fixtures!AG13,(LEN(Fixtures!AG13)-4))</f>
        <v>FUL</v>
      </c>
      <c r="AG14" s="9" t="str">
        <f>LEFT(Fixtures!AH13,(LEN(Fixtures!AH13)-4))</f>
        <v>TOT</v>
      </c>
      <c r="AH14" s="9" t="str">
        <f>LEFT(Fixtures!AI13,(LEN(Fixtures!AI13)-4))</f>
        <v>SOU</v>
      </c>
      <c r="AI14" s="9" t="str">
        <f>LEFT(Fixtures!AJ13,(LEN(Fixtures!AJ13)-4))</f>
        <v>CHE</v>
      </c>
      <c r="AJ14" s="9" t="str">
        <f>LEFT(Fixtures!AK13,(LEN(Fixtures!AK13)-4))</f>
        <v>CAR</v>
      </c>
      <c r="AK14" s="9" t="str">
        <f>LEFT(Fixtures!AL13,(LEN(Fixtures!AL13)-4))</f>
        <v>HUD</v>
      </c>
      <c r="AL14" s="9" t="str">
        <f>LEFT(Fixtures!AM13,(LEN(Fixtures!AM13)-4))</f>
        <v>NEW</v>
      </c>
      <c r="AM14" s="9" t="str">
        <f>LEFT(Fixtures!AN13,(LEN(Fixtures!AN13)-4))</f>
        <v>WOL</v>
      </c>
    </row>
    <row r="15" spans="1:39" ht="12.75" customHeight="1" x14ac:dyDescent="0.35">
      <c r="A15" s="68" t="str">
        <f>Difficulties!A15</f>
        <v>Man City</v>
      </c>
      <c r="B15" s="9" t="str">
        <f>LEFT(Fixtures!C14,(LEN(Fixtures!C14)-4))</f>
        <v>ARS</v>
      </c>
      <c r="C15" s="9" t="str">
        <f>LEFT(Fixtures!D14,(LEN(Fixtures!D14)-4))</f>
        <v>HUD</v>
      </c>
      <c r="D15" s="9" t="str">
        <f>LEFT(Fixtures!E14,(LEN(Fixtures!E14)-4))</f>
        <v>WOL</v>
      </c>
      <c r="E15" s="9" t="str">
        <f>LEFT(Fixtures!F14,(LEN(Fixtures!F14)-4))</f>
        <v>NEW</v>
      </c>
      <c r="F15" s="9" t="str">
        <f>LEFT(Fixtures!G14,(LEN(Fixtures!G14)-4))</f>
        <v>FUL</v>
      </c>
      <c r="G15" s="9" t="str">
        <f>LEFT(Fixtures!H14,(LEN(Fixtures!H14)-4))</f>
        <v>CAR</v>
      </c>
      <c r="H15" s="9" t="str">
        <f>LEFT(Fixtures!I14,(LEN(Fixtures!I14)-4))</f>
        <v>BHA</v>
      </c>
      <c r="I15" s="9" t="str">
        <f>LEFT(Fixtures!J14,(LEN(Fixtures!J14)-4))</f>
        <v>LIV</v>
      </c>
      <c r="J15" s="9" t="str">
        <f>LEFT(Fixtures!K14,(LEN(Fixtures!K14)-4))</f>
        <v>BUR</v>
      </c>
      <c r="K15" s="9" t="str">
        <f>LEFT(Fixtures!L14,(LEN(Fixtures!L14)-4))</f>
        <v>TOT</v>
      </c>
      <c r="L15" s="9" t="str">
        <f>LEFT(Fixtures!M14,(LEN(Fixtures!M14)-4))</f>
        <v>SOU</v>
      </c>
      <c r="M15" s="9" t="str">
        <f>LEFT(Fixtures!N14,(LEN(Fixtures!N14)-4))</f>
        <v>MNU</v>
      </c>
      <c r="N15" s="9" t="str">
        <f>LEFT(Fixtures!O14,(LEN(Fixtures!O14)-4))</f>
        <v>WHU</v>
      </c>
      <c r="O15" s="9" t="str">
        <f>LEFT(Fixtures!P14,(LEN(Fixtures!P14)-4))</f>
        <v>BOU</v>
      </c>
      <c r="P15" s="9" t="str">
        <f>LEFT(Fixtures!Q14,(LEN(Fixtures!Q14)-4))</f>
        <v>WAT</v>
      </c>
      <c r="Q15" s="9" t="str">
        <f>LEFT(Fixtures!R14,(LEN(Fixtures!R14)-4))</f>
        <v>CHE</v>
      </c>
      <c r="R15" s="9" t="str">
        <f>LEFT(Fixtures!S14,(LEN(Fixtures!S14)-4))</f>
        <v>EVE</v>
      </c>
      <c r="S15" s="9" t="str">
        <f>LEFT(Fixtures!T14,(LEN(Fixtures!T14)-4))</f>
        <v>CRY</v>
      </c>
      <c r="T15" s="9" t="str">
        <f>LEFT(Fixtures!U14,(LEN(Fixtures!U14)-4))</f>
        <v>LEI</v>
      </c>
      <c r="U15" s="9" t="str">
        <f>LEFT(Fixtures!V14,(LEN(Fixtures!V14)-4))</f>
        <v>SOU</v>
      </c>
      <c r="V15" s="9" t="str">
        <f>LEFT(Fixtures!W14,(LEN(Fixtures!W14)-4))</f>
        <v>LIV</v>
      </c>
      <c r="W15" s="9" t="str">
        <f>LEFT(Fixtures!X14,(LEN(Fixtures!X14)-4))</f>
        <v>WOL</v>
      </c>
      <c r="X15" s="9" t="str">
        <f>LEFT(Fixtures!Y14,(LEN(Fixtures!Y14)-4))</f>
        <v>HUD</v>
      </c>
      <c r="Y15" s="9" t="str">
        <f>LEFT(Fixtures!Z14,(LEN(Fixtures!Z14)-4))</f>
        <v>NEW</v>
      </c>
      <c r="Z15" s="9" t="str">
        <f>LEFT(Fixtures!AA14,(LEN(Fixtures!AA14)-4))</f>
        <v>ARS</v>
      </c>
      <c r="AA15" s="9" t="str">
        <f>LEFT(Fixtures!AB14,(LEN(Fixtures!AB14)-4))</f>
        <v>CHE</v>
      </c>
      <c r="AB15" s="9" t="str">
        <f>LEFT(Fixtures!AC14,(LEN(Fixtures!AC14)-4))</f>
        <v>EVE</v>
      </c>
      <c r="AC15" s="9" t="str">
        <f>LEFT(Fixtures!AD14,(LEN(Fixtures!AD14)-4))</f>
        <v>WHU</v>
      </c>
      <c r="AD15" s="9" t="str">
        <f>LEFT(Fixtures!AE14,(LEN(Fixtures!AE14)-4))</f>
        <v>BOU</v>
      </c>
      <c r="AE15" s="9" t="str">
        <f>LEFT(Fixtures!AF14,(LEN(Fixtures!AF14)-4))</f>
        <v>WAT</v>
      </c>
      <c r="AF15" s="9" t="str">
        <f>LEFT(Fixtures!AG14,(LEN(Fixtures!AG14)-4))</f>
        <v>MNU</v>
      </c>
      <c r="AG15" s="9" t="str">
        <f>LEFT(Fixtures!AH14,(LEN(Fixtures!AH14)-4))</f>
        <v>FUL</v>
      </c>
      <c r="AH15" s="9" t="str">
        <f>LEFT(Fixtures!AI14,(LEN(Fixtures!AI14)-4))</f>
        <v>CAR</v>
      </c>
      <c r="AI15" s="9" t="str">
        <f>LEFT(Fixtures!AJ14,(LEN(Fixtures!AJ14)-4))</f>
        <v>CRY</v>
      </c>
      <c r="AJ15" s="9" t="str">
        <f>LEFT(Fixtures!AK14,(LEN(Fixtures!AK14)-4))</f>
        <v>TOT</v>
      </c>
      <c r="AK15" s="9" t="str">
        <f>LEFT(Fixtures!AL14,(LEN(Fixtures!AL14)-4))</f>
        <v>BUR</v>
      </c>
      <c r="AL15" s="9" t="str">
        <f>LEFT(Fixtures!AM14,(LEN(Fixtures!AM14)-4))</f>
        <v>LEI</v>
      </c>
      <c r="AM15" s="9" t="str">
        <f>LEFT(Fixtures!AN14,(LEN(Fixtures!AN14)-4))</f>
        <v>BHA</v>
      </c>
    </row>
    <row r="16" spans="1:39" ht="12.75" customHeight="1" x14ac:dyDescent="0.35">
      <c r="A16" s="68" t="str">
        <f>Difficulties!A16</f>
        <v>Man Utd</v>
      </c>
      <c r="B16" s="9" t="str">
        <f>LEFT(Fixtures!C15,(LEN(Fixtures!C15)-4))</f>
        <v>LEI</v>
      </c>
      <c r="C16" s="9" t="str">
        <f>LEFT(Fixtures!D15,(LEN(Fixtures!D15)-4))</f>
        <v>BHA</v>
      </c>
      <c r="D16" s="9" t="str">
        <f>LEFT(Fixtures!E15,(LEN(Fixtures!E15)-4))</f>
        <v>TOT</v>
      </c>
      <c r="E16" s="9" t="str">
        <f>LEFT(Fixtures!F15,(LEN(Fixtures!F15)-4))</f>
        <v>BUR</v>
      </c>
      <c r="F16" s="9" t="str">
        <f>LEFT(Fixtures!G15,(LEN(Fixtures!G15)-4))</f>
        <v>WAT</v>
      </c>
      <c r="G16" s="9" t="str">
        <f>LEFT(Fixtures!H15,(LEN(Fixtures!H15)-4))</f>
        <v>WOL</v>
      </c>
      <c r="H16" s="9" t="str">
        <f>LEFT(Fixtures!I15,(LEN(Fixtures!I15)-4))</f>
        <v>WHU</v>
      </c>
      <c r="I16" s="9" t="str">
        <f>LEFT(Fixtures!J15,(LEN(Fixtures!J15)-4))</f>
        <v>NEW</v>
      </c>
      <c r="J16" s="9" t="str">
        <f>LEFT(Fixtures!K15,(LEN(Fixtures!K15)-4))</f>
        <v>CHE</v>
      </c>
      <c r="K16" s="9" t="str">
        <f>LEFT(Fixtures!L15,(LEN(Fixtures!L15)-4))</f>
        <v>EVE</v>
      </c>
      <c r="L16" s="9" t="str">
        <f>LEFT(Fixtures!M15,(LEN(Fixtures!M15)-4))</f>
        <v>BOU</v>
      </c>
      <c r="M16" s="9" t="str">
        <f>LEFT(Fixtures!N15,(LEN(Fixtures!N15)-4))</f>
        <v>MCI</v>
      </c>
      <c r="N16" s="9" t="str">
        <f>LEFT(Fixtures!O15,(LEN(Fixtures!O15)-4))</f>
        <v>CRY</v>
      </c>
      <c r="O16" s="9" t="str">
        <f>LEFT(Fixtures!P15,(LEN(Fixtures!P15)-4))</f>
        <v>SOU</v>
      </c>
      <c r="P16" s="9" t="str">
        <f>LEFT(Fixtures!Q15,(LEN(Fixtures!Q15)-4))</f>
        <v>ARS</v>
      </c>
      <c r="Q16" s="9" t="str">
        <f>LEFT(Fixtures!R15,(LEN(Fixtures!R15)-4))</f>
        <v>FUL</v>
      </c>
      <c r="R16" s="9" t="str">
        <f>LEFT(Fixtures!S15,(LEN(Fixtures!S15)-4))</f>
        <v>LIV</v>
      </c>
      <c r="S16" s="9" t="str">
        <f>LEFT(Fixtures!T15,(LEN(Fixtures!T15)-4))</f>
        <v>CAR</v>
      </c>
      <c r="T16" s="9" t="str">
        <f>LEFT(Fixtures!U15,(LEN(Fixtures!U15)-4))</f>
        <v>HUD</v>
      </c>
      <c r="U16" s="9" t="str">
        <f>LEFT(Fixtures!V15,(LEN(Fixtures!V15)-4))</f>
        <v>BOU</v>
      </c>
      <c r="V16" s="9" t="str">
        <f>LEFT(Fixtures!W15,(LEN(Fixtures!W15)-4))</f>
        <v>NEW</v>
      </c>
      <c r="W16" s="9" t="str">
        <f>LEFT(Fixtures!X15,(LEN(Fixtures!X15)-4))</f>
        <v>TOT</v>
      </c>
      <c r="X16" s="9" t="str">
        <f>LEFT(Fixtures!Y15,(LEN(Fixtures!Y15)-4))</f>
        <v>BHA</v>
      </c>
      <c r="Y16" s="9" t="str">
        <f>LEFT(Fixtures!Z15,(LEN(Fixtures!Z15)-4))</f>
        <v>BUR</v>
      </c>
      <c r="Z16" s="9" t="str">
        <f>LEFT(Fixtures!AA15,(LEN(Fixtures!AA15)-4))</f>
        <v>LEI</v>
      </c>
      <c r="AA16" s="9" t="str">
        <f>LEFT(Fixtures!AB15,(LEN(Fixtures!AB15)-4))</f>
        <v>FUL</v>
      </c>
      <c r="AB16" s="9" t="str">
        <f>LEFT(Fixtures!AC15,(LEN(Fixtures!AC15)-4))</f>
        <v>LIV</v>
      </c>
      <c r="AC16" s="9" t="str">
        <f>LEFT(Fixtures!AD15,(LEN(Fixtures!AD15)-4))</f>
        <v>CRY</v>
      </c>
      <c r="AD16" s="9" t="str">
        <f>LEFT(Fixtures!AE15,(LEN(Fixtures!AE15)-4))</f>
        <v>SOU</v>
      </c>
      <c r="AE16" s="9" t="str">
        <f>LEFT(Fixtures!AF15,(LEN(Fixtures!AF15)-4))</f>
        <v>ARS</v>
      </c>
      <c r="AF16" s="9" t="str">
        <f>LEFT(Fixtures!AG15,(LEN(Fixtures!AG15)-4))</f>
        <v>MCI</v>
      </c>
      <c r="AG16" s="9" t="str">
        <f>LEFT(Fixtures!AH15,(LEN(Fixtures!AH15)-4))</f>
        <v>WAT</v>
      </c>
      <c r="AH16" s="9" t="str">
        <f>LEFT(Fixtures!AI15,(LEN(Fixtures!AI15)-4))</f>
        <v>WOL</v>
      </c>
      <c r="AI16" s="9" t="str">
        <f>LEFT(Fixtures!AJ15,(LEN(Fixtures!AJ15)-4))</f>
        <v>WHU</v>
      </c>
      <c r="AJ16" s="9" t="str">
        <f>LEFT(Fixtures!AK15,(LEN(Fixtures!AK15)-4))</f>
        <v>EVE</v>
      </c>
      <c r="AK16" s="9" t="str">
        <f>LEFT(Fixtures!AL15,(LEN(Fixtures!AL15)-4))</f>
        <v>CHE</v>
      </c>
      <c r="AL16" s="9" t="str">
        <f>LEFT(Fixtures!AM15,(LEN(Fixtures!AM15)-4))</f>
        <v>HUD</v>
      </c>
      <c r="AM16" s="9" t="str">
        <f>LEFT(Fixtures!AN15,(LEN(Fixtures!AN15)-4))</f>
        <v>CAR</v>
      </c>
    </row>
    <row r="17" spans="1:39" ht="12.75" customHeight="1" x14ac:dyDescent="0.35">
      <c r="A17" s="68" t="str">
        <f>Difficulties!A17</f>
        <v>Newcastle</v>
      </c>
      <c r="B17" s="9" t="str">
        <f>LEFT(Fixtures!C16,(LEN(Fixtures!C16)-4))</f>
        <v>TOT</v>
      </c>
      <c r="C17" s="9" t="str">
        <f>LEFT(Fixtures!D16,(LEN(Fixtures!D16)-4))</f>
        <v>CAR</v>
      </c>
      <c r="D17" s="9" t="str">
        <f>LEFT(Fixtures!E16,(LEN(Fixtures!E16)-4))</f>
        <v>CHE</v>
      </c>
      <c r="E17" s="9" t="str">
        <f>LEFT(Fixtures!F16,(LEN(Fixtures!F16)-4))</f>
        <v>MCI</v>
      </c>
      <c r="F17" s="9" t="str">
        <f>LEFT(Fixtures!G16,(LEN(Fixtures!G16)-4))</f>
        <v>ARS</v>
      </c>
      <c r="G17" s="9" t="str">
        <f>LEFT(Fixtures!H16,(LEN(Fixtures!H16)-4))</f>
        <v>CRY</v>
      </c>
      <c r="H17" s="9" t="str">
        <f>LEFT(Fixtures!I16,(LEN(Fixtures!I16)-4))</f>
        <v>LEI</v>
      </c>
      <c r="I17" s="9" t="str">
        <f>LEFT(Fixtures!J16,(LEN(Fixtures!J16)-4))</f>
        <v>MNU</v>
      </c>
      <c r="J17" s="9" t="str">
        <f>LEFT(Fixtures!K16,(LEN(Fixtures!K16)-4))</f>
        <v>BHA</v>
      </c>
      <c r="K17" s="9" t="str">
        <f>LEFT(Fixtures!L16,(LEN(Fixtures!L16)-4))</f>
        <v>SOU</v>
      </c>
      <c r="L17" s="9" t="str">
        <f>LEFT(Fixtures!M16,(LEN(Fixtures!M16)-4))</f>
        <v>WAT</v>
      </c>
      <c r="M17" s="9" t="str">
        <f>LEFT(Fixtures!N16,(LEN(Fixtures!N16)-4))</f>
        <v>BOU</v>
      </c>
      <c r="N17" s="9" t="str">
        <f>LEFT(Fixtures!O16,(LEN(Fixtures!O16)-4))</f>
        <v>BUR</v>
      </c>
      <c r="O17" s="9" t="str">
        <f>LEFT(Fixtures!P16,(LEN(Fixtures!P16)-4))</f>
        <v>WHU</v>
      </c>
      <c r="P17" s="9" t="str">
        <f>LEFT(Fixtures!Q16,(LEN(Fixtures!Q16)-4))</f>
        <v>WOL</v>
      </c>
      <c r="Q17" s="9" t="str">
        <f>LEFT(Fixtures!R16,(LEN(Fixtures!R16)-4))</f>
        <v>EVE</v>
      </c>
      <c r="R17" s="9" t="str">
        <f>LEFT(Fixtures!S16,(LEN(Fixtures!S16)-4))</f>
        <v>HUD</v>
      </c>
      <c r="S17" s="9" t="str">
        <f>LEFT(Fixtures!T16,(LEN(Fixtures!T16)-4))</f>
        <v>FUL</v>
      </c>
      <c r="T17" s="9" t="str">
        <f>LEFT(Fixtures!U16,(LEN(Fixtures!U16)-4))</f>
        <v>LIV</v>
      </c>
      <c r="U17" s="9" t="str">
        <f>LEFT(Fixtures!V16,(LEN(Fixtures!V16)-4))</f>
        <v>WAT</v>
      </c>
      <c r="V17" s="9" t="str">
        <f>LEFT(Fixtures!W16,(LEN(Fixtures!W16)-4))</f>
        <v>MNU</v>
      </c>
      <c r="W17" s="9" t="str">
        <f>LEFT(Fixtures!X16,(LEN(Fixtures!X16)-4))</f>
        <v>CHE</v>
      </c>
      <c r="X17" s="9" t="str">
        <f>LEFT(Fixtures!Y16,(LEN(Fixtures!Y16)-4))</f>
        <v>CAR</v>
      </c>
      <c r="Y17" s="9" t="str">
        <f>LEFT(Fixtures!Z16,(LEN(Fixtures!Z16)-4))</f>
        <v>MCI</v>
      </c>
      <c r="Z17" s="9" t="str">
        <f>LEFT(Fixtures!AA16,(LEN(Fixtures!AA16)-4))</f>
        <v>TOT</v>
      </c>
      <c r="AA17" s="9" t="str">
        <f>LEFT(Fixtures!AB16,(LEN(Fixtures!AB16)-4))</f>
        <v>WOL</v>
      </c>
      <c r="AB17" s="9" t="str">
        <f>LEFT(Fixtures!AC16,(LEN(Fixtures!AC16)-4))</f>
        <v>HUD</v>
      </c>
      <c r="AC17" s="9" t="str">
        <f>LEFT(Fixtures!AD16,(LEN(Fixtures!AD16)-4))</f>
        <v>BUR</v>
      </c>
      <c r="AD17" s="9" t="str">
        <f>LEFT(Fixtures!AE16,(LEN(Fixtures!AE16)-4))</f>
        <v>WHU</v>
      </c>
      <c r="AE17" s="9" t="str">
        <f>LEFT(Fixtures!AF16,(LEN(Fixtures!AF16)-4))</f>
        <v>EVE</v>
      </c>
      <c r="AF17" s="9" t="str">
        <f>LEFT(Fixtures!AG16,(LEN(Fixtures!AG16)-4))</f>
        <v>BOU</v>
      </c>
      <c r="AG17" s="9" t="str">
        <f>LEFT(Fixtures!AH16,(LEN(Fixtures!AH16)-4))</f>
        <v>ARS</v>
      </c>
      <c r="AH17" s="9" t="str">
        <f>LEFT(Fixtures!AI16,(LEN(Fixtures!AI16)-4))</f>
        <v>CRY</v>
      </c>
      <c r="AI17" s="9" t="str">
        <f>LEFT(Fixtures!AJ16,(LEN(Fixtures!AJ16)-4))</f>
        <v>LEI</v>
      </c>
      <c r="AJ17" s="9" t="str">
        <f>LEFT(Fixtures!AK16,(LEN(Fixtures!AK16)-4))</f>
        <v>SOU</v>
      </c>
      <c r="AK17" s="9" t="str">
        <f>LEFT(Fixtures!AL16,(LEN(Fixtures!AL16)-4))</f>
        <v>BHA</v>
      </c>
      <c r="AL17" s="9" t="str">
        <f>LEFT(Fixtures!AM16,(LEN(Fixtures!AM16)-4))</f>
        <v>LIV</v>
      </c>
      <c r="AM17" s="9" t="str">
        <f>LEFT(Fixtures!AN16,(LEN(Fixtures!AN16)-4))</f>
        <v>FUL</v>
      </c>
    </row>
    <row r="18" spans="1:39" ht="12.75" customHeight="1" x14ac:dyDescent="0.35">
      <c r="A18" s="68" t="str">
        <f>Difficulties!A18</f>
        <v>Southampton</v>
      </c>
      <c r="B18" s="9" t="str">
        <f>LEFT(Fixtures!C17,(LEN(Fixtures!C17)-4))</f>
        <v>BUR</v>
      </c>
      <c r="C18" s="9" t="str">
        <f>LEFT(Fixtures!D17,(LEN(Fixtures!D17)-4))</f>
        <v>EVE</v>
      </c>
      <c r="D18" s="9" t="str">
        <f>LEFT(Fixtures!E17,(LEN(Fixtures!E17)-4))</f>
        <v>LEI</v>
      </c>
      <c r="E18" s="9" t="str">
        <f>LEFT(Fixtures!F17,(LEN(Fixtures!F17)-4))</f>
        <v>CRY</v>
      </c>
      <c r="F18" s="9" t="str">
        <f>LEFT(Fixtures!G17,(LEN(Fixtures!G17)-4))</f>
        <v>BHA</v>
      </c>
      <c r="G18" s="9" t="str">
        <f>LEFT(Fixtures!H17,(LEN(Fixtures!H17)-4))</f>
        <v>LIV</v>
      </c>
      <c r="H18" s="9" t="str">
        <f>LEFT(Fixtures!I17,(LEN(Fixtures!I17)-4))</f>
        <v>WOL</v>
      </c>
      <c r="I18" s="9" t="str">
        <f>LEFT(Fixtures!J17,(LEN(Fixtures!J17)-4))</f>
        <v>CHE</v>
      </c>
      <c r="J18" s="9" t="str">
        <f>LEFT(Fixtures!K17,(LEN(Fixtures!K17)-4))</f>
        <v>BOU</v>
      </c>
      <c r="K18" s="9" t="str">
        <f>LEFT(Fixtures!L17,(LEN(Fixtures!L17)-4))</f>
        <v>NEW</v>
      </c>
      <c r="L18" s="9" t="str">
        <f>LEFT(Fixtures!M17,(LEN(Fixtures!M17)-4))</f>
        <v>MCI</v>
      </c>
      <c r="M18" s="9" t="str">
        <f>LEFT(Fixtures!N17,(LEN(Fixtures!N17)-4))</f>
        <v>WAT</v>
      </c>
      <c r="N18" s="9" t="str">
        <f>LEFT(Fixtures!O17,(LEN(Fixtures!O17)-4))</f>
        <v>FUL</v>
      </c>
      <c r="O18" s="9" t="str">
        <f>LEFT(Fixtures!P17,(LEN(Fixtures!P17)-4))</f>
        <v>MNU</v>
      </c>
      <c r="P18" s="9" t="str">
        <f>LEFT(Fixtures!Q17,(LEN(Fixtures!Q17)-4))</f>
        <v>TOT</v>
      </c>
      <c r="Q18" s="9" t="str">
        <f>LEFT(Fixtures!R17,(LEN(Fixtures!R17)-4))</f>
        <v>CAR</v>
      </c>
      <c r="R18" s="9" t="str">
        <f>LEFT(Fixtures!S17,(LEN(Fixtures!S17)-4))</f>
        <v>ARS</v>
      </c>
      <c r="S18" s="9" t="str">
        <f>LEFT(Fixtures!T17,(LEN(Fixtures!T17)-4))</f>
        <v>HUD</v>
      </c>
      <c r="T18" s="9" t="str">
        <f>LEFT(Fixtures!U17,(LEN(Fixtures!U17)-4))</f>
        <v>WHU</v>
      </c>
      <c r="U18" s="9" t="str">
        <f>LEFT(Fixtures!V17,(LEN(Fixtures!V17)-4))</f>
        <v>MCI</v>
      </c>
      <c r="V18" s="9" t="str">
        <f>LEFT(Fixtures!W17,(LEN(Fixtures!W17)-4))</f>
        <v>CHE</v>
      </c>
      <c r="W18" s="9" t="str">
        <f>LEFT(Fixtures!X17,(LEN(Fixtures!X17)-4))</f>
        <v>LEI</v>
      </c>
      <c r="X18" s="9" t="str">
        <f>LEFT(Fixtures!Y17,(LEN(Fixtures!Y17)-4))</f>
        <v>EVE</v>
      </c>
      <c r="Y18" s="9" t="str">
        <f>LEFT(Fixtures!Z17,(LEN(Fixtures!Z17)-4))</f>
        <v>CRY</v>
      </c>
      <c r="Z18" s="9" t="str">
        <f>LEFT(Fixtures!AA17,(LEN(Fixtures!AA17)-4))</f>
        <v>BUR</v>
      </c>
      <c r="AA18" s="9" t="str">
        <f>LEFT(Fixtures!AB17,(LEN(Fixtures!AB17)-4))</f>
        <v>CAR</v>
      </c>
      <c r="AB18" s="9" t="str">
        <f>LEFT(Fixtures!AC17,(LEN(Fixtures!AC17)-4))</f>
        <v>ARS</v>
      </c>
      <c r="AC18" s="9" t="str">
        <f>LEFT(Fixtures!AD17,(LEN(Fixtures!AD17)-4))</f>
        <v>FUL</v>
      </c>
      <c r="AD18" s="9" t="str">
        <f>LEFT(Fixtures!AE17,(LEN(Fixtures!AE17)-4))</f>
        <v>MNU</v>
      </c>
      <c r="AE18" s="9" t="str">
        <f>LEFT(Fixtures!AF17,(LEN(Fixtures!AF17)-4))</f>
        <v>TOT</v>
      </c>
      <c r="AF18" s="9" t="str">
        <f>LEFT(Fixtures!AG17,(LEN(Fixtures!AG17)-4))</f>
        <v>WAT</v>
      </c>
      <c r="AG18" s="9" t="str">
        <f>LEFT(Fixtures!AH17,(LEN(Fixtures!AH17)-4))</f>
        <v>BHA</v>
      </c>
      <c r="AH18" s="9" t="str">
        <f>LEFT(Fixtures!AI17,(LEN(Fixtures!AI17)-4))</f>
        <v>LIV</v>
      </c>
      <c r="AI18" s="9" t="str">
        <f>LEFT(Fixtures!AJ17,(LEN(Fixtures!AJ17)-4))</f>
        <v>WOL</v>
      </c>
      <c r="AJ18" s="9" t="str">
        <f>LEFT(Fixtures!AK17,(LEN(Fixtures!AK17)-4))</f>
        <v>NEW</v>
      </c>
      <c r="AK18" s="9" t="str">
        <f>LEFT(Fixtures!AL17,(LEN(Fixtures!AL17)-4))</f>
        <v>BOU</v>
      </c>
      <c r="AL18" s="9" t="str">
        <f>LEFT(Fixtures!AM17,(LEN(Fixtures!AM17)-4))</f>
        <v>WHU</v>
      </c>
      <c r="AM18" s="9" t="str">
        <f>LEFT(Fixtures!AN17,(LEN(Fixtures!AN17)-4))</f>
        <v>HUD</v>
      </c>
    </row>
    <row r="19" spans="1:39" ht="12.75" customHeight="1" x14ac:dyDescent="0.35">
      <c r="A19" s="68" t="str">
        <f>Difficulties!A19</f>
        <v>Tottenham</v>
      </c>
      <c r="B19" s="9" t="str">
        <f>LEFT(Fixtures!C18,(LEN(Fixtures!C18)-4))</f>
        <v>NEW</v>
      </c>
      <c r="C19" s="9" t="str">
        <f>LEFT(Fixtures!D18,(LEN(Fixtures!D18)-4))</f>
        <v>FUL</v>
      </c>
      <c r="D19" s="9" t="str">
        <f>LEFT(Fixtures!E18,(LEN(Fixtures!E18)-4))</f>
        <v>MNU</v>
      </c>
      <c r="E19" s="9" t="str">
        <f>LEFT(Fixtures!F18,(LEN(Fixtures!F18)-4))</f>
        <v>WAT</v>
      </c>
      <c r="F19" s="9" t="str">
        <f>LEFT(Fixtures!G18,(LEN(Fixtures!G18)-4))</f>
        <v>LIV</v>
      </c>
      <c r="G19" s="9" t="str">
        <f>LEFT(Fixtures!H18,(LEN(Fixtures!H18)-4))</f>
        <v>BHA</v>
      </c>
      <c r="H19" s="9" t="str">
        <f>LEFT(Fixtures!I18,(LEN(Fixtures!I18)-4))</f>
        <v>HUD</v>
      </c>
      <c r="I19" s="9" t="str">
        <f>LEFT(Fixtures!J18,(LEN(Fixtures!J18)-4))</f>
        <v>CAR</v>
      </c>
      <c r="J19" s="9" t="str">
        <f>LEFT(Fixtures!K18,(LEN(Fixtures!K18)-4))</f>
        <v>WHU</v>
      </c>
      <c r="K19" s="9" t="str">
        <f>LEFT(Fixtures!L18,(LEN(Fixtures!L18)-4))</f>
        <v>MCI</v>
      </c>
      <c r="L19" s="9" t="str">
        <f>LEFT(Fixtures!M18,(LEN(Fixtures!M18)-4))</f>
        <v>WOL</v>
      </c>
      <c r="M19" s="9" t="str">
        <f>LEFT(Fixtures!N18,(LEN(Fixtures!N18)-4))</f>
        <v>CRY</v>
      </c>
      <c r="N19" s="9" t="str">
        <f>LEFT(Fixtures!O18,(LEN(Fixtures!O18)-4))</f>
        <v>CHE</v>
      </c>
      <c r="O19" s="9" t="str">
        <f>LEFT(Fixtures!P18,(LEN(Fixtures!P18)-4))</f>
        <v>ARS</v>
      </c>
      <c r="P19" s="9" t="str">
        <f>LEFT(Fixtures!Q18,(LEN(Fixtures!Q18)-4))</f>
        <v>SOU</v>
      </c>
      <c r="Q19" s="9" t="str">
        <f>LEFT(Fixtures!R18,(LEN(Fixtures!R18)-4))</f>
        <v>LEI</v>
      </c>
      <c r="R19" s="9" t="str">
        <f>LEFT(Fixtures!S18,(LEN(Fixtures!S18)-4))</f>
        <v>BUR</v>
      </c>
      <c r="S19" s="9" t="str">
        <f>LEFT(Fixtures!T18,(LEN(Fixtures!T18)-4))</f>
        <v>EVE</v>
      </c>
      <c r="T19" s="9" t="str">
        <f>LEFT(Fixtures!U18,(LEN(Fixtures!U18)-4))</f>
        <v>BOU</v>
      </c>
      <c r="U19" s="9" t="str">
        <f>LEFT(Fixtures!V18,(LEN(Fixtures!V18)-4))</f>
        <v>WOL</v>
      </c>
      <c r="V19" s="9" t="str">
        <f>LEFT(Fixtures!W18,(LEN(Fixtures!W18)-4))</f>
        <v>CAR</v>
      </c>
      <c r="W19" s="9" t="str">
        <f>LEFT(Fixtures!X18,(LEN(Fixtures!X18)-4))</f>
        <v>MNU</v>
      </c>
      <c r="X19" s="9" t="str">
        <f>LEFT(Fixtures!Y18,(LEN(Fixtures!Y18)-4))</f>
        <v>FUL</v>
      </c>
      <c r="Y19" s="9" t="str">
        <f>LEFT(Fixtures!Z18,(LEN(Fixtures!Z18)-4))</f>
        <v>WAT</v>
      </c>
      <c r="Z19" s="9" t="str">
        <f>LEFT(Fixtures!AA18,(LEN(Fixtures!AA18)-4))</f>
        <v>NEW</v>
      </c>
      <c r="AA19" s="9" t="str">
        <f>LEFT(Fixtures!AB18,(LEN(Fixtures!AB18)-4))</f>
        <v>LEI</v>
      </c>
      <c r="AB19" s="9" t="str">
        <f>LEFT(Fixtures!AC18,(LEN(Fixtures!AC18)-4))</f>
        <v>BUR</v>
      </c>
      <c r="AC19" s="9" t="str">
        <f>LEFT(Fixtures!AD18,(LEN(Fixtures!AD18)-4))</f>
        <v>CHE</v>
      </c>
      <c r="AD19" s="9" t="str">
        <f>LEFT(Fixtures!AE18,(LEN(Fixtures!AE18)-4))</f>
        <v>ARS</v>
      </c>
      <c r="AE19" s="9" t="str">
        <f>LEFT(Fixtures!AF18,(LEN(Fixtures!AF18)-4))</f>
        <v>SOU</v>
      </c>
      <c r="AF19" s="9" t="str">
        <f>LEFT(Fixtures!AG18,(LEN(Fixtures!AG18)-4))</f>
        <v>CRY</v>
      </c>
      <c r="AG19" s="9" t="str">
        <f>LEFT(Fixtures!AH18,(LEN(Fixtures!AH18)-4))</f>
        <v>LIV</v>
      </c>
      <c r="AH19" s="9" t="str">
        <f>LEFT(Fixtures!AI18,(LEN(Fixtures!AI18)-4))</f>
        <v>BHA</v>
      </c>
      <c r="AI19" s="9" t="str">
        <f>LEFT(Fixtures!AJ18,(LEN(Fixtures!AJ18)-4))</f>
        <v>HUD</v>
      </c>
      <c r="AJ19" s="9" t="str">
        <f>LEFT(Fixtures!AK18,(LEN(Fixtures!AK18)-4))</f>
        <v>MCI</v>
      </c>
      <c r="AK19" s="9" t="str">
        <f>LEFT(Fixtures!AL18,(LEN(Fixtures!AL18)-4))</f>
        <v>WHU</v>
      </c>
      <c r="AL19" s="9" t="str">
        <f>LEFT(Fixtures!AM18,(LEN(Fixtures!AM18)-4))</f>
        <v>BOU</v>
      </c>
      <c r="AM19" s="9" t="str">
        <f>LEFT(Fixtures!AN18,(LEN(Fixtures!AN18)-4))</f>
        <v>EVE</v>
      </c>
    </row>
    <row r="20" spans="1:39" ht="12.75" customHeight="1" x14ac:dyDescent="0.35">
      <c r="A20" s="68" t="str">
        <f>Difficulties!A20</f>
        <v>Watford</v>
      </c>
      <c r="B20" s="9" t="str">
        <f>LEFT(Fixtures!C19,(LEN(Fixtures!C19)-4))</f>
        <v>BHA</v>
      </c>
      <c r="C20" s="9" t="str">
        <f>LEFT(Fixtures!D19,(LEN(Fixtures!D19)-4))</f>
        <v>BUR</v>
      </c>
      <c r="D20" s="9" t="str">
        <f>LEFT(Fixtures!E19,(LEN(Fixtures!E19)-4))</f>
        <v>CRY</v>
      </c>
      <c r="E20" s="9" t="str">
        <f>LEFT(Fixtures!F19,(LEN(Fixtures!F19)-4))</f>
        <v>TOT</v>
      </c>
      <c r="F20" s="9" t="str">
        <f>LEFT(Fixtures!G19,(LEN(Fixtures!G19)-4))</f>
        <v>MNU</v>
      </c>
      <c r="G20" s="9" t="str">
        <f>LEFT(Fixtures!H19,(LEN(Fixtures!H19)-4))</f>
        <v>FUL</v>
      </c>
      <c r="H20" s="9" t="str">
        <f>LEFT(Fixtures!I19,(LEN(Fixtures!I19)-4))</f>
        <v>ARS</v>
      </c>
      <c r="I20" s="9" t="str">
        <f>LEFT(Fixtures!J19,(LEN(Fixtures!J19)-4))</f>
        <v>BOU</v>
      </c>
      <c r="J20" s="9" t="str">
        <f>LEFT(Fixtures!K19,(LEN(Fixtures!K19)-4))</f>
        <v>WOL</v>
      </c>
      <c r="K20" s="9" t="str">
        <f>LEFT(Fixtures!L19,(LEN(Fixtures!L19)-4))</f>
        <v>HUD</v>
      </c>
      <c r="L20" s="9" t="str">
        <f>LEFT(Fixtures!M19,(LEN(Fixtures!M19)-4))</f>
        <v>NEW</v>
      </c>
      <c r="M20" s="9" t="str">
        <f>LEFT(Fixtures!N19,(LEN(Fixtures!N19)-4))</f>
        <v>SOU</v>
      </c>
      <c r="N20" s="9" t="str">
        <f>LEFT(Fixtures!O19,(LEN(Fixtures!O19)-4))</f>
        <v>LIV</v>
      </c>
      <c r="O20" s="9" t="str">
        <f>LEFT(Fixtures!P19,(LEN(Fixtures!P19)-4))</f>
        <v>LEI</v>
      </c>
      <c r="P20" s="9" t="str">
        <f>LEFT(Fixtures!Q19,(LEN(Fixtures!Q19)-4))</f>
        <v>MCI</v>
      </c>
      <c r="Q20" s="9" t="str">
        <f>LEFT(Fixtures!R19,(LEN(Fixtures!R19)-4))</f>
        <v>EVE</v>
      </c>
      <c r="R20" s="9" t="str">
        <f>LEFT(Fixtures!S19,(LEN(Fixtures!S19)-4))</f>
        <v>CAR</v>
      </c>
      <c r="S20" s="9" t="str">
        <f>LEFT(Fixtures!T19,(LEN(Fixtures!T19)-4))</f>
        <v>WHU</v>
      </c>
      <c r="T20" s="9" t="str">
        <f>LEFT(Fixtures!U19,(LEN(Fixtures!U19)-4))</f>
        <v>CHE</v>
      </c>
      <c r="U20" s="9" t="str">
        <f>LEFT(Fixtures!V19,(LEN(Fixtures!V19)-4))</f>
        <v>NEW</v>
      </c>
      <c r="V20" s="9" t="str">
        <f>LEFT(Fixtures!W19,(LEN(Fixtures!W19)-4))</f>
        <v>BOU</v>
      </c>
      <c r="W20" s="9" t="str">
        <f>LEFT(Fixtures!X19,(LEN(Fixtures!X19)-4))</f>
        <v>CRY</v>
      </c>
      <c r="X20" s="9" t="str">
        <f>LEFT(Fixtures!Y19,(LEN(Fixtures!Y19)-4))</f>
        <v>BUR</v>
      </c>
      <c r="Y20" s="9" t="str">
        <f>LEFT(Fixtures!Z19,(LEN(Fixtures!Z19)-4))</f>
        <v>TOT</v>
      </c>
      <c r="Z20" s="9" t="str">
        <f>LEFT(Fixtures!AA19,(LEN(Fixtures!AA19)-4))</f>
        <v>BHA</v>
      </c>
      <c r="AA20" s="9" t="str">
        <f>LEFT(Fixtures!AB19,(LEN(Fixtures!AB19)-4))</f>
        <v>EVE</v>
      </c>
      <c r="AB20" s="9" t="str">
        <f>LEFT(Fixtures!AC19,(LEN(Fixtures!AC19)-4))</f>
        <v>CAR</v>
      </c>
      <c r="AC20" s="9" t="str">
        <f>LEFT(Fixtures!AD19,(LEN(Fixtures!AD19)-4))</f>
        <v>LIV</v>
      </c>
      <c r="AD20" s="9" t="str">
        <f>LEFT(Fixtures!AE19,(LEN(Fixtures!AE19)-4))</f>
        <v>LEI</v>
      </c>
      <c r="AE20" s="9" t="str">
        <f>LEFT(Fixtures!AF19,(LEN(Fixtures!AF19)-4))</f>
        <v>MCI</v>
      </c>
      <c r="AF20" s="9" t="str">
        <f>LEFT(Fixtures!AG19,(LEN(Fixtures!AG19)-4))</f>
        <v>SOU</v>
      </c>
      <c r="AG20" s="9" t="str">
        <f>LEFT(Fixtures!AH19,(LEN(Fixtures!AH19)-4))</f>
        <v>MNU</v>
      </c>
      <c r="AH20" s="9" t="str">
        <f>LEFT(Fixtures!AI19,(LEN(Fixtures!AI19)-4))</f>
        <v>FUL</v>
      </c>
      <c r="AI20" s="9" t="str">
        <f>LEFT(Fixtures!AJ19,(LEN(Fixtures!AJ19)-4))</f>
        <v>ARS</v>
      </c>
      <c r="AJ20" s="9" t="str">
        <f>LEFT(Fixtures!AK19,(LEN(Fixtures!AK19)-4))</f>
        <v>HUD</v>
      </c>
      <c r="AK20" s="9" t="str">
        <f>LEFT(Fixtures!AL19,(LEN(Fixtures!AL19)-4))</f>
        <v>WOL</v>
      </c>
      <c r="AL20" s="9" t="str">
        <f>LEFT(Fixtures!AM19,(LEN(Fixtures!AM19)-4))</f>
        <v>CHE</v>
      </c>
      <c r="AM20" s="9" t="str">
        <f>LEFT(Fixtures!AN19,(LEN(Fixtures!AN19)-4))</f>
        <v>WHU</v>
      </c>
    </row>
    <row r="21" spans="1:39" ht="12.75" customHeight="1" x14ac:dyDescent="0.35">
      <c r="A21" s="68" t="str">
        <f>Difficulties!A21</f>
        <v>West Ham</v>
      </c>
      <c r="B21" s="9" t="str">
        <f>LEFT(Fixtures!C20,(LEN(Fixtures!C20)-4))</f>
        <v>LIV</v>
      </c>
      <c r="C21" s="9" t="str">
        <f>LEFT(Fixtures!D20,(LEN(Fixtures!D20)-4))</f>
        <v>BOU</v>
      </c>
      <c r="D21" s="9" t="str">
        <f>LEFT(Fixtures!E20,(LEN(Fixtures!E20)-4))</f>
        <v>ARS</v>
      </c>
      <c r="E21" s="9" t="str">
        <f>LEFT(Fixtures!F20,(LEN(Fixtures!F20)-4))</f>
        <v>WOL</v>
      </c>
      <c r="F21" s="9" t="str">
        <f>LEFT(Fixtures!G20,(LEN(Fixtures!G20)-4))</f>
        <v>EVE</v>
      </c>
      <c r="G21" s="9" t="str">
        <f>LEFT(Fixtures!H20,(LEN(Fixtures!H20)-4))</f>
        <v>CHE</v>
      </c>
      <c r="H21" s="9" t="str">
        <f>LEFT(Fixtures!I20,(LEN(Fixtures!I20)-4))</f>
        <v>MNU</v>
      </c>
      <c r="I21" s="9" t="str">
        <f>LEFT(Fixtures!J20,(LEN(Fixtures!J20)-4))</f>
        <v>BHA</v>
      </c>
      <c r="J21" s="9" t="str">
        <f>LEFT(Fixtures!K20,(LEN(Fixtures!K20)-4))</f>
        <v>TOT</v>
      </c>
      <c r="K21" s="9" t="str">
        <f>LEFT(Fixtures!L20,(LEN(Fixtures!L20)-4))</f>
        <v>LEI</v>
      </c>
      <c r="L21" s="9" t="str">
        <f>LEFT(Fixtures!M20,(LEN(Fixtures!M20)-4))</f>
        <v>BUR</v>
      </c>
      <c r="M21" s="9" t="str">
        <f>LEFT(Fixtures!N20,(LEN(Fixtures!N20)-4))</f>
        <v>HUD</v>
      </c>
      <c r="N21" s="9" t="str">
        <f>LEFT(Fixtures!O20,(LEN(Fixtures!O20)-4))</f>
        <v>MCI</v>
      </c>
      <c r="O21" s="9" t="str">
        <f>LEFT(Fixtures!P20,(LEN(Fixtures!P20)-4))</f>
        <v>NEW</v>
      </c>
      <c r="P21" s="9" t="str">
        <f>LEFT(Fixtures!Q20,(LEN(Fixtures!Q20)-4))</f>
        <v>CAR</v>
      </c>
      <c r="Q21" s="9" t="str">
        <f>LEFT(Fixtures!R20,(LEN(Fixtures!R20)-4))</f>
        <v>CRY</v>
      </c>
      <c r="R21" s="9" t="str">
        <f>LEFT(Fixtures!S20,(LEN(Fixtures!S20)-4))</f>
        <v>FUL</v>
      </c>
      <c r="S21" s="9" t="str">
        <f>LEFT(Fixtures!T20,(LEN(Fixtures!T20)-4))</f>
        <v>WAT</v>
      </c>
      <c r="T21" s="9" t="str">
        <f>LEFT(Fixtures!U20,(LEN(Fixtures!U20)-4))</f>
        <v>SOU</v>
      </c>
      <c r="U21" s="9" t="str">
        <f>LEFT(Fixtures!V20,(LEN(Fixtures!V20)-4))</f>
        <v>BUR</v>
      </c>
      <c r="V21" s="9" t="str">
        <f>LEFT(Fixtures!W20,(LEN(Fixtures!W20)-4))</f>
        <v>BHA</v>
      </c>
      <c r="W21" s="9" t="str">
        <f>LEFT(Fixtures!X20,(LEN(Fixtures!X20)-4))</f>
        <v>ARS</v>
      </c>
      <c r="X21" s="9" t="str">
        <f>LEFT(Fixtures!Y20,(LEN(Fixtures!Y20)-4))</f>
        <v>BOU</v>
      </c>
      <c r="Y21" s="9" t="str">
        <f>LEFT(Fixtures!Z20,(LEN(Fixtures!Z20)-4))</f>
        <v>WOL</v>
      </c>
      <c r="Z21" s="9" t="str">
        <f>LEFT(Fixtures!AA20,(LEN(Fixtures!AA20)-4))</f>
        <v>LIV</v>
      </c>
      <c r="AA21" s="9" t="str">
        <f>LEFT(Fixtures!AB20,(LEN(Fixtures!AB20)-4))</f>
        <v>CRY</v>
      </c>
      <c r="AB21" s="9" t="str">
        <f>LEFT(Fixtures!AC20,(LEN(Fixtures!AC20)-4))</f>
        <v>FUL</v>
      </c>
      <c r="AC21" s="9" t="str">
        <f>LEFT(Fixtures!AD20,(LEN(Fixtures!AD20)-4))</f>
        <v>MCI</v>
      </c>
      <c r="AD21" s="9" t="str">
        <f>LEFT(Fixtures!AE20,(LEN(Fixtures!AE20)-4))</f>
        <v>NEW</v>
      </c>
      <c r="AE21" s="9" t="str">
        <f>LEFT(Fixtures!AF20,(LEN(Fixtures!AF20)-4))</f>
        <v>CAR</v>
      </c>
      <c r="AF21" s="9" t="str">
        <f>LEFT(Fixtures!AG20,(LEN(Fixtures!AG20)-4))</f>
        <v>HUD</v>
      </c>
      <c r="AG21" s="9" t="str">
        <f>LEFT(Fixtures!AH20,(LEN(Fixtures!AH20)-4))</f>
        <v>EVE</v>
      </c>
      <c r="AH21" s="9" t="str">
        <f>LEFT(Fixtures!AI20,(LEN(Fixtures!AI20)-4))</f>
        <v>CHE</v>
      </c>
      <c r="AI21" s="9" t="str">
        <f>LEFT(Fixtures!AJ20,(LEN(Fixtures!AJ20)-4))</f>
        <v>MNU</v>
      </c>
      <c r="AJ21" s="9" t="str">
        <f>LEFT(Fixtures!AK20,(LEN(Fixtures!AK20)-4))</f>
        <v>LEI</v>
      </c>
      <c r="AK21" s="9" t="str">
        <f>LEFT(Fixtures!AL20,(LEN(Fixtures!AL20)-4))</f>
        <v>TOT</v>
      </c>
      <c r="AL21" s="9" t="str">
        <f>LEFT(Fixtures!AM20,(LEN(Fixtures!AM20)-4))</f>
        <v>SOU</v>
      </c>
      <c r="AM21" s="9" t="str">
        <f>LEFT(Fixtures!AN20,(LEN(Fixtures!AN20)-4))</f>
        <v>WAT</v>
      </c>
    </row>
    <row r="22" spans="1:39" ht="12.75" customHeight="1" x14ac:dyDescent="0.35">
      <c r="A22" s="68" t="str">
        <f>Difficulties!A22</f>
        <v>Wolves</v>
      </c>
      <c r="B22" s="9" t="str">
        <f>LEFT(Fixtures!C21,(LEN(Fixtures!C21)-4))</f>
        <v>EVE</v>
      </c>
      <c r="C22" s="9" t="str">
        <f>LEFT(Fixtures!D21,(LEN(Fixtures!D21)-4))</f>
        <v>LEI</v>
      </c>
      <c r="D22" s="9" t="str">
        <f>LEFT(Fixtures!E21,(LEN(Fixtures!E21)-4))</f>
        <v>MCI</v>
      </c>
      <c r="E22" s="9" t="str">
        <f>LEFT(Fixtures!F21,(LEN(Fixtures!F21)-4))</f>
        <v>WHU</v>
      </c>
      <c r="F22" s="9" t="str">
        <f>LEFT(Fixtures!G21,(LEN(Fixtures!G21)-4))</f>
        <v>BUR</v>
      </c>
      <c r="G22" s="9" t="str">
        <f>LEFT(Fixtures!H21,(LEN(Fixtures!H21)-4))</f>
        <v>MNU</v>
      </c>
      <c r="H22" s="9" t="str">
        <f>LEFT(Fixtures!I21,(LEN(Fixtures!I21)-4))</f>
        <v>SOU</v>
      </c>
      <c r="I22" s="9" t="str">
        <f>LEFT(Fixtures!J21,(LEN(Fixtures!J21)-4))</f>
        <v>CRY</v>
      </c>
      <c r="J22" s="9" t="str">
        <f>LEFT(Fixtures!K21,(LEN(Fixtures!K21)-4))</f>
        <v>WAT</v>
      </c>
      <c r="K22" s="9" t="str">
        <f>LEFT(Fixtures!L21,(LEN(Fixtures!L21)-4))</f>
        <v>BHA</v>
      </c>
      <c r="L22" s="9" t="str">
        <f>LEFT(Fixtures!M21,(LEN(Fixtures!M21)-4))</f>
        <v>TOT</v>
      </c>
      <c r="M22" s="9" t="str">
        <f>LEFT(Fixtures!N21,(LEN(Fixtures!N21)-4))</f>
        <v>ARS</v>
      </c>
      <c r="N22" s="9" t="str">
        <f>LEFT(Fixtures!O21,(LEN(Fixtures!O21)-4))</f>
        <v>HUD</v>
      </c>
      <c r="O22" s="9" t="str">
        <f>LEFT(Fixtures!P21,(LEN(Fixtures!P21)-4))</f>
        <v>CAR</v>
      </c>
      <c r="P22" s="9" t="str">
        <f>LEFT(Fixtures!Q21,(LEN(Fixtures!Q21)-4))</f>
        <v>CHE</v>
      </c>
      <c r="Q22" s="9" t="str">
        <f>LEFT(Fixtures!R21,(LEN(Fixtures!R21)-4))</f>
        <v>NEW</v>
      </c>
      <c r="R22" s="9" t="str">
        <f>LEFT(Fixtures!S21,(LEN(Fixtures!S21)-4))</f>
        <v>BOU</v>
      </c>
      <c r="S22" s="9" t="str">
        <f>LEFT(Fixtures!T21,(LEN(Fixtures!T21)-4))</f>
        <v>LIV</v>
      </c>
      <c r="T22" s="9" t="str">
        <f>LEFT(Fixtures!U21,(LEN(Fixtures!U21)-4))</f>
        <v>FUL</v>
      </c>
      <c r="U22" s="9" t="str">
        <f>LEFT(Fixtures!V21,(LEN(Fixtures!V21)-4))</f>
        <v>TOT</v>
      </c>
      <c r="V22" s="9" t="str">
        <f>LEFT(Fixtures!W21,(LEN(Fixtures!W21)-4))</f>
        <v>CRY</v>
      </c>
      <c r="W22" s="9" t="str">
        <f>LEFT(Fixtures!X21,(LEN(Fixtures!X21)-4))</f>
        <v>MCI</v>
      </c>
      <c r="X22" s="9" t="str">
        <f>LEFT(Fixtures!Y21,(LEN(Fixtures!Y21)-4))</f>
        <v>LEI</v>
      </c>
      <c r="Y22" s="9" t="str">
        <f>LEFT(Fixtures!Z21,(LEN(Fixtures!Z21)-4))</f>
        <v>WHU</v>
      </c>
      <c r="Z22" s="9" t="str">
        <f>LEFT(Fixtures!AA21,(LEN(Fixtures!AA21)-4))</f>
        <v>EVE</v>
      </c>
      <c r="AA22" s="9" t="str">
        <f>LEFT(Fixtures!AB21,(LEN(Fixtures!AB21)-4))</f>
        <v>NEW</v>
      </c>
      <c r="AB22" s="9" t="str">
        <f>LEFT(Fixtures!AC21,(LEN(Fixtures!AC21)-4))</f>
        <v>BOU</v>
      </c>
      <c r="AC22" s="9" t="str">
        <f>LEFT(Fixtures!AD21,(LEN(Fixtures!AD21)-4))</f>
        <v>HUD</v>
      </c>
      <c r="AD22" s="9" t="str">
        <f>LEFT(Fixtures!AE21,(LEN(Fixtures!AE21)-4))</f>
        <v>CAR</v>
      </c>
      <c r="AE22" s="9" t="str">
        <f>LEFT(Fixtures!AF21,(LEN(Fixtures!AF21)-4))</f>
        <v>CHE</v>
      </c>
      <c r="AF22" s="9" t="str">
        <f>LEFT(Fixtures!AG21,(LEN(Fixtures!AG21)-4))</f>
        <v>ARS</v>
      </c>
      <c r="AG22" s="9" t="str">
        <f>LEFT(Fixtures!AH21,(LEN(Fixtures!AH21)-4))</f>
        <v>BUR</v>
      </c>
      <c r="AH22" s="9" t="str">
        <f>LEFT(Fixtures!AI21,(LEN(Fixtures!AI21)-4))</f>
        <v>MNU</v>
      </c>
      <c r="AI22" s="9" t="str">
        <f>LEFT(Fixtures!AJ21,(LEN(Fixtures!AJ21)-4))</f>
        <v>SOU</v>
      </c>
      <c r="AJ22" s="9" t="str">
        <f>LEFT(Fixtures!AK21,(LEN(Fixtures!AK21)-4))</f>
        <v>BHA</v>
      </c>
      <c r="AK22" s="9" t="str">
        <f>LEFT(Fixtures!AL21,(LEN(Fixtures!AL21)-4))</f>
        <v>WAT</v>
      </c>
      <c r="AL22" s="9" t="str">
        <f>LEFT(Fixtures!AM21,(LEN(Fixtures!AM21)-4))</f>
        <v>FUL</v>
      </c>
      <c r="AM22" s="9" t="str">
        <f>LEFT(Fixtures!AN21,(LEN(Fixtures!AN21)-4))</f>
        <v>LIV</v>
      </c>
    </row>
    <row r="23" spans="1:39" ht="15.75" customHeight="1" x14ac:dyDescent="0.3">
      <c r="A23" s="5" t="s">
        <v>80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70" customFormat="1" ht="12.75" customHeight="1" x14ac:dyDescent="0.35">
      <c r="A24" s="69" t="s">
        <v>1</v>
      </c>
      <c r="B24" s="69" t="s">
        <v>6</v>
      </c>
      <c r="C24" s="69" t="s">
        <v>7</v>
      </c>
      <c r="D24" s="69" t="s">
        <v>8</v>
      </c>
      <c r="E24" s="69" t="s">
        <v>9</v>
      </c>
      <c r="F24" s="69" t="s">
        <v>10</v>
      </c>
      <c r="G24" s="69" t="s">
        <v>11</v>
      </c>
      <c r="H24" s="69" t="s">
        <v>12</v>
      </c>
      <c r="I24" s="69" t="s">
        <v>13</v>
      </c>
      <c r="J24" s="69" t="s">
        <v>14</v>
      </c>
      <c r="K24" s="69" t="s">
        <v>15</v>
      </c>
      <c r="L24" s="68" t="s">
        <v>16</v>
      </c>
      <c r="M24" s="68" t="s">
        <v>17</v>
      </c>
      <c r="N24" s="68" t="s">
        <v>18</v>
      </c>
      <c r="O24" s="68" t="s">
        <v>19</v>
      </c>
      <c r="P24" s="68" t="s">
        <v>20</v>
      </c>
      <c r="Q24" s="68" t="s">
        <v>21</v>
      </c>
      <c r="R24" s="68" t="s">
        <v>22</v>
      </c>
      <c r="S24" s="68" t="s">
        <v>23</v>
      </c>
      <c r="T24" s="68" t="s">
        <v>24</v>
      </c>
      <c r="U24" s="68" t="s">
        <v>25</v>
      </c>
      <c r="V24" s="68" t="s">
        <v>26</v>
      </c>
      <c r="W24" s="68" t="s">
        <v>27</v>
      </c>
      <c r="X24" s="68" t="s">
        <v>28</v>
      </c>
      <c r="Y24" s="68" t="s">
        <v>29</v>
      </c>
      <c r="Z24" s="68" t="s">
        <v>30</v>
      </c>
      <c r="AA24" s="68" t="s">
        <v>31</v>
      </c>
      <c r="AB24" s="68" t="s">
        <v>32</v>
      </c>
      <c r="AC24" s="68" t="s">
        <v>33</v>
      </c>
      <c r="AD24" s="68" t="s">
        <v>34</v>
      </c>
      <c r="AE24" s="68" t="s">
        <v>35</v>
      </c>
      <c r="AF24" s="68" t="s">
        <v>36</v>
      </c>
      <c r="AG24" s="68" t="s">
        <v>37</v>
      </c>
      <c r="AH24" s="68" t="s">
        <v>38</v>
      </c>
      <c r="AI24" s="68" t="s">
        <v>39</v>
      </c>
      <c r="AJ24" s="68" t="s">
        <v>40</v>
      </c>
      <c r="AK24" s="68" t="s">
        <v>41</v>
      </c>
      <c r="AL24" s="68" t="s">
        <v>42</v>
      </c>
      <c r="AM24" s="68" t="s">
        <v>43</v>
      </c>
    </row>
    <row r="25" spans="1:39" ht="12.75" customHeight="1" x14ac:dyDescent="0.35">
      <c r="A25" s="68" t="str">
        <f>A3</f>
        <v>Arsenal</v>
      </c>
      <c r="B25" s="9" t="str">
        <f>LEFT(RIGHT(Fixtures!C2,2),1)</f>
        <v>H</v>
      </c>
      <c r="C25" s="9" t="str">
        <f>LEFT(RIGHT(Fixtures!D2,2),1)</f>
        <v>A</v>
      </c>
      <c r="D25" s="9" t="str">
        <f>LEFT(RIGHT(Fixtures!E2,2),1)</f>
        <v>H</v>
      </c>
      <c r="E25" s="9" t="str">
        <f>LEFT(RIGHT(Fixtures!F2,2),1)</f>
        <v>A</v>
      </c>
      <c r="F25" s="9" t="str">
        <f>LEFT(RIGHT(Fixtures!G2,2),1)</f>
        <v>A</v>
      </c>
      <c r="G25" s="9" t="str">
        <f>LEFT(RIGHT(Fixtures!H2,2),1)</f>
        <v>H</v>
      </c>
      <c r="H25" s="9" t="str">
        <f>LEFT(RIGHT(Fixtures!I2,2),1)</f>
        <v>H</v>
      </c>
      <c r="I25" s="9" t="str">
        <f>LEFT(RIGHT(Fixtures!J2,2),1)</f>
        <v>A</v>
      </c>
      <c r="J25" s="9" t="str">
        <f>LEFT(RIGHT(Fixtures!K2,2),1)</f>
        <v>H</v>
      </c>
      <c r="K25" s="9" t="str">
        <f>LEFT(RIGHT(Fixtures!L2,2),1)</f>
        <v>A</v>
      </c>
      <c r="L25" s="9" t="str">
        <f>LEFT(RIGHT(Fixtures!M2,2),1)</f>
        <v>H</v>
      </c>
      <c r="M25" s="9" t="str">
        <f>LEFT(RIGHT(Fixtures!N2,2),1)</f>
        <v>H</v>
      </c>
      <c r="N25" s="9" t="str">
        <f>LEFT(RIGHT(Fixtures!O2,2),1)</f>
        <v>A</v>
      </c>
      <c r="O25" s="9" t="str">
        <f>LEFT(RIGHT(Fixtures!P2,2),1)</f>
        <v>H</v>
      </c>
      <c r="P25" s="9" t="str">
        <f>LEFT(RIGHT(Fixtures!Q2,2),1)</f>
        <v>A</v>
      </c>
      <c r="Q25" s="9" t="str">
        <f>LEFT(RIGHT(Fixtures!R2,2),1)</f>
        <v>H</v>
      </c>
      <c r="R25" s="9" t="str">
        <f>LEFT(RIGHT(Fixtures!S2,2),1)</f>
        <v>A</v>
      </c>
      <c r="S25" s="9" t="str">
        <f>LEFT(RIGHT(Fixtures!T2,2),1)</f>
        <v>H</v>
      </c>
      <c r="T25" s="9" t="str">
        <f>LEFT(RIGHT(Fixtures!U2,2),1)</f>
        <v>A</v>
      </c>
      <c r="U25" s="9" t="str">
        <f>LEFT(RIGHT(Fixtures!V2,2),1)</f>
        <v>A</v>
      </c>
      <c r="V25" s="9" t="str">
        <f>LEFT(RIGHT(Fixtures!W2,2),1)</f>
        <v>H</v>
      </c>
      <c r="W25" s="9" t="str">
        <f>LEFT(RIGHT(Fixtures!X2,2),1)</f>
        <v>A</v>
      </c>
      <c r="X25" s="9" t="str">
        <f>LEFT(RIGHT(Fixtures!Y2,2),1)</f>
        <v>H</v>
      </c>
      <c r="Y25" s="9" t="str">
        <f>LEFT(RIGHT(Fixtures!Z2,2),1)</f>
        <v>H</v>
      </c>
      <c r="Z25" s="9" t="str">
        <f>LEFT(RIGHT(Fixtures!AA2,2),1)</f>
        <v>A</v>
      </c>
      <c r="AA25" s="9" t="str">
        <f>LEFT(RIGHT(Fixtures!AB2,2),1)</f>
        <v>A</v>
      </c>
      <c r="AB25" s="9" t="str">
        <f>LEFT(RIGHT(Fixtures!AC2,2),1)</f>
        <v>H</v>
      </c>
      <c r="AC25" s="9" t="str">
        <f>LEFT(RIGHT(Fixtures!AD2,2),1)</f>
        <v>H</v>
      </c>
      <c r="AD25" s="9" t="str">
        <f>LEFT(RIGHT(Fixtures!AE2,2),1)</f>
        <v>A</v>
      </c>
      <c r="AE25" s="9" t="str">
        <f>LEFT(RIGHT(Fixtures!AF2,2),1)</f>
        <v>H</v>
      </c>
      <c r="AF25" s="9" t="str">
        <f>LEFT(RIGHT(Fixtures!AG2,2),1)</f>
        <v>A</v>
      </c>
      <c r="AG25" s="9" t="str">
        <f>LEFT(RIGHT(Fixtures!AH2,2),1)</f>
        <v>H</v>
      </c>
      <c r="AH25" s="9" t="str">
        <f>LEFT(RIGHT(Fixtures!AI2,2),1)</f>
        <v>A</v>
      </c>
      <c r="AI25" s="9" t="str">
        <f>LEFT(RIGHT(Fixtures!AJ2,2),1)</f>
        <v>A</v>
      </c>
      <c r="AJ25" s="9" t="str">
        <f>LEFT(RIGHT(Fixtures!AK2,2),1)</f>
        <v>H</v>
      </c>
      <c r="AK25" s="9" t="str">
        <f>LEFT(RIGHT(Fixtures!AL2,2),1)</f>
        <v>A</v>
      </c>
      <c r="AL25" s="9" t="str">
        <f>LEFT(RIGHT(Fixtures!AM2,2),1)</f>
        <v>H</v>
      </c>
      <c r="AM25" s="9" t="str">
        <f>LEFT(RIGHT(Fixtures!AN2,2),1)</f>
        <v>A</v>
      </c>
    </row>
    <row r="26" spans="1:39" ht="12.75" customHeight="1" x14ac:dyDescent="0.35">
      <c r="A26" s="68" t="str">
        <f t="shared" ref="A26:A44" si="0">A4</f>
        <v>Bournemouth</v>
      </c>
      <c r="B26" s="9" t="str">
        <f>LEFT(RIGHT(Fixtures!C3,2),1)</f>
        <v>H</v>
      </c>
      <c r="C26" s="9" t="str">
        <f>LEFT(RIGHT(Fixtures!D3,2),1)</f>
        <v>A</v>
      </c>
      <c r="D26" s="9" t="str">
        <f>LEFT(RIGHT(Fixtures!E3,2),1)</f>
        <v>H</v>
      </c>
      <c r="E26" s="9" t="str">
        <f>LEFT(RIGHT(Fixtures!F3,2),1)</f>
        <v>A</v>
      </c>
      <c r="F26" s="9" t="str">
        <f>LEFT(RIGHT(Fixtures!G3,2),1)</f>
        <v>H</v>
      </c>
      <c r="G26" s="9" t="str">
        <f>LEFT(RIGHT(Fixtures!H3,2),1)</f>
        <v>A</v>
      </c>
      <c r="H26" s="9" t="str">
        <f>LEFT(RIGHT(Fixtures!I3,2),1)</f>
        <v>H</v>
      </c>
      <c r="I26" s="9" t="str">
        <f>LEFT(RIGHT(Fixtures!J3,2),1)</f>
        <v>A</v>
      </c>
      <c r="J26" s="9" t="str">
        <f>LEFT(RIGHT(Fixtures!K3,2),1)</f>
        <v>H</v>
      </c>
      <c r="K26" s="9" t="str">
        <f>LEFT(RIGHT(Fixtures!L3,2),1)</f>
        <v>A</v>
      </c>
      <c r="L26" s="9" t="str">
        <f>LEFT(RIGHT(Fixtures!M3,2),1)</f>
        <v>H</v>
      </c>
      <c r="M26" s="9" t="str">
        <f>LEFT(RIGHT(Fixtures!N3,2),1)</f>
        <v>A</v>
      </c>
      <c r="N26" s="9" t="str">
        <f>LEFT(RIGHT(Fixtures!O3,2),1)</f>
        <v>H</v>
      </c>
      <c r="O26" s="9" t="str">
        <f>LEFT(RIGHT(Fixtures!P3,2),1)</f>
        <v>A</v>
      </c>
      <c r="P26" s="9" t="str">
        <f>LEFT(RIGHT(Fixtures!Q3,2),1)</f>
        <v>H</v>
      </c>
      <c r="Q26" s="9" t="str">
        <f>LEFT(RIGHT(Fixtures!R3,2),1)</f>
        <v>H</v>
      </c>
      <c r="R26" s="9" t="str">
        <f>LEFT(RIGHT(Fixtures!S3,2),1)</f>
        <v>A</v>
      </c>
      <c r="S26" s="9" t="str">
        <f>LEFT(RIGHT(Fixtures!T3,2),1)</f>
        <v>H</v>
      </c>
      <c r="T26" s="9" t="str">
        <f>LEFT(RIGHT(Fixtures!U3,2),1)</f>
        <v>A</v>
      </c>
      <c r="U26" s="9" t="str">
        <f>LEFT(RIGHT(Fixtures!V3,2),1)</f>
        <v>A</v>
      </c>
      <c r="V26" s="9" t="str">
        <f>LEFT(RIGHT(Fixtures!W3,2),1)</f>
        <v>H</v>
      </c>
      <c r="W26" s="9" t="str">
        <f>LEFT(RIGHT(Fixtures!X3,2),1)</f>
        <v>A</v>
      </c>
      <c r="X26" s="9" t="str">
        <f>LEFT(RIGHT(Fixtures!Y3,2),1)</f>
        <v>H</v>
      </c>
      <c r="Y26" s="9" t="str">
        <f>LEFT(RIGHT(Fixtures!Z3,2),1)</f>
        <v>H</v>
      </c>
      <c r="Z26" s="9" t="str">
        <f>LEFT(RIGHT(Fixtures!AA3,2),1)</f>
        <v>A</v>
      </c>
      <c r="AA26" s="9" t="str">
        <f>LEFT(RIGHT(Fixtures!AB3,2),1)</f>
        <v>A</v>
      </c>
      <c r="AB26" s="9" t="str">
        <f>LEFT(RIGHT(Fixtures!AC3,2),1)</f>
        <v>H</v>
      </c>
      <c r="AC26" s="9" t="str">
        <f>LEFT(RIGHT(Fixtures!AD3,2),1)</f>
        <v>A</v>
      </c>
      <c r="AD26" s="9" t="str">
        <f>LEFT(RIGHT(Fixtures!AE3,2),1)</f>
        <v>H</v>
      </c>
      <c r="AE26" s="9" t="str">
        <f>LEFT(RIGHT(Fixtures!AF3,2),1)</f>
        <v>A</v>
      </c>
      <c r="AF26" s="9" t="str">
        <f>LEFT(RIGHT(Fixtures!AG3,2),1)</f>
        <v>H</v>
      </c>
      <c r="AG26" s="9" t="str">
        <f>LEFT(RIGHT(Fixtures!AH3,2),1)</f>
        <v>A</v>
      </c>
      <c r="AH26" s="9" t="str">
        <f>LEFT(RIGHT(Fixtures!AI3,2),1)</f>
        <v>H</v>
      </c>
      <c r="AI26" s="9" t="str">
        <f>LEFT(RIGHT(Fixtures!AJ3,2),1)</f>
        <v>A</v>
      </c>
      <c r="AJ26" s="9" t="str">
        <f>LEFT(RIGHT(Fixtures!AK3,2),1)</f>
        <v>H</v>
      </c>
      <c r="AK26" s="9" t="str">
        <f>LEFT(RIGHT(Fixtures!AL3,2),1)</f>
        <v>A</v>
      </c>
      <c r="AL26" s="9" t="str">
        <f>LEFT(RIGHT(Fixtures!AM3,2),1)</f>
        <v>H</v>
      </c>
      <c r="AM26" s="9" t="str">
        <f>LEFT(RIGHT(Fixtures!AN3,2),1)</f>
        <v>A</v>
      </c>
    </row>
    <row r="27" spans="1:39" ht="12.75" customHeight="1" x14ac:dyDescent="0.35">
      <c r="A27" s="68" t="str">
        <f t="shared" si="0"/>
        <v>Brighton</v>
      </c>
      <c r="B27" s="9" t="str">
        <f>LEFT(RIGHT(Fixtures!C4,2),1)</f>
        <v>A</v>
      </c>
      <c r="C27" s="9" t="str">
        <f>LEFT(RIGHT(Fixtures!D4,2),1)</f>
        <v>H</v>
      </c>
      <c r="D27" s="9" t="str">
        <f>LEFT(RIGHT(Fixtures!E4,2),1)</f>
        <v>A</v>
      </c>
      <c r="E27" s="9" t="str">
        <f>LEFT(RIGHT(Fixtures!F4,2),1)</f>
        <v>H</v>
      </c>
      <c r="F27" s="9" t="str">
        <f>LEFT(RIGHT(Fixtures!G4,2),1)</f>
        <v>A</v>
      </c>
      <c r="G27" s="9" t="str">
        <f>LEFT(RIGHT(Fixtures!H4,2),1)</f>
        <v>H</v>
      </c>
      <c r="H27" s="9" t="str">
        <f>LEFT(RIGHT(Fixtures!I4,2),1)</f>
        <v>A</v>
      </c>
      <c r="I27" s="9" t="str">
        <f>LEFT(RIGHT(Fixtures!J4,2),1)</f>
        <v>H</v>
      </c>
      <c r="J27" s="9" t="str">
        <f>LEFT(RIGHT(Fixtures!K4,2),1)</f>
        <v>A</v>
      </c>
      <c r="K27" s="9" t="str">
        <f>LEFT(RIGHT(Fixtures!L4,2),1)</f>
        <v>H</v>
      </c>
      <c r="L27" s="9" t="str">
        <f>LEFT(RIGHT(Fixtures!M4,2),1)</f>
        <v>A</v>
      </c>
      <c r="M27" s="9" t="str">
        <f>LEFT(RIGHT(Fixtures!N4,2),1)</f>
        <v>A</v>
      </c>
      <c r="N27" s="9" t="str">
        <f>LEFT(RIGHT(Fixtures!O4,2),1)</f>
        <v>H</v>
      </c>
      <c r="O27" s="9" t="str">
        <f>LEFT(RIGHT(Fixtures!P4,2),1)</f>
        <v>A</v>
      </c>
      <c r="P27" s="9" t="str">
        <f>LEFT(RIGHT(Fixtures!Q4,2),1)</f>
        <v>H</v>
      </c>
      <c r="Q27" s="9" t="str">
        <f>LEFT(RIGHT(Fixtures!R4,2),1)</f>
        <v>A</v>
      </c>
      <c r="R27" s="9" t="str">
        <f>LEFT(RIGHT(Fixtures!S4,2),1)</f>
        <v>H</v>
      </c>
      <c r="S27" s="9" t="str">
        <f>LEFT(RIGHT(Fixtures!T4,2),1)</f>
        <v>A</v>
      </c>
      <c r="T27" s="9" t="str">
        <f>LEFT(RIGHT(Fixtures!U4,2),1)</f>
        <v>H</v>
      </c>
      <c r="U27" s="9" t="str">
        <f>LEFT(RIGHT(Fixtures!V4,2),1)</f>
        <v>H</v>
      </c>
      <c r="V27" s="9" t="str">
        <f>LEFT(RIGHT(Fixtures!W4,2),1)</f>
        <v>A</v>
      </c>
      <c r="W27" s="9" t="str">
        <f>LEFT(RIGHT(Fixtures!X4,2),1)</f>
        <v>H</v>
      </c>
      <c r="X27" s="9" t="str">
        <f>LEFT(RIGHT(Fixtures!Y4,2),1)</f>
        <v>A</v>
      </c>
      <c r="Y27" s="9" t="str">
        <f>LEFT(RIGHT(Fixtures!Z4,2),1)</f>
        <v>A</v>
      </c>
      <c r="Z27" s="9" t="str">
        <f>LEFT(RIGHT(Fixtures!AA4,2),1)</f>
        <v>H</v>
      </c>
      <c r="AA27" s="9" t="str">
        <f>LEFT(RIGHT(Fixtures!AB4,2),1)</f>
        <v>H</v>
      </c>
      <c r="AB27" s="9" t="str">
        <f>LEFT(RIGHT(Fixtures!AC4,2),1)</f>
        <v>A</v>
      </c>
      <c r="AC27" s="9" t="str">
        <f>LEFT(RIGHT(Fixtures!AD4,2),1)</f>
        <v>A</v>
      </c>
      <c r="AD27" s="9" t="str">
        <f>LEFT(RIGHT(Fixtures!AE4,2),1)</f>
        <v>H</v>
      </c>
      <c r="AE27" s="9" t="str">
        <f>LEFT(RIGHT(Fixtures!AF4,2),1)</f>
        <v>A</v>
      </c>
      <c r="AF27" s="9" t="str">
        <f>LEFT(RIGHT(Fixtures!AG4,2),1)</f>
        <v>H</v>
      </c>
      <c r="AG27" s="9" t="str">
        <f>LEFT(RIGHT(Fixtures!AH4,2),1)</f>
        <v>H</v>
      </c>
      <c r="AH27" s="9" t="str">
        <f>LEFT(RIGHT(Fixtures!AI4,2),1)</f>
        <v>A</v>
      </c>
      <c r="AI27" s="9" t="str">
        <f>LEFT(RIGHT(Fixtures!AJ4,2),1)</f>
        <v>H</v>
      </c>
      <c r="AJ27" s="9" t="str">
        <f>LEFT(RIGHT(Fixtures!AK4,2),1)</f>
        <v>A</v>
      </c>
      <c r="AK27" s="9" t="str">
        <f>LEFT(RIGHT(Fixtures!AL4,2),1)</f>
        <v>H</v>
      </c>
      <c r="AL27" s="9" t="str">
        <f>LEFT(RIGHT(Fixtures!AM4,2),1)</f>
        <v>A</v>
      </c>
      <c r="AM27" s="9" t="str">
        <f>LEFT(RIGHT(Fixtures!AN4,2),1)</f>
        <v>H</v>
      </c>
    </row>
    <row r="28" spans="1:39" ht="12.75" customHeight="1" x14ac:dyDescent="0.35">
      <c r="A28" s="68" t="str">
        <f t="shared" si="0"/>
        <v>Burnley</v>
      </c>
      <c r="B28" s="9" t="str">
        <f>LEFT(RIGHT(Fixtures!C5,2),1)</f>
        <v>A</v>
      </c>
      <c r="C28" s="9" t="str">
        <f>LEFT(RIGHT(Fixtures!D5,2),1)</f>
        <v>H</v>
      </c>
      <c r="D28" s="9" t="str">
        <f>LEFT(RIGHT(Fixtures!E5,2),1)</f>
        <v>A</v>
      </c>
      <c r="E28" s="9" t="str">
        <f>LEFT(RIGHT(Fixtures!F5,2),1)</f>
        <v>H</v>
      </c>
      <c r="F28" s="9" t="str">
        <f>LEFT(RIGHT(Fixtures!G5,2),1)</f>
        <v>A</v>
      </c>
      <c r="G28" s="9" t="str">
        <f>LEFT(RIGHT(Fixtures!H5,2),1)</f>
        <v>H</v>
      </c>
      <c r="H28" s="9" t="str">
        <f>LEFT(RIGHT(Fixtures!I5,2),1)</f>
        <v>A</v>
      </c>
      <c r="I28" s="9" t="str">
        <f>LEFT(RIGHT(Fixtures!J5,2),1)</f>
        <v>H</v>
      </c>
      <c r="J28" s="9" t="str">
        <f>LEFT(RIGHT(Fixtures!K5,2),1)</f>
        <v>A</v>
      </c>
      <c r="K28" s="9" t="str">
        <f>LEFT(RIGHT(Fixtures!L5,2),1)</f>
        <v>H</v>
      </c>
      <c r="L28" s="9" t="str">
        <f>LEFT(RIGHT(Fixtures!M5,2),1)</f>
        <v>A</v>
      </c>
      <c r="M28" s="9" t="str">
        <f>LEFT(RIGHT(Fixtures!N5,2),1)</f>
        <v>A</v>
      </c>
      <c r="N28" s="9" t="str">
        <f>LEFT(RIGHT(Fixtures!O5,2),1)</f>
        <v>H</v>
      </c>
      <c r="O28" s="9" t="str">
        <f>LEFT(RIGHT(Fixtures!P5,2),1)</f>
        <v>A</v>
      </c>
      <c r="P28" s="9" t="str">
        <f>LEFT(RIGHT(Fixtures!Q5,2),1)</f>
        <v>H</v>
      </c>
      <c r="Q28" s="9" t="str">
        <f>LEFT(RIGHT(Fixtures!R5,2),1)</f>
        <v>H</v>
      </c>
      <c r="R28" s="9" t="str">
        <f>LEFT(RIGHT(Fixtures!S5,2),1)</f>
        <v>A</v>
      </c>
      <c r="S28" s="9" t="str">
        <f>LEFT(RIGHT(Fixtures!T5,2),1)</f>
        <v>A</v>
      </c>
      <c r="T28" s="9" t="str">
        <f>LEFT(RIGHT(Fixtures!U5,2),1)</f>
        <v>H</v>
      </c>
      <c r="U28" s="9" t="str">
        <f>LEFT(RIGHT(Fixtures!V5,2),1)</f>
        <v>H</v>
      </c>
      <c r="V28" s="9" t="str">
        <f>LEFT(RIGHT(Fixtures!W5,2),1)</f>
        <v>A</v>
      </c>
      <c r="W28" s="9" t="str">
        <f>LEFT(RIGHT(Fixtures!X5,2),1)</f>
        <v>H</v>
      </c>
      <c r="X28" s="9" t="str">
        <f>LEFT(RIGHT(Fixtures!Y5,2),1)</f>
        <v>A</v>
      </c>
      <c r="Y28" s="9" t="str">
        <f>LEFT(RIGHT(Fixtures!Z5,2),1)</f>
        <v>A</v>
      </c>
      <c r="Z28" s="9" t="str">
        <f>LEFT(RIGHT(Fixtures!AA5,2),1)</f>
        <v>H</v>
      </c>
      <c r="AA28" s="9" t="str">
        <f>LEFT(RIGHT(Fixtures!AB5,2),1)</f>
        <v>A</v>
      </c>
      <c r="AB28" s="9" t="str">
        <f>LEFT(RIGHT(Fixtures!AC5,2),1)</f>
        <v>H</v>
      </c>
      <c r="AC28" s="9" t="str">
        <f>LEFT(RIGHT(Fixtures!AD5,2),1)</f>
        <v>A</v>
      </c>
      <c r="AD28" s="9" t="str">
        <f>LEFT(RIGHT(Fixtures!AE5,2),1)</f>
        <v>H</v>
      </c>
      <c r="AE28" s="9" t="str">
        <f>LEFT(RIGHT(Fixtures!AF5,2),1)</f>
        <v>A</v>
      </c>
      <c r="AF28" s="9" t="str">
        <f>LEFT(RIGHT(Fixtures!AG5,2),1)</f>
        <v>H</v>
      </c>
      <c r="AG28" s="9" t="str">
        <f>LEFT(RIGHT(Fixtures!AH5,2),1)</f>
        <v>H</v>
      </c>
      <c r="AH28" s="9" t="str">
        <f>LEFT(RIGHT(Fixtures!AI5,2),1)</f>
        <v>A</v>
      </c>
      <c r="AI28" s="9" t="str">
        <f>LEFT(RIGHT(Fixtures!AJ5,2),1)</f>
        <v>H</v>
      </c>
      <c r="AJ28" s="9" t="str">
        <f>LEFT(RIGHT(Fixtures!AK5,2),1)</f>
        <v>A</v>
      </c>
      <c r="AK28" s="9" t="str">
        <f>LEFT(RIGHT(Fixtures!AL5,2),1)</f>
        <v>H</v>
      </c>
      <c r="AL28" s="9" t="str">
        <f>LEFT(RIGHT(Fixtures!AM5,2),1)</f>
        <v>A</v>
      </c>
      <c r="AM28" s="9" t="str">
        <f>LEFT(RIGHT(Fixtures!AN5,2),1)</f>
        <v>H</v>
      </c>
    </row>
    <row r="29" spans="1:39" ht="12.75" customHeight="1" x14ac:dyDescent="0.35">
      <c r="A29" s="68" t="str">
        <f t="shared" si="0"/>
        <v>Cardiff</v>
      </c>
      <c r="B29" s="9" t="str">
        <f>LEFT(RIGHT(Fixtures!C6,2),1)</f>
        <v>A</v>
      </c>
      <c r="C29" s="9" t="str">
        <f>LEFT(RIGHT(Fixtures!D6,2),1)</f>
        <v>H</v>
      </c>
      <c r="D29" s="9" t="str">
        <f>LEFT(RIGHT(Fixtures!E6,2),1)</f>
        <v>A</v>
      </c>
      <c r="E29" s="9" t="str">
        <f>LEFT(RIGHT(Fixtures!F6,2),1)</f>
        <v>H</v>
      </c>
      <c r="F29" s="9" t="str">
        <f>LEFT(RIGHT(Fixtures!G6,2),1)</f>
        <v>A</v>
      </c>
      <c r="G29" s="9" t="str">
        <f>LEFT(RIGHT(Fixtures!H6,2),1)</f>
        <v>H</v>
      </c>
      <c r="H29" s="9" t="str">
        <f>LEFT(RIGHT(Fixtures!I6,2),1)</f>
        <v>H</v>
      </c>
      <c r="I29" s="9" t="str">
        <f>LEFT(RIGHT(Fixtures!J6,2),1)</f>
        <v>A</v>
      </c>
      <c r="J29" s="9" t="str">
        <f>LEFT(RIGHT(Fixtures!K6,2),1)</f>
        <v>H</v>
      </c>
      <c r="K29" s="9" t="str">
        <f>LEFT(RIGHT(Fixtures!L6,2),1)</f>
        <v>A</v>
      </c>
      <c r="L29" s="9" t="str">
        <f>LEFT(RIGHT(Fixtures!M6,2),1)</f>
        <v>H</v>
      </c>
      <c r="M29" s="9" t="str">
        <f>LEFT(RIGHT(Fixtures!N6,2),1)</f>
        <v>H</v>
      </c>
      <c r="N29" s="9" t="str">
        <f>LEFT(RIGHT(Fixtures!O6,2),1)</f>
        <v>A</v>
      </c>
      <c r="O29" s="9" t="str">
        <f>LEFT(RIGHT(Fixtures!P6,2),1)</f>
        <v>H</v>
      </c>
      <c r="P29" s="9" t="str">
        <f>LEFT(RIGHT(Fixtures!Q6,2),1)</f>
        <v>A</v>
      </c>
      <c r="Q29" s="9" t="str">
        <f>LEFT(RIGHT(Fixtures!R6,2),1)</f>
        <v>H</v>
      </c>
      <c r="R29" s="9" t="str">
        <f>LEFT(RIGHT(Fixtures!S6,2),1)</f>
        <v>A</v>
      </c>
      <c r="S29" s="9" t="str">
        <f>LEFT(RIGHT(Fixtures!T6,2),1)</f>
        <v>H</v>
      </c>
      <c r="T29" s="9" t="str">
        <f>LEFT(RIGHT(Fixtures!U6,2),1)</f>
        <v>A</v>
      </c>
      <c r="U29" s="9" t="str">
        <f>LEFT(RIGHT(Fixtures!V6,2),1)</f>
        <v>A</v>
      </c>
      <c r="V29" s="9" t="str">
        <f>LEFT(RIGHT(Fixtures!W6,2),1)</f>
        <v>H</v>
      </c>
      <c r="W29" s="9" t="str">
        <f>LEFT(RIGHT(Fixtures!X6,2),1)</f>
        <v>H</v>
      </c>
      <c r="X29" s="9" t="str">
        <f>LEFT(RIGHT(Fixtures!Y6,2),1)</f>
        <v>A</v>
      </c>
      <c r="Y29" s="9" t="str">
        <f>LEFT(RIGHT(Fixtures!Z6,2),1)</f>
        <v>A</v>
      </c>
      <c r="Z29" s="9" t="str">
        <f>LEFT(RIGHT(Fixtures!AA6,2),1)</f>
        <v>H</v>
      </c>
      <c r="AA29" s="9" t="str">
        <f>LEFT(RIGHT(Fixtures!AB6,2),1)</f>
        <v>A</v>
      </c>
      <c r="AB29" s="9" t="str">
        <f>LEFT(RIGHT(Fixtures!AC6,2),1)</f>
        <v>H</v>
      </c>
      <c r="AC29" s="9" t="str">
        <f>LEFT(RIGHT(Fixtures!AD6,2),1)</f>
        <v>H</v>
      </c>
      <c r="AD29" s="9" t="str">
        <f>LEFT(RIGHT(Fixtures!AE6,2),1)</f>
        <v>A</v>
      </c>
      <c r="AE29" s="9" t="str">
        <f>LEFT(RIGHT(Fixtures!AF6,2),1)</f>
        <v>H</v>
      </c>
      <c r="AF29" s="9" t="str">
        <f>LEFT(RIGHT(Fixtures!AG6,2),1)</f>
        <v>A</v>
      </c>
      <c r="AG29" s="9" t="str">
        <f>LEFT(RIGHT(Fixtures!AH6,2),1)</f>
        <v>H</v>
      </c>
      <c r="AH29" s="9" t="str">
        <f>LEFT(RIGHT(Fixtures!AI6,2),1)</f>
        <v>A</v>
      </c>
      <c r="AI29" s="9" t="str">
        <f>LEFT(RIGHT(Fixtures!AJ6,2),1)</f>
        <v>A</v>
      </c>
      <c r="AJ29" s="9" t="str">
        <f>LEFT(RIGHT(Fixtures!AK6,2),1)</f>
        <v>H</v>
      </c>
      <c r="AK29" s="9" t="str">
        <f>LEFT(RIGHT(Fixtures!AL6,2),1)</f>
        <v>A</v>
      </c>
      <c r="AL29" s="9" t="str">
        <f>LEFT(RIGHT(Fixtures!AM6,2),1)</f>
        <v>H</v>
      </c>
      <c r="AM29" s="9" t="str">
        <f>LEFT(RIGHT(Fixtures!AN6,2),1)</f>
        <v>A</v>
      </c>
    </row>
    <row r="30" spans="1:39" ht="12.75" customHeight="1" x14ac:dyDescent="0.35">
      <c r="A30" s="68" t="str">
        <f t="shared" si="0"/>
        <v>Chelsea</v>
      </c>
      <c r="B30" s="9" t="str">
        <f>LEFT(RIGHT(Fixtures!C7,2),1)</f>
        <v>A</v>
      </c>
      <c r="C30" s="9" t="str">
        <f>LEFT(RIGHT(Fixtures!D7,2),1)</f>
        <v>H</v>
      </c>
      <c r="D30" s="9" t="str">
        <f>LEFT(RIGHT(Fixtures!E7,2),1)</f>
        <v>A</v>
      </c>
      <c r="E30" s="9" t="str">
        <f>LEFT(RIGHT(Fixtures!F7,2),1)</f>
        <v>H</v>
      </c>
      <c r="F30" s="9" t="str">
        <f>LEFT(RIGHT(Fixtures!G7,2),1)</f>
        <v>H</v>
      </c>
      <c r="G30" s="9" t="str">
        <f>LEFT(RIGHT(Fixtures!H7,2),1)</f>
        <v>A</v>
      </c>
      <c r="H30" s="9" t="str">
        <f>LEFT(RIGHT(Fixtures!I7,2),1)</f>
        <v>H</v>
      </c>
      <c r="I30" s="9" t="str">
        <f>LEFT(RIGHT(Fixtures!J7,2),1)</f>
        <v>A</v>
      </c>
      <c r="J30" s="9" t="str">
        <f>LEFT(RIGHT(Fixtures!K7,2),1)</f>
        <v>H</v>
      </c>
      <c r="K30" s="9" t="str">
        <f>LEFT(RIGHT(Fixtures!L7,2),1)</f>
        <v>A</v>
      </c>
      <c r="L30" s="9" t="str">
        <f>LEFT(RIGHT(Fixtures!M7,2),1)</f>
        <v>H</v>
      </c>
      <c r="M30" s="9" t="str">
        <f>LEFT(RIGHT(Fixtures!N7,2),1)</f>
        <v>H</v>
      </c>
      <c r="N30" s="9" t="str">
        <f>LEFT(RIGHT(Fixtures!O7,2),1)</f>
        <v>A</v>
      </c>
      <c r="O30" s="9" t="str">
        <f>LEFT(RIGHT(Fixtures!P7,2),1)</f>
        <v>H</v>
      </c>
      <c r="P30" s="9" t="str">
        <f>LEFT(RIGHT(Fixtures!Q7,2),1)</f>
        <v>A</v>
      </c>
      <c r="Q30" s="9" t="str">
        <f>LEFT(RIGHT(Fixtures!R7,2),1)</f>
        <v>H</v>
      </c>
      <c r="R30" s="9" t="str">
        <f>LEFT(RIGHT(Fixtures!S7,2),1)</f>
        <v>A</v>
      </c>
      <c r="S30" s="9" t="str">
        <f>LEFT(RIGHT(Fixtures!T7,2),1)</f>
        <v>H</v>
      </c>
      <c r="T30" s="9" t="str">
        <f>LEFT(RIGHT(Fixtures!U7,2),1)</f>
        <v>A</v>
      </c>
      <c r="U30" s="9" t="str">
        <f>LEFT(RIGHT(Fixtures!V7,2),1)</f>
        <v>A</v>
      </c>
      <c r="V30" s="9" t="str">
        <f>LEFT(RIGHT(Fixtures!W7,2),1)</f>
        <v>H</v>
      </c>
      <c r="W30" s="9" t="str">
        <f>LEFT(RIGHT(Fixtures!X7,2),1)</f>
        <v>H</v>
      </c>
      <c r="X30" s="9" t="str">
        <f>LEFT(RIGHT(Fixtures!Y7,2),1)</f>
        <v>A</v>
      </c>
      <c r="Y30" s="9" t="str">
        <f>LEFT(RIGHT(Fixtures!Z7,2),1)</f>
        <v>A</v>
      </c>
      <c r="Z30" s="9" t="str">
        <f>LEFT(RIGHT(Fixtures!AA7,2),1)</f>
        <v>H</v>
      </c>
      <c r="AA30" s="9" t="str">
        <f>LEFT(RIGHT(Fixtures!AB7,2),1)</f>
        <v>A</v>
      </c>
      <c r="AB30" s="9" t="str">
        <f>LEFT(RIGHT(Fixtures!AC7,2),1)</f>
        <v>H</v>
      </c>
      <c r="AC30" s="9" t="str">
        <f>LEFT(RIGHT(Fixtures!AD7,2),1)</f>
        <v>H</v>
      </c>
      <c r="AD30" s="9" t="str">
        <f>LEFT(RIGHT(Fixtures!AE7,2),1)</f>
        <v>A</v>
      </c>
      <c r="AE30" s="9" t="str">
        <f>LEFT(RIGHT(Fixtures!AF7,2),1)</f>
        <v>H</v>
      </c>
      <c r="AF30" s="9" t="str">
        <f>LEFT(RIGHT(Fixtures!AG7,2),1)</f>
        <v>A</v>
      </c>
      <c r="AG30" s="9" t="str">
        <f>LEFT(RIGHT(Fixtures!AH7,2),1)</f>
        <v>A</v>
      </c>
      <c r="AH30" s="9" t="str">
        <f>LEFT(RIGHT(Fixtures!AI7,2),1)</f>
        <v>H</v>
      </c>
      <c r="AI30" s="9" t="str">
        <f>LEFT(RIGHT(Fixtures!AJ7,2),1)</f>
        <v>A</v>
      </c>
      <c r="AJ30" s="9" t="str">
        <f>LEFT(RIGHT(Fixtures!AK7,2),1)</f>
        <v>H</v>
      </c>
      <c r="AK30" s="9" t="str">
        <f>LEFT(RIGHT(Fixtures!AL7,2),1)</f>
        <v>A</v>
      </c>
      <c r="AL30" s="9" t="str">
        <f>LEFT(RIGHT(Fixtures!AM7,2),1)</f>
        <v>H</v>
      </c>
      <c r="AM30" s="9" t="str">
        <f>LEFT(RIGHT(Fixtures!AN7,2),1)</f>
        <v>A</v>
      </c>
    </row>
    <row r="31" spans="1:39" ht="12.75" customHeight="1" x14ac:dyDescent="0.35">
      <c r="A31" s="68" t="str">
        <f t="shared" si="0"/>
        <v>Crystal Palace</v>
      </c>
      <c r="B31" s="9" t="str">
        <f>LEFT(RIGHT(Fixtures!C8,2),1)</f>
        <v>A</v>
      </c>
      <c r="C31" s="9" t="str">
        <f>LEFT(RIGHT(Fixtures!D8,2),1)</f>
        <v>H</v>
      </c>
      <c r="D31" s="9" t="str">
        <f>LEFT(RIGHT(Fixtures!E8,2),1)</f>
        <v>A</v>
      </c>
      <c r="E31" s="9" t="str">
        <f>LEFT(RIGHT(Fixtures!F8,2),1)</f>
        <v>H</v>
      </c>
      <c r="F31" s="9" t="str">
        <f>LEFT(RIGHT(Fixtures!G8,2),1)</f>
        <v>A</v>
      </c>
      <c r="G31" s="9" t="str">
        <f>LEFT(RIGHT(Fixtures!H8,2),1)</f>
        <v>H</v>
      </c>
      <c r="H31" s="9" t="str">
        <f>LEFT(RIGHT(Fixtures!I8,2),1)</f>
        <v>A</v>
      </c>
      <c r="I31" s="9" t="str">
        <f>LEFT(RIGHT(Fixtures!J8,2),1)</f>
        <v>H</v>
      </c>
      <c r="J31" s="9" t="str">
        <f>LEFT(RIGHT(Fixtures!K8,2),1)</f>
        <v>A</v>
      </c>
      <c r="K31" s="9" t="str">
        <f>LEFT(RIGHT(Fixtures!L8,2),1)</f>
        <v>H</v>
      </c>
      <c r="L31" s="9" t="str">
        <f>LEFT(RIGHT(Fixtures!M8,2),1)</f>
        <v>A</v>
      </c>
      <c r="M31" s="9" t="str">
        <f>LEFT(RIGHT(Fixtures!N8,2),1)</f>
        <v>H</v>
      </c>
      <c r="N31" s="9" t="str">
        <f>LEFT(RIGHT(Fixtures!O8,2),1)</f>
        <v>A</v>
      </c>
      <c r="O31" s="9" t="str">
        <f>LEFT(RIGHT(Fixtures!P8,2),1)</f>
        <v>H</v>
      </c>
      <c r="P31" s="9" t="str">
        <f>LEFT(RIGHT(Fixtures!Q8,2),1)</f>
        <v>A</v>
      </c>
      <c r="Q31" s="9" t="str">
        <f>LEFT(RIGHT(Fixtures!R8,2),1)</f>
        <v>A</v>
      </c>
      <c r="R31" s="9" t="str">
        <f>LEFT(RIGHT(Fixtures!S8,2),1)</f>
        <v>H</v>
      </c>
      <c r="S31" s="9" t="str">
        <f>LEFT(RIGHT(Fixtures!T8,2),1)</f>
        <v>A</v>
      </c>
      <c r="T31" s="9" t="str">
        <f>LEFT(RIGHT(Fixtures!U8,2),1)</f>
        <v>H</v>
      </c>
      <c r="U31" s="9" t="str">
        <f>LEFT(RIGHT(Fixtures!V8,2),1)</f>
        <v>H</v>
      </c>
      <c r="V31" s="9" t="str">
        <f>LEFT(RIGHT(Fixtures!W8,2),1)</f>
        <v>A</v>
      </c>
      <c r="W31" s="9" t="str">
        <f>LEFT(RIGHT(Fixtures!X8,2),1)</f>
        <v>H</v>
      </c>
      <c r="X31" s="9" t="str">
        <f>LEFT(RIGHT(Fixtures!Y8,2),1)</f>
        <v>A</v>
      </c>
      <c r="Y31" s="9" t="str">
        <f>LEFT(RIGHT(Fixtures!Z8,2),1)</f>
        <v>A</v>
      </c>
      <c r="Z31" s="9" t="str">
        <f>LEFT(RIGHT(Fixtures!AA8,2),1)</f>
        <v>H</v>
      </c>
      <c r="AA31" s="9" t="str">
        <f>LEFT(RIGHT(Fixtures!AB8,2),1)</f>
        <v>H</v>
      </c>
      <c r="AB31" s="9" t="str">
        <f>LEFT(RIGHT(Fixtures!AC8,2),1)</f>
        <v>A</v>
      </c>
      <c r="AC31" s="9" t="str">
        <f>LEFT(RIGHT(Fixtures!AD8,2),1)</f>
        <v>H</v>
      </c>
      <c r="AD31" s="9" t="str">
        <f>LEFT(RIGHT(Fixtures!AE8,2),1)</f>
        <v>A</v>
      </c>
      <c r="AE31" s="9" t="str">
        <f>LEFT(RIGHT(Fixtures!AF8,2),1)</f>
        <v>H</v>
      </c>
      <c r="AF31" s="9" t="str">
        <f>LEFT(RIGHT(Fixtures!AG8,2),1)</f>
        <v>A</v>
      </c>
      <c r="AG31" s="9" t="str">
        <f>LEFT(RIGHT(Fixtures!AH8,2),1)</f>
        <v>H</v>
      </c>
      <c r="AH31" s="9" t="str">
        <f>LEFT(RIGHT(Fixtures!AI8,2),1)</f>
        <v>A</v>
      </c>
      <c r="AI31" s="9" t="str">
        <f>LEFT(RIGHT(Fixtures!AJ8,2),1)</f>
        <v>H</v>
      </c>
      <c r="AJ31" s="9" t="str">
        <f>LEFT(RIGHT(Fixtures!AK8,2),1)</f>
        <v>A</v>
      </c>
      <c r="AK31" s="9" t="str">
        <f>LEFT(RIGHT(Fixtures!AL8,2),1)</f>
        <v>H</v>
      </c>
      <c r="AL31" s="9" t="str">
        <f>LEFT(RIGHT(Fixtures!AM8,2),1)</f>
        <v>A</v>
      </c>
      <c r="AM31" s="9" t="str">
        <f>LEFT(RIGHT(Fixtures!AN8,2),1)</f>
        <v>H</v>
      </c>
    </row>
    <row r="32" spans="1:39" ht="12.75" customHeight="1" x14ac:dyDescent="0.35">
      <c r="A32" s="68" t="str">
        <f t="shared" si="0"/>
        <v>Everton</v>
      </c>
      <c r="B32" s="9" t="str">
        <f>LEFT(RIGHT(Fixtures!C9,2),1)</f>
        <v>A</v>
      </c>
      <c r="C32" s="9" t="str">
        <f>LEFT(RIGHT(Fixtures!D9,2),1)</f>
        <v>H</v>
      </c>
      <c r="D32" s="9" t="str">
        <f>LEFT(RIGHT(Fixtures!E9,2),1)</f>
        <v>A</v>
      </c>
      <c r="E32" s="9" t="str">
        <f>LEFT(RIGHT(Fixtures!F9,2),1)</f>
        <v>H</v>
      </c>
      <c r="F32" s="9" t="str">
        <f>LEFT(RIGHT(Fixtures!G9,2),1)</f>
        <v>H</v>
      </c>
      <c r="G32" s="9" t="str">
        <f>LEFT(RIGHT(Fixtures!H9,2),1)</f>
        <v>A</v>
      </c>
      <c r="H32" s="9" t="str">
        <f>LEFT(RIGHT(Fixtures!I9,2),1)</f>
        <v>H</v>
      </c>
      <c r="I32" s="9" t="str">
        <f>LEFT(RIGHT(Fixtures!J9,2),1)</f>
        <v>A</v>
      </c>
      <c r="J32" s="9" t="str">
        <f>LEFT(RIGHT(Fixtures!K9,2),1)</f>
        <v>H</v>
      </c>
      <c r="K32" s="9" t="str">
        <f>LEFT(RIGHT(Fixtures!L9,2),1)</f>
        <v>A</v>
      </c>
      <c r="L32" s="9" t="str">
        <f>LEFT(RIGHT(Fixtures!M9,2),1)</f>
        <v>H</v>
      </c>
      <c r="M32" s="9" t="str">
        <f>LEFT(RIGHT(Fixtures!N9,2),1)</f>
        <v>A</v>
      </c>
      <c r="N32" s="9" t="str">
        <f>LEFT(RIGHT(Fixtures!O9,2),1)</f>
        <v>H</v>
      </c>
      <c r="O32" s="9" t="str">
        <f>LEFT(RIGHT(Fixtures!P9,2),1)</f>
        <v>A</v>
      </c>
      <c r="P32" s="9" t="str">
        <f>LEFT(RIGHT(Fixtures!Q9,2),1)</f>
        <v>H</v>
      </c>
      <c r="Q32" s="9" t="str">
        <f>LEFT(RIGHT(Fixtures!R9,2),1)</f>
        <v>H</v>
      </c>
      <c r="R32" s="9" t="str">
        <f>LEFT(RIGHT(Fixtures!S9,2),1)</f>
        <v>A</v>
      </c>
      <c r="S32" s="9" t="str">
        <f>LEFT(RIGHT(Fixtures!T9,2),1)</f>
        <v>H</v>
      </c>
      <c r="T32" s="9" t="str">
        <f>LEFT(RIGHT(Fixtures!U9,2),1)</f>
        <v>A</v>
      </c>
      <c r="U32" s="9" t="str">
        <f>LEFT(RIGHT(Fixtures!V9,2),1)</f>
        <v>A</v>
      </c>
      <c r="V32" s="9" t="str">
        <f>LEFT(RIGHT(Fixtures!W9,2),1)</f>
        <v>H</v>
      </c>
      <c r="W32" s="9" t="str">
        <f>LEFT(RIGHT(Fixtures!X9,2),1)</f>
        <v>H</v>
      </c>
      <c r="X32" s="9" t="str">
        <f>LEFT(RIGHT(Fixtures!Y9,2),1)</f>
        <v>A</v>
      </c>
      <c r="Y32" s="9" t="str">
        <f>LEFT(RIGHT(Fixtures!Z9,2),1)</f>
        <v>A</v>
      </c>
      <c r="Z32" s="9" t="str">
        <f>LEFT(RIGHT(Fixtures!AA9,2),1)</f>
        <v>H</v>
      </c>
      <c r="AA32" s="9" t="str">
        <f>LEFT(RIGHT(Fixtures!AB9,2),1)</f>
        <v>A</v>
      </c>
      <c r="AB32" s="9" t="str">
        <f>LEFT(RIGHT(Fixtures!AC9,2),1)</f>
        <v>H</v>
      </c>
      <c r="AC32" s="9" t="str">
        <f>LEFT(RIGHT(Fixtures!AD9,2),1)</f>
        <v>A</v>
      </c>
      <c r="AD32" s="9" t="str">
        <f>LEFT(RIGHT(Fixtures!AE9,2),1)</f>
        <v>H</v>
      </c>
      <c r="AE32" s="9" t="str">
        <f>LEFT(RIGHT(Fixtures!AF9,2),1)</f>
        <v>A</v>
      </c>
      <c r="AF32" s="9" t="str">
        <f>LEFT(RIGHT(Fixtures!AG9,2),1)</f>
        <v>H</v>
      </c>
      <c r="AG32" s="9" t="str">
        <f>LEFT(RIGHT(Fixtures!AH9,2),1)</f>
        <v>A</v>
      </c>
      <c r="AH32" s="9" t="str">
        <f>LEFT(RIGHT(Fixtures!AI9,2),1)</f>
        <v>H</v>
      </c>
      <c r="AI32" s="9" t="str">
        <f>LEFT(RIGHT(Fixtures!AJ9,2),1)</f>
        <v>A</v>
      </c>
      <c r="AJ32" s="9" t="str">
        <f>LEFT(RIGHT(Fixtures!AK9,2),1)</f>
        <v>H</v>
      </c>
      <c r="AK32" s="9" t="str">
        <f>LEFT(RIGHT(Fixtures!AL9,2),1)</f>
        <v>A</v>
      </c>
      <c r="AL32" s="9" t="str">
        <f>LEFT(RIGHT(Fixtures!AM9,2),1)</f>
        <v>H</v>
      </c>
      <c r="AM32" s="9" t="str">
        <f>LEFT(RIGHT(Fixtures!AN9,2),1)</f>
        <v>A</v>
      </c>
    </row>
    <row r="33" spans="1:39" ht="12.75" customHeight="1" x14ac:dyDescent="0.35">
      <c r="A33" s="68" t="str">
        <f t="shared" si="0"/>
        <v>Fulham</v>
      </c>
      <c r="B33" s="9" t="str">
        <f>LEFT(RIGHT(Fixtures!C10,2),1)</f>
        <v>H</v>
      </c>
      <c r="C33" s="9" t="str">
        <f>LEFT(RIGHT(Fixtures!D10,2),1)</f>
        <v>A</v>
      </c>
      <c r="D33" s="9" t="str">
        <f>LEFT(RIGHT(Fixtures!E10,2),1)</f>
        <v>H</v>
      </c>
      <c r="E33" s="9" t="str">
        <f>LEFT(RIGHT(Fixtures!F10,2),1)</f>
        <v>A</v>
      </c>
      <c r="F33" s="9" t="str">
        <f>LEFT(RIGHT(Fixtures!G10,2),1)</f>
        <v>A</v>
      </c>
      <c r="G33" s="9" t="str">
        <f>LEFT(RIGHT(Fixtures!H10,2),1)</f>
        <v>H</v>
      </c>
      <c r="H33" s="9" t="str">
        <f>LEFT(RIGHT(Fixtures!I10,2),1)</f>
        <v>A</v>
      </c>
      <c r="I33" s="9" t="str">
        <f>LEFT(RIGHT(Fixtures!J10,2),1)</f>
        <v>H</v>
      </c>
      <c r="J33" s="9" t="str">
        <f>LEFT(RIGHT(Fixtures!K10,2),1)</f>
        <v>A</v>
      </c>
      <c r="K33" s="9" t="str">
        <f>LEFT(RIGHT(Fixtures!L10,2),1)</f>
        <v>H</v>
      </c>
      <c r="L33" s="9" t="str">
        <f>LEFT(RIGHT(Fixtures!M10,2),1)</f>
        <v>A</v>
      </c>
      <c r="M33" s="9" t="str">
        <f>LEFT(RIGHT(Fixtures!N10,2),1)</f>
        <v>A</v>
      </c>
      <c r="N33" s="9" t="str">
        <f>LEFT(RIGHT(Fixtures!O10,2),1)</f>
        <v>H</v>
      </c>
      <c r="O33" s="9" t="str">
        <f>LEFT(RIGHT(Fixtures!P10,2),1)</f>
        <v>A</v>
      </c>
      <c r="P33" s="9" t="str">
        <f>LEFT(RIGHT(Fixtures!Q10,2),1)</f>
        <v>H</v>
      </c>
      <c r="Q33" s="9" t="str">
        <f>LEFT(RIGHT(Fixtures!R10,2),1)</f>
        <v>A</v>
      </c>
      <c r="R33" s="9" t="str">
        <f>LEFT(RIGHT(Fixtures!S10,2),1)</f>
        <v>H</v>
      </c>
      <c r="S33" s="9" t="str">
        <f>LEFT(RIGHT(Fixtures!T10,2),1)</f>
        <v>A</v>
      </c>
      <c r="T33" s="9" t="str">
        <f>LEFT(RIGHT(Fixtures!U10,2),1)</f>
        <v>H</v>
      </c>
      <c r="U33" s="9" t="str">
        <f>LEFT(RIGHT(Fixtures!V10,2),1)</f>
        <v>H</v>
      </c>
      <c r="V33" s="9" t="str">
        <f>LEFT(RIGHT(Fixtures!W10,2),1)</f>
        <v>A</v>
      </c>
      <c r="W33" s="9" t="str">
        <f>LEFT(RIGHT(Fixtures!X10,2),1)</f>
        <v>A</v>
      </c>
      <c r="X33" s="9" t="str">
        <f>LEFT(RIGHT(Fixtures!Y10,2),1)</f>
        <v>H</v>
      </c>
      <c r="Y33" s="9" t="str">
        <f>LEFT(RIGHT(Fixtures!Z10,2),1)</f>
        <v>H</v>
      </c>
      <c r="Z33" s="9" t="str">
        <f>LEFT(RIGHT(Fixtures!AA10,2),1)</f>
        <v>A</v>
      </c>
      <c r="AA33" s="9" t="str">
        <f>LEFT(RIGHT(Fixtures!AB10,2),1)</f>
        <v>H</v>
      </c>
      <c r="AB33" s="9" t="str">
        <f>LEFT(RIGHT(Fixtures!AC10,2),1)</f>
        <v>A</v>
      </c>
      <c r="AC33" s="9" t="str">
        <f>LEFT(RIGHT(Fixtures!AD10,2),1)</f>
        <v>A</v>
      </c>
      <c r="AD33" s="9" t="str">
        <f>LEFT(RIGHT(Fixtures!AE10,2),1)</f>
        <v>H</v>
      </c>
      <c r="AE33" s="9" t="str">
        <f>LEFT(RIGHT(Fixtures!AF10,2),1)</f>
        <v>A</v>
      </c>
      <c r="AF33" s="9" t="str">
        <f>LEFT(RIGHT(Fixtures!AG10,2),1)</f>
        <v>H</v>
      </c>
      <c r="AG33" s="9" t="str">
        <f>LEFT(RIGHT(Fixtures!AH10,2),1)</f>
        <v>H</v>
      </c>
      <c r="AH33" s="9" t="str">
        <f>LEFT(RIGHT(Fixtures!AI10,2),1)</f>
        <v>A</v>
      </c>
      <c r="AI33" s="9" t="str">
        <f>LEFT(RIGHT(Fixtures!AJ10,2),1)</f>
        <v>H</v>
      </c>
      <c r="AJ33" s="9" t="str">
        <f>LEFT(RIGHT(Fixtures!AK10,2),1)</f>
        <v>A</v>
      </c>
      <c r="AK33" s="9" t="str">
        <f>LEFT(RIGHT(Fixtures!AL10,2),1)</f>
        <v>H</v>
      </c>
      <c r="AL33" s="9" t="str">
        <f>LEFT(RIGHT(Fixtures!AM10,2),1)</f>
        <v>A</v>
      </c>
      <c r="AM33" s="9" t="str">
        <f>LEFT(RIGHT(Fixtures!AN10,2),1)</f>
        <v>H</v>
      </c>
    </row>
    <row r="34" spans="1:39" ht="12.75" customHeight="1" x14ac:dyDescent="0.35">
      <c r="A34" s="68" t="str">
        <f t="shared" si="0"/>
        <v>Huddersfield</v>
      </c>
      <c r="B34" s="9" t="str">
        <f>LEFT(RIGHT(Fixtures!C11,2),1)</f>
        <v>H</v>
      </c>
      <c r="C34" s="9" t="str">
        <f>LEFT(RIGHT(Fixtures!D11,2),1)</f>
        <v>A</v>
      </c>
      <c r="D34" s="9" t="str">
        <f>LEFT(RIGHT(Fixtures!E11,2),1)</f>
        <v>H</v>
      </c>
      <c r="E34" s="9" t="str">
        <f>LEFT(RIGHT(Fixtures!F11,2),1)</f>
        <v>A</v>
      </c>
      <c r="F34" s="9" t="str">
        <f>LEFT(RIGHT(Fixtures!G11,2),1)</f>
        <v>H</v>
      </c>
      <c r="G34" s="9" t="str">
        <f>LEFT(RIGHT(Fixtures!H11,2),1)</f>
        <v>A</v>
      </c>
      <c r="H34" s="9" t="str">
        <f>LEFT(RIGHT(Fixtures!I11,2),1)</f>
        <v>H</v>
      </c>
      <c r="I34" s="9" t="str">
        <f>LEFT(RIGHT(Fixtures!J11,2),1)</f>
        <v>A</v>
      </c>
      <c r="J34" s="9" t="str">
        <f>LEFT(RIGHT(Fixtures!K11,2),1)</f>
        <v>H</v>
      </c>
      <c r="K34" s="9" t="str">
        <f>LEFT(RIGHT(Fixtures!L11,2),1)</f>
        <v>A</v>
      </c>
      <c r="L34" s="9" t="str">
        <f>LEFT(RIGHT(Fixtures!M11,2),1)</f>
        <v>H</v>
      </c>
      <c r="M34" s="9" t="str">
        <f>LEFT(RIGHT(Fixtures!N11,2),1)</f>
        <v>H</v>
      </c>
      <c r="N34" s="9" t="str">
        <f>LEFT(RIGHT(Fixtures!O11,2),1)</f>
        <v>A</v>
      </c>
      <c r="O34" s="9" t="str">
        <f>LEFT(RIGHT(Fixtures!P11,2),1)</f>
        <v>H</v>
      </c>
      <c r="P34" s="9" t="str">
        <f>LEFT(RIGHT(Fixtures!Q11,2),1)</f>
        <v>A</v>
      </c>
      <c r="Q34" s="9" t="str">
        <f>LEFT(RIGHT(Fixtures!R11,2),1)</f>
        <v>A</v>
      </c>
      <c r="R34" s="9" t="str">
        <f>LEFT(RIGHT(Fixtures!S11,2),1)</f>
        <v>H</v>
      </c>
      <c r="S34" s="9" t="str">
        <f>LEFT(RIGHT(Fixtures!T11,2),1)</f>
        <v>H</v>
      </c>
      <c r="T34" s="9" t="str">
        <f>LEFT(RIGHT(Fixtures!U11,2),1)</f>
        <v>A</v>
      </c>
      <c r="U34" s="9" t="str">
        <f>LEFT(RIGHT(Fixtures!V11,2),1)</f>
        <v>A</v>
      </c>
      <c r="V34" s="9" t="str">
        <f>LEFT(RIGHT(Fixtures!W11,2),1)</f>
        <v>H</v>
      </c>
      <c r="W34" s="9" t="str">
        <f>LEFT(RIGHT(Fixtures!X11,2),1)</f>
        <v>A</v>
      </c>
      <c r="X34" s="9" t="str">
        <f>LEFT(RIGHT(Fixtures!Y11,2),1)</f>
        <v>H</v>
      </c>
      <c r="Y34" s="9" t="str">
        <f>LEFT(RIGHT(Fixtures!Z11,2),1)</f>
        <v>H</v>
      </c>
      <c r="Z34" s="9" t="str">
        <f>LEFT(RIGHT(Fixtures!AA11,2),1)</f>
        <v>A</v>
      </c>
      <c r="AA34" s="9" t="str">
        <f>LEFT(RIGHT(Fixtures!AB11,2),1)</f>
        <v>H</v>
      </c>
      <c r="AB34" s="9" t="str">
        <f>LEFT(RIGHT(Fixtures!AC11,2),1)</f>
        <v>A</v>
      </c>
      <c r="AC34" s="9" t="str">
        <f>LEFT(RIGHT(Fixtures!AD11,2),1)</f>
        <v>H</v>
      </c>
      <c r="AD34" s="9" t="str">
        <f>LEFT(RIGHT(Fixtures!AE11,2),1)</f>
        <v>A</v>
      </c>
      <c r="AE34" s="9" t="str">
        <f>LEFT(RIGHT(Fixtures!AF11,2),1)</f>
        <v>H</v>
      </c>
      <c r="AF34" s="9" t="str">
        <f>LEFT(RIGHT(Fixtures!AG11,2),1)</f>
        <v>A</v>
      </c>
      <c r="AG34" s="9" t="str">
        <f>LEFT(RIGHT(Fixtures!AH11,2),1)</f>
        <v>A</v>
      </c>
      <c r="AH34" s="9" t="str">
        <f>LEFT(RIGHT(Fixtures!AI11,2),1)</f>
        <v>H</v>
      </c>
      <c r="AI34" s="9" t="str">
        <f>LEFT(RIGHT(Fixtures!AJ11,2),1)</f>
        <v>A</v>
      </c>
      <c r="AJ34" s="9" t="str">
        <f>LEFT(RIGHT(Fixtures!AK11,2),1)</f>
        <v>H</v>
      </c>
      <c r="AK34" s="9" t="str">
        <f>LEFT(RIGHT(Fixtures!AL11,2),1)</f>
        <v>A</v>
      </c>
      <c r="AL34" s="9" t="str">
        <f>LEFT(RIGHT(Fixtures!AM11,2),1)</f>
        <v>H</v>
      </c>
      <c r="AM34" s="9" t="str">
        <f>LEFT(RIGHT(Fixtures!AN11,2),1)</f>
        <v>A</v>
      </c>
    </row>
    <row r="35" spans="1:39" ht="12.75" customHeight="1" x14ac:dyDescent="0.35">
      <c r="A35" s="68" t="str">
        <f t="shared" si="0"/>
        <v>Leicester</v>
      </c>
      <c r="B35" s="9" t="str">
        <f>LEFT(RIGHT(Fixtures!C12,2),1)</f>
        <v>A</v>
      </c>
      <c r="C35" s="9" t="str">
        <f>LEFT(RIGHT(Fixtures!D12,2),1)</f>
        <v>H</v>
      </c>
      <c r="D35" s="9" t="str">
        <f>LEFT(RIGHT(Fixtures!E12,2),1)</f>
        <v>A</v>
      </c>
      <c r="E35" s="9" t="str">
        <f>LEFT(RIGHT(Fixtures!F12,2),1)</f>
        <v>H</v>
      </c>
      <c r="F35" s="9" t="str">
        <f>LEFT(RIGHT(Fixtures!G12,2),1)</f>
        <v>A</v>
      </c>
      <c r="G35" s="9" t="str">
        <f>LEFT(RIGHT(Fixtures!H12,2),1)</f>
        <v>H</v>
      </c>
      <c r="H35" s="9" t="str">
        <f>LEFT(RIGHT(Fixtures!I12,2),1)</f>
        <v>A</v>
      </c>
      <c r="I35" s="9" t="str">
        <f>LEFT(RIGHT(Fixtures!J12,2),1)</f>
        <v>H</v>
      </c>
      <c r="J35" s="9" t="str">
        <f>LEFT(RIGHT(Fixtures!K12,2),1)</f>
        <v>A</v>
      </c>
      <c r="K35" s="9" t="str">
        <f>LEFT(RIGHT(Fixtures!L12,2),1)</f>
        <v>H</v>
      </c>
      <c r="L35" s="9" t="str">
        <f>LEFT(RIGHT(Fixtures!M12,2),1)</f>
        <v>A</v>
      </c>
      <c r="M35" s="9" t="str">
        <f>LEFT(RIGHT(Fixtures!N12,2),1)</f>
        <v>H</v>
      </c>
      <c r="N35" s="9" t="str">
        <f>LEFT(RIGHT(Fixtures!O12,2),1)</f>
        <v>A</v>
      </c>
      <c r="O35" s="9" t="str">
        <f>LEFT(RIGHT(Fixtures!P12,2),1)</f>
        <v>H</v>
      </c>
      <c r="P35" s="9" t="str">
        <f>LEFT(RIGHT(Fixtures!Q12,2),1)</f>
        <v>A</v>
      </c>
      <c r="Q35" s="9" t="str">
        <f>LEFT(RIGHT(Fixtures!R12,2),1)</f>
        <v>H</v>
      </c>
      <c r="R35" s="9" t="str">
        <f>LEFT(RIGHT(Fixtures!S12,2),1)</f>
        <v>A</v>
      </c>
      <c r="S35" s="9" t="str">
        <f>LEFT(RIGHT(Fixtures!T12,2),1)</f>
        <v>A</v>
      </c>
      <c r="T35" s="9" t="str">
        <f>LEFT(RIGHT(Fixtures!U12,2),1)</f>
        <v>H</v>
      </c>
      <c r="U35" s="9" t="str">
        <f>LEFT(RIGHT(Fixtures!V12,2),1)</f>
        <v>H</v>
      </c>
      <c r="V35" s="9" t="str">
        <f>LEFT(RIGHT(Fixtures!W12,2),1)</f>
        <v>A</v>
      </c>
      <c r="W35" s="9" t="str">
        <f>LEFT(RIGHT(Fixtures!X12,2),1)</f>
        <v>H</v>
      </c>
      <c r="X35" s="9" t="str">
        <f>LEFT(RIGHT(Fixtures!Y12,2),1)</f>
        <v>A</v>
      </c>
      <c r="Y35" s="9" t="str">
        <f>LEFT(RIGHT(Fixtures!Z12,2),1)</f>
        <v>A</v>
      </c>
      <c r="Z35" s="9" t="str">
        <f>LEFT(RIGHT(Fixtures!AA12,2),1)</f>
        <v>H</v>
      </c>
      <c r="AA35" s="9" t="str">
        <f>LEFT(RIGHT(Fixtures!AB12,2),1)</f>
        <v>A</v>
      </c>
      <c r="AB35" s="9" t="str">
        <f>LEFT(RIGHT(Fixtures!AC12,2),1)</f>
        <v>H</v>
      </c>
      <c r="AC35" s="9" t="str">
        <f>LEFT(RIGHT(Fixtures!AD12,2),1)</f>
        <v>H</v>
      </c>
      <c r="AD35" s="9" t="str">
        <f>LEFT(RIGHT(Fixtures!AE12,2),1)</f>
        <v>A</v>
      </c>
      <c r="AE35" s="9" t="str">
        <f>LEFT(RIGHT(Fixtures!AF12,2),1)</f>
        <v>H</v>
      </c>
      <c r="AF35" s="9" t="str">
        <f>LEFT(RIGHT(Fixtures!AG12,2),1)</f>
        <v>A</v>
      </c>
      <c r="AG35" s="9" t="str">
        <f>LEFT(RIGHT(Fixtures!AH12,2),1)</f>
        <v>H</v>
      </c>
      <c r="AH35" s="9" t="str">
        <f>LEFT(RIGHT(Fixtures!AI12,2),1)</f>
        <v>A</v>
      </c>
      <c r="AI35" s="9" t="str">
        <f>LEFT(RIGHT(Fixtures!AJ12,2),1)</f>
        <v>H</v>
      </c>
      <c r="AJ35" s="9" t="str">
        <f>LEFT(RIGHT(Fixtures!AK12,2),1)</f>
        <v>A</v>
      </c>
      <c r="AK35" s="9" t="str">
        <f>LEFT(RIGHT(Fixtures!AL12,2),1)</f>
        <v>H</v>
      </c>
      <c r="AL35" s="9" t="str">
        <f>LEFT(RIGHT(Fixtures!AM12,2),1)</f>
        <v>A</v>
      </c>
      <c r="AM35" s="9" t="str">
        <f>LEFT(RIGHT(Fixtures!AN12,2),1)</f>
        <v>H</v>
      </c>
    </row>
    <row r="36" spans="1:39" ht="12.75" customHeight="1" x14ac:dyDescent="0.35">
      <c r="A36" s="68" t="str">
        <f t="shared" si="0"/>
        <v>Liverpool</v>
      </c>
      <c r="B36" s="9" t="str">
        <f>LEFT(RIGHT(Fixtures!C13,2),1)</f>
        <v>H</v>
      </c>
      <c r="C36" s="9" t="str">
        <f>LEFT(RIGHT(Fixtures!D13,2),1)</f>
        <v>A</v>
      </c>
      <c r="D36" s="9" t="str">
        <f>LEFT(RIGHT(Fixtures!E13,2),1)</f>
        <v>H</v>
      </c>
      <c r="E36" s="9" t="str">
        <f>LEFT(RIGHT(Fixtures!F13,2),1)</f>
        <v>A</v>
      </c>
      <c r="F36" s="9" t="str">
        <f>LEFT(RIGHT(Fixtures!G13,2),1)</f>
        <v>A</v>
      </c>
      <c r="G36" s="9" t="str">
        <f>LEFT(RIGHT(Fixtures!H13,2),1)</f>
        <v>H</v>
      </c>
      <c r="H36" s="9" t="str">
        <f>LEFT(RIGHT(Fixtures!I13,2),1)</f>
        <v>A</v>
      </c>
      <c r="I36" s="9" t="str">
        <f>LEFT(RIGHT(Fixtures!J13,2),1)</f>
        <v>H</v>
      </c>
      <c r="J36" s="9" t="str">
        <f>LEFT(RIGHT(Fixtures!K13,2),1)</f>
        <v>A</v>
      </c>
      <c r="K36" s="9" t="str">
        <f>LEFT(RIGHT(Fixtures!L13,2),1)</f>
        <v>H</v>
      </c>
      <c r="L36" s="9" t="str">
        <f>LEFT(RIGHT(Fixtures!M13,2),1)</f>
        <v>A</v>
      </c>
      <c r="M36" s="9" t="str">
        <f>LEFT(RIGHT(Fixtures!N13,2),1)</f>
        <v>H</v>
      </c>
      <c r="N36" s="9" t="str">
        <f>LEFT(RIGHT(Fixtures!O13,2),1)</f>
        <v>A</v>
      </c>
      <c r="O36" s="9" t="str">
        <f>LEFT(RIGHT(Fixtures!P13,2),1)</f>
        <v>H</v>
      </c>
      <c r="P36" s="9" t="str">
        <f>LEFT(RIGHT(Fixtures!Q13,2),1)</f>
        <v>A</v>
      </c>
      <c r="Q36" s="9" t="str">
        <f>LEFT(RIGHT(Fixtures!R13,2),1)</f>
        <v>A</v>
      </c>
      <c r="R36" s="9" t="str">
        <f>LEFT(RIGHT(Fixtures!S13,2),1)</f>
        <v>H</v>
      </c>
      <c r="S36" s="9" t="str">
        <f>LEFT(RIGHT(Fixtures!T13,2),1)</f>
        <v>A</v>
      </c>
      <c r="T36" s="9" t="str">
        <f>LEFT(RIGHT(Fixtures!U13,2),1)</f>
        <v>H</v>
      </c>
      <c r="U36" s="9" t="str">
        <f>LEFT(RIGHT(Fixtures!V13,2),1)</f>
        <v>H</v>
      </c>
      <c r="V36" s="9" t="str">
        <f>LEFT(RIGHT(Fixtures!W13,2),1)</f>
        <v>A</v>
      </c>
      <c r="W36" s="9" t="str">
        <f>LEFT(RIGHT(Fixtures!X13,2),1)</f>
        <v>A</v>
      </c>
      <c r="X36" s="9" t="str">
        <f>LEFT(RIGHT(Fixtures!Y13,2),1)</f>
        <v>H</v>
      </c>
      <c r="Y36" s="9" t="str">
        <f>LEFT(RIGHT(Fixtures!Z13,2),1)</f>
        <v>H</v>
      </c>
      <c r="Z36" s="9" t="str">
        <f>LEFT(RIGHT(Fixtures!AA13,2),1)</f>
        <v>A</v>
      </c>
      <c r="AA36" s="9" t="str">
        <f>LEFT(RIGHT(Fixtures!AB13,2),1)</f>
        <v>H</v>
      </c>
      <c r="AB36" s="9" t="str">
        <f>LEFT(RIGHT(Fixtures!AC13,2),1)</f>
        <v>A</v>
      </c>
      <c r="AC36" s="9" t="str">
        <f>LEFT(RIGHT(Fixtures!AD13,2),1)</f>
        <v>H</v>
      </c>
      <c r="AD36" s="9" t="str">
        <f>LEFT(RIGHT(Fixtures!AE13,2),1)</f>
        <v>A</v>
      </c>
      <c r="AE36" s="9" t="str">
        <f>LEFT(RIGHT(Fixtures!AF13,2),1)</f>
        <v>H</v>
      </c>
      <c r="AF36" s="9" t="str">
        <f>LEFT(RIGHT(Fixtures!AG13,2),1)</f>
        <v>A</v>
      </c>
      <c r="AG36" s="9" t="str">
        <f>LEFT(RIGHT(Fixtures!AH13,2),1)</f>
        <v>H</v>
      </c>
      <c r="AH36" s="9" t="str">
        <f>LEFT(RIGHT(Fixtures!AI13,2),1)</f>
        <v>A</v>
      </c>
      <c r="AI36" s="9" t="str">
        <f>LEFT(RIGHT(Fixtures!AJ13,2),1)</f>
        <v>H</v>
      </c>
      <c r="AJ36" s="9" t="str">
        <f>LEFT(RIGHT(Fixtures!AK13,2),1)</f>
        <v>A</v>
      </c>
      <c r="AK36" s="9" t="str">
        <f>LEFT(RIGHT(Fixtures!AL13,2),1)</f>
        <v>H</v>
      </c>
      <c r="AL36" s="9" t="str">
        <f>LEFT(RIGHT(Fixtures!AM13,2),1)</f>
        <v>A</v>
      </c>
      <c r="AM36" s="9" t="str">
        <f>LEFT(RIGHT(Fixtures!AN13,2),1)</f>
        <v>H</v>
      </c>
    </row>
    <row r="37" spans="1:39" ht="12.75" customHeight="1" x14ac:dyDescent="0.35">
      <c r="A37" s="68" t="str">
        <f t="shared" si="0"/>
        <v>Man City</v>
      </c>
      <c r="B37" s="9" t="str">
        <f>LEFT(RIGHT(Fixtures!C14,2),1)</f>
        <v>A</v>
      </c>
      <c r="C37" s="9" t="str">
        <f>LEFT(RIGHT(Fixtures!D14,2),1)</f>
        <v>H</v>
      </c>
      <c r="D37" s="9" t="str">
        <f>LEFT(RIGHT(Fixtures!E14,2),1)</f>
        <v>A</v>
      </c>
      <c r="E37" s="9" t="str">
        <f>LEFT(RIGHT(Fixtures!F14,2),1)</f>
        <v>H</v>
      </c>
      <c r="F37" s="9" t="str">
        <f>LEFT(RIGHT(Fixtures!G14,2),1)</f>
        <v>H</v>
      </c>
      <c r="G37" s="9" t="str">
        <f>LEFT(RIGHT(Fixtures!H14,2),1)</f>
        <v>A</v>
      </c>
      <c r="H37" s="9" t="str">
        <f>LEFT(RIGHT(Fixtures!I14,2),1)</f>
        <v>H</v>
      </c>
      <c r="I37" s="9" t="str">
        <f>LEFT(RIGHT(Fixtures!J14,2),1)</f>
        <v>A</v>
      </c>
      <c r="J37" s="9" t="str">
        <f>LEFT(RIGHT(Fixtures!K14,2),1)</f>
        <v>H</v>
      </c>
      <c r="K37" s="9" t="str">
        <f>LEFT(RIGHT(Fixtures!L14,2),1)</f>
        <v>A</v>
      </c>
      <c r="L37" s="9" t="str">
        <f>LEFT(RIGHT(Fixtures!M14,2),1)</f>
        <v>H</v>
      </c>
      <c r="M37" s="9" t="str">
        <f>LEFT(RIGHT(Fixtures!N14,2),1)</f>
        <v>H</v>
      </c>
      <c r="N37" s="9" t="str">
        <f>LEFT(RIGHT(Fixtures!O14,2),1)</f>
        <v>A</v>
      </c>
      <c r="O37" s="9" t="str">
        <f>LEFT(RIGHT(Fixtures!P14,2),1)</f>
        <v>H</v>
      </c>
      <c r="P37" s="9" t="str">
        <f>LEFT(RIGHT(Fixtures!Q14,2),1)</f>
        <v>A</v>
      </c>
      <c r="Q37" s="9" t="str">
        <f>LEFT(RIGHT(Fixtures!R14,2),1)</f>
        <v>A</v>
      </c>
      <c r="R37" s="9" t="str">
        <f>LEFT(RIGHT(Fixtures!S14,2),1)</f>
        <v>H</v>
      </c>
      <c r="S37" s="9" t="str">
        <f>LEFT(RIGHT(Fixtures!T14,2),1)</f>
        <v>H</v>
      </c>
      <c r="T37" s="9" t="str">
        <f>LEFT(RIGHT(Fixtures!U14,2),1)</f>
        <v>A</v>
      </c>
      <c r="U37" s="9" t="str">
        <f>LEFT(RIGHT(Fixtures!V14,2),1)</f>
        <v>A</v>
      </c>
      <c r="V37" s="9" t="str">
        <f>LEFT(RIGHT(Fixtures!W14,2),1)</f>
        <v>H</v>
      </c>
      <c r="W37" s="9" t="str">
        <f>LEFT(RIGHT(Fixtures!X14,2),1)</f>
        <v>H</v>
      </c>
      <c r="X37" s="9" t="str">
        <f>LEFT(RIGHT(Fixtures!Y14,2),1)</f>
        <v>A</v>
      </c>
      <c r="Y37" s="9" t="str">
        <f>LEFT(RIGHT(Fixtures!Z14,2),1)</f>
        <v>A</v>
      </c>
      <c r="Z37" s="9" t="str">
        <f>LEFT(RIGHT(Fixtures!AA14,2),1)</f>
        <v>H</v>
      </c>
      <c r="AA37" s="9" t="str">
        <f>LEFT(RIGHT(Fixtures!AB14,2),1)</f>
        <v>H</v>
      </c>
      <c r="AB37" s="9" t="str">
        <f>LEFT(RIGHT(Fixtures!AC14,2),1)</f>
        <v>A</v>
      </c>
      <c r="AC37" s="9" t="str">
        <f>LEFT(RIGHT(Fixtures!AD14,2),1)</f>
        <v>H</v>
      </c>
      <c r="AD37" s="9" t="str">
        <f>LEFT(RIGHT(Fixtures!AE14,2),1)</f>
        <v>A</v>
      </c>
      <c r="AE37" s="9" t="str">
        <f>LEFT(RIGHT(Fixtures!AF14,2),1)</f>
        <v>H</v>
      </c>
      <c r="AF37" s="9" t="str">
        <f>LEFT(RIGHT(Fixtures!AG14,2),1)</f>
        <v>A</v>
      </c>
      <c r="AG37" s="9" t="str">
        <f>LEFT(RIGHT(Fixtures!AH14,2),1)</f>
        <v>A</v>
      </c>
      <c r="AH37" s="9" t="str">
        <f>LEFT(RIGHT(Fixtures!AI14,2),1)</f>
        <v>H</v>
      </c>
      <c r="AI37" s="9" t="str">
        <f>LEFT(RIGHT(Fixtures!AJ14,2),1)</f>
        <v>A</v>
      </c>
      <c r="AJ37" s="9" t="str">
        <f>LEFT(RIGHT(Fixtures!AK14,2),1)</f>
        <v>H</v>
      </c>
      <c r="AK37" s="9" t="str">
        <f>LEFT(RIGHT(Fixtures!AL14,2),1)</f>
        <v>A</v>
      </c>
      <c r="AL37" s="9" t="str">
        <f>LEFT(RIGHT(Fixtures!AM14,2),1)</f>
        <v>H</v>
      </c>
      <c r="AM37" s="9" t="str">
        <f>LEFT(RIGHT(Fixtures!AN14,2),1)</f>
        <v>A</v>
      </c>
    </row>
    <row r="38" spans="1:39" ht="12.75" customHeight="1" x14ac:dyDescent="0.35">
      <c r="A38" s="68" t="str">
        <f t="shared" si="0"/>
        <v>Man Utd</v>
      </c>
      <c r="B38" s="9" t="str">
        <f>LEFT(RIGHT(Fixtures!C15,2),1)</f>
        <v>H</v>
      </c>
      <c r="C38" s="9" t="str">
        <f>LEFT(RIGHT(Fixtures!D15,2),1)</f>
        <v>A</v>
      </c>
      <c r="D38" s="9" t="str">
        <f>LEFT(RIGHT(Fixtures!E15,2),1)</f>
        <v>H</v>
      </c>
      <c r="E38" s="9" t="str">
        <f>LEFT(RIGHT(Fixtures!F15,2),1)</f>
        <v>A</v>
      </c>
      <c r="F38" s="9" t="str">
        <f>LEFT(RIGHT(Fixtures!G15,2),1)</f>
        <v>A</v>
      </c>
      <c r="G38" s="9" t="str">
        <f>LEFT(RIGHT(Fixtures!H15,2),1)</f>
        <v>H</v>
      </c>
      <c r="H38" s="9" t="str">
        <f>LEFT(RIGHT(Fixtures!I15,2),1)</f>
        <v>A</v>
      </c>
      <c r="I38" s="9" t="str">
        <f>LEFT(RIGHT(Fixtures!J15,2),1)</f>
        <v>H</v>
      </c>
      <c r="J38" s="9" t="str">
        <f>LEFT(RIGHT(Fixtures!K15,2),1)</f>
        <v>A</v>
      </c>
      <c r="K38" s="9" t="str">
        <f>LEFT(RIGHT(Fixtures!L15,2),1)</f>
        <v>H</v>
      </c>
      <c r="L38" s="9" t="str">
        <f>LEFT(RIGHT(Fixtures!M15,2),1)</f>
        <v>A</v>
      </c>
      <c r="M38" s="9" t="str">
        <f>LEFT(RIGHT(Fixtures!N15,2),1)</f>
        <v>A</v>
      </c>
      <c r="N38" s="9" t="str">
        <f>LEFT(RIGHT(Fixtures!O15,2),1)</f>
        <v>H</v>
      </c>
      <c r="O38" s="9" t="str">
        <f>LEFT(RIGHT(Fixtures!P15,2),1)</f>
        <v>A</v>
      </c>
      <c r="P38" s="9" t="str">
        <f>LEFT(RIGHT(Fixtures!Q15,2),1)</f>
        <v>H</v>
      </c>
      <c r="Q38" s="9" t="str">
        <f>LEFT(RIGHT(Fixtures!R15,2),1)</f>
        <v>H</v>
      </c>
      <c r="R38" s="9" t="str">
        <f>LEFT(RIGHT(Fixtures!S15,2),1)</f>
        <v>A</v>
      </c>
      <c r="S38" s="9" t="str">
        <f>LEFT(RIGHT(Fixtures!T15,2),1)</f>
        <v>A</v>
      </c>
      <c r="T38" s="9" t="str">
        <f>LEFT(RIGHT(Fixtures!U15,2),1)</f>
        <v>H</v>
      </c>
      <c r="U38" s="9" t="str">
        <f>LEFT(RIGHT(Fixtures!V15,2),1)</f>
        <v>H</v>
      </c>
      <c r="V38" s="9" t="str">
        <f>LEFT(RIGHT(Fixtures!W15,2),1)</f>
        <v>A</v>
      </c>
      <c r="W38" s="9" t="str">
        <f>LEFT(RIGHT(Fixtures!X15,2),1)</f>
        <v>A</v>
      </c>
      <c r="X38" s="9" t="str">
        <f>LEFT(RIGHT(Fixtures!Y15,2),1)</f>
        <v>H</v>
      </c>
      <c r="Y38" s="9" t="str">
        <f>LEFT(RIGHT(Fixtures!Z15,2),1)</f>
        <v>H</v>
      </c>
      <c r="Z38" s="9" t="str">
        <f>LEFT(RIGHT(Fixtures!AA15,2),1)</f>
        <v>A</v>
      </c>
      <c r="AA38" s="9" t="str">
        <f>LEFT(RIGHT(Fixtures!AB15,2),1)</f>
        <v>A</v>
      </c>
      <c r="AB38" s="9" t="str">
        <f>LEFT(RIGHT(Fixtures!AC15,2),1)</f>
        <v>H</v>
      </c>
      <c r="AC38" s="9" t="str">
        <f>LEFT(RIGHT(Fixtures!AD15,2),1)</f>
        <v>A</v>
      </c>
      <c r="AD38" s="9" t="str">
        <f>LEFT(RIGHT(Fixtures!AE15,2),1)</f>
        <v>H</v>
      </c>
      <c r="AE38" s="9" t="str">
        <f>LEFT(RIGHT(Fixtures!AF15,2),1)</f>
        <v>A</v>
      </c>
      <c r="AF38" s="9" t="str">
        <f>LEFT(RIGHT(Fixtures!AG15,2),1)</f>
        <v>H</v>
      </c>
      <c r="AG38" s="9" t="str">
        <f>LEFT(RIGHT(Fixtures!AH15,2),1)</f>
        <v>H</v>
      </c>
      <c r="AH38" s="9" t="str">
        <f>LEFT(RIGHT(Fixtures!AI15,2),1)</f>
        <v>A</v>
      </c>
      <c r="AI38" s="9" t="str">
        <f>LEFT(RIGHT(Fixtures!AJ15,2),1)</f>
        <v>H</v>
      </c>
      <c r="AJ38" s="9" t="str">
        <f>LEFT(RIGHT(Fixtures!AK15,2),1)</f>
        <v>A</v>
      </c>
      <c r="AK38" s="9" t="str">
        <f>LEFT(RIGHT(Fixtures!AL15,2),1)</f>
        <v>H</v>
      </c>
      <c r="AL38" s="9" t="str">
        <f>LEFT(RIGHT(Fixtures!AM15,2),1)</f>
        <v>A</v>
      </c>
      <c r="AM38" s="9" t="str">
        <f>LEFT(RIGHT(Fixtures!AN15,2),1)</f>
        <v>H</v>
      </c>
    </row>
    <row r="39" spans="1:39" ht="12.75" customHeight="1" x14ac:dyDescent="0.35">
      <c r="A39" s="68" t="str">
        <f t="shared" si="0"/>
        <v>Newcastle</v>
      </c>
      <c r="B39" s="9" t="str">
        <f>LEFT(RIGHT(Fixtures!C16,2),1)</f>
        <v>H</v>
      </c>
      <c r="C39" s="9" t="str">
        <f>LEFT(RIGHT(Fixtures!D16,2),1)</f>
        <v>A</v>
      </c>
      <c r="D39" s="9" t="str">
        <f>LEFT(RIGHT(Fixtures!E16,2),1)</f>
        <v>H</v>
      </c>
      <c r="E39" s="9" t="str">
        <f>LEFT(RIGHT(Fixtures!F16,2),1)</f>
        <v>A</v>
      </c>
      <c r="F39" s="9" t="str">
        <f>LEFT(RIGHT(Fixtures!G16,2),1)</f>
        <v>H</v>
      </c>
      <c r="G39" s="9" t="str">
        <f>LEFT(RIGHT(Fixtures!H16,2),1)</f>
        <v>A</v>
      </c>
      <c r="H39" s="9" t="str">
        <f>LEFT(RIGHT(Fixtures!I16,2),1)</f>
        <v>H</v>
      </c>
      <c r="I39" s="9" t="str">
        <f>LEFT(RIGHT(Fixtures!J16,2),1)</f>
        <v>A</v>
      </c>
      <c r="J39" s="9" t="str">
        <f>LEFT(RIGHT(Fixtures!K16,2),1)</f>
        <v>H</v>
      </c>
      <c r="K39" s="9" t="str">
        <f>LEFT(RIGHT(Fixtures!L16,2),1)</f>
        <v>A</v>
      </c>
      <c r="L39" s="9" t="str">
        <f>LEFT(RIGHT(Fixtures!M16,2),1)</f>
        <v>H</v>
      </c>
      <c r="M39" s="9" t="str">
        <f>LEFT(RIGHT(Fixtures!N16,2),1)</f>
        <v>H</v>
      </c>
      <c r="N39" s="9" t="str">
        <f>LEFT(RIGHT(Fixtures!O16,2),1)</f>
        <v>A</v>
      </c>
      <c r="O39" s="9" t="str">
        <f>LEFT(RIGHT(Fixtures!P16,2),1)</f>
        <v>H</v>
      </c>
      <c r="P39" s="9" t="str">
        <f>LEFT(RIGHT(Fixtures!Q16,2),1)</f>
        <v>H</v>
      </c>
      <c r="Q39" s="9" t="str">
        <f>LEFT(RIGHT(Fixtures!R16,2),1)</f>
        <v>A</v>
      </c>
      <c r="R39" s="9" t="str">
        <f>LEFT(RIGHT(Fixtures!S16,2),1)</f>
        <v>A</v>
      </c>
      <c r="S39" s="9" t="str">
        <f>LEFT(RIGHT(Fixtures!T16,2),1)</f>
        <v>H</v>
      </c>
      <c r="T39" s="9" t="str">
        <f>LEFT(RIGHT(Fixtures!U16,2),1)</f>
        <v>A</v>
      </c>
      <c r="U39" s="9" t="str">
        <f>LEFT(RIGHT(Fixtures!V16,2),1)</f>
        <v>A</v>
      </c>
      <c r="V39" s="9" t="str">
        <f>LEFT(RIGHT(Fixtures!W16,2),1)</f>
        <v>H</v>
      </c>
      <c r="W39" s="9" t="str">
        <f>LEFT(RIGHT(Fixtures!X16,2),1)</f>
        <v>A</v>
      </c>
      <c r="X39" s="9" t="str">
        <f>LEFT(RIGHT(Fixtures!Y16,2),1)</f>
        <v>H</v>
      </c>
      <c r="Y39" s="9" t="str">
        <f>LEFT(RIGHT(Fixtures!Z16,2),1)</f>
        <v>H</v>
      </c>
      <c r="Z39" s="9" t="str">
        <f>LEFT(RIGHT(Fixtures!AA16,2),1)</f>
        <v>A</v>
      </c>
      <c r="AA39" s="9" t="str">
        <f>LEFT(RIGHT(Fixtures!AB16,2),1)</f>
        <v>A</v>
      </c>
      <c r="AB39" s="9" t="str">
        <f>LEFT(RIGHT(Fixtures!AC16,2),1)</f>
        <v>H</v>
      </c>
      <c r="AC39" s="9" t="str">
        <f>LEFT(RIGHT(Fixtures!AD16,2),1)</f>
        <v>H</v>
      </c>
      <c r="AD39" s="9" t="str">
        <f>LEFT(RIGHT(Fixtures!AE16,2),1)</f>
        <v>A</v>
      </c>
      <c r="AE39" s="9" t="str">
        <f>LEFT(RIGHT(Fixtures!AF16,2),1)</f>
        <v>H</v>
      </c>
      <c r="AF39" s="9" t="str">
        <f>LEFT(RIGHT(Fixtures!AG16,2),1)</f>
        <v>A</v>
      </c>
      <c r="AG39" s="9" t="str">
        <f>LEFT(RIGHT(Fixtures!AH16,2),1)</f>
        <v>A</v>
      </c>
      <c r="AH39" s="9" t="str">
        <f>LEFT(RIGHT(Fixtures!AI16,2),1)</f>
        <v>H</v>
      </c>
      <c r="AI39" s="9" t="str">
        <f>LEFT(RIGHT(Fixtures!AJ16,2),1)</f>
        <v>A</v>
      </c>
      <c r="AJ39" s="9" t="str">
        <f>LEFT(RIGHT(Fixtures!AK16,2),1)</f>
        <v>H</v>
      </c>
      <c r="AK39" s="9" t="str">
        <f>LEFT(RIGHT(Fixtures!AL16,2),1)</f>
        <v>A</v>
      </c>
      <c r="AL39" s="9" t="str">
        <f>LEFT(RIGHT(Fixtures!AM16,2),1)</f>
        <v>H</v>
      </c>
      <c r="AM39" s="9" t="str">
        <f>LEFT(RIGHT(Fixtures!AN16,2),1)</f>
        <v>A</v>
      </c>
    </row>
    <row r="40" spans="1:39" ht="12.75" customHeight="1" x14ac:dyDescent="0.35">
      <c r="A40" s="68" t="str">
        <f t="shared" si="0"/>
        <v>Southampton</v>
      </c>
      <c r="B40" s="9" t="str">
        <f>LEFT(RIGHT(Fixtures!C17,2),1)</f>
        <v>H</v>
      </c>
      <c r="C40" s="9" t="str">
        <f>LEFT(RIGHT(Fixtures!D17,2),1)</f>
        <v>A</v>
      </c>
      <c r="D40" s="9" t="str">
        <f>LEFT(RIGHT(Fixtures!E17,2),1)</f>
        <v>H</v>
      </c>
      <c r="E40" s="9" t="str">
        <f>LEFT(RIGHT(Fixtures!F17,2),1)</f>
        <v>A</v>
      </c>
      <c r="F40" s="9" t="str">
        <f>LEFT(RIGHT(Fixtures!G17,2),1)</f>
        <v>H</v>
      </c>
      <c r="G40" s="9" t="str">
        <f>LEFT(RIGHT(Fixtures!H17,2),1)</f>
        <v>A</v>
      </c>
      <c r="H40" s="9" t="str">
        <f>LEFT(RIGHT(Fixtures!I17,2),1)</f>
        <v>A</v>
      </c>
      <c r="I40" s="9" t="str">
        <f>LEFT(RIGHT(Fixtures!J17,2),1)</f>
        <v>H</v>
      </c>
      <c r="J40" s="9" t="str">
        <f>LEFT(RIGHT(Fixtures!K17,2),1)</f>
        <v>A</v>
      </c>
      <c r="K40" s="9" t="str">
        <f>LEFT(RIGHT(Fixtures!L17,2),1)</f>
        <v>H</v>
      </c>
      <c r="L40" s="9" t="str">
        <f>LEFT(RIGHT(Fixtures!M17,2),1)</f>
        <v>A</v>
      </c>
      <c r="M40" s="9" t="str">
        <f>LEFT(RIGHT(Fixtures!N17,2),1)</f>
        <v>H</v>
      </c>
      <c r="N40" s="9" t="str">
        <f>LEFT(RIGHT(Fixtures!O17,2),1)</f>
        <v>A</v>
      </c>
      <c r="O40" s="9" t="str">
        <f>LEFT(RIGHT(Fixtures!P17,2),1)</f>
        <v>H</v>
      </c>
      <c r="P40" s="9" t="str">
        <f>LEFT(RIGHT(Fixtures!Q17,2),1)</f>
        <v>A</v>
      </c>
      <c r="Q40" s="9" t="str">
        <f>LEFT(RIGHT(Fixtures!R17,2),1)</f>
        <v>A</v>
      </c>
      <c r="R40" s="9" t="str">
        <f>LEFT(RIGHT(Fixtures!S17,2),1)</f>
        <v>H</v>
      </c>
      <c r="S40" s="9" t="str">
        <f>LEFT(RIGHT(Fixtures!T17,2),1)</f>
        <v>A</v>
      </c>
      <c r="T40" s="9" t="str">
        <f>LEFT(RIGHT(Fixtures!U17,2),1)</f>
        <v>H</v>
      </c>
      <c r="U40" s="9" t="str">
        <f>LEFT(RIGHT(Fixtures!V17,2),1)</f>
        <v>H</v>
      </c>
      <c r="V40" s="9" t="str">
        <f>LEFT(RIGHT(Fixtures!W17,2),1)</f>
        <v>A</v>
      </c>
      <c r="W40" s="9" t="str">
        <f>LEFT(RIGHT(Fixtures!X17,2),1)</f>
        <v>A</v>
      </c>
      <c r="X40" s="9" t="str">
        <f>LEFT(RIGHT(Fixtures!Y17,2),1)</f>
        <v>H</v>
      </c>
      <c r="Y40" s="9" t="str">
        <f>LEFT(RIGHT(Fixtures!Z17,2),1)</f>
        <v>H</v>
      </c>
      <c r="Z40" s="9" t="str">
        <f>LEFT(RIGHT(Fixtures!AA17,2),1)</f>
        <v>A</v>
      </c>
      <c r="AA40" s="9" t="str">
        <f>LEFT(RIGHT(Fixtures!AB17,2),1)</f>
        <v>H</v>
      </c>
      <c r="AB40" s="9" t="str">
        <f>LEFT(RIGHT(Fixtures!AC17,2),1)</f>
        <v>A</v>
      </c>
      <c r="AC40" s="9" t="str">
        <f>LEFT(RIGHT(Fixtures!AD17,2),1)</f>
        <v>H</v>
      </c>
      <c r="AD40" s="9" t="str">
        <f>LEFT(RIGHT(Fixtures!AE17,2),1)</f>
        <v>A</v>
      </c>
      <c r="AE40" s="9" t="str">
        <f>LEFT(RIGHT(Fixtures!AF17,2),1)</f>
        <v>H</v>
      </c>
      <c r="AF40" s="9" t="str">
        <f>LEFT(RIGHT(Fixtures!AG17,2),1)</f>
        <v>A</v>
      </c>
      <c r="AG40" s="9" t="str">
        <f>LEFT(RIGHT(Fixtures!AH17,2),1)</f>
        <v>A</v>
      </c>
      <c r="AH40" s="9" t="str">
        <f>LEFT(RIGHT(Fixtures!AI17,2),1)</f>
        <v>H</v>
      </c>
      <c r="AI40" s="9" t="str">
        <f>LEFT(RIGHT(Fixtures!AJ17,2),1)</f>
        <v>H</v>
      </c>
      <c r="AJ40" s="9" t="str">
        <f>LEFT(RIGHT(Fixtures!AK17,2),1)</f>
        <v>A</v>
      </c>
      <c r="AK40" s="9" t="str">
        <f>LEFT(RIGHT(Fixtures!AL17,2),1)</f>
        <v>H</v>
      </c>
      <c r="AL40" s="9" t="str">
        <f>LEFT(RIGHT(Fixtures!AM17,2),1)</f>
        <v>A</v>
      </c>
      <c r="AM40" s="9" t="str">
        <f>LEFT(RIGHT(Fixtures!AN17,2),1)</f>
        <v>H</v>
      </c>
    </row>
    <row r="41" spans="1:39" ht="12.75" customHeight="1" x14ac:dyDescent="0.35">
      <c r="A41" s="68" t="str">
        <f t="shared" si="0"/>
        <v>Tottenham</v>
      </c>
      <c r="B41" s="9" t="str">
        <f>LEFT(RIGHT(Fixtures!C18,2),1)</f>
        <v>A</v>
      </c>
      <c r="C41" s="9" t="str">
        <f>LEFT(RIGHT(Fixtures!D18,2),1)</f>
        <v>H</v>
      </c>
      <c r="D41" s="9" t="str">
        <f>LEFT(RIGHT(Fixtures!E18,2),1)</f>
        <v>A</v>
      </c>
      <c r="E41" s="9" t="str">
        <f>LEFT(RIGHT(Fixtures!F18,2),1)</f>
        <v>A</v>
      </c>
      <c r="F41" s="9" t="str">
        <f>LEFT(RIGHT(Fixtures!G18,2),1)</f>
        <v>H</v>
      </c>
      <c r="G41" s="9" t="str">
        <f>LEFT(RIGHT(Fixtures!H18,2),1)</f>
        <v>A</v>
      </c>
      <c r="H41" s="9" t="str">
        <f>LEFT(RIGHT(Fixtures!I18,2),1)</f>
        <v>A</v>
      </c>
      <c r="I41" s="9" t="str">
        <f>LEFT(RIGHT(Fixtures!J18,2),1)</f>
        <v>H</v>
      </c>
      <c r="J41" s="9" t="str">
        <f>LEFT(RIGHT(Fixtures!K18,2),1)</f>
        <v>A</v>
      </c>
      <c r="K41" s="9" t="str">
        <f>LEFT(RIGHT(Fixtures!L18,2),1)</f>
        <v>H</v>
      </c>
      <c r="L41" s="9" t="str">
        <f>LEFT(RIGHT(Fixtures!M18,2),1)</f>
        <v>A</v>
      </c>
      <c r="M41" s="9" t="str">
        <f>LEFT(RIGHT(Fixtures!N18,2),1)</f>
        <v>A</v>
      </c>
      <c r="N41" s="9" t="str">
        <f>LEFT(RIGHT(Fixtures!O18,2),1)</f>
        <v>H</v>
      </c>
      <c r="O41" s="9" t="str">
        <f>LEFT(RIGHT(Fixtures!P18,2),1)</f>
        <v>A</v>
      </c>
      <c r="P41" s="9" t="str">
        <f>LEFT(RIGHT(Fixtures!Q18,2),1)</f>
        <v>H</v>
      </c>
      <c r="Q41" s="9" t="str">
        <f>LEFT(RIGHT(Fixtures!R18,2),1)</f>
        <v>A</v>
      </c>
      <c r="R41" s="9" t="str">
        <f>LEFT(RIGHT(Fixtures!S18,2),1)</f>
        <v>H</v>
      </c>
      <c r="S41" s="9" t="str">
        <f>LEFT(RIGHT(Fixtures!T18,2),1)</f>
        <v>A</v>
      </c>
      <c r="T41" s="9" t="str">
        <f>LEFT(RIGHT(Fixtures!U18,2),1)</f>
        <v>H</v>
      </c>
      <c r="U41" s="9" t="str">
        <f>LEFT(RIGHT(Fixtures!V18,2),1)</f>
        <v>H</v>
      </c>
      <c r="V41" s="9" t="str">
        <f>LEFT(RIGHT(Fixtures!W18,2),1)</f>
        <v>A</v>
      </c>
      <c r="W41" s="9" t="str">
        <f>LEFT(RIGHT(Fixtures!X18,2),1)</f>
        <v>H</v>
      </c>
      <c r="X41" s="9" t="str">
        <f>LEFT(RIGHT(Fixtures!Y18,2),1)</f>
        <v>A</v>
      </c>
      <c r="Y41" s="9" t="str">
        <f>LEFT(RIGHT(Fixtures!Z18,2),1)</f>
        <v>H</v>
      </c>
      <c r="Z41" s="9" t="str">
        <f>LEFT(RIGHT(Fixtures!AA18,2),1)</f>
        <v>H</v>
      </c>
      <c r="AA41" s="9" t="str">
        <f>LEFT(RIGHT(Fixtures!AB18,2),1)</f>
        <v>H</v>
      </c>
      <c r="AB41" s="9" t="str">
        <f>LEFT(RIGHT(Fixtures!AC18,2),1)</f>
        <v>A</v>
      </c>
      <c r="AC41" s="9" t="str">
        <f>LEFT(RIGHT(Fixtures!AD18,2),1)</f>
        <v>A</v>
      </c>
      <c r="AD41" s="9" t="str">
        <f>LEFT(RIGHT(Fixtures!AE18,2),1)</f>
        <v>H</v>
      </c>
      <c r="AE41" s="9" t="str">
        <f>LEFT(RIGHT(Fixtures!AF18,2),1)</f>
        <v>A</v>
      </c>
      <c r="AF41" s="9" t="str">
        <f>LEFT(RIGHT(Fixtures!AG18,2),1)</f>
        <v>H</v>
      </c>
      <c r="AG41" s="9" t="str">
        <f>LEFT(RIGHT(Fixtures!AH18,2),1)</f>
        <v>A</v>
      </c>
      <c r="AH41" s="9" t="str">
        <f>LEFT(RIGHT(Fixtures!AI18,2),1)</f>
        <v>H</v>
      </c>
      <c r="AI41" s="9" t="str">
        <f>LEFT(RIGHT(Fixtures!AJ18,2),1)</f>
        <v>H</v>
      </c>
      <c r="AJ41" s="9" t="str">
        <f>LEFT(RIGHT(Fixtures!AK18,2),1)</f>
        <v>A</v>
      </c>
      <c r="AK41" s="9" t="str">
        <f>LEFT(RIGHT(Fixtures!AL18,2),1)</f>
        <v>H</v>
      </c>
      <c r="AL41" s="9" t="str">
        <f>LEFT(RIGHT(Fixtures!AM18,2),1)</f>
        <v>A</v>
      </c>
      <c r="AM41" s="9" t="str">
        <f>LEFT(RIGHT(Fixtures!AN18,2),1)</f>
        <v>H</v>
      </c>
    </row>
    <row r="42" spans="1:39" ht="12.75" customHeight="1" x14ac:dyDescent="0.35">
      <c r="A42" s="68" t="str">
        <f t="shared" si="0"/>
        <v>Watford</v>
      </c>
      <c r="B42" s="9" t="str">
        <f>LEFT(RIGHT(Fixtures!C19,2),1)</f>
        <v>H</v>
      </c>
      <c r="C42" s="9" t="str">
        <f>LEFT(RIGHT(Fixtures!D19,2),1)</f>
        <v>A</v>
      </c>
      <c r="D42" s="9" t="str">
        <f>LEFT(RIGHT(Fixtures!E19,2),1)</f>
        <v>H</v>
      </c>
      <c r="E42" s="9" t="str">
        <f>LEFT(RIGHT(Fixtures!F19,2),1)</f>
        <v>H</v>
      </c>
      <c r="F42" s="9" t="str">
        <f>LEFT(RIGHT(Fixtures!G19,2),1)</f>
        <v>H</v>
      </c>
      <c r="G42" s="9" t="str">
        <f>LEFT(RIGHT(Fixtures!H19,2),1)</f>
        <v>A</v>
      </c>
      <c r="H42" s="9" t="str">
        <f>LEFT(RIGHT(Fixtures!I19,2),1)</f>
        <v>A</v>
      </c>
      <c r="I42" s="9" t="str">
        <f>LEFT(RIGHT(Fixtures!J19,2),1)</f>
        <v>H</v>
      </c>
      <c r="J42" s="9" t="str">
        <f>LEFT(RIGHT(Fixtures!K19,2),1)</f>
        <v>A</v>
      </c>
      <c r="K42" s="9" t="str">
        <f>LEFT(RIGHT(Fixtures!L19,2),1)</f>
        <v>H</v>
      </c>
      <c r="L42" s="9" t="str">
        <f>LEFT(RIGHT(Fixtures!M19,2),1)</f>
        <v>A</v>
      </c>
      <c r="M42" s="9" t="str">
        <f>LEFT(RIGHT(Fixtures!N19,2),1)</f>
        <v>A</v>
      </c>
      <c r="N42" s="9" t="str">
        <f>LEFT(RIGHT(Fixtures!O19,2),1)</f>
        <v>H</v>
      </c>
      <c r="O42" s="9" t="str">
        <f>LEFT(RIGHT(Fixtures!P19,2),1)</f>
        <v>A</v>
      </c>
      <c r="P42" s="9" t="str">
        <f>LEFT(RIGHT(Fixtures!Q19,2),1)</f>
        <v>H</v>
      </c>
      <c r="Q42" s="9" t="str">
        <f>LEFT(RIGHT(Fixtures!R19,2),1)</f>
        <v>A</v>
      </c>
      <c r="R42" s="9" t="str">
        <f>LEFT(RIGHT(Fixtures!S19,2),1)</f>
        <v>H</v>
      </c>
      <c r="S42" s="9" t="str">
        <f>LEFT(RIGHT(Fixtures!T19,2),1)</f>
        <v>A</v>
      </c>
      <c r="T42" s="9" t="str">
        <f>LEFT(RIGHT(Fixtures!U19,2),1)</f>
        <v>H</v>
      </c>
      <c r="U42" s="9" t="str">
        <f>LEFT(RIGHT(Fixtures!V19,2),1)</f>
        <v>H</v>
      </c>
      <c r="V42" s="9" t="str">
        <f>LEFT(RIGHT(Fixtures!W19,2),1)</f>
        <v>A</v>
      </c>
      <c r="W42" s="9" t="str">
        <f>LEFT(RIGHT(Fixtures!X19,2),1)</f>
        <v>A</v>
      </c>
      <c r="X42" s="9" t="str">
        <f>LEFT(RIGHT(Fixtures!Y19,2),1)</f>
        <v>H</v>
      </c>
      <c r="Y42" s="9" t="str">
        <f>LEFT(RIGHT(Fixtures!Z19,2),1)</f>
        <v>A</v>
      </c>
      <c r="Z42" s="9" t="str">
        <f>LEFT(RIGHT(Fixtures!AA19,2),1)</f>
        <v>A</v>
      </c>
      <c r="AA42" s="9" t="str">
        <f>LEFT(RIGHT(Fixtures!AB19,2),1)</f>
        <v>H</v>
      </c>
      <c r="AB42" s="9" t="str">
        <f>LEFT(RIGHT(Fixtures!AC19,2),1)</f>
        <v>A</v>
      </c>
      <c r="AC42" s="9" t="str">
        <f>LEFT(RIGHT(Fixtures!AD19,2),1)</f>
        <v>A</v>
      </c>
      <c r="AD42" s="9" t="str">
        <f>LEFT(RIGHT(Fixtures!AE19,2),1)</f>
        <v>H</v>
      </c>
      <c r="AE42" s="9" t="str">
        <f>LEFT(RIGHT(Fixtures!AF19,2),1)</f>
        <v>A</v>
      </c>
      <c r="AF42" s="9" t="str">
        <f>LEFT(RIGHT(Fixtures!AG19,2),1)</f>
        <v>H</v>
      </c>
      <c r="AG42" s="9" t="str">
        <f>LEFT(RIGHT(Fixtures!AH19,2),1)</f>
        <v>A</v>
      </c>
      <c r="AH42" s="9" t="str">
        <f>LEFT(RIGHT(Fixtures!AI19,2),1)</f>
        <v>H</v>
      </c>
      <c r="AI42" s="9" t="str">
        <f>LEFT(RIGHT(Fixtures!AJ19,2),1)</f>
        <v>H</v>
      </c>
      <c r="AJ42" s="9" t="str">
        <f>LEFT(RIGHT(Fixtures!AK19,2),1)</f>
        <v>A</v>
      </c>
      <c r="AK42" s="9" t="str">
        <f>LEFT(RIGHT(Fixtures!AL19,2),1)</f>
        <v>H</v>
      </c>
      <c r="AL42" s="9" t="str">
        <f>LEFT(RIGHT(Fixtures!AM19,2),1)</f>
        <v>A</v>
      </c>
      <c r="AM42" s="9" t="str">
        <f>LEFT(RIGHT(Fixtures!AN19,2),1)</f>
        <v>H</v>
      </c>
    </row>
    <row r="43" spans="1:39" ht="12.75" customHeight="1" x14ac:dyDescent="0.35">
      <c r="A43" s="68" t="str">
        <f t="shared" si="0"/>
        <v>West Ham</v>
      </c>
      <c r="B43" s="9" t="str">
        <f>LEFT(RIGHT(Fixtures!C20,2),1)</f>
        <v>A</v>
      </c>
      <c r="C43" s="9" t="str">
        <f>LEFT(RIGHT(Fixtures!D20,2),1)</f>
        <v>H</v>
      </c>
      <c r="D43" s="9" t="str">
        <f>LEFT(RIGHT(Fixtures!E20,2),1)</f>
        <v>A</v>
      </c>
      <c r="E43" s="9" t="str">
        <f>LEFT(RIGHT(Fixtures!F20,2),1)</f>
        <v>H</v>
      </c>
      <c r="F43" s="9" t="str">
        <f>LEFT(RIGHT(Fixtures!G20,2),1)</f>
        <v>A</v>
      </c>
      <c r="G43" s="9" t="str">
        <f>LEFT(RIGHT(Fixtures!H20,2),1)</f>
        <v>H</v>
      </c>
      <c r="H43" s="9" t="str">
        <f>LEFT(RIGHT(Fixtures!I20,2),1)</f>
        <v>H</v>
      </c>
      <c r="I43" s="9" t="str">
        <f>LEFT(RIGHT(Fixtures!J20,2),1)</f>
        <v>A</v>
      </c>
      <c r="J43" s="9" t="str">
        <f>LEFT(RIGHT(Fixtures!K20,2),1)</f>
        <v>H</v>
      </c>
      <c r="K43" s="9" t="str">
        <f>LEFT(RIGHT(Fixtures!L20,2),1)</f>
        <v>A</v>
      </c>
      <c r="L43" s="9" t="str">
        <f>LEFT(RIGHT(Fixtures!M20,2),1)</f>
        <v>H</v>
      </c>
      <c r="M43" s="9" t="str">
        <f>LEFT(RIGHT(Fixtures!N20,2),1)</f>
        <v>A</v>
      </c>
      <c r="N43" s="9" t="str">
        <f>LEFT(RIGHT(Fixtures!O20,2),1)</f>
        <v>H</v>
      </c>
      <c r="O43" s="9" t="str">
        <f>LEFT(RIGHT(Fixtures!P20,2),1)</f>
        <v>A</v>
      </c>
      <c r="P43" s="9" t="str">
        <f>LEFT(RIGHT(Fixtures!Q20,2),1)</f>
        <v>H</v>
      </c>
      <c r="Q43" s="9" t="str">
        <f>LEFT(RIGHT(Fixtures!R20,2),1)</f>
        <v>H</v>
      </c>
      <c r="R43" s="9" t="str">
        <f>LEFT(RIGHT(Fixtures!S20,2),1)</f>
        <v>A</v>
      </c>
      <c r="S43" s="9" t="str">
        <f>LEFT(RIGHT(Fixtures!T20,2),1)</f>
        <v>H</v>
      </c>
      <c r="T43" s="9" t="str">
        <f>LEFT(RIGHT(Fixtures!U20,2),1)</f>
        <v>A</v>
      </c>
      <c r="U43" s="9" t="str">
        <f>LEFT(RIGHT(Fixtures!V20,2),1)</f>
        <v>A</v>
      </c>
      <c r="V43" s="9" t="str">
        <f>LEFT(RIGHT(Fixtures!W20,2),1)</f>
        <v>H</v>
      </c>
      <c r="W43" s="9" t="str">
        <f>LEFT(RIGHT(Fixtures!X20,2),1)</f>
        <v>H</v>
      </c>
      <c r="X43" s="9" t="str">
        <f>LEFT(RIGHT(Fixtures!Y20,2),1)</f>
        <v>A</v>
      </c>
      <c r="Y43" s="9" t="str">
        <f>LEFT(RIGHT(Fixtures!Z20,2),1)</f>
        <v>A</v>
      </c>
      <c r="Z43" s="9" t="str">
        <f>LEFT(RIGHT(Fixtures!AA20,2),1)</f>
        <v>H</v>
      </c>
      <c r="AA43" s="9" t="str">
        <f>LEFT(RIGHT(Fixtures!AB20,2),1)</f>
        <v>A</v>
      </c>
      <c r="AB43" s="9" t="str">
        <f>LEFT(RIGHT(Fixtures!AC20,2),1)</f>
        <v>H</v>
      </c>
      <c r="AC43" s="9" t="str">
        <f>LEFT(RIGHT(Fixtures!AD20,2),1)</f>
        <v>A</v>
      </c>
      <c r="AD43" s="9" t="str">
        <f>LEFT(RIGHT(Fixtures!AE20,2),1)</f>
        <v>H</v>
      </c>
      <c r="AE43" s="9" t="str">
        <f>LEFT(RIGHT(Fixtures!AF20,2),1)</f>
        <v>A</v>
      </c>
      <c r="AF43" s="9" t="str">
        <f>LEFT(RIGHT(Fixtures!AG20,2),1)</f>
        <v>H</v>
      </c>
      <c r="AG43" s="9" t="str">
        <f>LEFT(RIGHT(Fixtures!AH20,2),1)</f>
        <v>H</v>
      </c>
      <c r="AH43" s="9" t="str">
        <f>LEFT(RIGHT(Fixtures!AI20,2),1)</f>
        <v>A</v>
      </c>
      <c r="AI43" s="9" t="str">
        <f>LEFT(RIGHT(Fixtures!AJ20,2),1)</f>
        <v>A</v>
      </c>
      <c r="AJ43" s="9" t="str">
        <f>LEFT(RIGHT(Fixtures!AK20,2),1)</f>
        <v>H</v>
      </c>
      <c r="AK43" s="9" t="str">
        <f>LEFT(RIGHT(Fixtures!AL20,2),1)</f>
        <v>A</v>
      </c>
      <c r="AL43" s="9" t="str">
        <f>LEFT(RIGHT(Fixtures!AM20,2),1)</f>
        <v>H</v>
      </c>
      <c r="AM43" s="9" t="str">
        <f>LEFT(RIGHT(Fixtures!AN20,2),1)</f>
        <v>A</v>
      </c>
    </row>
    <row r="44" spans="1:39" ht="12.75" customHeight="1" x14ac:dyDescent="0.35">
      <c r="A44" s="68" t="str">
        <f t="shared" si="0"/>
        <v>Wolves</v>
      </c>
      <c r="B44" s="9" t="str">
        <f>LEFT(RIGHT(Fixtures!C21,2),1)</f>
        <v>H</v>
      </c>
      <c r="C44" s="9" t="str">
        <f>LEFT(RIGHT(Fixtures!D21,2),1)</f>
        <v>A</v>
      </c>
      <c r="D44" s="9" t="str">
        <f>LEFT(RIGHT(Fixtures!E21,2),1)</f>
        <v>H</v>
      </c>
      <c r="E44" s="9" t="str">
        <f>LEFT(RIGHT(Fixtures!F21,2),1)</f>
        <v>A</v>
      </c>
      <c r="F44" s="9" t="str">
        <f>LEFT(RIGHT(Fixtures!G21,2),1)</f>
        <v>H</v>
      </c>
      <c r="G44" s="9" t="str">
        <f>LEFT(RIGHT(Fixtures!H21,2),1)</f>
        <v>A</v>
      </c>
      <c r="H44" s="9" t="str">
        <f>LEFT(RIGHT(Fixtures!I21,2),1)</f>
        <v>H</v>
      </c>
      <c r="I44" s="9" t="str">
        <f>LEFT(RIGHT(Fixtures!J21,2),1)</f>
        <v>A</v>
      </c>
      <c r="J44" s="9" t="str">
        <f>LEFT(RIGHT(Fixtures!K21,2),1)</f>
        <v>H</v>
      </c>
      <c r="K44" s="9" t="str">
        <f>LEFT(RIGHT(Fixtures!L21,2),1)</f>
        <v>A</v>
      </c>
      <c r="L44" s="9" t="str">
        <f>LEFT(RIGHT(Fixtures!M21,2),1)</f>
        <v>H</v>
      </c>
      <c r="M44" s="9" t="str">
        <f>LEFT(RIGHT(Fixtures!N21,2),1)</f>
        <v>A</v>
      </c>
      <c r="N44" s="9" t="str">
        <f>LEFT(RIGHT(Fixtures!O21,2),1)</f>
        <v>H</v>
      </c>
      <c r="O44" s="9" t="str">
        <f>LEFT(RIGHT(Fixtures!P21,2),1)</f>
        <v>A</v>
      </c>
      <c r="P44" s="9" t="str">
        <f>LEFT(RIGHT(Fixtures!Q21,2),1)</f>
        <v>H</v>
      </c>
      <c r="Q44" s="9" t="str">
        <f>LEFT(RIGHT(Fixtures!R21,2),1)</f>
        <v>A</v>
      </c>
      <c r="R44" s="9" t="str">
        <f>LEFT(RIGHT(Fixtures!S21,2),1)</f>
        <v>H</v>
      </c>
      <c r="S44" s="9" t="str">
        <f>LEFT(RIGHT(Fixtures!T21,2),1)</f>
        <v>H</v>
      </c>
      <c r="T44" s="9" t="str">
        <f>LEFT(RIGHT(Fixtures!U21,2),1)</f>
        <v>A</v>
      </c>
      <c r="U44" s="9" t="str">
        <f>LEFT(RIGHT(Fixtures!V21,2),1)</f>
        <v>A</v>
      </c>
      <c r="V44" s="9" t="str">
        <f>LEFT(RIGHT(Fixtures!W21,2),1)</f>
        <v>H</v>
      </c>
      <c r="W44" s="9" t="str">
        <f>LEFT(RIGHT(Fixtures!X21,2),1)</f>
        <v>A</v>
      </c>
      <c r="X44" s="9" t="str">
        <f>LEFT(RIGHT(Fixtures!Y21,2),1)</f>
        <v>H</v>
      </c>
      <c r="Y44" s="9" t="str">
        <f>LEFT(RIGHT(Fixtures!Z21,2),1)</f>
        <v>H</v>
      </c>
      <c r="Z44" s="9" t="str">
        <f>LEFT(RIGHT(Fixtures!AA21,2),1)</f>
        <v>A</v>
      </c>
      <c r="AA44" s="9" t="str">
        <f>LEFT(RIGHT(Fixtures!AB21,2),1)</f>
        <v>H</v>
      </c>
      <c r="AB44" s="9" t="str">
        <f>LEFT(RIGHT(Fixtures!AC21,2),1)</f>
        <v>A</v>
      </c>
      <c r="AC44" s="9" t="str">
        <f>LEFT(RIGHT(Fixtures!AD21,2),1)</f>
        <v>A</v>
      </c>
      <c r="AD44" s="9" t="str">
        <f>LEFT(RIGHT(Fixtures!AE21,2),1)</f>
        <v>H</v>
      </c>
      <c r="AE44" s="9" t="str">
        <f>LEFT(RIGHT(Fixtures!AF21,2),1)</f>
        <v>A</v>
      </c>
      <c r="AF44" s="9" t="str">
        <f>LEFT(RIGHT(Fixtures!AG21,2),1)</f>
        <v>H</v>
      </c>
      <c r="AG44" s="9" t="str">
        <f>LEFT(RIGHT(Fixtures!AH21,2),1)</f>
        <v>A</v>
      </c>
      <c r="AH44" s="9" t="str">
        <f>LEFT(RIGHT(Fixtures!AI21,2),1)</f>
        <v>H</v>
      </c>
      <c r="AI44" s="9" t="str">
        <f>LEFT(RIGHT(Fixtures!AJ21,2),1)</f>
        <v>A</v>
      </c>
      <c r="AJ44" s="9" t="str">
        <f>LEFT(RIGHT(Fixtures!AK21,2),1)</f>
        <v>H</v>
      </c>
      <c r="AK44" s="9" t="str">
        <f>LEFT(RIGHT(Fixtures!AL21,2),1)</f>
        <v>A</v>
      </c>
      <c r="AL44" s="9" t="str">
        <f>LEFT(RIGHT(Fixtures!AM21,2),1)</f>
        <v>H</v>
      </c>
      <c r="AM44" s="9" t="str">
        <f>LEFT(RIGHT(Fixtures!AN21,2),1)</f>
        <v>A</v>
      </c>
    </row>
    <row r="45" spans="1:39" ht="15.75" customHeight="1" x14ac:dyDescent="0.3">
      <c r="A45" s="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s="70" customFormat="1" ht="12.75" customHeight="1" x14ac:dyDescent="0.35">
      <c r="A46" s="69" t="s">
        <v>1</v>
      </c>
      <c r="B46" s="69" t="s">
        <v>6</v>
      </c>
      <c r="C46" s="69" t="s">
        <v>7</v>
      </c>
      <c r="D46" s="69" t="s">
        <v>8</v>
      </c>
      <c r="E46" s="69" t="s">
        <v>9</v>
      </c>
      <c r="F46" s="69" t="s">
        <v>10</v>
      </c>
      <c r="G46" s="69" t="s">
        <v>11</v>
      </c>
      <c r="H46" s="69" t="s">
        <v>12</v>
      </c>
      <c r="I46" s="69" t="s">
        <v>13</v>
      </c>
      <c r="J46" s="69" t="s">
        <v>14</v>
      </c>
      <c r="K46" s="69" t="s">
        <v>15</v>
      </c>
      <c r="L46" s="68" t="s">
        <v>16</v>
      </c>
      <c r="M46" s="68" t="s">
        <v>17</v>
      </c>
      <c r="N46" s="68" t="s">
        <v>18</v>
      </c>
      <c r="O46" s="68" t="s">
        <v>19</v>
      </c>
      <c r="P46" s="68" t="s">
        <v>20</v>
      </c>
      <c r="Q46" s="68" t="s">
        <v>21</v>
      </c>
      <c r="R46" s="68" t="s">
        <v>22</v>
      </c>
      <c r="S46" s="68" t="s">
        <v>23</v>
      </c>
      <c r="T46" s="68" t="s">
        <v>24</v>
      </c>
      <c r="U46" s="68" t="s">
        <v>25</v>
      </c>
      <c r="V46" s="68" t="s">
        <v>26</v>
      </c>
      <c r="W46" s="68" t="s">
        <v>27</v>
      </c>
      <c r="X46" s="68" t="s">
        <v>28</v>
      </c>
      <c r="Y46" s="68" t="s">
        <v>29</v>
      </c>
      <c r="Z46" s="68" t="s">
        <v>30</v>
      </c>
      <c r="AA46" s="68" t="s">
        <v>31</v>
      </c>
      <c r="AB46" s="68" t="s">
        <v>32</v>
      </c>
      <c r="AC46" s="68" t="s">
        <v>33</v>
      </c>
      <c r="AD46" s="68" t="s">
        <v>34</v>
      </c>
      <c r="AE46" s="68" t="s">
        <v>35</v>
      </c>
      <c r="AF46" s="68" t="s">
        <v>36</v>
      </c>
      <c r="AG46" s="68" t="s">
        <v>37</v>
      </c>
      <c r="AH46" s="68" t="s">
        <v>38</v>
      </c>
      <c r="AI46" s="68" t="s">
        <v>39</v>
      </c>
      <c r="AJ46" s="68" t="s">
        <v>40</v>
      </c>
      <c r="AK46" s="68" t="s">
        <v>41</v>
      </c>
      <c r="AL46" s="68" t="s">
        <v>42</v>
      </c>
      <c r="AM46" s="68" t="s">
        <v>43</v>
      </c>
    </row>
    <row r="47" spans="1:39" ht="12.75" customHeight="1" x14ac:dyDescent="0.35">
      <c r="A47" s="68" t="str">
        <f>A3</f>
        <v>Arsenal</v>
      </c>
      <c r="B47" s="4">
        <f>VLOOKUP(B3,Difficulties!$B$3:$F$22,IF(Calc_OppDef!B25="H",4,2),FALSE)</f>
        <v>1.0289473684210499</v>
      </c>
      <c r="C47" s="4">
        <f>VLOOKUP(C3,Difficulties!$B$3:$F$22,IF(Calc_OppDef!C25="H",4,2),FALSE)</f>
        <v>0.23947368421052601</v>
      </c>
      <c r="D47" s="4">
        <f>VLOOKUP(D3,Difficulties!$B$3:$F$22,IF(Calc_OppDef!D25="H",4,2),FALSE)</f>
        <v>-7.6315789473684295E-2</v>
      </c>
      <c r="E47" s="4">
        <f>VLOOKUP(E3,Difficulties!$B$3:$F$22,IF(Calc_OppDef!E25="H",4,2),FALSE)</f>
        <v>-0.36</v>
      </c>
      <c r="F47" s="4">
        <f>VLOOKUP(F3,Difficulties!$B$3:$F$22,IF(Calc_OppDef!F25="H",4,2),FALSE)</f>
        <v>-0.23421052631578901</v>
      </c>
      <c r="G47" s="4">
        <f>VLOOKUP(G3,Difficulties!$B$3:$F$22,IF(Calc_OppDef!G25="H",4,2),FALSE)</f>
        <v>-0.49736842105263102</v>
      </c>
      <c r="H47" s="4">
        <f>VLOOKUP(H3,Difficulties!$B$3:$F$22,IF(Calc_OppDef!H25="H",4,2),FALSE)</f>
        <v>-0.44473684210526299</v>
      </c>
      <c r="I47" s="4">
        <f>VLOOKUP(I3,Difficulties!$B$3:$F$22,IF(Calc_OppDef!I25="H",4,2),FALSE)</f>
        <v>-0.36</v>
      </c>
      <c r="J47" s="4">
        <f>VLOOKUP(J3,Difficulties!$B$3:$F$22,IF(Calc_OppDef!J25="H",4,2),FALSE)</f>
        <v>0.29210526315789398</v>
      </c>
      <c r="K47" s="4">
        <f>VLOOKUP(K3,Difficulties!$B$3:$F$22,IF(Calc_OppDef!K25="H",4,2),FALSE)</f>
        <v>0.186842105263157</v>
      </c>
      <c r="L47" s="4">
        <f>VLOOKUP(L3,Difficulties!$B$3:$F$22,IF(Calc_OppDef!L25="H",4,2),FALSE)</f>
        <v>0.71315789473684199</v>
      </c>
      <c r="M47" s="4">
        <f>VLOOKUP(M3,Difficulties!$B$3:$F$22,IF(Calc_OppDef!M25="H",4,2),FALSE)</f>
        <v>-0.67</v>
      </c>
      <c r="N47" s="4">
        <f>VLOOKUP(N3,Difficulties!$B$3:$F$22,IF(Calc_OppDef!N25="H",4,2),FALSE)</f>
        <v>2.89473684210526E-2</v>
      </c>
      <c r="O47" s="4">
        <f>VLOOKUP(O3,Difficulties!$B$3:$F$22,IF(Calc_OppDef!O25="H",4,2),FALSE)</f>
        <v>0.44999999999999901</v>
      </c>
      <c r="P47" s="4">
        <f>VLOOKUP(P3,Difficulties!$B$3:$F$22,IF(Calc_OppDef!P25="H",4,2),FALSE)</f>
        <v>0.66052631578947296</v>
      </c>
      <c r="Q47" s="4">
        <f>VLOOKUP(Q3,Difficulties!$B$3:$F$22,IF(Calc_OppDef!Q25="H",4,2),FALSE)</f>
        <v>-0.70789473684210502</v>
      </c>
      <c r="R47" s="4">
        <f>VLOOKUP(R3,Difficulties!$B$3:$F$22,IF(Calc_OppDef!R25="H",4,2),FALSE)</f>
        <v>-0.28684210526315801</v>
      </c>
      <c r="S47" s="4">
        <f>VLOOKUP(S3,Difficulties!$B$3:$F$22,IF(Calc_OppDef!S25="H",4,2),FALSE)</f>
        <v>-0.28684210526315801</v>
      </c>
      <c r="T47" s="4">
        <f>VLOOKUP(T3,Difficulties!$B$3:$F$22,IF(Calc_OppDef!T25="H",4,2),FALSE)</f>
        <v>-7.6315789473684295E-2</v>
      </c>
      <c r="U47" s="4">
        <f>VLOOKUP(U3,Difficulties!$B$3:$F$22,IF(Calc_OppDef!U25="H",4,2),FALSE)</f>
        <v>1.0289473684210499</v>
      </c>
      <c r="V47" s="4">
        <f>VLOOKUP(V3,Difficulties!$B$3:$F$22,IF(Calc_OppDef!V25="H",4,2),FALSE)</f>
        <v>-0.57999999999999996</v>
      </c>
      <c r="W47" s="4">
        <f>VLOOKUP(W3,Difficulties!$B$3:$F$22,IF(Calc_OppDef!W25="H",4,2),FALSE)</f>
        <v>-7.6315789473684295E-2</v>
      </c>
      <c r="X47" s="4">
        <f>VLOOKUP(X3,Difficulties!$B$3:$F$22,IF(Calc_OppDef!X25="H",4,2),FALSE)</f>
        <v>0.34473684210526301</v>
      </c>
      <c r="Y47" s="4">
        <f>VLOOKUP(Y3,Difficulties!$B$3:$F$22,IF(Calc_OppDef!Y25="H",4,2),FALSE)</f>
        <v>-0.8</v>
      </c>
      <c r="Z47" s="4">
        <f>VLOOKUP(Z3,Difficulties!$B$3:$F$22,IF(Calc_OppDef!Z25="H",4,2),FALSE)</f>
        <v>1.87105263157894</v>
      </c>
      <c r="AA47" s="4">
        <f>VLOOKUP(AA3,Difficulties!$B$3:$F$22,IF(Calc_OppDef!AA25="H",4,2),FALSE)</f>
        <v>-0.49736842105263102</v>
      </c>
      <c r="AB47" s="4">
        <f>VLOOKUP(AB3,Difficulties!$B$3:$F$22,IF(Calc_OppDef!AB25="H",4,2),FALSE)</f>
        <v>-0.44473684210526299</v>
      </c>
      <c r="AC47" s="4">
        <f>VLOOKUP(AC3,Difficulties!$B$3:$F$22,IF(Calc_OppDef!AC25="H",4,2),FALSE)</f>
        <v>-0.33947368421052598</v>
      </c>
      <c r="AD47" s="4">
        <f>VLOOKUP(AD3,Difficulties!$B$3:$F$22,IF(Calc_OppDef!AD25="H",4,2),FALSE)</f>
        <v>0.76578947368421002</v>
      </c>
      <c r="AE47" s="4">
        <f>VLOOKUP(AE3,Difficulties!$B$3:$F$22,IF(Calc_OppDef!AE25="H",4,2),FALSE)</f>
        <v>0.23947368421052601</v>
      </c>
      <c r="AF47" s="4">
        <f>VLOOKUP(AF3,Difficulties!$B$3:$F$22,IF(Calc_OppDef!AF25="H",4,2),FALSE)</f>
        <v>-0.2</v>
      </c>
      <c r="AG47" s="4">
        <f>VLOOKUP(AG3,Difficulties!$B$3:$F$22,IF(Calc_OppDef!AG25="H",4,2),FALSE)</f>
        <v>-0.39210526315789401</v>
      </c>
      <c r="AH47" s="4">
        <f>VLOOKUP(AH3,Difficulties!$B$3:$F$22,IF(Calc_OppDef!AH25="H",4,2),FALSE)</f>
        <v>0.134210526315789</v>
      </c>
      <c r="AI47" s="4">
        <f>VLOOKUP(AI3,Difficulties!$B$3:$F$22,IF(Calc_OppDef!AI25="H",4,2),FALSE)</f>
        <v>8.1578947368420904E-2</v>
      </c>
      <c r="AJ47" s="4">
        <f>VLOOKUP(AJ3,Difficulties!$B$3:$F$22,IF(Calc_OppDef!AJ25="H",4,2),FALSE)</f>
        <v>-0.49736842105263102</v>
      </c>
      <c r="AK47" s="4">
        <f>VLOOKUP(AK3,Difficulties!$B$3:$F$22,IF(Calc_OppDef!AK25="H",4,2),FALSE)</f>
        <v>-2.36842105263157E-2</v>
      </c>
      <c r="AL47" s="4">
        <f>VLOOKUP(AL3,Difficulties!$B$3:$F$22,IF(Calc_OppDef!AL25="H",4,2),FALSE)</f>
        <v>-0.81315789473684197</v>
      </c>
      <c r="AM47" s="4">
        <f>VLOOKUP(AM3,Difficulties!$B$3:$F$22,IF(Calc_OppDef!AM25="H",4,2),FALSE)</f>
        <v>-0.49736842105263102</v>
      </c>
    </row>
    <row r="48" spans="1:39" ht="12.75" customHeight="1" x14ac:dyDescent="0.35">
      <c r="A48" s="68" t="str">
        <f t="shared" ref="A48:A66" si="1">A4</f>
        <v>Bournemouth</v>
      </c>
      <c r="B48" s="4">
        <f>VLOOKUP(B4,Difficulties!$B$3:$F$22,IF(Calc_OppDef!B26="H",4,2),FALSE)</f>
        <v>-0.8</v>
      </c>
      <c r="C48" s="4">
        <f>VLOOKUP(C4,Difficulties!$B$3:$F$22,IF(Calc_OppDef!C26="H",4,2),FALSE)</f>
        <v>-7.6315789473684295E-2</v>
      </c>
      <c r="D48" s="4">
        <f>VLOOKUP(D4,Difficulties!$B$3:$F$22,IF(Calc_OppDef!D26="H",4,2),FALSE)</f>
        <v>-0.49736842105263102</v>
      </c>
      <c r="E48" s="4">
        <f>VLOOKUP(E4,Difficulties!$B$3:$F$22,IF(Calc_OppDef!E26="H",4,2),FALSE)</f>
        <v>0.23947368421052601</v>
      </c>
      <c r="F48" s="4">
        <f>VLOOKUP(F4,Difficulties!$B$3:$F$22,IF(Calc_OppDef!F26="H",4,2),FALSE)</f>
        <v>0.29210526315789398</v>
      </c>
      <c r="G48" s="4">
        <f>VLOOKUP(G4,Difficulties!$B$3:$F$22,IF(Calc_OppDef!G26="H",4,2),FALSE)</f>
        <v>-0.49736842105263102</v>
      </c>
      <c r="H48" s="4">
        <f>VLOOKUP(H4,Difficulties!$B$3:$F$22,IF(Calc_OppDef!H26="H",4,2),FALSE)</f>
        <v>-0.49736842105263102</v>
      </c>
      <c r="I48" s="4">
        <f>VLOOKUP(I4,Difficulties!$B$3:$F$22,IF(Calc_OppDef!I26="H",4,2),FALSE)</f>
        <v>8.1578947368420904E-2</v>
      </c>
      <c r="J48" s="4">
        <f>VLOOKUP(J4,Difficulties!$B$3:$F$22,IF(Calc_OppDef!J26="H",4,2),FALSE)</f>
        <v>-0.44473684210526299</v>
      </c>
      <c r="K48" s="4">
        <f>VLOOKUP(K4,Difficulties!$B$3:$F$22,IF(Calc_OppDef!K26="H",4,2),FALSE)</f>
        <v>-0.36</v>
      </c>
      <c r="L48" s="4">
        <f>VLOOKUP(L4,Difficulties!$B$3:$F$22,IF(Calc_OppDef!L26="H",4,2),FALSE)</f>
        <v>0.23947368421052601</v>
      </c>
      <c r="M48" s="4">
        <f>VLOOKUP(M4,Difficulties!$B$3:$F$22,IF(Calc_OppDef!M26="H",4,2),FALSE)</f>
        <v>-0.23421052631578901</v>
      </c>
      <c r="N48" s="4">
        <f>VLOOKUP(N4,Difficulties!$B$3:$F$22,IF(Calc_OppDef!N26="H",4,2),FALSE)</f>
        <v>-0.28684210526315801</v>
      </c>
      <c r="O48" s="4">
        <f>VLOOKUP(O4,Difficulties!$B$3:$F$22,IF(Calc_OppDef!O26="H",4,2),FALSE)</f>
        <v>1.87105263157894</v>
      </c>
      <c r="P48" s="4">
        <f>VLOOKUP(P4,Difficulties!$B$3:$F$22,IF(Calc_OppDef!P26="H",4,2),FALSE)</f>
        <v>-0.70789473684210502</v>
      </c>
      <c r="Q48" s="4">
        <f>VLOOKUP(Q4,Difficulties!$B$3:$F$22,IF(Calc_OppDef!Q26="H",4,2),FALSE)</f>
        <v>0.71315789473684199</v>
      </c>
      <c r="R48" s="4">
        <f>VLOOKUP(R4,Difficulties!$B$3:$F$22,IF(Calc_OppDef!R26="H",4,2),FALSE)</f>
        <v>-0.2</v>
      </c>
      <c r="S48" s="4">
        <f>VLOOKUP(S4,Difficulties!$B$3:$F$22,IF(Calc_OppDef!S26="H",4,2),FALSE)</f>
        <v>-0.81315789473684197</v>
      </c>
      <c r="T48" s="4">
        <f>VLOOKUP(T4,Difficulties!$B$3:$F$22,IF(Calc_OppDef!T26="H",4,2),FALSE)</f>
        <v>0.76578947368421002</v>
      </c>
      <c r="U48" s="4">
        <f>VLOOKUP(U4,Difficulties!$B$3:$F$22,IF(Calc_OppDef!U26="H",4,2),FALSE)</f>
        <v>0.66052631578947296</v>
      </c>
      <c r="V48" s="4">
        <f>VLOOKUP(V4,Difficulties!$B$3:$F$22,IF(Calc_OppDef!V26="H",4,2),FALSE)</f>
        <v>-0.44473684210526299</v>
      </c>
      <c r="W48" s="4">
        <f>VLOOKUP(W4,Difficulties!$B$3:$F$22,IF(Calc_OppDef!W26="H",4,2),FALSE)</f>
        <v>0.134210526315789</v>
      </c>
      <c r="X48" s="4">
        <f>VLOOKUP(X4,Difficulties!$B$3:$F$22,IF(Calc_OppDef!X26="H",4,2),FALSE)</f>
        <v>-7.6315789473684295E-2</v>
      </c>
      <c r="Y48" s="4">
        <f>VLOOKUP(Y4,Difficulties!$B$3:$F$22,IF(Calc_OppDef!Y26="H",4,2),FALSE)</f>
        <v>0.34473684210526301</v>
      </c>
      <c r="Z48" s="4">
        <f>VLOOKUP(Z4,Difficulties!$B$3:$F$22,IF(Calc_OppDef!Z26="H",4,2),FALSE)</f>
        <v>-0.36</v>
      </c>
      <c r="AA48" s="4">
        <f>VLOOKUP(AA4,Difficulties!$B$3:$F$22,IF(Calc_OppDef!AA26="H",4,2),FALSE)</f>
        <v>1.0289473684210499</v>
      </c>
      <c r="AB48" s="4">
        <f>VLOOKUP(AB4,Difficulties!$B$3:$F$22,IF(Calc_OppDef!AB26="H",4,2),FALSE)</f>
        <v>-0.67</v>
      </c>
      <c r="AC48" s="4">
        <f>VLOOKUP(AC4,Difficulties!$B$3:$F$22,IF(Calc_OppDef!AC26="H",4,2),FALSE)</f>
        <v>1.5026315789473601</v>
      </c>
      <c r="AD48" s="4">
        <f>VLOOKUP(AD4,Difficulties!$B$3:$F$22,IF(Calc_OppDef!AD26="H",4,2),FALSE)</f>
        <v>1.0289473684210499</v>
      </c>
      <c r="AE48" s="4">
        <f>VLOOKUP(AE4,Difficulties!$B$3:$F$22,IF(Calc_OppDef!AE26="H",4,2),FALSE)</f>
        <v>-0.49736842105263102</v>
      </c>
      <c r="AF48" s="4">
        <f>VLOOKUP(AF4,Difficulties!$B$3:$F$22,IF(Calc_OppDef!AF26="H",4,2),FALSE)</f>
        <v>-0.39210526315789401</v>
      </c>
      <c r="AG48" s="4">
        <f>VLOOKUP(AG4,Difficulties!$B$3:$F$22,IF(Calc_OppDef!AG26="H",4,2),FALSE)</f>
        <v>-2.36842105263157E-2</v>
      </c>
      <c r="AH48" s="4">
        <f>VLOOKUP(AH4,Difficulties!$B$3:$F$22,IF(Calc_OppDef!AH26="H",4,2),FALSE)</f>
        <v>-0.28684210526315801</v>
      </c>
      <c r="AI48" s="4">
        <f>VLOOKUP(AI4,Difficulties!$B$3:$F$22,IF(Calc_OppDef!AI26="H",4,2),FALSE)</f>
        <v>-7.6315789473684295E-2</v>
      </c>
      <c r="AJ48" s="4">
        <f>VLOOKUP(AJ4,Difficulties!$B$3:$F$22,IF(Calc_OppDef!AJ26="H",4,2),FALSE)</f>
        <v>-0.57999999999999996</v>
      </c>
      <c r="AK48" s="4">
        <f>VLOOKUP(AK4,Difficulties!$B$3:$F$22,IF(Calc_OppDef!AK26="H",4,2),FALSE)</f>
        <v>-0.28684210526315801</v>
      </c>
      <c r="AL48" s="4">
        <f>VLOOKUP(AL4,Difficulties!$B$3:$F$22,IF(Calc_OppDef!AL26="H",4,2),FALSE)</f>
        <v>0.44999999999999901</v>
      </c>
      <c r="AM48" s="4">
        <f>VLOOKUP(AM4,Difficulties!$B$3:$F$22,IF(Calc_OppDef!AM26="H",4,2),FALSE)</f>
        <v>0.186842105263157</v>
      </c>
    </row>
    <row r="49" spans="1:39" ht="12.75" customHeight="1" x14ac:dyDescent="0.35">
      <c r="A49" s="68" t="str">
        <f t="shared" si="1"/>
        <v>Brighton</v>
      </c>
      <c r="B49" s="4">
        <f>VLOOKUP(B5,Difficulties!$B$3:$F$22,IF(Calc_OppDef!B27="H",4,2),FALSE)</f>
        <v>8.1578947368420904E-2</v>
      </c>
      <c r="C49" s="4">
        <f>VLOOKUP(C5,Difficulties!$B$3:$F$22,IF(Calc_OppDef!C27="H",4,2),FALSE)</f>
        <v>0.23947368421052601</v>
      </c>
      <c r="D49" s="4">
        <f>VLOOKUP(D5,Difficulties!$B$3:$F$22,IF(Calc_OppDef!D27="H",4,2),FALSE)</f>
        <v>1.0289473684210499</v>
      </c>
      <c r="E49" s="4">
        <f>VLOOKUP(E5,Difficulties!$B$3:$F$22,IF(Calc_OppDef!E27="H",4,2),FALSE)</f>
        <v>-0.57999999999999996</v>
      </c>
      <c r="F49" s="4">
        <f>VLOOKUP(F5,Difficulties!$B$3:$F$22,IF(Calc_OppDef!F27="H",4,2),FALSE)</f>
        <v>-0.28684210526315801</v>
      </c>
      <c r="G49" s="4">
        <f>VLOOKUP(G5,Difficulties!$B$3:$F$22,IF(Calc_OppDef!G27="H",4,2),FALSE)</f>
        <v>0.44999999999999901</v>
      </c>
      <c r="H49" s="4">
        <f>VLOOKUP(H5,Difficulties!$B$3:$F$22,IF(Calc_OppDef!H27="H",4,2),FALSE)</f>
        <v>1.87105263157894</v>
      </c>
      <c r="I49" s="4">
        <f>VLOOKUP(I5,Difficulties!$B$3:$F$22,IF(Calc_OppDef!I27="H",4,2),FALSE)</f>
        <v>-7.6315789473684295E-2</v>
      </c>
      <c r="J49" s="4">
        <f>VLOOKUP(J5,Difficulties!$B$3:$F$22,IF(Calc_OppDef!J27="H",4,2),FALSE)</f>
        <v>-0.23421052631578901</v>
      </c>
      <c r="K49" s="4">
        <f>VLOOKUP(K5,Difficulties!$B$3:$F$22,IF(Calc_OppDef!K27="H",4,2),FALSE)</f>
        <v>-0.67</v>
      </c>
      <c r="L49" s="4">
        <f>VLOOKUP(L5,Difficulties!$B$3:$F$22,IF(Calc_OppDef!L27="H",4,2),FALSE)</f>
        <v>0.134210526315789</v>
      </c>
      <c r="M49" s="4">
        <f>VLOOKUP(M5,Difficulties!$B$3:$F$22,IF(Calc_OppDef!M27="H",4,2),FALSE)</f>
        <v>-0.36</v>
      </c>
      <c r="N49" s="4">
        <f>VLOOKUP(N5,Difficulties!$B$3:$F$22,IF(Calc_OppDef!N27="H",4,2),FALSE)</f>
        <v>0.29210526315789398</v>
      </c>
      <c r="O49" s="4">
        <f>VLOOKUP(O5,Difficulties!$B$3:$F$22,IF(Calc_OppDef!O27="H",4,2),FALSE)</f>
        <v>-0.49736842105263102</v>
      </c>
      <c r="P49" s="4">
        <f>VLOOKUP(P5,Difficulties!$B$3:$F$22,IF(Calc_OppDef!P27="H",4,2),FALSE)</f>
        <v>-0.49736842105263102</v>
      </c>
      <c r="Q49" s="4">
        <f>VLOOKUP(Q5,Difficulties!$B$3:$F$22,IF(Calc_OppDef!Q27="H",4,2),FALSE)</f>
        <v>-0.49736842105263102</v>
      </c>
      <c r="R49" s="4">
        <f>VLOOKUP(R5,Difficulties!$B$3:$F$22,IF(Calc_OppDef!R27="H",4,2),FALSE)</f>
        <v>0.34473684210526301</v>
      </c>
      <c r="S49" s="4">
        <f>VLOOKUP(S5,Difficulties!$B$3:$F$22,IF(Calc_OppDef!S27="H",4,2),FALSE)</f>
        <v>2.89473684210526E-2</v>
      </c>
      <c r="T49" s="4">
        <f>VLOOKUP(T5,Difficulties!$B$3:$F$22,IF(Calc_OppDef!T27="H",4,2),FALSE)</f>
        <v>-0.28684210526315801</v>
      </c>
      <c r="U49" s="4">
        <f>VLOOKUP(U5,Difficulties!$B$3:$F$22,IF(Calc_OppDef!U27="H",4,2),FALSE)</f>
        <v>-0.49736842105263102</v>
      </c>
      <c r="V49" s="4">
        <f>VLOOKUP(V5,Difficulties!$B$3:$F$22,IF(Calc_OppDef!V27="H",4,2),FALSE)</f>
        <v>-7.6315789473684295E-2</v>
      </c>
      <c r="W49" s="4">
        <f>VLOOKUP(W5,Difficulties!$B$3:$F$22,IF(Calc_OppDef!W27="H",4,2),FALSE)</f>
        <v>0.71315789473684199</v>
      </c>
      <c r="X49" s="4">
        <f>VLOOKUP(X5,Difficulties!$B$3:$F$22,IF(Calc_OppDef!X27="H",4,2),FALSE)</f>
        <v>0.66052631578947296</v>
      </c>
      <c r="Y49" s="4">
        <f>VLOOKUP(Y5,Difficulties!$B$3:$F$22,IF(Calc_OppDef!Y27="H",4,2),FALSE)</f>
        <v>-0.36</v>
      </c>
      <c r="Z49" s="4">
        <f>VLOOKUP(Z5,Difficulties!$B$3:$F$22,IF(Calc_OppDef!Z27="H",4,2),FALSE)</f>
        <v>-0.44473684210526299</v>
      </c>
      <c r="AA49" s="4">
        <f>VLOOKUP(AA5,Difficulties!$B$3:$F$22,IF(Calc_OppDef!AA27="H",4,2),FALSE)</f>
        <v>-0.28684210526315801</v>
      </c>
      <c r="AB49" s="4">
        <f>VLOOKUP(AB5,Difficulties!$B$3:$F$22,IF(Calc_OppDef!AB27="H",4,2),FALSE)</f>
        <v>0.23947368421052601</v>
      </c>
      <c r="AC49" s="4">
        <f>VLOOKUP(AC5,Difficulties!$B$3:$F$22,IF(Calc_OppDef!AC27="H",4,2),FALSE)</f>
        <v>-2.36842105263157E-2</v>
      </c>
      <c r="AD49" s="4">
        <f>VLOOKUP(AD5,Difficulties!$B$3:$F$22,IF(Calc_OppDef!AD27="H",4,2),FALSE)</f>
        <v>-0.70789473684210502</v>
      </c>
      <c r="AE49" s="4">
        <f>VLOOKUP(AE5,Difficulties!$B$3:$F$22,IF(Calc_OppDef!AE27="H",4,2),FALSE)</f>
        <v>0.186842105263157</v>
      </c>
      <c r="AF49" s="4">
        <f>VLOOKUP(AF5,Difficulties!$B$3:$F$22,IF(Calc_OppDef!AF27="H",4,2),FALSE)</f>
        <v>-0.8</v>
      </c>
      <c r="AG49" s="4">
        <f>VLOOKUP(AG5,Difficulties!$B$3:$F$22,IF(Calc_OppDef!AG27="H",4,2),FALSE)</f>
        <v>-0.44473684210526299</v>
      </c>
      <c r="AH49" s="4">
        <f>VLOOKUP(AH5,Difficulties!$B$3:$F$22,IF(Calc_OppDef!AH27="H",4,2),FALSE)</f>
        <v>0.76578947368421002</v>
      </c>
      <c r="AI49" s="4">
        <f>VLOOKUP(AI5,Difficulties!$B$3:$F$22,IF(Calc_OppDef!AI27="H",4,2),FALSE)</f>
        <v>-0.33947368421052598</v>
      </c>
      <c r="AJ49" s="4">
        <f>VLOOKUP(AJ5,Difficulties!$B$3:$F$22,IF(Calc_OppDef!AJ27="H",4,2),FALSE)</f>
        <v>-0.2</v>
      </c>
      <c r="AK49" s="4">
        <f>VLOOKUP(AK5,Difficulties!$B$3:$F$22,IF(Calc_OppDef!AK27="H",4,2),FALSE)</f>
        <v>-0.39210526315789401</v>
      </c>
      <c r="AL49" s="4">
        <f>VLOOKUP(AL5,Difficulties!$B$3:$F$22,IF(Calc_OppDef!AL27="H",4,2),FALSE)</f>
        <v>1.5026315789473601</v>
      </c>
      <c r="AM49" s="4">
        <f>VLOOKUP(AM5,Difficulties!$B$3:$F$22,IF(Calc_OppDef!AM27="H",4,2),FALSE)</f>
        <v>1.0289473684210499</v>
      </c>
    </row>
    <row r="50" spans="1:39" ht="12.75" customHeight="1" x14ac:dyDescent="0.35">
      <c r="A50" s="68" t="str">
        <f t="shared" si="1"/>
        <v>Burnley</v>
      </c>
      <c r="B50" s="4">
        <f>VLOOKUP(B6,Difficulties!$B$3:$F$22,IF(Calc_OppDef!B28="H",4,2),FALSE)</f>
        <v>-0.28684210526315801</v>
      </c>
      <c r="C50" s="4">
        <f>VLOOKUP(C6,Difficulties!$B$3:$F$22,IF(Calc_OppDef!C28="H",4,2),FALSE)</f>
        <v>-0.44473684210526299</v>
      </c>
      <c r="D50" s="4">
        <f>VLOOKUP(D6,Difficulties!$B$3:$F$22,IF(Calc_OppDef!D28="H",4,2),FALSE)</f>
        <v>-0.36</v>
      </c>
      <c r="E50" s="4">
        <f>VLOOKUP(E6,Difficulties!$B$3:$F$22,IF(Calc_OppDef!E28="H",4,2),FALSE)</f>
        <v>0.23947368421052601</v>
      </c>
      <c r="F50" s="4">
        <f>VLOOKUP(F6,Difficulties!$B$3:$F$22,IF(Calc_OppDef!F28="H",4,2),FALSE)</f>
        <v>-0.2</v>
      </c>
      <c r="G50" s="4">
        <f>VLOOKUP(G6,Difficulties!$B$3:$F$22,IF(Calc_OppDef!G28="H",4,2),FALSE)</f>
        <v>-0.33947368421052598</v>
      </c>
      <c r="H50" s="4">
        <f>VLOOKUP(H6,Difficulties!$B$3:$F$22,IF(Calc_OppDef!H28="H",4,2),FALSE)</f>
        <v>-0.36</v>
      </c>
      <c r="I50" s="4">
        <f>VLOOKUP(I6,Difficulties!$B$3:$F$22,IF(Calc_OppDef!I28="H",4,2),FALSE)</f>
        <v>-0.70789473684210502</v>
      </c>
      <c r="J50" s="4">
        <f>VLOOKUP(J6,Difficulties!$B$3:$F$22,IF(Calc_OppDef!J28="H",4,2),FALSE)</f>
        <v>1.87105263157894</v>
      </c>
      <c r="K50" s="4">
        <f>VLOOKUP(K6,Difficulties!$B$3:$F$22,IF(Calc_OppDef!K28="H",4,2),FALSE)</f>
        <v>0.34473684210526301</v>
      </c>
      <c r="L50" s="4">
        <f>VLOOKUP(L6,Difficulties!$B$3:$F$22,IF(Calc_OppDef!L28="H",4,2),FALSE)</f>
        <v>-7.6315789473684295E-2</v>
      </c>
      <c r="M50" s="4">
        <f>VLOOKUP(M6,Difficulties!$B$3:$F$22,IF(Calc_OppDef!M28="H",4,2),FALSE)</f>
        <v>-2.36842105263157E-2</v>
      </c>
      <c r="N50" s="4">
        <f>VLOOKUP(N6,Difficulties!$B$3:$F$22,IF(Calc_OppDef!N28="H",4,2),FALSE)</f>
        <v>-0.39210526315789401</v>
      </c>
      <c r="O50" s="4">
        <f>VLOOKUP(O6,Difficulties!$B$3:$F$22,IF(Calc_OppDef!O28="H",4,2),FALSE)</f>
        <v>0.186842105263157</v>
      </c>
      <c r="P50" s="4">
        <f>VLOOKUP(P6,Difficulties!$B$3:$F$22,IF(Calc_OppDef!P28="H",4,2),FALSE)</f>
        <v>0.71315789473684199</v>
      </c>
      <c r="Q50" s="4">
        <f>VLOOKUP(Q6,Difficulties!$B$3:$F$22,IF(Calc_OppDef!Q28="H",4,2),FALSE)</f>
        <v>-0.81315789473684197</v>
      </c>
      <c r="R50" s="4">
        <f>VLOOKUP(R6,Difficulties!$B$3:$F$22,IF(Calc_OppDef!R28="H",4,2),FALSE)</f>
        <v>0.76578947368421002</v>
      </c>
      <c r="S50" s="4">
        <f>VLOOKUP(S6,Difficulties!$B$3:$F$22,IF(Calc_OppDef!S28="H",4,2),FALSE)</f>
        <v>1.5026315789473601</v>
      </c>
      <c r="T50" s="4">
        <f>VLOOKUP(T6,Difficulties!$B$3:$F$22,IF(Calc_OppDef!T28="H",4,2),FALSE)</f>
        <v>-0.49736842105263102</v>
      </c>
      <c r="U50" s="4">
        <f>VLOOKUP(U6,Difficulties!$B$3:$F$22,IF(Calc_OppDef!U28="H",4,2),FALSE)</f>
        <v>-7.6315789473684295E-2</v>
      </c>
      <c r="V50" s="4">
        <f>VLOOKUP(V6,Difficulties!$B$3:$F$22,IF(Calc_OppDef!V28="H",4,2),FALSE)</f>
        <v>-0.49736842105263102</v>
      </c>
      <c r="W50" s="4">
        <f>VLOOKUP(W6,Difficulties!$B$3:$F$22,IF(Calc_OppDef!W28="H",4,2),FALSE)</f>
        <v>-0.57999999999999996</v>
      </c>
      <c r="X50" s="4">
        <f>VLOOKUP(X6,Difficulties!$B$3:$F$22,IF(Calc_OppDef!X28="H",4,2),FALSE)</f>
        <v>8.1578947368420904E-2</v>
      </c>
      <c r="Y50" s="4">
        <f>VLOOKUP(Y6,Difficulties!$B$3:$F$22,IF(Calc_OppDef!Y28="H",4,2),FALSE)</f>
        <v>0.66052631578947296</v>
      </c>
      <c r="Z50" s="4">
        <f>VLOOKUP(Z6,Difficulties!$B$3:$F$22,IF(Calc_OppDef!Z28="H",4,2),FALSE)</f>
        <v>-0.44473684210526299</v>
      </c>
      <c r="AA50" s="4">
        <f>VLOOKUP(AA6,Difficulties!$B$3:$F$22,IF(Calc_OppDef!AA28="H",4,2),FALSE)</f>
        <v>-7.6315789473684295E-2</v>
      </c>
      <c r="AB50" s="4">
        <f>VLOOKUP(AB6,Difficulties!$B$3:$F$22,IF(Calc_OppDef!AB28="H",4,2),FALSE)</f>
        <v>0.44999999999999901</v>
      </c>
      <c r="AC50" s="4">
        <f>VLOOKUP(AC6,Difficulties!$B$3:$F$22,IF(Calc_OppDef!AC28="H",4,2),FALSE)</f>
        <v>-0.23421052631578901</v>
      </c>
      <c r="AD50" s="4">
        <f>VLOOKUP(AD6,Difficulties!$B$3:$F$22,IF(Calc_OppDef!AD28="H",4,2),FALSE)</f>
        <v>-0.49736842105263102</v>
      </c>
      <c r="AE50" s="4">
        <f>VLOOKUP(AE6,Difficulties!$B$3:$F$22,IF(Calc_OppDef!AE28="H",4,2),FALSE)</f>
        <v>1.0289473684210499</v>
      </c>
      <c r="AF50" s="4">
        <f>VLOOKUP(AF6,Difficulties!$B$3:$F$22,IF(Calc_OppDef!AF28="H",4,2),FALSE)</f>
        <v>0.29210526315789398</v>
      </c>
      <c r="AG50" s="4">
        <f>VLOOKUP(AG6,Difficulties!$B$3:$F$22,IF(Calc_OppDef!AG28="H",4,2),FALSE)</f>
        <v>-0.67</v>
      </c>
      <c r="AH50" s="4">
        <f>VLOOKUP(AH6,Difficulties!$B$3:$F$22,IF(Calc_OppDef!AH28="H",4,2),FALSE)</f>
        <v>2.89473684210526E-2</v>
      </c>
      <c r="AI50" s="4">
        <f>VLOOKUP(AI6,Difficulties!$B$3:$F$22,IF(Calc_OppDef!AI28="H",4,2),FALSE)</f>
        <v>-0.8</v>
      </c>
      <c r="AJ50" s="4">
        <f>VLOOKUP(AJ6,Difficulties!$B$3:$F$22,IF(Calc_OppDef!AJ28="H",4,2),FALSE)</f>
        <v>0.23947368421052601</v>
      </c>
      <c r="AK50" s="4">
        <f>VLOOKUP(AK6,Difficulties!$B$3:$F$22,IF(Calc_OppDef!AK28="H",4,2),FALSE)</f>
        <v>1.0289473684210499</v>
      </c>
      <c r="AL50" s="4">
        <f>VLOOKUP(AL6,Difficulties!$B$3:$F$22,IF(Calc_OppDef!AL28="H",4,2),FALSE)</f>
        <v>0.134210526315789</v>
      </c>
      <c r="AM50" s="4">
        <f>VLOOKUP(AM6,Difficulties!$B$3:$F$22,IF(Calc_OppDef!AM28="H",4,2),FALSE)</f>
        <v>-0.28684210526315801</v>
      </c>
    </row>
    <row r="51" spans="1:39" ht="12.75" customHeight="1" x14ac:dyDescent="0.35">
      <c r="A51" s="68" t="str">
        <f t="shared" si="1"/>
        <v>Cardiff</v>
      </c>
      <c r="B51" s="4">
        <f>VLOOKUP(B7,Difficulties!$B$3:$F$22,IF(Calc_OppDef!B29="H",4,2),FALSE)</f>
        <v>2.89473684210526E-2</v>
      </c>
      <c r="C51" s="4">
        <f>VLOOKUP(C7,Difficulties!$B$3:$F$22,IF(Calc_OppDef!C29="H",4,2),FALSE)</f>
        <v>-0.39210526315789401</v>
      </c>
      <c r="D51" s="4">
        <f>VLOOKUP(D7,Difficulties!$B$3:$F$22,IF(Calc_OppDef!D29="H",4,2),FALSE)</f>
        <v>-0.49736842105263102</v>
      </c>
      <c r="E51" s="4">
        <f>VLOOKUP(E7,Difficulties!$B$3:$F$22,IF(Calc_OppDef!E29="H",4,2),FALSE)</f>
        <v>-0.28684210526315801</v>
      </c>
      <c r="F51" s="4">
        <f>VLOOKUP(F7,Difficulties!$B$3:$F$22,IF(Calc_OppDef!F29="H",4,2),FALSE)</f>
        <v>0.23947368421052601</v>
      </c>
      <c r="G51" s="4">
        <f>VLOOKUP(G7,Difficulties!$B$3:$F$22,IF(Calc_OppDef!G29="H",4,2),FALSE)</f>
        <v>1.0289473684210499</v>
      </c>
      <c r="H51" s="4">
        <f>VLOOKUP(H7,Difficulties!$B$3:$F$22,IF(Calc_OppDef!H29="H",4,2),FALSE)</f>
        <v>-0.28684210526315801</v>
      </c>
      <c r="I51" s="4">
        <f>VLOOKUP(I7,Difficulties!$B$3:$F$22,IF(Calc_OppDef!I29="H",4,2),FALSE)</f>
        <v>0.76578947368421002</v>
      </c>
      <c r="J51" s="4">
        <f>VLOOKUP(J7,Difficulties!$B$3:$F$22,IF(Calc_OppDef!J29="H",4,2),FALSE)</f>
        <v>-0.57999999999999996</v>
      </c>
      <c r="K51" s="4">
        <f>VLOOKUP(K7,Difficulties!$B$3:$F$22,IF(Calc_OppDef!K29="H",4,2),FALSE)</f>
        <v>1.0289473684210499</v>
      </c>
      <c r="L51" s="4">
        <f>VLOOKUP(L7,Difficulties!$B$3:$F$22,IF(Calc_OppDef!L29="H",4,2),FALSE)</f>
        <v>0.29210526315789398</v>
      </c>
      <c r="M51" s="4">
        <f>VLOOKUP(M7,Difficulties!$B$3:$F$22,IF(Calc_OppDef!M29="H",4,2),FALSE)</f>
        <v>-0.81315789473684197</v>
      </c>
      <c r="N51" s="4">
        <f>VLOOKUP(N7,Difficulties!$B$3:$F$22,IF(Calc_OppDef!N29="H",4,2),FALSE)</f>
        <v>0.134210526315789</v>
      </c>
      <c r="O51" s="4">
        <f>VLOOKUP(O7,Difficulties!$B$3:$F$22,IF(Calc_OppDef!O29="H",4,2),FALSE)</f>
        <v>-0.67</v>
      </c>
      <c r="P51" s="4">
        <f>VLOOKUP(P7,Difficulties!$B$3:$F$22,IF(Calc_OppDef!P29="H",4,2),FALSE)</f>
        <v>-7.6315789473684295E-2</v>
      </c>
      <c r="Q51" s="4">
        <f>VLOOKUP(Q7,Difficulties!$B$3:$F$22,IF(Calc_OppDef!Q29="H",4,2),FALSE)</f>
        <v>-0.44473684210526299</v>
      </c>
      <c r="R51" s="4">
        <f>VLOOKUP(R7,Difficulties!$B$3:$F$22,IF(Calc_OppDef!R29="H",4,2),FALSE)</f>
        <v>8.1578947368420904E-2</v>
      </c>
      <c r="S51" s="4">
        <f>VLOOKUP(S7,Difficulties!$B$3:$F$22,IF(Calc_OppDef!S29="H",4,2),FALSE)</f>
        <v>0.23947368421052601</v>
      </c>
      <c r="T51" s="4">
        <f>VLOOKUP(T7,Difficulties!$B$3:$F$22,IF(Calc_OppDef!T29="H",4,2),FALSE)</f>
        <v>0.186842105263157</v>
      </c>
      <c r="U51" s="4">
        <f>VLOOKUP(U7,Difficulties!$B$3:$F$22,IF(Calc_OppDef!U29="H",4,2),FALSE)</f>
        <v>-2.36842105263157E-2</v>
      </c>
      <c r="V51" s="4">
        <f>VLOOKUP(V7,Difficulties!$B$3:$F$22,IF(Calc_OppDef!V29="H",4,2),FALSE)</f>
        <v>0.44999999999999901</v>
      </c>
      <c r="W51" s="4">
        <f>VLOOKUP(W7,Difficulties!$B$3:$F$22,IF(Calc_OppDef!W29="H",4,2),FALSE)</f>
        <v>-0.70789473684210502</v>
      </c>
      <c r="X51" s="4">
        <f>VLOOKUP(X7,Difficulties!$B$3:$F$22,IF(Calc_OppDef!X29="H",4,2),FALSE)</f>
        <v>-0.23421052631578901</v>
      </c>
      <c r="Y51" s="4">
        <f>VLOOKUP(Y7,Difficulties!$B$3:$F$22,IF(Calc_OppDef!Y29="H",4,2),FALSE)</f>
        <v>1.5026315789473601</v>
      </c>
      <c r="Z51" s="4">
        <f>VLOOKUP(Z7,Difficulties!$B$3:$F$22,IF(Calc_OppDef!Z29="H",4,2),FALSE)</f>
        <v>-0.33947368421052598</v>
      </c>
      <c r="AA51" s="4">
        <f>VLOOKUP(AA7,Difficulties!$B$3:$F$22,IF(Calc_OppDef!AA29="H",4,2),FALSE)</f>
        <v>-0.28684210526315801</v>
      </c>
      <c r="AB51" s="4">
        <f>VLOOKUP(AB7,Difficulties!$B$3:$F$22,IF(Calc_OppDef!AB29="H",4,2),FALSE)</f>
        <v>-0.44473684210526299</v>
      </c>
      <c r="AC51" s="4">
        <f>VLOOKUP(AC7,Difficulties!$B$3:$F$22,IF(Calc_OppDef!AC29="H",4,2),FALSE)</f>
        <v>-0.49736842105263102</v>
      </c>
      <c r="AD51" s="4">
        <f>VLOOKUP(AD7,Difficulties!$B$3:$F$22,IF(Calc_OppDef!AD29="H",4,2),FALSE)</f>
        <v>-0.2</v>
      </c>
      <c r="AE51" s="4">
        <f>VLOOKUP(AE7,Difficulties!$B$3:$F$22,IF(Calc_OppDef!AE29="H",4,2),FALSE)</f>
        <v>-7.6315789473684295E-2</v>
      </c>
      <c r="AF51" s="4">
        <f>VLOOKUP(AF7,Difficulties!$B$3:$F$22,IF(Calc_OppDef!AF29="H",4,2),FALSE)</f>
        <v>-7.6315789473684295E-2</v>
      </c>
      <c r="AG51" s="4">
        <f>VLOOKUP(AG7,Difficulties!$B$3:$F$22,IF(Calc_OppDef!AG29="H",4,2),FALSE)</f>
        <v>0.34473684210526301</v>
      </c>
      <c r="AH51" s="4">
        <f>VLOOKUP(AH7,Difficulties!$B$3:$F$22,IF(Calc_OppDef!AH29="H",4,2),FALSE)</f>
        <v>1.87105263157894</v>
      </c>
      <c r="AI51" s="4">
        <f>VLOOKUP(AI7,Difficulties!$B$3:$F$22,IF(Calc_OppDef!AI29="H",4,2),FALSE)</f>
        <v>-0.49736842105263102</v>
      </c>
      <c r="AJ51" s="4">
        <f>VLOOKUP(AJ7,Difficulties!$B$3:$F$22,IF(Calc_OppDef!AJ29="H",4,2),FALSE)</f>
        <v>0.71315789473684199</v>
      </c>
      <c r="AK51" s="4">
        <f>VLOOKUP(AK7,Difficulties!$B$3:$F$22,IF(Calc_OppDef!AK29="H",4,2),FALSE)</f>
        <v>-0.36</v>
      </c>
      <c r="AL51" s="4">
        <f>VLOOKUP(AL7,Difficulties!$B$3:$F$22,IF(Calc_OppDef!AL29="H",4,2),FALSE)</f>
        <v>-0.49736842105263102</v>
      </c>
      <c r="AM51" s="4">
        <f>VLOOKUP(AM7,Difficulties!$B$3:$F$22,IF(Calc_OppDef!AM29="H",4,2),FALSE)</f>
        <v>0.66052631578947296</v>
      </c>
    </row>
    <row r="52" spans="1:39" ht="12.75" customHeight="1" x14ac:dyDescent="0.35">
      <c r="A52" s="68" t="str">
        <f t="shared" si="1"/>
        <v>Chelsea</v>
      </c>
      <c r="B52" s="4">
        <f>VLOOKUP(B8,Difficulties!$B$3:$F$22,IF(Calc_OppDef!B30="H",4,2),FALSE)</f>
        <v>-0.49736842105263102</v>
      </c>
      <c r="C52" s="4">
        <f>VLOOKUP(C8,Difficulties!$B$3:$F$22,IF(Calc_OppDef!C30="H",4,2),FALSE)</f>
        <v>-0.28684210526315801</v>
      </c>
      <c r="D52" s="4">
        <f>VLOOKUP(D8,Difficulties!$B$3:$F$22,IF(Calc_OppDef!D30="H",4,2),FALSE)</f>
        <v>-0.23421052631578901</v>
      </c>
      <c r="E52" s="4">
        <f>VLOOKUP(E8,Difficulties!$B$3:$F$22,IF(Calc_OppDef!E30="H",4,2),FALSE)</f>
        <v>-0.33947368421052598</v>
      </c>
      <c r="F52" s="4">
        <f>VLOOKUP(F8,Difficulties!$B$3:$F$22,IF(Calc_OppDef!F30="H",4,2),FALSE)</f>
        <v>-0.8</v>
      </c>
      <c r="G52" s="4">
        <f>VLOOKUP(G8,Difficulties!$B$3:$F$22,IF(Calc_OppDef!G30="H",4,2),FALSE)</f>
        <v>-7.6315789473684295E-2</v>
      </c>
      <c r="H52" s="4">
        <f>VLOOKUP(H8,Difficulties!$B$3:$F$22,IF(Calc_OppDef!H30="H",4,2),FALSE)</f>
        <v>0.71315789473684199</v>
      </c>
      <c r="I52" s="4">
        <f>VLOOKUP(I8,Difficulties!$B$3:$F$22,IF(Calc_OppDef!I30="H",4,2),FALSE)</f>
        <v>-0.28684210526315801</v>
      </c>
      <c r="J52" s="4">
        <f>VLOOKUP(J8,Difficulties!$B$3:$F$22,IF(Calc_OppDef!J30="H",4,2),FALSE)</f>
        <v>0.23947368421052601</v>
      </c>
      <c r="K52" s="4">
        <f>VLOOKUP(K8,Difficulties!$B$3:$F$22,IF(Calc_OppDef!K30="H",4,2),FALSE)</f>
        <v>-0.49736842105263102</v>
      </c>
      <c r="L52" s="4">
        <f>VLOOKUP(L8,Difficulties!$B$3:$F$22,IF(Calc_OppDef!L30="H",4,2),FALSE)</f>
        <v>-0.49736842105263102</v>
      </c>
      <c r="M52" s="4">
        <f>VLOOKUP(M8,Difficulties!$B$3:$F$22,IF(Calc_OppDef!M30="H",4,2),FALSE)</f>
        <v>-0.49736842105263102</v>
      </c>
      <c r="N52" s="4">
        <f>VLOOKUP(N8,Difficulties!$B$3:$F$22,IF(Calc_OppDef!N30="H",4,2),FALSE)</f>
        <v>0.76578947368421002</v>
      </c>
      <c r="O52" s="4">
        <f>VLOOKUP(O8,Difficulties!$B$3:$F$22,IF(Calc_OppDef!O30="H",4,2),FALSE)</f>
        <v>-0.57999999999999996</v>
      </c>
      <c r="P52" s="4">
        <f>VLOOKUP(P8,Difficulties!$B$3:$F$22,IF(Calc_OppDef!P30="H",4,2),FALSE)</f>
        <v>-0.2</v>
      </c>
      <c r="Q52" s="4">
        <f>VLOOKUP(Q8,Difficulties!$B$3:$F$22,IF(Calc_OppDef!Q30="H",4,2),FALSE)</f>
        <v>1.0289473684210499</v>
      </c>
      <c r="R52" s="4">
        <f>VLOOKUP(R8,Difficulties!$B$3:$F$22,IF(Calc_OppDef!R30="H",4,2),FALSE)</f>
        <v>-7.6315789473684295E-2</v>
      </c>
      <c r="S52" s="4">
        <f>VLOOKUP(S8,Difficulties!$B$3:$F$22,IF(Calc_OppDef!S30="H",4,2),FALSE)</f>
        <v>0.29210526315789398</v>
      </c>
      <c r="T52" s="4">
        <f>VLOOKUP(T8,Difficulties!$B$3:$F$22,IF(Calc_OppDef!T30="H",4,2),FALSE)</f>
        <v>8.1578947368420904E-2</v>
      </c>
      <c r="U52" s="4">
        <f>VLOOKUP(U8,Difficulties!$B$3:$F$22,IF(Calc_OppDef!U30="H",4,2),FALSE)</f>
        <v>0.186842105263157</v>
      </c>
      <c r="V52" s="4">
        <f>VLOOKUP(V8,Difficulties!$B$3:$F$22,IF(Calc_OppDef!V30="H",4,2),FALSE)</f>
        <v>-0.44473684210526299</v>
      </c>
      <c r="W52" s="4">
        <f>VLOOKUP(W8,Difficulties!$B$3:$F$22,IF(Calc_OppDef!W30="H",4,2),FALSE)</f>
        <v>-0.39210526315789401</v>
      </c>
      <c r="X52" s="4">
        <f>VLOOKUP(X8,Difficulties!$B$3:$F$22,IF(Calc_OppDef!X30="H",4,2),FALSE)</f>
        <v>1.5026315789473601</v>
      </c>
      <c r="Y52" s="4">
        <f>VLOOKUP(Y8,Difficulties!$B$3:$F$22,IF(Calc_OppDef!Y30="H",4,2),FALSE)</f>
        <v>2.89473684210526E-2</v>
      </c>
      <c r="Z52" s="4">
        <f>VLOOKUP(Z8,Difficulties!$B$3:$F$22,IF(Calc_OppDef!Z30="H",4,2),FALSE)</f>
        <v>-0.70789473684210502</v>
      </c>
      <c r="AA52" s="4">
        <f>VLOOKUP(AA8,Difficulties!$B$3:$F$22,IF(Calc_OppDef!AA30="H",4,2),FALSE)</f>
        <v>1.87105263157894</v>
      </c>
      <c r="AB52" s="4">
        <f>VLOOKUP(AB8,Difficulties!$B$3:$F$22,IF(Calc_OppDef!AB30="H",4,2),FALSE)</f>
        <v>-0.81315789473684197</v>
      </c>
      <c r="AC52" s="4">
        <f>VLOOKUP(AC8,Difficulties!$B$3:$F$22,IF(Calc_OppDef!AC30="H",4,2),FALSE)</f>
        <v>0.44999999999999901</v>
      </c>
      <c r="AD52" s="4">
        <f>VLOOKUP(AD8,Difficulties!$B$3:$F$22,IF(Calc_OppDef!AD30="H",4,2),FALSE)</f>
        <v>-0.36</v>
      </c>
      <c r="AE52" s="4">
        <f>VLOOKUP(AE8,Difficulties!$B$3:$F$22,IF(Calc_OppDef!AE30="H",4,2),FALSE)</f>
        <v>-0.67</v>
      </c>
      <c r="AF52" s="4">
        <f>VLOOKUP(AF8,Difficulties!$B$3:$F$22,IF(Calc_OppDef!AF30="H",4,2),FALSE)</f>
        <v>0.134210526315789</v>
      </c>
      <c r="AG52" s="4">
        <f>VLOOKUP(AG8,Difficulties!$B$3:$F$22,IF(Calc_OppDef!AG30="H",4,2),FALSE)</f>
        <v>-0.36</v>
      </c>
      <c r="AH52" s="4">
        <f>VLOOKUP(AH8,Difficulties!$B$3:$F$22,IF(Calc_OppDef!AH30="H",4,2),FALSE)</f>
        <v>-7.6315789473684295E-2</v>
      </c>
      <c r="AI52" s="4">
        <f>VLOOKUP(AI8,Difficulties!$B$3:$F$22,IF(Calc_OppDef!AI30="H",4,2),FALSE)</f>
        <v>1.0289473684210499</v>
      </c>
      <c r="AJ52" s="4">
        <f>VLOOKUP(AJ8,Difficulties!$B$3:$F$22,IF(Calc_OppDef!AJ30="H",4,2),FALSE)</f>
        <v>-0.28684210526315801</v>
      </c>
      <c r="AK52" s="4">
        <f>VLOOKUP(AK8,Difficulties!$B$3:$F$22,IF(Calc_OppDef!AK30="H",4,2),FALSE)</f>
        <v>0.66052631578947296</v>
      </c>
      <c r="AL52" s="4">
        <f>VLOOKUP(AL8,Difficulties!$B$3:$F$22,IF(Calc_OppDef!AL30="H",4,2),FALSE)</f>
        <v>-0.44473684210526299</v>
      </c>
      <c r="AM52" s="4">
        <f>VLOOKUP(AM8,Difficulties!$B$3:$F$22,IF(Calc_OppDef!AM30="H",4,2),FALSE)</f>
        <v>-2.36842105263157E-2</v>
      </c>
    </row>
    <row r="53" spans="1:39" ht="12.75" customHeight="1" x14ac:dyDescent="0.35">
      <c r="A53" s="68" t="str">
        <f t="shared" si="1"/>
        <v>Crystal Palace</v>
      </c>
      <c r="B53" s="4">
        <f>VLOOKUP(B9,Difficulties!$B$3:$F$22,IF(Calc_OppDef!B31="H",4,2),FALSE)</f>
        <v>-0.36</v>
      </c>
      <c r="C53" s="4">
        <f>VLOOKUP(C9,Difficulties!$B$3:$F$22,IF(Calc_OppDef!C31="H",4,2),FALSE)</f>
        <v>0.71315789473684199</v>
      </c>
      <c r="D53" s="4">
        <f>VLOOKUP(D9,Difficulties!$B$3:$F$22,IF(Calc_OppDef!D31="H",4,2),FALSE)</f>
        <v>8.1578947368420904E-2</v>
      </c>
      <c r="E53" s="4">
        <f>VLOOKUP(E9,Difficulties!$B$3:$F$22,IF(Calc_OppDef!E31="H",4,2),FALSE)</f>
        <v>-0.44473684210526299</v>
      </c>
      <c r="F53" s="4">
        <f>VLOOKUP(F9,Difficulties!$B$3:$F$22,IF(Calc_OppDef!F31="H",4,2),FALSE)</f>
        <v>-0.49736842105263102</v>
      </c>
      <c r="G53" s="4">
        <f>VLOOKUP(G9,Difficulties!$B$3:$F$22,IF(Calc_OppDef!G31="H",4,2),FALSE)</f>
        <v>-0.39210526315789401</v>
      </c>
      <c r="H53" s="4">
        <f>VLOOKUP(H9,Difficulties!$B$3:$F$22,IF(Calc_OppDef!H31="H",4,2),FALSE)</f>
        <v>2.89473684210526E-2</v>
      </c>
      <c r="I53" s="4">
        <f>VLOOKUP(I9,Difficulties!$B$3:$F$22,IF(Calc_OppDef!I31="H",4,2),FALSE)</f>
        <v>-0.67</v>
      </c>
      <c r="J53" s="4">
        <f>VLOOKUP(J9,Difficulties!$B$3:$F$22,IF(Calc_OppDef!J31="H",4,2),FALSE)</f>
        <v>0.134210526315789</v>
      </c>
      <c r="K53" s="4">
        <f>VLOOKUP(K9,Difficulties!$B$3:$F$22,IF(Calc_OppDef!K31="H",4,2),FALSE)</f>
        <v>-0.28684210526315801</v>
      </c>
      <c r="L53" s="4">
        <f>VLOOKUP(L9,Difficulties!$B$3:$F$22,IF(Calc_OppDef!L31="H",4,2),FALSE)</f>
        <v>0.23947368421052601</v>
      </c>
      <c r="M53" s="4">
        <f>VLOOKUP(M9,Difficulties!$B$3:$F$22,IF(Calc_OppDef!M31="H",4,2),FALSE)</f>
        <v>0.44999999999999901</v>
      </c>
      <c r="N53" s="4">
        <f>VLOOKUP(N9,Difficulties!$B$3:$F$22,IF(Calc_OppDef!N31="H",4,2),FALSE)</f>
        <v>0.66052631578947296</v>
      </c>
      <c r="O53" s="4">
        <f>VLOOKUP(O9,Difficulties!$B$3:$F$22,IF(Calc_OppDef!O31="H",4,2),FALSE)</f>
        <v>-0.28684210526315801</v>
      </c>
      <c r="P53" s="4">
        <f>VLOOKUP(P9,Difficulties!$B$3:$F$22,IF(Calc_OppDef!P31="H",4,2),FALSE)</f>
        <v>-7.6315789473684295E-2</v>
      </c>
      <c r="Q53" s="4">
        <f>VLOOKUP(Q9,Difficulties!$B$3:$F$22,IF(Calc_OppDef!Q31="H",4,2),FALSE)</f>
        <v>-7.6315789473684295E-2</v>
      </c>
      <c r="R53" s="4">
        <f>VLOOKUP(R9,Difficulties!$B$3:$F$22,IF(Calc_OppDef!R31="H",4,2),FALSE)</f>
        <v>0.29210526315789398</v>
      </c>
      <c r="S53" s="4">
        <f>VLOOKUP(S9,Difficulties!$B$3:$F$22,IF(Calc_OppDef!S31="H",4,2),FALSE)</f>
        <v>1.87105263157894</v>
      </c>
      <c r="T53" s="4">
        <f>VLOOKUP(T9,Difficulties!$B$3:$F$22,IF(Calc_OppDef!T31="H",4,2),FALSE)</f>
        <v>-0.8</v>
      </c>
      <c r="U53" s="4">
        <f>VLOOKUP(U9,Difficulties!$B$3:$F$22,IF(Calc_OppDef!U31="H",4,2),FALSE)</f>
        <v>0.34473684210526301</v>
      </c>
      <c r="V53" s="4">
        <f>VLOOKUP(V9,Difficulties!$B$3:$F$22,IF(Calc_OppDef!V31="H",4,2),FALSE)</f>
        <v>-0.2</v>
      </c>
      <c r="W53" s="4">
        <f>VLOOKUP(W9,Difficulties!$B$3:$F$22,IF(Calc_OppDef!W31="H",4,2),FALSE)</f>
        <v>-0.44473684210526299</v>
      </c>
      <c r="X53" s="4">
        <f>VLOOKUP(X9,Difficulties!$B$3:$F$22,IF(Calc_OppDef!X31="H",4,2),FALSE)</f>
        <v>1.0289473684210499</v>
      </c>
      <c r="Y53" s="4">
        <f>VLOOKUP(Y9,Difficulties!$B$3:$F$22,IF(Calc_OppDef!Y31="H",4,2),FALSE)</f>
        <v>-0.28684210526315801</v>
      </c>
      <c r="Z53" s="4">
        <f>VLOOKUP(Z9,Difficulties!$B$3:$F$22,IF(Calc_OppDef!Z31="H",4,2),FALSE)</f>
        <v>-0.57999999999999996</v>
      </c>
      <c r="AA53" s="4">
        <f>VLOOKUP(AA9,Difficulties!$B$3:$F$22,IF(Calc_OppDef!AA31="H",4,2),FALSE)</f>
        <v>-7.6315789473684295E-2</v>
      </c>
      <c r="AB53" s="4">
        <f>VLOOKUP(AB9,Difficulties!$B$3:$F$22,IF(Calc_OppDef!AB31="H",4,2),FALSE)</f>
        <v>-2.36842105263157E-2</v>
      </c>
      <c r="AC53" s="4">
        <f>VLOOKUP(AC9,Difficulties!$B$3:$F$22,IF(Calc_OppDef!AC31="H",4,2),FALSE)</f>
        <v>0.23947368421052601</v>
      </c>
      <c r="AD53" s="4">
        <f>VLOOKUP(AD9,Difficulties!$B$3:$F$22,IF(Calc_OppDef!AD31="H",4,2),FALSE)</f>
        <v>-0.49736842105263102</v>
      </c>
      <c r="AE53" s="4">
        <f>VLOOKUP(AE9,Difficulties!$B$3:$F$22,IF(Calc_OppDef!AE31="H",4,2),FALSE)</f>
        <v>-0.81315789473684197</v>
      </c>
      <c r="AF53" s="4">
        <f>VLOOKUP(AF9,Difficulties!$B$3:$F$22,IF(Calc_OppDef!AF31="H",4,2),FALSE)</f>
        <v>0.76578947368421002</v>
      </c>
      <c r="AG53" s="4">
        <f>VLOOKUP(AG9,Difficulties!$B$3:$F$22,IF(Calc_OppDef!AG31="H",4,2),FALSE)</f>
        <v>-0.70789473684210502</v>
      </c>
      <c r="AH53" s="4">
        <f>VLOOKUP(AH9,Difficulties!$B$3:$F$22,IF(Calc_OppDef!AH31="H",4,2),FALSE)</f>
        <v>-0.23421052631578901</v>
      </c>
      <c r="AI53" s="4">
        <f>VLOOKUP(AI9,Difficulties!$B$3:$F$22,IF(Calc_OppDef!AI31="H",4,2),FALSE)</f>
        <v>1.0289473684210499</v>
      </c>
      <c r="AJ53" s="4">
        <f>VLOOKUP(AJ9,Difficulties!$B$3:$F$22,IF(Calc_OppDef!AJ31="H",4,2),FALSE)</f>
        <v>1.5026315789473601</v>
      </c>
      <c r="AK53" s="4">
        <f>VLOOKUP(AK9,Difficulties!$B$3:$F$22,IF(Calc_OppDef!AK31="H",4,2),FALSE)</f>
        <v>-0.49736842105263102</v>
      </c>
      <c r="AL53" s="4">
        <f>VLOOKUP(AL9,Difficulties!$B$3:$F$22,IF(Calc_OppDef!AL31="H",4,2),FALSE)</f>
        <v>-0.36</v>
      </c>
      <c r="AM53" s="4">
        <f>VLOOKUP(AM9,Difficulties!$B$3:$F$22,IF(Calc_OppDef!AM31="H",4,2),FALSE)</f>
        <v>-0.33947368421052598</v>
      </c>
    </row>
    <row r="54" spans="1:39" ht="12.75" customHeight="1" x14ac:dyDescent="0.35">
      <c r="A54" s="68" t="str">
        <f t="shared" si="1"/>
        <v>Everton</v>
      </c>
      <c r="B54" s="4">
        <f>VLOOKUP(B10,Difficulties!$B$3:$F$22,IF(Calc_OppDef!B32="H",4,2),FALSE)</f>
        <v>-0.2</v>
      </c>
      <c r="C54" s="4">
        <f>VLOOKUP(C10,Difficulties!$B$3:$F$22,IF(Calc_OppDef!C32="H",4,2),FALSE)</f>
        <v>-0.44473684210526299</v>
      </c>
      <c r="D54" s="4">
        <f>VLOOKUP(D10,Difficulties!$B$3:$F$22,IF(Calc_OppDef!D32="H",4,2),FALSE)</f>
        <v>2.89473684210526E-2</v>
      </c>
      <c r="E54" s="4">
        <f>VLOOKUP(E10,Difficulties!$B$3:$F$22,IF(Calc_OppDef!E32="H",4,2),FALSE)</f>
        <v>-0.70789473684210502</v>
      </c>
      <c r="F54" s="4">
        <f>VLOOKUP(F10,Difficulties!$B$3:$F$22,IF(Calc_OppDef!F32="H",4,2),FALSE)</f>
        <v>-7.6315789473684295E-2</v>
      </c>
      <c r="G54" s="4">
        <f>VLOOKUP(G10,Difficulties!$B$3:$F$22,IF(Calc_OppDef!G32="H",4,2),FALSE)</f>
        <v>1.5026315789473601</v>
      </c>
      <c r="H54" s="4">
        <f>VLOOKUP(H10,Difficulties!$B$3:$F$22,IF(Calc_OppDef!H32="H",4,2),FALSE)</f>
        <v>-0.57999999999999996</v>
      </c>
      <c r="I54" s="4">
        <f>VLOOKUP(I10,Difficulties!$B$3:$F$22,IF(Calc_OppDef!I32="H",4,2),FALSE)</f>
        <v>-2.36842105263157E-2</v>
      </c>
      <c r="J54" s="4">
        <f>VLOOKUP(J10,Difficulties!$B$3:$F$22,IF(Calc_OppDef!J32="H",4,2),FALSE)</f>
        <v>-0.49736842105263102</v>
      </c>
      <c r="K54" s="4">
        <f>VLOOKUP(K10,Difficulties!$B$3:$F$22,IF(Calc_OppDef!K32="H",4,2),FALSE)</f>
        <v>0.66052631578947296</v>
      </c>
      <c r="L54" s="4">
        <f>VLOOKUP(L10,Difficulties!$B$3:$F$22,IF(Calc_OppDef!L32="H",4,2),FALSE)</f>
        <v>-0.81315789473684197</v>
      </c>
      <c r="M54" s="4">
        <f>VLOOKUP(M10,Difficulties!$B$3:$F$22,IF(Calc_OppDef!M32="H",4,2),FALSE)</f>
        <v>0.23947368421052601</v>
      </c>
      <c r="N54" s="4">
        <f>VLOOKUP(N10,Difficulties!$B$3:$F$22,IF(Calc_OppDef!N32="H",4,2),FALSE)</f>
        <v>-0.8</v>
      </c>
      <c r="O54" s="4">
        <f>VLOOKUP(O10,Difficulties!$B$3:$F$22,IF(Calc_OppDef!O32="H",4,2),FALSE)</f>
        <v>1.0289473684210499</v>
      </c>
      <c r="P54" s="4">
        <f>VLOOKUP(P10,Difficulties!$B$3:$F$22,IF(Calc_OppDef!P32="H",4,2),FALSE)</f>
        <v>-0.39210526315789401</v>
      </c>
      <c r="Q54" s="4">
        <f>VLOOKUP(Q10,Difficulties!$B$3:$F$22,IF(Calc_OppDef!Q32="H",4,2),FALSE)</f>
        <v>-0.44473684210526299</v>
      </c>
      <c r="R54" s="4">
        <f>VLOOKUP(R10,Difficulties!$B$3:$F$22,IF(Calc_OppDef!R32="H",4,2),FALSE)</f>
        <v>1.87105263157894</v>
      </c>
      <c r="S54" s="4">
        <f>VLOOKUP(S10,Difficulties!$B$3:$F$22,IF(Calc_OppDef!S32="H",4,2),FALSE)</f>
        <v>0.44999999999999901</v>
      </c>
      <c r="T54" s="4">
        <f>VLOOKUP(T10,Difficulties!$B$3:$F$22,IF(Calc_OppDef!T32="H",4,2),FALSE)</f>
        <v>-0.49736842105263102</v>
      </c>
      <c r="U54" s="4">
        <f>VLOOKUP(U10,Difficulties!$B$3:$F$22,IF(Calc_OppDef!U32="H",4,2),FALSE)</f>
        <v>-7.6315789473684295E-2</v>
      </c>
      <c r="V54" s="4">
        <f>VLOOKUP(V10,Difficulties!$B$3:$F$22,IF(Calc_OppDef!V32="H",4,2),FALSE)</f>
        <v>0.29210526315789398</v>
      </c>
      <c r="W54" s="4">
        <f>VLOOKUP(W10,Difficulties!$B$3:$F$22,IF(Calc_OppDef!W32="H",4,2),FALSE)</f>
        <v>-0.33947368421052598</v>
      </c>
      <c r="X54" s="4">
        <f>VLOOKUP(X10,Difficulties!$B$3:$F$22,IF(Calc_OppDef!X32="H",4,2),FALSE)</f>
        <v>-0.28684210526315801</v>
      </c>
      <c r="Y54" s="4">
        <f>VLOOKUP(Y10,Difficulties!$B$3:$F$22,IF(Calc_OppDef!Y32="H",4,2),FALSE)</f>
        <v>-0.49736842105263102</v>
      </c>
      <c r="Z54" s="4">
        <f>VLOOKUP(Z10,Difficulties!$B$3:$F$22,IF(Calc_OppDef!Z32="H",4,2),FALSE)</f>
        <v>-0.67</v>
      </c>
      <c r="AA54" s="4">
        <f>VLOOKUP(AA10,Difficulties!$B$3:$F$22,IF(Calc_OppDef!AA32="H",4,2),FALSE)</f>
        <v>8.1578947368420904E-2</v>
      </c>
      <c r="AB54" s="4">
        <f>VLOOKUP(AB10,Difficulties!$B$3:$F$22,IF(Calc_OppDef!AB32="H",4,2),FALSE)</f>
        <v>1.0289473684210499</v>
      </c>
      <c r="AC54" s="4">
        <f>VLOOKUP(AC10,Difficulties!$B$3:$F$22,IF(Calc_OppDef!AC32="H",4,2),FALSE)</f>
        <v>-0.36</v>
      </c>
      <c r="AD54" s="4">
        <f>VLOOKUP(AD10,Difficulties!$B$3:$F$22,IF(Calc_OppDef!AD32="H",4,2),FALSE)</f>
        <v>0.71315789473684199</v>
      </c>
      <c r="AE54" s="4">
        <f>VLOOKUP(AE10,Difficulties!$B$3:$F$22,IF(Calc_OppDef!AE32="H",4,2),FALSE)</f>
        <v>-0.23421052631578901</v>
      </c>
      <c r="AF54" s="4">
        <f>VLOOKUP(AF10,Difficulties!$B$3:$F$22,IF(Calc_OppDef!AF32="H",4,2),FALSE)</f>
        <v>0.34473684210526301</v>
      </c>
      <c r="AG54" s="4">
        <f>VLOOKUP(AG10,Difficulties!$B$3:$F$22,IF(Calc_OppDef!AG32="H",4,2),FALSE)</f>
        <v>-7.6315789473684295E-2</v>
      </c>
      <c r="AH54" s="4">
        <f>VLOOKUP(AH10,Difficulties!$B$3:$F$22,IF(Calc_OppDef!AH32="H",4,2),FALSE)</f>
        <v>-0.28684210526315801</v>
      </c>
      <c r="AI54" s="4">
        <f>VLOOKUP(AI10,Difficulties!$B$3:$F$22,IF(Calc_OppDef!AI32="H",4,2),FALSE)</f>
        <v>-0.36</v>
      </c>
      <c r="AJ54" s="4">
        <f>VLOOKUP(AJ10,Difficulties!$B$3:$F$22,IF(Calc_OppDef!AJ32="H",4,2),FALSE)</f>
        <v>0.23947368421052601</v>
      </c>
      <c r="AK54" s="4">
        <f>VLOOKUP(AK10,Difficulties!$B$3:$F$22,IF(Calc_OppDef!AK32="H",4,2),FALSE)</f>
        <v>0.186842105263157</v>
      </c>
      <c r="AL54" s="4">
        <f>VLOOKUP(AL10,Difficulties!$B$3:$F$22,IF(Calc_OppDef!AL32="H",4,2),FALSE)</f>
        <v>-0.28684210526315801</v>
      </c>
      <c r="AM54" s="4">
        <f>VLOOKUP(AM10,Difficulties!$B$3:$F$22,IF(Calc_OppDef!AM32="H",4,2),FALSE)</f>
        <v>0.76578947368421002</v>
      </c>
    </row>
    <row r="55" spans="1:39" ht="12.75" customHeight="1" x14ac:dyDescent="0.35">
      <c r="A55" s="68" t="str">
        <f t="shared" si="1"/>
        <v>Fulham</v>
      </c>
      <c r="B55" s="4">
        <f>VLOOKUP(B11,Difficulties!$B$3:$F$22,IF(Calc_OppDef!B33="H",4,2),FALSE)</f>
        <v>-0.49736842105263102</v>
      </c>
      <c r="C55" s="4">
        <f>VLOOKUP(C11,Difficulties!$B$3:$F$22,IF(Calc_OppDef!C33="H",4,2),FALSE)</f>
        <v>0.76578947368421002</v>
      </c>
      <c r="D55" s="4">
        <f>VLOOKUP(D11,Difficulties!$B$3:$F$22,IF(Calc_OppDef!D33="H",4,2),FALSE)</f>
        <v>-0.28684210526315801</v>
      </c>
      <c r="E55" s="4">
        <f>VLOOKUP(E11,Difficulties!$B$3:$F$22,IF(Calc_OppDef!E33="H",4,2),FALSE)</f>
        <v>-7.6315789473684295E-2</v>
      </c>
      <c r="F55" s="4">
        <f>VLOOKUP(F11,Difficulties!$B$3:$F$22,IF(Calc_OppDef!F33="H",4,2),FALSE)</f>
        <v>1.87105263157894</v>
      </c>
      <c r="G55" s="4">
        <f>VLOOKUP(G11,Difficulties!$B$3:$F$22,IF(Calc_OppDef!G33="H",4,2),FALSE)</f>
        <v>-0.44473684210526299</v>
      </c>
      <c r="H55" s="4">
        <f>VLOOKUP(H11,Difficulties!$B$3:$F$22,IF(Calc_OppDef!H33="H",4,2),FALSE)</f>
        <v>0.134210526315789</v>
      </c>
      <c r="I55" s="4">
        <f>VLOOKUP(I11,Difficulties!$B$3:$F$22,IF(Calc_OppDef!I33="H",4,2),FALSE)</f>
        <v>-0.28684210526315801</v>
      </c>
      <c r="J55" s="4">
        <f>VLOOKUP(J11,Difficulties!$B$3:$F$22,IF(Calc_OppDef!J33="H",4,2),FALSE)</f>
        <v>-0.36</v>
      </c>
      <c r="K55" s="4">
        <f>VLOOKUP(K11,Difficulties!$B$3:$F$22,IF(Calc_OppDef!K33="H",4,2),FALSE)</f>
        <v>-0.33947368421052598</v>
      </c>
      <c r="L55" s="4">
        <f>VLOOKUP(L11,Difficulties!$B$3:$F$22,IF(Calc_OppDef!L33="H",4,2),FALSE)</f>
        <v>-0.49736842105263102</v>
      </c>
      <c r="M55" s="4">
        <f>VLOOKUP(M11,Difficulties!$B$3:$F$22,IF(Calc_OppDef!M33="H",4,2),FALSE)</f>
        <v>1.0289473684210499</v>
      </c>
      <c r="N55" s="4">
        <f>VLOOKUP(N11,Difficulties!$B$3:$F$22,IF(Calc_OppDef!N33="H",4,2),FALSE)</f>
        <v>-0.44473684210526299</v>
      </c>
      <c r="O55" s="4">
        <f>VLOOKUP(O11,Difficulties!$B$3:$F$22,IF(Calc_OppDef!O33="H",4,2),FALSE)</f>
        <v>0.23947368421052601</v>
      </c>
      <c r="P55" s="4">
        <f>VLOOKUP(P11,Difficulties!$B$3:$F$22,IF(Calc_OppDef!P33="H",4,2),FALSE)</f>
        <v>0.29210526315789398</v>
      </c>
      <c r="Q55" s="4">
        <f>VLOOKUP(Q11,Difficulties!$B$3:$F$22,IF(Calc_OppDef!Q33="H",4,2),FALSE)</f>
        <v>0.66052631578947296</v>
      </c>
      <c r="R55" s="4">
        <f>VLOOKUP(R11,Difficulties!$B$3:$F$22,IF(Calc_OppDef!R33="H",4,2),FALSE)</f>
        <v>-7.6315789473684295E-2</v>
      </c>
      <c r="S55" s="4">
        <f>VLOOKUP(S11,Difficulties!$B$3:$F$22,IF(Calc_OppDef!S33="H",4,2),FALSE)</f>
        <v>-0.23421052631578901</v>
      </c>
      <c r="T55" s="4">
        <f>VLOOKUP(T11,Difficulties!$B$3:$F$22,IF(Calc_OppDef!T33="H",4,2),FALSE)</f>
        <v>-0.67</v>
      </c>
      <c r="U55" s="4">
        <f>VLOOKUP(U11,Difficulties!$B$3:$F$22,IF(Calc_OppDef!U33="H",4,2),FALSE)</f>
        <v>-0.70789473684210502</v>
      </c>
      <c r="V55" s="4">
        <f>VLOOKUP(V11,Difficulties!$B$3:$F$22,IF(Calc_OppDef!V33="H",4,2),FALSE)</f>
        <v>1.5026315789473601</v>
      </c>
      <c r="W55" s="4">
        <f>VLOOKUP(W11,Difficulties!$B$3:$F$22,IF(Calc_OppDef!W33="H",4,2),FALSE)</f>
        <v>-0.49736842105263102</v>
      </c>
      <c r="X55" s="4">
        <f>VLOOKUP(X11,Difficulties!$B$3:$F$22,IF(Calc_OppDef!X33="H",4,2),FALSE)</f>
        <v>0.44999999999999901</v>
      </c>
      <c r="Y55" s="4">
        <f>VLOOKUP(Y11,Difficulties!$B$3:$F$22,IF(Calc_OppDef!Y33="H",4,2),FALSE)</f>
        <v>-0.81315789473684197</v>
      </c>
      <c r="Z55" s="4">
        <f>VLOOKUP(Z11,Difficulties!$B$3:$F$22,IF(Calc_OppDef!Z33="H",4,2),FALSE)</f>
        <v>0.186842105263157</v>
      </c>
      <c r="AA55" s="4">
        <f>VLOOKUP(AA11,Difficulties!$B$3:$F$22,IF(Calc_OppDef!AA33="H",4,2),FALSE)</f>
        <v>0.23947368421052601</v>
      </c>
      <c r="AB55" s="4">
        <f>VLOOKUP(AB11,Difficulties!$B$3:$F$22,IF(Calc_OppDef!AB33="H",4,2),FALSE)</f>
        <v>-7.6315789473684295E-2</v>
      </c>
      <c r="AC55" s="4">
        <f>VLOOKUP(AC11,Difficulties!$B$3:$F$22,IF(Calc_OppDef!AC33="H",4,2),FALSE)</f>
        <v>-0.28684210526315801</v>
      </c>
      <c r="AD55" s="4">
        <f>VLOOKUP(AD11,Difficulties!$B$3:$F$22,IF(Calc_OppDef!AD33="H",4,2),FALSE)</f>
        <v>0.34473684210526301</v>
      </c>
      <c r="AE55" s="4">
        <f>VLOOKUP(AE11,Difficulties!$B$3:$F$22,IF(Calc_OppDef!AE33="H",4,2),FALSE)</f>
        <v>-2.36842105263157E-2</v>
      </c>
      <c r="AF55" s="4">
        <f>VLOOKUP(AF11,Difficulties!$B$3:$F$22,IF(Calc_OppDef!AF33="H",4,2),FALSE)</f>
        <v>0.71315789473684199</v>
      </c>
      <c r="AG55" s="4">
        <f>VLOOKUP(AG11,Difficulties!$B$3:$F$22,IF(Calc_OppDef!AG33="H",4,2),FALSE)</f>
        <v>1.0289473684210499</v>
      </c>
      <c r="AH55" s="4">
        <f>VLOOKUP(AH11,Difficulties!$B$3:$F$22,IF(Calc_OppDef!AH33="H",4,2),FALSE)</f>
        <v>8.1578947368420904E-2</v>
      </c>
      <c r="AI55" s="4">
        <f>VLOOKUP(AI11,Difficulties!$B$3:$F$22,IF(Calc_OppDef!AI33="H",4,2),FALSE)</f>
        <v>-0.49736842105263102</v>
      </c>
      <c r="AJ55" s="4">
        <f>VLOOKUP(AJ11,Difficulties!$B$3:$F$22,IF(Calc_OppDef!AJ33="H",4,2),FALSE)</f>
        <v>2.89473684210526E-2</v>
      </c>
      <c r="AK55" s="4">
        <f>VLOOKUP(AK11,Difficulties!$B$3:$F$22,IF(Calc_OppDef!AK33="H",4,2),FALSE)</f>
        <v>-0.8</v>
      </c>
      <c r="AL55" s="4">
        <f>VLOOKUP(AL11,Difficulties!$B$3:$F$22,IF(Calc_OppDef!AL33="H",4,2),FALSE)</f>
        <v>-0.2</v>
      </c>
      <c r="AM55" s="4">
        <f>VLOOKUP(AM11,Difficulties!$B$3:$F$22,IF(Calc_OppDef!AM33="H",4,2),FALSE)</f>
        <v>-0.39210526315789401</v>
      </c>
    </row>
    <row r="56" spans="1:39" ht="12.75" customHeight="1" x14ac:dyDescent="0.35">
      <c r="A56" s="68" t="str">
        <f t="shared" si="1"/>
        <v>Huddersfield</v>
      </c>
      <c r="B56" s="4">
        <f>VLOOKUP(B12,Difficulties!$B$3:$F$22,IF(Calc_OppDef!B34="H",4,2),FALSE)</f>
        <v>0.34473684210526301</v>
      </c>
      <c r="C56" s="4">
        <f>VLOOKUP(C12,Difficulties!$B$3:$F$22,IF(Calc_OppDef!C34="H",4,2),FALSE)</f>
        <v>1.87105263157894</v>
      </c>
      <c r="D56" s="4">
        <f>VLOOKUP(D12,Difficulties!$B$3:$F$22,IF(Calc_OppDef!D34="H",4,2),FALSE)</f>
        <v>-0.8</v>
      </c>
      <c r="E56" s="4">
        <f>VLOOKUP(E12,Difficulties!$B$3:$F$22,IF(Calc_OppDef!E34="H",4,2),FALSE)</f>
        <v>0.134210526315789</v>
      </c>
      <c r="F56" s="4">
        <f>VLOOKUP(F12,Difficulties!$B$3:$F$22,IF(Calc_OppDef!F34="H",4,2),FALSE)</f>
        <v>-0.49736842105263102</v>
      </c>
      <c r="G56" s="4">
        <f>VLOOKUP(G12,Difficulties!$B$3:$F$22,IF(Calc_OppDef!G34="H",4,2),FALSE)</f>
        <v>-2.36842105263157E-2</v>
      </c>
      <c r="H56" s="4">
        <f>VLOOKUP(H12,Difficulties!$B$3:$F$22,IF(Calc_OppDef!H34="H",4,2),FALSE)</f>
        <v>0.44999999999999901</v>
      </c>
      <c r="I56" s="4">
        <f>VLOOKUP(I12,Difficulties!$B$3:$F$22,IF(Calc_OppDef!I34="H",4,2),FALSE)</f>
        <v>-0.49736842105263102</v>
      </c>
      <c r="J56" s="4">
        <f>VLOOKUP(J12,Difficulties!$B$3:$F$22,IF(Calc_OppDef!J34="H",4,2),FALSE)</f>
        <v>0.71315789473684199</v>
      </c>
      <c r="K56" s="4">
        <f>VLOOKUP(K12,Difficulties!$B$3:$F$22,IF(Calc_OppDef!K34="H",4,2),FALSE)</f>
        <v>8.1578947368420904E-2</v>
      </c>
      <c r="L56" s="4">
        <f>VLOOKUP(L12,Difficulties!$B$3:$F$22,IF(Calc_OppDef!L34="H",4,2),FALSE)</f>
        <v>-0.57999999999999996</v>
      </c>
      <c r="M56" s="4">
        <f>VLOOKUP(M12,Difficulties!$B$3:$F$22,IF(Calc_OppDef!M34="H",4,2),FALSE)</f>
        <v>-7.6315789473684295E-2</v>
      </c>
      <c r="N56" s="4">
        <f>VLOOKUP(N12,Difficulties!$B$3:$F$22,IF(Calc_OppDef!N34="H",4,2),FALSE)</f>
        <v>-0.2</v>
      </c>
      <c r="O56" s="4">
        <f>VLOOKUP(O12,Difficulties!$B$3:$F$22,IF(Calc_OppDef!O34="H",4,2),FALSE)</f>
        <v>-0.81315789473684197</v>
      </c>
      <c r="P56" s="4">
        <f>VLOOKUP(P12,Difficulties!$B$3:$F$22,IF(Calc_OppDef!P34="H",4,2),FALSE)</f>
        <v>2.89473684210526E-2</v>
      </c>
      <c r="Q56" s="4">
        <f>VLOOKUP(Q12,Difficulties!$B$3:$F$22,IF(Calc_OppDef!Q34="H",4,2),FALSE)</f>
        <v>1.5026315789473601</v>
      </c>
      <c r="R56" s="4">
        <f>VLOOKUP(R12,Difficulties!$B$3:$F$22,IF(Calc_OppDef!R34="H",4,2),FALSE)</f>
        <v>-0.39210526315789401</v>
      </c>
      <c r="S56" s="4">
        <f>VLOOKUP(S12,Difficulties!$B$3:$F$22,IF(Calc_OppDef!S34="H",4,2),FALSE)</f>
        <v>-0.44473684210526299</v>
      </c>
      <c r="T56" s="4">
        <f>VLOOKUP(T12,Difficulties!$B$3:$F$22,IF(Calc_OppDef!T34="H",4,2),FALSE)</f>
        <v>0.66052631578947296</v>
      </c>
      <c r="U56" s="4">
        <f>VLOOKUP(U12,Difficulties!$B$3:$F$22,IF(Calc_OppDef!U34="H",4,2),FALSE)</f>
        <v>-0.36</v>
      </c>
      <c r="V56" s="4">
        <f>VLOOKUP(V12,Difficulties!$B$3:$F$22,IF(Calc_OppDef!V34="H",4,2),FALSE)</f>
        <v>-0.28684210526315801</v>
      </c>
      <c r="W56" s="4">
        <f>VLOOKUP(W12,Difficulties!$B$3:$F$22,IF(Calc_OppDef!W34="H",4,2),FALSE)</f>
        <v>-0.36</v>
      </c>
      <c r="X56" s="4">
        <f>VLOOKUP(X12,Difficulties!$B$3:$F$22,IF(Calc_OppDef!X34="H",4,2),FALSE)</f>
        <v>1.0289473684210499</v>
      </c>
      <c r="Y56" s="4">
        <f>VLOOKUP(Y12,Difficulties!$B$3:$F$22,IF(Calc_OppDef!Y34="H",4,2),FALSE)</f>
        <v>-0.49736842105263102</v>
      </c>
      <c r="Z56" s="4">
        <f>VLOOKUP(Z12,Difficulties!$B$3:$F$22,IF(Calc_OppDef!Z34="H",4,2),FALSE)</f>
        <v>0.23947368421052601</v>
      </c>
      <c r="AA56" s="4">
        <f>VLOOKUP(AA12,Difficulties!$B$3:$F$22,IF(Calc_OppDef!AA34="H",4,2),FALSE)</f>
        <v>-0.28684210526315801</v>
      </c>
      <c r="AB56" s="4">
        <f>VLOOKUP(AB12,Difficulties!$B$3:$F$22,IF(Calc_OppDef!AB34="H",4,2),FALSE)</f>
        <v>-0.23421052631578901</v>
      </c>
      <c r="AC56" s="4">
        <f>VLOOKUP(AC12,Difficulties!$B$3:$F$22,IF(Calc_OppDef!AC34="H",4,2),FALSE)</f>
        <v>-0.67</v>
      </c>
      <c r="AD56" s="4">
        <f>VLOOKUP(AD12,Difficulties!$B$3:$F$22,IF(Calc_OppDef!AD34="H",4,2),FALSE)</f>
        <v>-7.6315789473684295E-2</v>
      </c>
      <c r="AE56" s="4">
        <f>VLOOKUP(AE12,Difficulties!$B$3:$F$22,IF(Calc_OppDef!AE34="H",4,2),FALSE)</f>
        <v>-0.33947368421052598</v>
      </c>
      <c r="AF56" s="4">
        <f>VLOOKUP(AF12,Difficulties!$B$3:$F$22,IF(Calc_OppDef!AF34="H",4,2),FALSE)</f>
        <v>-7.6315789473684295E-2</v>
      </c>
      <c r="AG56" s="4">
        <f>VLOOKUP(AG12,Difficulties!$B$3:$F$22,IF(Calc_OppDef!AG34="H",4,2),FALSE)</f>
        <v>0.186842105263157</v>
      </c>
      <c r="AH56" s="4">
        <f>VLOOKUP(AH12,Difficulties!$B$3:$F$22,IF(Calc_OppDef!AH34="H",4,2),FALSE)</f>
        <v>0.29210526315789398</v>
      </c>
      <c r="AI56" s="4">
        <f>VLOOKUP(AI12,Difficulties!$B$3:$F$22,IF(Calc_OppDef!AI34="H",4,2),FALSE)</f>
        <v>0.76578947368421002</v>
      </c>
      <c r="AJ56" s="4">
        <f>VLOOKUP(AJ12,Difficulties!$B$3:$F$22,IF(Calc_OppDef!AJ34="H",4,2),FALSE)</f>
        <v>-0.44473684210526299</v>
      </c>
      <c r="AK56" s="4">
        <f>VLOOKUP(AK12,Difficulties!$B$3:$F$22,IF(Calc_OppDef!AK34="H",4,2),FALSE)</f>
        <v>1.0289473684210499</v>
      </c>
      <c r="AL56" s="4">
        <f>VLOOKUP(AL12,Difficulties!$B$3:$F$22,IF(Calc_OppDef!AL34="H",4,2),FALSE)</f>
        <v>0.23947368421052601</v>
      </c>
      <c r="AM56" s="4">
        <f>VLOOKUP(AM12,Difficulties!$B$3:$F$22,IF(Calc_OppDef!AM34="H",4,2),FALSE)</f>
        <v>-0.28684210526315801</v>
      </c>
    </row>
    <row r="57" spans="1:39" ht="12.75" customHeight="1" x14ac:dyDescent="0.35">
      <c r="A57" s="68" t="str">
        <f t="shared" si="1"/>
        <v>Leicester</v>
      </c>
      <c r="B57" s="4">
        <f>VLOOKUP(B13,Difficulties!$B$3:$F$22,IF(Calc_OppDef!B35="H",4,2),FALSE)</f>
        <v>0.66052631578947296</v>
      </c>
      <c r="C57" s="4">
        <f>VLOOKUP(C13,Difficulties!$B$3:$F$22,IF(Calc_OppDef!C35="H",4,2),FALSE)</f>
        <v>-0.67</v>
      </c>
      <c r="D57" s="4">
        <f>VLOOKUP(D13,Difficulties!$B$3:$F$22,IF(Calc_OppDef!D35="H",4,2),FALSE)</f>
        <v>-0.28684210526315801</v>
      </c>
      <c r="E57" s="4">
        <f>VLOOKUP(E13,Difficulties!$B$3:$F$22,IF(Calc_OppDef!E35="H",4,2),FALSE)</f>
        <v>0.71315789473684199</v>
      </c>
      <c r="F57" s="4">
        <f>VLOOKUP(F13,Difficulties!$B$3:$F$22,IF(Calc_OppDef!F35="H",4,2),FALSE)</f>
        <v>2.89473684210526E-2</v>
      </c>
      <c r="G57" s="4">
        <f>VLOOKUP(G13,Difficulties!$B$3:$F$22,IF(Calc_OppDef!G35="H",4,2),FALSE)</f>
        <v>-0.70789473684210502</v>
      </c>
      <c r="H57" s="4">
        <f>VLOOKUP(H13,Difficulties!$B$3:$F$22,IF(Calc_OppDef!H35="H",4,2),FALSE)</f>
        <v>-0.23421052631578901</v>
      </c>
      <c r="I57" s="4">
        <f>VLOOKUP(I13,Difficulties!$B$3:$F$22,IF(Calc_OppDef!I35="H",4,2),FALSE)</f>
        <v>-0.49736842105263102</v>
      </c>
      <c r="J57" s="4">
        <f>VLOOKUP(J13,Difficulties!$B$3:$F$22,IF(Calc_OppDef!J35="H",4,2),FALSE)</f>
        <v>1.5026315789473601</v>
      </c>
      <c r="K57" s="4">
        <f>VLOOKUP(K13,Difficulties!$B$3:$F$22,IF(Calc_OppDef!K35="H",4,2),FALSE)</f>
        <v>-7.6315789473684295E-2</v>
      </c>
      <c r="L57" s="4">
        <f>VLOOKUP(L13,Difficulties!$B$3:$F$22,IF(Calc_OppDef!L35="H",4,2),FALSE)</f>
        <v>-0.36</v>
      </c>
      <c r="M57" s="4">
        <f>VLOOKUP(M13,Difficulties!$B$3:$F$22,IF(Calc_OppDef!M35="H",4,2),FALSE)</f>
        <v>-0.28684210526315801</v>
      </c>
      <c r="N57" s="4">
        <f>VLOOKUP(N13,Difficulties!$B$3:$F$22,IF(Calc_OppDef!N35="H",4,2),FALSE)</f>
        <v>-7.6315789473684295E-2</v>
      </c>
      <c r="O57" s="4">
        <f>VLOOKUP(O13,Difficulties!$B$3:$F$22,IF(Calc_OppDef!O35="H",4,2),FALSE)</f>
        <v>-0.44473684210526299</v>
      </c>
      <c r="P57" s="4">
        <f>VLOOKUP(P13,Difficulties!$B$3:$F$22,IF(Calc_OppDef!P35="H",4,2),FALSE)</f>
        <v>-0.36</v>
      </c>
      <c r="Q57" s="4">
        <f>VLOOKUP(Q13,Difficulties!$B$3:$F$22,IF(Calc_OppDef!Q35="H",4,2),FALSE)</f>
        <v>0.44999999999999901</v>
      </c>
      <c r="R57" s="4">
        <f>VLOOKUP(R13,Difficulties!$B$3:$F$22,IF(Calc_OppDef!R35="H",4,2),FALSE)</f>
        <v>0.186842105263157</v>
      </c>
      <c r="S57" s="4">
        <f>VLOOKUP(S13,Difficulties!$B$3:$F$22,IF(Calc_OppDef!S35="H",4,2),FALSE)</f>
        <v>0.23947368421052601</v>
      </c>
      <c r="T57" s="4">
        <f>VLOOKUP(T13,Difficulties!$B$3:$F$22,IF(Calc_OppDef!T35="H",4,2),FALSE)</f>
        <v>1.0289473684210499</v>
      </c>
      <c r="U57" s="4">
        <f>VLOOKUP(U13,Difficulties!$B$3:$F$22,IF(Calc_OppDef!U35="H",4,2),FALSE)</f>
        <v>-0.8</v>
      </c>
      <c r="V57" s="4">
        <f>VLOOKUP(V13,Difficulties!$B$3:$F$22,IF(Calc_OppDef!V35="H",4,2),FALSE)</f>
        <v>0.134210526315789</v>
      </c>
      <c r="W57" s="4">
        <f>VLOOKUP(W13,Difficulties!$B$3:$F$22,IF(Calc_OppDef!W35="H",4,2),FALSE)</f>
        <v>-0.44473684210526299</v>
      </c>
      <c r="X57" s="4">
        <f>VLOOKUP(X13,Difficulties!$B$3:$F$22,IF(Calc_OppDef!X35="H",4,2),FALSE)</f>
        <v>-0.2</v>
      </c>
      <c r="Y57" s="4">
        <f>VLOOKUP(Y13,Difficulties!$B$3:$F$22,IF(Calc_OppDef!Y35="H",4,2),FALSE)</f>
        <v>1.0289473684210499</v>
      </c>
      <c r="Z57" s="4">
        <f>VLOOKUP(Z13,Difficulties!$B$3:$F$22,IF(Calc_OppDef!Z35="H",4,2),FALSE)</f>
        <v>0.23947368421052601</v>
      </c>
      <c r="AA57" s="4">
        <f>VLOOKUP(AA13,Difficulties!$B$3:$F$22,IF(Calc_OppDef!AA35="H",4,2),FALSE)</f>
        <v>0.76578947368421002</v>
      </c>
      <c r="AB57" s="4">
        <f>VLOOKUP(AB13,Difficulties!$B$3:$F$22,IF(Calc_OppDef!AB35="H",4,2),FALSE)</f>
        <v>-0.49736842105263102</v>
      </c>
      <c r="AC57" s="4">
        <f>VLOOKUP(AC13,Difficulties!$B$3:$F$22,IF(Calc_OppDef!AC35="H",4,2),FALSE)</f>
        <v>-0.81315789473684197</v>
      </c>
      <c r="AD57" s="4">
        <f>VLOOKUP(AD13,Difficulties!$B$3:$F$22,IF(Calc_OppDef!AD35="H",4,2),FALSE)</f>
        <v>8.1578947368420904E-2</v>
      </c>
      <c r="AE57" s="4">
        <f>VLOOKUP(AE13,Difficulties!$B$3:$F$22,IF(Calc_OppDef!AE35="H",4,2),FALSE)</f>
        <v>-0.57999999999999996</v>
      </c>
      <c r="AF57" s="4">
        <f>VLOOKUP(AF13,Difficulties!$B$3:$F$22,IF(Calc_OppDef!AF35="H",4,2),FALSE)</f>
        <v>-0.49736842105263102</v>
      </c>
      <c r="AG57" s="4">
        <f>VLOOKUP(AG13,Difficulties!$B$3:$F$22,IF(Calc_OppDef!AG35="H",4,2),FALSE)</f>
        <v>-0.33947368421052598</v>
      </c>
      <c r="AH57" s="4">
        <f>VLOOKUP(AH13,Difficulties!$B$3:$F$22,IF(Calc_OppDef!AH35="H",4,2),FALSE)</f>
        <v>-0.49736842105263102</v>
      </c>
      <c r="AI57" s="4">
        <f>VLOOKUP(AI13,Difficulties!$B$3:$F$22,IF(Calc_OppDef!AI35="H",4,2),FALSE)</f>
        <v>-0.39210526315789401</v>
      </c>
      <c r="AJ57" s="4">
        <f>VLOOKUP(AJ13,Difficulties!$B$3:$F$22,IF(Calc_OppDef!AJ35="H",4,2),FALSE)</f>
        <v>-7.6315789473684295E-2</v>
      </c>
      <c r="AK57" s="4">
        <f>VLOOKUP(AK13,Difficulties!$B$3:$F$22,IF(Calc_OppDef!AK35="H",4,2),FALSE)</f>
        <v>-0.28684210526315801</v>
      </c>
      <c r="AL57" s="4">
        <f>VLOOKUP(AL13,Difficulties!$B$3:$F$22,IF(Calc_OppDef!AL35="H",4,2),FALSE)</f>
        <v>1.87105263157894</v>
      </c>
      <c r="AM57" s="4">
        <f>VLOOKUP(AM13,Difficulties!$B$3:$F$22,IF(Calc_OppDef!AM35="H",4,2),FALSE)</f>
        <v>0.34473684210526301</v>
      </c>
    </row>
    <row r="58" spans="1:39" ht="12.75" customHeight="1" x14ac:dyDescent="0.35">
      <c r="A58" s="68" t="str">
        <f t="shared" si="1"/>
        <v>Liverpool</v>
      </c>
      <c r="B58" s="4">
        <f>VLOOKUP(B14,Difficulties!$B$3:$F$22,IF(Calc_OppDef!B36="H",4,2),FALSE)</f>
        <v>-7.6315789473684295E-2</v>
      </c>
      <c r="C58" s="4">
        <f>VLOOKUP(C14,Difficulties!$B$3:$F$22,IF(Calc_OppDef!C36="H",4,2),FALSE)</f>
        <v>0.186842105263157</v>
      </c>
      <c r="D58" s="4">
        <f>VLOOKUP(D14,Difficulties!$B$3:$F$22,IF(Calc_OppDef!D36="H",4,2),FALSE)</f>
        <v>-0.81315789473684197</v>
      </c>
      <c r="E58" s="4">
        <f>VLOOKUP(E14,Difficulties!$B$3:$F$22,IF(Calc_OppDef!E36="H",4,2),FALSE)</f>
        <v>-2.36842105263157E-2</v>
      </c>
      <c r="F58" s="4">
        <f>VLOOKUP(F14,Difficulties!$B$3:$F$22,IF(Calc_OppDef!F36="H",4,2),FALSE)</f>
        <v>0.76578947368421002</v>
      </c>
      <c r="G58" s="4">
        <f>VLOOKUP(G14,Difficulties!$B$3:$F$22,IF(Calc_OppDef!G36="H",4,2),FALSE)</f>
        <v>-0.44473684210526299</v>
      </c>
      <c r="H58" s="4">
        <f>VLOOKUP(H14,Difficulties!$B$3:$F$22,IF(Calc_OppDef!H36="H",4,2),FALSE)</f>
        <v>0.23947368421052601</v>
      </c>
      <c r="I58" s="4">
        <f>VLOOKUP(I14,Difficulties!$B$3:$F$22,IF(Calc_OppDef!I36="H",4,2),FALSE)</f>
        <v>1.0289473684210499</v>
      </c>
      <c r="J58" s="4">
        <f>VLOOKUP(J14,Difficulties!$B$3:$F$22,IF(Calc_OppDef!J36="H",4,2),FALSE)</f>
        <v>-0.49736842105263102</v>
      </c>
      <c r="K58" s="4">
        <f>VLOOKUP(K14,Difficulties!$B$3:$F$22,IF(Calc_OppDef!K36="H",4,2),FALSE)</f>
        <v>-0.8</v>
      </c>
      <c r="L58" s="4">
        <f>VLOOKUP(L14,Difficulties!$B$3:$F$22,IF(Calc_OppDef!L36="H",4,2),FALSE)</f>
        <v>1.5026315789473601</v>
      </c>
      <c r="M58" s="4">
        <f>VLOOKUP(M14,Difficulties!$B$3:$F$22,IF(Calc_OppDef!M36="H",4,2),FALSE)</f>
        <v>-0.57999999999999996</v>
      </c>
      <c r="N58" s="4">
        <f>VLOOKUP(N14,Difficulties!$B$3:$F$22,IF(Calc_OppDef!N36="H",4,2),FALSE)</f>
        <v>8.1578947368420904E-2</v>
      </c>
      <c r="O58" s="4">
        <f>VLOOKUP(O14,Difficulties!$B$3:$F$22,IF(Calc_OppDef!O36="H",4,2),FALSE)</f>
        <v>-0.49736842105263102</v>
      </c>
      <c r="P58" s="4">
        <f>VLOOKUP(P14,Difficulties!$B$3:$F$22,IF(Calc_OppDef!P36="H",4,2),FALSE)</f>
        <v>-0.49736842105263102</v>
      </c>
      <c r="Q58" s="4">
        <f>VLOOKUP(Q14,Difficulties!$B$3:$F$22,IF(Calc_OppDef!Q36="H",4,2),FALSE)</f>
        <v>2.89473684210526E-2</v>
      </c>
      <c r="R58" s="4">
        <f>VLOOKUP(R14,Difficulties!$B$3:$F$22,IF(Calc_OppDef!R36="H",4,2),FALSE)</f>
        <v>0.23947368421052601</v>
      </c>
      <c r="S58" s="4">
        <f>VLOOKUP(S14,Difficulties!$B$3:$F$22,IF(Calc_OppDef!S36="H",4,2),FALSE)</f>
        <v>-0.2</v>
      </c>
      <c r="T58" s="4">
        <f>VLOOKUP(T14,Difficulties!$B$3:$F$22,IF(Calc_OppDef!T36="H",4,2),FALSE)</f>
        <v>-0.39210526315789401</v>
      </c>
      <c r="U58" s="4">
        <f>VLOOKUP(U14,Difficulties!$B$3:$F$22,IF(Calc_OppDef!U36="H",4,2),FALSE)</f>
        <v>-0.28684210526315801</v>
      </c>
      <c r="V58" s="4">
        <f>VLOOKUP(V14,Difficulties!$B$3:$F$22,IF(Calc_OppDef!V36="H",4,2),FALSE)</f>
        <v>1.87105263157894</v>
      </c>
      <c r="W58" s="4">
        <f>VLOOKUP(W14,Difficulties!$B$3:$F$22,IF(Calc_OppDef!W36="H",4,2),FALSE)</f>
        <v>-7.6315789473684295E-2</v>
      </c>
      <c r="X58" s="4">
        <f>VLOOKUP(X14,Difficulties!$B$3:$F$22,IF(Calc_OppDef!X36="H",4,2),FALSE)</f>
        <v>-0.49736842105263102</v>
      </c>
      <c r="Y58" s="4">
        <f>VLOOKUP(Y14,Difficulties!$B$3:$F$22,IF(Calc_OppDef!Y36="H",4,2),FALSE)</f>
        <v>0.29210526315789398</v>
      </c>
      <c r="Z58" s="4">
        <f>VLOOKUP(Z14,Difficulties!$B$3:$F$22,IF(Calc_OppDef!Z36="H",4,2),FALSE)</f>
        <v>-7.6315789473684295E-2</v>
      </c>
      <c r="AA58" s="4">
        <f>VLOOKUP(AA14,Difficulties!$B$3:$F$22,IF(Calc_OppDef!AA36="H",4,2),FALSE)</f>
        <v>-0.33947368421052598</v>
      </c>
      <c r="AB58" s="4">
        <f>VLOOKUP(AB14,Difficulties!$B$3:$F$22,IF(Calc_OppDef!AB36="H",4,2),FALSE)</f>
        <v>0.66052631578947296</v>
      </c>
      <c r="AC58" s="4">
        <f>VLOOKUP(AC14,Difficulties!$B$3:$F$22,IF(Calc_OppDef!AC36="H",4,2),FALSE)</f>
        <v>-0.44473684210526299</v>
      </c>
      <c r="AD58" s="4">
        <f>VLOOKUP(AD14,Difficulties!$B$3:$F$22,IF(Calc_OppDef!AD36="H",4,2),FALSE)</f>
        <v>0.134210526315789</v>
      </c>
      <c r="AE58" s="4">
        <f>VLOOKUP(AE14,Difficulties!$B$3:$F$22,IF(Calc_OppDef!AE36="H",4,2),FALSE)</f>
        <v>-0.28684210526315801</v>
      </c>
      <c r="AF58" s="4">
        <f>VLOOKUP(AF14,Difficulties!$B$3:$F$22,IF(Calc_OppDef!AF36="H",4,2),FALSE)</f>
        <v>-0.36</v>
      </c>
      <c r="AG58" s="4">
        <f>VLOOKUP(AG14,Difficulties!$B$3:$F$22,IF(Calc_OppDef!AG36="H",4,2),FALSE)</f>
        <v>0.44999999999999901</v>
      </c>
      <c r="AH58" s="4">
        <f>VLOOKUP(AH14,Difficulties!$B$3:$F$22,IF(Calc_OppDef!AH36="H",4,2),FALSE)</f>
        <v>-0.28684210526315801</v>
      </c>
      <c r="AI58" s="4">
        <f>VLOOKUP(AI14,Difficulties!$B$3:$F$22,IF(Calc_OppDef!AI36="H",4,2),FALSE)</f>
        <v>0.34473684210526301</v>
      </c>
      <c r="AJ58" s="4">
        <f>VLOOKUP(AJ14,Difficulties!$B$3:$F$22,IF(Calc_OppDef!AJ36="H",4,2),FALSE)</f>
        <v>-0.36</v>
      </c>
      <c r="AK58" s="4">
        <f>VLOOKUP(AK14,Difficulties!$B$3:$F$22,IF(Calc_OppDef!AK36="H",4,2),FALSE)</f>
        <v>-0.70789473684210502</v>
      </c>
      <c r="AL58" s="4">
        <f>VLOOKUP(AL14,Difficulties!$B$3:$F$22,IF(Calc_OppDef!AL36="H",4,2),FALSE)</f>
        <v>-0.23421052631578901</v>
      </c>
      <c r="AM58" s="4">
        <f>VLOOKUP(AM14,Difficulties!$B$3:$F$22,IF(Calc_OppDef!AM36="H",4,2),FALSE)</f>
        <v>-0.67</v>
      </c>
    </row>
    <row r="59" spans="1:39" ht="12.75" customHeight="1" x14ac:dyDescent="0.35">
      <c r="A59" s="68" t="str">
        <f t="shared" si="1"/>
        <v>Man City</v>
      </c>
      <c r="B59" s="4">
        <f>VLOOKUP(B15,Difficulties!$B$3:$F$22,IF(Calc_OppDef!B37="H",4,2),FALSE)</f>
        <v>1.5026315789473601</v>
      </c>
      <c r="C59" s="4">
        <f>VLOOKUP(C15,Difficulties!$B$3:$F$22,IF(Calc_OppDef!C37="H",4,2),FALSE)</f>
        <v>-0.70789473684210502</v>
      </c>
      <c r="D59" s="4">
        <f>VLOOKUP(D15,Difficulties!$B$3:$F$22,IF(Calc_OppDef!D37="H",4,2),FALSE)</f>
        <v>-0.2</v>
      </c>
      <c r="E59" s="4">
        <f>VLOOKUP(E15,Difficulties!$B$3:$F$22,IF(Calc_OppDef!E37="H",4,2),FALSE)</f>
        <v>-0.39210526315789401</v>
      </c>
      <c r="F59" s="4">
        <f>VLOOKUP(F15,Difficulties!$B$3:$F$22,IF(Calc_OppDef!F37="H",4,2),FALSE)</f>
        <v>-0.57999999999999996</v>
      </c>
      <c r="G59" s="4">
        <f>VLOOKUP(G15,Difficulties!$B$3:$F$22,IF(Calc_OppDef!G37="H",4,2),FALSE)</f>
        <v>-0.36</v>
      </c>
      <c r="H59" s="4">
        <f>VLOOKUP(H15,Difficulties!$B$3:$F$22,IF(Calc_OppDef!H37="H",4,2),FALSE)</f>
        <v>-0.81315789473684197</v>
      </c>
      <c r="I59" s="4">
        <f>VLOOKUP(I15,Difficulties!$B$3:$F$22,IF(Calc_OppDef!I37="H",4,2),FALSE)</f>
        <v>1.0289473684210499</v>
      </c>
      <c r="J59" s="4">
        <f>VLOOKUP(J15,Difficulties!$B$3:$F$22,IF(Calc_OppDef!J37="H",4,2),FALSE)</f>
        <v>-0.28684210526315801</v>
      </c>
      <c r="K59" s="4">
        <f>VLOOKUP(K15,Difficulties!$B$3:$F$22,IF(Calc_OppDef!K37="H",4,2),FALSE)</f>
        <v>0.76578947368421002</v>
      </c>
      <c r="L59" s="4">
        <f>VLOOKUP(L15,Difficulties!$B$3:$F$22,IF(Calc_OppDef!L37="H",4,2),FALSE)</f>
        <v>-0.44473684210526299</v>
      </c>
      <c r="M59" s="4">
        <f>VLOOKUP(M15,Difficulties!$B$3:$F$22,IF(Calc_OppDef!M37="H",4,2),FALSE)</f>
        <v>0.23947368421052601</v>
      </c>
      <c r="N59" s="4">
        <f>VLOOKUP(N15,Difficulties!$B$3:$F$22,IF(Calc_OppDef!N37="H",4,2),FALSE)</f>
        <v>-7.6315789473684295E-2</v>
      </c>
      <c r="O59" s="4">
        <f>VLOOKUP(O15,Difficulties!$B$3:$F$22,IF(Calc_OppDef!O37="H",4,2),FALSE)</f>
        <v>-0.33947368421052598</v>
      </c>
      <c r="P59" s="4">
        <f>VLOOKUP(P15,Difficulties!$B$3:$F$22,IF(Calc_OppDef!P37="H",4,2),FALSE)</f>
        <v>8.1578947368420904E-2</v>
      </c>
      <c r="Q59" s="4">
        <f>VLOOKUP(Q15,Difficulties!$B$3:$F$22,IF(Calc_OppDef!Q37="H",4,2),FALSE)</f>
        <v>0.23947368421052601</v>
      </c>
      <c r="R59" s="4">
        <f>VLOOKUP(R15,Difficulties!$B$3:$F$22,IF(Calc_OppDef!R37="H",4,2),FALSE)</f>
        <v>-0.49736842105263102</v>
      </c>
      <c r="S59" s="4">
        <f>VLOOKUP(S15,Difficulties!$B$3:$F$22,IF(Calc_OppDef!S37="H",4,2),FALSE)</f>
        <v>-0.49736842105263102</v>
      </c>
      <c r="T59" s="4">
        <f>VLOOKUP(T15,Difficulties!$B$3:$F$22,IF(Calc_OppDef!T37="H",4,2),FALSE)</f>
        <v>-2.36842105263157E-2</v>
      </c>
      <c r="U59" s="4">
        <f>VLOOKUP(U15,Difficulties!$B$3:$F$22,IF(Calc_OppDef!U37="H",4,2),FALSE)</f>
        <v>-0.28684210526315801</v>
      </c>
      <c r="V59" s="4">
        <f>VLOOKUP(V15,Difficulties!$B$3:$F$22,IF(Calc_OppDef!V37="H",4,2),FALSE)</f>
        <v>0.71315789473684199</v>
      </c>
      <c r="W59" s="4">
        <f>VLOOKUP(W15,Difficulties!$B$3:$F$22,IF(Calc_OppDef!W37="H",4,2),FALSE)</f>
        <v>-0.67</v>
      </c>
      <c r="X59" s="4">
        <f>VLOOKUP(X15,Difficulties!$B$3:$F$22,IF(Calc_OppDef!X37="H",4,2),FALSE)</f>
        <v>-0.49736842105263102</v>
      </c>
      <c r="Y59" s="4">
        <f>VLOOKUP(Y15,Difficulties!$B$3:$F$22,IF(Calc_OppDef!Y37="H",4,2),FALSE)</f>
        <v>-0.23421052631578901</v>
      </c>
      <c r="Z59" s="4">
        <f>VLOOKUP(Z15,Difficulties!$B$3:$F$22,IF(Calc_OppDef!Z37="H",4,2),FALSE)</f>
        <v>-0.28684210526315801</v>
      </c>
      <c r="AA59" s="4">
        <f>VLOOKUP(AA15,Difficulties!$B$3:$F$22,IF(Calc_OppDef!AA37="H",4,2),FALSE)</f>
        <v>0.34473684210526301</v>
      </c>
      <c r="AB59" s="4">
        <f>VLOOKUP(AB15,Difficulties!$B$3:$F$22,IF(Calc_OppDef!AB37="H",4,2),FALSE)</f>
        <v>0.134210526315789</v>
      </c>
      <c r="AC59" s="4">
        <f>VLOOKUP(AC15,Difficulties!$B$3:$F$22,IF(Calc_OppDef!AC37="H",4,2),FALSE)</f>
        <v>-7.6315789473684295E-2</v>
      </c>
      <c r="AD59" s="4">
        <f>VLOOKUP(AD15,Difficulties!$B$3:$F$22,IF(Calc_OppDef!AD37="H",4,2),FALSE)</f>
        <v>2.89473684210526E-2</v>
      </c>
      <c r="AE59" s="4">
        <f>VLOOKUP(AE15,Difficulties!$B$3:$F$22,IF(Calc_OppDef!AE37="H",4,2),FALSE)</f>
        <v>-0.44473684210526299</v>
      </c>
      <c r="AF59" s="4">
        <f>VLOOKUP(AF15,Difficulties!$B$3:$F$22,IF(Calc_OppDef!AF37="H",4,2),FALSE)</f>
        <v>0.66052631578947296</v>
      </c>
      <c r="AG59" s="4">
        <f>VLOOKUP(AG15,Difficulties!$B$3:$F$22,IF(Calc_OppDef!AG37="H",4,2),FALSE)</f>
        <v>-0.36</v>
      </c>
      <c r="AH59" s="4">
        <f>VLOOKUP(AH15,Difficulties!$B$3:$F$22,IF(Calc_OppDef!AH37="H",4,2),FALSE)</f>
        <v>-0.8</v>
      </c>
      <c r="AI59" s="4">
        <f>VLOOKUP(AI15,Difficulties!$B$3:$F$22,IF(Calc_OppDef!AI37="H",4,2),FALSE)</f>
        <v>0.186842105263157</v>
      </c>
      <c r="AJ59" s="4">
        <f>VLOOKUP(AJ15,Difficulties!$B$3:$F$22,IF(Calc_OppDef!AJ37="H",4,2),FALSE)</f>
        <v>0.44999999999999901</v>
      </c>
      <c r="AK59" s="4">
        <f>VLOOKUP(AK15,Difficulties!$B$3:$F$22,IF(Calc_OppDef!AK37="H",4,2),FALSE)</f>
        <v>-0.49736842105263102</v>
      </c>
      <c r="AL59" s="4">
        <f>VLOOKUP(AL15,Difficulties!$B$3:$F$22,IF(Calc_OppDef!AL37="H",4,2),FALSE)</f>
        <v>0.29210526315789398</v>
      </c>
      <c r="AM59" s="4">
        <f>VLOOKUP(AM15,Difficulties!$B$3:$F$22,IF(Calc_OppDef!AM37="H",4,2),FALSE)</f>
        <v>-7.6315789473684295E-2</v>
      </c>
    </row>
    <row r="60" spans="1:39" ht="12.75" customHeight="1" x14ac:dyDescent="0.35">
      <c r="A60" s="68" t="str">
        <f t="shared" si="1"/>
        <v>Man Utd</v>
      </c>
      <c r="B60" s="4">
        <f>VLOOKUP(B16,Difficulties!$B$3:$F$22,IF(Calc_OppDef!B38="H",4,2),FALSE)</f>
        <v>0.29210526315789398</v>
      </c>
      <c r="C60" s="4">
        <f>VLOOKUP(C16,Difficulties!$B$3:$F$22,IF(Calc_OppDef!C38="H",4,2),FALSE)</f>
        <v>-7.6315789473684295E-2</v>
      </c>
      <c r="D60" s="4">
        <f>VLOOKUP(D16,Difficulties!$B$3:$F$22,IF(Calc_OppDef!D38="H",4,2),FALSE)</f>
        <v>0.44999999999999901</v>
      </c>
      <c r="E60" s="4">
        <f>VLOOKUP(E16,Difficulties!$B$3:$F$22,IF(Calc_OppDef!E38="H",4,2),FALSE)</f>
        <v>-0.49736842105263102</v>
      </c>
      <c r="F60" s="4">
        <f>VLOOKUP(F16,Difficulties!$B$3:$F$22,IF(Calc_OppDef!F38="H",4,2),FALSE)</f>
        <v>8.1578947368420904E-2</v>
      </c>
      <c r="G60" s="4">
        <f>VLOOKUP(G16,Difficulties!$B$3:$F$22,IF(Calc_OppDef!G38="H",4,2),FALSE)</f>
        <v>-0.67</v>
      </c>
      <c r="H60" s="4">
        <f>VLOOKUP(H16,Difficulties!$B$3:$F$22,IF(Calc_OppDef!H38="H",4,2),FALSE)</f>
        <v>-7.6315789473684295E-2</v>
      </c>
      <c r="I60" s="4">
        <f>VLOOKUP(I16,Difficulties!$B$3:$F$22,IF(Calc_OppDef!I38="H",4,2),FALSE)</f>
        <v>-0.39210526315789401</v>
      </c>
      <c r="J60" s="4">
        <f>VLOOKUP(J16,Difficulties!$B$3:$F$22,IF(Calc_OppDef!J38="H",4,2),FALSE)</f>
        <v>0.23947368421052601</v>
      </c>
      <c r="K60" s="4">
        <f>VLOOKUP(K16,Difficulties!$B$3:$F$22,IF(Calc_OppDef!K38="H",4,2),FALSE)</f>
        <v>-0.49736842105263102</v>
      </c>
      <c r="L60" s="4">
        <f>VLOOKUP(L16,Difficulties!$B$3:$F$22,IF(Calc_OppDef!L38="H",4,2),FALSE)</f>
        <v>2.89473684210526E-2</v>
      </c>
      <c r="M60" s="4">
        <f>VLOOKUP(M16,Difficulties!$B$3:$F$22,IF(Calc_OppDef!M38="H",4,2),FALSE)</f>
        <v>1.87105263157894</v>
      </c>
      <c r="N60" s="4">
        <f>VLOOKUP(N16,Difficulties!$B$3:$F$22,IF(Calc_OppDef!N38="H",4,2),FALSE)</f>
        <v>-0.49736842105263102</v>
      </c>
      <c r="O60" s="4">
        <f>VLOOKUP(O16,Difficulties!$B$3:$F$22,IF(Calc_OppDef!O38="H",4,2),FALSE)</f>
        <v>-0.28684210526315801</v>
      </c>
      <c r="P60" s="4">
        <f>VLOOKUP(P16,Difficulties!$B$3:$F$22,IF(Calc_OppDef!P38="H",4,2),FALSE)</f>
        <v>-0.28684210526315801</v>
      </c>
      <c r="Q60" s="4">
        <f>VLOOKUP(Q16,Difficulties!$B$3:$F$22,IF(Calc_OppDef!Q38="H",4,2),FALSE)</f>
        <v>-0.57999999999999996</v>
      </c>
      <c r="R60" s="4">
        <f>VLOOKUP(R16,Difficulties!$B$3:$F$22,IF(Calc_OppDef!R38="H",4,2),FALSE)</f>
        <v>1.0289473684210499</v>
      </c>
      <c r="S60" s="4">
        <f>VLOOKUP(S16,Difficulties!$B$3:$F$22,IF(Calc_OppDef!S38="H",4,2),FALSE)</f>
        <v>-0.36</v>
      </c>
      <c r="T60" s="4">
        <f>VLOOKUP(T16,Difficulties!$B$3:$F$22,IF(Calc_OppDef!T38="H",4,2),FALSE)</f>
        <v>-0.70789473684210502</v>
      </c>
      <c r="U60" s="4">
        <f>VLOOKUP(U16,Difficulties!$B$3:$F$22,IF(Calc_OppDef!U38="H",4,2),FALSE)</f>
        <v>-0.33947368421052598</v>
      </c>
      <c r="V60" s="4">
        <f>VLOOKUP(V16,Difficulties!$B$3:$F$22,IF(Calc_OppDef!V38="H",4,2),FALSE)</f>
        <v>-0.23421052631578901</v>
      </c>
      <c r="W60" s="4">
        <f>VLOOKUP(W16,Difficulties!$B$3:$F$22,IF(Calc_OppDef!W38="H",4,2),FALSE)</f>
        <v>0.76578947368421002</v>
      </c>
      <c r="X60" s="4">
        <f>VLOOKUP(X16,Difficulties!$B$3:$F$22,IF(Calc_OppDef!X38="H",4,2),FALSE)</f>
        <v>-0.81315789473684197</v>
      </c>
      <c r="Y60" s="4">
        <f>VLOOKUP(Y16,Difficulties!$B$3:$F$22,IF(Calc_OppDef!Y38="H",4,2),FALSE)</f>
        <v>-0.28684210526315801</v>
      </c>
      <c r="Z60" s="4">
        <f>VLOOKUP(Z16,Difficulties!$B$3:$F$22,IF(Calc_OppDef!Z38="H",4,2),FALSE)</f>
        <v>-2.36842105263157E-2</v>
      </c>
      <c r="AA60" s="4">
        <f>VLOOKUP(AA16,Difficulties!$B$3:$F$22,IF(Calc_OppDef!AA38="H",4,2),FALSE)</f>
        <v>-0.36</v>
      </c>
      <c r="AB60" s="4">
        <f>VLOOKUP(AB16,Difficulties!$B$3:$F$22,IF(Calc_OppDef!AB38="H",4,2),FALSE)</f>
        <v>0.71315789473684199</v>
      </c>
      <c r="AC60" s="4">
        <f>VLOOKUP(AC16,Difficulties!$B$3:$F$22,IF(Calc_OppDef!AC38="H",4,2),FALSE)</f>
        <v>0.186842105263157</v>
      </c>
      <c r="AD60" s="4">
        <f>VLOOKUP(AD16,Difficulties!$B$3:$F$22,IF(Calc_OppDef!AD38="H",4,2),FALSE)</f>
        <v>-0.44473684210526299</v>
      </c>
      <c r="AE60" s="4">
        <f>VLOOKUP(AE16,Difficulties!$B$3:$F$22,IF(Calc_OppDef!AE38="H",4,2),FALSE)</f>
        <v>1.5026315789473601</v>
      </c>
      <c r="AF60" s="4">
        <f>VLOOKUP(AF16,Difficulties!$B$3:$F$22,IF(Calc_OppDef!AF38="H",4,2),FALSE)</f>
        <v>1.0289473684210499</v>
      </c>
      <c r="AG60" s="4">
        <f>VLOOKUP(AG16,Difficulties!$B$3:$F$22,IF(Calc_OppDef!AG38="H",4,2),FALSE)</f>
        <v>-0.44473684210526299</v>
      </c>
      <c r="AH60" s="4">
        <f>VLOOKUP(AH16,Difficulties!$B$3:$F$22,IF(Calc_OppDef!AH38="H",4,2),FALSE)</f>
        <v>-0.2</v>
      </c>
      <c r="AI60" s="4">
        <f>VLOOKUP(AI16,Difficulties!$B$3:$F$22,IF(Calc_OppDef!AI38="H",4,2),FALSE)</f>
        <v>-7.6315789473684295E-2</v>
      </c>
      <c r="AJ60" s="4">
        <f>VLOOKUP(AJ16,Difficulties!$B$3:$F$22,IF(Calc_OppDef!AJ38="H",4,2),FALSE)</f>
        <v>0.134210526315789</v>
      </c>
      <c r="AK60" s="4">
        <f>VLOOKUP(AK16,Difficulties!$B$3:$F$22,IF(Calc_OppDef!AK38="H",4,2),FALSE)</f>
        <v>0.34473684210526301</v>
      </c>
      <c r="AL60" s="4">
        <f>VLOOKUP(AL16,Difficulties!$B$3:$F$22,IF(Calc_OppDef!AL38="H",4,2),FALSE)</f>
        <v>-0.49736842105263102</v>
      </c>
      <c r="AM60" s="4">
        <f>VLOOKUP(AM16,Difficulties!$B$3:$F$22,IF(Calc_OppDef!AM38="H",4,2),FALSE)</f>
        <v>-0.8</v>
      </c>
    </row>
    <row r="61" spans="1:39" ht="12.75" customHeight="1" x14ac:dyDescent="0.35">
      <c r="A61" s="68" t="str">
        <f t="shared" si="1"/>
        <v>Newcastle</v>
      </c>
      <c r="B61" s="4">
        <f>VLOOKUP(B17,Difficulties!$B$3:$F$22,IF(Calc_OppDef!B39="H",4,2),FALSE)</f>
        <v>0.44999999999999901</v>
      </c>
      <c r="C61" s="4">
        <f>VLOOKUP(C17,Difficulties!$B$3:$F$22,IF(Calc_OppDef!C39="H",4,2),FALSE)</f>
        <v>-0.36</v>
      </c>
      <c r="D61" s="4">
        <f>VLOOKUP(D17,Difficulties!$B$3:$F$22,IF(Calc_OppDef!D39="H",4,2),FALSE)</f>
        <v>0.34473684210526301</v>
      </c>
      <c r="E61" s="4">
        <f>VLOOKUP(E17,Difficulties!$B$3:$F$22,IF(Calc_OppDef!E39="H",4,2),FALSE)</f>
        <v>1.87105263157894</v>
      </c>
      <c r="F61" s="4">
        <f>VLOOKUP(F17,Difficulties!$B$3:$F$22,IF(Calc_OppDef!F39="H",4,2),FALSE)</f>
        <v>-0.28684210526315801</v>
      </c>
      <c r="G61" s="4">
        <f>VLOOKUP(G17,Difficulties!$B$3:$F$22,IF(Calc_OppDef!G39="H",4,2),FALSE)</f>
        <v>0.186842105263157</v>
      </c>
      <c r="H61" s="4">
        <f>VLOOKUP(H17,Difficulties!$B$3:$F$22,IF(Calc_OppDef!H39="H",4,2),FALSE)</f>
        <v>0.29210526315789398</v>
      </c>
      <c r="I61" s="4">
        <f>VLOOKUP(I17,Difficulties!$B$3:$F$22,IF(Calc_OppDef!I39="H",4,2),FALSE)</f>
        <v>0.66052631578947296</v>
      </c>
      <c r="J61" s="4">
        <f>VLOOKUP(J17,Difficulties!$B$3:$F$22,IF(Calc_OppDef!J39="H",4,2),FALSE)</f>
        <v>-0.81315789473684197</v>
      </c>
      <c r="K61" s="4">
        <f>VLOOKUP(K17,Difficulties!$B$3:$F$22,IF(Calc_OppDef!K39="H",4,2),FALSE)</f>
        <v>-0.28684210526315801</v>
      </c>
      <c r="L61" s="4">
        <f>VLOOKUP(L17,Difficulties!$B$3:$F$22,IF(Calc_OppDef!L39="H",4,2),FALSE)</f>
        <v>-0.44473684210526299</v>
      </c>
      <c r="M61" s="4">
        <f>VLOOKUP(M17,Difficulties!$B$3:$F$22,IF(Calc_OppDef!M39="H",4,2),FALSE)</f>
        <v>-0.33947368421052598</v>
      </c>
      <c r="N61" s="4">
        <f>VLOOKUP(N17,Difficulties!$B$3:$F$22,IF(Calc_OppDef!N39="H",4,2),FALSE)</f>
        <v>-0.49736842105263102</v>
      </c>
      <c r="O61" s="4">
        <f>VLOOKUP(O17,Difficulties!$B$3:$F$22,IF(Calc_OppDef!O39="H",4,2),FALSE)</f>
        <v>-7.6315789473684295E-2</v>
      </c>
      <c r="P61" s="4">
        <f>VLOOKUP(P17,Difficulties!$B$3:$F$22,IF(Calc_OppDef!P39="H",4,2),FALSE)</f>
        <v>-0.67</v>
      </c>
      <c r="Q61" s="4">
        <f>VLOOKUP(Q17,Difficulties!$B$3:$F$22,IF(Calc_OppDef!Q39="H",4,2),FALSE)</f>
        <v>0.134210526315789</v>
      </c>
      <c r="R61" s="4">
        <f>VLOOKUP(R17,Difficulties!$B$3:$F$22,IF(Calc_OppDef!R39="H",4,2),FALSE)</f>
        <v>-0.49736842105263102</v>
      </c>
      <c r="S61" s="4">
        <f>VLOOKUP(S17,Difficulties!$B$3:$F$22,IF(Calc_OppDef!S39="H",4,2),FALSE)</f>
        <v>-0.57999999999999996</v>
      </c>
      <c r="T61" s="4">
        <f>VLOOKUP(T17,Difficulties!$B$3:$F$22,IF(Calc_OppDef!T39="H",4,2),FALSE)</f>
        <v>1.0289473684210499</v>
      </c>
      <c r="U61" s="4">
        <f>VLOOKUP(U17,Difficulties!$B$3:$F$22,IF(Calc_OppDef!U39="H",4,2),FALSE)</f>
        <v>8.1578947368420904E-2</v>
      </c>
      <c r="V61" s="4">
        <f>VLOOKUP(V17,Difficulties!$B$3:$F$22,IF(Calc_OppDef!V39="H",4,2),FALSE)</f>
        <v>0.23947368421052601</v>
      </c>
      <c r="W61" s="4">
        <f>VLOOKUP(W17,Difficulties!$B$3:$F$22,IF(Calc_OppDef!W39="H",4,2),FALSE)</f>
        <v>0.23947368421052601</v>
      </c>
      <c r="X61" s="4">
        <f>VLOOKUP(X17,Difficulties!$B$3:$F$22,IF(Calc_OppDef!X39="H",4,2),FALSE)</f>
        <v>-0.8</v>
      </c>
      <c r="Y61" s="4">
        <f>VLOOKUP(Y17,Difficulties!$B$3:$F$22,IF(Calc_OppDef!Y39="H",4,2),FALSE)</f>
        <v>1.0289473684210499</v>
      </c>
      <c r="Z61" s="4">
        <f>VLOOKUP(Z17,Difficulties!$B$3:$F$22,IF(Calc_OppDef!Z39="H",4,2),FALSE)</f>
        <v>0.76578947368421002</v>
      </c>
      <c r="AA61" s="4">
        <f>VLOOKUP(AA17,Difficulties!$B$3:$F$22,IF(Calc_OppDef!AA39="H",4,2),FALSE)</f>
        <v>-0.2</v>
      </c>
      <c r="AB61" s="4">
        <f>VLOOKUP(AB17,Difficulties!$B$3:$F$22,IF(Calc_OppDef!AB39="H",4,2),FALSE)</f>
        <v>-0.70789473684210502</v>
      </c>
      <c r="AC61" s="4">
        <f>VLOOKUP(AC17,Difficulties!$B$3:$F$22,IF(Calc_OppDef!AC39="H",4,2),FALSE)</f>
        <v>-0.28684210526315801</v>
      </c>
      <c r="AD61" s="4">
        <f>VLOOKUP(AD17,Difficulties!$B$3:$F$22,IF(Calc_OppDef!AD39="H",4,2),FALSE)</f>
        <v>-7.6315789473684295E-2</v>
      </c>
      <c r="AE61" s="4">
        <f>VLOOKUP(AE17,Difficulties!$B$3:$F$22,IF(Calc_OppDef!AE39="H",4,2),FALSE)</f>
        <v>-0.49736842105263102</v>
      </c>
      <c r="AF61" s="4">
        <f>VLOOKUP(AF17,Difficulties!$B$3:$F$22,IF(Calc_OppDef!AF39="H",4,2),FALSE)</f>
        <v>2.89473684210526E-2</v>
      </c>
      <c r="AG61" s="4">
        <f>VLOOKUP(AG17,Difficulties!$B$3:$F$22,IF(Calc_OppDef!AG39="H",4,2),FALSE)</f>
        <v>1.5026315789473601</v>
      </c>
      <c r="AH61" s="4">
        <f>VLOOKUP(AH17,Difficulties!$B$3:$F$22,IF(Calc_OppDef!AH39="H",4,2),FALSE)</f>
        <v>-0.49736842105263102</v>
      </c>
      <c r="AI61" s="4">
        <f>VLOOKUP(AI17,Difficulties!$B$3:$F$22,IF(Calc_OppDef!AI39="H",4,2),FALSE)</f>
        <v>-2.36842105263157E-2</v>
      </c>
      <c r="AJ61" s="4">
        <f>VLOOKUP(AJ17,Difficulties!$B$3:$F$22,IF(Calc_OppDef!AJ39="H",4,2),FALSE)</f>
        <v>-0.44473684210526299</v>
      </c>
      <c r="AK61" s="4">
        <f>VLOOKUP(AK17,Difficulties!$B$3:$F$22,IF(Calc_OppDef!AK39="H",4,2),FALSE)</f>
        <v>-7.6315789473684295E-2</v>
      </c>
      <c r="AL61" s="4">
        <f>VLOOKUP(AL17,Difficulties!$B$3:$F$22,IF(Calc_OppDef!AL39="H",4,2),FALSE)</f>
        <v>0.71315789473684199</v>
      </c>
      <c r="AM61" s="4">
        <f>VLOOKUP(AM17,Difficulties!$B$3:$F$22,IF(Calc_OppDef!AM39="H",4,2),FALSE)</f>
        <v>-0.36</v>
      </c>
    </row>
    <row r="62" spans="1:39" ht="12.75" customHeight="1" x14ac:dyDescent="0.35">
      <c r="A62" s="68" t="str">
        <f t="shared" si="1"/>
        <v>Southampton</v>
      </c>
      <c r="B62" s="4">
        <f>VLOOKUP(B18,Difficulties!$B$3:$F$22,IF(Calc_OppDef!B40="H",4,2),FALSE)</f>
        <v>-0.28684210526315801</v>
      </c>
      <c r="C62" s="4">
        <f>VLOOKUP(C18,Difficulties!$B$3:$F$22,IF(Calc_OppDef!C40="H",4,2),FALSE)</f>
        <v>0.134210526315789</v>
      </c>
      <c r="D62" s="4">
        <f>VLOOKUP(D18,Difficulties!$B$3:$F$22,IF(Calc_OppDef!D40="H",4,2),FALSE)</f>
        <v>0.29210526315789398</v>
      </c>
      <c r="E62" s="4">
        <f>VLOOKUP(E18,Difficulties!$B$3:$F$22,IF(Calc_OppDef!E40="H",4,2),FALSE)</f>
        <v>0.186842105263157</v>
      </c>
      <c r="F62" s="4">
        <f>VLOOKUP(F18,Difficulties!$B$3:$F$22,IF(Calc_OppDef!F40="H",4,2),FALSE)</f>
        <v>-0.81315789473684197</v>
      </c>
      <c r="G62" s="4">
        <f>VLOOKUP(G18,Difficulties!$B$3:$F$22,IF(Calc_OppDef!G40="H",4,2),FALSE)</f>
        <v>1.0289473684210499</v>
      </c>
      <c r="H62" s="4">
        <f>VLOOKUP(H18,Difficulties!$B$3:$F$22,IF(Calc_OppDef!H40="H",4,2),FALSE)</f>
        <v>-0.2</v>
      </c>
      <c r="I62" s="4">
        <f>VLOOKUP(I18,Difficulties!$B$3:$F$22,IF(Calc_OppDef!I40="H",4,2),FALSE)</f>
        <v>0.34473684210526301</v>
      </c>
      <c r="J62" s="4">
        <f>VLOOKUP(J18,Difficulties!$B$3:$F$22,IF(Calc_OppDef!J40="H",4,2),FALSE)</f>
        <v>2.89473684210526E-2</v>
      </c>
      <c r="K62" s="4">
        <f>VLOOKUP(K18,Difficulties!$B$3:$F$22,IF(Calc_OppDef!K40="H",4,2),FALSE)</f>
        <v>-0.39210526315789401</v>
      </c>
      <c r="L62" s="4">
        <f>VLOOKUP(L18,Difficulties!$B$3:$F$22,IF(Calc_OppDef!L40="H",4,2),FALSE)</f>
        <v>1.87105263157894</v>
      </c>
      <c r="M62" s="4">
        <f>VLOOKUP(M18,Difficulties!$B$3:$F$22,IF(Calc_OppDef!M40="H",4,2),FALSE)</f>
        <v>-0.44473684210526299</v>
      </c>
      <c r="N62" s="4">
        <f>VLOOKUP(N18,Difficulties!$B$3:$F$22,IF(Calc_OppDef!N40="H",4,2),FALSE)</f>
        <v>-0.36</v>
      </c>
      <c r="O62" s="4">
        <f>VLOOKUP(O18,Difficulties!$B$3:$F$22,IF(Calc_OppDef!O40="H",4,2),FALSE)</f>
        <v>0.23947368421052601</v>
      </c>
      <c r="P62" s="4">
        <f>VLOOKUP(P18,Difficulties!$B$3:$F$22,IF(Calc_OppDef!P40="H",4,2),FALSE)</f>
        <v>0.76578947368421002</v>
      </c>
      <c r="Q62" s="4">
        <f>VLOOKUP(Q18,Difficulties!$B$3:$F$22,IF(Calc_OppDef!Q40="H",4,2),FALSE)</f>
        <v>-0.36</v>
      </c>
      <c r="R62" s="4">
        <f>VLOOKUP(R18,Difficulties!$B$3:$F$22,IF(Calc_OppDef!R40="H",4,2),FALSE)</f>
        <v>-0.28684210526315801</v>
      </c>
      <c r="S62" s="4">
        <f>VLOOKUP(S18,Difficulties!$B$3:$F$22,IF(Calc_OppDef!S40="H",4,2),FALSE)</f>
        <v>-0.49736842105263102</v>
      </c>
      <c r="T62" s="4">
        <f>VLOOKUP(T18,Difficulties!$B$3:$F$22,IF(Calc_OppDef!T40="H",4,2),FALSE)</f>
        <v>-7.6315789473684295E-2</v>
      </c>
      <c r="U62" s="4">
        <f>VLOOKUP(U18,Difficulties!$B$3:$F$22,IF(Calc_OppDef!U40="H",4,2),FALSE)</f>
        <v>1.0289473684210499</v>
      </c>
      <c r="V62" s="4">
        <f>VLOOKUP(V18,Difficulties!$B$3:$F$22,IF(Calc_OppDef!V40="H",4,2),FALSE)</f>
        <v>0.23947368421052601</v>
      </c>
      <c r="W62" s="4">
        <f>VLOOKUP(W18,Difficulties!$B$3:$F$22,IF(Calc_OppDef!W40="H",4,2),FALSE)</f>
        <v>-2.36842105263157E-2</v>
      </c>
      <c r="X62" s="4">
        <f>VLOOKUP(X18,Difficulties!$B$3:$F$22,IF(Calc_OppDef!X40="H",4,2),FALSE)</f>
        <v>-0.49736842105263102</v>
      </c>
      <c r="Y62" s="4">
        <f>VLOOKUP(Y18,Difficulties!$B$3:$F$22,IF(Calc_OppDef!Y40="H",4,2),FALSE)</f>
        <v>-0.49736842105263102</v>
      </c>
      <c r="Z62" s="4">
        <f>VLOOKUP(Z18,Difficulties!$B$3:$F$22,IF(Calc_OppDef!Z40="H",4,2),FALSE)</f>
        <v>-0.49736842105263102</v>
      </c>
      <c r="AA62" s="4">
        <f>VLOOKUP(AA18,Difficulties!$B$3:$F$22,IF(Calc_OppDef!AA40="H",4,2),FALSE)</f>
        <v>-0.8</v>
      </c>
      <c r="AB62" s="4">
        <f>VLOOKUP(AB18,Difficulties!$B$3:$F$22,IF(Calc_OppDef!AB40="H",4,2),FALSE)</f>
        <v>1.5026315789473601</v>
      </c>
      <c r="AC62" s="4">
        <f>VLOOKUP(AC18,Difficulties!$B$3:$F$22,IF(Calc_OppDef!AC40="H",4,2),FALSE)</f>
        <v>-0.57999999999999996</v>
      </c>
      <c r="AD62" s="4">
        <f>VLOOKUP(AD18,Difficulties!$B$3:$F$22,IF(Calc_OppDef!AD40="H",4,2),FALSE)</f>
        <v>0.66052631578947296</v>
      </c>
      <c r="AE62" s="4">
        <f>VLOOKUP(AE18,Difficulties!$B$3:$F$22,IF(Calc_OppDef!AE40="H",4,2),FALSE)</f>
        <v>0.44999999999999901</v>
      </c>
      <c r="AF62" s="4">
        <f>VLOOKUP(AF18,Difficulties!$B$3:$F$22,IF(Calc_OppDef!AF40="H",4,2),FALSE)</f>
        <v>8.1578947368420904E-2</v>
      </c>
      <c r="AG62" s="4">
        <f>VLOOKUP(AG18,Difficulties!$B$3:$F$22,IF(Calc_OppDef!AG40="H",4,2),FALSE)</f>
        <v>-7.6315789473684295E-2</v>
      </c>
      <c r="AH62" s="4">
        <f>VLOOKUP(AH18,Difficulties!$B$3:$F$22,IF(Calc_OppDef!AH40="H",4,2),FALSE)</f>
        <v>0.71315789473684199</v>
      </c>
      <c r="AI62" s="4">
        <f>VLOOKUP(AI18,Difficulties!$B$3:$F$22,IF(Calc_OppDef!AI40="H",4,2),FALSE)</f>
        <v>-0.67</v>
      </c>
      <c r="AJ62" s="4">
        <f>VLOOKUP(AJ18,Difficulties!$B$3:$F$22,IF(Calc_OppDef!AJ40="H",4,2),FALSE)</f>
        <v>-0.23421052631578901</v>
      </c>
      <c r="AK62" s="4">
        <f>VLOOKUP(AK18,Difficulties!$B$3:$F$22,IF(Calc_OppDef!AK40="H",4,2),FALSE)</f>
        <v>-0.33947368421052598</v>
      </c>
      <c r="AL62" s="4">
        <f>VLOOKUP(AL18,Difficulties!$B$3:$F$22,IF(Calc_OppDef!AL40="H",4,2),FALSE)</f>
        <v>-7.6315789473684295E-2</v>
      </c>
      <c r="AM62" s="4">
        <f>VLOOKUP(AM18,Difficulties!$B$3:$F$22,IF(Calc_OppDef!AM40="H",4,2),FALSE)</f>
        <v>-0.70789473684210502</v>
      </c>
    </row>
    <row r="63" spans="1:39" ht="12.75" customHeight="1" x14ac:dyDescent="0.35">
      <c r="A63" s="68" t="str">
        <f t="shared" si="1"/>
        <v>Tottenham</v>
      </c>
      <c r="B63" s="4">
        <f>VLOOKUP(B19,Difficulties!$B$3:$F$22,IF(Calc_OppDef!B41="H",4,2),FALSE)</f>
        <v>-0.23421052631578901</v>
      </c>
      <c r="C63" s="4">
        <f>VLOOKUP(C19,Difficulties!$B$3:$F$22,IF(Calc_OppDef!C41="H",4,2),FALSE)</f>
        <v>-0.57999999999999996</v>
      </c>
      <c r="D63" s="4">
        <f>VLOOKUP(D19,Difficulties!$B$3:$F$22,IF(Calc_OppDef!D41="H",4,2),FALSE)</f>
        <v>0.66052631578947296</v>
      </c>
      <c r="E63" s="4">
        <f>VLOOKUP(E19,Difficulties!$B$3:$F$22,IF(Calc_OppDef!E41="H",4,2),FALSE)</f>
        <v>8.1578947368420904E-2</v>
      </c>
      <c r="F63" s="4">
        <f>VLOOKUP(F19,Difficulties!$B$3:$F$22,IF(Calc_OppDef!F41="H",4,2),FALSE)</f>
        <v>0.71315789473684199</v>
      </c>
      <c r="G63" s="4">
        <f>VLOOKUP(G19,Difficulties!$B$3:$F$22,IF(Calc_OppDef!G41="H",4,2),FALSE)</f>
        <v>-7.6315789473684295E-2</v>
      </c>
      <c r="H63" s="4">
        <f>VLOOKUP(H19,Difficulties!$B$3:$F$22,IF(Calc_OppDef!H41="H",4,2),FALSE)</f>
        <v>-0.49736842105263102</v>
      </c>
      <c r="I63" s="4">
        <f>VLOOKUP(I19,Difficulties!$B$3:$F$22,IF(Calc_OppDef!I41="H",4,2),FALSE)</f>
        <v>-0.8</v>
      </c>
      <c r="J63" s="4">
        <f>VLOOKUP(J19,Difficulties!$B$3:$F$22,IF(Calc_OppDef!J41="H",4,2),FALSE)</f>
        <v>-7.6315789473684295E-2</v>
      </c>
      <c r="K63" s="4">
        <f>VLOOKUP(K19,Difficulties!$B$3:$F$22,IF(Calc_OppDef!K41="H",4,2),FALSE)</f>
        <v>1.0289473684210499</v>
      </c>
      <c r="L63" s="4">
        <f>VLOOKUP(L19,Difficulties!$B$3:$F$22,IF(Calc_OppDef!L41="H",4,2),FALSE)</f>
        <v>-0.2</v>
      </c>
      <c r="M63" s="4">
        <f>VLOOKUP(M19,Difficulties!$B$3:$F$22,IF(Calc_OppDef!M41="H",4,2),FALSE)</f>
        <v>0.186842105263157</v>
      </c>
      <c r="N63" s="4">
        <f>VLOOKUP(N19,Difficulties!$B$3:$F$22,IF(Calc_OppDef!N41="H",4,2),FALSE)</f>
        <v>0.34473684210526301</v>
      </c>
      <c r="O63" s="4">
        <f>VLOOKUP(O19,Difficulties!$B$3:$F$22,IF(Calc_OppDef!O41="H",4,2),FALSE)</f>
        <v>1.5026315789473601</v>
      </c>
      <c r="P63" s="4">
        <f>VLOOKUP(P19,Difficulties!$B$3:$F$22,IF(Calc_OppDef!P41="H",4,2),FALSE)</f>
        <v>-0.44473684210526299</v>
      </c>
      <c r="Q63" s="4">
        <f>VLOOKUP(Q19,Difficulties!$B$3:$F$22,IF(Calc_OppDef!Q41="H",4,2),FALSE)</f>
        <v>-2.36842105263157E-2</v>
      </c>
      <c r="R63" s="4">
        <f>VLOOKUP(R19,Difficulties!$B$3:$F$22,IF(Calc_OppDef!R41="H",4,2),FALSE)</f>
        <v>-0.28684210526315801</v>
      </c>
      <c r="S63" s="4">
        <f>VLOOKUP(S19,Difficulties!$B$3:$F$22,IF(Calc_OppDef!S41="H",4,2),FALSE)</f>
        <v>0.134210526315789</v>
      </c>
      <c r="T63" s="4">
        <f>VLOOKUP(T19,Difficulties!$B$3:$F$22,IF(Calc_OppDef!T41="H",4,2),FALSE)</f>
        <v>-0.33947368421052598</v>
      </c>
      <c r="U63" s="4">
        <f>VLOOKUP(U19,Difficulties!$B$3:$F$22,IF(Calc_OppDef!U41="H",4,2),FALSE)</f>
        <v>-0.67</v>
      </c>
      <c r="V63" s="4">
        <f>VLOOKUP(V19,Difficulties!$B$3:$F$22,IF(Calc_OppDef!V41="H",4,2),FALSE)</f>
        <v>-0.36</v>
      </c>
      <c r="W63" s="4">
        <f>VLOOKUP(W19,Difficulties!$B$3:$F$22,IF(Calc_OppDef!W41="H",4,2),FALSE)</f>
        <v>0.23947368421052601</v>
      </c>
      <c r="X63" s="4">
        <f>VLOOKUP(X19,Difficulties!$B$3:$F$22,IF(Calc_OppDef!X41="H",4,2),FALSE)</f>
        <v>-0.36</v>
      </c>
      <c r="Y63" s="4">
        <f>VLOOKUP(Y19,Difficulties!$B$3:$F$22,IF(Calc_OppDef!Y41="H",4,2),FALSE)</f>
        <v>-0.44473684210526299</v>
      </c>
      <c r="Z63" s="4">
        <f>VLOOKUP(Z19,Difficulties!$B$3:$F$22,IF(Calc_OppDef!Z41="H",4,2),FALSE)</f>
        <v>-0.39210526315789401</v>
      </c>
      <c r="AA63" s="4">
        <f>VLOOKUP(AA19,Difficulties!$B$3:$F$22,IF(Calc_OppDef!AA41="H",4,2),FALSE)</f>
        <v>0.29210526315789398</v>
      </c>
      <c r="AB63" s="4">
        <f>VLOOKUP(AB19,Difficulties!$B$3:$F$22,IF(Calc_OppDef!AB41="H",4,2),FALSE)</f>
        <v>-0.49736842105263102</v>
      </c>
      <c r="AC63" s="4">
        <f>VLOOKUP(AC19,Difficulties!$B$3:$F$22,IF(Calc_OppDef!AC41="H",4,2),FALSE)</f>
        <v>0.23947368421052601</v>
      </c>
      <c r="AD63" s="4">
        <f>VLOOKUP(AD19,Difficulties!$B$3:$F$22,IF(Calc_OppDef!AD41="H",4,2),FALSE)</f>
        <v>-0.28684210526315801</v>
      </c>
      <c r="AE63" s="4">
        <f>VLOOKUP(AE19,Difficulties!$B$3:$F$22,IF(Calc_OppDef!AE41="H",4,2),FALSE)</f>
        <v>-0.28684210526315801</v>
      </c>
      <c r="AF63" s="4">
        <f>VLOOKUP(AF19,Difficulties!$B$3:$F$22,IF(Calc_OppDef!AF41="H",4,2),FALSE)</f>
        <v>-0.49736842105263102</v>
      </c>
      <c r="AG63" s="4">
        <f>VLOOKUP(AG19,Difficulties!$B$3:$F$22,IF(Calc_OppDef!AG41="H",4,2),FALSE)</f>
        <v>1.0289473684210499</v>
      </c>
      <c r="AH63" s="4">
        <f>VLOOKUP(AH19,Difficulties!$B$3:$F$22,IF(Calc_OppDef!AH41="H",4,2),FALSE)</f>
        <v>-0.81315789473684197</v>
      </c>
      <c r="AI63" s="4">
        <f>VLOOKUP(AI19,Difficulties!$B$3:$F$22,IF(Calc_OppDef!AI41="H",4,2),FALSE)</f>
        <v>-0.70789473684210502</v>
      </c>
      <c r="AJ63" s="4">
        <f>VLOOKUP(AJ19,Difficulties!$B$3:$F$22,IF(Calc_OppDef!AJ41="H",4,2),FALSE)</f>
        <v>1.87105263157894</v>
      </c>
      <c r="AK63" s="4">
        <f>VLOOKUP(AK19,Difficulties!$B$3:$F$22,IF(Calc_OppDef!AK41="H",4,2),FALSE)</f>
        <v>-7.6315789473684295E-2</v>
      </c>
      <c r="AL63" s="4">
        <f>VLOOKUP(AL19,Difficulties!$B$3:$F$22,IF(Calc_OppDef!AL41="H",4,2),FALSE)</f>
        <v>2.89473684210526E-2</v>
      </c>
      <c r="AM63" s="4">
        <f>VLOOKUP(AM19,Difficulties!$B$3:$F$22,IF(Calc_OppDef!AM41="H",4,2),FALSE)</f>
        <v>-0.49736842105263102</v>
      </c>
    </row>
    <row r="64" spans="1:39" ht="12.75" customHeight="1" x14ac:dyDescent="0.35">
      <c r="A64" s="68" t="str">
        <f t="shared" si="1"/>
        <v>Watford</v>
      </c>
      <c r="B64" s="4">
        <f>VLOOKUP(B20,Difficulties!$B$3:$F$22,IF(Calc_OppDef!B42="H",4,2),FALSE)</f>
        <v>-0.81315789473684197</v>
      </c>
      <c r="C64" s="4">
        <f>VLOOKUP(C20,Difficulties!$B$3:$F$22,IF(Calc_OppDef!C42="H",4,2),FALSE)</f>
        <v>-0.49736842105263102</v>
      </c>
      <c r="D64" s="4">
        <f>VLOOKUP(D20,Difficulties!$B$3:$F$22,IF(Calc_OppDef!D42="H",4,2),FALSE)</f>
        <v>-0.49736842105263102</v>
      </c>
      <c r="E64" s="4">
        <f>VLOOKUP(E20,Difficulties!$B$3:$F$22,IF(Calc_OppDef!E42="H",4,2),FALSE)</f>
        <v>0.44999999999999901</v>
      </c>
      <c r="F64" s="4">
        <f>VLOOKUP(F20,Difficulties!$B$3:$F$22,IF(Calc_OppDef!F42="H",4,2),FALSE)</f>
        <v>0.23947368421052601</v>
      </c>
      <c r="G64" s="4">
        <f>VLOOKUP(G20,Difficulties!$B$3:$F$22,IF(Calc_OppDef!G42="H",4,2),FALSE)</f>
        <v>-0.36</v>
      </c>
      <c r="H64" s="4">
        <f>VLOOKUP(H20,Difficulties!$B$3:$F$22,IF(Calc_OppDef!H42="H",4,2),FALSE)</f>
        <v>1.5026315789473601</v>
      </c>
      <c r="I64" s="4">
        <f>VLOOKUP(I20,Difficulties!$B$3:$F$22,IF(Calc_OppDef!I42="H",4,2),FALSE)</f>
        <v>-0.33947368421052598</v>
      </c>
      <c r="J64" s="4">
        <f>VLOOKUP(J20,Difficulties!$B$3:$F$22,IF(Calc_OppDef!J42="H",4,2),FALSE)</f>
        <v>-0.2</v>
      </c>
      <c r="K64" s="4">
        <f>VLOOKUP(K20,Difficulties!$B$3:$F$22,IF(Calc_OppDef!K42="H",4,2),FALSE)</f>
        <v>-0.70789473684210502</v>
      </c>
      <c r="L64" s="4">
        <f>VLOOKUP(L20,Difficulties!$B$3:$F$22,IF(Calc_OppDef!L42="H",4,2),FALSE)</f>
        <v>-0.23421052631578901</v>
      </c>
      <c r="M64" s="4">
        <f>VLOOKUP(M20,Difficulties!$B$3:$F$22,IF(Calc_OppDef!M42="H",4,2),FALSE)</f>
        <v>-0.28684210526315801</v>
      </c>
      <c r="N64" s="4">
        <f>VLOOKUP(N20,Difficulties!$B$3:$F$22,IF(Calc_OppDef!N42="H",4,2),FALSE)</f>
        <v>0.71315789473684199</v>
      </c>
      <c r="O64" s="4">
        <f>VLOOKUP(O20,Difficulties!$B$3:$F$22,IF(Calc_OppDef!O42="H",4,2),FALSE)</f>
        <v>-2.36842105263157E-2</v>
      </c>
      <c r="P64" s="4">
        <f>VLOOKUP(P20,Difficulties!$B$3:$F$22,IF(Calc_OppDef!P42="H",4,2),FALSE)</f>
        <v>1.0289473684210499</v>
      </c>
      <c r="Q64" s="4">
        <f>VLOOKUP(Q20,Difficulties!$B$3:$F$22,IF(Calc_OppDef!Q42="H",4,2),FALSE)</f>
        <v>0.134210526315789</v>
      </c>
      <c r="R64" s="4">
        <f>VLOOKUP(R20,Difficulties!$B$3:$F$22,IF(Calc_OppDef!R42="H",4,2),FALSE)</f>
        <v>-0.8</v>
      </c>
      <c r="S64" s="4">
        <f>VLOOKUP(S20,Difficulties!$B$3:$F$22,IF(Calc_OppDef!S42="H",4,2),FALSE)</f>
        <v>-7.6315789473684295E-2</v>
      </c>
      <c r="T64" s="4">
        <f>VLOOKUP(T20,Difficulties!$B$3:$F$22,IF(Calc_OppDef!T42="H",4,2),FALSE)</f>
        <v>0.34473684210526301</v>
      </c>
      <c r="U64" s="4">
        <f>VLOOKUP(U20,Difficulties!$B$3:$F$22,IF(Calc_OppDef!U42="H",4,2),FALSE)</f>
        <v>-0.39210526315789401</v>
      </c>
      <c r="V64" s="4">
        <f>VLOOKUP(V20,Difficulties!$B$3:$F$22,IF(Calc_OppDef!V42="H",4,2),FALSE)</f>
        <v>2.89473684210526E-2</v>
      </c>
      <c r="W64" s="4">
        <f>VLOOKUP(W20,Difficulties!$B$3:$F$22,IF(Calc_OppDef!W42="H",4,2),FALSE)</f>
        <v>0.186842105263157</v>
      </c>
      <c r="X64" s="4">
        <f>VLOOKUP(X20,Difficulties!$B$3:$F$22,IF(Calc_OppDef!X42="H",4,2),FALSE)</f>
        <v>-0.28684210526315801</v>
      </c>
      <c r="Y64" s="4">
        <f>VLOOKUP(Y20,Difficulties!$B$3:$F$22,IF(Calc_OppDef!Y42="H",4,2),FALSE)</f>
        <v>0.76578947368421002</v>
      </c>
      <c r="Z64" s="4">
        <f>VLOOKUP(Z20,Difficulties!$B$3:$F$22,IF(Calc_OppDef!Z42="H",4,2),FALSE)</f>
        <v>-7.6315789473684295E-2</v>
      </c>
      <c r="AA64" s="4">
        <f>VLOOKUP(AA20,Difficulties!$B$3:$F$22,IF(Calc_OppDef!AA42="H",4,2),FALSE)</f>
        <v>-0.49736842105263102</v>
      </c>
      <c r="AB64" s="4">
        <f>VLOOKUP(AB20,Difficulties!$B$3:$F$22,IF(Calc_OppDef!AB42="H",4,2),FALSE)</f>
        <v>-0.36</v>
      </c>
      <c r="AC64" s="4">
        <f>VLOOKUP(AC20,Difficulties!$B$3:$F$22,IF(Calc_OppDef!AC42="H",4,2),FALSE)</f>
        <v>1.0289473684210499</v>
      </c>
      <c r="AD64" s="4">
        <f>VLOOKUP(AD20,Difficulties!$B$3:$F$22,IF(Calc_OppDef!AD42="H",4,2),FALSE)</f>
        <v>0.29210526315789398</v>
      </c>
      <c r="AE64" s="4">
        <f>VLOOKUP(AE20,Difficulties!$B$3:$F$22,IF(Calc_OppDef!AE42="H",4,2),FALSE)</f>
        <v>1.87105263157894</v>
      </c>
      <c r="AF64" s="4">
        <f>VLOOKUP(AF20,Difficulties!$B$3:$F$22,IF(Calc_OppDef!AF42="H",4,2),FALSE)</f>
        <v>-0.44473684210526299</v>
      </c>
      <c r="AG64" s="4">
        <f>VLOOKUP(AG20,Difficulties!$B$3:$F$22,IF(Calc_OppDef!AG42="H",4,2),FALSE)</f>
        <v>0.66052631578947296</v>
      </c>
      <c r="AH64" s="4">
        <f>VLOOKUP(AH20,Difficulties!$B$3:$F$22,IF(Calc_OppDef!AH42="H",4,2),FALSE)</f>
        <v>-0.57999999999999996</v>
      </c>
      <c r="AI64" s="4">
        <f>VLOOKUP(AI20,Difficulties!$B$3:$F$22,IF(Calc_OppDef!AI42="H",4,2),FALSE)</f>
        <v>-0.28684210526315801</v>
      </c>
      <c r="AJ64" s="4">
        <f>VLOOKUP(AJ20,Difficulties!$B$3:$F$22,IF(Calc_OppDef!AJ42="H",4,2),FALSE)</f>
        <v>-0.49736842105263102</v>
      </c>
      <c r="AK64" s="4">
        <f>VLOOKUP(AK20,Difficulties!$B$3:$F$22,IF(Calc_OppDef!AK42="H",4,2),FALSE)</f>
        <v>-0.67</v>
      </c>
      <c r="AL64" s="4">
        <f>VLOOKUP(AL20,Difficulties!$B$3:$F$22,IF(Calc_OppDef!AL42="H",4,2),FALSE)</f>
        <v>0.23947368421052601</v>
      </c>
      <c r="AM64" s="4">
        <f>VLOOKUP(AM20,Difficulties!$B$3:$F$22,IF(Calc_OppDef!AM42="H",4,2),FALSE)</f>
        <v>-7.6315789473684295E-2</v>
      </c>
    </row>
    <row r="65" spans="1:39" ht="12.75" customHeight="1" x14ac:dyDescent="0.35">
      <c r="A65" s="68" t="str">
        <f t="shared" si="1"/>
        <v>West Ham</v>
      </c>
      <c r="B65" s="4">
        <f>VLOOKUP(B21,Difficulties!$B$3:$F$22,IF(Calc_OppDef!B43="H",4,2),FALSE)</f>
        <v>1.0289473684210499</v>
      </c>
      <c r="C65" s="4">
        <f>VLOOKUP(C21,Difficulties!$B$3:$F$22,IF(Calc_OppDef!C43="H",4,2),FALSE)</f>
        <v>-0.33947368421052598</v>
      </c>
      <c r="D65" s="4">
        <f>VLOOKUP(D21,Difficulties!$B$3:$F$22,IF(Calc_OppDef!D43="H",4,2),FALSE)</f>
        <v>1.5026315789473601</v>
      </c>
      <c r="E65" s="4">
        <f>VLOOKUP(E21,Difficulties!$B$3:$F$22,IF(Calc_OppDef!E43="H",4,2),FALSE)</f>
        <v>-0.67</v>
      </c>
      <c r="F65" s="4">
        <f>VLOOKUP(F21,Difficulties!$B$3:$F$22,IF(Calc_OppDef!F43="H",4,2),FALSE)</f>
        <v>0.134210526315789</v>
      </c>
      <c r="G65" s="4">
        <f>VLOOKUP(G21,Difficulties!$B$3:$F$22,IF(Calc_OppDef!G43="H",4,2),FALSE)</f>
        <v>0.34473684210526301</v>
      </c>
      <c r="H65" s="4">
        <f>VLOOKUP(H21,Difficulties!$B$3:$F$22,IF(Calc_OppDef!H43="H",4,2),FALSE)</f>
        <v>0.23947368421052601</v>
      </c>
      <c r="I65" s="4">
        <f>VLOOKUP(I21,Difficulties!$B$3:$F$22,IF(Calc_OppDef!I43="H",4,2),FALSE)</f>
        <v>-7.6315789473684295E-2</v>
      </c>
      <c r="J65" s="4">
        <f>VLOOKUP(J21,Difficulties!$B$3:$F$22,IF(Calc_OppDef!J43="H",4,2),FALSE)</f>
        <v>0.44999999999999901</v>
      </c>
      <c r="K65" s="4">
        <f>VLOOKUP(K21,Difficulties!$B$3:$F$22,IF(Calc_OppDef!K43="H",4,2),FALSE)</f>
        <v>-2.36842105263157E-2</v>
      </c>
      <c r="L65" s="4">
        <f>VLOOKUP(L21,Difficulties!$B$3:$F$22,IF(Calc_OppDef!L43="H",4,2),FALSE)</f>
        <v>-0.28684210526315801</v>
      </c>
      <c r="M65" s="4">
        <f>VLOOKUP(M21,Difficulties!$B$3:$F$22,IF(Calc_OppDef!M43="H",4,2),FALSE)</f>
        <v>-0.49736842105263102</v>
      </c>
      <c r="N65" s="4">
        <f>VLOOKUP(N21,Difficulties!$B$3:$F$22,IF(Calc_OppDef!N43="H",4,2),FALSE)</f>
        <v>1.0289473684210499</v>
      </c>
      <c r="O65" s="4">
        <f>VLOOKUP(O21,Difficulties!$B$3:$F$22,IF(Calc_OppDef!O43="H",4,2),FALSE)</f>
        <v>-0.23421052631578901</v>
      </c>
      <c r="P65" s="4">
        <f>VLOOKUP(P21,Difficulties!$B$3:$F$22,IF(Calc_OppDef!P43="H",4,2),FALSE)</f>
        <v>-0.8</v>
      </c>
      <c r="Q65" s="4">
        <f>VLOOKUP(Q21,Difficulties!$B$3:$F$22,IF(Calc_OppDef!Q43="H",4,2),FALSE)</f>
        <v>-0.49736842105263102</v>
      </c>
      <c r="R65" s="4">
        <f>VLOOKUP(R21,Difficulties!$B$3:$F$22,IF(Calc_OppDef!R43="H",4,2),FALSE)</f>
        <v>-0.36</v>
      </c>
      <c r="S65" s="4">
        <f>VLOOKUP(S21,Difficulties!$B$3:$F$22,IF(Calc_OppDef!S43="H",4,2),FALSE)</f>
        <v>-0.44473684210526299</v>
      </c>
      <c r="T65" s="4">
        <f>VLOOKUP(T21,Difficulties!$B$3:$F$22,IF(Calc_OppDef!T43="H",4,2),FALSE)</f>
        <v>-0.28684210526315801</v>
      </c>
      <c r="U65" s="4">
        <f>VLOOKUP(U21,Difficulties!$B$3:$F$22,IF(Calc_OppDef!U43="H",4,2),FALSE)</f>
        <v>-0.49736842105263102</v>
      </c>
      <c r="V65" s="4">
        <f>VLOOKUP(V21,Difficulties!$B$3:$F$22,IF(Calc_OppDef!V43="H",4,2),FALSE)</f>
        <v>-0.81315789473684197</v>
      </c>
      <c r="W65" s="4">
        <f>VLOOKUP(W21,Difficulties!$B$3:$F$22,IF(Calc_OppDef!W43="H",4,2),FALSE)</f>
        <v>-0.28684210526315801</v>
      </c>
      <c r="X65" s="4">
        <f>VLOOKUP(X21,Difficulties!$B$3:$F$22,IF(Calc_OppDef!X43="H",4,2),FALSE)</f>
        <v>2.89473684210526E-2</v>
      </c>
      <c r="Y65" s="4">
        <f>VLOOKUP(Y21,Difficulties!$B$3:$F$22,IF(Calc_OppDef!Y43="H",4,2),FALSE)</f>
        <v>-0.2</v>
      </c>
      <c r="Z65" s="4">
        <f>VLOOKUP(Z21,Difficulties!$B$3:$F$22,IF(Calc_OppDef!Z43="H",4,2),FALSE)</f>
        <v>0.71315789473684199</v>
      </c>
      <c r="AA65" s="4">
        <f>VLOOKUP(AA21,Difficulties!$B$3:$F$22,IF(Calc_OppDef!AA43="H",4,2),FALSE)</f>
        <v>0.186842105263157</v>
      </c>
      <c r="AB65" s="4">
        <f>VLOOKUP(AB21,Difficulties!$B$3:$F$22,IF(Calc_OppDef!AB43="H",4,2),FALSE)</f>
        <v>-0.57999999999999996</v>
      </c>
      <c r="AC65" s="4">
        <f>VLOOKUP(AC21,Difficulties!$B$3:$F$22,IF(Calc_OppDef!AC43="H",4,2),FALSE)</f>
        <v>1.87105263157894</v>
      </c>
      <c r="AD65" s="4">
        <f>VLOOKUP(AD21,Difficulties!$B$3:$F$22,IF(Calc_OppDef!AD43="H",4,2),FALSE)</f>
        <v>-0.39210526315789401</v>
      </c>
      <c r="AE65" s="4">
        <f>VLOOKUP(AE21,Difficulties!$B$3:$F$22,IF(Calc_OppDef!AE43="H",4,2),FALSE)</f>
        <v>-0.36</v>
      </c>
      <c r="AF65" s="4">
        <f>VLOOKUP(AF21,Difficulties!$B$3:$F$22,IF(Calc_OppDef!AF43="H",4,2),FALSE)</f>
        <v>-0.70789473684210502</v>
      </c>
      <c r="AG65" s="4">
        <f>VLOOKUP(AG21,Difficulties!$B$3:$F$22,IF(Calc_OppDef!AG43="H",4,2),FALSE)</f>
        <v>-0.49736842105263102</v>
      </c>
      <c r="AH65" s="4">
        <f>VLOOKUP(AH21,Difficulties!$B$3:$F$22,IF(Calc_OppDef!AH43="H",4,2),FALSE)</f>
        <v>0.23947368421052601</v>
      </c>
      <c r="AI65" s="4">
        <f>VLOOKUP(AI21,Difficulties!$B$3:$F$22,IF(Calc_OppDef!AI43="H",4,2),FALSE)</f>
        <v>0.66052631578947296</v>
      </c>
      <c r="AJ65" s="4">
        <f>VLOOKUP(AJ21,Difficulties!$B$3:$F$22,IF(Calc_OppDef!AJ43="H",4,2),FALSE)</f>
        <v>0.29210526315789398</v>
      </c>
      <c r="AK65" s="4">
        <f>VLOOKUP(AK21,Difficulties!$B$3:$F$22,IF(Calc_OppDef!AK43="H",4,2),FALSE)</f>
        <v>0.76578947368421002</v>
      </c>
      <c r="AL65" s="4">
        <f>VLOOKUP(AL21,Difficulties!$B$3:$F$22,IF(Calc_OppDef!AL43="H",4,2),FALSE)</f>
        <v>-0.44473684210526299</v>
      </c>
      <c r="AM65" s="4">
        <f>VLOOKUP(AM21,Difficulties!$B$3:$F$22,IF(Calc_OppDef!AM43="H",4,2),FALSE)</f>
        <v>8.1578947368420904E-2</v>
      </c>
    </row>
    <row r="66" spans="1:39" ht="12.75" customHeight="1" x14ac:dyDescent="0.35">
      <c r="A66" s="68" t="str">
        <f t="shared" si="1"/>
        <v>Wolves</v>
      </c>
      <c r="B66" s="4">
        <f>VLOOKUP(B22,Difficulties!$B$3:$F$22,IF(Calc_OppDef!B44="H",4,2),FALSE)</f>
        <v>-0.49736842105263102</v>
      </c>
      <c r="C66" s="4">
        <f>VLOOKUP(C22,Difficulties!$B$3:$F$22,IF(Calc_OppDef!C44="H",4,2),FALSE)</f>
        <v>-2.36842105263157E-2</v>
      </c>
      <c r="D66" s="4">
        <f>VLOOKUP(D22,Difficulties!$B$3:$F$22,IF(Calc_OppDef!D44="H",4,2),FALSE)</f>
        <v>1.0289473684210499</v>
      </c>
      <c r="E66" s="4">
        <f>VLOOKUP(E22,Difficulties!$B$3:$F$22,IF(Calc_OppDef!E44="H",4,2),FALSE)</f>
        <v>-7.6315789473684295E-2</v>
      </c>
      <c r="F66" s="4">
        <f>VLOOKUP(F22,Difficulties!$B$3:$F$22,IF(Calc_OppDef!F44="H",4,2),FALSE)</f>
        <v>-0.28684210526315801</v>
      </c>
      <c r="G66" s="4">
        <f>VLOOKUP(G22,Difficulties!$B$3:$F$22,IF(Calc_OppDef!G44="H",4,2),FALSE)</f>
        <v>0.66052631578947296</v>
      </c>
      <c r="H66" s="4">
        <f>VLOOKUP(H22,Difficulties!$B$3:$F$22,IF(Calc_OppDef!H44="H",4,2),FALSE)</f>
        <v>-0.44473684210526299</v>
      </c>
      <c r="I66" s="4">
        <f>VLOOKUP(I22,Difficulties!$B$3:$F$22,IF(Calc_OppDef!I44="H",4,2),FALSE)</f>
        <v>0.186842105263157</v>
      </c>
      <c r="J66" s="4">
        <f>VLOOKUP(J22,Difficulties!$B$3:$F$22,IF(Calc_OppDef!J44="H",4,2),FALSE)</f>
        <v>-0.44473684210526299</v>
      </c>
      <c r="K66" s="4">
        <f>VLOOKUP(K22,Difficulties!$B$3:$F$22,IF(Calc_OppDef!K44="H",4,2),FALSE)</f>
        <v>-7.6315789473684295E-2</v>
      </c>
      <c r="L66" s="4">
        <f>VLOOKUP(L22,Difficulties!$B$3:$F$22,IF(Calc_OppDef!L44="H",4,2),FALSE)</f>
        <v>0.44999999999999901</v>
      </c>
      <c r="M66" s="4">
        <f>VLOOKUP(M22,Difficulties!$B$3:$F$22,IF(Calc_OppDef!M44="H",4,2),FALSE)</f>
        <v>1.5026315789473601</v>
      </c>
      <c r="N66" s="4">
        <f>VLOOKUP(N22,Difficulties!$B$3:$F$22,IF(Calc_OppDef!N44="H",4,2),FALSE)</f>
        <v>-0.70789473684210502</v>
      </c>
      <c r="O66" s="4">
        <f>VLOOKUP(O22,Difficulties!$B$3:$F$22,IF(Calc_OppDef!O44="H",4,2),FALSE)</f>
        <v>-0.36</v>
      </c>
      <c r="P66" s="4">
        <f>VLOOKUP(P22,Difficulties!$B$3:$F$22,IF(Calc_OppDef!P44="H",4,2),FALSE)</f>
        <v>0.34473684210526301</v>
      </c>
      <c r="Q66" s="4">
        <f>VLOOKUP(Q22,Difficulties!$B$3:$F$22,IF(Calc_OppDef!Q44="H",4,2),FALSE)</f>
        <v>-0.23421052631578901</v>
      </c>
      <c r="R66" s="4">
        <f>VLOOKUP(R22,Difficulties!$B$3:$F$22,IF(Calc_OppDef!R44="H",4,2),FALSE)</f>
        <v>-0.33947368421052598</v>
      </c>
      <c r="S66" s="4">
        <f>VLOOKUP(S22,Difficulties!$B$3:$F$22,IF(Calc_OppDef!S44="H",4,2),FALSE)</f>
        <v>0.71315789473684199</v>
      </c>
      <c r="T66" s="4">
        <f>VLOOKUP(T22,Difficulties!$B$3:$F$22,IF(Calc_OppDef!T44="H",4,2),FALSE)</f>
        <v>-0.36</v>
      </c>
      <c r="U66" s="4">
        <f>VLOOKUP(U22,Difficulties!$B$3:$F$22,IF(Calc_OppDef!U44="H",4,2),FALSE)</f>
        <v>0.76578947368421002</v>
      </c>
      <c r="V66" s="4">
        <f>VLOOKUP(V22,Difficulties!$B$3:$F$22,IF(Calc_OppDef!V44="H",4,2),FALSE)</f>
        <v>-0.49736842105263102</v>
      </c>
      <c r="W66" s="4">
        <f>VLOOKUP(W22,Difficulties!$B$3:$F$22,IF(Calc_OppDef!W44="H",4,2),FALSE)</f>
        <v>1.87105263157894</v>
      </c>
      <c r="X66" s="4">
        <f>VLOOKUP(X22,Difficulties!$B$3:$F$22,IF(Calc_OppDef!X44="H",4,2),FALSE)</f>
        <v>0.29210526315789398</v>
      </c>
      <c r="Y66" s="4">
        <f>VLOOKUP(Y22,Difficulties!$B$3:$F$22,IF(Calc_OppDef!Y44="H",4,2),FALSE)</f>
        <v>-7.6315789473684295E-2</v>
      </c>
      <c r="Z66" s="4">
        <f>VLOOKUP(Z22,Difficulties!$B$3:$F$22,IF(Calc_OppDef!Z44="H",4,2),FALSE)</f>
        <v>0.134210526315789</v>
      </c>
      <c r="AA66" s="4">
        <f>VLOOKUP(AA22,Difficulties!$B$3:$F$22,IF(Calc_OppDef!AA44="H",4,2),FALSE)</f>
        <v>-0.39210526315789401</v>
      </c>
      <c r="AB66" s="4">
        <f>VLOOKUP(AB22,Difficulties!$B$3:$F$22,IF(Calc_OppDef!AB44="H",4,2),FALSE)</f>
        <v>2.89473684210526E-2</v>
      </c>
      <c r="AC66" s="4">
        <f>VLOOKUP(AC22,Difficulties!$B$3:$F$22,IF(Calc_OppDef!AC44="H",4,2),FALSE)</f>
        <v>-0.49736842105263102</v>
      </c>
      <c r="AD66" s="4">
        <f>VLOOKUP(AD22,Difficulties!$B$3:$F$22,IF(Calc_OppDef!AD44="H",4,2),FALSE)</f>
        <v>-0.8</v>
      </c>
      <c r="AE66" s="4">
        <f>VLOOKUP(AE22,Difficulties!$B$3:$F$22,IF(Calc_OppDef!AE44="H",4,2),FALSE)</f>
        <v>0.23947368421052601</v>
      </c>
      <c r="AF66" s="4">
        <f>VLOOKUP(AF22,Difficulties!$B$3:$F$22,IF(Calc_OppDef!AF44="H",4,2),FALSE)</f>
        <v>-0.28684210526315801</v>
      </c>
      <c r="AG66" s="4">
        <f>VLOOKUP(AG22,Difficulties!$B$3:$F$22,IF(Calc_OppDef!AG44="H",4,2),FALSE)</f>
        <v>-0.49736842105263102</v>
      </c>
      <c r="AH66" s="4">
        <f>VLOOKUP(AH22,Difficulties!$B$3:$F$22,IF(Calc_OppDef!AH44="H",4,2),FALSE)</f>
        <v>0.23947368421052601</v>
      </c>
      <c r="AI66" s="4">
        <f>VLOOKUP(AI22,Difficulties!$B$3:$F$22,IF(Calc_OppDef!AI44="H",4,2),FALSE)</f>
        <v>-0.28684210526315801</v>
      </c>
      <c r="AJ66" s="4">
        <f>VLOOKUP(AJ22,Difficulties!$B$3:$F$22,IF(Calc_OppDef!AJ44="H",4,2),FALSE)</f>
        <v>-0.81315789473684197</v>
      </c>
      <c r="AK66" s="4">
        <f>VLOOKUP(AK22,Difficulties!$B$3:$F$22,IF(Calc_OppDef!AK44="H",4,2),FALSE)</f>
        <v>8.1578947368420904E-2</v>
      </c>
      <c r="AL66" s="4">
        <f>VLOOKUP(AL22,Difficulties!$B$3:$F$22,IF(Calc_OppDef!AL44="H",4,2),FALSE)</f>
        <v>-0.57999999999999996</v>
      </c>
      <c r="AM66" s="4">
        <f>VLOOKUP(AM22,Difficulties!$B$3:$F$22,IF(Calc_OppDef!AM44="H",4,2),FALSE)</f>
        <v>1.0289473684210499</v>
      </c>
    </row>
    <row r="67" spans="1:39" ht="15.75" customHeight="1" x14ac:dyDescent="0.3">
      <c r="A67" s="5" t="s">
        <v>122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35">
      <c r="A68" s="6" t="s">
        <v>123</v>
      </c>
      <c r="B68" s="6">
        <v>1</v>
      </c>
      <c r="C68" s="6">
        <v>2</v>
      </c>
      <c r="D68" s="6">
        <v>3</v>
      </c>
      <c r="E68" s="6">
        <v>4</v>
      </c>
      <c r="F68" s="6">
        <v>5</v>
      </c>
      <c r="G68" s="6">
        <v>6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  <c r="N68" s="6">
        <v>13</v>
      </c>
      <c r="O68" s="6">
        <v>14</v>
      </c>
      <c r="P68" s="6">
        <v>15</v>
      </c>
      <c r="Q68" s="6">
        <v>16</v>
      </c>
      <c r="R68" s="6">
        <v>17</v>
      </c>
      <c r="S68" s="6">
        <v>18</v>
      </c>
      <c r="T68" s="6">
        <v>19</v>
      </c>
      <c r="U68" s="6">
        <v>20</v>
      </c>
      <c r="V68" s="6">
        <v>21</v>
      </c>
      <c r="W68" s="6">
        <v>22</v>
      </c>
      <c r="X68" s="6">
        <v>23</v>
      </c>
      <c r="Y68" s="6">
        <v>24</v>
      </c>
      <c r="Z68" s="6">
        <v>25</v>
      </c>
      <c r="AA68" s="6">
        <v>26</v>
      </c>
      <c r="AB68" s="6">
        <v>27</v>
      </c>
      <c r="AC68" s="6">
        <v>28</v>
      </c>
      <c r="AD68" s="6">
        <v>29</v>
      </c>
      <c r="AE68" s="6">
        <v>30</v>
      </c>
      <c r="AF68" s="6">
        <v>31</v>
      </c>
      <c r="AG68" s="6">
        <v>32</v>
      </c>
      <c r="AH68" s="6">
        <v>33</v>
      </c>
      <c r="AI68" s="6">
        <v>34</v>
      </c>
      <c r="AJ68" s="6">
        <v>35</v>
      </c>
      <c r="AK68" s="6">
        <v>36</v>
      </c>
      <c r="AL68" s="6">
        <v>37</v>
      </c>
      <c r="AM68" s="6">
        <v>38</v>
      </c>
    </row>
    <row r="69" spans="1:39" ht="12.75" customHeight="1" x14ac:dyDescent="0.35">
      <c r="A69" s="6" t="s">
        <v>124</v>
      </c>
      <c r="B69" s="6">
        <f>B68+Intro!$C$13-1</f>
        <v>5</v>
      </c>
      <c r="C69" s="6">
        <f>C68+Intro!$C$13-1</f>
        <v>6</v>
      </c>
      <c r="D69" s="6">
        <f>D68+Intro!$C$13-1</f>
        <v>7</v>
      </c>
      <c r="E69" s="6">
        <f>E68+Intro!$C$13-1</f>
        <v>8</v>
      </c>
      <c r="F69" s="6">
        <f>F68+Intro!$C$13-1</f>
        <v>9</v>
      </c>
      <c r="G69" s="6">
        <f>G68+Intro!$C$13-1</f>
        <v>10</v>
      </c>
      <c r="H69" s="6">
        <f>H68+Intro!$C$13-1</f>
        <v>11</v>
      </c>
      <c r="I69" s="6">
        <f>I68+Intro!$C$13-1</f>
        <v>12</v>
      </c>
      <c r="J69" s="6">
        <f>J68+Intro!$C$13-1</f>
        <v>13</v>
      </c>
      <c r="K69" s="6">
        <f>K68+Intro!$C$13-1</f>
        <v>14</v>
      </c>
      <c r="L69" s="6">
        <f>L68+Intro!$C$13-1</f>
        <v>15</v>
      </c>
      <c r="M69" s="6">
        <f>M68+Intro!$C$13-1</f>
        <v>16</v>
      </c>
      <c r="N69" s="6">
        <f>N68+Intro!$C$13-1</f>
        <v>17</v>
      </c>
      <c r="O69" s="6">
        <f>O68+Intro!$C$13-1</f>
        <v>18</v>
      </c>
      <c r="P69" s="6">
        <f>P68+Intro!$C$13-1</f>
        <v>19</v>
      </c>
      <c r="Q69" s="6">
        <f>Q68+Intro!$C$13-1</f>
        <v>20</v>
      </c>
      <c r="R69" s="6">
        <f>R68+Intro!$C$13-1</f>
        <v>21</v>
      </c>
      <c r="S69" s="6">
        <f>S68+Intro!$C$13-1</f>
        <v>22</v>
      </c>
      <c r="T69" s="6">
        <f>T68+Intro!$C$13-1</f>
        <v>23</v>
      </c>
      <c r="U69" s="6">
        <f>U68+Intro!$C$13-1</f>
        <v>24</v>
      </c>
      <c r="V69" s="6">
        <f>V68+Intro!$C$13-1</f>
        <v>25</v>
      </c>
      <c r="W69" s="6">
        <f>W68+Intro!$C$13-1</f>
        <v>26</v>
      </c>
      <c r="X69" s="6">
        <f>X68+Intro!$C$13-1</f>
        <v>27</v>
      </c>
      <c r="Y69" s="6">
        <f>Y68+Intro!$C$13-1</f>
        <v>28</v>
      </c>
      <c r="Z69" s="6">
        <f>Z68+Intro!$C$13-1</f>
        <v>29</v>
      </c>
      <c r="AA69" s="6">
        <f>AA68+Intro!$C$13-1</f>
        <v>30</v>
      </c>
      <c r="AB69" s="6">
        <f>AB68+Intro!$C$13-1</f>
        <v>31</v>
      </c>
      <c r="AC69" s="6">
        <f>AC68+Intro!$C$13-1</f>
        <v>32</v>
      </c>
      <c r="AD69" s="6">
        <f>AD68+Intro!$C$13-1</f>
        <v>33</v>
      </c>
      <c r="AE69" s="6">
        <f>AE68+Intro!$C$13-1</f>
        <v>34</v>
      </c>
      <c r="AF69" s="6">
        <f>AF68+Intro!$C$13-1</f>
        <v>35</v>
      </c>
      <c r="AG69" s="6">
        <f>AG68+Intro!$C$13-1</f>
        <v>36</v>
      </c>
      <c r="AH69" s="6">
        <f>AH68+Intro!$C$13-1</f>
        <v>37</v>
      </c>
      <c r="AI69" s="6">
        <f>AI68+Intro!$C$13-1</f>
        <v>38</v>
      </c>
      <c r="AJ69" s="6">
        <f>AJ68+Intro!$C$13-1</f>
        <v>39</v>
      </c>
      <c r="AK69" s="6">
        <f>AK68+Intro!$C$13-1</f>
        <v>40</v>
      </c>
      <c r="AL69" s="6">
        <f>AL68+Intro!$C$13-1</f>
        <v>41</v>
      </c>
      <c r="AM69" s="6">
        <f>AM68+Intro!$C$13-1</f>
        <v>42</v>
      </c>
    </row>
    <row r="70" spans="1:39" ht="12.75" customHeight="1" x14ac:dyDescent="0.35">
      <c r="A70" s="68" t="str">
        <f>A3</f>
        <v>Arsenal</v>
      </c>
      <c r="B70" s="9">
        <f t="shared" ref="B70:AM76" si="2">IF(B$69&lt;=38,ROUND(SUMIFS($B47:$AM47,$B$68:$AM$68,"&lt;="&amp;B$69,$B$68:$AM$68,"&gt;="&amp;B$68),3),"")</f>
        <v>0.59799999999999998</v>
      </c>
      <c r="C70" s="9">
        <f t="shared" si="2"/>
        <v>-0.92800000000000005</v>
      </c>
      <c r="D70" s="9">
        <f t="shared" si="2"/>
        <v>-1.613</v>
      </c>
      <c r="E70" s="9">
        <f t="shared" si="2"/>
        <v>-1.8959999999999999</v>
      </c>
      <c r="F70" s="9">
        <f t="shared" si="2"/>
        <v>-1.244</v>
      </c>
      <c r="G70" s="9">
        <f t="shared" si="2"/>
        <v>-0.82299999999999995</v>
      </c>
      <c r="H70" s="9">
        <f t="shared" si="2"/>
        <v>0.38700000000000001</v>
      </c>
      <c r="I70" s="9">
        <f t="shared" si="2"/>
        <v>0.16200000000000001</v>
      </c>
      <c r="J70" s="9">
        <f t="shared" si="2"/>
        <v>0.55100000000000005</v>
      </c>
      <c r="K70" s="9">
        <f t="shared" si="2"/>
        <v>0.70899999999999996</v>
      </c>
      <c r="L70" s="9">
        <f t="shared" si="2"/>
        <v>1.1830000000000001</v>
      </c>
      <c r="M70" s="9">
        <f t="shared" si="2"/>
        <v>-0.23799999999999999</v>
      </c>
      <c r="N70" s="9">
        <f t="shared" si="2"/>
        <v>0.14499999999999999</v>
      </c>
      <c r="O70" s="9">
        <f t="shared" si="2"/>
        <v>-0.17100000000000001</v>
      </c>
      <c r="P70" s="9">
        <f t="shared" si="2"/>
        <v>-0.69699999999999995</v>
      </c>
      <c r="Q70" s="9">
        <f t="shared" si="2"/>
        <v>-0.32900000000000001</v>
      </c>
      <c r="R70" s="9">
        <f t="shared" si="2"/>
        <v>-0.20100000000000001</v>
      </c>
      <c r="S70" s="9">
        <f t="shared" si="2"/>
        <v>8.9999999999999993E-3</v>
      </c>
      <c r="T70" s="9">
        <f t="shared" si="2"/>
        <v>0.64100000000000001</v>
      </c>
      <c r="U70" s="9">
        <f t="shared" si="2"/>
        <v>-8.3000000000000004E-2</v>
      </c>
      <c r="V70" s="9">
        <f t="shared" si="2"/>
        <v>0.75900000000000001</v>
      </c>
      <c r="W70" s="9">
        <f t="shared" si="2"/>
        <v>0.84199999999999997</v>
      </c>
      <c r="X70" s="9">
        <f t="shared" si="2"/>
        <v>0.47399999999999998</v>
      </c>
      <c r="Y70" s="9">
        <f t="shared" si="2"/>
        <v>-0.21099999999999999</v>
      </c>
      <c r="Z70" s="9">
        <f t="shared" si="2"/>
        <v>1.355</v>
      </c>
      <c r="AA70" s="9">
        <f t="shared" si="2"/>
        <v>-0.27600000000000002</v>
      </c>
      <c r="AB70" s="9">
        <f t="shared" si="2"/>
        <v>2.1000000000000001E-2</v>
      </c>
      <c r="AC70" s="9">
        <f t="shared" si="2"/>
        <v>7.3999999999999996E-2</v>
      </c>
      <c r="AD70" s="9">
        <f t="shared" si="2"/>
        <v>0.54700000000000004</v>
      </c>
      <c r="AE70" s="9">
        <f t="shared" si="2"/>
        <v>-0.13700000000000001</v>
      </c>
      <c r="AF70" s="9">
        <f t="shared" si="2"/>
        <v>-0.874</v>
      </c>
      <c r="AG70" s="9">
        <f t="shared" si="2"/>
        <v>-0.69699999999999995</v>
      </c>
      <c r="AH70" s="9">
        <f t="shared" si="2"/>
        <v>-1.1180000000000001</v>
      </c>
      <c r="AI70" s="9">
        <f t="shared" si="2"/>
        <v>-1.75</v>
      </c>
      <c r="AJ70" s="9" t="str">
        <f t="shared" si="2"/>
        <v/>
      </c>
      <c r="AK70" s="9" t="str">
        <f t="shared" si="2"/>
        <v/>
      </c>
      <c r="AL70" s="9" t="str">
        <f t="shared" si="2"/>
        <v/>
      </c>
      <c r="AM70" s="9" t="str">
        <f t="shared" si="2"/>
        <v/>
      </c>
    </row>
    <row r="71" spans="1:39" ht="12.75" customHeight="1" x14ac:dyDescent="0.35">
      <c r="A71" s="68" t="str">
        <f t="shared" ref="A71:A89" si="3">A4</f>
        <v>Bournemouth</v>
      </c>
      <c r="B71" s="9">
        <f t="shared" si="2"/>
        <v>-0.84199999999999997</v>
      </c>
      <c r="C71" s="9">
        <f t="shared" si="2"/>
        <v>-0.53900000000000003</v>
      </c>
      <c r="D71" s="9">
        <f t="shared" si="2"/>
        <v>-0.96099999999999997</v>
      </c>
      <c r="E71" s="9">
        <f t="shared" si="2"/>
        <v>-0.38200000000000001</v>
      </c>
      <c r="F71" s="9">
        <f t="shared" si="2"/>
        <v>-1.0660000000000001</v>
      </c>
      <c r="G71" s="9">
        <f t="shared" si="2"/>
        <v>-1.718</v>
      </c>
      <c r="H71" s="9">
        <f t="shared" si="2"/>
        <v>-0.98099999999999998</v>
      </c>
      <c r="I71" s="9">
        <f t="shared" si="2"/>
        <v>-0.71799999999999997</v>
      </c>
      <c r="J71" s="9">
        <f t="shared" si="2"/>
        <v>-1.0860000000000001</v>
      </c>
      <c r="K71" s="9">
        <f t="shared" si="2"/>
        <v>1.2290000000000001</v>
      </c>
      <c r="L71" s="9">
        <f t="shared" si="2"/>
        <v>0.88200000000000001</v>
      </c>
      <c r="M71" s="9">
        <f t="shared" si="2"/>
        <v>1.355</v>
      </c>
      <c r="N71" s="9">
        <f t="shared" si="2"/>
        <v>1.389</v>
      </c>
      <c r="O71" s="9">
        <f t="shared" si="2"/>
        <v>0.86299999999999999</v>
      </c>
      <c r="P71" s="9">
        <f t="shared" si="2"/>
        <v>-0.24199999999999999</v>
      </c>
      <c r="Q71" s="9">
        <f t="shared" si="2"/>
        <v>1.1259999999999999</v>
      </c>
      <c r="R71" s="9">
        <f t="shared" si="2"/>
        <v>-3.2000000000000001E-2</v>
      </c>
      <c r="S71" s="9">
        <f t="shared" si="2"/>
        <v>0.30299999999999999</v>
      </c>
      <c r="T71" s="9">
        <f t="shared" si="2"/>
        <v>1.0389999999999999</v>
      </c>
      <c r="U71" s="9">
        <f t="shared" si="2"/>
        <v>0.61799999999999999</v>
      </c>
      <c r="V71" s="9">
        <f t="shared" si="2"/>
        <v>-0.40200000000000002</v>
      </c>
      <c r="W71" s="9">
        <f t="shared" si="2"/>
        <v>1.0720000000000001</v>
      </c>
      <c r="X71" s="9">
        <f t="shared" si="2"/>
        <v>0.26700000000000002</v>
      </c>
      <c r="Y71" s="9">
        <f t="shared" si="2"/>
        <v>1.8460000000000001</v>
      </c>
      <c r="Z71" s="9">
        <f t="shared" si="2"/>
        <v>2.5310000000000001</v>
      </c>
      <c r="AA71" s="9">
        <f t="shared" si="2"/>
        <v>2.3929999999999998</v>
      </c>
      <c r="AB71" s="9">
        <f t="shared" si="2"/>
        <v>0.97199999999999998</v>
      </c>
      <c r="AC71" s="9">
        <f t="shared" si="2"/>
        <v>1.6180000000000001</v>
      </c>
      <c r="AD71" s="9">
        <f t="shared" si="2"/>
        <v>-0.17100000000000001</v>
      </c>
      <c r="AE71" s="9">
        <f t="shared" si="2"/>
        <v>-1.276</v>
      </c>
      <c r="AF71" s="9">
        <f t="shared" si="2"/>
        <v>-1.359</v>
      </c>
      <c r="AG71" s="9">
        <f t="shared" si="2"/>
        <v>-1.254</v>
      </c>
      <c r="AH71" s="9">
        <f t="shared" si="2"/>
        <v>-0.78</v>
      </c>
      <c r="AI71" s="9">
        <f t="shared" si="2"/>
        <v>-0.30599999999999999</v>
      </c>
      <c r="AJ71" s="9" t="str">
        <f t="shared" si="2"/>
        <v/>
      </c>
      <c r="AK71" s="9" t="str">
        <f t="shared" si="2"/>
        <v/>
      </c>
      <c r="AL71" s="9" t="str">
        <f t="shared" si="2"/>
        <v/>
      </c>
      <c r="AM71" s="9" t="str">
        <f t="shared" si="2"/>
        <v/>
      </c>
    </row>
    <row r="72" spans="1:39" ht="12.75" customHeight="1" x14ac:dyDescent="0.35">
      <c r="A72" s="68" t="str">
        <f t="shared" si="3"/>
        <v>Brighton</v>
      </c>
      <c r="B72" s="9">
        <f t="shared" si="2"/>
        <v>0.48299999999999998</v>
      </c>
      <c r="C72" s="9">
        <f t="shared" si="2"/>
        <v>0.85199999999999998</v>
      </c>
      <c r="D72" s="9">
        <f t="shared" si="2"/>
        <v>2.4830000000000001</v>
      </c>
      <c r="E72" s="9">
        <f t="shared" si="2"/>
        <v>1.3779999999999999</v>
      </c>
      <c r="F72" s="9">
        <f t="shared" si="2"/>
        <v>1.724</v>
      </c>
      <c r="G72" s="9">
        <f t="shared" si="2"/>
        <v>1.341</v>
      </c>
      <c r="H72" s="9">
        <f t="shared" si="2"/>
        <v>1.0249999999999999</v>
      </c>
      <c r="I72" s="9">
        <f t="shared" si="2"/>
        <v>-1.206</v>
      </c>
      <c r="J72" s="9">
        <f t="shared" si="2"/>
        <v>-0.83799999999999997</v>
      </c>
      <c r="K72" s="9">
        <f t="shared" si="2"/>
        <v>-1.101</v>
      </c>
      <c r="L72" s="9">
        <f t="shared" si="2"/>
        <v>-0.92800000000000005</v>
      </c>
      <c r="M72" s="9">
        <f t="shared" si="2"/>
        <v>-1.56</v>
      </c>
      <c r="N72" s="9">
        <f t="shared" si="2"/>
        <v>-0.85499999999999998</v>
      </c>
      <c r="O72" s="9">
        <f t="shared" si="2"/>
        <v>-1.1180000000000001</v>
      </c>
      <c r="P72" s="9">
        <f t="shared" si="2"/>
        <v>-0.90800000000000003</v>
      </c>
      <c r="Q72" s="9">
        <f t="shared" si="2"/>
        <v>-0.90800000000000003</v>
      </c>
      <c r="R72" s="9">
        <f t="shared" si="2"/>
        <v>-0.48699999999999999</v>
      </c>
      <c r="S72" s="9">
        <f t="shared" si="2"/>
        <v>-0.11799999999999999</v>
      </c>
      <c r="T72" s="9">
        <f t="shared" si="2"/>
        <v>0.51300000000000001</v>
      </c>
      <c r="U72" s="9">
        <f t="shared" si="2"/>
        <v>0.44</v>
      </c>
      <c r="V72" s="9">
        <f t="shared" si="2"/>
        <v>0.49299999999999999</v>
      </c>
      <c r="W72" s="9">
        <f t="shared" si="2"/>
        <v>0.28199999999999997</v>
      </c>
      <c r="X72" s="9">
        <f t="shared" si="2"/>
        <v>-0.192</v>
      </c>
      <c r="Y72" s="9">
        <f t="shared" si="2"/>
        <v>-0.876</v>
      </c>
      <c r="Z72" s="9">
        <f t="shared" si="2"/>
        <v>-1.224</v>
      </c>
      <c r="AA72" s="9">
        <f t="shared" si="2"/>
        <v>-0.59199999999999997</v>
      </c>
      <c r="AB72" s="9">
        <f t="shared" si="2"/>
        <v>-1.105</v>
      </c>
      <c r="AC72" s="9">
        <f t="shared" si="2"/>
        <v>-1.7889999999999999</v>
      </c>
      <c r="AD72" s="9">
        <f t="shared" si="2"/>
        <v>-1</v>
      </c>
      <c r="AE72" s="9">
        <f t="shared" si="2"/>
        <v>-0.63200000000000001</v>
      </c>
      <c r="AF72" s="9">
        <f t="shared" si="2"/>
        <v>-1.018</v>
      </c>
      <c r="AG72" s="9">
        <f t="shared" si="2"/>
        <v>-0.61099999999999999</v>
      </c>
      <c r="AH72" s="9">
        <f t="shared" si="2"/>
        <v>1.337</v>
      </c>
      <c r="AI72" s="9">
        <f t="shared" si="2"/>
        <v>1.6</v>
      </c>
      <c r="AJ72" s="9" t="str">
        <f t="shared" si="2"/>
        <v/>
      </c>
      <c r="AK72" s="9" t="str">
        <f t="shared" si="2"/>
        <v/>
      </c>
      <c r="AL72" s="9" t="str">
        <f t="shared" si="2"/>
        <v/>
      </c>
      <c r="AM72" s="9" t="str">
        <f t="shared" si="2"/>
        <v/>
      </c>
    </row>
    <row r="73" spans="1:39" ht="12.75" customHeight="1" x14ac:dyDescent="0.35">
      <c r="A73" s="68" t="str">
        <f t="shared" si="3"/>
        <v>Burnley</v>
      </c>
      <c r="B73" s="9">
        <f t="shared" si="2"/>
        <v>-1.052</v>
      </c>
      <c r="C73" s="9">
        <f t="shared" si="2"/>
        <v>-1.105</v>
      </c>
      <c r="D73" s="9">
        <f t="shared" si="2"/>
        <v>-1.02</v>
      </c>
      <c r="E73" s="9">
        <f t="shared" si="2"/>
        <v>-1.3680000000000001</v>
      </c>
      <c r="F73" s="9">
        <f t="shared" si="2"/>
        <v>0.26400000000000001</v>
      </c>
      <c r="G73" s="9">
        <f t="shared" si="2"/>
        <v>0.80800000000000005</v>
      </c>
      <c r="H73" s="9">
        <f t="shared" si="2"/>
        <v>1.0720000000000001</v>
      </c>
      <c r="I73" s="9">
        <f t="shared" si="2"/>
        <v>1.4079999999999999</v>
      </c>
      <c r="J73" s="9">
        <f t="shared" si="2"/>
        <v>1.724</v>
      </c>
      <c r="K73" s="9">
        <f t="shared" si="2"/>
        <v>3.9E-2</v>
      </c>
      <c r="L73" s="9">
        <f t="shared" si="2"/>
        <v>0.40799999999999997</v>
      </c>
      <c r="M73" s="9">
        <f t="shared" si="2"/>
        <v>-0.32900000000000001</v>
      </c>
      <c r="N73" s="9">
        <f t="shared" si="2"/>
        <v>0.46100000000000002</v>
      </c>
      <c r="O73" s="9">
        <f t="shared" si="2"/>
        <v>2.355</v>
      </c>
      <c r="P73" s="9">
        <f t="shared" si="2"/>
        <v>1.671</v>
      </c>
      <c r="Q73" s="9">
        <f t="shared" si="2"/>
        <v>0.88200000000000001</v>
      </c>
      <c r="R73" s="9">
        <f t="shared" si="2"/>
        <v>1.1970000000000001</v>
      </c>
      <c r="S73" s="9">
        <f t="shared" si="2"/>
        <v>-0.14799999999999999</v>
      </c>
      <c r="T73" s="9">
        <f t="shared" si="2"/>
        <v>-1.569</v>
      </c>
      <c r="U73" s="9">
        <f t="shared" si="2"/>
        <v>-0.41199999999999998</v>
      </c>
      <c r="V73" s="9">
        <f t="shared" si="2"/>
        <v>-0.78</v>
      </c>
      <c r="W73" s="9">
        <f t="shared" si="2"/>
        <v>-0.35899999999999999</v>
      </c>
      <c r="X73" s="9">
        <f t="shared" si="2"/>
        <v>0.67100000000000004</v>
      </c>
      <c r="Y73" s="9">
        <f t="shared" si="2"/>
        <v>0.35499999999999998</v>
      </c>
      <c r="Z73" s="9">
        <f t="shared" si="2"/>
        <v>-0.80300000000000005</v>
      </c>
      <c r="AA73" s="9">
        <f t="shared" si="2"/>
        <v>0.67100000000000004</v>
      </c>
      <c r="AB73" s="9">
        <f t="shared" si="2"/>
        <v>1.0389999999999999</v>
      </c>
      <c r="AC73" s="9">
        <f t="shared" si="2"/>
        <v>-8.1000000000000003E-2</v>
      </c>
      <c r="AD73" s="9">
        <f t="shared" si="2"/>
        <v>0.183</v>
      </c>
      <c r="AE73" s="9">
        <f t="shared" si="2"/>
        <v>-0.12</v>
      </c>
      <c r="AF73" s="9">
        <f t="shared" si="2"/>
        <v>-0.90900000000000003</v>
      </c>
      <c r="AG73" s="9">
        <f t="shared" si="2"/>
        <v>-0.17299999999999999</v>
      </c>
      <c r="AH73" s="9">
        <f t="shared" si="2"/>
        <v>0.63200000000000001</v>
      </c>
      <c r="AI73" s="9">
        <f t="shared" si="2"/>
        <v>0.316</v>
      </c>
      <c r="AJ73" s="9" t="str">
        <f t="shared" si="2"/>
        <v/>
      </c>
      <c r="AK73" s="9" t="str">
        <f t="shared" si="2"/>
        <v/>
      </c>
      <c r="AL73" s="9" t="str">
        <f t="shared" si="2"/>
        <v/>
      </c>
      <c r="AM73" s="9" t="str">
        <f t="shared" si="2"/>
        <v/>
      </c>
    </row>
    <row r="74" spans="1:39" ht="12.75" customHeight="1" x14ac:dyDescent="0.35">
      <c r="A74" s="68" t="str">
        <f t="shared" si="3"/>
        <v>Cardiff</v>
      </c>
      <c r="B74" s="9">
        <f t="shared" si="2"/>
        <v>-0.90800000000000003</v>
      </c>
      <c r="C74" s="9">
        <f t="shared" si="2"/>
        <v>9.1999999999999998E-2</v>
      </c>
      <c r="D74" s="9">
        <f t="shared" si="2"/>
        <v>0.19700000000000001</v>
      </c>
      <c r="E74" s="9">
        <f t="shared" si="2"/>
        <v>1.4610000000000001</v>
      </c>
      <c r="F74" s="9">
        <f t="shared" si="2"/>
        <v>1.167</v>
      </c>
      <c r="G74" s="9">
        <f t="shared" si="2"/>
        <v>1.9570000000000001</v>
      </c>
      <c r="H74" s="9">
        <f t="shared" si="2"/>
        <v>1.22</v>
      </c>
      <c r="I74" s="9">
        <f t="shared" si="2"/>
        <v>0.69399999999999995</v>
      </c>
      <c r="J74" s="9">
        <f t="shared" si="2"/>
        <v>6.2E-2</v>
      </c>
      <c r="K74" s="9">
        <f t="shared" si="2"/>
        <v>-2.8000000000000001E-2</v>
      </c>
      <c r="L74" s="9">
        <f t="shared" si="2"/>
        <v>-1.133</v>
      </c>
      <c r="M74" s="9">
        <f t="shared" si="2"/>
        <v>-1.87</v>
      </c>
      <c r="N74" s="9">
        <f t="shared" si="2"/>
        <v>-0.97499999999999998</v>
      </c>
      <c r="O74" s="9">
        <f t="shared" si="2"/>
        <v>-0.87</v>
      </c>
      <c r="P74" s="9">
        <f t="shared" si="2"/>
        <v>-1.2999999999999999E-2</v>
      </c>
      <c r="Q74" s="9">
        <f t="shared" si="2"/>
        <v>3.9E-2</v>
      </c>
      <c r="R74" s="9">
        <f t="shared" si="2"/>
        <v>0.93400000000000005</v>
      </c>
      <c r="S74" s="9">
        <f t="shared" si="2"/>
        <v>0.14499999999999999</v>
      </c>
      <c r="T74" s="9">
        <f t="shared" si="2"/>
        <v>-0.32900000000000001</v>
      </c>
      <c r="U74" s="9">
        <f t="shared" si="2"/>
        <v>0.98699999999999999</v>
      </c>
      <c r="V74" s="9">
        <f t="shared" si="2"/>
        <v>0.67100000000000004</v>
      </c>
      <c r="W74" s="9">
        <f t="shared" si="2"/>
        <v>-6.6000000000000003E-2</v>
      </c>
      <c r="X74" s="9">
        <f t="shared" si="2"/>
        <v>0.19700000000000001</v>
      </c>
      <c r="Y74" s="9">
        <f t="shared" si="2"/>
        <v>-6.6000000000000003E-2</v>
      </c>
      <c r="Z74" s="9">
        <f t="shared" si="2"/>
        <v>-1.768</v>
      </c>
      <c r="AA74" s="9">
        <f t="shared" si="2"/>
        <v>-1.5049999999999999</v>
      </c>
      <c r="AB74" s="9">
        <f t="shared" si="2"/>
        <v>-1.2949999999999999</v>
      </c>
      <c r="AC74" s="9">
        <f t="shared" si="2"/>
        <v>-0.505</v>
      </c>
      <c r="AD74" s="9">
        <f t="shared" si="2"/>
        <v>1.863</v>
      </c>
      <c r="AE74" s="9">
        <f t="shared" si="2"/>
        <v>1.5660000000000001</v>
      </c>
      <c r="AF74" s="9">
        <f t="shared" si="2"/>
        <v>2.355</v>
      </c>
      <c r="AG74" s="9">
        <f t="shared" si="2"/>
        <v>2.0720000000000001</v>
      </c>
      <c r="AH74" s="9">
        <f t="shared" si="2"/>
        <v>1.2290000000000001</v>
      </c>
      <c r="AI74" s="9">
        <f t="shared" si="2"/>
        <v>1.9E-2</v>
      </c>
      <c r="AJ74" s="9" t="str">
        <f t="shared" si="2"/>
        <v/>
      </c>
      <c r="AK74" s="9" t="str">
        <f t="shared" si="2"/>
        <v/>
      </c>
      <c r="AL74" s="9" t="str">
        <f t="shared" si="2"/>
        <v/>
      </c>
      <c r="AM74" s="9" t="str">
        <f t="shared" si="2"/>
        <v/>
      </c>
    </row>
    <row r="75" spans="1:39" ht="12.75" customHeight="1" x14ac:dyDescent="0.35">
      <c r="A75" s="68" t="str">
        <f t="shared" si="3"/>
        <v>Chelsea</v>
      </c>
      <c r="B75" s="9">
        <f t="shared" si="2"/>
        <v>-2.1579999999999999</v>
      </c>
      <c r="C75" s="9">
        <f t="shared" si="2"/>
        <v>-1.7370000000000001</v>
      </c>
      <c r="D75" s="9">
        <f t="shared" si="2"/>
        <v>-0.73699999999999999</v>
      </c>
      <c r="E75" s="9">
        <f t="shared" si="2"/>
        <v>-0.78900000000000003</v>
      </c>
      <c r="F75" s="9">
        <f t="shared" si="2"/>
        <v>-0.21099999999999999</v>
      </c>
      <c r="G75" s="9">
        <f t="shared" si="2"/>
        <v>9.1999999999999998E-2</v>
      </c>
      <c r="H75" s="9">
        <f t="shared" si="2"/>
        <v>-0.32900000000000001</v>
      </c>
      <c r="I75" s="9">
        <f t="shared" si="2"/>
        <v>-1.5389999999999999</v>
      </c>
      <c r="J75" s="9">
        <f t="shared" si="2"/>
        <v>-0.48699999999999999</v>
      </c>
      <c r="K75" s="9">
        <f t="shared" si="2"/>
        <v>-1.306</v>
      </c>
      <c r="L75" s="9">
        <f t="shared" si="2"/>
        <v>-1.0089999999999999</v>
      </c>
      <c r="M75" s="9">
        <f t="shared" si="2"/>
        <v>0.51700000000000002</v>
      </c>
      <c r="N75" s="9">
        <f t="shared" si="2"/>
        <v>0.93799999999999994</v>
      </c>
      <c r="O75" s="9">
        <f t="shared" si="2"/>
        <v>0.46500000000000002</v>
      </c>
      <c r="P75" s="9">
        <f t="shared" si="2"/>
        <v>1.1259999999999999</v>
      </c>
      <c r="Q75" s="9">
        <f t="shared" si="2"/>
        <v>1.5129999999999999</v>
      </c>
      <c r="R75" s="9">
        <f t="shared" si="2"/>
        <v>3.9E-2</v>
      </c>
      <c r="S75" s="9">
        <f t="shared" si="2"/>
        <v>-0.27600000000000002</v>
      </c>
      <c r="T75" s="9">
        <f t="shared" si="2"/>
        <v>0.93400000000000005</v>
      </c>
      <c r="U75" s="9">
        <f t="shared" si="2"/>
        <v>0.88200000000000001</v>
      </c>
      <c r="V75" s="9">
        <f t="shared" si="2"/>
        <v>-1.2999999999999999E-2</v>
      </c>
      <c r="W75" s="9">
        <f t="shared" si="2"/>
        <v>2.3029999999999999</v>
      </c>
      <c r="X75" s="9">
        <f t="shared" si="2"/>
        <v>1.8819999999999999</v>
      </c>
      <c r="Y75" s="9">
        <f t="shared" si="2"/>
        <v>0.82899999999999996</v>
      </c>
      <c r="Z75" s="9">
        <f t="shared" si="2"/>
        <v>0.44</v>
      </c>
      <c r="AA75" s="9">
        <f t="shared" si="2"/>
        <v>0.47799999999999998</v>
      </c>
      <c r="AB75" s="9">
        <f t="shared" si="2"/>
        <v>-1.2589999999999999</v>
      </c>
      <c r="AC75" s="9">
        <f t="shared" si="2"/>
        <v>-0.80600000000000005</v>
      </c>
      <c r="AD75" s="9">
        <f t="shared" si="2"/>
        <v>-1.3320000000000001</v>
      </c>
      <c r="AE75" s="9">
        <f t="shared" si="2"/>
        <v>5.7000000000000002E-2</v>
      </c>
      <c r="AF75" s="9">
        <f t="shared" si="2"/>
        <v>0.44</v>
      </c>
      <c r="AG75" s="9">
        <f t="shared" si="2"/>
        <v>0.96599999999999997</v>
      </c>
      <c r="AH75" s="9">
        <f t="shared" si="2"/>
        <v>0.88200000000000001</v>
      </c>
      <c r="AI75" s="9">
        <f t="shared" si="2"/>
        <v>0.93400000000000005</v>
      </c>
      <c r="AJ75" s="9" t="str">
        <f t="shared" si="2"/>
        <v/>
      </c>
      <c r="AK75" s="9" t="str">
        <f t="shared" si="2"/>
        <v/>
      </c>
      <c r="AL75" s="9" t="str">
        <f t="shared" si="2"/>
        <v/>
      </c>
      <c r="AM75" s="9" t="str">
        <f t="shared" si="2"/>
        <v/>
      </c>
    </row>
    <row r="76" spans="1:39" ht="12.75" customHeight="1" x14ac:dyDescent="0.35">
      <c r="A76" s="68" t="str">
        <f t="shared" si="3"/>
        <v>Crystal Palace</v>
      </c>
      <c r="B76" s="9">
        <f t="shared" si="2"/>
        <v>-0.50700000000000001</v>
      </c>
      <c r="C76" s="9">
        <f t="shared" si="2"/>
        <v>-0.53900000000000003</v>
      </c>
      <c r="D76" s="9">
        <f t="shared" si="2"/>
        <v>-1.224</v>
      </c>
      <c r="E76" s="9">
        <f t="shared" si="2"/>
        <v>-1.9750000000000001</v>
      </c>
      <c r="F76" s="9">
        <f t="shared" si="2"/>
        <v>-1.3959999999999999</v>
      </c>
      <c r="G76" s="9">
        <f t="shared" si="2"/>
        <v>-1.1859999999999999</v>
      </c>
      <c r="H76" s="9">
        <f t="shared" si="2"/>
        <v>-0.55400000000000005</v>
      </c>
      <c r="I76" s="9">
        <f t="shared" si="2"/>
        <v>-0.13300000000000001</v>
      </c>
      <c r="J76" s="9">
        <f t="shared" si="2"/>
        <v>1.1970000000000001</v>
      </c>
      <c r="K76" s="9">
        <f t="shared" si="2"/>
        <v>0.77600000000000002</v>
      </c>
      <c r="L76" s="9">
        <f t="shared" si="2"/>
        <v>0.98699999999999999</v>
      </c>
      <c r="M76" s="9">
        <f t="shared" si="2"/>
        <v>0.67100000000000004</v>
      </c>
      <c r="N76" s="9">
        <f t="shared" si="2"/>
        <v>0.51300000000000001</v>
      </c>
      <c r="O76" s="9">
        <f t="shared" si="2"/>
        <v>1.724</v>
      </c>
      <c r="P76" s="9">
        <f t="shared" si="2"/>
        <v>1.2110000000000001</v>
      </c>
      <c r="Q76" s="9">
        <f t="shared" si="2"/>
        <v>1.6319999999999999</v>
      </c>
      <c r="R76" s="9">
        <f t="shared" si="2"/>
        <v>1.508</v>
      </c>
      <c r="S76" s="9">
        <f t="shared" si="2"/>
        <v>0.77100000000000002</v>
      </c>
      <c r="T76" s="9">
        <f t="shared" si="2"/>
        <v>-7.0999999999999994E-2</v>
      </c>
      <c r="U76" s="9">
        <f t="shared" si="2"/>
        <v>0.442</v>
      </c>
      <c r="V76" s="9">
        <f t="shared" si="2"/>
        <v>-0.48299999999999998</v>
      </c>
      <c r="W76" s="9">
        <f t="shared" si="2"/>
        <v>-0.35899999999999999</v>
      </c>
      <c r="X76" s="9">
        <f t="shared" si="2"/>
        <v>6.2E-2</v>
      </c>
      <c r="Y76" s="9">
        <f t="shared" si="2"/>
        <v>-0.72699999999999998</v>
      </c>
      <c r="Z76" s="9">
        <f t="shared" si="2"/>
        <v>-0.93799999999999994</v>
      </c>
      <c r="AA76" s="9">
        <f t="shared" si="2"/>
        <v>-1.171</v>
      </c>
      <c r="AB76" s="9">
        <f t="shared" si="2"/>
        <v>-0.32900000000000001</v>
      </c>
      <c r="AC76" s="9">
        <f t="shared" ref="AC76:AM76" si="4">IF(AC$69&lt;=38,ROUND(SUMIFS($B53:$AM53,$B$68:$AM$68,"&lt;="&amp;AC$69,$B$68:$AM$68,"&gt;="&amp;AC$68),3),"")</f>
        <v>-1.0129999999999999</v>
      </c>
      <c r="AD76" s="9">
        <f t="shared" si="4"/>
        <v>-1.4870000000000001</v>
      </c>
      <c r="AE76" s="9">
        <f t="shared" si="4"/>
        <v>3.9E-2</v>
      </c>
      <c r="AF76" s="9">
        <f t="shared" si="4"/>
        <v>2.355</v>
      </c>
      <c r="AG76" s="9">
        <f t="shared" si="4"/>
        <v>1.0920000000000001</v>
      </c>
      <c r="AH76" s="9">
        <f t="shared" si="4"/>
        <v>1.44</v>
      </c>
      <c r="AI76" s="9">
        <f t="shared" si="4"/>
        <v>1.335</v>
      </c>
      <c r="AJ76" s="9" t="str">
        <f t="shared" si="4"/>
        <v/>
      </c>
      <c r="AK76" s="9" t="str">
        <f t="shared" si="4"/>
        <v/>
      </c>
      <c r="AL76" s="9" t="str">
        <f t="shared" si="4"/>
        <v/>
      </c>
      <c r="AM76" s="9" t="str">
        <f t="shared" si="4"/>
        <v/>
      </c>
    </row>
    <row r="77" spans="1:39" ht="12.75" customHeight="1" x14ac:dyDescent="0.35">
      <c r="A77" s="68" t="str">
        <f t="shared" si="3"/>
        <v>Everton</v>
      </c>
      <c r="B77" s="9">
        <f t="shared" ref="B77:AM83" si="5">IF(B$69&lt;=38,ROUND(SUMIFS($B54:$AM54,$B$68:$AM$68,"&lt;="&amp;B$69,$B$68:$AM$68,"&gt;="&amp;B$68),3),"")</f>
        <v>-1.4</v>
      </c>
      <c r="C77" s="9">
        <f t="shared" si="5"/>
        <v>0.30299999999999999</v>
      </c>
      <c r="D77" s="9">
        <f t="shared" si="5"/>
        <v>0.16700000000000001</v>
      </c>
      <c r="E77" s="9">
        <f t="shared" si="5"/>
        <v>0.115</v>
      </c>
      <c r="F77" s="9">
        <f t="shared" si="5"/>
        <v>0.32500000000000001</v>
      </c>
      <c r="G77" s="9">
        <f t="shared" si="5"/>
        <v>1.0620000000000001</v>
      </c>
      <c r="H77" s="9">
        <f t="shared" si="5"/>
        <v>-1.254</v>
      </c>
      <c r="I77" s="9">
        <f t="shared" si="5"/>
        <v>-0.434</v>
      </c>
      <c r="J77" s="9">
        <f t="shared" si="5"/>
        <v>-1.2110000000000001</v>
      </c>
      <c r="K77" s="9">
        <f t="shared" si="5"/>
        <v>0.316</v>
      </c>
      <c r="L77" s="9">
        <f t="shared" si="5"/>
        <v>-0.73699999999999999</v>
      </c>
      <c r="M77" s="9">
        <f t="shared" si="5"/>
        <v>-0.36799999999999999</v>
      </c>
      <c r="N77" s="9">
        <f t="shared" si="5"/>
        <v>1.2629999999999999</v>
      </c>
      <c r="O77" s="9">
        <f t="shared" si="5"/>
        <v>2.5129999999999999</v>
      </c>
      <c r="P77" s="9">
        <f t="shared" si="5"/>
        <v>0.98699999999999999</v>
      </c>
      <c r="Q77" s="9">
        <f t="shared" si="5"/>
        <v>1.3029999999999999</v>
      </c>
      <c r="R77" s="9">
        <f t="shared" si="5"/>
        <v>2.0390000000000001</v>
      </c>
      <c r="S77" s="9">
        <f t="shared" si="5"/>
        <v>-0.17100000000000001</v>
      </c>
      <c r="T77" s="9">
        <f t="shared" si="5"/>
        <v>-0.90800000000000003</v>
      </c>
      <c r="U77" s="9">
        <f t="shared" si="5"/>
        <v>-0.90800000000000003</v>
      </c>
      <c r="V77" s="9">
        <f t="shared" si="5"/>
        <v>-1.502</v>
      </c>
      <c r="W77" s="9">
        <f t="shared" si="5"/>
        <v>-1.712</v>
      </c>
      <c r="X77" s="9">
        <f t="shared" si="5"/>
        <v>-0.34399999999999997</v>
      </c>
      <c r="Y77" s="9">
        <f t="shared" si="5"/>
        <v>-0.41699999999999998</v>
      </c>
      <c r="Z77" s="9">
        <f t="shared" si="5"/>
        <v>0.79400000000000004</v>
      </c>
      <c r="AA77" s="9">
        <f t="shared" si="5"/>
        <v>1.2290000000000001</v>
      </c>
      <c r="AB77" s="9">
        <f t="shared" si="5"/>
        <v>1.4930000000000001</v>
      </c>
      <c r="AC77" s="9">
        <f t="shared" si="5"/>
        <v>0.38700000000000001</v>
      </c>
      <c r="AD77" s="9">
        <f t="shared" si="5"/>
        <v>0.46100000000000002</v>
      </c>
      <c r="AE77" s="9">
        <f t="shared" si="5"/>
        <v>-0.61299999999999999</v>
      </c>
      <c r="AF77" s="9">
        <f t="shared" si="5"/>
        <v>-0.13900000000000001</v>
      </c>
      <c r="AG77" s="9">
        <f t="shared" si="5"/>
        <v>-0.29699999999999999</v>
      </c>
      <c r="AH77" s="9">
        <f t="shared" si="5"/>
        <v>-0.50700000000000001</v>
      </c>
      <c r="AI77" s="9">
        <f t="shared" si="5"/>
        <v>0.54500000000000004</v>
      </c>
      <c r="AJ77" s="9" t="str">
        <f t="shared" si="5"/>
        <v/>
      </c>
      <c r="AK77" s="9" t="str">
        <f t="shared" si="5"/>
        <v/>
      </c>
      <c r="AL77" s="9" t="str">
        <f t="shared" si="5"/>
        <v/>
      </c>
      <c r="AM77" s="9" t="str">
        <f t="shared" si="5"/>
        <v/>
      </c>
    </row>
    <row r="78" spans="1:39" ht="12.75" customHeight="1" x14ac:dyDescent="0.35">
      <c r="A78" s="68" t="str">
        <f t="shared" si="3"/>
        <v>Fulham</v>
      </c>
      <c r="B78" s="9">
        <f t="shared" si="5"/>
        <v>1.776</v>
      </c>
      <c r="C78" s="9">
        <f t="shared" si="5"/>
        <v>1.829</v>
      </c>
      <c r="D78" s="9">
        <f t="shared" si="5"/>
        <v>1.1970000000000001</v>
      </c>
      <c r="E78" s="9">
        <f t="shared" si="5"/>
        <v>1.1970000000000001</v>
      </c>
      <c r="F78" s="9">
        <f t="shared" si="5"/>
        <v>0.91400000000000003</v>
      </c>
      <c r="G78" s="9">
        <f t="shared" si="5"/>
        <v>-1.2969999999999999</v>
      </c>
      <c r="H78" s="9">
        <f t="shared" si="5"/>
        <v>-1.349</v>
      </c>
      <c r="I78" s="9">
        <f t="shared" si="5"/>
        <v>-0.45500000000000002</v>
      </c>
      <c r="J78" s="9">
        <f t="shared" si="5"/>
        <v>-0.61299999999999999</v>
      </c>
      <c r="K78" s="9">
        <f t="shared" si="5"/>
        <v>-1.2999999999999999E-2</v>
      </c>
      <c r="L78" s="9">
        <f t="shared" si="5"/>
        <v>0.61799999999999999</v>
      </c>
      <c r="M78" s="9">
        <f t="shared" si="5"/>
        <v>1.776</v>
      </c>
      <c r="N78" s="9">
        <f t="shared" si="5"/>
        <v>0.67100000000000004</v>
      </c>
      <c r="O78" s="9">
        <f t="shared" si="5"/>
        <v>0.88200000000000001</v>
      </c>
      <c r="P78" s="9">
        <f t="shared" si="5"/>
        <v>-2.8000000000000001E-2</v>
      </c>
      <c r="Q78" s="9">
        <f t="shared" si="5"/>
        <v>-1.028</v>
      </c>
      <c r="R78" s="9">
        <f t="shared" si="5"/>
        <v>-0.186</v>
      </c>
      <c r="S78" s="9">
        <f t="shared" si="5"/>
        <v>-0.60699999999999998</v>
      </c>
      <c r="T78" s="9">
        <f t="shared" si="5"/>
        <v>7.6999999999999999E-2</v>
      </c>
      <c r="U78" s="9">
        <f t="shared" si="5"/>
        <v>-6.6000000000000003E-2</v>
      </c>
      <c r="V78" s="9">
        <f t="shared" si="5"/>
        <v>0.82899999999999996</v>
      </c>
      <c r="W78" s="9">
        <f t="shared" si="5"/>
        <v>-0.434</v>
      </c>
      <c r="X78" s="9">
        <f t="shared" si="5"/>
        <v>-1.2999999999999999E-2</v>
      </c>
      <c r="Y78" s="9">
        <f t="shared" si="5"/>
        <v>-0.75</v>
      </c>
      <c r="Z78" s="9">
        <f t="shared" si="5"/>
        <v>0.40799999999999997</v>
      </c>
      <c r="AA78" s="9">
        <f t="shared" si="5"/>
        <v>0.19700000000000001</v>
      </c>
      <c r="AB78" s="9">
        <f t="shared" si="5"/>
        <v>0.67100000000000004</v>
      </c>
      <c r="AC78" s="9">
        <f t="shared" si="5"/>
        <v>1.776</v>
      </c>
      <c r="AD78" s="9">
        <f t="shared" si="5"/>
        <v>2.145</v>
      </c>
      <c r="AE78" s="9">
        <f t="shared" si="5"/>
        <v>1.3029999999999999</v>
      </c>
      <c r="AF78" s="9">
        <f t="shared" si="5"/>
        <v>1.355</v>
      </c>
      <c r="AG78" s="9">
        <f t="shared" si="5"/>
        <v>-0.158</v>
      </c>
      <c r="AH78" s="9">
        <f t="shared" si="5"/>
        <v>-1.387</v>
      </c>
      <c r="AI78" s="9">
        <f t="shared" si="5"/>
        <v>-1.861</v>
      </c>
      <c r="AJ78" s="9" t="str">
        <f t="shared" si="5"/>
        <v/>
      </c>
      <c r="AK78" s="9" t="str">
        <f t="shared" si="5"/>
        <v/>
      </c>
      <c r="AL78" s="9" t="str">
        <f t="shared" si="5"/>
        <v/>
      </c>
      <c r="AM78" s="9" t="str">
        <f t="shared" si="5"/>
        <v/>
      </c>
    </row>
    <row r="79" spans="1:39" ht="12.75" customHeight="1" x14ac:dyDescent="0.35">
      <c r="A79" s="68" t="str">
        <f t="shared" si="3"/>
        <v>Huddersfield</v>
      </c>
      <c r="B79" s="9">
        <f t="shared" si="5"/>
        <v>1.0529999999999999</v>
      </c>
      <c r="C79" s="9">
        <f t="shared" si="5"/>
        <v>0.68400000000000005</v>
      </c>
      <c r="D79" s="9">
        <f t="shared" si="5"/>
        <v>-0.73699999999999999</v>
      </c>
      <c r="E79" s="9">
        <f t="shared" si="5"/>
        <v>-0.434</v>
      </c>
      <c r="F79" s="9">
        <f t="shared" si="5"/>
        <v>0.14499999999999999</v>
      </c>
      <c r="G79" s="9">
        <f t="shared" si="5"/>
        <v>0.72399999999999998</v>
      </c>
      <c r="H79" s="9">
        <f t="shared" si="5"/>
        <v>0.16700000000000001</v>
      </c>
      <c r="I79" s="9">
        <f t="shared" si="5"/>
        <v>-0.35899999999999999</v>
      </c>
      <c r="J79" s="9">
        <f t="shared" si="5"/>
        <v>-6.2E-2</v>
      </c>
      <c r="K79" s="9">
        <f t="shared" si="5"/>
        <v>-1.5880000000000001</v>
      </c>
      <c r="L79" s="9">
        <f t="shared" si="5"/>
        <v>-1.641</v>
      </c>
      <c r="M79" s="9">
        <f t="shared" si="5"/>
        <v>0.442</v>
      </c>
      <c r="N79" s="9">
        <f t="shared" si="5"/>
        <v>0.126</v>
      </c>
      <c r="O79" s="9">
        <f t="shared" si="5"/>
        <v>-0.11799999999999999</v>
      </c>
      <c r="P79" s="9">
        <f t="shared" si="5"/>
        <v>1.355</v>
      </c>
      <c r="Q79" s="9">
        <f t="shared" si="5"/>
        <v>0.96599999999999997</v>
      </c>
      <c r="R79" s="9">
        <f t="shared" si="5"/>
        <v>-0.82299999999999995</v>
      </c>
      <c r="S79" s="9">
        <f t="shared" si="5"/>
        <v>-0.79100000000000004</v>
      </c>
      <c r="T79" s="9">
        <f t="shared" si="5"/>
        <v>0.68300000000000005</v>
      </c>
      <c r="U79" s="9">
        <f t="shared" si="5"/>
        <v>-0.47499999999999998</v>
      </c>
      <c r="V79" s="9">
        <f t="shared" si="5"/>
        <v>0.124</v>
      </c>
      <c r="W79" s="9">
        <f t="shared" si="5"/>
        <v>0.124</v>
      </c>
      <c r="X79" s="9">
        <f t="shared" si="5"/>
        <v>0.25</v>
      </c>
      <c r="Y79" s="9">
        <f t="shared" si="5"/>
        <v>-1.4490000000000001</v>
      </c>
      <c r="Z79" s="9">
        <f t="shared" si="5"/>
        <v>-1.028</v>
      </c>
      <c r="AA79" s="9">
        <f t="shared" si="5"/>
        <v>-1.607</v>
      </c>
      <c r="AB79" s="9">
        <f t="shared" si="5"/>
        <v>-1.3959999999999999</v>
      </c>
      <c r="AC79" s="9">
        <f t="shared" si="5"/>
        <v>-0.97499999999999998</v>
      </c>
      <c r="AD79" s="9">
        <f t="shared" si="5"/>
        <v>-1.2999999999999999E-2</v>
      </c>
      <c r="AE79" s="9">
        <f t="shared" si="5"/>
        <v>0.82899999999999996</v>
      </c>
      <c r="AF79" s="9">
        <f t="shared" si="5"/>
        <v>0.72399999999999998</v>
      </c>
      <c r="AG79" s="9">
        <f t="shared" si="5"/>
        <v>1.829</v>
      </c>
      <c r="AH79" s="9">
        <f t="shared" si="5"/>
        <v>1.8819999999999999</v>
      </c>
      <c r="AI79" s="9">
        <f t="shared" si="5"/>
        <v>1.3029999999999999</v>
      </c>
      <c r="AJ79" s="9" t="str">
        <f t="shared" si="5"/>
        <v/>
      </c>
      <c r="AK79" s="9" t="str">
        <f t="shared" si="5"/>
        <v/>
      </c>
      <c r="AL79" s="9" t="str">
        <f t="shared" si="5"/>
        <v/>
      </c>
      <c r="AM79" s="9" t="str">
        <f t="shared" si="5"/>
        <v/>
      </c>
    </row>
    <row r="80" spans="1:39" ht="12.75" customHeight="1" x14ac:dyDescent="0.35">
      <c r="A80" s="68" t="str">
        <f t="shared" si="3"/>
        <v>Leicester</v>
      </c>
      <c r="B80" s="9">
        <f t="shared" si="5"/>
        <v>0.44600000000000001</v>
      </c>
      <c r="C80" s="9">
        <f t="shared" si="5"/>
        <v>-0.92300000000000004</v>
      </c>
      <c r="D80" s="9">
        <f t="shared" si="5"/>
        <v>-0.48699999999999999</v>
      </c>
      <c r="E80" s="9">
        <f t="shared" si="5"/>
        <v>-0.69699999999999995</v>
      </c>
      <c r="F80" s="9">
        <f t="shared" si="5"/>
        <v>9.1999999999999998E-2</v>
      </c>
      <c r="G80" s="9">
        <f t="shared" si="5"/>
        <v>-1.2999999999999999E-2</v>
      </c>
      <c r="H80" s="9">
        <f t="shared" si="5"/>
        <v>0.33500000000000002</v>
      </c>
      <c r="I80" s="9">
        <f t="shared" si="5"/>
        <v>0.28199999999999997</v>
      </c>
      <c r="J80" s="9">
        <f t="shared" si="5"/>
        <v>0.70299999999999996</v>
      </c>
      <c r="K80" s="9">
        <f t="shared" si="5"/>
        <v>-1.244</v>
      </c>
      <c r="L80" s="9">
        <f t="shared" si="5"/>
        <v>-1.528</v>
      </c>
      <c r="M80" s="9">
        <f t="shared" si="5"/>
        <v>-0.71799999999999997</v>
      </c>
      <c r="N80" s="9">
        <f t="shared" si="5"/>
        <v>-0.24399999999999999</v>
      </c>
      <c r="O80" s="9">
        <f t="shared" si="5"/>
        <v>7.1999999999999995E-2</v>
      </c>
      <c r="P80" s="9">
        <f t="shared" si="5"/>
        <v>1.5449999999999999</v>
      </c>
      <c r="Q80" s="9">
        <f t="shared" si="5"/>
        <v>1.105</v>
      </c>
      <c r="R80" s="9">
        <f t="shared" si="5"/>
        <v>0.78900000000000003</v>
      </c>
      <c r="S80" s="9">
        <f t="shared" si="5"/>
        <v>0.158</v>
      </c>
      <c r="T80" s="9">
        <f t="shared" si="5"/>
        <v>-0.28199999999999997</v>
      </c>
      <c r="U80" s="9">
        <f t="shared" si="5"/>
        <v>-0.28199999999999997</v>
      </c>
      <c r="V80" s="9">
        <f t="shared" si="5"/>
        <v>0.75800000000000001</v>
      </c>
      <c r="W80" s="9">
        <f t="shared" si="5"/>
        <v>1.389</v>
      </c>
      <c r="X80" s="9">
        <f t="shared" si="5"/>
        <v>1.337</v>
      </c>
      <c r="Y80" s="9">
        <f t="shared" si="5"/>
        <v>0.72399999999999998</v>
      </c>
      <c r="Z80" s="9">
        <f t="shared" si="5"/>
        <v>-0.224</v>
      </c>
      <c r="AA80" s="9">
        <f t="shared" si="5"/>
        <v>-1.0429999999999999</v>
      </c>
      <c r="AB80" s="9">
        <f t="shared" si="5"/>
        <v>-2.306</v>
      </c>
      <c r="AC80" s="9">
        <f t="shared" si="5"/>
        <v>-2.1480000000000001</v>
      </c>
      <c r="AD80" s="9">
        <f t="shared" si="5"/>
        <v>-1.833</v>
      </c>
      <c r="AE80" s="9">
        <f t="shared" si="5"/>
        <v>-2.306</v>
      </c>
      <c r="AF80" s="9">
        <f t="shared" si="5"/>
        <v>-1.8029999999999999</v>
      </c>
      <c r="AG80" s="9">
        <f t="shared" si="5"/>
        <v>-1.5920000000000001</v>
      </c>
      <c r="AH80" s="9">
        <f t="shared" si="5"/>
        <v>0.61799999999999999</v>
      </c>
      <c r="AI80" s="9">
        <f t="shared" si="5"/>
        <v>1.4610000000000001</v>
      </c>
      <c r="AJ80" s="9" t="str">
        <f t="shared" si="5"/>
        <v/>
      </c>
      <c r="AK80" s="9" t="str">
        <f t="shared" si="5"/>
        <v/>
      </c>
      <c r="AL80" s="9" t="str">
        <f t="shared" si="5"/>
        <v/>
      </c>
      <c r="AM80" s="9" t="str">
        <f t="shared" si="5"/>
        <v/>
      </c>
    </row>
    <row r="81" spans="1:39" ht="12.75" customHeight="1" x14ac:dyDescent="0.35">
      <c r="A81" s="68" t="str">
        <f t="shared" si="3"/>
        <v>Liverpool</v>
      </c>
      <c r="B81" s="9">
        <f t="shared" si="5"/>
        <v>3.9E-2</v>
      </c>
      <c r="C81" s="9">
        <f t="shared" si="5"/>
        <v>-0.32900000000000001</v>
      </c>
      <c r="D81" s="9">
        <f t="shared" si="5"/>
        <v>-0.27600000000000002</v>
      </c>
      <c r="E81" s="9">
        <f t="shared" si="5"/>
        <v>1.5660000000000001</v>
      </c>
      <c r="F81" s="9">
        <f t="shared" si="5"/>
        <v>1.0920000000000001</v>
      </c>
      <c r="G81" s="9">
        <f t="shared" si="5"/>
        <v>-0.47399999999999998</v>
      </c>
      <c r="H81" s="9">
        <f t="shared" si="5"/>
        <v>1.474</v>
      </c>
      <c r="I81" s="9">
        <f t="shared" si="5"/>
        <v>0.65400000000000003</v>
      </c>
      <c r="J81" s="9">
        <f t="shared" si="5"/>
        <v>-0.29299999999999998</v>
      </c>
      <c r="K81" s="9">
        <f t="shared" si="5"/>
        <v>-0.29299999999999998</v>
      </c>
      <c r="L81" s="9">
        <f t="shared" si="5"/>
        <v>8.9999999999999993E-3</v>
      </c>
      <c r="M81" s="9">
        <f t="shared" si="5"/>
        <v>-1.464</v>
      </c>
      <c r="N81" s="9">
        <f t="shared" si="5"/>
        <v>-0.64500000000000002</v>
      </c>
      <c r="O81" s="9">
        <f t="shared" si="5"/>
        <v>-0.92600000000000005</v>
      </c>
      <c r="P81" s="9">
        <f t="shared" si="5"/>
        <v>-0.82099999999999995</v>
      </c>
      <c r="Q81" s="9">
        <f t="shared" si="5"/>
        <v>-0.61099999999999999</v>
      </c>
      <c r="R81" s="9">
        <f t="shared" si="5"/>
        <v>1.232</v>
      </c>
      <c r="S81" s="9">
        <f t="shared" si="5"/>
        <v>0.91600000000000004</v>
      </c>
      <c r="T81" s="9">
        <f t="shared" si="5"/>
        <v>0.61799999999999999</v>
      </c>
      <c r="U81" s="9">
        <f t="shared" si="5"/>
        <v>1.3029999999999999</v>
      </c>
      <c r="V81" s="9">
        <f t="shared" si="5"/>
        <v>1.5129999999999999</v>
      </c>
      <c r="W81" s="9">
        <f t="shared" si="5"/>
        <v>-0.69699999999999995</v>
      </c>
      <c r="X81" s="9">
        <f t="shared" si="5"/>
        <v>3.9E-2</v>
      </c>
      <c r="Y81" s="9">
        <f t="shared" si="5"/>
        <v>9.1999999999999998E-2</v>
      </c>
      <c r="Z81" s="9">
        <f t="shared" si="5"/>
        <v>-6.6000000000000003E-2</v>
      </c>
      <c r="AA81" s="9">
        <f t="shared" si="5"/>
        <v>-0.27600000000000002</v>
      </c>
      <c r="AB81" s="9">
        <f t="shared" si="5"/>
        <v>-0.29699999999999999</v>
      </c>
      <c r="AC81" s="9">
        <f t="shared" si="5"/>
        <v>-0.50700000000000001</v>
      </c>
      <c r="AD81" s="9">
        <f t="shared" si="5"/>
        <v>-0.34899999999999998</v>
      </c>
      <c r="AE81" s="9">
        <f t="shared" si="5"/>
        <v>-0.13900000000000001</v>
      </c>
      <c r="AF81" s="9">
        <f t="shared" si="5"/>
        <v>-0.21199999999999999</v>
      </c>
      <c r="AG81" s="9">
        <f t="shared" si="5"/>
        <v>-0.56000000000000005</v>
      </c>
      <c r="AH81" s="9">
        <f t="shared" si="5"/>
        <v>-1.244</v>
      </c>
      <c r="AI81" s="9">
        <f t="shared" si="5"/>
        <v>-1.627</v>
      </c>
      <c r="AJ81" s="9" t="str">
        <f t="shared" si="5"/>
        <v/>
      </c>
      <c r="AK81" s="9" t="str">
        <f t="shared" si="5"/>
        <v/>
      </c>
      <c r="AL81" s="9" t="str">
        <f t="shared" si="5"/>
        <v/>
      </c>
      <c r="AM81" s="9" t="str">
        <f t="shared" si="5"/>
        <v/>
      </c>
    </row>
    <row r="82" spans="1:39" ht="12.75" customHeight="1" x14ac:dyDescent="0.35">
      <c r="A82" s="68" t="str">
        <f t="shared" si="3"/>
        <v>Man City</v>
      </c>
      <c r="B82" s="9">
        <f t="shared" si="5"/>
        <v>-0.377</v>
      </c>
      <c r="C82" s="9">
        <f t="shared" si="5"/>
        <v>-2.2400000000000002</v>
      </c>
      <c r="D82" s="9">
        <f t="shared" si="5"/>
        <v>-2.3450000000000002</v>
      </c>
      <c r="E82" s="9">
        <f t="shared" si="5"/>
        <v>-1.1160000000000001</v>
      </c>
      <c r="F82" s="9">
        <f t="shared" si="5"/>
        <v>-1.0109999999999999</v>
      </c>
      <c r="G82" s="9">
        <f t="shared" si="5"/>
        <v>0.33500000000000002</v>
      </c>
      <c r="H82" s="9">
        <f t="shared" si="5"/>
        <v>0.25</v>
      </c>
      <c r="I82" s="9">
        <f t="shared" si="5"/>
        <v>1.3029999999999999</v>
      </c>
      <c r="J82" s="9">
        <f t="shared" si="5"/>
        <v>0.19700000000000001</v>
      </c>
      <c r="K82" s="9">
        <f t="shared" si="5"/>
        <v>0.14499999999999999</v>
      </c>
      <c r="L82" s="9">
        <f t="shared" si="5"/>
        <v>-0.53900000000000003</v>
      </c>
      <c r="M82" s="9">
        <f t="shared" si="5"/>
        <v>0.14499999999999999</v>
      </c>
      <c r="N82" s="9">
        <f t="shared" si="5"/>
        <v>-0.59199999999999997</v>
      </c>
      <c r="O82" s="9">
        <f t="shared" si="5"/>
        <v>-1.0129999999999999</v>
      </c>
      <c r="P82" s="9">
        <f t="shared" si="5"/>
        <v>-0.69699999999999995</v>
      </c>
      <c r="Q82" s="9">
        <f t="shared" si="5"/>
        <v>-1.0660000000000001</v>
      </c>
      <c r="R82" s="9">
        <f t="shared" si="5"/>
        <v>-0.59199999999999997</v>
      </c>
      <c r="S82" s="9">
        <f t="shared" si="5"/>
        <v>-0.76500000000000001</v>
      </c>
      <c r="T82" s="9">
        <f t="shared" si="5"/>
        <v>-0.76500000000000001</v>
      </c>
      <c r="U82" s="9">
        <f t="shared" si="5"/>
        <v>-0.97499999999999998</v>
      </c>
      <c r="V82" s="9">
        <f t="shared" si="5"/>
        <v>-0.97499999999999998</v>
      </c>
      <c r="W82" s="9">
        <f t="shared" si="5"/>
        <v>-1.3440000000000001</v>
      </c>
      <c r="X82" s="9">
        <f t="shared" si="5"/>
        <v>-0.53900000000000003</v>
      </c>
      <c r="Y82" s="9">
        <f t="shared" si="5"/>
        <v>-0.11799999999999999</v>
      </c>
      <c r="Z82" s="9">
        <f t="shared" si="5"/>
        <v>0.14499999999999999</v>
      </c>
      <c r="AA82" s="9">
        <f t="shared" si="5"/>
        <v>-1.2999999999999999E-2</v>
      </c>
      <c r="AB82" s="9">
        <f t="shared" si="5"/>
        <v>0.30299999999999999</v>
      </c>
      <c r="AC82" s="9">
        <f t="shared" si="5"/>
        <v>-0.192</v>
      </c>
      <c r="AD82" s="9">
        <f t="shared" si="5"/>
        <v>-0.91500000000000004</v>
      </c>
      <c r="AE82" s="9">
        <f t="shared" si="5"/>
        <v>-0.75700000000000001</v>
      </c>
      <c r="AF82" s="9">
        <f t="shared" si="5"/>
        <v>0.13700000000000001</v>
      </c>
      <c r="AG82" s="9">
        <f t="shared" si="5"/>
        <v>-1.0209999999999999</v>
      </c>
      <c r="AH82" s="9">
        <f t="shared" si="5"/>
        <v>-0.36799999999999999</v>
      </c>
      <c r="AI82" s="9">
        <f t="shared" si="5"/>
        <v>0.35499999999999998</v>
      </c>
      <c r="AJ82" s="9" t="str">
        <f t="shared" si="5"/>
        <v/>
      </c>
      <c r="AK82" s="9" t="str">
        <f t="shared" si="5"/>
        <v/>
      </c>
      <c r="AL82" s="9" t="str">
        <f t="shared" si="5"/>
        <v/>
      </c>
      <c r="AM82" s="9" t="str">
        <f t="shared" si="5"/>
        <v/>
      </c>
    </row>
    <row r="83" spans="1:39" ht="12.75" customHeight="1" x14ac:dyDescent="0.35">
      <c r="A83" s="68" t="str">
        <f t="shared" si="3"/>
        <v>Man Utd</v>
      </c>
      <c r="B83" s="9">
        <f t="shared" si="5"/>
        <v>0.25</v>
      </c>
      <c r="C83" s="9">
        <f t="shared" si="5"/>
        <v>-0.71199999999999997</v>
      </c>
      <c r="D83" s="9">
        <f t="shared" si="5"/>
        <v>-0.71199999999999997</v>
      </c>
      <c r="E83" s="9">
        <f t="shared" si="5"/>
        <v>-1.554</v>
      </c>
      <c r="F83" s="9">
        <f t="shared" si="5"/>
        <v>-0.81699999999999995</v>
      </c>
      <c r="G83" s="9">
        <f t="shared" si="5"/>
        <v>-1.3959999999999999</v>
      </c>
      <c r="H83" s="9">
        <f t="shared" si="5"/>
        <v>-0.69699999999999995</v>
      </c>
      <c r="I83" s="9">
        <f t="shared" si="5"/>
        <v>1.25</v>
      </c>
      <c r="J83" s="9">
        <f t="shared" si="5"/>
        <v>1.145</v>
      </c>
      <c r="K83" s="9">
        <f t="shared" si="5"/>
        <v>0.61799999999999999</v>
      </c>
      <c r="L83" s="9">
        <f t="shared" si="5"/>
        <v>0.82899999999999996</v>
      </c>
      <c r="M83" s="9">
        <f t="shared" si="5"/>
        <v>0.22</v>
      </c>
      <c r="N83" s="9">
        <f t="shared" si="5"/>
        <v>-0.622</v>
      </c>
      <c r="O83" s="9">
        <f t="shared" si="5"/>
        <v>-0.48499999999999999</v>
      </c>
      <c r="P83" s="9">
        <f t="shared" si="5"/>
        <v>-0.90600000000000003</v>
      </c>
      <c r="Q83" s="9">
        <f t="shared" si="5"/>
        <v>-0.95799999999999996</v>
      </c>
      <c r="R83" s="9">
        <f t="shared" si="5"/>
        <v>-0.61299999999999999</v>
      </c>
      <c r="S83" s="9">
        <f t="shared" si="5"/>
        <v>-0.876</v>
      </c>
      <c r="T83" s="9">
        <f t="shared" si="5"/>
        <v>-1.329</v>
      </c>
      <c r="U83" s="9">
        <f t="shared" si="5"/>
        <v>-0.90800000000000003</v>
      </c>
      <c r="V83" s="9">
        <f t="shared" si="5"/>
        <v>-0.59199999999999997</v>
      </c>
      <c r="W83" s="9">
        <f t="shared" si="5"/>
        <v>-0.71799999999999997</v>
      </c>
      <c r="X83" s="9">
        <f t="shared" si="5"/>
        <v>-0.77100000000000002</v>
      </c>
      <c r="Y83" s="9">
        <f t="shared" si="5"/>
        <v>0.22900000000000001</v>
      </c>
      <c r="Z83" s="9">
        <f t="shared" si="5"/>
        <v>7.1999999999999995E-2</v>
      </c>
      <c r="AA83" s="9">
        <f t="shared" si="5"/>
        <v>1.5980000000000001</v>
      </c>
      <c r="AB83" s="9">
        <f t="shared" si="5"/>
        <v>2.9870000000000001</v>
      </c>
      <c r="AC83" s="9">
        <f t="shared" ref="AC83:AM83" si="6">IF(AC$69&lt;=38,ROUND(SUMIFS($B60:$AM60,$B$68:$AM$68,"&lt;="&amp;AC$69,$B$68:$AM$68,"&gt;="&amp;AC$68),3),"")</f>
        <v>1.829</v>
      </c>
      <c r="AD83" s="9">
        <f t="shared" si="6"/>
        <v>1.4419999999999999</v>
      </c>
      <c r="AE83" s="9">
        <f t="shared" si="6"/>
        <v>1.8109999999999999</v>
      </c>
      <c r="AF83" s="9">
        <f t="shared" si="6"/>
        <v>0.442</v>
      </c>
      <c r="AG83" s="9">
        <f t="shared" si="6"/>
        <v>-0.24199999999999999</v>
      </c>
      <c r="AH83" s="9">
        <f t="shared" si="6"/>
        <v>-0.29499999999999998</v>
      </c>
      <c r="AI83" s="9">
        <f t="shared" si="6"/>
        <v>-0.89500000000000002</v>
      </c>
      <c r="AJ83" s="9" t="str">
        <f t="shared" si="6"/>
        <v/>
      </c>
      <c r="AK83" s="9" t="str">
        <f t="shared" si="6"/>
        <v/>
      </c>
      <c r="AL83" s="9" t="str">
        <f t="shared" si="6"/>
        <v/>
      </c>
      <c r="AM83" s="9" t="str">
        <f t="shared" si="6"/>
        <v/>
      </c>
    </row>
    <row r="84" spans="1:39" ht="12.75" customHeight="1" x14ac:dyDescent="0.35">
      <c r="A84" s="68" t="str">
        <f t="shared" si="3"/>
        <v>Newcastle</v>
      </c>
      <c r="B84" s="9">
        <f t="shared" ref="B84:AM89" si="7">IF(B$69&lt;=38,ROUND(SUMIFS($B61:$AM61,$B$68:$AM$68,"&lt;="&amp;B$69,$B$68:$AM$68,"&gt;="&amp;B$68),3),"")</f>
        <v>2.0190000000000001</v>
      </c>
      <c r="C84" s="9">
        <f t="shared" si="7"/>
        <v>1.756</v>
      </c>
      <c r="D84" s="9">
        <f t="shared" si="7"/>
        <v>2.4079999999999999</v>
      </c>
      <c r="E84" s="9">
        <f t="shared" si="7"/>
        <v>2.7240000000000002</v>
      </c>
      <c r="F84" s="9">
        <f t="shared" si="7"/>
        <v>3.9E-2</v>
      </c>
      <c r="G84" s="9">
        <f t="shared" si="7"/>
        <v>3.9E-2</v>
      </c>
      <c r="H84" s="9">
        <f t="shared" si="7"/>
        <v>-0.59199999999999997</v>
      </c>
      <c r="I84" s="9">
        <f t="shared" si="7"/>
        <v>-1.224</v>
      </c>
      <c r="J84" s="9">
        <f t="shared" si="7"/>
        <v>-2.3820000000000001</v>
      </c>
      <c r="K84" s="9">
        <f t="shared" si="7"/>
        <v>-1.645</v>
      </c>
      <c r="L84" s="9">
        <f t="shared" si="7"/>
        <v>-2.028</v>
      </c>
      <c r="M84" s="9">
        <f t="shared" si="7"/>
        <v>-1.4490000000000001</v>
      </c>
      <c r="N84" s="9">
        <f t="shared" si="7"/>
        <v>-1.607</v>
      </c>
      <c r="O84" s="9">
        <f t="shared" si="7"/>
        <v>-1.6890000000000001</v>
      </c>
      <c r="P84" s="9">
        <f t="shared" si="7"/>
        <v>-0.58399999999999996</v>
      </c>
      <c r="Q84" s="9">
        <f t="shared" si="7"/>
        <v>0.16700000000000001</v>
      </c>
      <c r="R84" s="9">
        <f t="shared" si="7"/>
        <v>0.27300000000000002</v>
      </c>
      <c r="S84" s="9">
        <f t="shared" si="7"/>
        <v>1.0089999999999999</v>
      </c>
      <c r="T84" s="9">
        <f t="shared" si="7"/>
        <v>0.78900000000000003</v>
      </c>
      <c r="U84" s="9">
        <f t="shared" si="7"/>
        <v>0.78900000000000003</v>
      </c>
      <c r="V84" s="9">
        <f t="shared" si="7"/>
        <v>1.474</v>
      </c>
      <c r="W84" s="9">
        <f t="shared" si="7"/>
        <v>1.034</v>
      </c>
      <c r="X84" s="9">
        <f t="shared" si="7"/>
        <v>8.6999999999999994E-2</v>
      </c>
      <c r="Y84" s="9">
        <f t="shared" si="7"/>
        <v>0.6</v>
      </c>
      <c r="Z84" s="9">
        <f t="shared" si="7"/>
        <v>-0.505</v>
      </c>
      <c r="AA84" s="9">
        <f t="shared" si="7"/>
        <v>-1.768</v>
      </c>
      <c r="AB84" s="9">
        <f t="shared" si="7"/>
        <v>-1.5389999999999999</v>
      </c>
      <c r="AC84" s="9">
        <f t="shared" si="7"/>
        <v>0.67100000000000004</v>
      </c>
      <c r="AD84" s="9">
        <f t="shared" si="7"/>
        <v>0.46100000000000002</v>
      </c>
      <c r="AE84" s="9">
        <f t="shared" si="7"/>
        <v>0.51300000000000001</v>
      </c>
      <c r="AF84" s="9">
        <f t="shared" si="7"/>
        <v>0.56599999999999995</v>
      </c>
      <c r="AG84" s="9">
        <f t="shared" si="7"/>
        <v>0.46100000000000002</v>
      </c>
      <c r="AH84" s="9">
        <f t="shared" si="7"/>
        <v>-0.32900000000000001</v>
      </c>
      <c r="AI84" s="9">
        <f t="shared" si="7"/>
        <v>-0.192</v>
      </c>
      <c r="AJ84" s="9" t="str">
        <f t="shared" si="7"/>
        <v/>
      </c>
      <c r="AK84" s="9" t="str">
        <f t="shared" si="7"/>
        <v/>
      </c>
      <c r="AL84" s="9" t="str">
        <f t="shared" si="7"/>
        <v/>
      </c>
      <c r="AM84" s="9" t="str">
        <f t="shared" si="7"/>
        <v/>
      </c>
    </row>
    <row r="85" spans="1:39" ht="12.75" customHeight="1" x14ac:dyDescent="0.35">
      <c r="A85" s="68" t="str">
        <f t="shared" si="3"/>
        <v>Southampton</v>
      </c>
      <c r="B85" s="9">
        <f t="shared" si="7"/>
        <v>-0.48699999999999999</v>
      </c>
      <c r="C85" s="9">
        <f t="shared" si="7"/>
        <v>0.82899999999999996</v>
      </c>
      <c r="D85" s="9">
        <f t="shared" si="7"/>
        <v>0.495</v>
      </c>
      <c r="E85" s="9">
        <f t="shared" si="7"/>
        <v>0.54700000000000004</v>
      </c>
      <c r="F85" s="9">
        <f t="shared" si="7"/>
        <v>0.38900000000000001</v>
      </c>
      <c r="G85" s="9">
        <f t="shared" si="7"/>
        <v>0.81100000000000005</v>
      </c>
      <c r="H85" s="9">
        <f t="shared" si="7"/>
        <v>1.653</v>
      </c>
      <c r="I85" s="9">
        <f t="shared" si="7"/>
        <v>1.4079999999999999</v>
      </c>
      <c r="J85" s="9">
        <f t="shared" si="7"/>
        <v>0.70299999999999996</v>
      </c>
      <c r="K85" s="9">
        <f t="shared" si="7"/>
        <v>0.91400000000000003</v>
      </c>
      <c r="L85" s="9">
        <f t="shared" si="7"/>
        <v>2.0720000000000001</v>
      </c>
      <c r="M85" s="9">
        <f t="shared" si="7"/>
        <v>-0.159</v>
      </c>
      <c r="N85" s="9">
        <f t="shared" si="7"/>
        <v>-2E-3</v>
      </c>
      <c r="O85" s="9">
        <f t="shared" si="7"/>
        <v>-0.13900000000000001</v>
      </c>
      <c r="P85" s="9">
        <f t="shared" si="7"/>
        <v>-0.45500000000000002</v>
      </c>
      <c r="Q85" s="9">
        <f t="shared" si="7"/>
        <v>-0.192</v>
      </c>
      <c r="R85" s="9">
        <f t="shared" si="7"/>
        <v>0.40799999999999997</v>
      </c>
      <c r="S85" s="9">
        <f t="shared" si="7"/>
        <v>0.67100000000000004</v>
      </c>
      <c r="T85" s="9">
        <f t="shared" si="7"/>
        <v>0.67100000000000004</v>
      </c>
      <c r="U85" s="9">
        <f t="shared" si="7"/>
        <v>0.25</v>
      </c>
      <c r="V85" s="9">
        <f t="shared" si="7"/>
        <v>-1.276</v>
      </c>
      <c r="W85" s="9">
        <f t="shared" si="7"/>
        <v>-2.3159999999999998</v>
      </c>
      <c r="X85" s="9">
        <f t="shared" si="7"/>
        <v>-0.78900000000000003</v>
      </c>
      <c r="Y85" s="9">
        <f t="shared" si="7"/>
        <v>-0.872</v>
      </c>
      <c r="Z85" s="9">
        <f t="shared" si="7"/>
        <v>0.28599999999999998</v>
      </c>
      <c r="AA85" s="9">
        <f t="shared" si="7"/>
        <v>1.2330000000000001</v>
      </c>
      <c r="AB85" s="9">
        <f t="shared" si="7"/>
        <v>2.1150000000000002</v>
      </c>
      <c r="AC85" s="9">
        <f t="shared" si="7"/>
        <v>0.53600000000000003</v>
      </c>
      <c r="AD85" s="9">
        <f t="shared" si="7"/>
        <v>1.829</v>
      </c>
      <c r="AE85" s="9">
        <f t="shared" si="7"/>
        <v>0.498</v>
      </c>
      <c r="AF85" s="9">
        <f t="shared" si="7"/>
        <v>-0.186</v>
      </c>
      <c r="AG85" s="9">
        <f t="shared" si="7"/>
        <v>-0.60699999999999998</v>
      </c>
      <c r="AH85" s="9">
        <f t="shared" si="7"/>
        <v>-0.60699999999999998</v>
      </c>
      <c r="AI85" s="9">
        <f t="shared" si="7"/>
        <v>-2.028</v>
      </c>
      <c r="AJ85" s="9" t="str">
        <f t="shared" si="7"/>
        <v/>
      </c>
      <c r="AK85" s="9" t="str">
        <f t="shared" si="7"/>
        <v/>
      </c>
      <c r="AL85" s="9" t="str">
        <f t="shared" si="7"/>
        <v/>
      </c>
      <c r="AM85" s="9" t="str">
        <f t="shared" si="7"/>
        <v/>
      </c>
    </row>
    <row r="86" spans="1:39" ht="12.75" customHeight="1" x14ac:dyDescent="0.35">
      <c r="A86" s="68" t="str">
        <f t="shared" si="3"/>
        <v>Tottenham</v>
      </c>
      <c r="B86" s="9">
        <f t="shared" si="7"/>
        <v>0.64100000000000001</v>
      </c>
      <c r="C86" s="9">
        <f t="shared" si="7"/>
        <v>0.79900000000000004</v>
      </c>
      <c r="D86" s="9">
        <f t="shared" si="7"/>
        <v>0.88200000000000001</v>
      </c>
      <c r="E86" s="9">
        <f t="shared" si="7"/>
        <v>-0.57899999999999996</v>
      </c>
      <c r="F86" s="9">
        <f t="shared" si="7"/>
        <v>-0.73699999999999999</v>
      </c>
      <c r="G86" s="9">
        <f t="shared" si="7"/>
        <v>-0.42099999999999999</v>
      </c>
      <c r="H86" s="9">
        <f t="shared" si="7"/>
        <v>-0.54500000000000004</v>
      </c>
      <c r="I86" s="9">
        <f t="shared" si="7"/>
        <v>0.13900000000000001</v>
      </c>
      <c r="J86" s="9">
        <f t="shared" si="7"/>
        <v>1.284</v>
      </c>
      <c r="K86" s="9">
        <f t="shared" si="7"/>
        <v>2.863</v>
      </c>
      <c r="L86" s="9">
        <f t="shared" si="7"/>
        <v>1.389</v>
      </c>
      <c r="M86" s="9">
        <f t="shared" si="7"/>
        <v>1.5660000000000001</v>
      </c>
      <c r="N86" s="9">
        <f t="shared" si="7"/>
        <v>1.0920000000000001</v>
      </c>
      <c r="O86" s="9">
        <f t="shared" si="7"/>
        <v>0.88200000000000001</v>
      </c>
      <c r="P86" s="9">
        <f t="shared" si="7"/>
        <v>-0.96099999999999997</v>
      </c>
      <c r="Q86" s="9">
        <f t="shared" si="7"/>
        <v>-1.1859999999999999</v>
      </c>
      <c r="R86" s="9">
        <f t="shared" si="7"/>
        <v>-1.522</v>
      </c>
      <c r="S86" s="9">
        <f t="shared" si="7"/>
        <v>-0.996</v>
      </c>
      <c r="T86" s="9">
        <f t="shared" si="7"/>
        <v>-1.49</v>
      </c>
      <c r="U86" s="9">
        <f t="shared" si="7"/>
        <v>-1.595</v>
      </c>
      <c r="V86" s="9">
        <f t="shared" si="7"/>
        <v>-1.3169999999999999</v>
      </c>
      <c r="W86" s="9">
        <f t="shared" si="7"/>
        <v>-0.66500000000000004</v>
      </c>
      <c r="X86" s="9">
        <f t="shared" si="7"/>
        <v>-1.4019999999999999</v>
      </c>
      <c r="Y86" s="9">
        <f t="shared" si="7"/>
        <v>-0.80300000000000005</v>
      </c>
      <c r="Z86" s="9">
        <f t="shared" si="7"/>
        <v>-0.64500000000000002</v>
      </c>
      <c r="AA86" s="9">
        <f t="shared" si="7"/>
        <v>-0.53900000000000003</v>
      </c>
      <c r="AB86" s="9">
        <f t="shared" si="7"/>
        <v>-1.329</v>
      </c>
      <c r="AC86" s="9">
        <f t="shared" si="7"/>
        <v>0.19700000000000001</v>
      </c>
      <c r="AD86" s="9">
        <f t="shared" si="7"/>
        <v>-0.85499999999999998</v>
      </c>
      <c r="AE86" s="9">
        <f t="shared" si="7"/>
        <v>-1.276</v>
      </c>
      <c r="AF86" s="9">
        <f t="shared" si="7"/>
        <v>0.88200000000000001</v>
      </c>
      <c r="AG86" s="9">
        <f t="shared" si="7"/>
        <v>1.3029999999999999</v>
      </c>
      <c r="AH86" s="9">
        <f t="shared" si="7"/>
        <v>0.30299999999999999</v>
      </c>
      <c r="AI86" s="9">
        <f t="shared" si="7"/>
        <v>0.61799999999999999</v>
      </c>
      <c r="AJ86" s="9" t="str">
        <f t="shared" si="7"/>
        <v/>
      </c>
      <c r="AK86" s="9" t="str">
        <f t="shared" si="7"/>
        <v/>
      </c>
      <c r="AL86" s="9" t="str">
        <f t="shared" si="7"/>
        <v/>
      </c>
      <c r="AM86" s="9" t="str">
        <f t="shared" si="7"/>
        <v/>
      </c>
    </row>
    <row r="87" spans="1:39" ht="12.75" customHeight="1" x14ac:dyDescent="0.35">
      <c r="A87" s="68" t="str">
        <f t="shared" si="3"/>
        <v>Watford</v>
      </c>
      <c r="B87" s="9">
        <f t="shared" si="7"/>
        <v>-1.1180000000000001</v>
      </c>
      <c r="C87" s="9">
        <f t="shared" si="7"/>
        <v>-0.66500000000000004</v>
      </c>
      <c r="D87" s="9">
        <f t="shared" si="7"/>
        <v>1.335</v>
      </c>
      <c r="E87" s="9">
        <f t="shared" si="7"/>
        <v>1.4930000000000001</v>
      </c>
      <c r="F87" s="9">
        <f t="shared" si="7"/>
        <v>0.84299999999999997</v>
      </c>
      <c r="G87" s="9">
        <f t="shared" si="7"/>
        <v>-0.105</v>
      </c>
      <c r="H87" s="9">
        <f t="shared" si="7"/>
        <v>2.1000000000000001E-2</v>
      </c>
      <c r="I87" s="9">
        <f t="shared" si="7"/>
        <v>-1.768</v>
      </c>
      <c r="J87" s="9">
        <f t="shared" si="7"/>
        <v>-0.71599999999999997</v>
      </c>
      <c r="K87" s="9">
        <f t="shared" si="7"/>
        <v>-0.53900000000000003</v>
      </c>
      <c r="L87" s="9">
        <f t="shared" si="7"/>
        <v>1.1970000000000001</v>
      </c>
      <c r="M87" s="9">
        <f t="shared" si="7"/>
        <v>1.5660000000000001</v>
      </c>
      <c r="N87" s="9">
        <f t="shared" si="7"/>
        <v>1.0529999999999999</v>
      </c>
      <c r="O87" s="9">
        <f t="shared" si="7"/>
        <v>0.26300000000000001</v>
      </c>
      <c r="P87" s="9">
        <f t="shared" si="7"/>
        <v>0.63200000000000001</v>
      </c>
      <c r="Q87" s="9">
        <f t="shared" si="7"/>
        <v>-0.78900000000000003</v>
      </c>
      <c r="R87" s="9">
        <f t="shared" si="7"/>
        <v>-0.89500000000000002</v>
      </c>
      <c r="S87" s="9">
        <f t="shared" si="7"/>
        <v>9.1999999999999998E-2</v>
      </c>
      <c r="T87" s="9">
        <f t="shared" si="7"/>
        <v>-0.11799999999999999</v>
      </c>
      <c r="U87" s="9">
        <f t="shared" si="7"/>
        <v>0.30299999999999999</v>
      </c>
      <c r="V87" s="9">
        <f t="shared" si="7"/>
        <v>0.61799999999999999</v>
      </c>
      <c r="W87" s="9">
        <f t="shared" si="7"/>
        <v>9.1999999999999998E-2</v>
      </c>
      <c r="X87" s="9">
        <f t="shared" si="7"/>
        <v>-0.45500000000000002</v>
      </c>
      <c r="Y87" s="9">
        <f t="shared" si="7"/>
        <v>0.86099999999999999</v>
      </c>
      <c r="Z87" s="9">
        <f t="shared" si="7"/>
        <v>0.38700000000000001</v>
      </c>
      <c r="AA87" s="9">
        <f t="shared" si="7"/>
        <v>2.335</v>
      </c>
      <c r="AB87" s="9">
        <f t="shared" si="7"/>
        <v>2.387</v>
      </c>
      <c r="AC87" s="9">
        <f t="shared" si="7"/>
        <v>3.4079999999999999</v>
      </c>
      <c r="AD87" s="9">
        <f t="shared" si="7"/>
        <v>1.7989999999999999</v>
      </c>
      <c r="AE87" s="9">
        <f t="shared" si="7"/>
        <v>1.22</v>
      </c>
      <c r="AF87" s="9">
        <f t="shared" si="7"/>
        <v>-1.1479999999999999</v>
      </c>
      <c r="AG87" s="9">
        <f t="shared" si="7"/>
        <v>-1.3740000000000001</v>
      </c>
      <c r="AH87" s="9">
        <f t="shared" si="7"/>
        <v>-1.7949999999999999</v>
      </c>
      <c r="AI87" s="9">
        <f t="shared" si="7"/>
        <v>-1.2909999999999999</v>
      </c>
      <c r="AJ87" s="9" t="str">
        <f t="shared" si="7"/>
        <v/>
      </c>
      <c r="AK87" s="9" t="str">
        <f t="shared" si="7"/>
        <v/>
      </c>
      <c r="AL87" s="9" t="str">
        <f t="shared" si="7"/>
        <v/>
      </c>
      <c r="AM87" s="9" t="str">
        <f t="shared" si="7"/>
        <v/>
      </c>
    </row>
    <row r="88" spans="1:39" ht="12.75" customHeight="1" x14ac:dyDescent="0.35">
      <c r="A88" s="68" t="str">
        <f t="shared" si="3"/>
        <v>West Ham</v>
      </c>
      <c r="B88" s="9">
        <f t="shared" si="7"/>
        <v>1.6559999999999999</v>
      </c>
      <c r="C88" s="9">
        <f t="shared" si="7"/>
        <v>0.97199999999999998</v>
      </c>
      <c r="D88" s="9">
        <f t="shared" si="7"/>
        <v>1.5509999999999999</v>
      </c>
      <c r="E88" s="9">
        <f t="shared" si="7"/>
        <v>-2.8000000000000001E-2</v>
      </c>
      <c r="F88" s="9">
        <f t="shared" si="7"/>
        <v>1.0920000000000001</v>
      </c>
      <c r="G88" s="9">
        <f t="shared" si="7"/>
        <v>0.93400000000000005</v>
      </c>
      <c r="H88" s="9">
        <f t="shared" si="7"/>
        <v>0.30299999999999999</v>
      </c>
      <c r="I88" s="9">
        <f t="shared" si="7"/>
        <v>-0.434</v>
      </c>
      <c r="J88" s="9">
        <f t="shared" si="7"/>
        <v>0.67100000000000004</v>
      </c>
      <c r="K88" s="9">
        <f t="shared" si="7"/>
        <v>-1.2999999999999999E-2</v>
      </c>
      <c r="L88" s="9">
        <f t="shared" si="7"/>
        <v>-0.78900000000000003</v>
      </c>
      <c r="M88" s="9">
        <f t="shared" si="7"/>
        <v>-1</v>
      </c>
      <c r="N88" s="9">
        <f t="shared" si="7"/>
        <v>-0.86299999999999999</v>
      </c>
      <c r="O88" s="9">
        <f t="shared" si="7"/>
        <v>-2.3359999999999999</v>
      </c>
      <c r="P88" s="9">
        <f t="shared" si="7"/>
        <v>-2.3889999999999998</v>
      </c>
      <c r="Q88" s="9">
        <f t="shared" si="7"/>
        <v>-2.0859999999999999</v>
      </c>
      <c r="R88" s="9">
        <f t="shared" si="7"/>
        <v>-2.4020000000000001</v>
      </c>
      <c r="S88" s="9">
        <f t="shared" si="7"/>
        <v>-2.3290000000000002</v>
      </c>
      <c r="T88" s="9">
        <f t="shared" si="7"/>
        <v>-1.855</v>
      </c>
      <c r="U88" s="9">
        <f t="shared" si="7"/>
        <v>-1.768</v>
      </c>
      <c r="V88" s="9">
        <f t="shared" si="7"/>
        <v>-0.55800000000000005</v>
      </c>
      <c r="W88" s="9">
        <f t="shared" si="7"/>
        <v>0.442</v>
      </c>
      <c r="X88" s="9">
        <f t="shared" si="7"/>
        <v>0.14899999999999999</v>
      </c>
      <c r="Y88" s="9">
        <f t="shared" si="7"/>
        <v>1.9910000000000001</v>
      </c>
      <c r="Z88" s="9">
        <f t="shared" si="7"/>
        <v>1.7989999999999999</v>
      </c>
      <c r="AA88" s="9">
        <f t="shared" si="7"/>
        <v>0.72599999999999998</v>
      </c>
      <c r="AB88" s="9">
        <f t="shared" si="7"/>
        <v>-0.16900000000000001</v>
      </c>
      <c r="AC88" s="9">
        <f t="shared" si="7"/>
        <v>-8.5999999999999993E-2</v>
      </c>
      <c r="AD88" s="9">
        <f t="shared" si="7"/>
        <v>-1.718</v>
      </c>
      <c r="AE88" s="9">
        <f t="shared" si="7"/>
        <v>-0.66500000000000004</v>
      </c>
      <c r="AF88" s="9">
        <f t="shared" si="7"/>
        <v>-1.2999999999999999E-2</v>
      </c>
      <c r="AG88" s="9">
        <f t="shared" si="7"/>
        <v>1.4610000000000001</v>
      </c>
      <c r="AH88" s="9">
        <f t="shared" si="7"/>
        <v>1.5129999999999999</v>
      </c>
      <c r="AI88" s="9">
        <f t="shared" si="7"/>
        <v>1.355</v>
      </c>
      <c r="AJ88" s="9" t="str">
        <f t="shared" si="7"/>
        <v/>
      </c>
      <c r="AK88" s="9" t="str">
        <f t="shared" si="7"/>
        <v/>
      </c>
      <c r="AL88" s="9" t="str">
        <f t="shared" si="7"/>
        <v/>
      </c>
      <c r="AM88" s="9" t="str">
        <f t="shared" si="7"/>
        <v/>
      </c>
    </row>
    <row r="89" spans="1:39" ht="12.75" customHeight="1" x14ac:dyDescent="0.35">
      <c r="A89" s="68" t="str">
        <f t="shared" si="3"/>
        <v>Wolves</v>
      </c>
      <c r="B89" s="9">
        <f t="shared" si="7"/>
        <v>0.14499999999999999</v>
      </c>
      <c r="C89" s="9">
        <f t="shared" si="7"/>
        <v>1.3029999999999999</v>
      </c>
      <c r="D89" s="9">
        <f t="shared" si="7"/>
        <v>0.88200000000000001</v>
      </c>
      <c r="E89" s="9">
        <f t="shared" si="7"/>
        <v>3.9E-2</v>
      </c>
      <c r="F89" s="9">
        <f t="shared" si="7"/>
        <v>-0.32900000000000001</v>
      </c>
      <c r="G89" s="9">
        <f t="shared" si="7"/>
        <v>-0.11799999999999999</v>
      </c>
      <c r="H89" s="9">
        <f t="shared" si="7"/>
        <v>-0.32900000000000001</v>
      </c>
      <c r="I89" s="9">
        <f t="shared" si="7"/>
        <v>1.6180000000000001</v>
      </c>
      <c r="J89" s="9">
        <f t="shared" si="7"/>
        <v>0.72399999999999998</v>
      </c>
      <c r="K89" s="9">
        <f t="shared" si="7"/>
        <v>0.80800000000000005</v>
      </c>
      <c r="L89" s="9">
        <f t="shared" si="7"/>
        <v>1.2290000000000001</v>
      </c>
      <c r="M89" s="9">
        <f t="shared" si="7"/>
        <v>0.54500000000000004</v>
      </c>
      <c r="N89" s="9">
        <f t="shared" si="7"/>
        <v>-1.2969999999999999</v>
      </c>
      <c r="O89" s="9">
        <f t="shared" si="7"/>
        <v>0.124</v>
      </c>
      <c r="P89" s="9">
        <f t="shared" si="7"/>
        <v>0.124</v>
      </c>
      <c r="Q89" s="9">
        <f t="shared" si="7"/>
        <v>0.54500000000000004</v>
      </c>
      <c r="R89" s="9">
        <f t="shared" si="7"/>
        <v>0.28199999999999997</v>
      </c>
      <c r="S89" s="9">
        <f t="shared" si="7"/>
        <v>2.4929999999999999</v>
      </c>
      <c r="T89" s="9">
        <f t="shared" si="7"/>
        <v>2.0720000000000001</v>
      </c>
      <c r="U89" s="9">
        <f t="shared" si="7"/>
        <v>2.355</v>
      </c>
      <c r="V89" s="9">
        <f t="shared" si="7"/>
        <v>1.724</v>
      </c>
      <c r="W89" s="9">
        <f t="shared" si="7"/>
        <v>1.829</v>
      </c>
      <c r="X89" s="9">
        <f t="shared" si="7"/>
        <v>-1.2999999999999999E-2</v>
      </c>
      <c r="Y89" s="9">
        <f t="shared" si="7"/>
        <v>-0.80300000000000005</v>
      </c>
      <c r="Z89" s="9">
        <f t="shared" si="7"/>
        <v>-1.526</v>
      </c>
      <c r="AA89" s="9">
        <f t="shared" si="7"/>
        <v>-1.421</v>
      </c>
      <c r="AB89" s="9">
        <f t="shared" si="7"/>
        <v>-1.3160000000000001</v>
      </c>
      <c r="AC89" s="9">
        <f t="shared" si="7"/>
        <v>-1.8420000000000001</v>
      </c>
      <c r="AD89" s="9">
        <f t="shared" si="7"/>
        <v>-1.105</v>
      </c>
      <c r="AE89" s="9">
        <f t="shared" si="7"/>
        <v>-0.59199999999999997</v>
      </c>
      <c r="AF89" s="9">
        <f t="shared" si="7"/>
        <v>-1.645</v>
      </c>
      <c r="AG89" s="9">
        <f t="shared" si="7"/>
        <v>-1.276</v>
      </c>
      <c r="AH89" s="9">
        <f t="shared" si="7"/>
        <v>-1.359</v>
      </c>
      <c r="AI89" s="9">
        <f t="shared" si="7"/>
        <v>-0.56899999999999995</v>
      </c>
      <c r="AJ89" s="9" t="str">
        <f t="shared" si="7"/>
        <v/>
      </c>
      <c r="AK89" s="9" t="str">
        <f t="shared" si="7"/>
        <v/>
      </c>
      <c r="AL89" s="9" t="str">
        <f t="shared" si="7"/>
        <v/>
      </c>
      <c r="AM89" s="9" t="str">
        <f t="shared" si="7"/>
        <v/>
      </c>
    </row>
    <row r="90" spans="1:39" ht="15.75" customHeight="1" x14ac:dyDescent="0.3">
      <c r="A90" s="5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s="70" customFormat="1" ht="12.75" customHeight="1" x14ac:dyDescent="0.35">
      <c r="A91" s="69" t="s">
        <v>1</v>
      </c>
      <c r="B91" s="69" t="s">
        <v>6</v>
      </c>
      <c r="C91" s="69" t="s">
        <v>7</v>
      </c>
      <c r="D91" s="69" t="s">
        <v>8</v>
      </c>
      <c r="E91" s="69" t="s">
        <v>9</v>
      </c>
      <c r="F91" s="69" t="s">
        <v>10</v>
      </c>
      <c r="G91" s="69" t="s">
        <v>11</v>
      </c>
      <c r="H91" s="69" t="s">
        <v>12</v>
      </c>
      <c r="I91" s="69" t="s">
        <v>13</v>
      </c>
      <c r="J91" s="69" t="s">
        <v>14</v>
      </c>
      <c r="K91" s="69" t="s">
        <v>15</v>
      </c>
      <c r="L91" s="68" t="s">
        <v>16</v>
      </c>
      <c r="M91" s="68" t="s">
        <v>17</v>
      </c>
      <c r="N91" s="68" t="s">
        <v>18</v>
      </c>
      <c r="O91" s="68" t="s">
        <v>19</v>
      </c>
      <c r="P91" s="68" t="s">
        <v>20</v>
      </c>
      <c r="Q91" s="68" t="s">
        <v>21</v>
      </c>
      <c r="R91" s="68" t="s">
        <v>22</v>
      </c>
      <c r="S91" s="68" t="s">
        <v>23</v>
      </c>
      <c r="T91" s="68" t="s">
        <v>24</v>
      </c>
      <c r="U91" s="68" t="s">
        <v>25</v>
      </c>
      <c r="V91" s="68" t="s">
        <v>26</v>
      </c>
      <c r="W91" s="68" t="s">
        <v>27</v>
      </c>
      <c r="X91" s="68" t="s">
        <v>28</v>
      </c>
      <c r="Y91" s="68" t="s">
        <v>29</v>
      </c>
      <c r="Z91" s="68" t="s">
        <v>30</v>
      </c>
      <c r="AA91" s="68" t="s">
        <v>31</v>
      </c>
      <c r="AB91" s="68" t="s">
        <v>32</v>
      </c>
      <c r="AC91" s="68" t="s">
        <v>33</v>
      </c>
      <c r="AD91" s="68" t="s">
        <v>34</v>
      </c>
      <c r="AE91" s="68" t="s">
        <v>35</v>
      </c>
      <c r="AF91" s="68" t="s">
        <v>36</v>
      </c>
      <c r="AG91" s="68" t="s">
        <v>37</v>
      </c>
      <c r="AH91" s="68" t="s">
        <v>38</v>
      </c>
      <c r="AI91" s="68" t="s">
        <v>39</v>
      </c>
      <c r="AJ91" s="68" t="s">
        <v>40</v>
      </c>
      <c r="AK91" s="68" t="s">
        <v>41</v>
      </c>
      <c r="AL91" s="68" t="s">
        <v>42</v>
      </c>
      <c r="AM91" s="68" t="s">
        <v>43</v>
      </c>
    </row>
    <row r="92" spans="1:39" ht="12.75" customHeight="1" x14ac:dyDescent="0.35">
      <c r="A92" s="68" t="str">
        <f>A3</f>
        <v>Arsenal</v>
      </c>
      <c r="B92" s="9">
        <f t="shared" ref="B92:AM98" si="8">IF(ISERROR(RANK(B70,B$70:B$89,1)+COUNTIF(B$70:B70,B70)-1),"",RANK(B70,B$70:B$89,1)+COUNTIF(B$70:B70,B70)-1)</f>
        <v>15</v>
      </c>
      <c r="C92" s="9">
        <f t="shared" si="8"/>
        <v>4</v>
      </c>
      <c r="D92" s="9">
        <f t="shared" si="8"/>
        <v>2</v>
      </c>
      <c r="E92" s="9">
        <f t="shared" si="8"/>
        <v>2</v>
      </c>
      <c r="F92" s="9">
        <f t="shared" si="8"/>
        <v>2</v>
      </c>
      <c r="G92" s="9">
        <f t="shared" si="8"/>
        <v>5</v>
      </c>
      <c r="H92" s="9">
        <f t="shared" si="8"/>
        <v>15</v>
      </c>
      <c r="I92" s="9">
        <f t="shared" si="8"/>
        <v>12</v>
      </c>
      <c r="J92" s="9">
        <f t="shared" si="8"/>
        <v>12</v>
      </c>
      <c r="K92" s="9">
        <f t="shared" si="8"/>
        <v>15</v>
      </c>
      <c r="L92" s="9">
        <f t="shared" si="8"/>
        <v>16</v>
      </c>
      <c r="M92" s="9">
        <f t="shared" si="8"/>
        <v>9</v>
      </c>
      <c r="N92" s="9">
        <f t="shared" si="8"/>
        <v>12</v>
      </c>
      <c r="O92" s="9">
        <f t="shared" si="8"/>
        <v>8</v>
      </c>
      <c r="P92" s="9">
        <f t="shared" si="8"/>
        <v>6</v>
      </c>
      <c r="Q92" s="9">
        <f t="shared" si="8"/>
        <v>9</v>
      </c>
      <c r="R92" s="9">
        <f t="shared" si="8"/>
        <v>8</v>
      </c>
      <c r="S92" s="9">
        <f t="shared" si="8"/>
        <v>11</v>
      </c>
      <c r="T92" s="9">
        <f t="shared" si="8"/>
        <v>14</v>
      </c>
      <c r="U92" s="9">
        <f t="shared" si="8"/>
        <v>9</v>
      </c>
      <c r="V92" s="9">
        <f t="shared" si="8"/>
        <v>16</v>
      </c>
      <c r="W92" s="9">
        <f t="shared" si="8"/>
        <v>15</v>
      </c>
      <c r="X92" s="9">
        <f t="shared" si="8"/>
        <v>17</v>
      </c>
      <c r="Y92" s="9">
        <f t="shared" si="8"/>
        <v>9</v>
      </c>
      <c r="Z92" s="9">
        <f t="shared" si="8"/>
        <v>18</v>
      </c>
      <c r="AA92" s="9">
        <f t="shared" si="8"/>
        <v>9</v>
      </c>
      <c r="AB92" s="9">
        <f t="shared" si="8"/>
        <v>12</v>
      </c>
      <c r="AC92" s="9">
        <f t="shared" si="8"/>
        <v>12</v>
      </c>
      <c r="AD92" s="9">
        <f t="shared" si="8"/>
        <v>15</v>
      </c>
      <c r="AE92" s="9">
        <f t="shared" si="8"/>
        <v>10</v>
      </c>
      <c r="AF92" s="9">
        <f t="shared" si="8"/>
        <v>7</v>
      </c>
      <c r="AG92" s="9">
        <f t="shared" si="8"/>
        <v>6</v>
      </c>
      <c r="AH92" s="9">
        <f t="shared" si="8"/>
        <v>5</v>
      </c>
      <c r="AI92" s="9">
        <f t="shared" si="8"/>
        <v>3</v>
      </c>
      <c r="AJ92" s="9" t="str">
        <f t="shared" si="8"/>
        <v/>
      </c>
      <c r="AK92" s="9" t="str">
        <f t="shared" si="8"/>
        <v/>
      </c>
      <c r="AL92" s="9" t="str">
        <f t="shared" si="8"/>
        <v/>
      </c>
      <c r="AM92" s="9" t="str">
        <f t="shared" si="8"/>
        <v/>
      </c>
    </row>
    <row r="93" spans="1:39" ht="12.75" customHeight="1" x14ac:dyDescent="0.35">
      <c r="A93" s="68" t="str">
        <f t="shared" ref="A93:A111" si="9">A4</f>
        <v>Bournemouth</v>
      </c>
      <c r="B93" s="9">
        <f t="shared" si="8"/>
        <v>6</v>
      </c>
      <c r="C93" s="9">
        <f t="shared" si="8"/>
        <v>8</v>
      </c>
      <c r="D93" s="9">
        <f t="shared" si="8"/>
        <v>5</v>
      </c>
      <c r="E93" s="9">
        <f t="shared" si="8"/>
        <v>10</v>
      </c>
      <c r="F93" s="9">
        <f t="shared" si="8"/>
        <v>3</v>
      </c>
      <c r="G93" s="9">
        <f t="shared" si="8"/>
        <v>1</v>
      </c>
      <c r="H93" s="9">
        <f t="shared" si="8"/>
        <v>3</v>
      </c>
      <c r="I93" s="9">
        <f t="shared" si="8"/>
        <v>5</v>
      </c>
      <c r="J93" s="9">
        <f t="shared" si="8"/>
        <v>3</v>
      </c>
      <c r="K93" s="9">
        <f t="shared" si="8"/>
        <v>19</v>
      </c>
      <c r="L93" s="9">
        <f t="shared" si="8"/>
        <v>14</v>
      </c>
      <c r="M93" s="9">
        <f t="shared" si="8"/>
        <v>17</v>
      </c>
      <c r="N93" s="9">
        <f t="shared" si="8"/>
        <v>20</v>
      </c>
      <c r="O93" s="9">
        <f t="shared" si="8"/>
        <v>15</v>
      </c>
      <c r="P93" s="9">
        <f t="shared" si="8"/>
        <v>10</v>
      </c>
      <c r="Q93" s="9">
        <f t="shared" si="8"/>
        <v>17</v>
      </c>
      <c r="R93" s="9">
        <f t="shared" si="8"/>
        <v>10</v>
      </c>
      <c r="S93" s="9">
        <f t="shared" si="8"/>
        <v>15</v>
      </c>
      <c r="T93" s="9">
        <f t="shared" si="8"/>
        <v>19</v>
      </c>
      <c r="U93" s="9">
        <f t="shared" si="8"/>
        <v>15</v>
      </c>
      <c r="V93" s="9">
        <f t="shared" si="8"/>
        <v>9</v>
      </c>
      <c r="W93" s="9">
        <f t="shared" si="8"/>
        <v>17</v>
      </c>
      <c r="X93" s="9">
        <f t="shared" si="8"/>
        <v>16</v>
      </c>
      <c r="Y93" s="9">
        <f t="shared" si="8"/>
        <v>19</v>
      </c>
      <c r="Z93" s="9">
        <f t="shared" si="8"/>
        <v>20</v>
      </c>
      <c r="AA93" s="9">
        <f t="shared" si="8"/>
        <v>20</v>
      </c>
      <c r="AB93" s="9">
        <f t="shared" si="8"/>
        <v>15</v>
      </c>
      <c r="AC93" s="9">
        <f t="shared" si="8"/>
        <v>17</v>
      </c>
      <c r="AD93" s="9">
        <f t="shared" si="8"/>
        <v>10</v>
      </c>
      <c r="AE93" s="9">
        <f t="shared" si="8"/>
        <v>2</v>
      </c>
      <c r="AF93" s="9">
        <f t="shared" si="8"/>
        <v>3</v>
      </c>
      <c r="AG93" s="9">
        <f t="shared" si="8"/>
        <v>4</v>
      </c>
      <c r="AH93" s="9">
        <f t="shared" si="8"/>
        <v>6</v>
      </c>
      <c r="AI93" s="9">
        <f t="shared" si="8"/>
        <v>8</v>
      </c>
      <c r="AJ93" s="9" t="str">
        <f t="shared" si="8"/>
        <v/>
      </c>
      <c r="AK93" s="9" t="str">
        <f t="shared" si="8"/>
        <v/>
      </c>
      <c r="AL93" s="9" t="str">
        <f t="shared" si="8"/>
        <v/>
      </c>
      <c r="AM93" s="9" t="str">
        <f t="shared" si="8"/>
        <v/>
      </c>
    </row>
    <row r="94" spans="1:39" ht="12.75" customHeight="1" x14ac:dyDescent="0.35">
      <c r="A94" s="68" t="str">
        <f t="shared" si="9"/>
        <v>Brighton</v>
      </c>
      <c r="B94" s="9">
        <f t="shared" si="8"/>
        <v>14</v>
      </c>
      <c r="C94" s="9">
        <f t="shared" si="8"/>
        <v>16</v>
      </c>
      <c r="D94" s="9">
        <f t="shared" si="8"/>
        <v>20</v>
      </c>
      <c r="E94" s="9">
        <f t="shared" si="8"/>
        <v>16</v>
      </c>
      <c r="F94" s="9">
        <f t="shared" si="8"/>
        <v>20</v>
      </c>
      <c r="G94" s="9">
        <f t="shared" si="8"/>
        <v>19</v>
      </c>
      <c r="H94" s="9">
        <f t="shared" si="8"/>
        <v>16</v>
      </c>
      <c r="I94" s="9">
        <f t="shared" si="8"/>
        <v>4</v>
      </c>
      <c r="J94" s="9">
        <f t="shared" si="8"/>
        <v>4</v>
      </c>
      <c r="K94" s="9">
        <f t="shared" si="8"/>
        <v>5</v>
      </c>
      <c r="L94" s="9">
        <f t="shared" si="8"/>
        <v>6</v>
      </c>
      <c r="M94" s="9">
        <f t="shared" si="8"/>
        <v>2</v>
      </c>
      <c r="N94" s="9">
        <f t="shared" si="8"/>
        <v>5</v>
      </c>
      <c r="O94" s="9">
        <f t="shared" si="8"/>
        <v>3</v>
      </c>
      <c r="P94" s="9">
        <f t="shared" si="8"/>
        <v>3</v>
      </c>
      <c r="Q94" s="9">
        <f t="shared" si="8"/>
        <v>6</v>
      </c>
      <c r="R94" s="9">
        <f t="shared" si="8"/>
        <v>7</v>
      </c>
      <c r="S94" s="9">
        <f t="shared" si="8"/>
        <v>10</v>
      </c>
      <c r="T94" s="9">
        <f t="shared" si="8"/>
        <v>12</v>
      </c>
      <c r="U94" s="9">
        <f t="shared" si="8"/>
        <v>13</v>
      </c>
      <c r="V94" s="9">
        <f t="shared" si="8"/>
        <v>12</v>
      </c>
      <c r="W94" s="9">
        <f t="shared" si="8"/>
        <v>13</v>
      </c>
      <c r="X94" s="9">
        <f t="shared" si="8"/>
        <v>7</v>
      </c>
      <c r="Y94" s="9">
        <f t="shared" si="8"/>
        <v>2</v>
      </c>
      <c r="Z94" s="9">
        <f t="shared" si="8"/>
        <v>3</v>
      </c>
      <c r="AA94" s="9">
        <f t="shared" si="8"/>
        <v>7</v>
      </c>
      <c r="AB94" s="9">
        <f t="shared" si="8"/>
        <v>8</v>
      </c>
      <c r="AC94" s="9">
        <f t="shared" si="8"/>
        <v>3</v>
      </c>
      <c r="AD94" s="9">
        <f t="shared" si="8"/>
        <v>6</v>
      </c>
      <c r="AE94" s="9">
        <f t="shared" si="8"/>
        <v>6</v>
      </c>
      <c r="AF94" s="9">
        <f t="shared" si="8"/>
        <v>5</v>
      </c>
      <c r="AG94" s="9">
        <f t="shared" si="8"/>
        <v>7</v>
      </c>
      <c r="AH94" s="9">
        <f t="shared" si="8"/>
        <v>17</v>
      </c>
      <c r="AI94" s="9">
        <f t="shared" si="8"/>
        <v>20</v>
      </c>
      <c r="AJ94" s="9" t="str">
        <f t="shared" si="8"/>
        <v/>
      </c>
      <c r="AK94" s="9" t="str">
        <f t="shared" si="8"/>
        <v/>
      </c>
      <c r="AL94" s="9" t="str">
        <f t="shared" si="8"/>
        <v/>
      </c>
      <c r="AM94" s="9" t="str">
        <f t="shared" si="8"/>
        <v/>
      </c>
    </row>
    <row r="95" spans="1:39" ht="12.75" customHeight="1" x14ac:dyDescent="0.35">
      <c r="A95" s="68" t="str">
        <f t="shared" si="9"/>
        <v>Burnley</v>
      </c>
      <c r="B95" s="9">
        <f t="shared" si="8"/>
        <v>4</v>
      </c>
      <c r="C95" s="9">
        <f t="shared" si="8"/>
        <v>3</v>
      </c>
      <c r="D95" s="9">
        <f t="shared" si="8"/>
        <v>4</v>
      </c>
      <c r="E95" s="9">
        <f t="shared" si="8"/>
        <v>4</v>
      </c>
      <c r="F95" s="9">
        <f t="shared" si="8"/>
        <v>12</v>
      </c>
      <c r="G95" s="9">
        <f t="shared" si="8"/>
        <v>15</v>
      </c>
      <c r="H95" s="9">
        <f t="shared" si="8"/>
        <v>17</v>
      </c>
      <c r="I95" s="9">
        <f t="shared" si="8"/>
        <v>18</v>
      </c>
      <c r="J95" s="9">
        <f t="shared" si="8"/>
        <v>20</v>
      </c>
      <c r="K95" s="9">
        <f t="shared" si="8"/>
        <v>11</v>
      </c>
      <c r="L95" s="9">
        <f t="shared" si="8"/>
        <v>11</v>
      </c>
      <c r="M95" s="9">
        <f t="shared" si="8"/>
        <v>8</v>
      </c>
      <c r="N95" s="9">
        <f t="shared" si="8"/>
        <v>13</v>
      </c>
      <c r="O95" s="9">
        <f t="shared" si="8"/>
        <v>19</v>
      </c>
      <c r="P95" s="9">
        <f t="shared" si="8"/>
        <v>20</v>
      </c>
      <c r="Q95" s="9">
        <f t="shared" si="8"/>
        <v>14</v>
      </c>
      <c r="R95" s="9">
        <f t="shared" si="8"/>
        <v>17</v>
      </c>
      <c r="S95" s="9">
        <f t="shared" si="8"/>
        <v>9</v>
      </c>
      <c r="T95" s="9">
        <f t="shared" si="8"/>
        <v>2</v>
      </c>
      <c r="U95" s="9">
        <f t="shared" si="8"/>
        <v>7</v>
      </c>
      <c r="V95" s="9">
        <f t="shared" si="8"/>
        <v>5</v>
      </c>
      <c r="W95" s="9">
        <f t="shared" si="8"/>
        <v>8</v>
      </c>
      <c r="X95" s="9">
        <f t="shared" si="8"/>
        <v>18</v>
      </c>
      <c r="Y95" s="9">
        <f t="shared" si="8"/>
        <v>14</v>
      </c>
      <c r="Z95" s="9">
        <f t="shared" si="8"/>
        <v>6</v>
      </c>
      <c r="AA95" s="9">
        <f t="shared" si="8"/>
        <v>14</v>
      </c>
      <c r="AB95" s="9">
        <f t="shared" si="8"/>
        <v>16</v>
      </c>
      <c r="AC95" s="9">
        <f t="shared" si="8"/>
        <v>11</v>
      </c>
      <c r="AD95" s="9">
        <f t="shared" si="8"/>
        <v>12</v>
      </c>
      <c r="AE95" s="9">
        <f t="shared" si="8"/>
        <v>11</v>
      </c>
      <c r="AF95" s="9">
        <f t="shared" si="8"/>
        <v>6</v>
      </c>
      <c r="AG95" s="9">
        <f t="shared" si="8"/>
        <v>12</v>
      </c>
      <c r="AH95" s="9">
        <f t="shared" si="8"/>
        <v>14</v>
      </c>
      <c r="AI95" s="9">
        <f t="shared" si="8"/>
        <v>11</v>
      </c>
      <c r="AJ95" s="9" t="str">
        <f t="shared" si="8"/>
        <v/>
      </c>
      <c r="AK95" s="9" t="str">
        <f t="shared" si="8"/>
        <v/>
      </c>
      <c r="AL95" s="9" t="str">
        <f t="shared" si="8"/>
        <v/>
      </c>
      <c r="AM95" s="9" t="str">
        <f t="shared" si="8"/>
        <v/>
      </c>
    </row>
    <row r="96" spans="1:39" ht="12.75" customHeight="1" x14ac:dyDescent="0.35">
      <c r="A96" s="68" t="str">
        <f t="shared" si="9"/>
        <v>Cardiff</v>
      </c>
      <c r="B96" s="9">
        <f t="shared" si="8"/>
        <v>5</v>
      </c>
      <c r="C96" s="9">
        <f t="shared" si="8"/>
        <v>11</v>
      </c>
      <c r="D96" s="9">
        <f t="shared" si="8"/>
        <v>12</v>
      </c>
      <c r="E96" s="9">
        <f t="shared" si="8"/>
        <v>17</v>
      </c>
      <c r="F96" s="9">
        <f t="shared" si="8"/>
        <v>19</v>
      </c>
      <c r="G96" s="9">
        <f t="shared" si="8"/>
        <v>20</v>
      </c>
      <c r="H96" s="9">
        <f t="shared" si="8"/>
        <v>18</v>
      </c>
      <c r="I96" s="9">
        <f t="shared" si="8"/>
        <v>15</v>
      </c>
      <c r="J96" s="9">
        <f t="shared" si="8"/>
        <v>10</v>
      </c>
      <c r="K96" s="9">
        <f t="shared" si="8"/>
        <v>8</v>
      </c>
      <c r="L96" s="9">
        <f t="shared" si="8"/>
        <v>4</v>
      </c>
      <c r="M96" s="9">
        <f t="shared" si="8"/>
        <v>1</v>
      </c>
      <c r="N96" s="9">
        <f t="shared" si="8"/>
        <v>3</v>
      </c>
      <c r="O96" s="9">
        <f t="shared" si="8"/>
        <v>6</v>
      </c>
      <c r="P96" s="9">
        <f t="shared" si="8"/>
        <v>12</v>
      </c>
      <c r="Q96" s="9">
        <f t="shared" si="8"/>
        <v>11</v>
      </c>
      <c r="R96" s="9">
        <f t="shared" si="8"/>
        <v>16</v>
      </c>
      <c r="S96" s="9">
        <f t="shared" si="8"/>
        <v>13</v>
      </c>
      <c r="T96" s="9">
        <f t="shared" si="8"/>
        <v>7</v>
      </c>
      <c r="U96" s="9">
        <f t="shared" si="8"/>
        <v>18</v>
      </c>
      <c r="V96" s="9">
        <f t="shared" si="8"/>
        <v>14</v>
      </c>
      <c r="W96" s="9">
        <f t="shared" si="8"/>
        <v>10</v>
      </c>
      <c r="X96" s="9">
        <f t="shared" si="8"/>
        <v>14</v>
      </c>
      <c r="Y96" s="9">
        <f t="shared" si="8"/>
        <v>11</v>
      </c>
      <c r="Z96" s="9">
        <f t="shared" si="8"/>
        <v>1</v>
      </c>
      <c r="AA96" s="9">
        <f t="shared" si="8"/>
        <v>3</v>
      </c>
      <c r="AB96" s="9">
        <f t="shared" si="8"/>
        <v>6</v>
      </c>
      <c r="AC96" s="9">
        <f t="shared" si="8"/>
        <v>8</v>
      </c>
      <c r="AD96" s="9">
        <f t="shared" si="8"/>
        <v>19</v>
      </c>
      <c r="AE96" s="9">
        <f t="shared" si="8"/>
        <v>19</v>
      </c>
      <c r="AF96" s="9">
        <f t="shared" si="8"/>
        <v>19</v>
      </c>
      <c r="AG96" s="9">
        <f t="shared" si="8"/>
        <v>20</v>
      </c>
      <c r="AH96" s="9">
        <f t="shared" si="8"/>
        <v>16</v>
      </c>
      <c r="AI96" s="9">
        <f t="shared" si="8"/>
        <v>10</v>
      </c>
      <c r="AJ96" s="9" t="str">
        <f t="shared" si="8"/>
        <v/>
      </c>
      <c r="AK96" s="9" t="str">
        <f t="shared" si="8"/>
        <v/>
      </c>
      <c r="AL96" s="9" t="str">
        <f t="shared" si="8"/>
        <v/>
      </c>
      <c r="AM96" s="9" t="str">
        <f t="shared" si="8"/>
        <v/>
      </c>
    </row>
    <row r="97" spans="1:39" ht="12.75" customHeight="1" x14ac:dyDescent="0.35">
      <c r="A97" s="68" t="str">
        <f t="shared" si="9"/>
        <v>Chelsea</v>
      </c>
      <c r="B97" s="9">
        <f t="shared" si="8"/>
        <v>1</v>
      </c>
      <c r="C97" s="9">
        <f t="shared" si="8"/>
        <v>2</v>
      </c>
      <c r="D97" s="9">
        <f t="shared" si="8"/>
        <v>6</v>
      </c>
      <c r="E97" s="9">
        <f t="shared" si="8"/>
        <v>6</v>
      </c>
      <c r="F97" s="9">
        <f t="shared" si="8"/>
        <v>8</v>
      </c>
      <c r="G97" s="9">
        <f t="shared" si="8"/>
        <v>12</v>
      </c>
      <c r="H97" s="9">
        <f t="shared" si="8"/>
        <v>8</v>
      </c>
      <c r="I97" s="9">
        <f t="shared" si="8"/>
        <v>2</v>
      </c>
      <c r="J97" s="9">
        <f t="shared" si="8"/>
        <v>7</v>
      </c>
      <c r="K97" s="9">
        <f t="shared" si="8"/>
        <v>3</v>
      </c>
      <c r="L97" s="9">
        <f t="shared" si="8"/>
        <v>5</v>
      </c>
      <c r="M97" s="9">
        <f t="shared" si="8"/>
        <v>14</v>
      </c>
      <c r="N97" s="9">
        <f t="shared" si="8"/>
        <v>16</v>
      </c>
      <c r="O97" s="9">
        <f t="shared" si="8"/>
        <v>14</v>
      </c>
      <c r="P97" s="9">
        <f t="shared" si="8"/>
        <v>16</v>
      </c>
      <c r="Q97" s="9">
        <f t="shared" si="8"/>
        <v>19</v>
      </c>
      <c r="R97" s="9">
        <f t="shared" si="8"/>
        <v>11</v>
      </c>
      <c r="S97" s="9">
        <f t="shared" si="8"/>
        <v>7</v>
      </c>
      <c r="T97" s="9">
        <f t="shared" si="8"/>
        <v>18</v>
      </c>
      <c r="U97" s="9">
        <f t="shared" si="8"/>
        <v>17</v>
      </c>
      <c r="V97" s="9">
        <f t="shared" si="8"/>
        <v>10</v>
      </c>
      <c r="W97" s="9">
        <f t="shared" si="8"/>
        <v>20</v>
      </c>
      <c r="X97" s="9">
        <f t="shared" si="8"/>
        <v>20</v>
      </c>
      <c r="Y97" s="9">
        <f t="shared" si="8"/>
        <v>17</v>
      </c>
      <c r="Z97" s="9">
        <f t="shared" si="8"/>
        <v>16</v>
      </c>
      <c r="AA97" s="9">
        <f t="shared" si="8"/>
        <v>13</v>
      </c>
      <c r="AB97" s="9">
        <f t="shared" si="8"/>
        <v>7</v>
      </c>
      <c r="AC97" s="9">
        <f t="shared" si="8"/>
        <v>6</v>
      </c>
      <c r="AD97" s="9">
        <f t="shared" si="8"/>
        <v>4</v>
      </c>
      <c r="AE97" s="9">
        <f t="shared" si="8"/>
        <v>13</v>
      </c>
      <c r="AF97" s="9">
        <f t="shared" si="8"/>
        <v>13</v>
      </c>
      <c r="AG97" s="9">
        <f t="shared" si="8"/>
        <v>15</v>
      </c>
      <c r="AH97" s="9">
        <f t="shared" si="8"/>
        <v>15</v>
      </c>
      <c r="AI97" s="9">
        <f t="shared" si="8"/>
        <v>15</v>
      </c>
      <c r="AJ97" s="9" t="str">
        <f t="shared" si="8"/>
        <v/>
      </c>
      <c r="AK97" s="9" t="str">
        <f t="shared" si="8"/>
        <v/>
      </c>
      <c r="AL97" s="9" t="str">
        <f t="shared" si="8"/>
        <v/>
      </c>
      <c r="AM97" s="9" t="str">
        <f t="shared" si="8"/>
        <v/>
      </c>
    </row>
    <row r="98" spans="1:39" ht="12.75" customHeight="1" x14ac:dyDescent="0.35">
      <c r="A98" s="68" t="str">
        <f t="shared" si="9"/>
        <v>Crystal Palace</v>
      </c>
      <c r="B98" s="9">
        <f t="shared" si="8"/>
        <v>7</v>
      </c>
      <c r="C98" s="9">
        <f t="shared" si="8"/>
        <v>9</v>
      </c>
      <c r="D98" s="9">
        <f t="shared" si="8"/>
        <v>3</v>
      </c>
      <c r="E98" s="9">
        <f t="shared" si="8"/>
        <v>1</v>
      </c>
      <c r="F98" s="9">
        <f t="shared" si="8"/>
        <v>1</v>
      </c>
      <c r="G98" s="9">
        <f t="shared" si="8"/>
        <v>4</v>
      </c>
      <c r="H98" s="9">
        <f t="shared" si="8"/>
        <v>6</v>
      </c>
      <c r="I98" s="9">
        <f t="shared" si="8"/>
        <v>10</v>
      </c>
      <c r="J98" s="9">
        <f t="shared" si="8"/>
        <v>18</v>
      </c>
      <c r="K98" s="9">
        <f t="shared" si="8"/>
        <v>16</v>
      </c>
      <c r="L98" s="9">
        <f t="shared" si="8"/>
        <v>15</v>
      </c>
      <c r="M98" s="9">
        <f t="shared" si="8"/>
        <v>16</v>
      </c>
      <c r="N98" s="9">
        <f t="shared" si="8"/>
        <v>14</v>
      </c>
      <c r="O98" s="9">
        <f t="shared" si="8"/>
        <v>18</v>
      </c>
      <c r="P98" s="9">
        <f t="shared" si="8"/>
        <v>17</v>
      </c>
      <c r="Q98" s="9">
        <f t="shared" si="8"/>
        <v>20</v>
      </c>
      <c r="R98" s="9">
        <f t="shared" si="8"/>
        <v>19</v>
      </c>
      <c r="S98" s="9">
        <f t="shared" si="8"/>
        <v>17</v>
      </c>
      <c r="T98" s="9">
        <f t="shared" si="8"/>
        <v>10</v>
      </c>
      <c r="U98" s="9">
        <f t="shared" si="8"/>
        <v>14</v>
      </c>
      <c r="V98" s="9">
        <f t="shared" si="8"/>
        <v>8</v>
      </c>
      <c r="W98" s="9">
        <f t="shared" si="8"/>
        <v>9</v>
      </c>
      <c r="X98" s="9">
        <f t="shared" si="8"/>
        <v>11</v>
      </c>
      <c r="Y98" s="9">
        <f t="shared" si="8"/>
        <v>7</v>
      </c>
      <c r="Z98" s="9">
        <f t="shared" si="8"/>
        <v>5</v>
      </c>
      <c r="AA98" s="9">
        <f t="shared" si="8"/>
        <v>5</v>
      </c>
      <c r="AB98" s="9">
        <f t="shared" si="8"/>
        <v>9</v>
      </c>
      <c r="AC98" s="9">
        <f t="shared" ref="AC98:AM98" si="10">IF(ISERROR(RANK(AC76,AC$70:AC$89,1)+COUNTIF(AC$70:AC76,AC76)-1),"",RANK(AC76,AC$70:AC$89,1)+COUNTIF(AC$70:AC76,AC76)-1)</f>
        <v>4</v>
      </c>
      <c r="AD98" s="9">
        <f t="shared" si="10"/>
        <v>3</v>
      </c>
      <c r="AE98" s="9">
        <f t="shared" si="10"/>
        <v>12</v>
      </c>
      <c r="AF98" s="9">
        <f t="shared" si="10"/>
        <v>20</v>
      </c>
      <c r="AG98" s="9">
        <f t="shared" si="10"/>
        <v>16</v>
      </c>
      <c r="AH98" s="9">
        <f t="shared" si="10"/>
        <v>18</v>
      </c>
      <c r="AI98" s="9">
        <f t="shared" si="10"/>
        <v>17</v>
      </c>
      <c r="AJ98" s="9" t="str">
        <f t="shared" si="10"/>
        <v/>
      </c>
      <c r="AK98" s="9" t="str">
        <f t="shared" si="10"/>
        <v/>
      </c>
      <c r="AL98" s="9" t="str">
        <f t="shared" si="10"/>
        <v/>
      </c>
      <c r="AM98" s="9" t="str">
        <f t="shared" si="10"/>
        <v/>
      </c>
    </row>
    <row r="99" spans="1:39" ht="12.75" customHeight="1" x14ac:dyDescent="0.35">
      <c r="A99" s="68" t="str">
        <f t="shared" si="9"/>
        <v>Everton</v>
      </c>
      <c r="B99" s="9">
        <f t="shared" ref="B99:AM105" si="11">IF(ISERROR(RANK(B77,B$70:B$89,1)+COUNTIF(B$70:B77,B77)-1),"",RANK(B77,B$70:B$89,1)+COUNTIF(B$70:B77,B77)-1)</f>
        <v>2</v>
      </c>
      <c r="C99" s="9">
        <f t="shared" si="11"/>
        <v>12</v>
      </c>
      <c r="D99" s="9">
        <f t="shared" si="11"/>
        <v>11</v>
      </c>
      <c r="E99" s="9">
        <f t="shared" si="11"/>
        <v>13</v>
      </c>
      <c r="F99" s="9">
        <f t="shared" si="11"/>
        <v>13</v>
      </c>
      <c r="G99" s="9">
        <f t="shared" si="11"/>
        <v>18</v>
      </c>
      <c r="H99" s="9">
        <f t="shared" si="11"/>
        <v>2</v>
      </c>
      <c r="I99" s="9">
        <f t="shared" si="11"/>
        <v>7</v>
      </c>
      <c r="J99" s="9">
        <f t="shared" si="11"/>
        <v>2</v>
      </c>
      <c r="K99" s="9">
        <f t="shared" si="11"/>
        <v>13</v>
      </c>
      <c r="L99" s="9">
        <f t="shared" si="11"/>
        <v>8</v>
      </c>
      <c r="M99" s="9">
        <f t="shared" si="11"/>
        <v>7</v>
      </c>
      <c r="N99" s="9">
        <f t="shared" si="11"/>
        <v>19</v>
      </c>
      <c r="O99" s="9">
        <f t="shared" si="11"/>
        <v>20</v>
      </c>
      <c r="P99" s="9">
        <f t="shared" si="11"/>
        <v>15</v>
      </c>
      <c r="Q99" s="9">
        <f t="shared" si="11"/>
        <v>18</v>
      </c>
      <c r="R99" s="9">
        <f t="shared" si="11"/>
        <v>20</v>
      </c>
      <c r="S99" s="9">
        <f t="shared" si="11"/>
        <v>8</v>
      </c>
      <c r="T99" s="9">
        <f t="shared" si="11"/>
        <v>5</v>
      </c>
      <c r="U99" s="9">
        <f t="shared" si="11"/>
        <v>4</v>
      </c>
      <c r="V99" s="9">
        <f t="shared" si="11"/>
        <v>1</v>
      </c>
      <c r="W99" s="9">
        <f t="shared" si="11"/>
        <v>2</v>
      </c>
      <c r="X99" s="9">
        <f t="shared" si="11"/>
        <v>6</v>
      </c>
      <c r="Y99" s="9">
        <f t="shared" si="11"/>
        <v>8</v>
      </c>
      <c r="Z99" s="9">
        <f t="shared" si="11"/>
        <v>17</v>
      </c>
      <c r="AA99" s="9">
        <f t="shared" si="11"/>
        <v>16</v>
      </c>
      <c r="AB99" s="9">
        <f t="shared" si="11"/>
        <v>17</v>
      </c>
      <c r="AC99" s="9">
        <f t="shared" si="11"/>
        <v>14</v>
      </c>
      <c r="AD99" s="9">
        <f t="shared" si="11"/>
        <v>13</v>
      </c>
      <c r="AE99" s="9">
        <f t="shared" si="11"/>
        <v>7</v>
      </c>
      <c r="AF99" s="9">
        <f t="shared" si="11"/>
        <v>10</v>
      </c>
      <c r="AG99" s="9">
        <f t="shared" si="11"/>
        <v>10</v>
      </c>
      <c r="AH99" s="9">
        <f t="shared" si="11"/>
        <v>8</v>
      </c>
      <c r="AI99" s="9">
        <f t="shared" si="11"/>
        <v>13</v>
      </c>
      <c r="AJ99" s="9" t="str">
        <f t="shared" si="11"/>
        <v/>
      </c>
      <c r="AK99" s="9" t="str">
        <f t="shared" si="11"/>
        <v/>
      </c>
      <c r="AL99" s="9" t="str">
        <f t="shared" si="11"/>
        <v/>
      </c>
      <c r="AM99" s="9" t="str">
        <f t="shared" si="11"/>
        <v/>
      </c>
    </row>
    <row r="100" spans="1:39" ht="12.75" customHeight="1" x14ac:dyDescent="0.35">
      <c r="A100" s="68" t="str">
        <f t="shared" si="9"/>
        <v>Fulham</v>
      </c>
      <c r="B100" s="9">
        <f t="shared" si="11"/>
        <v>19</v>
      </c>
      <c r="C100" s="9">
        <f t="shared" si="11"/>
        <v>20</v>
      </c>
      <c r="D100" s="9">
        <f t="shared" si="11"/>
        <v>16</v>
      </c>
      <c r="E100" s="9">
        <f t="shared" si="11"/>
        <v>15</v>
      </c>
      <c r="F100" s="9">
        <f t="shared" si="11"/>
        <v>16</v>
      </c>
      <c r="G100" s="9">
        <f t="shared" si="11"/>
        <v>3</v>
      </c>
      <c r="H100" s="9">
        <f t="shared" si="11"/>
        <v>1</v>
      </c>
      <c r="I100" s="9">
        <f t="shared" si="11"/>
        <v>6</v>
      </c>
      <c r="J100" s="9">
        <f t="shared" si="11"/>
        <v>6</v>
      </c>
      <c r="K100" s="9">
        <f t="shared" si="11"/>
        <v>9</v>
      </c>
      <c r="L100" s="9">
        <f t="shared" si="11"/>
        <v>12</v>
      </c>
      <c r="M100" s="9">
        <f t="shared" si="11"/>
        <v>20</v>
      </c>
      <c r="N100" s="9">
        <f t="shared" si="11"/>
        <v>15</v>
      </c>
      <c r="O100" s="9">
        <f t="shared" si="11"/>
        <v>16</v>
      </c>
      <c r="P100" s="9">
        <f t="shared" si="11"/>
        <v>11</v>
      </c>
      <c r="Q100" s="9">
        <f t="shared" si="11"/>
        <v>4</v>
      </c>
      <c r="R100" s="9">
        <f t="shared" si="11"/>
        <v>9</v>
      </c>
      <c r="S100" s="9">
        <f t="shared" si="11"/>
        <v>6</v>
      </c>
      <c r="T100" s="9">
        <f t="shared" si="11"/>
        <v>11</v>
      </c>
      <c r="U100" s="9">
        <f t="shared" si="11"/>
        <v>10</v>
      </c>
      <c r="V100" s="9">
        <f t="shared" si="11"/>
        <v>17</v>
      </c>
      <c r="W100" s="9">
        <f t="shared" si="11"/>
        <v>7</v>
      </c>
      <c r="X100" s="9">
        <f t="shared" si="11"/>
        <v>8</v>
      </c>
      <c r="Y100" s="9">
        <f t="shared" si="11"/>
        <v>6</v>
      </c>
      <c r="Z100" s="9">
        <f t="shared" si="11"/>
        <v>15</v>
      </c>
      <c r="AA100" s="9">
        <f t="shared" si="11"/>
        <v>12</v>
      </c>
      <c r="AB100" s="9">
        <f t="shared" si="11"/>
        <v>14</v>
      </c>
      <c r="AC100" s="9">
        <f t="shared" si="11"/>
        <v>18</v>
      </c>
      <c r="AD100" s="9">
        <f t="shared" si="11"/>
        <v>20</v>
      </c>
      <c r="AE100" s="9">
        <f t="shared" si="11"/>
        <v>18</v>
      </c>
      <c r="AF100" s="9">
        <f t="shared" si="11"/>
        <v>18</v>
      </c>
      <c r="AG100" s="9">
        <f t="shared" si="11"/>
        <v>13</v>
      </c>
      <c r="AH100" s="9">
        <f t="shared" si="11"/>
        <v>2</v>
      </c>
      <c r="AI100" s="9">
        <f t="shared" si="11"/>
        <v>2</v>
      </c>
      <c r="AJ100" s="9" t="str">
        <f t="shared" si="11"/>
        <v/>
      </c>
      <c r="AK100" s="9" t="str">
        <f t="shared" si="11"/>
        <v/>
      </c>
      <c r="AL100" s="9" t="str">
        <f t="shared" si="11"/>
        <v/>
      </c>
      <c r="AM100" s="9" t="str">
        <f t="shared" si="11"/>
        <v/>
      </c>
    </row>
    <row r="101" spans="1:39" ht="12.75" customHeight="1" x14ac:dyDescent="0.35">
      <c r="A101" s="68" t="str">
        <f t="shared" si="9"/>
        <v>Huddersfield</v>
      </c>
      <c r="B101" s="9">
        <f t="shared" si="11"/>
        <v>17</v>
      </c>
      <c r="C101" s="9">
        <f t="shared" si="11"/>
        <v>13</v>
      </c>
      <c r="D101" s="9">
        <f t="shared" si="11"/>
        <v>7</v>
      </c>
      <c r="E101" s="9">
        <f t="shared" si="11"/>
        <v>9</v>
      </c>
      <c r="F101" s="9">
        <f t="shared" si="11"/>
        <v>11</v>
      </c>
      <c r="G101" s="9">
        <f t="shared" si="11"/>
        <v>14</v>
      </c>
      <c r="H101" s="9">
        <f t="shared" si="11"/>
        <v>11</v>
      </c>
      <c r="I101" s="9">
        <f t="shared" si="11"/>
        <v>9</v>
      </c>
      <c r="J101" s="9">
        <f t="shared" si="11"/>
        <v>9</v>
      </c>
      <c r="K101" s="9">
        <f t="shared" si="11"/>
        <v>2</v>
      </c>
      <c r="L101" s="9">
        <f t="shared" si="11"/>
        <v>2</v>
      </c>
      <c r="M101" s="9">
        <f t="shared" si="11"/>
        <v>13</v>
      </c>
      <c r="N101" s="9">
        <f t="shared" si="11"/>
        <v>11</v>
      </c>
      <c r="O101" s="9">
        <f t="shared" si="11"/>
        <v>10</v>
      </c>
      <c r="P101" s="9">
        <f t="shared" si="11"/>
        <v>18</v>
      </c>
      <c r="Q101" s="9">
        <f t="shared" si="11"/>
        <v>15</v>
      </c>
      <c r="R101" s="9">
        <f t="shared" si="11"/>
        <v>4</v>
      </c>
      <c r="S101" s="9">
        <f t="shared" si="11"/>
        <v>4</v>
      </c>
      <c r="T101" s="9">
        <f t="shared" si="11"/>
        <v>16</v>
      </c>
      <c r="U101" s="9">
        <f t="shared" si="11"/>
        <v>6</v>
      </c>
      <c r="V101" s="9">
        <f t="shared" si="11"/>
        <v>11</v>
      </c>
      <c r="W101" s="9">
        <f t="shared" si="11"/>
        <v>12</v>
      </c>
      <c r="X101" s="9">
        <f t="shared" si="11"/>
        <v>15</v>
      </c>
      <c r="Y101" s="9">
        <f t="shared" si="11"/>
        <v>1</v>
      </c>
      <c r="Z101" s="9">
        <f t="shared" si="11"/>
        <v>4</v>
      </c>
      <c r="AA101" s="9">
        <f t="shared" si="11"/>
        <v>2</v>
      </c>
      <c r="AB101" s="9">
        <f t="shared" si="11"/>
        <v>3</v>
      </c>
      <c r="AC101" s="9">
        <f t="shared" si="11"/>
        <v>5</v>
      </c>
      <c r="AD101" s="9">
        <f t="shared" si="11"/>
        <v>11</v>
      </c>
      <c r="AE101" s="9">
        <f t="shared" si="11"/>
        <v>16</v>
      </c>
      <c r="AF101" s="9">
        <f t="shared" si="11"/>
        <v>16</v>
      </c>
      <c r="AG101" s="9">
        <f t="shared" si="11"/>
        <v>19</v>
      </c>
      <c r="AH101" s="9">
        <f t="shared" si="11"/>
        <v>20</v>
      </c>
      <c r="AI101" s="9">
        <f t="shared" si="11"/>
        <v>16</v>
      </c>
      <c r="AJ101" s="9" t="str">
        <f t="shared" si="11"/>
        <v/>
      </c>
      <c r="AK101" s="9" t="str">
        <f t="shared" si="11"/>
        <v/>
      </c>
      <c r="AL101" s="9" t="str">
        <f t="shared" si="11"/>
        <v/>
      </c>
      <c r="AM101" s="9" t="str">
        <f t="shared" si="11"/>
        <v/>
      </c>
    </row>
    <row r="102" spans="1:39" ht="12.75" customHeight="1" x14ac:dyDescent="0.35">
      <c r="A102" s="68" t="str">
        <f t="shared" si="9"/>
        <v>Leicester</v>
      </c>
      <c r="B102" s="9">
        <f t="shared" si="11"/>
        <v>13</v>
      </c>
      <c r="C102" s="9">
        <f t="shared" si="11"/>
        <v>5</v>
      </c>
      <c r="D102" s="9">
        <f t="shared" si="11"/>
        <v>9</v>
      </c>
      <c r="E102" s="9">
        <f t="shared" si="11"/>
        <v>7</v>
      </c>
      <c r="F102" s="9">
        <f t="shared" si="11"/>
        <v>10</v>
      </c>
      <c r="G102" s="9">
        <f t="shared" si="11"/>
        <v>10</v>
      </c>
      <c r="H102" s="9">
        <f t="shared" si="11"/>
        <v>14</v>
      </c>
      <c r="I102" s="9">
        <f t="shared" si="11"/>
        <v>13</v>
      </c>
      <c r="J102" s="9">
        <f t="shared" si="11"/>
        <v>14</v>
      </c>
      <c r="K102" s="9">
        <f t="shared" si="11"/>
        <v>4</v>
      </c>
      <c r="L102" s="9">
        <f t="shared" si="11"/>
        <v>3</v>
      </c>
      <c r="M102" s="9">
        <f t="shared" si="11"/>
        <v>6</v>
      </c>
      <c r="N102" s="9">
        <f t="shared" si="11"/>
        <v>9</v>
      </c>
      <c r="O102" s="9">
        <f t="shared" si="11"/>
        <v>11</v>
      </c>
      <c r="P102" s="9">
        <f t="shared" si="11"/>
        <v>19</v>
      </c>
      <c r="Q102" s="9">
        <f t="shared" si="11"/>
        <v>16</v>
      </c>
      <c r="R102" s="9">
        <f t="shared" si="11"/>
        <v>15</v>
      </c>
      <c r="S102" s="9">
        <f t="shared" si="11"/>
        <v>14</v>
      </c>
      <c r="T102" s="9">
        <f t="shared" si="11"/>
        <v>8</v>
      </c>
      <c r="U102" s="9">
        <f t="shared" si="11"/>
        <v>8</v>
      </c>
      <c r="V102" s="9">
        <f t="shared" si="11"/>
        <v>15</v>
      </c>
      <c r="W102" s="9">
        <f t="shared" si="11"/>
        <v>18</v>
      </c>
      <c r="X102" s="9">
        <f t="shared" si="11"/>
        <v>19</v>
      </c>
      <c r="Y102" s="9">
        <f t="shared" si="11"/>
        <v>16</v>
      </c>
      <c r="Z102" s="9">
        <f t="shared" si="11"/>
        <v>9</v>
      </c>
      <c r="AA102" s="9">
        <f t="shared" si="11"/>
        <v>6</v>
      </c>
      <c r="AB102" s="9">
        <f t="shared" si="11"/>
        <v>1</v>
      </c>
      <c r="AC102" s="9">
        <f t="shared" si="11"/>
        <v>1</v>
      </c>
      <c r="AD102" s="9">
        <f t="shared" si="11"/>
        <v>1</v>
      </c>
      <c r="AE102" s="9">
        <f t="shared" si="11"/>
        <v>1</v>
      </c>
      <c r="AF102" s="9">
        <f t="shared" si="11"/>
        <v>1</v>
      </c>
      <c r="AG102" s="9">
        <f t="shared" si="11"/>
        <v>1</v>
      </c>
      <c r="AH102" s="9">
        <f t="shared" si="11"/>
        <v>13</v>
      </c>
      <c r="AI102" s="9">
        <f t="shared" si="11"/>
        <v>19</v>
      </c>
      <c r="AJ102" s="9" t="str">
        <f t="shared" si="11"/>
        <v/>
      </c>
      <c r="AK102" s="9" t="str">
        <f t="shared" si="11"/>
        <v/>
      </c>
      <c r="AL102" s="9" t="str">
        <f t="shared" si="11"/>
        <v/>
      </c>
      <c r="AM102" s="9" t="str">
        <f t="shared" si="11"/>
        <v/>
      </c>
    </row>
    <row r="103" spans="1:39" ht="12.75" customHeight="1" x14ac:dyDescent="0.35">
      <c r="A103" s="68" t="str">
        <f t="shared" si="9"/>
        <v>Liverpool</v>
      </c>
      <c r="B103" s="9">
        <f t="shared" si="11"/>
        <v>10</v>
      </c>
      <c r="C103" s="9">
        <f t="shared" si="11"/>
        <v>10</v>
      </c>
      <c r="D103" s="9">
        <f t="shared" si="11"/>
        <v>10</v>
      </c>
      <c r="E103" s="9">
        <f t="shared" si="11"/>
        <v>19</v>
      </c>
      <c r="F103" s="9">
        <f t="shared" si="11"/>
        <v>17</v>
      </c>
      <c r="G103" s="9">
        <f t="shared" si="11"/>
        <v>6</v>
      </c>
      <c r="H103" s="9">
        <f t="shared" si="11"/>
        <v>19</v>
      </c>
      <c r="I103" s="9">
        <f t="shared" si="11"/>
        <v>14</v>
      </c>
      <c r="J103" s="9">
        <f t="shared" si="11"/>
        <v>8</v>
      </c>
      <c r="K103" s="9">
        <f t="shared" si="11"/>
        <v>7</v>
      </c>
      <c r="L103" s="9">
        <f t="shared" si="11"/>
        <v>10</v>
      </c>
      <c r="M103" s="9">
        <f t="shared" si="11"/>
        <v>3</v>
      </c>
      <c r="N103" s="9">
        <f t="shared" si="11"/>
        <v>6</v>
      </c>
      <c r="O103" s="9">
        <f t="shared" si="11"/>
        <v>5</v>
      </c>
      <c r="P103" s="9">
        <f t="shared" si="11"/>
        <v>5</v>
      </c>
      <c r="Q103" s="9">
        <f t="shared" si="11"/>
        <v>8</v>
      </c>
      <c r="R103" s="9">
        <f t="shared" si="11"/>
        <v>18</v>
      </c>
      <c r="S103" s="9">
        <f t="shared" si="11"/>
        <v>18</v>
      </c>
      <c r="T103" s="9">
        <f t="shared" si="11"/>
        <v>13</v>
      </c>
      <c r="U103" s="9">
        <f t="shared" si="11"/>
        <v>19</v>
      </c>
      <c r="V103" s="9">
        <f t="shared" si="11"/>
        <v>19</v>
      </c>
      <c r="W103" s="9">
        <f t="shared" si="11"/>
        <v>5</v>
      </c>
      <c r="X103" s="9">
        <f t="shared" si="11"/>
        <v>10</v>
      </c>
      <c r="Y103" s="9">
        <f t="shared" si="11"/>
        <v>12</v>
      </c>
      <c r="Z103" s="9">
        <f t="shared" si="11"/>
        <v>10</v>
      </c>
      <c r="AA103" s="9">
        <f t="shared" si="11"/>
        <v>10</v>
      </c>
      <c r="AB103" s="9">
        <f t="shared" si="11"/>
        <v>10</v>
      </c>
      <c r="AC103" s="9">
        <f t="shared" si="11"/>
        <v>7</v>
      </c>
      <c r="AD103" s="9">
        <f t="shared" si="11"/>
        <v>9</v>
      </c>
      <c r="AE103" s="9">
        <f t="shared" si="11"/>
        <v>9</v>
      </c>
      <c r="AF103" s="9">
        <f t="shared" si="11"/>
        <v>8</v>
      </c>
      <c r="AG103" s="9">
        <f t="shared" si="11"/>
        <v>9</v>
      </c>
      <c r="AH103" s="9">
        <f t="shared" si="11"/>
        <v>4</v>
      </c>
      <c r="AI103" s="9">
        <f t="shared" si="11"/>
        <v>4</v>
      </c>
      <c r="AJ103" s="9" t="str">
        <f t="shared" si="11"/>
        <v/>
      </c>
      <c r="AK103" s="9" t="str">
        <f t="shared" si="11"/>
        <v/>
      </c>
      <c r="AL103" s="9" t="str">
        <f t="shared" si="11"/>
        <v/>
      </c>
      <c r="AM103" s="9" t="str">
        <f t="shared" si="11"/>
        <v/>
      </c>
    </row>
    <row r="104" spans="1:39" ht="12.75" customHeight="1" x14ac:dyDescent="0.35">
      <c r="A104" s="68" t="str">
        <f t="shared" si="9"/>
        <v>Man City</v>
      </c>
      <c r="B104" s="9">
        <f t="shared" si="11"/>
        <v>9</v>
      </c>
      <c r="C104" s="9">
        <f t="shared" si="11"/>
        <v>1</v>
      </c>
      <c r="D104" s="9">
        <f t="shared" si="11"/>
        <v>1</v>
      </c>
      <c r="E104" s="9">
        <f t="shared" si="11"/>
        <v>5</v>
      </c>
      <c r="F104" s="9">
        <f t="shared" si="11"/>
        <v>4</v>
      </c>
      <c r="G104" s="9">
        <f t="shared" si="11"/>
        <v>13</v>
      </c>
      <c r="H104" s="9">
        <f t="shared" si="11"/>
        <v>12</v>
      </c>
      <c r="I104" s="9">
        <f t="shared" si="11"/>
        <v>17</v>
      </c>
      <c r="J104" s="9">
        <f t="shared" si="11"/>
        <v>11</v>
      </c>
      <c r="K104" s="9">
        <f t="shared" si="11"/>
        <v>12</v>
      </c>
      <c r="L104" s="9">
        <f t="shared" si="11"/>
        <v>9</v>
      </c>
      <c r="M104" s="9">
        <f t="shared" si="11"/>
        <v>11</v>
      </c>
      <c r="N104" s="9">
        <f t="shared" si="11"/>
        <v>8</v>
      </c>
      <c r="O104" s="9">
        <f t="shared" si="11"/>
        <v>4</v>
      </c>
      <c r="P104" s="9">
        <f t="shared" si="11"/>
        <v>7</v>
      </c>
      <c r="Q104" s="9">
        <f t="shared" si="11"/>
        <v>3</v>
      </c>
      <c r="R104" s="9">
        <f t="shared" si="11"/>
        <v>6</v>
      </c>
      <c r="S104" s="9">
        <f t="shared" si="11"/>
        <v>5</v>
      </c>
      <c r="T104" s="9">
        <f t="shared" si="11"/>
        <v>6</v>
      </c>
      <c r="U104" s="9">
        <f t="shared" si="11"/>
        <v>3</v>
      </c>
      <c r="V104" s="9">
        <f t="shared" si="11"/>
        <v>4</v>
      </c>
      <c r="W104" s="9">
        <f t="shared" si="11"/>
        <v>3</v>
      </c>
      <c r="X104" s="9">
        <f t="shared" si="11"/>
        <v>4</v>
      </c>
      <c r="Y104" s="9">
        <f t="shared" si="11"/>
        <v>10</v>
      </c>
      <c r="Z104" s="9">
        <f t="shared" si="11"/>
        <v>12</v>
      </c>
      <c r="AA104" s="9">
        <f t="shared" si="11"/>
        <v>11</v>
      </c>
      <c r="AB104" s="9">
        <f t="shared" si="11"/>
        <v>13</v>
      </c>
      <c r="AC104" s="9">
        <f t="shared" si="11"/>
        <v>9</v>
      </c>
      <c r="AD104" s="9">
        <f t="shared" si="11"/>
        <v>7</v>
      </c>
      <c r="AE104" s="9">
        <f t="shared" si="11"/>
        <v>4</v>
      </c>
      <c r="AF104" s="9">
        <f t="shared" si="11"/>
        <v>12</v>
      </c>
      <c r="AG104" s="9">
        <f t="shared" si="11"/>
        <v>5</v>
      </c>
      <c r="AH104" s="9">
        <f t="shared" si="11"/>
        <v>9</v>
      </c>
      <c r="AI104" s="9">
        <f t="shared" si="11"/>
        <v>12</v>
      </c>
      <c r="AJ104" s="9" t="str">
        <f t="shared" si="11"/>
        <v/>
      </c>
      <c r="AK104" s="9" t="str">
        <f t="shared" si="11"/>
        <v/>
      </c>
      <c r="AL104" s="9" t="str">
        <f t="shared" si="11"/>
        <v/>
      </c>
      <c r="AM104" s="9" t="str">
        <f t="shared" si="11"/>
        <v/>
      </c>
    </row>
    <row r="105" spans="1:39" ht="12.75" customHeight="1" x14ac:dyDescent="0.35">
      <c r="A105" s="68" t="str">
        <f t="shared" si="9"/>
        <v>Man Utd</v>
      </c>
      <c r="B105" s="9">
        <f t="shared" si="11"/>
        <v>12</v>
      </c>
      <c r="C105" s="9">
        <f t="shared" si="11"/>
        <v>6</v>
      </c>
      <c r="D105" s="9">
        <f t="shared" si="11"/>
        <v>8</v>
      </c>
      <c r="E105" s="9">
        <f t="shared" si="11"/>
        <v>3</v>
      </c>
      <c r="F105" s="9">
        <f t="shared" si="11"/>
        <v>5</v>
      </c>
      <c r="G105" s="9">
        <f t="shared" si="11"/>
        <v>2</v>
      </c>
      <c r="H105" s="9">
        <f t="shared" si="11"/>
        <v>4</v>
      </c>
      <c r="I105" s="9">
        <f t="shared" si="11"/>
        <v>16</v>
      </c>
      <c r="J105" s="9">
        <f t="shared" si="11"/>
        <v>17</v>
      </c>
      <c r="K105" s="9">
        <f t="shared" si="11"/>
        <v>14</v>
      </c>
      <c r="L105" s="9">
        <f t="shared" si="11"/>
        <v>13</v>
      </c>
      <c r="M105" s="9">
        <f t="shared" si="11"/>
        <v>12</v>
      </c>
      <c r="N105" s="9">
        <f t="shared" si="11"/>
        <v>7</v>
      </c>
      <c r="O105" s="9">
        <f t="shared" si="11"/>
        <v>7</v>
      </c>
      <c r="P105" s="9">
        <f t="shared" si="11"/>
        <v>4</v>
      </c>
      <c r="Q105" s="9">
        <f t="shared" si="11"/>
        <v>5</v>
      </c>
      <c r="R105" s="9">
        <f t="shared" si="11"/>
        <v>5</v>
      </c>
      <c r="S105" s="9">
        <f t="shared" si="11"/>
        <v>3</v>
      </c>
      <c r="T105" s="9">
        <f t="shared" si="11"/>
        <v>4</v>
      </c>
      <c r="U105" s="9">
        <f t="shared" si="11"/>
        <v>5</v>
      </c>
      <c r="V105" s="9">
        <f t="shared" si="11"/>
        <v>6</v>
      </c>
      <c r="W105" s="9">
        <f t="shared" si="11"/>
        <v>4</v>
      </c>
      <c r="X105" s="9">
        <f t="shared" si="11"/>
        <v>3</v>
      </c>
      <c r="Y105" s="9">
        <f t="shared" si="11"/>
        <v>13</v>
      </c>
      <c r="Z105" s="9">
        <f t="shared" si="11"/>
        <v>11</v>
      </c>
      <c r="AA105" s="9">
        <f t="shared" si="11"/>
        <v>18</v>
      </c>
      <c r="AB105" s="9">
        <f t="shared" si="11"/>
        <v>20</v>
      </c>
      <c r="AC105" s="9">
        <f t="shared" ref="AC105:AM105" si="12">IF(ISERROR(RANK(AC83,AC$70:AC$89,1)+COUNTIF(AC$70:AC83,AC83)-1),"",RANK(AC83,AC$70:AC$89,1)+COUNTIF(AC$70:AC83,AC83)-1)</f>
        <v>19</v>
      </c>
      <c r="AD105" s="9">
        <f t="shared" si="12"/>
        <v>16</v>
      </c>
      <c r="AE105" s="9">
        <f t="shared" si="12"/>
        <v>20</v>
      </c>
      <c r="AF105" s="9">
        <f t="shared" si="12"/>
        <v>14</v>
      </c>
      <c r="AG105" s="9">
        <f t="shared" si="12"/>
        <v>11</v>
      </c>
      <c r="AH105" s="9">
        <f t="shared" si="12"/>
        <v>11</v>
      </c>
      <c r="AI105" s="9">
        <f t="shared" si="12"/>
        <v>6</v>
      </c>
      <c r="AJ105" s="9" t="str">
        <f t="shared" si="12"/>
        <v/>
      </c>
      <c r="AK105" s="9" t="str">
        <f t="shared" si="12"/>
        <v/>
      </c>
      <c r="AL105" s="9" t="str">
        <f t="shared" si="12"/>
        <v/>
      </c>
      <c r="AM105" s="9" t="str">
        <f t="shared" si="12"/>
        <v/>
      </c>
    </row>
    <row r="106" spans="1:39" ht="12.75" customHeight="1" x14ac:dyDescent="0.35">
      <c r="A106" s="68" t="str">
        <f t="shared" si="9"/>
        <v>Newcastle</v>
      </c>
      <c r="B106" s="9">
        <f t="shared" ref="B106:AM111" si="13">IF(ISERROR(RANK(B84,B$70:B$89,1)+COUNTIF(B$70:B84,B84)-1),"",RANK(B84,B$70:B$89,1)+COUNTIF(B$70:B84,B84)-1)</f>
        <v>20</v>
      </c>
      <c r="C106" s="9">
        <f t="shared" si="13"/>
        <v>19</v>
      </c>
      <c r="D106" s="9">
        <f t="shared" si="13"/>
        <v>19</v>
      </c>
      <c r="E106" s="9">
        <f t="shared" si="13"/>
        <v>20</v>
      </c>
      <c r="F106" s="9">
        <f t="shared" si="13"/>
        <v>9</v>
      </c>
      <c r="G106" s="9">
        <f t="shared" si="13"/>
        <v>11</v>
      </c>
      <c r="H106" s="9">
        <f t="shared" si="13"/>
        <v>5</v>
      </c>
      <c r="I106" s="9">
        <f t="shared" si="13"/>
        <v>3</v>
      </c>
      <c r="J106" s="9">
        <f t="shared" si="13"/>
        <v>1</v>
      </c>
      <c r="K106" s="9">
        <f t="shared" si="13"/>
        <v>1</v>
      </c>
      <c r="L106" s="9">
        <f t="shared" si="13"/>
        <v>1</v>
      </c>
      <c r="M106" s="9">
        <f t="shared" si="13"/>
        <v>4</v>
      </c>
      <c r="N106" s="9">
        <f t="shared" si="13"/>
        <v>1</v>
      </c>
      <c r="O106" s="9">
        <f t="shared" si="13"/>
        <v>2</v>
      </c>
      <c r="P106" s="9">
        <f t="shared" si="13"/>
        <v>8</v>
      </c>
      <c r="Q106" s="9">
        <f t="shared" si="13"/>
        <v>12</v>
      </c>
      <c r="R106" s="9">
        <f t="shared" si="13"/>
        <v>12</v>
      </c>
      <c r="S106" s="9">
        <f t="shared" si="13"/>
        <v>19</v>
      </c>
      <c r="T106" s="9">
        <f t="shared" si="13"/>
        <v>17</v>
      </c>
      <c r="U106" s="9">
        <f t="shared" si="13"/>
        <v>16</v>
      </c>
      <c r="V106" s="9">
        <f t="shared" si="13"/>
        <v>18</v>
      </c>
      <c r="W106" s="9">
        <f t="shared" si="13"/>
        <v>16</v>
      </c>
      <c r="X106" s="9">
        <f t="shared" si="13"/>
        <v>12</v>
      </c>
      <c r="Y106" s="9">
        <f t="shared" si="13"/>
        <v>15</v>
      </c>
      <c r="Z106" s="9">
        <f t="shared" si="13"/>
        <v>8</v>
      </c>
      <c r="AA106" s="9">
        <f t="shared" si="13"/>
        <v>1</v>
      </c>
      <c r="AB106" s="9">
        <f t="shared" si="13"/>
        <v>2</v>
      </c>
      <c r="AC106" s="9">
        <f t="shared" si="13"/>
        <v>16</v>
      </c>
      <c r="AD106" s="9">
        <f t="shared" si="13"/>
        <v>14</v>
      </c>
      <c r="AE106" s="9">
        <f t="shared" si="13"/>
        <v>15</v>
      </c>
      <c r="AF106" s="9">
        <f t="shared" si="13"/>
        <v>15</v>
      </c>
      <c r="AG106" s="9">
        <f t="shared" si="13"/>
        <v>14</v>
      </c>
      <c r="AH106" s="9">
        <f t="shared" si="13"/>
        <v>10</v>
      </c>
      <c r="AI106" s="9">
        <f t="shared" si="13"/>
        <v>9</v>
      </c>
      <c r="AJ106" s="9" t="str">
        <f t="shared" si="13"/>
        <v/>
      </c>
      <c r="AK106" s="9" t="str">
        <f t="shared" si="13"/>
        <v/>
      </c>
      <c r="AL106" s="9" t="str">
        <f t="shared" si="13"/>
        <v/>
      </c>
      <c r="AM106" s="9" t="str">
        <f t="shared" si="13"/>
        <v/>
      </c>
    </row>
    <row r="107" spans="1:39" ht="12.75" customHeight="1" x14ac:dyDescent="0.35">
      <c r="A107" s="68" t="str">
        <f t="shared" si="9"/>
        <v>Southampton</v>
      </c>
      <c r="B107" s="9">
        <f t="shared" si="13"/>
        <v>8</v>
      </c>
      <c r="C107" s="9">
        <f t="shared" si="13"/>
        <v>15</v>
      </c>
      <c r="D107" s="9">
        <f t="shared" si="13"/>
        <v>13</v>
      </c>
      <c r="E107" s="9">
        <f t="shared" si="13"/>
        <v>14</v>
      </c>
      <c r="F107" s="9">
        <f t="shared" si="13"/>
        <v>14</v>
      </c>
      <c r="G107" s="9">
        <f t="shared" si="13"/>
        <v>16</v>
      </c>
      <c r="H107" s="9">
        <f t="shared" si="13"/>
        <v>20</v>
      </c>
      <c r="I107" s="9">
        <f t="shared" si="13"/>
        <v>19</v>
      </c>
      <c r="J107" s="9">
        <f t="shared" si="13"/>
        <v>15</v>
      </c>
      <c r="K107" s="9">
        <f t="shared" si="13"/>
        <v>18</v>
      </c>
      <c r="L107" s="9">
        <f t="shared" si="13"/>
        <v>20</v>
      </c>
      <c r="M107" s="9">
        <f t="shared" si="13"/>
        <v>10</v>
      </c>
      <c r="N107" s="9">
        <f t="shared" si="13"/>
        <v>10</v>
      </c>
      <c r="O107" s="9">
        <f t="shared" si="13"/>
        <v>9</v>
      </c>
      <c r="P107" s="9">
        <f t="shared" si="13"/>
        <v>9</v>
      </c>
      <c r="Q107" s="9">
        <f t="shared" si="13"/>
        <v>10</v>
      </c>
      <c r="R107" s="9">
        <f t="shared" si="13"/>
        <v>14</v>
      </c>
      <c r="S107" s="9">
        <f t="shared" si="13"/>
        <v>16</v>
      </c>
      <c r="T107" s="9">
        <f t="shared" si="13"/>
        <v>15</v>
      </c>
      <c r="U107" s="9">
        <f t="shared" si="13"/>
        <v>11</v>
      </c>
      <c r="V107" s="9">
        <f t="shared" si="13"/>
        <v>3</v>
      </c>
      <c r="W107" s="9">
        <f t="shared" si="13"/>
        <v>1</v>
      </c>
      <c r="X107" s="9">
        <f t="shared" si="13"/>
        <v>2</v>
      </c>
      <c r="Y107" s="9">
        <f t="shared" si="13"/>
        <v>3</v>
      </c>
      <c r="Z107" s="9">
        <f t="shared" si="13"/>
        <v>13</v>
      </c>
      <c r="AA107" s="9">
        <f t="shared" si="13"/>
        <v>17</v>
      </c>
      <c r="AB107" s="9">
        <f t="shared" si="13"/>
        <v>18</v>
      </c>
      <c r="AC107" s="9">
        <f t="shared" si="13"/>
        <v>15</v>
      </c>
      <c r="AD107" s="9">
        <f t="shared" si="13"/>
        <v>18</v>
      </c>
      <c r="AE107" s="9">
        <f t="shared" si="13"/>
        <v>14</v>
      </c>
      <c r="AF107" s="9">
        <f t="shared" si="13"/>
        <v>9</v>
      </c>
      <c r="AG107" s="9">
        <f t="shared" si="13"/>
        <v>8</v>
      </c>
      <c r="AH107" s="9">
        <f t="shared" si="13"/>
        <v>7</v>
      </c>
      <c r="AI107" s="9">
        <f t="shared" si="13"/>
        <v>1</v>
      </c>
      <c r="AJ107" s="9" t="str">
        <f t="shared" si="13"/>
        <v/>
      </c>
      <c r="AK107" s="9" t="str">
        <f t="shared" si="13"/>
        <v/>
      </c>
      <c r="AL107" s="9" t="str">
        <f t="shared" si="13"/>
        <v/>
      </c>
      <c r="AM107" s="9" t="str">
        <f t="shared" si="13"/>
        <v/>
      </c>
    </row>
    <row r="108" spans="1:39" ht="12.75" customHeight="1" x14ac:dyDescent="0.35">
      <c r="A108" s="68" t="str">
        <f t="shared" si="9"/>
        <v>Tottenham</v>
      </c>
      <c r="B108" s="9">
        <f t="shared" si="13"/>
        <v>16</v>
      </c>
      <c r="C108" s="9">
        <f t="shared" si="13"/>
        <v>14</v>
      </c>
      <c r="D108" s="9">
        <f t="shared" si="13"/>
        <v>14</v>
      </c>
      <c r="E108" s="9">
        <f t="shared" si="13"/>
        <v>8</v>
      </c>
      <c r="F108" s="9">
        <f t="shared" si="13"/>
        <v>6</v>
      </c>
      <c r="G108" s="9">
        <f t="shared" si="13"/>
        <v>7</v>
      </c>
      <c r="H108" s="9">
        <f t="shared" si="13"/>
        <v>7</v>
      </c>
      <c r="I108" s="9">
        <f t="shared" si="13"/>
        <v>11</v>
      </c>
      <c r="J108" s="9">
        <f t="shared" si="13"/>
        <v>19</v>
      </c>
      <c r="K108" s="9">
        <f t="shared" si="13"/>
        <v>20</v>
      </c>
      <c r="L108" s="9">
        <f t="shared" si="13"/>
        <v>19</v>
      </c>
      <c r="M108" s="9">
        <f t="shared" si="13"/>
        <v>18</v>
      </c>
      <c r="N108" s="9">
        <f t="shared" si="13"/>
        <v>18</v>
      </c>
      <c r="O108" s="9">
        <f t="shared" si="13"/>
        <v>17</v>
      </c>
      <c r="P108" s="9">
        <f t="shared" si="13"/>
        <v>2</v>
      </c>
      <c r="Q108" s="9">
        <f t="shared" si="13"/>
        <v>2</v>
      </c>
      <c r="R108" s="9">
        <f t="shared" si="13"/>
        <v>2</v>
      </c>
      <c r="S108" s="9">
        <f t="shared" si="13"/>
        <v>2</v>
      </c>
      <c r="T108" s="9">
        <f t="shared" si="13"/>
        <v>3</v>
      </c>
      <c r="U108" s="9">
        <f t="shared" si="13"/>
        <v>2</v>
      </c>
      <c r="V108" s="9">
        <f t="shared" si="13"/>
        <v>2</v>
      </c>
      <c r="W108" s="9">
        <f t="shared" si="13"/>
        <v>6</v>
      </c>
      <c r="X108" s="9">
        <f t="shared" si="13"/>
        <v>1</v>
      </c>
      <c r="Y108" s="9">
        <f t="shared" si="13"/>
        <v>4</v>
      </c>
      <c r="Z108" s="9">
        <f t="shared" si="13"/>
        <v>7</v>
      </c>
      <c r="AA108" s="9">
        <f t="shared" si="13"/>
        <v>8</v>
      </c>
      <c r="AB108" s="9">
        <f t="shared" si="13"/>
        <v>4</v>
      </c>
      <c r="AC108" s="9">
        <f t="shared" si="13"/>
        <v>13</v>
      </c>
      <c r="AD108" s="9">
        <f t="shared" si="13"/>
        <v>8</v>
      </c>
      <c r="AE108" s="9">
        <f t="shared" si="13"/>
        <v>3</v>
      </c>
      <c r="AF108" s="9">
        <f t="shared" si="13"/>
        <v>17</v>
      </c>
      <c r="AG108" s="9">
        <f t="shared" si="13"/>
        <v>17</v>
      </c>
      <c r="AH108" s="9">
        <f t="shared" si="13"/>
        <v>12</v>
      </c>
      <c r="AI108" s="9">
        <f t="shared" si="13"/>
        <v>14</v>
      </c>
      <c r="AJ108" s="9" t="str">
        <f t="shared" si="13"/>
        <v/>
      </c>
      <c r="AK108" s="9" t="str">
        <f t="shared" si="13"/>
        <v/>
      </c>
      <c r="AL108" s="9" t="str">
        <f t="shared" si="13"/>
        <v/>
      </c>
      <c r="AM108" s="9" t="str">
        <f t="shared" si="13"/>
        <v/>
      </c>
    </row>
    <row r="109" spans="1:39" ht="12.75" customHeight="1" x14ac:dyDescent="0.35">
      <c r="A109" s="68" t="str">
        <f t="shared" si="9"/>
        <v>Watford</v>
      </c>
      <c r="B109" s="9">
        <f t="shared" si="13"/>
        <v>3</v>
      </c>
      <c r="C109" s="9">
        <f t="shared" si="13"/>
        <v>7</v>
      </c>
      <c r="D109" s="9">
        <f t="shared" si="13"/>
        <v>17</v>
      </c>
      <c r="E109" s="9">
        <f t="shared" si="13"/>
        <v>18</v>
      </c>
      <c r="F109" s="9">
        <f t="shared" si="13"/>
        <v>15</v>
      </c>
      <c r="G109" s="9">
        <f t="shared" si="13"/>
        <v>9</v>
      </c>
      <c r="H109" s="9">
        <f t="shared" si="13"/>
        <v>10</v>
      </c>
      <c r="I109" s="9">
        <f t="shared" si="13"/>
        <v>1</v>
      </c>
      <c r="J109" s="9">
        <f t="shared" si="13"/>
        <v>5</v>
      </c>
      <c r="K109" s="9">
        <f t="shared" si="13"/>
        <v>6</v>
      </c>
      <c r="L109" s="9">
        <f t="shared" si="13"/>
        <v>17</v>
      </c>
      <c r="M109" s="9">
        <f t="shared" si="13"/>
        <v>19</v>
      </c>
      <c r="N109" s="9">
        <f t="shared" si="13"/>
        <v>17</v>
      </c>
      <c r="O109" s="9">
        <f t="shared" si="13"/>
        <v>13</v>
      </c>
      <c r="P109" s="9">
        <f t="shared" si="13"/>
        <v>14</v>
      </c>
      <c r="Q109" s="9">
        <f t="shared" si="13"/>
        <v>7</v>
      </c>
      <c r="R109" s="9">
        <f t="shared" si="13"/>
        <v>3</v>
      </c>
      <c r="S109" s="9">
        <f t="shared" si="13"/>
        <v>12</v>
      </c>
      <c r="T109" s="9">
        <f t="shared" si="13"/>
        <v>9</v>
      </c>
      <c r="U109" s="9">
        <f t="shared" si="13"/>
        <v>12</v>
      </c>
      <c r="V109" s="9">
        <f t="shared" si="13"/>
        <v>13</v>
      </c>
      <c r="W109" s="9">
        <f t="shared" si="13"/>
        <v>11</v>
      </c>
      <c r="X109" s="9">
        <f t="shared" si="13"/>
        <v>5</v>
      </c>
      <c r="Y109" s="9">
        <f t="shared" si="13"/>
        <v>18</v>
      </c>
      <c r="Z109" s="9">
        <f t="shared" si="13"/>
        <v>14</v>
      </c>
      <c r="AA109" s="9">
        <f t="shared" si="13"/>
        <v>19</v>
      </c>
      <c r="AB109" s="9">
        <f t="shared" si="13"/>
        <v>19</v>
      </c>
      <c r="AC109" s="9">
        <f t="shared" si="13"/>
        <v>20</v>
      </c>
      <c r="AD109" s="9">
        <f t="shared" si="13"/>
        <v>17</v>
      </c>
      <c r="AE109" s="9">
        <f t="shared" si="13"/>
        <v>17</v>
      </c>
      <c r="AF109" s="9">
        <f t="shared" si="13"/>
        <v>4</v>
      </c>
      <c r="AG109" s="9">
        <f t="shared" si="13"/>
        <v>2</v>
      </c>
      <c r="AH109" s="9">
        <f t="shared" si="13"/>
        <v>1</v>
      </c>
      <c r="AI109" s="9">
        <f t="shared" si="13"/>
        <v>5</v>
      </c>
      <c r="AJ109" s="9" t="str">
        <f t="shared" si="13"/>
        <v/>
      </c>
      <c r="AK109" s="9" t="str">
        <f t="shared" si="13"/>
        <v/>
      </c>
      <c r="AL109" s="9" t="str">
        <f t="shared" si="13"/>
        <v/>
      </c>
      <c r="AM109" s="9" t="str">
        <f t="shared" si="13"/>
        <v/>
      </c>
    </row>
    <row r="110" spans="1:39" ht="12.75" customHeight="1" x14ac:dyDescent="0.35">
      <c r="A110" s="68" t="str">
        <f t="shared" si="9"/>
        <v>West Ham</v>
      </c>
      <c r="B110" s="9">
        <f t="shared" si="13"/>
        <v>18</v>
      </c>
      <c r="C110" s="9">
        <f t="shared" si="13"/>
        <v>17</v>
      </c>
      <c r="D110" s="9">
        <f t="shared" si="13"/>
        <v>18</v>
      </c>
      <c r="E110" s="9">
        <f t="shared" si="13"/>
        <v>11</v>
      </c>
      <c r="F110" s="9">
        <f t="shared" si="13"/>
        <v>18</v>
      </c>
      <c r="G110" s="9">
        <f t="shared" si="13"/>
        <v>17</v>
      </c>
      <c r="H110" s="9">
        <f t="shared" si="13"/>
        <v>13</v>
      </c>
      <c r="I110" s="9">
        <f t="shared" si="13"/>
        <v>8</v>
      </c>
      <c r="J110" s="9">
        <f t="shared" si="13"/>
        <v>13</v>
      </c>
      <c r="K110" s="9">
        <f t="shared" si="13"/>
        <v>10</v>
      </c>
      <c r="L110" s="9">
        <f t="shared" si="13"/>
        <v>7</v>
      </c>
      <c r="M110" s="9">
        <f t="shared" si="13"/>
        <v>5</v>
      </c>
      <c r="N110" s="9">
        <f t="shared" si="13"/>
        <v>4</v>
      </c>
      <c r="O110" s="9">
        <f t="shared" si="13"/>
        <v>1</v>
      </c>
      <c r="P110" s="9">
        <f t="shared" si="13"/>
        <v>1</v>
      </c>
      <c r="Q110" s="9">
        <f t="shared" si="13"/>
        <v>1</v>
      </c>
      <c r="R110" s="9">
        <f t="shared" si="13"/>
        <v>1</v>
      </c>
      <c r="S110" s="9">
        <f t="shared" si="13"/>
        <v>1</v>
      </c>
      <c r="T110" s="9">
        <f t="shared" si="13"/>
        <v>1</v>
      </c>
      <c r="U110" s="9">
        <f t="shared" si="13"/>
        <v>1</v>
      </c>
      <c r="V110" s="9">
        <f t="shared" si="13"/>
        <v>7</v>
      </c>
      <c r="W110" s="9">
        <f t="shared" si="13"/>
        <v>14</v>
      </c>
      <c r="X110" s="9">
        <f t="shared" si="13"/>
        <v>13</v>
      </c>
      <c r="Y110" s="9">
        <f t="shared" si="13"/>
        <v>20</v>
      </c>
      <c r="Z110" s="9">
        <f t="shared" si="13"/>
        <v>19</v>
      </c>
      <c r="AA110" s="9">
        <f t="shared" si="13"/>
        <v>15</v>
      </c>
      <c r="AB110" s="9">
        <f t="shared" si="13"/>
        <v>11</v>
      </c>
      <c r="AC110" s="9">
        <f t="shared" si="13"/>
        <v>10</v>
      </c>
      <c r="AD110" s="9">
        <f t="shared" si="13"/>
        <v>2</v>
      </c>
      <c r="AE110" s="9">
        <f t="shared" si="13"/>
        <v>5</v>
      </c>
      <c r="AF110" s="9">
        <f t="shared" si="13"/>
        <v>11</v>
      </c>
      <c r="AG110" s="9">
        <f t="shared" si="13"/>
        <v>18</v>
      </c>
      <c r="AH110" s="9">
        <f t="shared" si="13"/>
        <v>19</v>
      </c>
      <c r="AI110" s="9">
        <f t="shared" si="13"/>
        <v>18</v>
      </c>
      <c r="AJ110" s="9" t="str">
        <f t="shared" si="13"/>
        <v/>
      </c>
      <c r="AK110" s="9" t="str">
        <f t="shared" si="13"/>
        <v/>
      </c>
      <c r="AL110" s="9" t="str">
        <f t="shared" si="13"/>
        <v/>
      </c>
      <c r="AM110" s="9" t="str">
        <f t="shared" si="13"/>
        <v/>
      </c>
    </row>
    <row r="111" spans="1:39" ht="12.75" customHeight="1" x14ac:dyDescent="0.35">
      <c r="A111" s="68" t="str">
        <f t="shared" si="9"/>
        <v>Wolves</v>
      </c>
      <c r="B111" s="9">
        <f t="shared" si="13"/>
        <v>11</v>
      </c>
      <c r="C111" s="9">
        <f t="shared" si="13"/>
        <v>18</v>
      </c>
      <c r="D111" s="9">
        <f t="shared" si="13"/>
        <v>15</v>
      </c>
      <c r="E111" s="9">
        <f t="shared" si="13"/>
        <v>12</v>
      </c>
      <c r="F111" s="9">
        <f t="shared" si="13"/>
        <v>7</v>
      </c>
      <c r="G111" s="9">
        <f t="shared" si="13"/>
        <v>8</v>
      </c>
      <c r="H111" s="9">
        <f t="shared" si="13"/>
        <v>9</v>
      </c>
      <c r="I111" s="9">
        <f t="shared" si="13"/>
        <v>20</v>
      </c>
      <c r="J111" s="9">
        <f t="shared" si="13"/>
        <v>16</v>
      </c>
      <c r="K111" s="9">
        <f t="shared" si="13"/>
        <v>17</v>
      </c>
      <c r="L111" s="9">
        <f t="shared" si="13"/>
        <v>18</v>
      </c>
      <c r="M111" s="9">
        <f t="shared" si="13"/>
        <v>15</v>
      </c>
      <c r="N111" s="9">
        <f t="shared" si="13"/>
        <v>2</v>
      </c>
      <c r="O111" s="9">
        <f t="shared" si="13"/>
        <v>12</v>
      </c>
      <c r="P111" s="9">
        <f t="shared" si="13"/>
        <v>13</v>
      </c>
      <c r="Q111" s="9">
        <f t="shared" si="13"/>
        <v>13</v>
      </c>
      <c r="R111" s="9">
        <f t="shared" si="13"/>
        <v>13</v>
      </c>
      <c r="S111" s="9">
        <f t="shared" si="13"/>
        <v>20</v>
      </c>
      <c r="T111" s="9">
        <f t="shared" si="13"/>
        <v>20</v>
      </c>
      <c r="U111" s="9">
        <f t="shared" si="13"/>
        <v>20</v>
      </c>
      <c r="V111" s="9">
        <f t="shared" si="13"/>
        <v>20</v>
      </c>
      <c r="W111" s="9">
        <f t="shared" si="13"/>
        <v>19</v>
      </c>
      <c r="X111" s="9">
        <f t="shared" si="13"/>
        <v>9</v>
      </c>
      <c r="Y111" s="9">
        <f t="shared" si="13"/>
        <v>5</v>
      </c>
      <c r="Z111" s="9">
        <f t="shared" si="13"/>
        <v>2</v>
      </c>
      <c r="AA111" s="9">
        <f t="shared" si="13"/>
        <v>4</v>
      </c>
      <c r="AB111" s="9">
        <f t="shared" si="13"/>
        <v>5</v>
      </c>
      <c r="AC111" s="9">
        <f t="shared" si="13"/>
        <v>2</v>
      </c>
      <c r="AD111" s="9">
        <f t="shared" si="13"/>
        <v>5</v>
      </c>
      <c r="AE111" s="9">
        <f t="shared" si="13"/>
        <v>8</v>
      </c>
      <c r="AF111" s="9">
        <f t="shared" si="13"/>
        <v>2</v>
      </c>
      <c r="AG111" s="9">
        <f t="shared" si="13"/>
        <v>3</v>
      </c>
      <c r="AH111" s="9">
        <f t="shared" si="13"/>
        <v>3</v>
      </c>
      <c r="AI111" s="9">
        <f t="shared" si="13"/>
        <v>7</v>
      </c>
      <c r="AJ111" s="9" t="str">
        <f t="shared" si="13"/>
        <v/>
      </c>
      <c r="AK111" s="9" t="str">
        <f t="shared" si="13"/>
        <v/>
      </c>
      <c r="AL111" s="9" t="str">
        <f t="shared" si="13"/>
        <v/>
      </c>
      <c r="AM111" s="9" t="str">
        <f t="shared" si="13"/>
        <v/>
      </c>
    </row>
    <row r="112" spans="1:39" ht="15.75" customHeight="1" x14ac:dyDescent="0.3">
      <c r="A112" s="11" t="s">
        <v>126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s="70" customFormat="1" ht="12.75" customHeight="1" x14ac:dyDescent="0.35">
      <c r="A113" s="69" t="s">
        <v>1</v>
      </c>
      <c r="B113" s="69" t="s">
        <v>6</v>
      </c>
      <c r="C113" s="69" t="s">
        <v>7</v>
      </c>
      <c r="D113" s="69" t="s">
        <v>8</v>
      </c>
      <c r="E113" s="69" t="s">
        <v>9</v>
      </c>
      <c r="F113" s="69" t="s">
        <v>10</v>
      </c>
      <c r="G113" s="69" t="s">
        <v>11</v>
      </c>
      <c r="H113" s="69" t="s">
        <v>12</v>
      </c>
      <c r="I113" s="69" t="s">
        <v>13</v>
      </c>
      <c r="J113" s="69" t="s">
        <v>14</v>
      </c>
      <c r="K113" s="69" t="s">
        <v>15</v>
      </c>
      <c r="L113" s="68" t="s">
        <v>16</v>
      </c>
      <c r="M113" s="68" t="s">
        <v>17</v>
      </c>
      <c r="N113" s="68" t="s">
        <v>18</v>
      </c>
      <c r="O113" s="68" t="s">
        <v>19</v>
      </c>
      <c r="P113" s="68" t="s">
        <v>20</v>
      </c>
      <c r="Q113" s="68" t="s">
        <v>21</v>
      </c>
      <c r="R113" s="68" t="s">
        <v>22</v>
      </c>
      <c r="S113" s="68" t="s">
        <v>23</v>
      </c>
      <c r="T113" s="68" t="s">
        <v>24</v>
      </c>
      <c r="U113" s="68" t="s">
        <v>25</v>
      </c>
      <c r="V113" s="68" t="s">
        <v>26</v>
      </c>
      <c r="W113" s="68" t="s">
        <v>27</v>
      </c>
      <c r="X113" s="68" t="s">
        <v>28</v>
      </c>
      <c r="Y113" s="68" t="s">
        <v>29</v>
      </c>
      <c r="Z113" s="68" t="s">
        <v>30</v>
      </c>
      <c r="AA113" s="68" t="s">
        <v>31</v>
      </c>
      <c r="AB113" s="68" t="s">
        <v>32</v>
      </c>
      <c r="AC113" s="68" t="s">
        <v>33</v>
      </c>
      <c r="AD113" s="68" t="s">
        <v>34</v>
      </c>
      <c r="AE113" s="68" t="s">
        <v>35</v>
      </c>
      <c r="AF113" s="68" t="s">
        <v>36</v>
      </c>
      <c r="AG113" s="68" t="s">
        <v>37</v>
      </c>
      <c r="AH113" s="68" t="s">
        <v>38</v>
      </c>
      <c r="AI113" s="68" t="s">
        <v>39</v>
      </c>
      <c r="AJ113" s="68" t="s">
        <v>40</v>
      </c>
      <c r="AK113" s="68" t="s">
        <v>41</v>
      </c>
      <c r="AL113" s="68" t="s">
        <v>42</v>
      </c>
      <c r="AM113" s="68" t="s">
        <v>43</v>
      </c>
    </row>
    <row r="114" spans="1:39" ht="12.75" customHeight="1" x14ac:dyDescent="0.35">
      <c r="A114" s="6" t="s">
        <v>127</v>
      </c>
      <c r="B114" s="9">
        <f t="shared" ref="B114:AM114" si="14">IF(B$69&lt;=38,MAX(B$70:B$89),"")</f>
        <v>2.0190000000000001</v>
      </c>
      <c r="C114" s="9">
        <f t="shared" si="14"/>
        <v>1.829</v>
      </c>
      <c r="D114" s="9">
        <f t="shared" si="14"/>
        <v>2.4830000000000001</v>
      </c>
      <c r="E114" s="9">
        <f t="shared" si="14"/>
        <v>2.7240000000000002</v>
      </c>
      <c r="F114" s="9">
        <f t="shared" si="14"/>
        <v>1.724</v>
      </c>
      <c r="G114" s="9">
        <f t="shared" si="14"/>
        <v>1.9570000000000001</v>
      </c>
      <c r="H114" s="9">
        <f t="shared" si="14"/>
        <v>1.653</v>
      </c>
      <c r="I114" s="9">
        <f t="shared" si="14"/>
        <v>1.6180000000000001</v>
      </c>
      <c r="J114" s="9">
        <f t="shared" si="14"/>
        <v>1.724</v>
      </c>
      <c r="K114" s="9">
        <f t="shared" si="14"/>
        <v>2.863</v>
      </c>
      <c r="L114" s="9">
        <f t="shared" si="14"/>
        <v>2.0720000000000001</v>
      </c>
      <c r="M114" s="9">
        <f t="shared" si="14"/>
        <v>1.776</v>
      </c>
      <c r="N114" s="9">
        <f t="shared" si="14"/>
        <v>1.389</v>
      </c>
      <c r="O114" s="9">
        <f t="shared" si="14"/>
        <v>2.5129999999999999</v>
      </c>
      <c r="P114" s="9">
        <f t="shared" si="14"/>
        <v>1.671</v>
      </c>
      <c r="Q114" s="9">
        <f t="shared" si="14"/>
        <v>1.6319999999999999</v>
      </c>
      <c r="R114" s="9">
        <f t="shared" si="14"/>
        <v>2.0390000000000001</v>
      </c>
      <c r="S114" s="9">
        <f t="shared" si="14"/>
        <v>2.4929999999999999</v>
      </c>
      <c r="T114" s="9">
        <f t="shared" si="14"/>
        <v>2.0720000000000001</v>
      </c>
      <c r="U114" s="9">
        <f t="shared" si="14"/>
        <v>2.355</v>
      </c>
      <c r="V114" s="9">
        <f t="shared" si="14"/>
        <v>1.724</v>
      </c>
      <c r="W114" s="9">
        <f t="shared" si="14"/>
        <v>2.3029999999999999</v>
      </c>
      <c r="X114" s="9">
        <f t="shared" si="14"/>
        <v>1.8819999999999999</v>
      </c>
      <c r="Y114" s="9">
        <f t="shared" si="14"/>
        <v>1.9910000000000001</v>
      </c>
      <c r="Z114" s="9">
        <f t="shared" si="14"/>
        <v>2.5310000000000001</v>
      </c>
      <c r="AA114" s="9">
        <f t="shared" si="14"/>
        <v>2.3929999999999998</v>
      </c>
      <c r="AB114" s="9">
        <f t="shared" si="14"/>
        <v>2.9870000000000001</v>
      </c>
      <c r="AC114" s="9">
        <f t="shared" si="14"/>
        <v>3.4079999999999999</v>
      </c>
      <c r="AD114" s="9">
        <f t="shared" si="14"/>
        <v>2.145</v>
      </c>
      <c r="AE114" s="9">
        <f t="shared" si="14"/>
        <v>1.8109999999999999</v>
      </c>
      <c r="AF114" s="9">
        <f t="shared" si="14"/>
        <v>2.355</v>
      </c>
      <c r="AG114" s="9">
        <f t="shared" si="14"/>
        <v>2.0720000000000001</v>
      </c>
      <c r="AH114" s="9">
        <f t="shared" si="14"/>
        <v>1.8819999999999999</v>
      </c>
      <c r="AI114" s="9">
        <f t="shared" si="14"/>
        <v>1.6</v>
      </c>
      <c r="AJ114" s="9" t="str">
        <f t="shared" si="14"/>
        <v/>
      </c>
      <c r="AK114" s="9" t="str">
        <f t="shared" si="14"/>
        <v/>
      </c>
      <c r="AL114" s="9" t="str">
        <f t="shared" si="14"/>
        <v/>
      </c>
      <c r="AM114" s="9" t="str">
        <f t="shared" si="14"/>
        <v/>
      </c>
    </row>
    <row r="115" spans="1:39" ht="12.75" customHeight="1" x14ac:dyDescent="0.35">
      <c r="A115" s="6" t="s">
        <v>128</v>
      </c>
      <c r="B115" s="9">
        <f t="shared" ref="B115:AM115" si="15">IF(B$69&lt;=38,MIN(B$70:B$89),"")</f>
        <v>-2.1579999999999999</v>
      </c>
      <c r="C115" s="9">
        <f t="shared" si="15"/>
        <v>-2.2400000000000002</v>
      </c>
      <c r="D115" s="9">
        <f t="shared" si="15"/>
        <v>-2.3450000000000002</v>
      </c>
      <c r="E115" s="9">
        <f t="shared" si="15"/>
        <v>-1.9750000000000001</v>
      </c>
      <c r="F115" s="9">
        <f t="shared" si="15"/>
        <v>-1.3959999999999999</v>
      </c>
      <c r="G115" s="9">
        <f t="shared" si="15"/>
        <v>-1.718</v>
      </c>
      <c r="H115" s="9">
        <f t="shared" si="15"/>
        <v>-1.349</v>
      </c>
      <c r="I115" s="9">
        <f t="shared" si="15"/>
        <v>-1.768</v>
      </c>
      <c r="J115" s="9">
        <f t="shared" si="15"/>
        <v>-2.3820000000000001</v>
      </c>
      <c r="K115" s="9">
        <f t="shared" si="15"/>
        <v>-1.645</v>
      </c>
      <c r="L115" s="9">
        <f t="shared" si="15"/>
        <v>-2.028</v>
      </c>
      <c r="M115" s="9">
        <f t="shared" si="15"/>
        <v>-1.87</v>
      </c>
      <c r="N115" s="9">
        <f t="shared" si="15"/>
        <v>-1.607</v>
      </c>
      <c r="O115" s="9">
        <f t="shared" si="15"/>
        <v>-2.3359999999999999</v>
      </c>
      <c r="P115" s="9">
        <f t="shared" si="15"/>
        <v>-2.3889999999999998</v>
      </c>
      <c r="Q115" s="9">
        <f t="shared" si="15"/>
        <v>-2.0859999999999999</v>
      </c>
      <c r="R115" s="9">
        <f t="shared" si="15"/>
        <v>-2.4020000000000001</v>
      </c>
      <c r="S115" s="9">
        <f t="shared" si="15"/>
        <v>-2.3290000000000002</v>
      </c>
      <c r="T115" s="9">
        <f t="shared" si="15"/>
        <v>-1.855</v>
      </c>
      <c r="U115" s="9">
        <f t="shared" si="15"/>
        <v>-1.768</v>
      </c>
      <c r="V115" s="9">
        <f t="shared" si="15"/>
        <v>-1.502</v>
      </c>
      <c r="W115" s="9">
        <f t="shared" si="15"/>
        <v>-2.3159999999999998</v>
      </c>
      <c r="X115" s="9">
        <f t="shared" si="15"/>
        <v>-1.4019999999999999</v>
      </c>
      <c r="Y115" s="9">
        <f t="shared" si="15"/>
        <v>-1.4490000000000001</v>
      </c>
      <c r="Z115" s="9">
        <f t="shared" si="15"/>
        <v>-1.768</v>
      </c>
      <c r="AA115" s="9">
        <f t="shared" si="15"/>
        <v>-1.768</v>
      </c>
      <c r="AB115" s="9">
        <f t="shared" si="15"/>
        <v>-2.306</v>
      </c>
      <c r="AC115" s="9">
        <f t="shared" si="15"/>
        <v>-2.1480000000000001</v>
      </c>
      <c r="AD115" s="9">
        <f t="shared" si="15"/>
        <v>-1.833</v>
      </c>
      <c r="AE115" s="9">
        <f t="shared" si="15"/>
        <v>-2.306</v>
      </c>
      <c r="AF115" s="9">
        <f t="shared" si="15"/>
        <v>-1.8029999999999999</v>
      </c>
      <c r="AG115" s="9">
        <f t="shared" si="15"/>
        <v>-1.5920000000000001</v>
      </c>
      <c r="AH115" s="9">
        <f t="shared" si="15"/>
        <v>-1.7949999999999999</v>
      </c>
      <c r="AI115" s="9">
        <f t="shared" si="15"/>
        <v>-2.028</v>
      </c>
      <c r="AJ115" s="9" t="str">
        <f t="shared" si="15"/>
        <v/>
      </c>
      <c r="AK115" s="9" t="str">
        <f t="shared" si="15"/>
        <v/>
      </c>
      <c r="AL115" s="9" t="str">
        <f t="shared" si="15"/>
        <v/>
      </c>
      <c r="AM115" s="9" t="str">
        <f t="shared" si="15"/>
        <v/>
      </c>
    </row>
    <row r="116" spans="1:39" ht="12.75" customHeight="1" x14ac:dyDescent="0.25"/>
    <row r="117" spans="1:39" ht="12.75" customHeight="1" x14ac:dyDescent="0.25"/>
    <row r="118" spans="1:39" ht="12.75" customHeight="1" x14ac:dyDescent="0.25"/>
    <row r="119" spans="1:39" ht="12.75" customHeight="1" x14ac:dyDescent="0.25"/>
    <row r="120" spans="1:39" ht="12.75" customHeight="1" x14ac:dyDescent="0.25"/>
    <row r="121" spans="1:39" ht="12.75" customHeight="1" x14ac:dyDescent="0.25"/>
    <row r="122" spans="1:39" ht="12.75" customHeight="1" x14ac:dyDescent="0.25"/>
    <row r="123" spans="1:39" ht="12.75" customHeight="1" x14ac:dyDescent="0.25"/>
    <row r="124" spans="1:39" ht="12.75" customHeight="1" x14ac:dyDescent="0.25"/>
    <row r="125" spans="1:39" ht="12.75" customHeight="1" x14ac:dyDescent="0.25"/>
    <row r="126" spans="1:39" ht="12.75" customHeight="1" x14ac:dyDescent="0.25"/>
    <row r="127" spans="1:39" ht="12.75" customHeight="1" x14ac:dyDescent="0.25"/>
    <row r="128" spans="1:39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conditionalFormatting sqref="B70:AM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M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:AM1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:AM1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85DF-FBF9-4387-8E42-B314EC624781}">
  <sheetPr>
    <tabColor theme="1"/>
    <outlinePr summaryBelow="0" summaryRight="0"/>
  </sheetPr>
  <dimension ref="A1:AM1000"/>
  <sheetViews>
    <sheetView workbookViewId="0">
      <pane xSplit="1" topLeftCell="B1" activePane="topRight" state="frozen"/>
      <selection pane="topRight" activeCell="A2" activeCellId="4" sqref="A113:XFD113 A91:XFD91 A46:XFD46 A24:XFD24 A2:XFD2"/>
    </sheetView>
  </sheetViews>
  <sheetFormatPr defaultColWidth="17.26953125" defaultRowHeight="15" customHeight="1" x14ac:dyDescent="0.25"/>
  <cols>
    <col min="1" max="1" width="16.453125" style="3" customWidth="1"/>
    <col min="2" max="39" width="8.7265625" style="3" customWidth="1"/>
    <col min="40" max="16384" width="17.26953125" style="3"/>
  </cols>
  <sheetData>
    <row r="1" spans="1:39" ht="15.75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71" customFormat="1" ht="12.75" customHeight="1" x14ac:dyDescent="0.35">
      <c r="A2" s="69" t="s">
        <v>1</v>
      </c>
      <c r="B2" s="69" t="s">
        <v>6</v>
      </c>
      <c r="C2" s="69" t="s">
        <v>7</v>
      </c>
      <c r="D2" s="69" t="s">
        <v>8</v>
      </c>
      <c r="E2" s="69" t="s">
        <v>9</v>
      </c>
      <c r="F2" s="69" t="s">
        <v>10</v>
      </c>
      <c r="G2" s="69" t="s">
        <v>11</v>
      </c>
      <c r="H2" s="69" t="s">
        <v>12</v>
      </c>
      <c r="I2" s="69" t="s">
        <v>13</v>
      </c>
      <c r="J2" s="69" t="s">
        <v>14</v>
      </c>
      <c r="K2" s="69" t="s">
        <v>15</v>
      </c>
      <c r="L2" s="68" t="s">
        <v>16</v>
      </c>
      <c r="M2" s="68" t="s">
        <v>17</v>
      </c>
      <c r="N2" s="68" t="s">
        <v>18</v>
      </c>
      <c r="O2" s="68" t="s">
        <v>19</v>
      </c>
      <c r="P2" s="68" t="s">
        <v>20</v>
      </c>
      <c r="Q2" s="68" t="s">
        <v>21</v>
      </c>
      <c r="R2" s="68" t="s">
        <v>22</v>
      </c>
      <c r="S2" s="68" t="s">
        <v>23</v>
      </c>
      <c r="T2" s="68" t="s">
        <v>24</v>
      </c>
      <c r="U2" s="68" t="s">
        <v>25</v>
      </c>
      <c r="V2" s="68" t="s">
        <v>26</v>
      </c>
      <c r="W2" s="68" t="s">
        <v>27</v>
      </c>
      <c r="X2" s="68" t="s">
        <v>28</v>
      </c>
      <c r="Y2" s="68" t="s">
        <v>29</v>
      </c>
      <c r="Z2" s="68" t="s">
        <v>30</v>
      </c>
      <c r="AA2" s="68" t="s">
        <v>31</v>
      </c>
      <c r="AB2" s="68" t="s">
        <v>32</v>
      </c>
      <c r="AC2" s="68" t="s">
        <v>33</v>
      </c>
      <c r="AD2" s="68" t="s">
        <v>34</v>
      </c>
      <c r="AE2" s="68" t="s">
        <v>35</v>
      </c>
      <c r="AF2" s="68" t="s">
        <v>36</v>
      </c>
      <c r="AG2" s="68" t="s">
        <v>37</v>
      </c>
      <c r="AH2" s="68" t="s">
        <v>38</v>
      </c>
      <c r="AI2" s="68" t="s">
        <v>39</v>
      </c>
      <c r="AJ2" s="68" t="s">
        <v>40</v>
      </c>
      <c r="AK2" s="68" t="s">
        <v>41</v>
      </c>
      <c r="AL2" s="68" t="s">
        <v>42</v>
      </c>
      <c r="AM2" s="68" t="s">
        <v>43</v>
      </c>
    </row>
    <row r="3" spans="1:39" ht="12.75" customHeight="1" x14ac:dyDescent="0.35">
      <c r="A3" s="68" t="str">
        <f>Difficulties!A3</f>
        <v>Arsenal</v>
      </c>
      <c r="B3" s="9" t="str">
        <f>LEFT(Fixtures!C2,(LEN(Fixtures!C2)-4))</f>
        <v>MCI</v>
      </c>
      <c r="C3" s="9" t="str">
        <f>LEFT(Fixtures!D2,(LEN(Fixtures!D2)-4))</f>
        <v>CHE</v>
      </c>
      <c r="D3" s="9" t="str">
        <f>LEFT(Fixtures!E2,(LEN(Fixtures!E2)-4))</f>
        <v>WHU</v>
      </c>
      <c r="E3" s="9" t="str">
        <f>LEFT(Fixtures!F2,(LEN(Fixtures!F2)-4))</f>
        <v>CAR</v>
      </c>
      <c r="F3" s="9" t="str">
        <f>LEFT(Fixtures!G2,(LEN(Fixtures!G2)-4))</f>
        <v>NEW</v>
      </c>
      <c r="G3" s="9" t="str">
        <f>LEFT(Fixtures!H2,(LEN(Fixtures!H2)-4))</f>
        <v>EVE</v>
      </c>
      <c r="H3" s="9" t="str">
        <f>LEFT(Fixtures!I2,(LEN(Fixtures!I2)-4))</f>
        <v>WAT</v>
      </c>
      <c r="I3" s="9" t="str">
        <f>LEFT(Fixtures!J2,(LEN(Fixtures!J2)-4))</f>
        <v>FUL</v>
      </c>
      <c r="J3" s="9" t="str">
        <f>LEFT(Fixtures!K2,(LEN(Fixtures!K2)-4))</f>
        <v>LEI</v>
      </c>
      <c r="K3" s="9" t="str">
        <f>LEFT(Fixtures!L2,(LEN(Fixtures!L2)-4))</f>
        <v>CRY</v>
      </c>
      <c r="L3" s="9" t="str">
        <f>LEFT(Fixtures!M2,(LEN(Fixtures!M2)-4))</f>
        <v>LIV</v>
      </c>
      <c r="M3" s="9" t="str">
        <f>LEFT(Fixtures!N2,(LEN(Fixtures!N2)-4))</f>
        <v>WOL</v>
      </c>
      <c r="N3" s="9" t="str">
        <f>LEFT(Fixtures!O2,(LEN(Fixtures!O2)-4))</f>
        <v>BOU</v>
      </c>
      <c r="O3" s="9" t="str">
        <f>LEFT(Fixtures!P2,(LEN(Fixtures!P2)-4))</f>
        <v>TOT</v>
      </c>
      <c r="P3" s="9" t="str">
        <f>LEFT(Fixtures!Q2,(LEN(Fixtures!Q2)-4))</f>
        <v>MNU</v>
      </c>
      <c r="Q3" s="9" t="str">
        <f>LEFT(Fixtures!R2,(LEN(Fixtures!R2)-4))</f>
        <v>HUD</v>
      </c>
      <c r="R3" s="9" t="str">
        <f>LEFT(Fixtures!S2,(LEN(Fixtures!S2)-4))</f>
        <v>SOU</v>
      </c>
      <c r="S3" s="9" t="str">
        <f>LEFT(Fixtures!T2,(LEN(Fixtures!T2)-4))</f>
        <v>BUR</v>
      </c>
      <c r="T3" s="9" t="str">
        <f>LEFT(Fixtures!U2,(LEN(Fixtures!U2)-4))</f>
        <v>BHA</v>
      </c>
      <c r="U3" s="9" t="str">
        <f>LEFT(Fixtures!V2,(LEN(Fixtures!V2)-4))</f>
        <v>LIV</v>
      </c>
      <c r="V3" s="9" t="str">
        <f>LEFT(Fixtures!W2,(LEN(Fixtures!W2)-4))</f>
        <v>FUL</v>
      </c>
      <c r="W3" s="9" t="str">
        <f>LEFT(Fixtures!X2,(LEN(Fixtures!X2)-4))</f>
        <v>WHU</v>
      </c>
      <c r="X3" s="9" t="str">
        <f>LEFT(Fixtures!Y2,(LEN(Fixtures!Y2)-4))</f>
        <v>CHE</v>
      </c>
      <c r="Y3" s="9" t="str">
        <f>LEFT(Fixtures!Z2,(LEN(Fixtures!Z2)-4))</f>
        <v>CAR</v>
      </c>
      <c r="Z3" s="9" t="str">
        <f>LEFT(Fixtures!AA2,(LEN(Fixtures!AA2)-4))</f>
        <v>MCI</v>
      </c>
      <c r="AA3" s="9" t="str">
        <f>LEFT(Fixtures!AB2,(LEN(Fixtures!AB2)-4))</f>
        <v>HUD</v>
      </c>
      <c r="AB3" s="9" t="str">
        <f>LEFT(Fixtures!AC2,(LEN(Fixtures!AC2)-4))</f>
        <v>SOU</v>
      </c>
      <c r="AC3" s="9" t="str">
        <f>LEFT(Fixtures!AD2,(LEN(Fixtures!AD2)-4))</f>
        <v>BOU</v>
      </c>
      <c r="AD3" s="9" t="str">
        <f>LEFT(Fixtures!AE2,(LEN(Fixtures!AE2)-4))</f>
        <v>TOT</v>
      </c>
      <c r="AE3" s="9" t="str">
        <f>LEFT(Fixtures!AF2,(LEN(Fixtures!AF2)-4))</f>
        <v>MNU</v>
      </c>
      <c r="AF3" s="9" t="str">
        <f>LEFT(Fixtures!AG2,(LEN(Fixtures!AG2)-4))</f>
        <v>WOL</v>
      </c>
      <c r="AG3" s="9" t="str">
        <f>LEFT(Fixtures!AH2,(LEN(Fixtures!AH2)-4))</f>
        <v>NEW</v>
      </c>
      <c r="AH3" s="9" t="str">
        <f>LEFT(Fixtures!AI2,(LEN(Fixtures!AI2)-4))</f>
        <v>EVE</v>
      </c>
      <c r="AI3" s="9" t="str">
        <f>LEFT(Fixtures!AJ2,(LEN(Fixtures!AJ2)-4))</f>
        <v>WAT</v>
      </c>
      <c r="AJ3" s="9" t="str">
        <f>LEFT(Fixtures!AK2,(LEN(Fixtures!AK2)-4))</f>
        <v>CRY</v>
      </c>
      <c r="AK3" s="9" t="str">
        <f>LEFT(Fixtures!AL2,(LEN(Fixtures!AL2)-4))</f>
        <v>LEI</v>
      </c>
      <c r="AL3" s="9" t="str">
        <f>LEFT(Fixtures!AM2,(LEN(Fixtures!AM2)-4))</f>
        <v>BHA</v>
      </c>
      <c r="AM3" s="9" t="str">
        <f>LEFT(Fixtures!AN2,(LEN(Fixtures!AN2)-4))</f>
        <v>BUR</v>
      </c>
    </row>
    <row r="4" spans="1:39" ht="12.75" customHeight="1" x14ac:dyDescent="0.35">
      <c r="A4" s="68" t="str">
        <f>Difficulties!A4</f>
        <v>Bournemouth</v>
      </c>
      <c r="B4" s="9" t="str">
        <f>LEFT(Fixtures!C3,(LEN(Fixtures!C3)-4))</f>
        <v>CAR</v>
      </c>
      <c r="C4" s="9" t="str">
        <f>LEFT(Fixtures!D3,(LEN(Fixtures!D3)-4))</f>
        <v>WHU</v>
      </c>
      <c r="D4" s="9" t="str">
        <f>LEFT(Fixtures!E3,(LEN(Fixtures!E3)-4))</f>
        <v>EVE</v>
      </c>
      <c r="E4" s="9" t="str">
        <f>LEFT(Fixtures!F3,(LEN(Fixtures!F3)-4))</f>
        <v>CHE</v>
      </c>
      <c r="F4" s="9" t="str">
        <f>LEFT(Fixtures!G3,(LEN(Fixtures!G3)-4))</f>
        <v>LEI</v>
      </c>
      <c r="G4" s="9" t="str">
        <f>LEFT(Fixtures!H3,(LEN(Fixtures!H3)-4))</f>
        <v>BUR</v>
      </c>
      <c r="H4" s="9" t="str">
        <f>LEFT(Fixtures!I3,(LEN(Fixtures!I3)-4))</f>
        <v>CRY</v>
      </c>
      <c r="I4" s="9" t="str">
        <f>LEFT(Fixtures!J3,(LEN(Fixtures!J3)-4))</f>
        <v>WAT</v>
      </c>
      <c r="J4" s="9" t="str">
        <f>LEFT(Fixtures!K3,(LEN(Fixtures!K3)-4))</f>
        <v>SOU</v>
      </c>
      <c r="K4" s="9" t="str">
        <f>LEFT(Fixtures!L3,(LEN(Fixtures!L3)-4))</f>
        <v>FUL</v>
      </c>
      <c r="L4" s="9" t="str">
        <f>LEFT(Fixtures!M3,(LEN(Fixtures!M3)-4))</f>
        <v>MNU</v>
      </c>
      <c r="M4" s="9" t="str">
        <f>LEFT(Fixtures!N3,(LEN(Fixtures!N3)-4))</f>
        <v>NEW</v>
      </c>
      <c r="N4" s="9" t="str">
        <f>LEFT(Fixtures!O3,(LEN(Fixtures!O3)-4))</f>
        <v>ARS</v>
      </c>
      <c r="O4" s="9" t="str">
        <f>LEFT(Fixtures!P3,(LEN(Fixtures!P3)-4))</f>
        <v>MCI</v>
      </c>
      <c r="P4" s="9" t="str">
        <f>LEFT(Fixtures!Q3,(LEN(Fixtures!Q3)-4))</f>
        <v>HUD</v>
      </c>
      <c r="Q4" s="9" t="str">
        <f>LEFT(Fixtures!R3,(LEN(Fixtures!R3)-4))</f>
        <v>LIV</v>
      </c>
      <c r="R4" s="9" t="str">
        <f>LEFT(Fixtures!S3,(LEN(Fixtures!S3)-4))</f>
        <v>WOL</v>
      </c>
      <c r="S4" s="9" t="str">
        <f>LEFT(Fixtures!T3,(LEN(Fixtures!T3)-4))</f>
        <v>BHA</v>
      </c>
      <c r="T4" s="9" t="str">
        <f>LEFT(Fixtures!U3,(LEN(Fixtures!U3)-4))</f>
        <v>TOT</v>
      </c>
      <c r="U4" s="9" t="str">
        <f>LEFT(Fixtures!V3,(LEN(Fixtures!V3)-4))</f>
        <v>MNU</v>
      </c>
      <c r="V4" s="9" t="str">
        <f>LEFT(Fixtures!W3,(LEN(Fixtures!W3)-4))</f>
        <v>WAT</v>
      </c>
      <c r="W4" s="9" t="str">
        <f>LEFT(Fixtures!X3,(LEN(Fixtures!X3)-4))</f>
        <v>EVE</v>
      </c>
      <c r="X4" s="9" t="str">
        <f>LEFT(Fixtures!Y3,(LEN(Fixtures!Y3)-4))</f>
        <v>WHU</v>
      </c>
      <c r="Y4" s="9" t="str">
        <f>LEFT(Fixtures!Z3,(LEN(Fixtures!Z3)-4))</f>
        <v>CHE</v>
      </c>
      <c r="Z4" s="9" t="str">
        <f>LEFT(Fixtures!AA3,(LEN(Fixtures!AA3)-4))</f>
        <v>CAR</v>
      </c>
      <c r="AA4" s="9" t="str">
        <f>LEFT(Fixtures!AB3,(LEN(Fixtures!AB3)-4))</f>
        <v>LIV</v>
      </c>
      <c r="AB4" s="9" t="str">
        <f>LEFT(Fixtures!AC3,(LEN(Fixtures!AC3)-4))</f>
        <v>WOL</v>
      </c>
      <c r="AC4" s="9" t="str">
        <f>LEFT(Fixtures!AD3,(LEN(Fixtures!AD3)-4))</f>
        <v>ARS</v>
      </c>
      <c r="AD4" s="9" t="str">
        <f>LEFT(Fixtures!AE3,(LEN(Fixtures!AE3)-4))</f>
        <v>MCI</v>
      </c>
      <c r="AE4" s="9" t="str">
        <f>LEFT(Fixtures!AF3,(LEN(Fixtures!AF3)-4))</f>
        <v>HUD</v>
      </c>
      <c r="AF4" s="9" t="str">
        <f>LEFT(Fixtures!AG3,(LEN(Fixtures!AG3)-4))</f>
        <v>NEW</v>
      </c>
      <c r="AG4" s="9" t="str">
        <f>LEFT(Fixtures!AH3,(LEN(Fixtures!AH3)-4))</f>
        <v>LEI</v>
      </c>
      <c r="AH4" s="9" t="str">
        <f>LEFT(Fixtures!AI3,(LEN(Fixtures!AI3)-4))</f>
        <v>BUR</v>
      </c>
      <c r="AI4" s="9" t="str">
        <f>LEFT(Fixtures!AJ3,(LEN(Fixtures!AJ3)-4))</f>
        <v>BHA</v>
      </c>
      <c r="AJ4" s="9" t="str">
        <f>LEFT(Fixtures!AK3,(LEN(Fixtures!AK3)-4))</f>
        <v>FUL</v>
      </c>
      <c r="AK4" s="9" t="str">
        <f>LEFT(Fixtures!AL3,(LEN(Fixtures!AL3)-4))</f>
        <v>SOU</v>
      </c>
      <c r="AL4" s="9" t="str">
        <f>LEFT(Fixtures!AM3,(LEN(Fixtures!AM3)-4))</f>
        <v>TOT</v>
      </c>
      <c r="AM4" s="9" t="str">
        <f>LEFT(Fixtures!AN3,(LEN(Fixtures!AN3)-4))</f>
        <v>CRY</v>
      </c>
    </row>
    <row r="5" spans="1:39" ht="12.75" customHeight="1" x14ac:dyDescent="0.35">
      <c r="A5" s="68" t="str">
        <f>Difficulties!A5</f>
        <v>Brighton</v>
      </c>
      <c r="B5" s="9" t="str">
        <f>LEFT(Fixtures!C4,(LEN(Fixtures!C4)-4))</f>
        <v>WAT</v>
      </c>
      <c r="C5" s="9" t="str">
        <f>LEFT(Fixtures!D4,(LEN(Fixtures!D4)-4))</f>
        <v>MNU</v>
      </c>
      <c r="D5" s="9" t="str">
        <f>LEFT(Fixtures!E4,(LEN(Fixtures!E4)-4))</f>
        <v>LIV</v>
      </c>
      <c r="E5" s="9" t="str">
        <f>LEFT(Fixtures!F4,(LEN(Fixtures!F4)-4))</f>
        <v>FUL</v>
      </c>
      <c r="F5" s="9" t="str">
        <f>LEFT(Fixtures!G4,(LEN(Fixtures!G4)-4))</f>
        <v>SOU</v>
      </c>
      <c r="G5" s="9" t="str">
        <f>LEFT(Fixtures!H4,(LEN(Fixtures!H4)-4))</f>
        <v>TOT</v>
      </c>
      <c r="H5" s="9" t="str">
        <f>LEFT(Fixtures!I4,(LEN(Fixtures!I4)-4))</f>
        <v>MCI</v>
      </c>
      <c r="I5" s="9" t="str">
        <f>LEFT(Fixtures!J4,(LEN(Fixtures!J4)-4))</f>
        <v>WHU</v>
      </c>
      <c r="J5" s="9" t="str">
        <f>LEFT(Fixtures!K4,(LEN(Fixtures!K4)-4))</f>
        <v>NEW</v>
      </c>
      <c r="K5" s="9" t="str">
        <f>LEFT(Fixtures!L4,(LEN(Fixtures!L4)-4))</f>
        <v>WOL</v>
      </c>
      <c r="L5" s="9" t="str">
        <f>LEFT(Fixtures!M4,(LEN(Fixtures!M4)-4))</f>
        <v>EVE</v>
      </c>
      <c r="M5" s="9" t="str">
        <f>LEFT(Fixtures!N4,(LEN(Fixtures!N4)-4))</f>
        <v>CAR</v>
      </c>
      <c r="N5" s="9" t="str">
        <f>LEFT(Fixtures!O4,(LEN(Fixtures!O4)-4))</f>
        <v>LEI</v>
      </c>
      <c r="O5" s="9" t="str">
        <f>LEFT(Fixtures!P4,(LEN(Fixtures!P4)-4))</f>
        <v>HUD</v>
      </c>
      <c r="P5" s="9" t="str">
        <f>LEFT(Fixtures!Q4,(LEN(Fixtures!Q4)-4))</f>
        <v>CRY</v>
      </c>
      <c r="Q5" s="9" t="str">
        <f>LEFT(Fixtures!R4,(LEN(Fixtures!R4)-4))</f>
        <v>BUR</v>
      </c>
      <c r="R5" s="9" t="str">
        <f>LEFT(Fixtures!S4,(LEN(Fixtures!S4)-4))</f>
        <v>CHE</v>
      </c>
      <c r="S5" s="9" t="str">
        <f>LEFT(Fixtures!T4,(LEN(Fixtures!T4)-4))</f>
        <v>BOU</v>
      </c>
      <c r="T5" s="9" t="str">
        <f>LEFT(Fixtures!U4,(LEN(Fixtures!U4)-4))</f>
        <v>ARS</v>
      </c>
      <c r="U5" s="9" t="str">
        <f>LEFT(Fixtures!V4,(LEN(Fixtures!V4)-4))</f>
        <v>EVE</v>
      </c>
      <c r="V5" s="9" t="str">
        <f>LEFT(Fixtures!W4,(LEN(Fixtures!W4)-4))</f>
        <v>WHU</v>
      </c>
      <c r="W5" s="9" t="str">
        <f>LEFT(Fixtures!X4,(LEN(Fixtures!X4)-4))</f>
        <v>LIV</v>
      </c>
      <c r="X5" s="9" t="str">
        <f>LEFT(Fixtures!Y4,(LEN(Fixtures!Y4)-4))</f>
        <v>MNU</v>
      </c>
      <c r="Y5" s="9" t="str">
        <f>LEFT(Fixtures!Z4,(LEN(Fixtures!Z4)-4))</f>
        <v>FUL</v>
      </c>
      <c r="Z5" s="9" t="str">
        <f>LEFT(Fixtures!AA4,(LEN(Fixtures!AA4)-4))</f>
        <v>WAT</v>
      </c>
      <c r="AA5" s="9" t="str">
        <f>LEFT(Fixtures!AB4,(LEN(Fixtures!AB4)-4))</f>
        <v>BUR</v>
      </c>
      <c r="AB5" s="9" t="str">
        <f>LEFT(Fixtures!AC4,(LEN(Fixtures!AC4)-4))</f>
        <v>CHE</v>
      </c>
      <c r="AC5" s="9" t="str">
        <f>LEFT(Fixtures!AD4,(LEN(Fixtures!AD4)-4))</f>
        <v>LEI</v>
      </c>
      <c r="AD5" s="9" t="str">
        <f>LEFT(Fixtures!AE4,(LEN(Fixtures!AE4)-4))</f>
        <v>HUD</v>
      </c>
      <c r="AE5" s="9" t="str">
        <f>LEFT(Fixtures!AF4,(LEN(Fixtures!AF4)-4))</f>
        <v>CRY</v>
      </c>
      <c r="AF5" s="9" t="str">
        <f>LEFT(Fixtures!AG4,(LEN(Fixtures!AG4)-4))</f>
        <v>CAR</v>
      </c>
      <c r="AG5" s="9" t="str">
        <f>LEFT(Fixtures!AH4,(LEN(Fixtures!AH4)-4))</f>
        <v>SOU</v>
      </c>
      <c r="AH5" s="9" t="str">
        <f>LEFT(Fixtures!AI4,(LEN(Fixtures!AI4)-4))</f>
        <v>TOT</v>
      </c>
      <c r="AI5" s="9" t="str">
        <f>LEFT(Fixtures!AJ4,(LEN(Fixtures!AJ4)-4))</f>
        <v>BOU</v>
      </c>
      <c r="AJ5" s="9" t="str">
        <f>LEFT(Fixtures!AK4,(LEN(Fixtures!AK4)-4))</f>
        <v>WOL</v>
      </c>
      <c r="AK5" s="9" t="str">
        <f>LEFT(Fixtures!AL4,(LEN(Fixtures!AL4)-4))</f>
        <v>NEW</v>
      </c>
      <c r="AL5" s="9" t="str">
        <f>LEFT(Fixtures!AM4,(LEN(Fixtures!AM4)-4))</f>
        <v>ARS</v>
      </c>
      <c r="AM5" s="9" t="str">
        <f>LEFT(Fixtures!AN4,(LEN(Fixtures!AN4)-4))</f>
        <v>MCI</v>
      </c>
    </row>
    <row r="6" spans="1:39" ht="12.75" customHeight="1" x14ac:dyDescent="0.35">
      <c r="A6" s="68" t="str">
        <f>Difficulties!A6</f>
        <v>Burnley</v>
      </c>
      <c r="B6" s="9" t="str">
        <f>LEFT(Fixtures!C5,(LEN(Fixtures!C5)-4))</f>
        <v>SOU</v>
      </c>
      <c r="C6" s="9" t="str">
        <f>LEFT(Fixtures!D5,(LEN(Fixtures!D5)-4))</f>
        <v>WAT</v>
      </c>
      <c r="D6" s="9" t="str">
        <f>LEFT(Fixtures!E5,(LEN(Fixtures!E5)-4))</f>
        <v>FUL</v>
      </c>
      <c r="E6" s="9" t="str">
        <f>LEFT(Fixtures!F5,(LEN(Fixtures!F5)-4))</f>
        <v>MNU</v>
      </c>
      <c r="F6" s="9" t="str">
        <f>LEFT(Fixtures!G5,(LEN(Fixtures!G5)-4))</f>
        <v>WOL</v>
      </c>
      <c r="G6" s="9" t="str">
        <f>LEFT(Fixtures!H5,(LEN(Fixtures!H5)-4))</f>
        <v>BOU</v>
      </c>
      <c r="H6" s="9" t="str">
        <f>LEFT(Fixtures!I5,(LEN(Fixtures!I5)-4))</f>
        <v>CAR</v>
      </c>
      <c r="I6" s="9" t="str">
        <f>LEFT(Fixtures!J5,(LEN(Fixtures!J5)-4))</f>
        <v>HUD</v>
      </c>
      <c r="J6" s="9" t="str">
        <f>LEFT(Fixtures!K5,(LEN(Fixtures!K5)-4))</f>
        <v>MCI</v>
      </c>
      <c r="K6" s="9" t="str">
        <f>LEFT(Fixtures!L5,(LEN(Fixtures!L5)-4))</f>
        <v>CHE</v>
      </c>
      <c r="L6" s="9" t="str">
        <f>LEFT(Fixtures!M5,(LEN(Fixtures!M5)-4))</f>
        <v>WHU</v>
      </c>
      <c r="M6" s="9" t="str">
        <f>LEFT(Fixtures!N5,(LEN(Fixtures!N5)-4))</f>
        <v>LEI</v>
      </c>
      <c r="N6" s="9" t="str">
        <f>LEFT(Fixtures!O5,(LEN(Fixtures!O5)-4))</f>
        <v>NEW</v>
      </c>
      <c r="O6" s="9" t="str">
        <f>LEFT(Fixtures!P5,(LEN(Fixtures!P5)-4))</f>
        <v>CRY</v>
      </c>
      <c r="P6" s="9" t="str">
        <f>LEFT(Fixtures!Q5,(LEN(Fixtures!Q5)-4))</f>
        <v>LIV</v>
      </c>
      <c r="Q6" s="9" t="str">
        <f>LEFT(Fixtures!R5,(LEN(Fixtures!R5)-4))</f>
        <v>BHA</v>
      </c>
      <c r="R6" s="9" t="str">
        <f>LEFT(Fixtures!S5,(LEN(Fixtures!S5)-4))</f>
        <v>TOT</v>
      </c>
      <c r="S6" s="9" t="str">
        <f>LEFT(Fixtures!T5,(LEN(Fixtures!T5)-4))</f>
        <v>ARS</v>
      </c>
      <c r="T6" s="9" t="str">
        <f>LEFT(Fixtures!U5,(LEN(Fixtures!U5)-4))</f>
        <v>EVE</v>
      </c>
      <c r="U6" s="9" t="str">
        <f>LEFT(Fixtures!V5,(LEN(Fixtures!V5)-4))</f>
        <v>WHU</v>
      </c>
      <c r="V6" s="9" t="str">
        <f>LEFT(Fixtures!W5,(LEN(Fixtures!W5)-4))</f>
        <v>HUD</v>
      </c>
      <c r="W6" s="9" t="str">
        <f>LEFT(Fixtures!X5,(LEN(Fixtures!X5)-4))</f>
        <v>FUL</v>
      </c>
      <c r="X6" s="9" t="str">
        <f>LEFT(Fixtures!Y5,(LEN(Fixtures!Y5)-4))</f>
        <v>WAT</v>
      </c>
      <c r="Y6" s="9" t="str">
        <f>LEFT(Fixtures!Z5,(LEN(Fixtures!Z5)-4))</f>
        <v>MNU</v>
      </c>
      <c r="Z6" s="9" t="str">
        <f>LEFT(Fixtures!AA5,(LEN(Fixtures!AA5)-4))</f>
        <v>SOU</v>
      </c>
      <c r="AA6" s="9" t="str">
        <f>LEFT(Fixtures!AB5,(LEN(Fixtures!AB5)-4))</f>
        <v>BHA</v>
      </c>
      <c r="AB6" s="9" t="str">
        <f>LEFT(Fixtures!AC5,(LEN(Fixtures!AC5)-4))</f>
        <v>TOT</v>
      </c>
      <c r="AC6" s="9" t="str">
        <f>LEFT(Fixtures!AD5,(LEN(Fixtures!AD5)-4))</f>
        <v>NEW</v>
      </c>
      <c r="AD6" s="9" t="str">
        <f>LEFT(Fixtures!AE5,(LEN(Fixtures!AE5)-4))</f>
        <v>CRY</v>
      </c>
      <c r="AE6" s="9" t="str">
        <f>LEFT(Fixtures!AF5,(LEN(Fixtures!AF5)-4))</f>
        <v>LIV</v>
      </c>
      <c r="AF6" s="9" t="str">
        <f>LEFT(Fixtures!AG5,(LEN(Fixtures!AG5)-4))</f>
        <v>LEI</v>
      </c>
      <c r="AG6" s="9" t="str">
        <f>LEFT(Fixtures!AH5,(LEN(Fixtures!AH5)-4))</f>
        <v>WOL</v>
      </c>
      <c r="AH6" s="9" t="str">
        <f>LEFT(Fixtures!AI5,(LEN(Fixtures!AI5)-4))</f>
        <v>BOU</v>
      </c>
      <c r="AI6" s="9" t="str">
        <f>LEFT(Fixtures!AJ5,(LEN(Fixtures!AJ5)-4))</f>
        <v>CAR</v>
      </c>
      <c r="AJ6" s="9" t="str">
        <f>LEFT(Fixtures!AK5,(LEN(Fixtures!AK5)-4))</f>
        <v>CHE</v>
      </c>
      <c r="AK6" s="9" t="str">
        <f>LEFT(Fixtures!AL5,(LEN(Fixtures!AL5)-4))</f>
        <v>MCI</v>
      </c>
      <c r="AL6" s="9" t="str">
        <f>LEFT(Fixtures!AM5,(LEN(Fixtures!AM5)-4))</f>
        <v>EVE</v>
      </c>
      <c r="AM6" s="9" t="str">
        <f>LEFT(Fixtures!AN5,(LEN(Fixtures!AN5)-4))</f>
        <v>ARS</v>
      </c>
    </row>
    <row r="7" spans="1:39" ht="12.75" customHeight="1" x14ac:dyDescent="0.35">
      <c r="A7" s="68" t="str">
        <f>Difficulties!A7</f>
        <v>Cardiff</v>
      </c>
      <c r="B7" s="9" t="str">
        <f>LEFT(Fixtures!C6,(LEN(Fixtures!C6)-4))</f>
        <v>BOU</v>
      </c>
      <c r="C7" s="9" t="str">
        <f>LEFT(Fixtures!D6,(LEN(Fixtures!D6)-4))</f>
        <v>NEW</v>
      </c>
      <c r="D7" s="9" t="str">
        <f>LEFT(Fixtures!E6,(LEN(Fixtures!E6)-4))</f>
        <v>HUD</v>
      </c>
      <c r="E7" s="9" t="str">
        <f>LEFT(Fixtures!F6,(LEN(Fixtures!F6)-4))</f>
        <v>ARS</v>
      </c>
      <c r="F7" s="9" t="str">
        <f>LEFT(Fixtures!G6,(LEN(Fixtures!G6)-4))</f>
        <v>CHE</v>
      </c>
      <c r="G7" s="9" t="str">
        <f>LEFT(Fixtures!H6,(LEN(Fixtures!H6)-4))</f>
        <v>MCI</v>
      </c>
      <c r="H7" s="9" t="str">
        <f>LEFT(Fixtures!I6,(LEN(Fixtures!I6)-4))</f>
        <v>BUR</v>
      </c>
      <c r="I7" s="9" t="str">
        <f>LEFT(Fixtures!J6,(LEN(Fixtures!J6)-4))</f>
        <v>TOT</v>
      </c>
      <c r="J7" s="9" t="str">
        <f>LEFT(Fixtures!K6,(LEN(Fixtures!K6)-4))</f>
        <v>FUL</v>
      </c>
      <c r="K7" s="9" t="str">
        <f>LEFT(Fixtures!L6,(LEN(Fixtures!L6)-4))</f>
        <v>LIV</v>
      </c>
      <c r="L7" s="9" t="str">
        <f>LEFT(Fixtures!M6,(LEN(Fixtures!M6)-4))</f>
        <v>LEI</v>
      </c>
      <c r="M7" s="9" t="str">
        <f>LEFT(Fixtures!N6,(LEN(Fixtures!N6)-4))</f>
        <v>BHA</v>
      </c>
      <c r="N7" s="9" t="str">
        <f>LEFT(Fixtures!O6,(LEN(Fixtures!O6)-4))</f>
        <v>EVE</v>
      </c>
      <c r="O7" s="9" t="str">
        <f>LEFT(Fixtures!P6,(LEN(Fixtures!P6)-4))</f>
        <v>WOL</v>
      </c>
      <c r="P7" s="9" t="str">
        <f>LEFT(Fixtures!Q6,(LEN(Fixtures!Q6)-4))</f>
        <v>WHU</v>
      </c>
      <c r="Q7" s="9" t="str">
        <f>LEFT(Fixtures!R6,(LEN(Fixtures!R6)-4))</f>
        <v>SOU</v>
      </c>
      <c r="R7" s="9" t="str">
        <f>LEFT(Fixtures!S6,(LEN(Fixtures!S6)-4))</f>
        <v>WAT</v>
      </c>
      <c r="S7" s="9" t="str">
        <f>LEFT(Fixtures!T6,(LEN(Fixtures!T6)-4))</f>
        <v>MNU</v>
      </c>
      <c r="T7" s="9" t="str">
        <f>LEFT(Fixtures!U6,(LEN(Fixtures!U6)-4))</f>
        <v>CRY</v>
      </c>
      <c r="U7" s="9" t="str">
        <f>LEFT(Fixtures!V6,(LEN(Fixtures!V6)-4))</f>
        <v>LEI</v>
      </c>
      <c r="V7" s="9" t="str">
        <f>LEFT(Fixtures!W6,(LEN(Fixtures!W6)-4))</f>
        <v>TOT</v>
      </c>
      <c r="W7" s="9" t="str">
        <f>LEFT(Fixtures!X6,(LEN(Fixtures!X6)-4))</f>
        <v>HUD</v>
      </c>
      <c r="X7" s="9" t="str">
        <f>LEFT(Fixtures!Y6,(LEN(Fixtures!Y6)-4))</f>
        <v>NEW</v>
      </c>
      <c r="Y7" s="9" t="str">
        <f>LEFT(Fixtures!Z6,(LEN(Fixtures!Z6)-4))</f>
        <v>ARS</v>
      </c>
      <c r="Z7" s="9" t="str">
        <f>LEFT(Fixtures!AA6,(LEN(Fixtures!AA6)-4))</f>
        <v>BOU</v>
      </c>
      <c r="AA7" s="9" t="str">
        <f>LEFT(Fixtures!AB6,(LEN(Fixtures!AB6)-4))</f>
        <v>SOU</v>
      </c>
      <c r="AB7" s="9" t="str">
        <f>LEFT(Fixtures!AC6,(LEN(Fixtures!AC6)-4))</f>
        <v>WAT</v>
      </c>
      <c r="AC7" s="9" t="str">
        <f>LEFT(Fixtures!AD6,(LEN(Fixtures!AD6)-4))</f>
        <v>EVE</v>
      </c>
      <c r="AD7" s="9" t="str">
        <f>LEFT(Fixtures!AE6,(LEN(Fixtures!AE6)-4))</f>
        <v>WOL</v>
      </c>
      <c r="AE7" s="9" t="str">
        <f>LEFT(Fixtures!AF6,(LEN(Fixtures!AF6)-4))</f>
        <v>WHU</v>
      </c>
      <c r="AF7" s="9" t="str">
        <f>LEFT(Fixtures!AG6,(LEN(Fixtures!AG6)-4))</f>
        <v>BHA</v>
      </c>
      <c r="AG7" s="9" t="str">
        <f>LEFT(Fixtures!AH6,(LEN(Fixtures!AH6)-4))</f>
        <v>CHE</v>
      </c>
      <c r="AH7" s="9" t="str">
        <f>LEFT(Fixtures!AI6,(LEN(Fixtures!AI6)-4))</f>
        <v>MCI</v>
      </c>
      <c r="AI7" s="9" t="str">
        <f>LEFT(Fixtures!AJ6,(LEN(Fixtures!AJ6)-4))</f>
        <v>BUR</v>
      </c>
      <c r="AJ7" s="9" t="str">
        <f>LEFT(Fixtures!AK6,(LEN(Fixtures!AK6)-4))</f>
        <v>LIV</v>
      </c>
      <c r="AK7" s="9" t="str">
        <f>LEFT(Fixtures!AL6,(LEN(Fixtures!AL6)-4))</f>
        <v>FUL</v>
      </c>
      <c r="AL7" s="9" t="str">
        <f>LEFT(Fixtures!AM6,(LEN(Fixtures!AM6)-4))</f>
        <v>CRY</v>
      </c>
      <c r="AM7" s="9" t="str">
        <f>LEFT(Fixtures!AN6,(LEN(Fixtures!AN6)-4))</f>
        <v>MNU</v>
      </c>
    </row>
    <row r="8" spans="1:39" ht="12.75" customHeight="1" x14ac:dyDescent="0.35">
      <c r="A8" s="68" t="str">
        <f>Difficulties!A8</f>
        <v>Chelsea</v>
      </c>
      <c r="B8" s="9" t="str">
        <f>LEFT(Fixtures!C7,(LEN(Fixtures!C7)-4))</f>
        <v>HUD</v>
      </c>
      <c r="C8" s="9" t="str">
        <f>LEFT(Fixtures!D7,(LEN(Fixtures!D7)-4))</f>
        <v>ARS</v>
      </c>
      <c r="D8" s="9" t="str">
        <f>LEFT(Fixtures!E7,(LEN(Fixtures!E7)-4))</f>
        <v>NEW</v>
      </c>
      <c r="E8" s="9" t="str">
        <f>LEFT(Fixtures!F7,(LEN(Fixtures!F7)-4))</f>
        <v>BOU</v>
      </c>
      <c r="F8" s="9" t="str">
        <f>LEFT(Fixtures!G7,(LEN(Fixtures!G7)-4))</f>
        <v>CAR</v>
      </c>
      <c r="G8" s="9" t="str">
        <f>LEFT(Fixtures!H7,(LEN(Fixtures!H7)-4))</f>
        <v>WHU</v>
      </c>
      <c r="H8" s="9" t="str">
        <f>LEFT(Fixtures!I7,(LEN(Fixtures!I7)-4))</f>
        <v>LIV</v>
      </c>
      <c r="I8" s="9" t="str">
        <f>LEFT(Fixtures!J7,(LEN(Fixtures!J7)-4))</f>
        <v>SOU</v>
      </c>
      <c r="J8" s="9" t="str">
        <f>LEFT(Fixtures!K7,(LEN(Fixtures!K7)-4))</f>
        <v>MNU</v>
      </c>
      <c r="K8" s="9" t="str">
        <f>LEFT(Fixtures!L7,(LEN(Fixtures!L7)-4))</f>
        <v>BUR</v>
      </c>
      <c r="L8" s="9" t="str">
        <f>LEFT(Fixtures!M7,(LEN(Fixtures!M7)-4))</f>
        <v>CRY</v>
      </c>
      <c r="M8" s="9" t="str">
        <f>LEFT(Fixtures!N7,(LEN(Fixtures!N7)-4))</f>
        <v>EVE</v>
      </c>
      <c r="N8" s="9" t="str">
        <f>LEFT(Fixtures!O7,(LEN(Fixtures!O7)-4))</f>
        <v>TOT</v>
      </c>
      <c r="O8" s="9" t="str">
        <f>LEFT(Fixtures!P7,(LEN(Fixtures!P7)-4))</f>
        <v>FUL</v>
      </c>
      <c r="P8" s="9" t="str">
        <f>LEFT(Fixtures!Q7,(LEN(Fixtures!Q7)-4))</f>
        <v>WOL</v>
      </c>
      <c r="Q8" s="9" t="str">
        <f>LEFT(Fixtures!R7,(LEN(Fixtures!R7)-4))</f>
        <v>MCI</v>
      </c>
      <c r="R8" s="9" t="str">
        <f>LEFT(Fixtures!S7,(LEN(Fixtures!S7)-4))</f>
        <v>BHA</v>
      </c>
      <c r="S8" s="9" t="str">
        <f>LEFT(Fixtures!T7,(LEN(Fixtures!T7)-4))</f>
        <v>LEI</v>
      </c>
      <c r="T8" s="9" t="str">
        <f>LEFT(Fixtures!U7,(LEN(Fixtures!U7)-4))</f>
        <v>WAT</v>
      </c>
      <c r="U8" s="9" t="str">
        <f>LEFT(Fixtures!V7,(LEN(Fixtures!V7)-4))</f>
        <v>CRY</v>
      </c>
      <c r="V8" s="9" t="str">
        <f>LEFT(Fixtures!W7,(LEN(Fixtures!W7)-4))</f>
        <v>SOU</v>
      </c>
      <c r="W8" s="9" t="str">
        <f>LEFT(Fixtures!X7,(LEN(Fixtures!X7)-4))</f>
        <v>NEW</v>
      </c>
      <c r="X8" s="9" t="str">
        <f>LEFT(Fixtures!Y7,(LEN(Fixtures!Y7)-4))</f>
        <v>ARS</v>
      </c>
      <c r="Y8" s="9" t="str">
        <f>LEFT(Fixtures!Z7,(LEN(Fixtures!Z7)-4))</f>
        <v>BOU</v>
      </c>
      <c r="Z8" s="9" t="str">
        <f>LEFT(Fixtures!AA7,(LEN(Fixtures!AA7)-4))</f>
        <v>HUD</v>
      </c>
      <c r="AA8" s="9" t="str">
        <f>LEFT(Fixtures!AB7,(LEN(Fixtures!AB7)-4))</f>
        <v>MCI</v>
      </c>
      <c r="AB8" s="9" t="str">
        <f>LEFT(Fixtures!AC7,(LEN(Fixtures!AC7)-4))</f>
        <v>BHA</v>
      </c>
      <c r="AC8" s="9" t="str">
        <f>LEFT(Fixtures!AD7,(LEN(Fixtures!AD7)-4))</f>
        <v>TOT</v>
      </c>
      <c r="AD8" s="9" t="str">
        <f>LEFT(Fixtures!AE7,(LEN(Fixtures!AE7)-4))</f>
        <v>FUL</v>
      </c>
      <c r="AE8" s="9" t="str">
        <f>LEFT(Fixtures!AF7,(LEN(Fixtures!AF7)-4))</f>
        <v>WOL</v>
      </c>
      <c r="AF8" s="9" t="str">
        <f>LEFT(Fixtures!AG7,(LEN(Fixtures!AG7)-4))</f>
        <v>EVE</v>
      </c>
      <c r="AG8" s="9" t="str">
        <f>LEFT(Fixtures!AH7,(LEN(Fixtures!AH7)-4))</f>
        <v>CAR</v>
      </c>
      <c r="AH8" s="9" t="str">
        <f>LEFT(Fixtures!AI7,(LEN(Fixtures!AI7)-4))</f>
        <v>WHU</v>
      </c>
      <c r="AI8" s="9" t="str">
        <f>LEFT(Fixtures!AJ7,(LEN(Fixtures!AJ7)-4))</f>
        <v>LIV</v>
      </c>
      <c r="AJ8" s="9" t="str">
        <f>LEFT(Fixtures!AK7,(LEN(Fixtures!AK7)-4))</f>
        <v>BUR</v>
      </c>
      <c r="AK8" s="9" t="str">
        <f>LEFT(Fixtures!AL7,(LEN(Fixtures!AL7)-4))</f>
        <v>MNU</v>
      </c>
      <c r="AL8" s="9" t="str">
        <f>LEFT(Fixtures!AM7,(LEN(Fixtures!AM7)-4))</f>
        <v>WAT</v>
      </c>
      <c r="AM8" s="9" t="str">
        <f>LEFT(Fixtures!AN7,(LEN(Fixtures!AN7)-4))</f>
        <v>LEI</v>
      </c>
    </row>
    <row r="9" spans="1:39" ht="12.75" customHeight="1" x14ac:dyDescent="0.35">
      <c r="A9" s="68" t="str">
        <f>Difficulties!A9</f>
        <v>Crystal Palace</v>
      </c>
      <c r="B9" s="9" t="str">
        <f>LEFT(Fixtures!C8,(LEN(Fixtures!C8)-4))</f>
        <v>FUL</v>
      </c>
      <c r="C9" s="9" t="str">
        <f>LEFT(Fixtures!D8,(LEN(Fixtures!D8)-4))</f>
        <v>LIV</v>
      </c>
      <c r="D9" s="9" t="str">
        <f>LEFT(Fixtures!E8,(LEN(Fixtures!E8)-4))</f>
        <v>WAT</v>
      </c>
      <c r="E9" s="9" t="str">
        <f>LEFT(Fixtures!F8,(LEN(Fixtures!F8)-4))</f>
        <v>SOU</v>
      </c>
      <c r="F9" s="9" t="str">
        <f>LEFT(Fixtures!G8,(LEN(Fixtures!G8)-4))</f>
        <v>HUD</v>
      </c>
      <c r="G9" s="9" t="str">
        <f>LEFT(Fixtures!H8,(LEN(Fixtures!H8)-4))</f>
        <v>NEW</v>
      </c>
      <c r="H9" s="9" t="str">
        <f>LEFT(Fixtures!I8,(LEN(Fixtures!I8)-4))</f>
        <v>BOU</v>
      </c>
      <c r="I9" s="9" t="str">
        <f>LEFT(Fixtures!J8,(LEN(Fixtures!J8)-4))</f>
        <v>WOL</v>
      </c>
      <c r="J9" s="9" t="str">
        <f>LEFT(Fixtures!K8,(LEN(Fixtures!K8)-4))</f>
        <v>EVE</v>
      </c>
      <c r="K9" s="9" t="str">
        <f>LEFT(Fixtures!L8,(LEN(Fixtures!L8)-4))</f>
        <v>ARS</v>
      </c>
      <c r="L9" s="9" t="str">
        <f>LEFT(Fixtures!M8,(LEN(Fixtures!M8)-4))</f>
        <v>CHE</v>
      </c>
      <c r="M9" s="9" t="str">
        <f>LEFT(Fixtures!N8,(LEN(Fixtures!N8)-4))</f>
        <v>TOT</v>
      </c>
      <c r="N9" s="9" t="str">
        <f>LEFT(Fixtures!O8,(LEN(Fixtures!O8)-4))</f>
        <v>MNU</v>
      </c>
      <c r="O9" s="9" t="str">
        <f>LEFT(Fixtures!P8,(LEN(Fixtures!P8)-4))</f>
        <v>BUR</v>
      </c>
      <c r="P9" s="9" t="str">
        <f>LEFT(Fixtures!Q8,(LEN(Fixtures!Q8)-4))</f>
        <v>BHA</v>
      </c>
      <c r="Q9" s="9" t="str">
        <f>LEFT(Fixtures!R8,(LEN(Fixtures!R8)-4))</f>
        <v>WHU</v>
      </c>
      <c r="R9" s="9" t="str">
        <f>LEFT(Fixtures!S8,(LEN(Fixtures!S8)-4))</f>
        <v>LEI</v>
      </c>
      <c r="S9" s="9" t="str">
        <f>LEFT(Fixtures!T8,(LEN(Fixtures!T8)-4))</f>
        <v>MCI</v>
      </c>
      <c r="T9" s="9" t="str">
        <f>LEFT(Fixtures!U8,(LEN(Fixtures!U8)-4))</f>
        <v>CAR</v>
      </c>
      <c r="U9" s="9" t="str">
        <f>LEFT(Fixtures!V8,(LEN(Fixtures!V8)-4))</f>
        <v>CHE</v>
      </c>
      <c r="V9" s="9" t="str">
        <f>LEFT(Fixtures!W8,(LEN(Fixtures!W8)-4))</f>
        <v>WOL</v>
      </c>
      <c r="W9" s="9" t="str">
        <f>LEFT(Fixtures!X8,(LEN(Fixtures!X8)-4))</f>
        <v>WAT</v>
      </c>
      <c r="X9" s="9" t="str">
        <f>LEFT(Fixtures!Y8,(LEN(Fixtures!Y8)-4))</f>
        <v>LIV</v>
      </c>
      <c r="Y9" s="9" t="str">
        <f>LEFT(Fixtures!Z8,(LEN(Fixtures!Z8)-4))</f>
        <v>SOU</v>
      </c>
      <c r="Z9" s="9" t="str">
        <f>LEFT(Fixtures!AA8,(LEN(Fixtures!AA8)-4))</f>
        <v>FUL</v>
      </c>
      <c r="AA9" s="9" t="str">
        <f>LEFT(Fixtures!AB8,(LEN(Fixtures!AB8)-4))</f>
        <v>WHU</v>
      </c>
      <c r="AB9" s="9" t="str">
        <f>LEFT(Fixtures!AC8,(LEN(Fixtures!AC8)-4))</f>
        <v>LEI</v>
      </c>
      <c r="AC9" s="9" t="str">
        <f>LEFT(Fixtures!AD8,(LEN(Fixtures!AD8)-4))</f>
        <v>MNU</v>
      </c>
      <c r="AD9" s="9" t="str">
        <f>LEFT(Fixtures!AE8,(LEN(Fixtures!AE8)-4))</f>
        <v>BUR</v>
      </c>
      <c r="AE9" s="9" t="str">
        <f>LEFT(Fixtures!AF8,(LEN(Fixtures!AF8)-4))</f>
        <v>BHA</v>
      </c>
      <c r="AF9" s="9" t="str">
        <f>LEFT(Fixtures!AG8,(LEN(Fixtures!AG8)-4))</f>
        <v>TOT</v>
      </c>
      <c r="AG9" s="9" t="str">
        <f>LEFT(Fixtures!AH8,(LEN(Fixtures!AH8)-4))</f>
        <v>HUD</v>
      </c>
      <c r="AH9" s="9" t="str">
        <f>LEFT(Fixtures!AI8,(LEN(Fixtures!AI8)-4))</f>
        <v>NEW</v>
      </c>
      <c r="AI9" s="9" t="str">
        <f>LEFT(Fixtures!AJ8,(LEN(Fixtures!AJ8)-4))</f>
        <v>MCI</v>
      </c>
      <c r="AJ9" s="9" t="str">
        <f>LEFT(Fixtures!AK8,(LEN(Fixtures!AK8)-4))</f>
        <v>ARS</v>
      </c>
      <c r="AK9" s="9" t="str">
        <f>LEFT(Fixtures!AL8,(LEN(Fixtures!AL8)-4))</f>
        <v>EVE</v>
      </c>
      <c r="AL9" s="9" t="str">
        <f>LEFT(Fixtures!AM8,(LEN(Fixtures!AM8)-4))</f>
        <v>CAR</v>
      </c>
      <c r="AM9" s="9" t="str">
        <f>LEFT(Fixtures!AN8,(LEN(Fixtures!AN8)-4))</f>
        <v>BOU</v>
      </c>
    </row>
    <row r="10" spans="1:39" ht="12.75" customHeight="1" x14ac:dyDescent="0.35">
      <c r="A10" s="68" t="str">
        <f>Difficulties!A10</f>
        <v>Everton</v>
      </c>
      <c r="B10" s="9" t="str">
        <f>LEFT(Fixtures!C9,(LEN(Fixtures!C9)-4))</f>
        <v>WOL</v>
      </c>
      <c r="C10" s="9" t="str">
        <f>LEFT(Fixtures!D9,(LEN(Fixtures!D9)-4))</f>
        <v>SOU</v>
      </c>
      <c r="D10" s="9" t="str">
        <f>LEFT(Fixtures!E9,(LEN(Fixtures!E9)-4))</f>
        <v>BOU</v>
      </c>
      <c r="E10" s="9" t="str">
        <f>LEFT(Fixtures!F9,(LEN(Fixtures!F9)-4))</f>
        <v>HUD</v>
      </c>
      <c r="F10" s="9" t="str">
        <f>LEFT(Fixtures!G9,(LEN(Fixtures!G9)-4))</f>
        <v>WHU</v>
      </c>
      <c r="G10" s="9" t="str">
        <f>LEFT(Fixtures!H9,(LEN(Fixtures!H9)-4))</f>
        <v>ARS</v>
      </c>
      <c r="H10" s="9" t="str">
        <f>LEFT(Fixtures!I9,(LEN(Fixtures!I9)-4))</f>
        <v>FUL</v>
      </c>
      <c r="I10" s="9" t="str">
        <f>LEFT(Fixtures!J9,(LEN(Fixtures!J9)-4))</f>
        <v>LEI</v>
      </c>
      <c r="J10" s="9" t="str">
        <f>LEFT(Fixtures!K9,(LEN(Fixtures!K9)-4))</f>
        <v>CRY</v>
      </c>
      <c r="K10" s="9" t="str">
        <f>LEFT(Fixtures!L9,(LEN(Fixtures!L9)-4))</f>
        <v>MNU</v>
      </c>
      <c r="L10" s="9" t="str">
        <f>LEFT(Fixtures!M9,(LEN(Fixtures!M9)-4))</f>
        <v>BHA</v>
      </c>
      <c r="M10" s="9" t="str">
        <f>LEFT(Fixtures!N9,(LEN(Fixtures!N9)-4))</f>
        <v>CHE</v>
      </c>
      <c r="N10" s="9" t="str">
        <f>LEFT(Fixtures!O9,(LEN(Fixtures!O9)-4))</f>
        <v>CAR</v>
      </c>
      <c r="O10" s="9" t="str">
        <f>LEFT(Fixtures!P9,(LEN(Fixtures!P9)-4))</f>
        <v>LIV</v>
      </c>
      <c r="P10" s="9" t="str">
        <f>LEFT(Fixtures!Q9,(LEN(Fixtures!Q9)-4))</f>
        <v>NEW</v>
      </c>
      <c r="Q10" s="9" t="str">
        <f>LEFT(Fixtures!R9,(LEN(Fixtures!R9)-4))</f>
        <v>WAT</v>
      </c>
      <c r="R10" s="9" t="str">
        <f>LEFT(Fixtures!S9,(LEN(Fixtures!S9)-4))</f>
        <v>MCI</v>
      </c>
      <c r="S10" s="9" t="str">
        <f>LEFT(Fixtures!T9,(LEN(Fixtures!T9)-4))</f>
        <v>TOT</v>
      </c>
      <c r="T10" s="9" t="str">
        <f>LEFT(Fixtures!U9,(LEN(Fixtures!U9)-4))</f>
        <v>BUR</v>
      </c>
      <c r="U10" s="9" t="str">
        <f>LEFT(Fixtures!V9,(LEN(Fixtures!V9)-4))</f>
        <v>BHA</v>
      </c>
      <c r="V10" s="9" t="str">
        <f>LEFT(Fixtures!W9,(LEN(Fixtures!W9)-4))</f>
        <v>LEI</v>
      </c>
      <c r="W10" s="9" t="str">
        <f>LEFT(Fixtures!X9,(LEN(Fixtures!X9)-4))</f>
        <v>BOU</v>
      </c>
      <c r="X10" s="9" t="str">
        <f>LEFT(Fixtures!Y9,(LEN(Fixtures!Y9)-4))</f>
        <v>SOU</v>
      </c>
      <c r="Y10" s="9" t="str">
        <f>LEFT(Fixtures!Z9,(LEN(Fixtures!Z9)-4))</f>
        <v>HUD</v>
      </c>
      <c r="Z10" s="9" t="str">
        <f>LEFT(Fixtures!AA9,(LEN(Fixtures!AA9)-4))</f>
        <v>WOL</v>
      </c>
      <c r="AA10" s="9" t="str">
        <f>LEFT(Fixtures!AB9,(LEN(Fixtures!AB9)-4))</f>
        <v>WAT</v>
      </c>
      <c r="AB10" s="9" t="str">
        <f>LEFT(Fixtures!AC9,(LEN(Fixtures!AC9)-4))</f>
        <v>MCI</v>
      </c>
      <c r="AC10" s="9" t="str">
        <f>LEFT(Fixtures!AD9,(LEN(Fixtures!AD9)-4))</f>
        <v>CAR</v>
      </c>
      <c r="AD10" s="9" t="str">
        <f>LEFT(Fixtures!AE9,(LEN(Fixtures!AE9)-4))</f>
        <v>LIV</v>
      </c>
      <c r="AE10" s="9" t="str">
        <f>LEFT(Fixtures!AF9,(LEN(Fixtures!AF9)-4))</f>
        <v>NEW</v>
      </c>
      <c r="AF10" s="9" t="str">
        <f>LEFT(Fixtures!AG9,(LEN(Fixtures!AG9)-4))</f>
        <v>CHE</v>
      </c>
      <c r="AG10" s="9" t="str">
        <f>LEFT(Fixtures!AH9,(LEN(Fixtures!AH9)-4))</f>
        <v>WHU</v>
      </c>
      <c r="AH10" s="9" t="str">
        <f>LEFT(Fixtures!AI9,(LEN(Fixtures!AI9)-4))</f>
        <v>ARS</v>
      </c>
      <c r="AI10" s="9" t="str">
        <f>LEFT(Fixtures!AJ9,(LEN(Fixtures!AJ9)-4))</f>
        <v>FUL</v>
      </c>
      <c r="AJ10" s="9" t="str">
        <f>LEFT(Fixtures!AK9,(LEN(Fixtures!AK9)-4))</f>
        <v>MNU</v>
      </c>
      <c r="AK10" s="9" t="str">
        <f>LEFT(Fixtures!AL9,(LEN(Fixtures!AL9)-4))</f>
        <v>CRY</v>
      </c>
      <c r="AL10" s="9" t="str">
        <f>LEFT(Fixtures!AM9,(LEN(Fixtures!AM9)-4))</f>
        <v>BUR</v>
      </c>
      <c r="AM10" s="9" t="str">
        <f>LEFT(Fixtures!AN9,(LEN(Fixtures!AN9)-4))</f>
        <v>TOT</v>
      </c>
    </row>
    <row r="11" spans="1:39" ht="12.75" customHeight="1" x14ac:dyDescent="0.35">
      <c r="A11" s="68" t="str">
        <f>Difficulties!A11</f>
        <v>Fulham</v>
      </c>
      <c r="B11" s="9" t="str">
        <f>LEFT(Fixtures!C10,(LEN(Fixtures!C10)-4))</f>
        <v>CRY</v>
      </c>
      <c r="C11" s="9" t="str">
        <f>LEFT(Fixtures!D10,(LEN(Fixtures!D10)-4))</f>
        <v>TOT</v>
      </c>
      <c r="D11" s="9" t="str">
        <f>LEFT(Fixtures!E10,(LEN(Fixtures!E10)-4))</f>
        <v>BUR</v>
      </c>
      <c r="E11" s="9" t="str">
        <f>LEFT(Fixtures!F10,(LEN(Fixtures!F10)-4))</f>
        <v>BHA</v>
      </c>
      <c r="F11" s="9" t="str">
        <f>LEFT(Fixtures!G10,(LEN(Fixtures!G10)-4))</f>
        <v>MCI</v>
      </c>
      <c r="G11" s="9" t="str">
        <f>LEFT(Fixtures!H10,(LEN(Fixtures!H10)-4))</f>
        <v>WAT</v>
      </c>
      <c r="H11" s="9" t="str">
        <f>LEFT(Fixtures!I10,(LEN(Fixtures!I10)-4))</f>
        <v>EVE</v>
      </c>
      <c r="I11" s="9" t="str">
        <f>LEFT(Fixtures!J10,(LEN(Fixtures!J10)-4))</f>
        <v>ARS</v>
      </c>
      <c r="J11" s="9" t="str">
        <f>LEFT(Fixtures!K10,(LEN(Fixtures!K10)-4))</f>
        <v>CAR</v>
      </c>
      <c r="K11" s="9" t="str">
        <f>LEFT(Fixtures!L10,(LEN(Fixtures!L10)-4))</f>
        <v>BOU</v>
      </c>
      <c r="L11" s="9" t="str">
        <f>LEFT(Fixtures!M10,(LEN(Fixtures!M10)-4))</f>
        <v>HUD</v>
      </c>
      <c r="M11" s="9" t="str">
        <f>LEFT(Fixtures!N10,(LEN(Fixtures!N10)-4))</f>
        <v>LIV</v>
      </c>
      <c r="N11" s="9" t="str">
        <f>LEFT(Fixtures!O10,(LEN(Fixtures!O10)-4))</f>
        <v>SOU</v>
      </c>
      <c r="O11" s="9" t="str">
        <f>LEFT(Fixtures!P10,(LEN(Fixtures!P10)-4))</f>
        <v>CHE</v>
      </c>
      <c r="P11" s="9" t="str">
        <f>LEFT(Fixtures!Q10,(LEN(Fixtures!Q10)-4))</f>
        <v>LEI</v>
      </c>
      <c r="Q11" s="9" t="str">
        <f>LEFT(Fixtures!R10,(LEN(Fixtures!R10)-4))</f>
        <v>MNU</v>
      </c>
      <c r="R11" s="9" t="str">
        <f>LEFT(Fixtures!S10,(LEN(Fixtures!S10)-4))</f>
        <v>WHU</v>
      </c>
      <c r="S11" s="9" t="str">
        <f>LEFT(Fixtures!T10,(LEN(Fixtures!T10)-4))</f>
        <v>NEW</v>
      </c>
      <c r="T11" s="9" t="str">
        <f>LEFT(Fixtures!U10,(LEN(Fixtures!U10)-4))</f>
        <v>WOL</v>
      </c>
      <c r="U11" s="9" t="str">
        <f>LEFT(Fixtures!V10,(LEN(Fixtures!V10)-4))</f>
        <v>HUD</v>
      </c>
      <c r="V11" s="9" t="str">
        <f>LEFT(Fixtures!W10,(LEN(Fixtures!W10)-4))</f>
        <v>ARS</v>
      </c>
      <c r="W11" s="9" t="str">
        <f>LEFT(Fixtures!X10,(LEN(Fixtures!X10)-4))</f>
        <v>BUR</v>
      </c>
      <c r="X11" s="9" t="str">
        <f>LEFT(Fixtures!Y10,(LEN(Fixtures!Y10)-4))</f>
        <v>TOT</v>
      </c>
      <c r="Y11" s="9" t="str">
        <f>LEFT(Fixtures!Z10,(LEN(Fixtures!Z10)-4))</f>
        <v>BHA</v>
      </c>
      <c r="Z11" s="9" t="str">
        <f>LEFT(Fixtures!AA10,(LEN(Fixtures!AA10)-4))</f>
        <v>CRY</v>
      </c>
      <c r="AA11" s="9" t="str">
        <f>LEFT(Fixtures!AB10,(LEN(Fixtures!AB10)-4))</f>
        <v>MNU</v>
      </c>
      <c r="AB11" s="9" t="str">
        <f>LEFT(Fixtures!AC10,(LEN(Fixtures!AC10)-4))</f>
        <v>WHU</v>
      </c>
      <c r="AC11" s="9" t="str">
        <f>LEFT(Fixtures!AD10,(LEN(Fixtures!AD10)-4))</f>
        <v>SOU</v>
      </c>
      <c r="AD11" s="9" t="str">
        <f>LEFT(Fixtures!AE10,(LEN(Fixtures!AE10)-4))</f>
        <v>CHE</v>
      </c>
      <c r="AE11" s="9" t="str">
        <f>LEFT(Fixtures!AF10,(LEN(Fixtures!AF10)-4))</f>
        <v>LEI</v>
      </c>
      <c r="AF11" s="9" t="str">
        <f>LEFT(Fixtures!AG10,(LEN(Fixtures!AG10)-4))</f>
        <v>LIV</v>
      </c>
      <c r="AG11" s="9" t="str">
        <f>LEFT(Fixtures!AH10,(LEN(Fixtures!AH10)-4))</f>
        <v>MCI</v>
      </c>
      <c r="AH11" s="9" t="str">
        <f>LEFT(Fixtures!AI10,(LEN(Fixtures!AI10)-4))</f>
        <v>WAT</v>
      </c>
      <c r="AI11" s="9" t="str">
        <f>LEFT(Fixtures!AJ10,(LEN(Fixtures!AJ10)-4))</f>
        <v>EVE</v>
      </c>
      <c r="AJ11" s="9" t="str">
        <f>LEFT(Fixtures!AK10,(LEN(Fixtures!AK10)-4))</f>
        <v>BOU</v>
      </c>
      <c r="AK11" s="9" t="str">
        <f>LEFT(Fixtures!AL10,(LEN(Fixtures!AL10)-4))</f>
        <v>CAR</v>
      </c>
      <c r="AL11" s="9" t="str">
        <f>LEFT(Fixtures!AM10,(LEN(Fixtures!AM10)-4))</f>
        <v>WOL</v>
      </c>
      <c r="AM11" s="9" t="str">
        <f>LEFT(Fixtures!AN10,(LEN(Fixtures!AN10)-4))</f>
        <v>NEW</v>
      </c>
    </row>
    <row r="12" spans="1:39" ht="12.75" customHeight="1" x14ac:dyDescent="0.35">
      <c r="A12" s="68" t="str">
        <f>Difficulties!A12</f>
        <v>Huddersfield</v>
      </c>
      <c r="B12" s="9" t="str">
        <f>LEFT(Fixtures!C11,(LEN(Fixtures!C11)-4))</f>
        <v>CHE</v>
      </c>
      <c r="C12" s="9" t="str">
        <f>LEFT(Fixtures!D11,(LEN(Fixtures!D11)-4))</f>
        <v>MCI</v>
      </c>
      <c r="D12" s="9" t="str">
        <f>LEFT(Fixtures!E11,(LEN(Fixtures!E11)-4))</f>
        <v>CAR</v>
      </c>
      <c r="E12" s="9" t="str">
        <f>LEFT(Fixtures!F11,(LEN(Fixtures!F11)-4))</f>
        <v>EVE</v>
      </c>
      <c r="F12" s="9" t="str">
        <f>LEFT(Fixtures!G11,(LEN(Fixtures!G11)-4))</f>
        <v>CRY</v>
      </c>
      <c r="G12" s="9" t="str">
        <f>LEFT(Fixtures!H11,(LEN(Fixtures!H11)-4))</f>
        <v>LEI</v>
      </c>
      <c r="H12" s="9" t="str">
        <f>LEFT(Fixtures!I11,(LEN(Fixtures!I11)-4))</f>
        <v>TOT</v>
      </c>
      <c r="I12" s="9" t="str">
        <f>LEFT(Fixtures!J11,(LEN(Fixtures!J11)-4))</f>
        <v>BUR</v>
      </c>
      <c r="J12" s="9" t="str">
        <f>LEFT(Fixtures!K11,(LEN(Fixtures!K11)-4))</f>
        <v>LIV</v>
      </c>
      <c r="K12" s="9" t="str">
        <f>LEFT(Fixtures!L11,(LEN(Fixtures!L11)-4))</f>
        <v>WAT</v>
      </c>
      <c r="L12" s="9" t="str">
        <f>LEFT(Fixtures!M11,(LEN(Fixtures!M11)-4))</f>
        <v>FUL</v>
      </c>
      <c r="M12" s="9" t="str">
        <f>LEFT(Fixtures!N11,(LEN(Fixtures!N11)-4))</f>
        <v>WHU</v>
      </c>
      <c r="N12" s="9" t="str">
        <f>LEFT(Fixtures!O11,(LEN(Fixtures!O11)-4))</f>
        <v>WOL</v>
      </c>
      <c r="O12" s="9" t="str">
        <f>LEFT(Fixtures!P11,(LEN(Fixtures!P11)-4))</f>
        <v>BHA</v>
      </c>
      <c r="P12" s="9" t="str">
        <f>LEFT(Fixtures!Q11,(LEN(Fixtures!Q11)-4))</f>
        <v>BOU</v>
      </c>
      <c r="Q12" s="9" t="str">
        <f>LEFT(Fixtures!R11,(LEN(Fixtures!R11)-4))</f>
        <v>ARS</v>
      </c>
      <c r="R12" s="9" t="str">
        <f>LEFT(Fixtures!S11,(LEN(Fixtures!S11)-4))</f>
        <v>NEW</v>
      </c>
      <c r="S12" s="9" t="str">
        <f>LEFT(Fixtures!T11,(LEN(Fixtures!T11)-4))</f>
        <v>SOU</v>
      </c>
      <c r="T12" s="9" t="str">
        <f>LEFT(Fixtures!U11,(LEN(Fixtures!U11)-4))</f>
        <v>MNU</v>
      </c>
      <c r="U12" s="9" t="str">
        <f>LEFT(Fixtures!V11,(LEN(Fixtures!V11)-4))</f>
        <v>FUL</v>
      </c>
      <c r="V12" s="9" t="str">
        <f>LEFT(Fixtures!W11,(LEN(Fixtures!W11)-4))</f>
        <v>BUR</v>
      </c>
      <c r="W12" s="9" t="str">
        <f>LEFT(Fixtures!X11,(LEN(Fixtures!X11)-4))</f>
        <v>CAR</v>
      </c>
      <c r="X12" s="9" t="str">
        <f>LEFT(Fixtures!Y11,(LEN(Fixtures!Y11)-4))</f>
        <v>MCI</v>
      </c>
      <c r="Y12" s="9" t="str">
        <f>LEFT(Fixtures!Z11,(LEN(Fixtures!Z11)-4))</f>
        <v>EVE</v>
      </c>
      <c r="Z12" s="9" t="str">
        <f>LEFT(Fixtures!AA11,(LEN(Fixtures!AA11)-4))</f>
        <v>CHE</v>
      </c>
      <c r="AA12" s="9" t="str">
        <f>LEFT(Fixtures!AB11,(LEN(Fixtures!AB11)-4))</f>
        <v>ARS</v>
      </c>
      <c r="AB12" s="9" t="str">
        <f>LEFT(Fixtures!AC11,(LEN(Fixtures!AC11)-4))</f>
        <v>NEW</v>
      </c>
      <c r="AC12" s="9" t="str">
        <f>LEFT(Fixtures!AD11,(LEN(Fixtures!AD11)-4))</f>
        <v>WOL</v>
      </c>
      <c r="AD12" s="9" t="str">
        <f>LEFT(Fixtures!AE11,(LEN(Fixtures!AE11)-4))</f>
        <v>BHA</v>
      </c>
      <c r="AE12" s="9" t="str">
        <f>LEFT(Fixtures!AF11,(LEN(Fixtures!AF11)-4))</f>
        <v>BOU</v>
      </c>
      <c r="AF12" s="9" t="str">
        <f>LEFT(Fixtures!AG11,(LEN(Fixtures!AG11)-4))</f>
        <v>WHU</v>
      </c>
      <c r="AG12" s="9" t="str">
        <f>LEFT(Fixtures!AH11,(LEN(Fixtures!AH11)-4))</f>
        <v>CRY</v>
      </c>
      <c r="AH12" s="9" t="str">
        <f>LEFT(Fixtures!AI11,(LEN(Fixtures!AI11)-4))</f>
        <v>LEI</v>
      </c>
      <c r="AI12" s="9" t="str">
        <f>LEFT(Fixtures!AJ11,(LEN(Fixtures!AJ11)-4))</f>
        <v>TOT</v>
      </c>
      <c r="AJ12" s="9" t="str">
        <f>LEFT(Fixtures!AK11,(LEN(Fixtures!AK11)-4))</f>
        <v>WAT</v>
      </c>
      <c r="AK12" s="9" t="str">
        <f>LEFT(Fixtures!AL11,(LEN(Fixtures!AL11)-4))</f>
        <v>LIV</v>
      </c>
      <c r="AL12" s="9" t="str">
        <f>LEFT(Fixtures!AM11,(LEN(Fixtures!AM11)-4))</f>
        <v>MNU</v>
      </c>
      <c r="AM12" s="9" t="str">
        <f>LEFT(Fixtures!AN11,(LEN(Fixtures!AN11)-4))</f>
        <v>SOU</v>
      </c>
    </row>
    <row r="13" spans="1:39" ht="12.75" customHeight="1" x14ac:dyDescent="0.35">
      <c r="A13" s="68" t="str">
        <f>Difficulties!A13</f>
        <v>Leicester</v>
      </c>
      <c r="B13" s="9" t="str">
        <f>LEFT(Fixtures!C12,(LEN(Fixtures!C12)-4))</f>
        <v>MNU</v>
      </c>
      <c r="C13" s="9" t="str">
        <f>LEFT(Fixtures!D12,(LEN(Fixtures!D12)-4))</f>
        <v>WOL</v>
      </c>
      <c r="D13" s="9" t="str">
        <f>LEFT(Fixtures!E12,(LEN(Fixtures!E12)-4))</f>
        <v>SOU</v>
      </c>
      <c r="E13" s="9" t="str">
        <f>LEFT(Fixtures!F12,(LEN(Fixtures!F12)-4))</f>
        <v>LIV</v>
      </c>
      <c r="F13" s="9" t="str">
        <f>LEFT(Fixtures!G12,(LEN(Fixtures!G12)-4))</f>
        <v>BOU</v>
      </c>
      <c r="G13" s="9" t="str">
        <f>LEFT(Fixtures!H12,(LEN(Fixtures!H12)-4))</f>
        <v>HUD</v>
      </c>
      <c r="H13" s="9" t="str">
        <f>LEFT(Fixtures!I12,(LEN(Fixtures!I12)-4))</f>
        <v>NEW</v>
      </c>
      <c r="I13" s="9" t="str">
        <f>LEFT(Fixtures!J12,(LEN(Fixtures!J12)-4))</f>
        <v>EVE</v>
      </c>
      <c r="J13" s="9" t="str">
        <f>LEFT(Fixtures!K12,(LEN(Fixtures!K12)-4))</f>
        <v>ARS</v>
      </c>
      <c r="K13" s="9" t="str">
        <f>LEFT(Fixtures!L12,(LEN(Fixtures!L12)-4))</f>
        <v>WHU</v>
      </c>
      <c r="L13" s="9" t="str">
        <f>LEFT(Fixtures!M12,(LEN(Fixtures!M12)-4))</f>
        <v>CAR</v>
      </c>
      <c r="M13" s="9" t="str">
        <f>LEFT(Fixtures!N12,(LEN(Fixtures!N12)-4))</f>
        <v>BUR</v>
      </c>
      <c r="N13" s="9" t="str">
        <f>LEFT(Fixtures!O12,(LEN(Fixtures!O12)-4))</f>
        <v>BHA</v>
      </c>
      <c r="O13" s="9" t="str">
        <f>LEFT(Fixtures!P12,(LEN(Fixtures!P12)-4))</f>
        <v>WAT</v>
      </c>
      <c r="P13" s="9" t="str">
        <f>LEFT(Fixtures!Q12,(LEN(Fixtures!Q12)-4))</f>
        <v>FUL</v>
      </c>
      <c r="Q13" s="9" t="str">
        <f>LEFT(Fixtures!R12,(LEN(Fixtures!R12)-4))</f>
        <v>TOT</v>
      </c>
      <c r="R13" s="9" t="str">
        <f>LEFT(Fixtures!S12,(LEN(Fixtures!S12)-4))</f>
        <v>CRY</v>
      </c>
      <c r="S13" s="9" t="str">
        <f>LEFT(Fixtures!T12,(LEN(Fixtures!T12)-4))</f>
        <v>CHE</v>
      </c>
      <c r="T13" s="9" t="str">
        <f>LEFT(Fixtures!U12,(LEN(Fixtures!U12)-4))</f>
        <v>MCI</v>
      </c>
      <c r="U13" s="9" t="str">
        <f>LEFT(Fixtures!V12,(LEN(Fixtures!V12)-4))</f>
        <v>CAR</v>
      </c>
      <c r="V13" s="9" t="str">
        <f>LEFT(Fixtures!W12,(LEN(Fixtures!W12)-4))</f>
        <v>EVE</v>
      </c>
      <c r="W13" s="9" t="str">
        <f>LEFT(Fixtures!X12,(LEN(Fixtures!X12)-4))</f>
        <v>SOU</v>
      </c>
      <c r="X13" s="9" t="str">
        <f>LEFT(Fixtures!Y12,(LEN(Fixtures!Y12)-4))</f>
        <v>WOL</v>
      </c>
      <c r="Y13" s="9" t="str">
        <f>LEFT(Fixtures!Z12,(LEN(Fixtures!Z12)-4))</f>
        <v>LIV</v>
      </c>
      <c r="Z13" s="9" t="str">
        <f>LEFT(Fixtures!AA12,(LEN(Fixtures!AA12)-4))</f>
        <v>MNU</v>
      </c>
      <c r="AA13" s="9" t="str">
        <f>LEFT(Fixtures!AB12,(LEN(Fixtures!AB12)-4))</f>
        <v>TOT</v>
      </c>
      <c r="AB13" s="9" t="str">
        <f>LEFT(Fixtures!AC12,(LEN(Fixtures!AC12)-4))</f>
        <v>CRY</v>
      </c>
      <c r="AC13" s="9" t="str">
        <f>LEFT(Fixtures!AD12,(LEN(Fixtures!AD12)-4))</f>
        <v>BHA</v>
      </c>
      <c r="AD13" s="9" t="str">
        <f>LEFT(Fixtures!AE12,(LEN(Fixtures!AE12)-4))</f>
        <v>WAT</v>
      </c>
      <c r="AE13" s="9" t="str">
        <f>LEFT(Fixtures!AF12,(LEN(Fixtures!AF12)-4))</f>
        <v>FUL</v>
      </c>
      <c r="AF13" s="9" t="str">
        <f>LEFT(Fixtures!AG12,(LEN(Fixtures!AG12)-4))</f>
        <v>BUR</v>
      </c>
      <c r="AG13" s="9" t="str">
        <f>LEFT(Fixtures!AH12,(LEN(Fixtures!AH12)-4))</f>
        <v>BOU</v>
      </c>
      <c r="AH13" s="9" t="str">
        <f>LEFT(Fixtures!AI12,(LEN(Fixtures!AI12)-4))</f>
        <v>HUD</v>
      </c>
      <c r="AI13" s="9" t="str">
        <f>LEFT(Fixtures!AJ12,(LEN(Fixtures!AJ12)-4))</f>
        <v>NEW</v>
      </c>
      <c r="AJ13" s="9" t="str">
        <f>LEFT(Fixtures!AK12,(LEN(Fixtures!AK12)-4))</f>
        <v>WHU</v>
      </c>
      <c r="AK13" s="9" t="str">
        <f>LEFT(Fixtures!AL12,(LEN(Fixtures!AL12)-4))</f>
        <v>ARS</v>
      </c>
      <c r="AL13" s="9" t="str">
        <f>LEFT(Fixtures!AM12,(LEN(Fixtures!AM12)-4))</f>
        <v>MCI</v>
      </c>
      <c r="AM13" s="9" t="str">
        <f>LEFT(Fixtures!AN12,(LEN(Fixtures!AN12)-4))</f>
        <v>CHE</v>
      </c>
    </row>
    <row r="14" spans="1:39" ht="12.75" customHeight="1" x14ac:dyDescent="0.35">
      <c r="A14" s="68" t="str">
        <f>Difficulties!A14</f>
        <v>Liverpool</v>
      </c>
      <c r="B14" s="9" t="str">
        <f>LEFT(Fixtures!C13,(LEN(Fixtures!C13)-4))</f>
        <v>WHU</v>
      </c>
      <c r="C14" s="9" t="str">
        <f>LEFT(Fixtures!D13,(LEN(Fixtures!D13)-4))</f>
        <v>CRY</v>
      </c>
      <c r="D14" s="9" t="str">
        <f>LEFT(Fixtures!E13,(LEN(Fixtures!E13)-4))</f>
        <v>BHA</v>
      </c>
      <c r="E14" s="9" t="str">
        <f>LEFT(Fixtures!F13,(LEN(Fixtures!F13)-4))</f>
        <v>LEI</v>
      </c>
      <c r="F14" s="9" t="str">
        <f>LEFT(Fixtures!G13,(LEN(Fixtures!G13)-4))</f>
        <v>TOT</v>
      </c>
      <c r="G14" s="9" t="str">
        <f>LEFT(Fixtures!H13,(LEN(Fixtures!H13)-4))</f>
        <v>SOU</v>
      </c>
      <c r="H14" s="9" t="str">
        <f>LEFT(Fixtures!I13,(LEN(Fixtures!I13)-4))</f>
        <v>CHE</v>
      </c>
      <c r="I14" s="9" t="str">
        <f>LEFT(Fixtures!J13,(LEN(Fixtures!J13)-4))</f>
        <v>MCI</v>
      </c>
      <c r="J14" s="9" t="str">
        <f>LEFT(Fixtures!K13,(LEN(Fixtures!K13)-4))</f>
        <v>HUD</v>
      </c>
      <c r="K14" s="9" t="str">
        <f>LEFT(Fixtures!L13,(LEN(Fixtures!L13)-4))</f>
        <v>CAR</v>
      </c>
      <c r="L14" s="9" t="str">
        <f>LEFT(Fixtures!M13,(LEN(Fixtures!M13)-4))</f>
        <v>ARS</v>
      </c>
      <c r="M14" s="9" t="str">
        <f>LEFT(Fixtures!N13,(LEN(Fixtures!N13)-4))</f>
        <v>FUL</v>
      </c>
      <c r="N14" s="9" t="str">
        <f>LEFT(Fixtures!O13,(LEN(Fixtures!O13)-4))</f>
        <v>WAT</v>
      </c>
      <c r="O14" s="9" t="str">
        <f>LEFT(Fixtures!P13,(LEN(Fixtures!P13)-4))</f>
        <v>EVE</v>
      </c>
      <c r="P14" s="9" t="str">
        <f>LEFT(Fixtures!Q13,(LEN(Fixtures!Q13)-4))</f>
        <v>BUR</v>
      </c>
      <c r="Q14" s="9" t="str">
        <f>LEFT(Fixtures!R13,(LEN(Fixtures!R13)-4))</f>
        <v>BOU</v>
      </c>
      <c r="R14" s="9" t="str">
        <f>LEFT(Fixtures!S13,(LEN(Fixtures!S13)-4))</f>
        <v>MNU</v>
      </c>
      <c r="S14" s="9" t="str">
        <f>LEFT(Fixtures!T13,(LEN(Fixtures!T13)-4))</f>
        <v>WOL</v>
      </c>
      <c r="T14" s="9" t="str">
        <f>LEFT(Fixtures!U13,(LEN(Fixtures!U13)-4))</f>
        <v>NEW</v>
      </c>
      <c r="U14" s="9" t="str">
        <f>LEFT(Fixtures!V13,(LEN(Fixtures!V13)-4))</f>
        <v>ARS</v>
      </c>
      <c r="V14" s="9" t="str">
        <f>LEFT(Fixtures!W13,(LEN(Fixtures!W13)-4))</f>
        <v>MCI</v>
      </c>
      <c r="W14" s="9" t="str">
        <f>LEFT(Fixtures!X13,(LEN(Fixtures!X13)-4))</f>
        <v>BHA</v>
      </c>
      <c r="X14" s="9" t="str">
        <f>LEFT(Fixtures!Y13,(LEN(Fixtures!Y13)-4))</f>
        <v>CRY</v>
      </c>
      <c r="Y14" s="9" t="str">
        <f>LEFT(Fixtures!Z13,(LEN(Fixtures!Z13)-4))</f>
        <v>LEI</v>
      </c>
      <c r="Z14" s="9" t="str">
        <f>LEFT(Fixtures!AA13,(LEN(Fixtures!AA13)-4))</f>
        <v>WHU</v>
      </c>
      <c r="AA14" s="9" t="str">
        <f>LEFT(Fixtures!AB13,(LEN(Fixtures!AB13)-4))</f>
        <v>BOU</v>
      </c>
      <c r="AB14" s="9" t="str">
        <f>LEFT(Fixtures!AC13,(LEN(Fixtures!AC13)-4))</f>
        <v>MNU</v>
      </c>
      <c r="AC14" s="9" t="str">
        <f>LEFT(Fixtures!AD13,(LEN(Fixtures!AD13)-4))</f>
        <v>WAT</v>
      </c>
      <c r="AD14" s="9" t="str">
        <f>LEFT(Fixtures!AE13,(LEN(Fixtures!AE13)-4))</f>
        <v>EVE</v>
      </c>
      <c r="AE14" s="9" t="str">
        <f>LEFT(Fixtures!AF13,(LEN(Fixtures!AF13)-4))</f>
        <v>BUR</v>
      </c>
      <c r="AF14" s="9" t="str">
        <f>LEFT(Fixtures!AG13,(LEN(Fixtures!AG13)-4))</f>
        <v>FUL</v>
      </c>
      <c r="AG14" s="9" t="str">
        <f>LEFT(Fixtures!AH13,(LEN(Fixtures!AH13)-4))</f>
        <v>TOT</v>
      </c>
      <c r="AH14" s="9" t="str">
        <f>LEFT(Fixtures!AI13,(LEN(Fixtures!AI13)-4))</f>
        <v>SOU</v>
      </c>
      <c r="AI14" s="9" t="str">
        <f>LEFT(Fixtures!AJ13,(LEN(Fixtures!AJ13)-4))</f>
        <v>CHE</v>
      </c>
      <c r="AJ14" s="9" t="str">
        <f>LEFT(Fixtures!AK13,(LEN(Fixtures!AK13)-4))</f>
        <v>CAR</v>
      </c>
      <c r="AK14" s="9" t="str">
        <f>LEFT(Fixtures!AL13,(LEN(Fixtures!AL13)-4))</f>
        <v>HUD</v>
      </c>
      <c r="AL14" s="9" t="str">
        <f>LEFT(Fixtures!AM13,(LEN(Fixtures!AM13)-4))</f>
        <v>NEW</v>
      </c>
      <c r="AM14" s="9" t="str">
        <f>LEFT(Fixtures!AN13,(LEN(Fixtures!AN13)-4))</f>
        <v>WOL</v>
      </c>
    </row>
    <row r="15" spans="1:39" ht="12.75" customHeight="1" x14ac:dyDescent="0.35">
      <c r="A15" s="68" t="str">
        <f>Difficulties!A15</f>
        <v>Man City</v>
      </c>
      <c r="B15" s="9" t="str">
        <f>LEFT(Fixtures!C14,(LEN(Fixtures!C14)-4))</f>
        <v>ARS</v>
      </c>
      <c r="C15" s="9" t="str">
        <f>LEFT(Fixtures!D14,(LEN(Fixtures!D14)-4))</f>
        <v>HUD</v>
      </c>
      <c r="D15" s="9" t="str">
        <f>LEFT(Fixtures!E14,(LEN(Fixtures!E14)-4))</f>
        <v>WOL</v>
      </c>
      <c r="E15" s="9" t="str">
        <f>LEFT(Fixtures!F14,(LEN(Fixtures!F14)-4))</f>
        <v>NEW</v>
      </c>
      <c r="F15" s="9" t="str">
        <f>LEFT(Fixtures!G14,(LEN(Fixtures!G14)-4))</f>
        <v>FUL</v>
      </c>
      <c r="G15" s="9" t="str">
        <f>LEFT(Fixtures!H14,(LEN(Fixtures!H14)-4))</f>
        <v>CAR</v>
      </c>
      <c r="H15" s="9" t="str">
        <f>LEFT(Fixtures!I14,(LEN(Fixtures!I14)-4))</f>
        <v>BHA</v>
      </c>
      <c r="I15" s="9" t="str">
        <f>LEFT(Fixtures!J14,(LEN(Fixtures!J14)-4))</f>
        <v>LIV</v>
      </c>
      <c r="J15" s="9" t="str">
        <f>LEFT(Fixtures!K14,(LEN(Fixtures!K14)-4))</f>
        <v>BUR</v>
      </c>
      <c r="K15" s="9" t="str">
        <f>LEFT(Fixtures!L14,(LEN(Fixtures!L14)-4))</f>
        <v>TOT</v>
      </c>
      <c r="L15" s="9" t="str">
        <f>LEFT(Fixtures!M14,(LEN(Fixtures!M14)-4))</f>
        <v>SOU</v>
      </c>
      <c r="M15" s="9" t="str">
        <f>LEFT(Fixtures!N14,(LEN(Fixtures!N14)-4))</f>
        <v>MNU</v>
      </c>
      <c r="N15" s="9" t="str">
        <f>LEFT(Fixtures!O14,(LEN(Fixtures!O14)-4))</f>
        <v>WHU</v>
      </c>
      <c r="O15" s="9" t="str">
        <f>LEFT(Fixtures!P14,(LEN(Fixtures!P14)-4))</f>
        <v>BOU</v>
      </c>
      <c r="P15" s="9" t="str">
        <f>LEFT(Fixtures!Q14,(LEN(Fixtures!Q14)-4))</f>
        <v>WAT</v>
      </c>
      <c r="Q15" s="9" t="str">
        <f>LEFT(Fixtures!R14,(LEN(Fixtures!R14)-4))</f>
        <v>CHE</v>
      </c>
      <c r="R15" s="9" t="str">
        <f>LEFT(Fixtures!S14,(LEN(Fixtures!S14)-4))</f>
        <v>EVE</v>
      </c>
      <c r="S15" s="9" t="str">
        <f>LEFT(Fixtures!T14,(LEN(Fixtures!T14)-4))</f>
        <v>CRY</v>
      </c>
      <c r="T15" s="9" t="str">
        <f>LEFT(Fixtures!U14,(LEN(Fixtures!U14)-4))</f>
        <v>LEI</v>
      </c>
      <c r="U15" s="9" t="str">
        <f>LEFT(Fixtures!V14,(LEN(Fixtures!V14)-4))</f>
        <v>SOU</v>
      </c>
      <c r="V15" s="9" t="str">
        <f>LEFT(Fixtures!W14,(LEN(Fixtures!W14)-4))</f>
        <v>LIV</v>
      </c>
      <c r="W15" s="9" t="str">
        <f>LEFT(Fixtures!X14,(LEN(Fixtures!X14)-4))</f>
        <v>WOL</v>
      </c>
      <c r="X15" s="9" t="str">
        <f>LEFT(Fixtures!Y14,(LEN(Fixtures!Y14)-4))</f>
        <v>HUD</v>
      </c>
      <c r="Y15" s="9" t="str">
        <f>LEFT(Fixtures!Z14,(LEN(Fixtures!Z14)-4))</f>
        <v>NEW</v>
      </c>
      <c r="Z15" s="9" t="str">
        <f>LEFT(Fixtures!AA14,(LEN(Fixtures!AA14)-4))</f>
        <v>ARS</v>
      </c>
      <c r="AA15" s="9" t="str">
        <f>LEFT(Fixtures!AB14,(LEN(Fixtures!AB14)-4))</f>
        <v>CHE</v>
      </c>
      <c r="AB15" s="9" t="str">
        <f>LEFT(Fixtures!AC14,(LEN(Fixtures!AC14)-4))</f>
        <v>EVE</v>
      </c>
      <c r="AC15" s="9" t="str">
        <f>LEFT(Fixtures!AD14,(LEN(Fixtures!AD14)-4))</f>
        <v>WHU</v>
      </c>
      <c r="AD15" s="9" t="str">
        <f>LEFT(Fixtures!AE14,(LEN(Fixtures!AE14)-4))</f>
        <v>BOU</v>
      </c>
      <c r="AE15" s="9" t="str">
        <f>LEFT(Fixtures!AF14,(LEN(Fixtures!AF14)-4))</f>
        <v>WAT</v>
      </c>
      <c r="AF15" s="9" t="str">
        <f>LEFT(Fixtures!AG14,(LEN(Fixtures!AG14)-4))</f>
        <v>MNU</v>
      </c>
      <c r="AG15" s="9" t="str">
        <f>LEFT(Fixtures!AH14,(LEN(Fixtures!AH14)-4))</f>
        <v>FUL</v>
      </c>
      <c r="AH15" s="9" t="str">
        <f>LEFT(Fixtures!AI14,(LEN(Fixtures!AI14)-4))</f>
        <v>CAR</v>
      </c>
      <c r="AI15" s="9" t="str">
        <f>LEFT(Fixtures!AJ14,(LEN(Fixtures!AJ14)-4))</f>
        <v>CRY</v>
      </c>
      <c r="AJ15" s="9" t="str">
        <f>LEFT(Fixtures!AK14,(LEN(Fixtures!AK14)-4))</f>
        <v>TOT</v>
      </c>
      <c r="AK15" s="9" t="str">
        <f>LEFT(Fixtures!AL14,(LEN(Fixtures!AL14)-4))</f>
        <v>BUR</v>
      </c>
      <c r="AL15" s="9" t="str">
        <f>LEFT(Fixtures!AM14,(LEN(Fixtures!AM14)-4))</f>
        <v>LEI</v>
      </c>
      <c r="AM15" s="9" t="str">
        <f>LEFT(Fixtures!AN14,(LEN(Fixtures!AN14)-4))</f>
        <v>BHA</v>
      </c>
    </row>
    <row r="16" spans="1:39" ht="12.75" customHeight="1" x14ac:dyDescent="0.35">
      <c r="A16" s="68" t="str">
        <f>Difficulties!A16</f>
        <v>Man Utd</v>
      </c>
      <c r="B16" s="9" t="str">
        <f>LEFT(Fixtures!C15,(LEN(Fixtures!C15)-4))</f>
        <v>LEI</v>
      </c>
      <c r="C16" s="9" t="str">
        <f>LEFT(Fixtures!D15,(LEN(Fixtures!D15)-4))</f>
        <v>BHA</v>
      </c>
      <c r="D16" s="9" t="str">
        <f>LEFT(Fixtures!E15,(LEN(Fixtures!E15)-4))</f>
        <v>TOT</v>
      </c>
      <c r="E16" s="9" t="str">
        <f>LEFT(Fixtures!F15,(LEN(Fixtures!F15)-4))</f>
        <v>BUR</v>
      </c>
      <c r="F16" s="9" t="str">
        <f>LEFT(Fixtures!G15,(LEN(Fixtures!G15)-4))</f>
        <v>WAT</v>
      </c>
      <c r="G16" s="9" t="str">
        <f>LEFT(Fixtures!H15,(LEN(Fixtures!H15)-4))</f>
        <v>WOL</v>
      </c>
      <c r="H16" s="9" t="str">
        <f>LEFT(Fixtures!I15,(LEN(Fixtures!I15)-4))</f>
        <v>WHU</v>
      </c>
      <c r="I16" s="9" t="str">
        <f>LEFT(Fixtures!J15,(LEN(Fixtures!J15)-4))</f>
        <v>NEW</v>
      </c>
      <c r="J16" s="9" t="str">
        <f>LEFT(Fixtures!K15,(LEN(Fixtures!K15)-4))</f>
        <v>CHE</v>
      </c>
      <c r="K16" s="9" t="str">
        <f>LEFT(Fixtures!L15,(LEN(Fixtures!L15)-4))</f>
        <v>EVE</v>
      </c>
      <c r="L16" s="9" t="str">
        <f>LEFT(Fixtures!M15,(LEN(Fixtures!M15)-4))</f>
        <v>BOU</v>
      </c>
      <c r="M16" s="9" t="str">
        <f>LEFT(Fixtures!N15,(LEN(Fixtures!N15)-4))</f>
        <v>MCI</v>
      </c>
      <c r="N16" s="9" t="str">
        <f>LEFT(Fixtures!O15,(LEN(Fixtures!O15)-4))</f>
        <v>CRY</v>
      </c>
      <c r="O16" s="9" t="str">
        <f>LEFT(Fixtures!P15,(LEN(Fixtures!P15)-4))</f>
        <v>SOU</v>
      </c>
      <c r="P16" s="9" t="str">
        <f>LEFT(Fixtures!Q15,(LEN(Fixtures!Q15)-4))</f>
        <v>ARS</v>
      </c>
      <c r="Q16" s="9" t="str">
        <f>LEFT(Fixtures!R15,(LEN(Fixtures!R15)-4))</f>
        <v>FUL</v>
      </c>
      <c r="R16" s="9" t="str">
        <f>LEFT(Fixtures!S15,(LEN(Fixtures!S15)-4))</f>
        <v>LIV</v>
      </c>
      <c r="S16" s="9" t="str">
        <f>LEFT(Fixtures!T15,(LEN(Fixtures!T15)-4))</f>
        <v>CAR</v>
      </c>
      <c r="T16" s="9" t="str">
        <f>LEFT(Fixtures!U15,(LEN(Fixtures!U15)-4))</f>
        <v>HUD</v>
      </c>
      <c r="U16" s="9" t="str">
        <f>LEFT(Fixtures!V15,(LEN(Fixtures!V15)-4))</f>
        <v>BOU</v>
      </c>
      <c r="V16" s="9" t="str">
        <f>LEFT(Fixtures!W15,(LEN(Fixtures!W15)-4))</f>
        <v>NEW</v>
      </c>
      <c r="W16" s="9" t="str">
        <f>LEFT(Fixtures!X15,(LEN(Fixtures!X15)-4))</f>
        <v>TOT</v>
      </c>
      <c r="X16" s="9" t="str">
        <f>LEFT(Fixtures!Y15,(LEN(Fixtures!Y15)-4))</f>
        <v>BHA</v>
      </c>
      <c r="Y16" s="9" t="str">
        <f>LEFT(Fixtures!Z15,(LEN(Fixtures!Z15)-4))</f>
        <v>BUR</v>
      </c>
      <c r="Z16" s="9" t="str">
        <f>LEFT(Fixtures!AA15,(LEN(Fixtures!AA15)-4))</f>
        <v>LEI</v>
      </c>
      <c r="AA16" s="9" t="str">
        <f>LEFT(Fixtures!AB15,(LEN(Fixtures!AB15)-4))</f>
        <v>FUL</v>
      </c>
      <c r="AB16" s="9" t="str">
        <f>LEFT(Fixtures!AC15,(LEN(Fixtures!AC15)-4))</f>
        <v>LIV</v>
      </c>
      <c r="AC16" s="9" t="str">
        <f>LEFT(Fixtures!AD15,(LEN(Fixtures!AD15)-4))</f>
        <v>CRY</v>
      </c>
      <c r="AD16" s="9" t="str">
        <f>LEFT(Fixtures!AE15,(LEN(Fixtures!AE15)-4))</f>
        <v>SOU</v>
      </c>
      <c r="AE16" s="9" t="str">
        <f>LEFT(Fixtures!AF15,(LEN(Fixtures!AF15)-4))</f>
        <v>ARS</v>
      </c>
      <c r="AF16" s="9" t="str">
        <f>LEFT(Fixtures!AG15,(LEN(Fixtures!AG15)-4))</f>
        <v>MCI</v>
      </c>
      <c r="AG16" s="9" t="str">
        <f>LEFT(Fixtures!AH15,(LEN(Fixtures!AH15)-4))</f>
        <v>WAT</v>
      </c>
      <c r="AH16" s="9" t="str">
        <f>LEFT(Fixtures!AI15,(LEN(Fixtures!AI15)-4))</f>
        <v>WOL</v>
      </c>
      <c r="AI16" s="9" t="str">
        <f>LEFT(Fixtures!AJ15,(LEN(Fixtures!AJ15)-4))</f>
        <v>WHU</v>
      </c>
      <c r="AJ16" s="9" t="str">
        <f>LEFT(Fixtures!AK15,(LEN(Fixtures!AK15)-4))</f>
        <v>EVE</v>
      </c>
      <c r="AK16" s="9" t="str">
        <f>LEFT(Fixtures!AL15,(LEN(Fixtures!AL15)-4))</f>
        <v>CHE</v>
      </c>
      <c r="AL16" s="9" t="str">
        <f>LEFT(Fixtures!AM15,(LEN(Fixtures!AM15)-4))</f>
        <v>HUD</v>
      </c>
      <c r="AM16" s="9" t="str">
        <f>LEFT(Fixtures!AN15,(LEN(Fixtures!AN15)-4))</f>
        <v>CAR</v>
      </c>
    </row>
    <row r="17" spans="1:39" ht="12.75" customHeight="1" x14ac:dyDescent="0.35">
      <c r="A17" s="68" t="str">
        <f>Difficulties!A17</f>
        <v>Newcastle</v>
      </c>
      <c r="B17" s="9" t="str">
        <f>LEFT(Fixtures!C16,(LEN(Fixtures!C16)-4))</f>
        <v>TOT</v>
      </c>
      <c r="C17" s="9" t="str">
        <f>LEFT(Fixtures!D16,(LEN(Fixtures!D16)-4))</f>
        <v>CAR</v>
      </c>
      <c r="D17" s="9" t="str">
        <f>LEFT(Fixtures!E16,(LEN(Fixtures!E16)-4))</f>
        <v>CHE</v>
      </c>
      <c r="E17" s="9" t="str">
        <f>LEFT(Fixtures!F16,(LEN(Fixtures!F16)-4))</f>
        <v>MCI</v>
      </c>
      <c r="F17" s="9" t="str">
        <f>LEFT(Fixtures!G16,(LEN(Fixtures!G16)-4))</f>
        <v>ARS</v>
      </c>
      <c r="G17" s="9" t="str">
        <f>LEFT(Fixtures!H16,(LEN(Fixtures!H16)-4))</f>
        <v>CRY</v>
      </c>
      <c r="H17" s="9" t="str">
        <f>LEFT(Fixtures!I16,(LEN(Fixtures!I16)-4))</f>
        <v>LEI</v>
      </c>
      <c r="I17" s="9" t="str">
        <f>LEFT(Fixtures!J16,(LEN(Fixtures!J16)-4))</f>
        <v>MNU</v>
      </c>
      <c r="J17" s="9" t="str">
        <f>LEFT(Fixtures!K16,(LEN(Fixtures!K16)-4))</f>
        <v>BHA</v>
      </c>
      <c r="K17" s="9" t="str">
        <f>LEFT(Fixtures!L16,(LEN(Fixtures!L16)-4))</f>
        <v>SOU</v>
      </c>
      <c r="L17" s="9" t="str">
        <f>LEFT(Fixtures!M16,(LEN(Fixtures!M16)-4))</f>
        <v>WAT</v>
      </c>
      <c r="M17" s="9" t="str">
        <f>LEFT(Fixtures!N16,(LEN(Fixtures!N16)-4))</f>
        <v>BOU</v>
      </c>
      <c r="N17" s="9" t="str">
        <f>LEFT(Fixtures!O16,(LEN(Fixtures!O16)-4))</f>
        <v>BUR</v>
      </c>
      <c r="O17" s="9" t="str">
        <f>LEFT(Fixtures!P16,(LEN(Fixtures!P16)-4))</f>
        <v>WHU</v>
      </c>
      <c r="P17" s="9" t="str">
        <f>LEFT(Fixtures!Q16,(LEN(Fixtures!Q16)-4))</f>
        <v>WOL</v>
      </c>
      <c r="Q17" s="9" t="str">
        <f>LEFT(Fixtures!R16,(LEN(Fixtures!R16)-4))</f>
        <v>EVE</v>
      </c>
      <c r="R17" s="9" t="str">
        <f>LEFT(Fixtures!S16,(LEN(Fixtures!S16)-4))</f>
        <v>HUD</v>
      </c>
      <c r="S17" s="9" t="str">
        <f>LEFT(Fixtures!T16,(LEN(Fixtures!T16)-4))</f>
        <v>FUL</v>
      </c>
      <c r="T17" s="9" t="str">
        <f>LEFT(Fixtures!U16,(LEN(Fixtures!U16)-4))</f>
        <v>LIV</v>
      </c>
      <c r="U17" s="9" t="str">
        <f>LEFT(Fixtures!V16,(LEN(Fixtures!V16)-4))</f>
        <v>WAT</v>
      </c>
      <c r="V17" s="9" t="str">
        <f>LEFT(Fixtures!W16,(LEN(Fixtures!W16)-4))</f>
        <v>MNU</v>
      </c>
      <c r="W17" s="9" t="str">
        <f>LEFT(Fixtures!X16,(LEN(Fixtures!X16)-4))</f>
        <v>CHE</v>
      </c>
      <c r="X17" s="9" t="str">
        <f>LEFT(Fixtures!Y16,(LEN(Fixtures!Y16)-4))</f>
        <v>CAR</v>
      </c>
      <c r="Y17" s="9" t="str">
        <f>LEFT(Fixtures!Z16,(LEN(Fixtures!Z16)-4))</f>
        <v>MCI</v>
      </c>
      <c r="Z17" s="9" t="str">
        <f>LEFT(Fixtures!AA16,(LEN(Fixtures!AA16)-4))</f>
        <v>TOT</v>
      </c>
      <c r="AA17" s="9" t="str">
        <f>LEFT(Fixtures!AB16,(LEN(Fixtures!AB16)-4))</f>
        <v>WOL</v>
      </c>
      <c r="AB17" s="9" t="str">
        <f>LEFT(Fixtures!AC16,(LEN(Fixtures!AC16)-4))</f>
        <v>HUD</v>
      </c>
      <c r="AC17" s="9" t="str">
        <f>LEFT(Fixtures!AD16,(LEN(Fixtures!AD16)-4))</f>
        <v>BUR</v>
      </c>
      <c r="AD17" s="9" t="str">
        <f>LEFT(Fixtures!AE16,(LEN(Fixtures!AE16)-4))</f>
        <v>WHU</v>
      </c>
      <c r="AE17" s="9" t="str">
        <f>LEFT(Fixtures!AF16,(LEN(Fixtures!AF16)-4))</f>
        <v>EVE</v>
      </c>
      <c r="AF17" s="9" t="str">
        <f>LEFT(Fixtures!AG16,(LEN(Fixtures!AG16)-4))</f>
        <v>BOU</v>
      </c>
      <c r="AG17" s="9" t="str">
        <f>LEFT(Fixtures!AH16,(LEN(Fixtures!AH16)-4))</f>
        <v>ARS</v>
      </c>
      <c r="AH17" s="9" t="str">
        <f>LEFT(Fixtures!AI16,(LEN(Fixtures!AI16)-4))</f>
        <v>CRY</v>
      </c>
      <c r="AI17" s="9" t="str">
        <f>LEFT(Fixtures!AJ16,(LEN(Fixtures!AJ16)-4))</f>
        <v>LEI</v>
      </c>
      <c r="AJ17" s="9" t="str">
        <f>LEFT(Fixtures!AK16,(LEN(Fixtures!AK16)-4))</f>
        <v>SOU</v>
      </c>
      <c r="AK17" s="9" t="str">
        <f>LEFT(Fixtures!AL16,(LEN(Fixtures!AL16)-4))</f>
        <v>BHA</v>
      </c>
      <c r="AL17" s="9" t="str">
        <f>LEFT(Fixtures!AM16,(LEN(Fixtures!AM16)-4))</f>
        <v>LIV</v>
      </c>
      <c r="AM17" s="9" t="str">
        <f>LEFT(Fixtures!AN16,(LEN(Fixtures!AN16)-4))</f>
        <v>FUL</v>
      </c>
    </row>
    <row r="18" spans="1:39" ht="12.75" customHeight="1" x14ac:dyDescent="0.35">
      <c r="A18" s="68" t="str">
        <f>Difficulties!A18</f>
        <v>Southampton</v>
      </c>
      <c r="B18" s="9" t="str">
        <f>LEFT(Fixtures!C17,(LEN(Fixtures!C17)-4))</f>
        <v>BUR</v>
      </c>
      <c r="C18" s="9" t="str">
        <f>LEFT(Fixtures!D17,(LEN(Fixtures!D17)-4))</f>
        <v>EVE</v>
      </c>
      <c r="D18" s="9" t="str">
        <f>LEFT(Fixtures!E17,(LEN(Fixtures!E17)-4))</f>
        <v>LEI</v>
      </c>
      <c r="E18" s="9" t="str">
        <f>LEFT(Fixtures!F17,(LEN(Fixtures!F17)-4))</f>
        <v>CRY</v>
      </c>
      <c r="F18" s="9" t="str">
        <f>LEFT(Fixtures!G17,(LEN(Fixtures!G17)-4))</f>
        <v>BHA</v>
      </c>
      <c r="G18" s="9" t="str">
        <f>LEFT(Fixtures!H17,(LEN(Fixtures!H17)-4))</f>
        <v>LIV</v>
      </c>
      <c r="H18" s="9" t="str">
        <f>LEFT(Fixtures!I17,(LEN(Fixtures!I17)-4))</f>
        <v>WOL</v>
      </c>
      <c r="I18" s="9" t="str">
        <f>LEFT(Fixtures!J17,(LEN(Fixtures!J17)-4))</f>
        <v>CHE</v>
      </c>
      <c r="J18" s="9" t="str">
        <f>LEFT(Fixtures!K17,(LEN(Fixtures!K17)-4))</f>
        <v>BOU</v>
      </c>
      <c r="K18" s="9" t="str">
        <f>LEFT(Fixtures!L17,(LEN(Fixtures!L17)-4))</f>
        <v>NEW</v>
      </c>
      <c r="L18" s="9" t="str">
        <f>LEFT(Fixtures!M17,(LEN(Fixtures!M17)-4))</f>
        <v>MCI</v>
      </c>
      <c r="M18" s="9" t="str">
        <f>LEFT(Fixtures!N17,(LEN(Fixtures!N17)-4))</f>
        <v>WAT</v>
      </c>
      <c r="N18" s="9" t="str">
        <f>LEFT(Fixtures!O17,(LEN(Fixtures!O17)-4))</f>
        <v>FUL</v>
      </c>
      <c r="O18" s="9" t="str">
        <f>LEFT(Fixtures!P17,(LEN(Fixtures!P17)-4))</f>
        <v>MNU</v>
      </c>
      <c r="P18" s="9" t="str">
        <f>LEFT(Fixtures!Q17,(LEN(Fixtures!Q17)-4))</f>
        <v>TOT</v>
      </c>
      <c r="Q18" s="9" t="str">
        <f>LEFT(Fixtures!R17,(LEN(Fixtures!R17)-4))</f>
        <v>CAR</v>
      </c>
      <c r="R18" s="9" t="str">
        <f>LEFT(Fixtures!S17,(LEN(Fixtures!S17)-4))</f>
        <v>ARS</v>
      </c>
      <c r="S18" s="9" t="str">
        <f>LEFT(Fixtures!T17,(LEN(Fixtures!T17)-4))</f>
        <v>HUD</v>
      </c>
      <c r="T18" s="9" t="str">
        <f>LEFT(Fixtures!U17,(LEN(Fixtures!U17)-4))</f>
        <v>WHU</v>
      </c>
      <c r="U18" s="9" t="str">
        <f>LEFT(Fixtures!V17,(LEN(Fixtures!V17)-4))</f>
        <v>MCI</v>
      </c>
      <c r="V18" s="9" t="str">
        <f>LEFT(Fixtures!W17,(LEN(Fixtures!W17)-4))</f>
        <v>CHE</v>
      </c>
      <c r="W18" s="9" t="str">
        <f>LEFT(Fixtures!X17,(LEN(Fixtures!X17)-4))</f>
        <v>LEI</v>
      </c>
      <c r="X18" s="9" t="str">
        <f>LEFT(Fixtures!Y17,(LEN(Fixtures!Y17)-4))</f>
        <v>EVE</v>
      </c>
      <c r="Y18" s="9" t="str">
        <f>LEFT(Fixtures!Z17,(LEN(Fixtures!Z17)-4))</f>
        <v>CRY</v>
      </c>
      <c r="Z18" s="9" t="str">
        <f>LEFT(Fixtures!AA17,(LEN(Fixtures!AA17)-4))</f>
        <v>BUR</v>
      </c>
      <c r="AA18" s="9" t="str">
        <f>LEFT(Fixtures!AB17,(LEN(Fixtures!AB17)-4))</f>
        <v>CAR</v>
      </c>
      <c r="AB18" s="9" t="str">
        <f>LEFT(Fixtures!AC17,(LEN(Fixtures!AC17)-4))</f>
        <v>ARS</v>
      </c>
      <c r="AC18" s="9" t="str">
        <f>LEFT(Fixtures!AD17,(LEN(Fixtures!AD17)-4))</f>
        <v>FUL</v>
      </c>
      <c r="AD18" s="9" t="str">
        <f>LEFT(Fixtures!AE17,(LEN(Fixtures!AE17)-4))</f>
        <v>MNU</v>
      </c>
      <c r="AE18" s="9" t="str">
        <f>LEFT(Fixtures!AF17,(LEN(Fixtures!AF17)-4))</f>
        <v>TOT</v>
      </c>
      <c r="AF18" s="9" t="str">
        <f>LEFT(Fixtures!AG17,(LEN(Fixtures!AG17)-4))</f>
        <v>WAT</v>
      </c>
      <c r="AG18" s="9" t="str">
        <f>LEFT(Fixtures!AH17,(LEN(Fixtures!AH17)-4))</f>
        <v>BHA</v>
      </c>
      <c r="AH18" s="9" t="str">
        <f>LEFT(Fixtures!AI17,(LEN(Fixtures!AI17)-4))</f>
        <v>LIV</v>
      </c>
      <c r="AI18" s="9" t="str">
        <f>LEFT(Fixtures!AJ17,(LEN(Fixtures!AJ17)-4))</f>
        <v>WOL</v>
      </c>
      <c r="AJ18" s="9" t="str">
        <f>LEFT(Fixtures!AK17,(LEN(Fixtures!AK17)-4))</f>
        <v>NEW</v>
      </c>
      <c r="AK18" s="9" t="str">
        <f>LEFT(Fixtures!AL17,(LEN(Fixtures!AL17)-4))</f>
        <v>BOU</v>
      </c>
      <c r="AL18" s="9" t="str">
        <f>LEFT(Fixtures!AM17,(LEN(Fixtures!AM17)-4))</f>
        <v>WHU</v>
      </c>
      <c r="AM18" s="9" t="str">
        <f>LEFT(Fixtures!AN17,(LEN(Fixtures!AN17)-4))</f>
        <v>HUD</v>
      </c>
    </row>
    <row r="19" spans="1:39" ht="12.75" customHeight="1" x14ac:dyDescent="0.35">
      <c r="A19" s="68" t="str">
        <f>Difficulties!A19</f>
        <v>Tottenham</v>
      </c>
      <c r="B19" s="9" t="str">
        <f>LEFT(Fixtures!C18,(LEN(Fixtures!C18)-4))</f>
        <v>NEW</v>
      </c>
      <c r="C19" s="9" t="str">
        <f>LEFT(Fixtures!D18,(LEN(Fixtures!D18)-4))</f>
        <v>FUL</v>
      </c>
      <c r="D19" s="9" t="str">
        <f>LEFT(Fixtures!E18,(LEN(Fixtures!E18)-4))</f>
        <v>MNU</v>
      </c>
      <c r="E19" s="9" t="str">
        <f>LEFT(Fixtures!F18,(LEN(Fixtures!F18)-4))</f>
        <v>WAT</v>
      </c>
      <c r="F19" s="9" t="str">
        <f>LEFT(Fixtures!G18,(LEN(Fixtures!G18)-4))</f>
        <v>LIV</v>
      </c>
      <c r="G19" s="9" t="str">
        <f>LEFT(Fixtures!H18,(LEN(Fixtures!H18)-4))</f>
        <v>BHA</v>
      </c>
      <c r="H19" s="9" t="str">
        <f>LEFT(Fixtures!I18,(LEN(Fixtures!I18)-4))</f>
        <v>HUD</v>
      </c>
      <c r="I19" s="9" t="str">
        <f>LEFT(Fixtures!J18,(LEN(Fixtures!J18)-4))</f>
        <v>CAR</v>
      </c>
      <c r="J19" s="9" t="str">
        <f>LEFT(Fixtures!K18,(LEN(Fixtures!K18)-4))</f>
        <v>WHU</v>
      </c>
      <c r="K19" s="9" t="str">
        <f>LEFT(Fixtures!L18,(LEN(Fixtures!L18)-4))</f>
        <v>MCI</v>
      </c>
      <c r="L19" s="9" t="str">
        <f>LEFT(Fixtures!M18,(LEN(Fixtures!M18)-4))</f>
        <v>WOL</v>
      </c>
      <c r="M19" s="9" t="str">
        <f>LEFT(Fixtures!N18,(LEN(Fixtures!N18)-4))</f>
        <v>CRY</v>
      </c>
      <c r="N19" s="9" t="str">
        <f>LEFT(Fixtures!O18,(LEN(Fixtures!O18)-4))</f>
        <v>CHE</v>
      </c>
      <c r="O19" s="9" t="str">
        <f>LEFT(Fixtures!P18,(LEN(Fixtures!P18)-4))</f>
        <v>ARS</v>
      </c>
      <c r="P19" s="9" t="str">
        <f>LEFT(Fixtures!Q18,(LEN(Fixtures!Q18)-4))</f>
        <v>SOU</v>
      </c>
      <c r="Q19" s="9" t="str">
        <f>LEFT(Fixtures!R18,(LEN(Fixtures!R18)-4))</f>
        <v>LEI</v>
      </c>
      <c r="R19" s="9" t="str">
        <f>LEFT(Fixtures!S18,(LEN(Fixtures!S18)-4))</f>
        <v>BUR</v>
      </c>
      <c r="S19" s="9" t="str">
        <f>LEFT(Fixtures!T18,(LEN(Fixtures!T18)-4))</f>
        <v>EVE</v>
      </c>
      <c r="T19" s="9" t="str">
        <f>LEFT(Fixtures!U18,(LEN(Fixtures!U18)-4))</f>
        <v>BOU</v>
      </c>
      <c r="U19" s="9" t="str">
        <f>LEFT(Fixtures!V18,(LEN(Fixtures!V18)-4))</f>
        <v>WOL</v>
      </c>
      <c r="V19" s="9" t="str">
        <f>LEFT(Fixtures!W18,(LEN(Fixtures!W18)-4))</f>
        <v>CAR</v>
      </c>
      <c r="W19" s="9" t="str">
        <f>LEFT(Fixtures!X18,(LEN(Fixtures!X18)-4))</f>
        <v>MNU</v>
      </c>
      <c r="X19" s="9" t="str">
        <f>LEFT(Fixtures!Y18,(LEN(Fixtures!Y18)-4))</f>
        <v>FUL</v>
      </c>
      <c r="Y19" s="9" t="str">
        <f>LEFT(Fixtures!Z18,(LEN(Fixtures!Z18)-4))</f>
        <v>WAT</v>
      </c>
      <c r="Z19" s="9" t="str">
        <f>LEFT(Fixtures!AA18,(LEN(Fixtures!AA18)-4))</f>
        <v>NEW</v>
      </c>
      <c r="AA19" s="9" t="str">
        <f>LEFT(Fixtures!AB18,(LEN(Fixtures!AB18)-4))</f>
        <v>LEI</v>
      </c>
      <c r="AB19" s="9" t="str">
        <f>LEFT(Fixtures!AC18,(LEN(Fixtures!AC18)-4))</f>
        <v>BUR</v>
      </c>
      <c r="AC19" s="9" t="str">
        <f>LEFT(Fixtures!AD18,(LEN(Fixtures!AD18)-4))</f>
        <v>CHE</v>
      </c>
      <c r="AD19" s="9" t="str">
        <f>LEFT(Fixtures!AE18,(LEN(Fixtures!AE18)-4))</f>
        <v>ARS</v>
      </c>
      <c r="AE19" s="9" t="str">
        <f>LEFT(Fixtures!AF18,(LEN(Fixtures!AF18)-4))</f>
        <v>SOU</v>
      </c>
      <c r="AF19" s="9" t="str">
        <f>LEFT(Fixtures!AG18,(LEN(Fixtures!AG18)-4))</f>
        <v>CRY</v>
      </c>
      <c r="AG19" s="9" t="str">
        <f>LEFT(Fixtures!AH18,(LEN(Fixtures!AH18)-4))</f>
        <v>LIV</v>
      </c>
      <c r="AH19" s="9" t="str">
        <f>LEFT(Fixtures!AI18,(LEN(Fixtures!AI18)-4))</f>
        <v>BHA</v>
      </c>
      <c r="AI19" s="9" t="str">
        <f>LEFT(Fixtures!AJ18,(LEN(Fixtures!AJ18)-4))</f>
        <v>HUD</v>
      </c>
      <c r="AJ19" s="9" t="str">
        <f>LEFT(Fixtures!AK18,(LEN(Fixtures!AK18)-4))</f>
        <v>MCI</v>
      </c>
      <c r="AK19" s="9" t="str">
        <f>LEFT(Fixtures!AL18,(LEN(Fixtures!AL18)-4))</f>
        <v>WHU</v>
      </c>
      <c r="AL19" s="9" t="str">
        <f>LEFT(Fixtures!AM18,(LEN(Fixtures!AM18)-4))</f>
        <v>BOU</v>
      </c>
      <c r="AM19" s="9" t="str">
        <f>LEFT(Fixtures!AN18,(LEN(Fixtures!AN18)-4))</f>
        <v>EVE</v>
      </c>
    </row>
    <row r="20" spans="1:39" ht="12.75" customHeight="1" x14ac:dyDescent="0.35">
      <c r="A20" s="68" t="str">
        <f>Difficulties!A20</f>
        <v>Watford</v>
      </c>
      <c r="B20" s="9" t="str">
        <f>LEFT(Fixtures!C19,(LEN(Fixtures!C19)-4))</f>
        <v>BHA</v>
      </c>
      <c r="C20" s="9" t="str">
        <f>LEFT(Fixtures!D19,(LEN(Fixtures!D19)-4))</f>
        <v>BUR</v>
      </c>
      <c r="D20" s="9" t="str">
        <f>LEFT(Fixtures!E19,(LEN(Fixtures!E19)-4))</f>
        <v>CRY</v>
      </c>
      <c r="E20" s="9" t="str">
        <f>LEFT(Fixtures!F19,(LEN(Fixtures!F19)-4))</f>
        <v>TOT</v>
      </c>
      <c r="F20" s="9" t="str">
        <f>LEFT(Fixtures!G19,(LEN(Fixtures!G19)-4))</f>
        <v>MNU</v>
      </c>
      <c r="G20" s="9" t="str">
        <f>LEFT(Fixtures!H19,(LEN(Fixtures!H19)-4))</f>
        <v>FUL</v>
      </c>
      <c r="H20" s="9" t="str">
        <f>LEFT(Fixtures!I19,(LEN(Fixtures!I19)-4))</f>
        <v>ARS</v>
      </c>
      <c r="I20" s="9" t="str">
        <f>LEFT(Fixtures!J19,(LEN(Fixtures!J19)-4))</f>
        <v>BOU</v>
      </c>
      <c r="J20" s="9" t="str">
        <f>LEFT(Fixtures!K19,(LEN(Fixtures!K19)-4))</f>
        <v>WOL</v>
      </c>
      <c r="K20" s="9" t="str">
        <f>LEFT(Fixtures!L19,(LEN(Fixtures!L19)-4))</f>
        <v>HUD</v>
      </c>
      <c r="L20" s="9" t="str">
        <f>LEFT(Fixtures!M19,(LEN(Fixtures!M19)-4))</f>
        <v>NEW</v>
      </c>
      <c r="M20" s="9" t="str">
        <f>LEFT(Fixtures!N19,(LEN(Fixtures!N19)-4))</f>
        <v>SOU</v>
      </c>
      <c r="N20" s="9" t="str">
        <f>LEFT(Fixtures!O19,(LEN(Fixtures!O19)-4))</f>
        <v>LIV</v>
      </c>
      <c r="O20" s="9" t="str">
        <f>LEFT(Fixtures!P19,(LEN(Fixtures!P19)-4))</f>
        <v>LEI</v>
      </c>
      <c r="P20" s="9" t="str">
        <f>LEFT(Fixtures!Q19,(LEN(Fixtures!Q19)-4))</f>
        <v>MCI</v>
      </c>
      <c r="Q20" s="9" t="str">
        <f>LEFT(Fixtures!R19,(LEN(Fixtures!R19)-4))</f>
        <v>EVE</v>
      </c>
      <c r="R20" s="9" t="str">
        <f>LEFT(Fixtures!S19,(LEN(Fixtures!S19)-4))</f>
        <v>CAR</v>
      </c>
      <c r="S20" s="9" t="str">
        <f>LEFT(Fixtures!T19,(LEN(Fixtures!T19)-4))</f>
        <v>WHU</v>
      </c>
      <c r="T20" s="9" t="str">
        <f>LEFT(Fixtures!U19,(LEN(Fixtures!U19)-4))</f>
        <v>CHE</v>
      </c>
      <c r="U20" s="9" t="str">
        <f>LEFT(Fixtures!V19,(LEN(Fixtures!V19)-4))</f>
        <v>NEW</v>
      </c>
      <c r="V20" s="9" t="str">
        <f>LEFT(Fixtures!W19,(LEN(Fixtures!W19)-4))</f>
        <v>BOU</v>
      </c>
      <c r="W20" s="9" t="str">
        <f>LEFT(Fixtures!X19,(LEN(Fixtures!X19)-4))</f>
        <v>CRY</v>
      </c>
      <c r="X20" s="9" t="str">
        <f>LEFT(Fixtures!Y19,(LEN(Fixtures!Y19)-4))</f>
        <v>BUR</v>
      </c>
      <c r="Y20" s="9" t="str">
        <f>LEFT(Fixtures!Z19,(LEN(Fixtures!Z19)-4))</f>
        <v>TOT</v>
      </c>
      <c r="Z20" s="9" t="str">
        <f>LEFT(Fixtures!AA19,(LEN(Fixtures!AA19)-4))</f>
        <v>BHA</v>
      </c>
      <c r="AA20" s="9" t="str">
        <f>LEFT(Fixtures!AB19,(LEN(Fixtures!AB19)-4))</f>
        <v>EVE</v>
      </c>
      <c r="AB20" s="9" t="str">
        <f>LEFT(Fixtures!AC19,(LEN(Fixtures!AC19)-4))</f>
        <v>CAR</v>
      </c>
      <c r="AC20" s="9" t="str">
        <f>LEFT(Fixtures!AD19,(LEN(Fixtures!AD19)-4))</f>
        <v>LIV</v>
      </c>
      <c r="AD20" s="9" t="str">
        <f>LEFT(Fixtures!AE19,(LEN(Fixtures!AE19)-4))</f>
        <v>LEI</v>
      </c>
      <c r="AE20" s="9" t="str">
        <f>LEFT(Fixtures!AF19,(LEN(Fixtures!AF19)-4))</f>
        <v>MCI</v>
      </c>
      <c r="AF20" s="9" t="str">
        <f>LEFT(Fixtures!AG19,(LEN(Fixtures!AG19)-4))</f>
        <v>SOU</v>
      </c>
      <c r="AG20" s="9" t="str">
        <f>LEFT(Fixtures!AH19,(LEN(Fixtures!AH19)-4))</f>
        <v>MNU</v>
      </c>
      <c r="AH20" s="9" t="str">
        <f>LEFT(Fixtures!AI19,(LEN(Fixtures!AI19)-4))</f>
        <v>FUL</v>
      </c>
      <c r="AI20" s="9" t="str">
        <f>LEFT(Fixtures!AJ19,(LEN(Fixtures!AJ19)-4))</f>
        <v>ARS</v>
      </c>
      <c r="AJ20" s="9" t="str">
        <f>LEFT(Fixtures!AK19,(LEN(Fixtures!AK19)-4))</f>
        <v>HUD</v>
      </c>
      <c r="AK20" s="9" t="str">
        <f>LEFT(Fixtures!AL19,(LEN(Fixtures!AL19)-4))</f>
        <v>WOL</v>
      </c>
      <c r="AL20" s="9" t="str">
        <f>LEFT(Fixtures!AM19,(LEN(Fixtures!AM19)-4))</f>
        <v>CHE</v>
      </c>
      <c r="AM20" s="9" t="str">
        <f>LEFT(Fixtures!AN19,(LEN(Fixtures!AN19)-4))</f>
        <v>WHU</v>
      </c>
    </row>
    <row r="21" spans="1:39" ht="12.75" customHeight="1" x14ac:dyDescent="0.35">
      <c r="A21" s="68" t="str">
        <f>Difficulties!A21</f>
        <v>West Ham</v>
      </c>
      <c r="B21" s="9" t="str">
        <f>LEFT(Fixtures!C20,(LEN(Fixtures!C20)-4))</f>
        <v>LIV</v>
      </c>
      <c r="C21" s="9" t="str">
        <f>LEFT(Fixtures!D20,(LEN(Fixtures!D20)-4))</f>
        <v>BOU</v>
      </c>
      <c r="D21" s="9" t="str">
        <f>LEFT(Fixtures!E20,(LEN(Fixtures!E20)-4))</f>
        <v>ARS</v>
      </c>
      <c r="E21" s="9" t="str">
        <f>LEFT(Fixtures!F20,(LEN(Fixtures!F20)-4))</f>
        <v>WOL</v>
      </c>
      <c r="F21" s="9" t="str">
        <f>LEFT(Fixtures!G20,(LEN(Fixtures!G20)-4))</f>
        <v>EVE</v>
      </c>
      <c r="G21" s="9" t="str">
        <f>LEFT(Fixtures!H20,(LEN(Fixtures!H20)-4))</f>
        <v>CHE</v>
      </c>
      <c r="H21" s="9" t="str">
        <f>LEFT(Fixtures!I20,(LEN(Fixtures!I20)-4))</f>
        <v>MNU</v>
      </c>
      <c r="I21" s="9" t="str">
        <f>LEFT(Fixtures!J20,(LEN(Fixtures!J20)-4))</f>
        <v>BHA</v>
      </c>
      <c r="J21" s="9" t="str">
        <f>LEFT(Fixtures!K20,(LEN(Fixtures!K20)-4))</f>
        <v>TOT</v>
      </c>
      <c r="K21" s="9" t="str">
        <f>LEFT(Fixtures!L20,(LEN(Fixtures!L20)-4))</f>
        <v>LEI</v>
      </c>
      <c r="L21" s="9" t="str">
        <f>LEFT(Fixtures!M20,(LEN(Fixtures!M20)-4))</f>
        <v>BUR</v>
      </c>
      <c r="M21" s="9" t="str">
        <f>LEFT(Fixtures!N20,(LEN(Fixtures!N20)-4))</f>
        <v>HUD</v>
      </c>
      <c r="N21" s="9" t="str">
        <f>LEFT(Fixtures!O20,(LEN(Fixtures!O20)-4))</f>
        <v>MCI</v>
      </c>
      <c r="O21" s="9" t="str">
        <f>LEFT(Fixtures!P20,(LEN(Fixtures!P20)-4))</f>
        <v>NEW</v>
      </c>
      <c r="P21" s="9" t="str">
        <f>LEFT(Fixtures!Q20,(LEN(Fixtures!Q20)-4))</f>
        <v>CAR</v>
      </c>
      <c r="Q21" s="9" t="str">
        <f>LEFT(Fixtures!R20,(LEN(Fixtures!R20)-4))</f>
        <v>CRY</v>
      </c>
      <c r="R21" s="9" t="str">
        <f>LEFT(Fixtures!S20,(LEN(Fixtures!S20)-4))</f>
        <v>FUL</v>
      </c>
      <c r="S21" s="9" t="str">
        <f>LEFT(Fixtures!T20,(LEN(Fixtures!T20)-4))</f>
        <v>WAT</v>
      </c>
      <c r="T21" s="9" t="str">
        <f>LEFT(Fixtures!U20,(LEN(Fixtures!U20)-4))</f>
        <v>SOU</v>
      </c>
      <c r="U21" s="9" t="str">
        <f>LEFT(Fixtures!V20,(LEN(Fixtures!V20)-4))</f>
        <v>BUR</v>
      </c>
      <c r="V21" s="9" t="str">
        <f>LEFT(Fixtures!W20,(LEN(Fixtures!W20)-4))</f>
        <v>BHA</v>
      </c>
      <c r="W21" s="9" t="str">
        <f>LEFT(Fixtures!X20,(LEN(Fixtures!X20)-4))</f>
        <v>ARS</v>
      </c>
      <c r="X21" s="9" t="str">
        <f>LEFT(Fixtures!Y20,(LEN(Fixtures!Y20)-4))</f>
        <v>BOU</v>
      </c>
      <c r="Y21" s="9" t="str">
        <f>LEFT(Fixtures!Z20,(LEN(Fixtures!Z20)-4))</f>
        <v>WOL</v>
      </c>
      <c r="Z21" s="9" t="str">
        <f>LEFT(Fixtures!AA20,(LEN(Fixtures!AA20)-4))</f>
        <v>LIV</v>
      </c>
      <c r="AA21" s="9" t="str">
        <f>LEFT(Fixtures!AB20,(LEN(Fixtures!AB20)-4))</f>
        <v>CRY</v>
      </c>
      <c r="AB21" s="9" t="str">
        <f>LEFT(Fixtures!AC20,(LEN(Fixtures!AC20)-4))</f>
        <v>FUL</v>
      </c>
      <c r="AC21" s="9" t="str">
        <f>LEFT(Fixtures!AD20,(LEN(Fixtures!AD20)-4))</f>
        <v>MCI</v>
      </c>
      <c r="AD21" s="9" t="str">
        <f>LEFT(Fixtures!AE20,(LEN(Fixtures!AE20)-4))</f>
        <v>NEW</v>
      </c>
      <c r="AE21" s="9" t="str">
        <f>LEFT(Fixtures!AF20,(LEN(Fixtures!AF20)-4))</f>
        <v>CAR</v>
      </c>
      <c r="AF21" s="9" t="str">
        <f>LEFT(Fixtures!AG20,(LEN(Fixtures!AG20)-4))</f>
        <v>HUD</v>
      </c>
      <c r="AG21" s="9" t="str">
        <f>LEFT(Fixtures!AH20,(LEN(Fixtures!AH20)-4))</f>
        <v>EVE</v>
      </c>
      <c r="AH21" s="9" t="str">
        <f>LEFT(Fixtures!AI20,(LEN(Fixtures!AI20)-4))</f>
        <v>CHE</v>
      </c>
      <c r="AI21" s="9" t="str">
        <f>LEFT(Fixtures!AJ20,(LEN(Fixtures!AJ20)-4))</f>
        <v>MNU</v>
      </c>
      <c r="AJ21" s="9" t="str">
        <f>LEFT(Fixtures!AK20,(LEN(Fixtures!AK20)-4))</f>
        <v>LEI</v>
      </c>
      <c r="AK21" s="9" t="str">
        <f>LEFT(Fixtures!AL20,(LEN(Fixtures!AL20)-4))</f>
        <v>TOT</v>
      </c>
      <c r="AL21" s="9" t="str">
        <f>LEFT(Fixtures!AM20,(LEN(Fixtures!AM20)-4))</f>
        <v>SOU</v>
      </c>
      <c r="AM21" s="9" t="str">
        <f>LEFT(Fixtures!AN20,(LEN(Fixtures!AN20)-4))</f>
        <v>WAT</v>
      </c>
    </row>
    <row r="22" spans="1:39" ht="12.75" customHeight="1" x14ac:dyDescent="0.35">
      <c r="A22" s="68" t="str">
        <f>Difficulties!A22</f>
        <v>Wolves</v>
      </c>
      <c r="B22" s="9" t="str">
        <f>LEFT(Fixtures!C21,(LEN(Fixtures!C21)-4))</f>
        <v>EVE</v>
      </c>
      <c r="C22" s="9" t="str">
        <f>LEFT(Fixtures!D21,(LEN(Fixtures!D21)-4))</f>
        <v>LEI</v>
      </c>
      <c r="D22" s="9" t="str">
        <f>LEFT(Fixtures!E21,(LEN(Fixtures!E21)-4))</f>
        <v>MCI</v>
      </c>
      <c r="E22" s="9" t="str">
        <f>LEFT(Fixtures!F21,(LEN(Fixtures!F21)-4))</f>
        <v>WHU</v>
      </c>
      <c r="F22" s="9" t="str">
        <f>LEFT(Fixtures!G21,(LEN(Fixtures!G21)-4))</f>
        <v>BUR</v>
      </c>
      <c r="G22" s="9" t="str">
        <f>LEFT(Fixtures!H21,(LEN(Fixtures!H21)-4))</f>
        <v>MNU</v>
      </c>
      <c r="H22" s="9" t="str">
        <f>LEFT(Fixtures!I21,(LEN(Fixtures!I21)-4))</f>
        <v>SOU</v>
      </c>
      <c r="I22" s="9" t="str">
        <f>LEFT(Fixtures!J21,(LEN(Fixtures!J21)-4))</f>
        <v>CRY</v>
      </c>
      <c r="J22" s="9" t="str">
        <f>LEFT(Fixtures!K21,(LEN(Fixtures!K21)-4))</f>
        <v>WAT</v>
      </c>
      <c r="K22" s="9" t="str">
        <f>LEFT(Fixtures!L21,(LEN(Fixtures!L21)-4))</f>
        <v>BHA</v>
      </c>
      <c r="L22" s="9" t="str">
        <f>LEFT(Fixtures!M21,(LEN(Fixtures!M21)-4))</f>
        <v>TOT</v>
      </c>
      <c r="M22" s="9" t="str">
        <f>LEFT(Fixtures!N21,(LEN(Fixtures!N21)-4))</f>
        <v>ARS</v>
      </c>
      <c r="N22" s="9" t="str">
        <f>LEFT(Fixtures!O21,(LEN(Fixtures!O21)-4))</f>
        <v>HUD</v>
      </c>
      <c r="O22" s="9" t="str">
        <f>LEFT(Fixtures!P21,(LEN(Fixtures!P21)-4))</f>
        <v>CAR</v>
      </c>
      <c r="P22" s="9" t="str">
        <f>LEFT(Fixtures!Q21,(LEN(Fixtures!Q21)-4))</f>
        <v>CHE</v>
      </c>
      <c r="Q22" s="9" t="str">
        <f>LEFT(Fixtures!R21,(LEN(Fixtures!R21)-4))</f>
        <v>NEW</v>
      </c>
      <c r="R22" s="9" t="str">
        <f>LEFT(Fixtures!S21,(LEN(Fixtures!S21)-4))</f>
        <v>BOU</v>
      </c>
      <c r="S22" s="9" t="str">
        <f>LEFT(Fixtures!T21,(LEN(Fixtures!T21)-4))</f>
        <v>LIV</v>
      </c>
      <c r="T22" s="9" t="str">
        <f>LEFT(Fixtures!U21,(LEN(Fixtures!U21)-4))</f>
        <v>FUL</v>
      </c>
      <c r="U22" s="9" t="str">
        <f>LEFT(Fixtures!V21,(LEN(Fixtures!V21)-4))</f>
        <v>TOT</v>
      </c>
      <c r="V22" s="9" t="str">
        <f>LEFT(Fixtures!W21,(LEN(Fixtures!W21)-4))</f>
        <v>CRY</v>
      </c>
      <c r="W22" s="9" t="str">
        <f>LEFT(Fixtures!X21,(LEN(Fixtures!X21)-4))</f>
        <v>MCI</v>
      </c>
      <c r="X22" s="9" t="str">
        <f>LEFT(Fixtures!Y21,(LEN(Fixtures!Y21)-4))</f>
        <v>LEI</v>
      </c>
      <c r="Y22" s="9" t="str">
        <f>LEFT(Fixtures!Z21,(LEN(Fixtures!Z21)-4))</f>
        <v>WHU</v>
      </c>
      <c r="Z22" s="9" t="str">
        <f>LEFT(Fixtures!AA21,(LEN(Fixtures!AA21)-4))</f>
        <v>EVE</v>
      </c>
      <c r="AA22" s="9" t="str">
        <f>LEFT(Fixtures!AB21,(LEN(Fixtures!AB21)-4))</f>
        <v>NEW</v>
      </c>
      <c r="AB22" s="9" t="str">
        <f>LEFT(Fixtures!AC21,(LEN(Fixtures!AC21)-4))</f>
        <v>BOU</v>
      </c>
      <c r="AC22" s="9" t="str">
        <f>LEFT(Fixtures!AD21,(LEN(Fixtures!AD21)-4))</f>
        <v>HUD</v>
      </c>
      <c r="AD22" s="9" t="str">
        <f>LEFT(Fixtures!AE21,(LEN(Fixtures!AE21)-4))</f>
        <v>CAR</v>
      </c>
      <c r="AE22" s="9" t="str">
        <f>LEFT(Fixtures!AF21,(LEN(Fixtures!AF21)-4))</f>
        <v>CHE</v>
      </c>
      <c r="AF22" s="9" t="str">
        <f>LEFT(Fixtures!AG21,(LEN(Fixtures!AG21)-4))</f>
        <v>ARS</v>
      </c>
      <c r="AG22" s="9" t="str">
        <f>LEFT(Fixtures!AH21,(LEN(Fixtures!AH21)-4))</f>
        <v>BUR</v>
      </c>
      <c r="AH22" s="9" t="str">
        <f>LEFT(Fixtures!AI21,(LEN(Fixtures!AI21)-4))</f>
        <v>MNU</v>
      </c>
      <c r="AI22" s="9" t="str">
        <f>LEFT(Fixtures!AJ21,(LEN(Fixtures!AJ21)-4))</f>
        <v>SOU</v>
      </c>
      <c r="AJ22" s="9" t="str">
        <f>LEFT(Fixtures!AK21,(LEN(Fixtures!AK21)-4))</f>
        <v>BHA</v>
      </c>
      <c r="AK22" s="9" t="str">
        <f>LEFT(Fixtures!AL21,(LEN(Fixtures!AL21)-4))</f>
        <v>WAT</v>
      </c>
      <c r="AL22" s="9" t="str">
        <f>LEFT(Fixtures!AM21,(LEN(Fixtures!AM21)-4))</f>
        <v>FUL</v>
      </c>
      <c r="AM22" s="9" t="str">
        <f>LEFT(Fixtures!AN21,(LEN(Fixtures!AN21)-4))</f>
        <v>LIV</v>
      </c>
    </row>
    <row r="23" spans="1:39" ht="15.75" customHeight="1" x14ac:dyDescent="0.3">
      <c r="A23" s="5" t="s">
        <v>80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71" customFormat="1" ht="12.75" customHeight="1" x14ac:dyDescent="0.35">
      <c r="A24" s="69" t="s">
        <v>1</v>
      </c>
      <c r="B24" s="69" t="s">
        <v>6</v>
      </c>
      <c r="C24" s="69" t="s">
        <v>7</v>
      </c>
      <c r="D24" s="69" t="s">
        <v>8</v>
      </c>
      <c r="E24" s="69" t="s">
        <v>9</v>
      </c>
      <c r="F24" s="69" t="s">
        <v>10</v>
      </c>
      <c r="G24" s="69" t="s">
        <v>11</v>
      </c>
      <c r="H24" s="69" t="s">
        <v>12</v>
      </c>
      <c r="I24" s="69" t="s">
        <v>13</v>
      </c>
      <c r="J24" s="69" t="s">
        <v>14</v>
      </c>
      <c r="K24" s="69" t="s">
        <v>15</v>
      </c>
      <c r="L24" s="68" t="s">
        <v>16</v>
      </c>
      <c r="M24" s="68" t="s">
        <v>17</v>
      </c>
      <c r="N24" s="68" t="s">
        <v>18</v>
      </c>
      <c r="O24" s="68" t="s">
        <v>19</v>
      </c>
      <c r="P24" s="68" t="s">
        <v>20</v>
      </c>
      <c r="Q24" s="68" t="s">
        <v>21</v>
      </c>
      <c r="R24" s="68" t="s">
        <v>22</v>
      </c>
      <c r="S24" s="68" t="s">
        <v>23</v>
      </c>
      <c r="T24" s="68" t="s">
        <v>24</v>
      </c>
      <c r="U24" s="68" t="s">
        <v>25</v>
      </c>
      <c r="V24" s="68" t="s">
        <v>26</v>
      </c>
      <c r="W24" s="68" t="s">
        <v>27</v>
      </c>
      <c r="X24" s="68" t="s">
        <v>28</v>
      </c>
      <c r="Y24" s="68" t="s">
        <v>29</v>
      </c>
      <c r="Z24" s="68" t="s">
        <v>30</v>
      </c>
      <c r="AA24" s="68" t="s">
        <v>31</v>
      </c>
      <c r="AB24" s="68" t="s">
        <v>32</v>
      </c>
      <c r="AC24" s="68" t="s">
        <v>33</v>
      </c>
      <c r="AD24" s="68" t="s">
        <v>34</v>
      </c>
      <c r="AE24" s="68" t="s">
        <v>35</v>
      </c>
      <c r="AF24" s="68" t="s">
        <v>36</v>
      </c>
      <c r="AG24" s="68" t="s">
        <v>37</v>
      </c>
      <c r="AH24" s="68" t="s">
        <v>38</v>
      </c>
      <c r="AI24" s="68" t="s">
        <v>39</v>
      </c>
      <c r="AJ24" s="68" t="s">
        <v>40</v>
      </c>
      <c r="AK24" s="68" t="s">
        <v>41</v>
      </c>
      <c r="AL24" s="68" t="s">
        <v>42</v>
      </c>
      <c r="AM24" s="68" t="s">
        <v>43</v>
      </c>
    </row>
    <row r="25" spans="1:39" ht="12.75" customHeight="1" x14ac:dyDescent="0.35">
      <c r="A25" s="68" t="str">
        <f>A3</f>
        <v>Arsenal</v>
      </c>
      <c r="B25" s="9" t="str">
        <f>LEFT(RIGHT(Fixtures!C2,2),1)</f>
        <v>H</v>
      </c>
      <c r="C25" s="9" t="str">
        <f>LEFT(RIGHT(Fixtures!D2,2),1)</f>
        <v>A</v>
      </c>
      <c r="D25" s="9" t="str">
        <f>LEFT(RIGHT(Fixtures!E2,2),1)</f>
        <v>H</v>
      </c>
      <c r="E25" s="9" t="str">
        <f>LEFT(RIGHT(Fixtures!F2,2),1)</f>
        <v>A</v>
      </c>
      <c r="F25" s="9" t="str">
        <f>LEFT(RIGHT(Fixtures!G2,2),1)</f>
        <v>A</v>
      </c>
      <c r="G25" s="9" t="str">
        <f>LEFT(RIGHT(Fixtures!H2,2),1)</f>
        <v>H</v>
      </c>
      <c r="H25" s="9" t="str">
        <f>LEFT(RIGHT(Fixtures!I2,2),1)</f>
        <v>H</v>
      </c>
      <c r="I25" s="9" t="str">
        <f>LEFT(RIGHT(Fixtures!J2,2),1)</f>
        <v>A</v>
      </c>
      <c r="J25" s="9" t="str">
        <f>LEFT(RIGHT(Fixtures!K2,2),1)</f>
        <v>H</v>
      </c>
      <c r="K25" s="9" t="str">
        <f>LEFT(RIGHT(Fixtures!L2,2),1)</f>
        <v>A</v>
      </c>
      <c r="L25" s="9" t="str">
        <f>LEFT(RIGHT(Fixtures!M2,2),1)</f>
        <v>H</v>
      </c>
      <c r="M25" s="9" t="str">
        <f>LEFT(RIGHT(Fixtures!N2,2),1)</f>
        <v>H</v>
      </c>
      <c r="N25" s="9" t="str">
        <f>LEFT(RIGHT(Fixtures!O2,2),1)</f>
        <v>A</v>
      </c>
      <c r="O25" s="9" t="str">
        <f>LEFT(RIGHT(Fixtures!P2,2),1)</f>
        <v>H</v>
      </c>
      <c r="P25" s="9" t="str">
        <f>LEFT(RIGHT(Fixtures!Q2,2),1)</f>
        <v>A</v>
      </c>
      <c r="Q25" s="9" t="str">
        <f>LEFT(RIGHT(Fixtures!R2,2),1)</f>
        <v>H</v>
      </c>
      <c r="R25" s="9" t="str">
        <f>LEFT(RIGHT(Fixtures!S2,2),1)</f>
        <v>A</v>
      </c>
      <c r="S25" s="9" t="str">
        <f>LEFT(RIGHT(Fixtures!T2,2),1)</f>
        <v>H</v>
      </c>
      <c r="T25" s="9" t="str">
        <f>LEFT(RIGHT(Fixtures!U2,2),1)</f>
        <v>A</v>
      </c>
      <c r="U25" s="9" t="str">
        <f>LEFT(RIGHT(Fixtures!V2,2),1)</f>
        <v>A</v>
      </c>
      <c r="V25" s="9" t="str">
        <f>LEFT(RIGHT(Fixtures!W2,2),1)</f>
        <v>H</v>
      </c>
      <c r="W25" s="9" t="str">
        <f>LEFT(RIGHT(Fixtures!X2,2),1)</f>
        <v>A</v>
      </c>
      <c r="X25" s="9" t="str">
        <f>LEFT(RIGHT(Fixtures!Y2,2),1)</f>
        <v>H</v>
      </c>
      <c r="Y25" s="9" t="str">
        <f>LEFT(RIGHT(Fixtures!Z2,2),1)</f>
        <v>H</v>
      </c>
      <c r="Z25" s="9" t="str">
        <f>LEFT(RIGHT(Fixtures!AA2,2),1)</f>
        <v>A</v>
      </c>
      <c r="AA25" s="9" t="str">
        <f>LEFT(RIGHT(Fixtures!AB2,2),1)</f>
        <v>A</v>
      </c>
      <c r="AB25" s="9" t="str">
        <f>LEFT(RIGHT(Fixtures!AC2,2),1)</f>
        <v>H</v>
      </c>
      <c r="AC25" s="9" t="str">
        <f>LEFT(RIGHT(Fixtures!AD2,2),1)</f>
        <v>H</v>
      </c>
      <c r="AD25" s="9" t="str">
        <f>LEFT(RIGHT(Fixtures!AE2,2),1)</f>
        <v>A</v>
      </c>
      <c r="AE25" s="9" t="str">
        <f>LEFT(RIGHT(Fixtures!AF2,2),1)</f>
        <v>H</v>
      </c>
      <c r="AF25" s="9" t="str">
        <f>LEFT(RIGHT(Fixtures!AG2,2),1)</f>
        <v>A</v>
      </c>
      <c r="AG25" s="9" t="str">
        <f>LEFT(RIGHT(Fixtures!AH2,2),1)</f>
        <v>H</v>
      </c>
      <c r="AH25" s="9" t="str">
        <f>LEFT(RIGHT(Fixtures!AI2,2),1)</f>
        <v>A</v>
      </c>
      <c r="AI25" s="9" t="str">
        <f>LEFT(RIGHT(Fixtures!AJ2,2),1)</f>
        <v>A</v>
      </c>
      <c r="AJ25" s="9" t="str">
        <f>LEFT(RIGHT(Fixtures!AK2,2),1)</f>
        <v>H</v>
      </c>
      <c r="AK25" s="9" t="str">
        <f>LEFT(RIGHT(Fixtures!AL2,2),1)</f>
        <v>A</v>
      </c>
      <c r="AL25" s="9" t="str">
        <f>LEFT(RIGHT(Fixtures!AM2,2),1)</f>
        <v>H</v>
      </c>
      <c r="AM25" s="9" t="str">
        <f>LEFT(RIGHT(Fixtures!AN2,2),1)</f>
        <v>A</v>
      </c>
    </row>
    <row r="26" spans="1:39" ht="12.75" customHeight="1" x14ac:dyDescent="0.35">
      <c r="A26" s="68" t="str">
        <f t="shared" ref="A26:A44" si="0">A4</f>
        <v>Bournemouth</v>
      </c>
      <c r="B26" s="9" t="str">
        <f>LEFT(RIGHT(Fixtures!C3,2),1)</f>
        <v>H</v>
      </c>
      <c r="C26" s="9" t="str">
        <f>LEFT(RIGHT(Fixtures!D3,2),1)</f>
        <v>A</v>
      </c>
      <c r="D26" s="9" t="str">
        <f>LEFT(RIGHT(Fixtures!E3,2),1)</f>
        <v>H</v>
      </c>
      <c r="E26" s="9" t="str">
        <f>LEFT(RIGHT(Fixtures!F3,2),1)</f>
        <v>A</v>
      </c>
      <c r="F26" s="9" t="str">
        <f>LEFT(RIGHT(Fixtures!G3,2),1)</f>
        <v>H</v>
      </c>
      <c r="G26" s="9" t="str">
        <f>LEFT(RIGHT(Fixtures!H3,2),1)</f>
        <v>A</v>
      </c>
      <c r="H26" s="9" t="str">
        <f>LEFT(RIGHT(Fixtures!I3,2),1)</f>
        <v>H</v>
      </c>
      <c r="I26" s="9" t="str">
        <f>LEFT(RIGHT(Fixtures!J3,2),1)</f>
        <v>A</v>
      </c>
      <c r="J26" s="9" t="str">
        <f>LEFT(RIGHT(Fixtures!K3,2),1)</f>
        <v>H</v>
      </c>
      <c r="K26" s="9" t="str">
        <f>LEFT(RIGHT(Fixtures!L3,2),1)</f>
        <v>A</v>
      </c>
      <c r="L26" s="9" t="str">
        <f>LEFT(RIGHT(Fixtures!M3,2),1)</f>
        <v>H</v>
      </c>
      <c r="M26" s="9" t="str">
        <f>LEFT(RIGHT(Fixtures!N3,2),1)</f>
        <v>A</v>
      </c>
      <c r="N26" s="9" t="str">
        <f>LEFT(RIGHT(Fixtures!O3,2),1)</f>
        <v>H</v>
      </c>
      <c r="O26" s="9" t="str">
        <f>LEFT(RIGHT(Fixtures!P3,2),1)</f>
        <v>A</v>
      </c>
      <c r="P26" s="9" t="str">
        <f>LEFT(RIGHT(Fixtures!Q3,2),1)</f>
        <v>H</v>
      </c>
      <c r="Q26" s="9" t="str">
        <f>LEFT(RIGHT(Fixtures!R3,2),1)</f>
        <v>H</v>
      </c>
      <c r="R26" s="9" t="str">
        <f>LEFT(RIGHT(Fixtures!S3,2),1)</f>
        <v>A</v>
      </c>
      <c r="S26" s="9" t="str">
        <f>LEFT(RIGHT(Fixtures!T3,2),1)</f>
        <v>H</v>
      </c>
      <c r="T26" s="9" t="str">
        <f>LEFT(RIGHT(Fixtures!U3,2),1)</f>
        <v>A</v>
      </c>
      <c r="U26" s="9" t="str">
        <f>LEFT(RIGHT(Fixtures!V3,2),1)</f>
        <v>A</v>
      </c>
      <c r="V26" s="9" t="str">
        <f>LEFT(RIGHT(Fixtures!W3,2),1)</f>
        <v>H</v>
      </c>
      <c r="W26" s="9" t="str">
        <f>LEFT(RIGHT(Fixtures!X3,2),1)</f>
        <v>A</v>
      </c>
      <c r="X26" s="9" t="str">
        <f>LEFT(RIGHT(Fixtures!Y3,2),1)</f>
        <v>H</v>
      </c>
      <c r="Y26" s="9" t="str">
        <f>LEFT(RIGHT(Fixtures!Z3,2),1)</f>
        <v>H</v>
      </c>
      <c r="Z26" s="9" t="str">
        <f>LEFT(RIGHT(Fixtures!AA3,2),1)</f>
        <v>A</v>
      </c>
      <c r="AA26" s="9" t="str">
        <f>LEFT(RIGHT(Fixtures!AB3,2),1)</f>
        <v>A</v>
      </c>
      <c r="AB26" s="9" t="str">
        <f>LEFT(RIGHT(Fixtures!AC3,2),1)</f>
        <v>H</v>
      </c>
      <c r="AC26" s="9" t="str">
        <f>LEFT(RIGHT(Fixtures!AD3,2),1)</f>
        <v>A</v>
      </c>
      <c r="AD26" s="9" t="str">
        <f>LEFT(RIGHT(Fixtures!AE3,2),1)</f>
        <v>H</v>
      </c>
      <c r="AE26" s="9" t="str">
        <f>LEFT(RIGHT(Fixtures!AF3,2),1)</f>
        <v>A</v>
      </c>
      <c r="AF26" s="9" t="str">
        <f>LEFT(RIGHT(Fixtures!AG3,2),1)</f>
        <v>H</v>
      </c>
      <c r="AG26" s="9" t="str">
        <f>LEFT(RIGHT(Fixtures!AH3,2),1)</f>
        <v>A</v>
      </c>
      <c r="AH26" s="9" t="str">
        <f>LEFT(RIGHT(Fixtures!AI3,2),1)</f>
        <v>H</v>
      </c>
      <c r="AI26" s="9" t="str">
        <f>LEFT(RIGHT(Fixtures!AJ3,2),1)</f>
        <v>A</v>
      </c>
      <c r="AJ26" s="9" t="str">
        <f>LEFT(RIGHT(Fixtures!AK3,2),1)</f>
        <v>H</v>
      </c>
      <c r="AK26" s="9" t="str">
        <f>LEFT(RIGHT(Fixtures!AL3,2),1)</f>
        <v>A</v>
      </c>
      <c r="AL26" s="9" t="str">
        <f>LEFT(RIGHT(Fixtures!AM3,2),1)</f>
        <v>H</v>
      </c>
      <c r="AM26" s="9" t="str">
        <f>LEFT(RIGHT(Fixtures!AN3,2),1)</f>
        <v>A</v>
      </c>
    </row>
    <row r="27" spans="1:39" ht="12.75" customHeight="1" x14ac:dyDescent="0.35">
      <c r="A27" s="68" t="str">
        <f t="shared" si="0"/>
        <v>Brighton</v>
      </c>
      <c r="B27" s="9" t="str">
        <f>LEFT(RIGHT(Fixtures!C4,2),1)</f>
        <v>A</v>
      </c>
      <c r="C27" s="9" t="str">
        <f>LEFT(RIGHT(Fixtures!D4,2),1)</f>
        <v>H</v>
      </c>
      <c r="D27" s="9" t="str">
        <f>LEFT(RIGHT(Fixtures!E4,2),1)</f>
        <v>A</v>
      </c>
      <c r="E27" s="9" t="str">
        <f>LEFT(RIGHT(Fixtures!F4,2),1)</f>
        <v>H</v>
      </c>
      <c r="F27" s="9" t="str">
        <f>LEFT(RIGHT(Fixtures!G4,2),1)</f>
        <v>A</v>
      </c>
      <c r="G27" s="9" t="str">
        <f>LEFT(RIGHT(Fixtures!H4,2),1)</f>
        <v>H</v>
      </c>
      <c r="H27" s="9" t="str">
        <f>LEFT(RIGHT(Fixtures!I4,2),1)</f>
        <v>A</v>
      </c>
      <c r="I27" s="9" t="str">
        <f>LEFT(RIGHT(Fixtures!J4,2),1)</f>
        <v>H</v>
      </c>
      <c r="J27" s="9" t="str">
        <f>LEFT(RIGHT(Fixtures!K4,2),1)</f>
        <v>A</v>
      </c>
      <c r="K27" s="9" t="str">
        <f>LEFT(RIGHT(Fixtures!L4,2),1)</f>
        <v>H</v>
      </c>
      <c r="L27" s="9" t="str">
        <f>LEFT(RIGHT(Fixtures!M4,2),1)</f>
        <v>A</v>
      </c>
      <c r="M27" s="9" t="str">
        <f>LEFT(RIGHT(Fixtures!N4,2),1)</f>
        <v>A</v>
      </c>
      <c r="N27" s="9" t="str">
        <f>LEFT(RIGHT(Fixtures!O4,2),1)</f>
        <v>H</v>
      </c>
      <c r="O27" s="9" t="str">
        <f>LEFT(RIGHT(Fixtures!P4,2),1)</f>
        <v>A</v>
      </c>
      <c r="P27" s="9" t="str">
        <f>LEFT(RIGHT(Fixtures!Q4,2),1)</f>
        <v>H</v>
      </c>
      <c r="Q27" s="9" t="str">
        <f>LEFT(RIGHT(Fixtures!R4,2),1)</f>
        <v>A</v>
      </c>
      <c r="R27" s="9" t="str">
        <f>LEFT(RIGHT(Fixtures!S4,2),1)</f>
        <v>H</v>
      </c>
      <c r="S27" s="9" t="str">
        <f>LEFT(RIGHT(Fixtures!T4,2),1)</f>
        <v>A</v>
      </c>
      <c r="T27" s="9" t="str">
        <f>LEFT(RIGHT(Fixtures!U4,2),1)</f>
        <v>H</v>
      </c>
      <c r="U27" s="9" t="str">
        <f>LEFT(RIGHT(Fixtures!V4,2),1)</f>
        <v>H</v>
      </c>
      <c r="V27" s="9" t="str">
        <f>LEFT(RIGHT(Fixtures!W4,2),1)</f>
        <v>A</v>
      </c>
      <c r="W27" s="9" t="str">
        <f>LEFT(RIGHT(Fixtures!X4,2),1)</f>
        <v>H</v>
      </c>
      <c r="X27" s="9" t="str">
        <f>LEFT(RIGHT(Fixtures!Y4,2),1)</f>
        <v>A</v>
      </c>
      <c r="Y27" s="9" t="str">
        <f>LEFT(RIGHT(Fixtures!Z4,2),1)</f>
        <v>A</v>
      </c>
      <c r="Z27" s="9" t="str">
        <f>LEFT(RIGHT(Fixtures!AA4,2),1)</f>
        <v>H</v>
      </c>
      <c r="AA27" s="9" t="str">
        <f>LEFT(RIGHT(Fixtures!AB4,2),1)</f>
        <v>H</v>
      </c>
      <c r="AB27" s="9" t="str">
        <f>LEFT(RIGHT(Fixtures!AC4,2),1)</f>
        <v>A</v>
      </c>
      <c r="AC27" s="9" t="str">
        <f>LEFT(RIGHT(Fixtures!AD4,2),1)</f>
        <v>A</v>
      </c>
      <c r="AD27" s="9" t="str">
        <f>LEFT(RIGHT(Fixtures!AE4,2),1)</f>
        <v>H</v>
      </c>
      <c r="AE27" s="9" t="str">
        <f>LEFT(RIGHT(Fixtures!AF4,2),1)</f>
        <v>A</v>
      </c>
      <c r="AF27" s="9" t="str">
        <f>LEFT(RIGHT(Fixtures!AG4,2),1)</f>
        <v>H</v>
      </c>
      <c r="AG27" s="9" t="str">
        <f>LEFT(RIGHT(Fixtures!AH4,2),1)</f>
        <v>H</v>
      </c>
      <c r="AH27" s="9" t="str">
        <f>LEFT(RIGHT(Fixtures!AI4,2),1)</f>
        <v>A</v>
      </c>
      <c r="AI27" s="9" t="str">
        <f>LEFT(RIGHT(Fixtures!AJ4,2),1)</f>
        <v>H</v>
      </c>
      <c r="AJ27" s="9" t="str">
        <f>LEFT(RIGHT(Fixtures!AK4,2),1)</f>
        <v>A</v>
      </c>
      <c r="AK27" s="9" t="str">
        <f>LEFT(RIGHT(Fixtures!AL4,2),1)</f>
        <v>H</v>
      </c>
      <c r="AL27" s="9" t="str">
        <f>LEFT(RIGHT(Fixtures!AM4,2),1)</f>
        <v>A</v>
      </c>
      <c r="AM27" s="9" t="str">
        <f>LEFT(RIGHT(Fixtures!AN4,2),1)</f>
        <v>H</v>
      </c>
    </row>
    <row r="28" spans="1:39" ht="12.75" customHeight="1" x14ac:dyDescent="0.35">
      <c r="A28" s="68" t="str">
        <f t="shared" si="0"/>
        <v>Burnley</v>
      </c>
      <c r="B28" s="9" t="str">
        <f>LEFT(RIGHT(Fixtures!C5,2),1)</f>
        <v>A</v>
      </c>
      <c r="C28" s="9" t="str">
        <f>LEFT(RIGHT(Fixtures!D5,2),1)</f>
        <v>H</v>
      </c>
      <c r="D28" s="9" t="str">
        <f>LEFT(RIGHT(Fixtures!E5,2),1)</f>
        <v>A</v>
      </c>
      <c r="E28" s="9" t="str">
        <f>LEFT(RIGHT(Fixtures!F5,2),1)</f>
        <v>H</v>
      </c>
      <c r="F28" s="9" t="str">
        <f>LEFT(RIGHT(Fixtures!G5,2),1)</f>
        <v>A</v>
      </c>
      <c r="G28" s="9" t="str">
        <f>LEFT(RIGHT(Fixtures!H5,2),1)</f>
        <v>H</v>
      </c>
      <c r="H28" s="9" t="str">
        <f>LEFT(RIGHT(Fixtures!I5,2),1)</f>
        <v>A</v>
      </c>
      <c r="I28" s="9" t="str">
        <f>LEFT(RIGHT(Fixtures!J5,2),1)</f>
        <v>H</v>
      </c>
      <c r="J28" s="9" t="str">
        <f>LEFT(RIGHT(Fixtures!K5,2),1)</f>
        <v>A</v>
      </c>
      <c r="K28" s="9" t="str">
        <f>LEFT(RIGHT(Fixtures!L5,2),1)</f>
        <v>H</v>
      </c>
      <c r="L28" s="9" t="str">
        <f>LEFT(RIGHT(Fixtures!M5,2),1)</f>
        <v>A</v>
      </c>
      <c r="M28" s="9" t="str">
        <f>LEFT(RIGHT(Fixtures!N5,2),1)</f>
        <v>A</v>
      </c>
      <c r="N28" s="9" t="str">
        <f>LEFT(RIGHT(Fixtures!O5,2),1)</f>
        <v>H</v>
      </c>
      <c r="O28" s="9" t="str">
        <f>LEFT(RIGHT(Fixtures!P5,2),1)</f>
        <v>A</v>
      </c>
      <c r="P28" s="9" t="str">
        <f>LEFT(RIGHT(Fixtures!Q5,2),1)</f>
        <v>H</v>
      </c>
      <c r="Q28" s="9" t="str">
        <f>LEFT(RIGHT(Fixtures!R5,2),1)</f>
        <v>H</v>
      </c>
      <c r="R28" s="9" t="str">
        <f>LEFT(RIGHT(Fixtures!S5,2),1)</f>
        <v>A</v>
      </c>
      <c r="S28" s="9" t="str">
        <f>LEFT(RIGHT(Fixtures!T5,2),1)</f>
        <v>A</v>
      </c>
      <c r="T28" s="9" t="str">
        <f>LEFT(RIGHT(Fixtures!U5,2),1)</f>
        <v>H</v>
      </c>
      <c r="U28" s="9" t="str">
        <f>LEFT(RIGHT(Fixtures!V5,2),1)</f>
        <v>H</v>
      </c>
      <c r="V28" s="9" t="str">
        <f>LEFT(RIGHT(Fixtures!W5,2),1)</f>
        <v>A</v>
      </c>
      <c r="W28" s="9" t="str">
        <f>LEFT(RIGHT(Fixtures!X5,2),1)</f>
        <v>H</v>
      </c>
      <c r="X28" s="9" t="str">
        <f>LEFT(RIGHT(Fixtures!Y5,2),1)</f>
        <v>A</v>
      </c>
      <c r="Y28" s="9" t="str">
        <f>LEFT(RIGHT(Fixtures!Z5,2),1)</f>
        <v>A</v>
      </c>
      <c r="Z28" s="9" t="str">
        <f>LEFT(RIGHT(Fixtures!AA5,2),1)</f>
        <v>H</v>
      </c>
      <c r="AA28" s="9" t="str">
        <f>LEFT(RIGHT(Fixtures!AB5,2),1)</f>
        <v>A</v>
      </c>
      <c r="AB28" s="9" t="str">
        <f>LEFT(RIGHT(Fixtures!AC5,2),1)</f>
        <v>H</v>
      </c>
      <c r="AC28" s="9" t="str">
        <f>LEFT(RIGHT(Fixtures!AD5,2),1)</f>
        <v>A</v>
      </c>
      <c r="AD28" s="9" t="str">
        <f>LEFT(RIGHT(Fixtures!AE5,2),1)</f>
        <v>H</v>
      </c>
      <c r="AE28" s="9" t="str">
        <f>LEFT(RIGHT(Fixtures!AF5,2),1)</f>
        <v>A</v>
      </c>
      <c r="AF28" s="9" t="str">
        <f>LEFT(RIGHT(Fixtures!AG5,2),1)</f>
        <v>H</v>
      </c>
      <c r="AG28" s="9" t="str">
        <f>LEFT(RIGHT(Fixtures!AH5,2),1)</f>
        <v>H</v>
      </c>
      <c r="AH28" s="9" t="str">
        <f>LEFT(RIGHT(Fixtures!AI5,2),1)</f>
        <v>A</v>
      </c>
      <c r="AI28" s="9" t="str">
        <f>LEFT(RIGHT(Fixtures!AJ5,2),1)</f>
        <v>H</v>
      </c>
      <c r="AJ28" s="9" t="str">
        <f>LEFT(RIGHT(Fixtures!AK5,2),1)</f>
        <v>A</v>
      </c>
      <c r="AK28" s="9" t="str">
        <f>LEFT(RIGHT(Fixtures!AL5,2),1)</f>
        <v>H</v>
      </c>
      <c r="AL28" s="9" t="str">
        <f>LEFT(RIGHT(Fixtures!AM5,2),1)</f>
        <v>A</v>
      </c>
      <c r="AM28" s="9" t="str">
        <f>LEFT(RIGHT(Fixtures!AN5,2),1)</f>
        <v>H</v>
      </c>
    </row>
    <row r="29" spans="1:39" ht="12.75" customHeight="1" x14ac:dyDescent="0.35">
      <c r="A29" s="68" t="str">
        <f t="shared" si="0"/>
        <v>Cardiff</v>
      </c>
      <c r="B29" s="9" t="str">
        <f>LEFT(RIGHT(Fixtures!C6,2),1)</f>
        <v>A</v>
      </c>
      <c r="C29" s="9" t="str">
        <f>LEFT(RIGHT(Fixtures!D6,2),1)</f>
        <v>H</v>
      </c>
      <c r="D29" s="9" t="str">
        <f>LEFT(RIGHT(Fixtures!E6,2),1)</f>
        <v>A</v>
      </c>
      <c r="E29" s="9" t="str">
        <f>LEFT(RIGHT(Fixtures!F6,2),1)</f>
        <v>H</v>
      </c>
      <c r="F29" s="9" t="str">
        <f>LEFT(RIGHT(Fixtures!G6,2),1)</f>
        <v>A</v>
      </c>
      <c r="G29" s="9" t="str">
        <f>LEFT(RIGHT(Fixtures!H6,2),1)</f>
        <v>H</v>
      </c>
      <c r="H29" s="9" t="str">
        <f>LEFT(RIGHT(Fixtures!I6,2),1)</f>
        <v>H</v>
      </c>
      <c r="I29" s="9" t="str">
        <f>LEFT(RIGHT(Fixtures!J6,2),1)</f>
        <v>A</v>
      </c>
      <c r="J29" s="9" t="str">
        <f>LEFT(RIGHT(Fixtures!K6,2),1)</f>
        <v>H</v>
      </c>
      <c r="K29" s="9" t="str">
        <f>LEFT(RIGHT(Fixtures!L6,2),1)</f>
        <v>A</v>
      </c>
      <c r="L29" s="9" t="str">
        <f>LEFT(RIGHT(Fixtures!M6,2),1)</f>
        <v>H</v>
      </c>
      <c r="M29" s="9" t="str">
        <f>LEFT(RIGHT(Fixtures!N6,2),1)</f>
        <v>H</v>
      </c>
      <c r="N29" s="9" t="str">
        <f>LEFT(RIGHT(Fixtures!O6,2),1)</f>
        <v>A</v>
      </c>
      <c r="O29" s="9" t="str">
        <f>LEFT(RIGHT(Fixtures!P6,2),1)</f>
        <v>H</v>
      </c>
      <c r="P29" s="9" t="str">
        <f>LEFT(RIGHT(Fixtures!Q6,2),1)</f>
        <v>A</v>
      </c>
      <c r="Q29" s="9" t="str">
        <f>LEFT(RIGHT(Fixtures!R6,2),1)</f>
        <v>H</v>
      </c>
      <c r="R29" s="9" t="str">
        <f>LEFT(RIGHT(Fixtures!S6,2),1)</f>
        <v>A</v>
      </c>
      <c r="S29" s="9" t="str">
        <f>LEFT(RIGHT(Fixtures!T6,2),1)</f>
        <v>H</v>
      </c>
      <c r="T29" s="9" t="str">
        <f>LEFT(RIGHT(Fixtures!U6,2),1)</f>
        <v>A</v>
      </c>
      <c r="U29" s="9" t="str">
        <f>LEFT(RIGHT(Fixtures!V6,2),1)</f>
        <v>A</v>
      </c>
      <c r="V29" s="9" t="str">
        <f>LEFT(RIGHT(Fixtures!W6,2),1)</f>
        <v>H</v>
      </c>
      <c r="W29" s="9" t="str">
        <f>LEFT(RIGHT(Fixtures!X6,2),1)</f>
        <v>H</v>
      </c>
      <c r="X29" s="9" t="str">
        <f>LEFT(RIGHT(Fixtures!Y6,2),1)</f>
        <v>A</v>
      </c>
      <c r="Y29" s="9" t="str">
        <f>LEFT(RIGHT(Fixtures!Z6,2),1)</f>
        <v>A</v>
      </c>
      <c r="Z29" s="9" t="str">
        <f>LEFT(RIGHT(Fixtures!AA6,2),1)</f>
        <v>H</v>
      </c>
      <c r="AA29" s="9" t="str">
        <f>LEFT(RIGHT(Fixtures!AB6,2),1)</f>
        <v>A</v>
      </c>
      <c r="AB29" s="9" t="str">
        <f>LEFT(RIGHT(Fixtures!AC6,2),1)</f>
        <v>H</v>
      </c>
      <c r="AC29" s="9" t="str">
        <f>LEFT(RIGHT(Fixtures!AD6,2),1)</f>
        <v>H</v>
      </c>
      <c r="AD29" s="9" t="str">
        <f>LEFT(RIGHT(Fixtures!AE6,2),1)</f>
        <v>A</v>
      </c>
      <c r="AE29" s="9" t="str">
        <f>LEFT(RIGHT(Fixtures!AF6,2),1)</f>
        <v>H</v>
      </c>
      <c r="AF29" s="9" t="str">
        <f>LEFT(RIGHT(Fixtures!AG6,2),1)</f>
        <v>A</v>
      </c>
      <c r="AG29" s="9" t="str">
        <f>LEFT(RIGHT(Fixtures!AH6,2),1)</f>
        <v>H</v>
      </c>
      <c r="AH29" s="9" t="str">
        <f>LEFT(RIGHT(Fixtures!AI6,2),1)</f>
        <v>A</v>
      </c>
      <c r="AI29" s="9" t="str">
        <f>LEFT(RIGHT(Fixtures!AJ6,2),1)</f>
        <v>A</v>
      </c>
      <c r="AJ29" s="9" t="str">
        <f>LEFT(RIGHT(Fixtures!AK6,2),1)</f>
        <v>H</v>
      </c>
      <c r="AK29" s="9" t="str">
        <f>LEFT(RIGHT(Fixtures!AL6,2),1)</f>
        <v>A</v>
      </c>
      <c r="AL29" s="9" t="str">
        <f>LEFT(RIGHT(Fixtures!AM6,2),1)</f>
        <v>H</v>
      </c>
      <c r="AM29" s="9" t="str">
        <f>LEFT(RIGHT(Fixtures!AN6,2),1)</f>
        <v>A</v>
      </c>
    </row>
    <row r="30" spans="1:39" ht="12.75" customHeight="1" x14ac:dyDescent="0.35">
      <c r="A30" s="68" t="str">
        <f t="shared" si="0"/>
        <v>Chelsea</v>
      </c>
      <c r="B30" s="9" t="str">
        <f>LEFT(RIGHT(Fixtures!C7,2),1)</f>
        <v>A</v>
      </c>
      <c r="C30" s="9" t="str">
        <f>LEFT(RIGHT(Fixtures!D7,2),1)</f>
        <v>H</v>
      </c>
      <c r="D30" s="9" t="str">
        <f>LEFT(RIGHT(Fixtures!E7,2),1)</f>
        <v>A</v>
      </c>
      <c r="E30" s="9" t="str">
        <f>LEFT(RIGHT(Fixtures!F7,2),1)</f>
        <v>H</v>
      </c>
      <c r="F30" s="9" t="str">
        <f>LEFT(RIGHT(Fixtures!G7,2),1)</f>
        <v>H</v>
      </c>
      <c r="G30" s="9" t="str">
        <f>LEFT(RIGHT(Fixtures!H7,2),1)</f>
        <v>A</v>
      </c>
      <c r="H30" s="9" t="str">
        <f>LEFT(RIGHT(Fixtures!I7,2),1)</f>
        <v>H</v>
      </c>
      <c r="I30" s="9" t="str">
        <f>LEFT(RIGHT(Fixtures!J7,2),1)</f>
        <v>A</v>
      </c>
      <c r="J30" s="9" t="str">
        <f>LEFT(RIGHT(Fixtures!K7,2),1)</f>
        <v>H</v>
      </c>
      <c r="K30" s="9" t="str">
        <f>LEFT(RIGHT(Fixtures!L7,2),1)</f>
        <v>A</v>
      </c>
      <c r="L30" s="9" t="str">
        <f>LEFT(RIGHT(Fixtures!M7,2),1)</f>
        <v>H</v>
      </c>
      <c r="M30" s="9" t="str">
        <f>LEFT(RIGHT(Fixtures!N7,2),1)</f>
        <v>H</v>
      </c>
      <c r="N30" s="9" t="str">
        <f>LEFT(RIGHT(Fixtures!O7,2),1)</f>
        <v>A</v>
      </c>
      <c r="O30" s="9" t="str">
        <f>LEFT(RIGHT(Fixtures!P7,2),1)</f>
        <v>H</v>
      </c>
      <c r="P30" s="9" t="str">
        <f>LEFT(RIGHT(Fixtures!Q7,2),1)</f>
        <v>A</v>
      </c>
      <c r="Q30" s="9" t="str">
        <f>LEFT(RIGHT(Fixtures!R7,2),1)</f>
        <v>H</v>
      </c>
      <c r="R30" s="9" t="str">
        <f>LEFT(RIGHT(Fixtures!S7,2),1)</f>
        <v>A</v>
      </c>
      <c r="S30" s="9" t="str">
        <f>LEFT(RIGHT(Fixtures!T7,2),1)</f>
        <v>H</v>
      </c>
      <c r="T30" s="9" t="str">
        <f>LEFT(RIGHT(Fixtures!U7,2),1)</f>
        <v>A</v>
      </c>
      <c r="U30" s="9" t="str">
        <f>LEFT(RIGHT(Fixtures!V7,2),1)</f>
        <v>A</v>
      </c>
      <c r="V30" s="9" t="str">
        <f>LEFT(RIGHT(Fixtures!W7,2),1)</f>
        <v>H</v>
      </c>
      <c r="W30" s="9" t="str">
        <f>LEFT(RIGHT(Fixtures!X7,2),1)</f>
        <v>H</v>
      </c>
      <c r="X30" s="9" t="str">
        <f>LEFT(RIGHT(Fixtures!Y7,2),1)</f>
        <v>A</v>
      </c>
      <c r="Y30" s="9" t="str">
        <f>LEFT(RIGHT(Fixtures!Z7,2),1)</f>
        <v>A</v>
      </c>
      <c r="Z30" s="9" t="str">
        <f>LEFT(RIGHT(Fixtures!AA7,2),1)</f>
        <v>H</v>
      </c>
      <c r="AA30" s="9" t="str">
        <f>LEFT(RIGHT(Fixtures!AB7,2),1)</f>
        <v>A</v>
      </c>
      <c r="AB30" s="9" t="str">
        <f>LEFT(RIGHT(Fixtures!AC7,2),1)</f>
        <v>H</v>
      </c>
      <c r="AC30" s="9" t="str">
        <f>LEFT(RIGHT(Fixtures!AD7,2),1)</f>
        <v>H</v>
      </c>
      <c r="AD30" s="9" t="str">
        <f>LEFT(RIGHT(Fixtures!AE7,2),1)</f>
        <v>A</v>
      </c>
      <c r="AE30" s="9" t="str">
        <f>LEFT(RIGHT(Fixtures!AF7,2),1)</f>
        <v>H</v>
      </c>
      <c r="AF30" s="9" t="str">
        <f>LEFT(RIGHT(Fixtures!AG7,2),1)</f>
        <v>A</v>
      </c>
      <c r="AG30" s="9" t="str">
        <f>LEFT(RIGHT(Fixtures!AH7,2),1)</f>
        <v>A</v>
      </c>
      <c r="AH30" s="9" t="str">
        <f>LEFT(RIGHT(Fixtures!AI7,2),1)</f>
        <v>H</v>
      </c>
      <c r="AI30" s="9" t="str">
        <f>LEFT(RIGHT(Fixtures!AJ7,2),1)</f>
        <v>A</v>
      </c>
      <c r="AJ30" s="9" t="str">
        <f>LEFT(RIGHT(Fixtures!AK7,2),1)</f>
        <v>H</v>
      </c>
      <c r="AK30" s="9" t="str">
        <f>LEFT(RIGHT(Fixtures!AL7,2),1)</f>
        <v>A</v>
      </c>
      <c r="AL30" s="9" t="str">
        <f>LEFT(RIGHT(Fixtures!AM7,2),1)</f>
        <v>H</v>
      </c>
      <c r="AM30" s="9" t="str">
        <f>LEFT(RIGHT(Fixtures!AN7,2),1)</f>
        <v>A</v>
      </c>
    </row>
    <row r="31" spans="1:39" ht="12.75" customHeight="1" x14ac:dyDescent="0.35">
      <c r="A31" s="68" t="str">
        <f t="shared" si="0"/>
        <v>Crystal Palace</v>
      </c>
      <c r="B31" s="9" t="str">
        <f>LEFT(RIGHT(Fixtures!C8,2),1)</f>
        <v>A</v>
      </c>
      <c r="C31" s="9" t="str">
        <f>LEFT(RIGHT(Fixtures!D8,2),1)</f>
        <v>H</v>
      </c>
      <c r="D31" s="9" t="str">
        <f>LEFT(RIGHT(Fixtures!E8,2),1)</f>
        <v>A</v>
      </c>
      <c r="E31" s="9" t="str">
        <f>LEFT(RIGHT(Fixtures!F8,2),1)</f>
        <v>H</v>
      </c>
      <c r="F31" s="9" t="str">
        <f>LEFT(RIGHT(Fixtures!G8,2),1)</f>
        <v>A</v>
      </c>
      <c r="G31" s="9" t="str">
        <f>LEFT(RIGHT(Fixtures!H8,2),1)</f>
        <v>H</v>
      </c>
      <c r="H31" s="9" t="str">
        <f>LEFT(RIGHT(Fixtures!I8,2),1)</f>
        <v>A</v>
      </c>
      <c r="I31" s="9" t="str">
        <f>LEFT(RIGHT(Fixtures!J8,2),1)</f>
        <v>H</v>
      </c>
      <c r="J31" s="9" t="str">
        <f>LEFT(RIGHT(Fixtures!K8,2),1)</f>
        <v>A</v>
      </c>
      <c r="K31" s="9" t="str">
        <f>LEFT(RIGHT(Fixtures!L8,2),1)</f>
        <v>H</v>
      </c>
      <c r="L31" s="9" t="str">
        <f>LEFT(RIGHT(Fixtures!M8,2),1)</f>
        <v>A</v>
      </c>
      <c r="M31" s="9" t="str">
        <f>LEFT(RIGHT(Fixtures!N8,2),1)</f>
        <v>H</v>
      </c>
      <c r="N31" s="9" t="str">
        <f>LEFT(RIGHT(Fixtures!O8,2),1)</f>
        <v>A</v>
      </c>
      <c r="O31" s="9" t="str">
        <f>LEFT(RIGHT(Fixtures!P8,2),1)</f>
        <v>H</v>
      </c>
      <c r="P31" s="9" t="str">
        <f>LEFT(RIGHT(Fixtures!Q8,2),1)</f>
        <v>A</v>
      </c>
      <c r="Q31" s="9" t="str">
        <f>LEFT(RIGHT(Fixtures!R8,2),1)</f>
        <v>A</v>
      </c>
      <c r="R31" s="9" t="str">
        <f>LEFT(RIGHT(Fixtures!S8,2),1)</f>
        <v>H</v>
      </c>
      <c r="S31" s="9" t="str">
        <f>LEFT(RIGHT(Fixtures!T8,2),1)</f>
        <v>A</v>
      </c>
      <c r="T31" s="9" t="str">
        <f>LEFT(RIGHT(Fixtures!U8,2),1)</f>
        <v>H</v>
      </c>
      <c r="U31" s="9" t="str">
        <f>LEFT(RIGHT(Fixtures!V8,2),1)</f>
        <v>H</v>
      </c>
      <c r="V31" s="9" t="str">
        <f>LEFT(RIGHT(Fixtures!W8,2),1)</f>
        <v>A</v>
      </c>
      <c r="W31" s="9" t="str">
        <f>LEFT(RIGHT(Fixtures!X8,2),1)</f>
        <v>H</v>
      </c>
      <c r="X31" s="9" t="str">
        <f>LEFT(RIGHT(Fixtures!Y8,2),1)</f>
        <v>A</v>
      </c>
      <c r="Y31" s="9" t="str">
        <f>LEFT(RIGHT(Fixtures!Z8,2),1)</f>
        <v>A</v>
      </c>
      <c r="Z31" s="9" t="str">
        <f>LEFT(RIGHT(Fixtures!AA8,2),1)</f>
        <v>H</v>
      </c>
      <c r="AA31" s="9" t="str">
        <f>LEFT(RIGHT(Fixtures!AB8,2),1)</f>
        <v>H</v>
      </c>
      <c r="AB31" s="9" t="str">
        <f>LEFT(RIGHT(Fixtures!AC8,2),1)</f>
        <v>A</v>
      </c>
      <c r="AC31" s="9" t="str">
        <f>LEFT(RIGHT(Fixtures!AD8,2),1)</f>
        <v>H</v>
      </c>
      <c r="AD31" s="9" t="str">
        <f>LEFT(RIGHT(Fixtures!AE8,2),1)</f>
        <v>A</v>
      </c>
      <c r="AE31" s="9" t="str">
        <f>LEFT(RIGHT(Fixtures!AF8,2),1)</f>
        <v>H</v>
      </c>
      <c r="AF31" s="9" t="str">
        <f>LEFT(RIGHT(Fixtures!AG8,2),1)</f>
        <v>A</v>
      </c>
      <c r="AG31" s="9" t="str">
        <f>LEFT(RIGHT(Fixtures!AH8,2),1)</f>
        <v>H</v>
      </c>
      <c r="AH31" s="9" t="str">
        <f>LEFT(RIGHT(Fixtures!AI8,2),1)</f>
        <v>A</v>
      </c>
      <c r="AI31" s="9" t="str">
        <f>LEFT(RIGHT(Fixtures!AJ8,2),1)</f>
        <v>H</v>
      </c>
      <c r="AJ31" s="9" t="str">
        <f>LEFT(RIGHT(Fixtures!AK8,2),1)</f>
        <v>A</v>
      </c>
      <c r="AK31" s="9" t="str">
        <f>LEFT(RIGHT(Fixtures!AL8,2),1)</f>
        <v>H</v>
      </c>
      <c r="AL31" s="9" t="str">
        <f>LEFT(RIGHT(Fixtures!AM8,2),1)</f>
        <v>A</v>
      </c>
      <c r="AM31" s="9" t="str">
        <f>LEFT(RIGHT(Fixtures!AN8,2),1)</f>
        <v>H</v>
      </c>
    </row>
    <row r="32" spans="1:39" ht="12.75" customHeight="1" x14ac:dyDescent="0.35">
      <c r="A32" s="68" t="str">
        <f t="shared" si="0"/>
        <v>Everton</v>
      </c>
      <c r="B32" s="9" t="str">
        <f>LEFT(RIGHT(Fixtures!C9,2),1)</f>
        <v>A</v>
      </c>
      <c r="C32" s="9" t="str">
        <f>LEFT(RIGHT(Fixtures!D9,2),1)</f>
        <v>H</v>
      </c>
      <c r="D32" s="9" t="str">
        <f>LEFT(RIGHT(Fixtures!E9,2),1)</f>
        <v>A</v>
      </c>
      <c r="E32" s="9" t="str">
        <f>LEFT(RIGHT(Fixtures!F9,2),1)</f>
        <v>H</v>
      </c>
      <c r="F32" s="9" t="str">
        <f>LEFT(RIGHT(Fixtures!G9,2),1)</f>
        <v>H</v>
      </c>
      <c r="G32" s="9" t="str">
        <f>LEFT(RIGHT(Fixtures!H9,2),1)</f>
        <v>A</v>
      </c>
      <c r="H32" s="9" t="str">
        <f>LEFT(RIGHT(Fixtures!I9,2),1)</f>
        <v>H</v>
      </c>
      <c r="I32" s="9" t="str">
        <f>LEFT(RIGHT(Fixtures!J9,2),1)</f>
        <v>A</v>
      </c>
      <c r="J32" s="9" t="str">
        <f>LEFT(RIGHT(Fixtures!K9,2),1)</f>
        <v>H</v>
      </c>
      <c r="K32" s="9" t="str">
        <f>LEFT(RIGHT(Fixtures!L9,2),1)</f>
        <v>A</v>
      </c>
      <c r="L32" s="9" t="str">
        <f>LEFT(RIGHT(Fixtures!M9,2),1)</f>
        <v>H</v>
      </c>
      <c r="M32" s="9" t="str">
        <f>LEFT(RIGHT(Fixtures!N9,2),1)</f>
        <v>A</v>
      </c>
      <c r="N32" s="9" t="str">
        <f>LEFT(RIGHT(Fixtures!O9,2),1)</f>
        <v>H</v>
      </c>
      <c r="O32" s="9" t="str">
        <f>LEFT(RIGHT(Fixtures!P9,2),1)</f>
        <v>A</v>
      </c>
      <c r="P32" s="9" t="str">
        <f>LEFT(RIGHT(Fixtures!Q9,2),1)</f>
        <v>H</v>
      </c>
      <c r="Q32" s="9" t="str">
        <f>LEFT(RIGHT(Fixtures!R9,2),1)</f>
        <v>H</v>
      </c>
      <c r="R32" s="9" t="str">
        <f>LEFT(RIGHT(Fixtures!S9,2),1)</f>
        <v>A</v>
      </c>
      <c r="S32" s="9" t="str">
        <f>LEFT(RIGHT(Fixtures!T9,2),1)</f>
        <v>H</v>
      </c>
      <c r="T32" s="9" t="str">
        <f>LEFT(RIGHT(Fixtures!U9,2),1)</f>
        <v>A</v>
      </c>
      <c r="U32" s="9" t="str">
        <f>LEFT(RIGHT(Fixtures!V9,2),1)</f>
        <v>A</v>
      </c>
      <c r="V32" s="9" t="str">
        <f>LEFT(RIGHT(Fixtures!W9,2),1)</f>
        <v>H</v>
      </c>
      <c r="W32" s="9" t="str">
        <f>LEFT(RIGHT(Fixtures!X9,2),1)</f>
        <v>H</v>
      </c>
      <c r="X32" s="9" t="str">
        <f>LEFT(RIGHT(Fixtures!Y9,2),1)</f>
        <v>A</v>
      </c>
      <c r="Y32" s="9" t="str">
        <f>LEFT(RIGHT(Fixtures!Z9,2),1)</f>
        <v>A</v>
      </c>
      <c r="Z32" s="9" t="str">
        <f>LEFT(RIGHT(Fixtures!AA9,2),1)</f>
        <v>H</v>
      </c>
      <c r="AA32" s="9" t="str">
        <f>LEFT(RIGHT(Fixtures!AB9,2),1)</f>
        <v>A</v>
      </c>
      <c r="AB32" s="9" t="str">
        <f>LEFT(RIGHT(Fixtures!AC9,2),1)</f>
        <v>H</v>
      </c>
      <c r="AC32" s="9" t="str">
        <f>LEFT(RIGHT(Fixtures!AD9,2),1)</f>
        <v>A</v>
      </c>
      <c r="AD32" s="9" t="str">
        <f>LEFT(RIGHT(Fixtures!AE9,2),1)</f>
        <v>H</v>
      </c>
      <c r="AE32" s="9" t="str">
        <f>LEFT(RIGHT(Fixtures!AF9,2),1)</f>
        <v>A</v>
      </c>
      <c r="AF32" s="9" t="str">
        <f>LEFT(RIGHT(Fixtures!AG9,2),1)</f>
        <v>H</v>
      </c>
      <c r="AG32" s="9" t="str">
        <f>LEFT(RIGHT(Fixtures!AH9,2),1)</f>
        <v>A</v>
      </c>
      <c r="AH32" s="9" t="str">
        <f>LEFT(RIGHT(Fixtures!AI9,2),1)</f>
        <v>H</v>
      </c>
      <c r="AI32" s="9" t="str">
        <f>LEFT(RIGHT(Fixtures!AJ9,2),1)</f>
        <v>A</v>
      </c>
      <c r="AJ32" s="9" t="str">
        <f>LEFT(RIGHT(Fixtures!AK9,2),1)</f>
        <v>H</v>
      </c>
      <c r="AK32" s="9" t="str">
        <f>LEFT(RIGHT(Fixtures!AL9,2),1)</f>
        <v>A</v>
      </c>
      <c r="AL32" s="9" t="str">
        <f>LEFT(RIGHT(Fixtures!AM9,2),1)</f>
        <v>H</v>
      </c>
      <c r="AM32" s="9" t="str">
        <f>LEFT(RIGHT(Fixtures!AN9,2),1)</f>
        <v>A</v>
      </c>
    </row>
    <row r="33" spans="1:39" ht="12.75" customHeight="1" x14ac:dyDescent="0.35">
      <c r="A33" s="68" t="str">
        <f t="shared" si="0"/>
        <v>Fulham</v>
      </c>
      <c r="B33" s="9" t="str">
        <f>LEFT(RIGHT(Fixtures!C10,2),1)</f>
        <v>H</v>
      </c>
      <c r="C33" s="9" t="str">
        <f>LEFT(RIGHT(Fixtures!D10,2),1)</f>
        <v>A</v>
      </c>
      <c r="D33" s="9" t="str">
        <f>LEFT(RIGHT(Fixtures!E10,2),1)</f>
        <v>H</v>
      </c>
      <c r="E33" s="9" t="str">
        <f>LEFT(RIGHT(Fixtures!F10,2),1)</f>
        <v>A</v>
      </c>
      <c r="F33" s="9" t="str">
        <f>LEFT(RIGHT(Fixtures!G10,2),1)</f>
        <v>A</v>
      </c>
      <c r="G33" s="9" t="str">
        <f>LEFT(RIGHT(Fixtures!H10,2),1)</f>
        <v>H</v>
      </c>
      <c r="H33" s="9" t="str">
        <f>LEFT(RIGHT(Fixtures!I10,2),1)</f>
        <v>A</v>
      </c>
      <c r="I33" s="9" t="str">
        <f>LEFT(RIGHT(Fixtures!J10,2),1)</f>
        <v>H</v>
      </c>
      <c r="J33" s="9" t="str">
        <f>LEFT(RIGHT(Fixtures!K10,2),1)</f>
        <v>A</v>
      </c>
      <c r="K33" s="9" t="str">
        <f>LEFT(RIGHT(Fixtures!L10,2),1)</f>
        <v>H</v>
      </c>
      <c r="L33" s="9" t="str">
        <f>LEFT(RIGHT(Fixtures!M10,2),1)</f>
        <v>A</v>
      </c>
      <c r="M33" s="9" t="str">
        <f>LEFT(RIGHT(Fixtures!N10,2),1)</f>
        <v>A</v>
      </c>
      <c r="N33" s="9" t="str">
        <f>LEFT(RIGHT(Fixtures!O10,2),1)</f>
        <v>H</v>
      </c>
      <c r="O33" s="9" t="str">
        <f>LEFT(RIGHT(Fixtures!P10,2),1)</f>
        <v>A</v>
      </c>
      <c r="P33" s="9" t="str">
        <f>LEFT(RIGHT(Fixtures!Q10,2),1)</f>
        <v>H</v>
      </c>
      <c r="Q33" s="9" t="str">
        <f>LEFT(RIGHT(Fixtures!R10,2),1)</f>
        <v>A</v>
      </c>
      <c r="R33" s="9" t="str">
        <f>LEFT(RIGHT(Fixtures!S10,2),1)</f>
        <v>H</v>
      </c>
      <c r="S33" s="9" t="str">
        <f>LEFT(RIGHT(Fixtures!T10,2),1)</f>
        <v>A</v>
      </c>
      <c r="T33" s="9" t="str">
        <f>LEFT(RIGHT(Fixtures!U10,2),1)</f>
        <v>H</v>
      </c>
      <c r="U33" s="9" t="str">
        <f>LEFT(RIGHT(Fixtures!V10,2),1)</f>
        <v>H</v>
      </c>
      <c r="V33" s="9" t="str">
        <f>LEFT(RIGHT(Fixtures!W10,2),1)</f>
        <v>A</v>
      </c>
      <c r="W33" s="9" t="str">
        <f>LEFT(RIGHT(Fixtures!X10,2),1)</f>
        <v>A</v>
      </c>
      <c r="X33" s="9" t="str">
        <f>LEFT(RIGHT(Fixtures!Y10,2),1)</f>
        <v>H</v>
      </c>
      <c r="Y33" s="9" t="str">
        <f>LEFT(RIGHT(Fixtures!Z10,2),1)</f>
        <v>H</v>
      </c>
      <c r="Z33" s="9" t="str">
        <f>LEFT(RIGHT(Fixtures!AA10,2),1)</f>
        <v>A</v>
      </c>
      <c r="AA33" s="9" t="str">
        <f>LEFT(RIGHT(Fixtures!AB10,2),1)</f>
        <v>H</v>
      </c>
      <c r="AB33" s="9" t="str">
        <f>LEFT(RIGHT(Fixtures!AC10,2),1)</f>
        <v>A</v>
      </c>
      <c r="AC33" s="9" t="str">
        <f>LEFT(RIGHT(Fixtures!AD10,2),1)</f>
        <v>A</v>
      </c>
      <c r="AD33" s="9" t="str">
        <f>LEFT(RIGHT(Fixtures!AE10,2),1)</f>
        <v>H</v>
      </c>
      <c r="AE33" s="9" t="str">
        <f>LEFT(RIGHT(Fixtures!AF10,2),1)</f>
        <v>A</v>
      </c>
      <c r="AF33" s="9" t="str">
        <f>LEFT(RIGHT(Fixtures!AG10,2),1)</f>
        <v>H</v>
      </c>
      <c r="AG33" s="9" t="str">
        <f>LEFT(RIGHT(Fixtures!AH10,2),1)</f>
        <v>H</v>
      </c>
      <c r="AH33" s="9" t="str">
        <f>LEFT(RIGHT(Fixtures!AI10,2),1)</f>
        <v>A</v>
      </c>
      <c r="AI33" s="9" t="str">
        <f>LEFT(RIGHT(Fixtures!AJ10,2),1)</f>
        <v>H</v>
      </c>
      <c r="AJ33" s="9" t="str">
        <f>LEFT(RIGHT(Fixtures!AK10,2),1)</f>
        <v>A</v>
      </c>
      <c r="AK33" s="9" t="str">
        <f>LEFT(RIGHT(Fixtures!AL10,2),1)</f>
        <v>H</v>
      </c>
      <c r="AL33" s="9" t="str">
        <f>LEFT(RIGHT(Fixtures!AM10,2),1)</f>
        <v>A</v>
      </c>
      <c r="AM33" s="9" t="str">
        <f>LEFT(RIGHT(Fixtures!AN10,2),1)</f>
        <v>H</v>
      </c>
    </row>
    <row r="34" spans="1:39" ht="12.75" customHeight="1" x14ac:dyDescent="0.35">
      <c r="A34" s="68" t="str">
        <f t="shared" si="0"/>
        <v>Huddersfield</v>
      </c>
      <c r="B34" s="9" t="str">
        <f>LEFT(RIGHT(Fixtures!C11,2),1)</f>
        <v>H</v>
      </c>
      <c r="C34" s="9" t="str">
        <f>LEFT(RIGHT(Fixtures!D11,2),1)</f>
        <v>A</v>
      </c>
      <c r="D34" s="9" t="str">
        <f>LEFT(RIGHT(Fixtures!E11,2),1)</f>
        <v>H</v>
      </c>
      <c r="E34" s="9" t="str">
        <f>LEFT(RIGHT(Fixtures!F11,2),1)</f>
        <v>A</v>
      </c>
      <c r="F34" s="9" t="str">
        <f>LEFT(RIGHT(Fixtures!G11,2),1)</f>
        <v>H</v>
      </c>
      <c r="G34" s="9" t="str">
        <f>LEFT(RIGHT(Fixtures!H11,2),1)</f>
        <v>A</v>
      </c>
      <c r="H34" s="9" t="str">
        <f>LEFT(RIGHT(Fixtures!I11,2),1)</f>
        <v>H</v>
      </c>
      <c r="I34" s="9" t="str">
        <f>LEFT(RIGHT(Fixtures!J11,2),1)</f>
        <v>A</v>
      </c>
      <c r="J34" s="9" t="str">
        <f>LEFT(RIGHT(Fixtures!K11,2),1)</f>
        <v>H</v>
      </c>
      <c r="K34" s="9" t="str">
        <f>LEFT(RIGHT(Fixtures!L11,2),1)</f>
        <v>A</v>
      </c>
      <c r="L34" s="9" t="str">
        <f>LEFT(RIGHT(Fixtures!M11,2),1)</f>
        <v>H</v>
      </c>
      <c r="M34" s="9" t="str">
        <f>LEFT(RIGHT(Fixtures!N11,2),1)</f>
        <v>H</v>
      </c>
      <c r="N34" s="9" t="str">
        <f>LEFT(RIGHT(Fixtures!O11,2),1)</f>
        <v>A</v>
      </c>
      <c r="O34" s="9" t="str">
        <f>LEFT(RIGHT(Fixtures!P11,2),1)</f>
        <v>H</v>
      </c>
      <c r="P34" s="9" t="str">
        <f>LEFT(RIGHT(Fixtures!Q11,2),1)</f>
        <v>A</v>
      </c>
      <c r="Q34" s="9" t="str">
        <f>LEFT(RIGHT(Fixtures!R11,2),1)</f>
        <v>A</v>
      </c>
      <c r="R34" s="9" t="str">
        <f>LEFT(RIGHT(Fixtures!S11,2),1)</f>
        <v>H</v>
      </c>
      <c r="S34" s="9" t="str">
        <f>LEFT(RIGHT(Fixtures!T11,2),1)</f>
        <v>H</v>
      </c>
      <c r="T34" s="9" t="str">
        <f>LEFT(RIGHT(Fixtures!U11,2),1)</f>
        <v>A</v>
      </c>
      <c r="U34" s="9" t="str">
        <f>LEFT(RIGHT(Fixtures!V11,2),1)</f>
        <v>A</v>
      </c>
      <c r="V34" s="9" t="str">
        <f>LEFT(RIGHT(Fixtures!W11,2),1)</f>
        <v>H</v>
      </c>
      <c r="W34" s="9" t="str">
        <f>LEFT(RIGHT(Fixtures!X11,2),1)</f>
        <v>A</v>
      </c>
      <c r="X34" s="9" t="str">
        <f>LEFT(RIGHT(Fixtures!Y11,2),1)</f>
        <v>H</v>
      </c>
      <c r="Y34" s="9" t="str">
        <f>LEFT(RIGHT(Fixtures!Z11,2),1)</f>
        <v>H</v>
      </c>
      <c r="Z34" s="9" t="str">
        <f>LEFT(RIGHT(Fixtures!AA11,2),1)</f>
        <v>A</v>
      </c>
      <c r="AA34" s="9" t="str">
        <f>LEFT(RIGHT(Fixtures!AB11,2),1)</f>
        <v>H</v>
      </c>
      <c r="AB34" s="9" t="str">
        <f>LEFT(RIGHT(Fixtures!AC11,2),1)</f>
        <v>A</v>
      </c>
      <c r="AC34" s="9" t="str">
        <f>LEFT(RIGHT(Fixtures!AD11,2),1)</f>
        <v>H</v>
      </c>
      <c r="AD34" s="9" t="str">
        <f>LEFT(RIGHT(Fixtures!AE11,2),1)</f>
        <v>A</v>
      </c>
      <c r="AE34" s="9" t="str">
        <f>LEFT(RIGHT(Fixtures!AF11,2),1)</f>
        <v>H</v>
      </c>
      <c r="AF34" s="9" t="str">
        <f>LEFT(RIGHT(Fixtures!AG11,2),1)</f>
        <v>A</v>
      </c>
      <c r="AG34" s="9" t="str">
        <f>LEFT(RIGHT(Fixtures!AH11,2),1)</f>
        <v>A</v>
      </c>
      <c r="AH34" s="9" t="str">
        <f>LEFT(RIGHT(Fixtures!AI11,2),1)</f>
        <v>H</v>
      </c>
      <c r="AI34" s="9" t="str">
        <f>LEFT(RIGHT(Fixtures!AJ11,2),1)</f>
        <v>A</v>
      </c>
      <c r="AJ34" s="9" t="str">
        <f>LEFT(RIGHT(Fixtures!AK11,2),1)</f>
        <v>H</v>
      </c>
      <c r="AK34" s="9" t="str">
        <f>LEFT(RIGHT(Fixtures!AL11,2),1)</f>
        <v>A</v>
      </c>
      <c r="AL34" s="9" t="str">
        <f>LEFT(RIGHT(Fixtures!AM11,2),1)</f>
        <v>H</v>
      </c>
      <c r="AM34" s="9" t="str">
        <f>LEFT(RIGHT(Fixtures!AN11,2),1)</f>
        <v>A</v>
      </c>
    </row>
    <row r="35" spans="1:39" ht="12.75" customHeight="1" x14ac:dyDescent="0.35">
      <c r="A35" s="68" t="str">
        <f t="shared" si="0"/>
        <v>Leicester</v>
      </c>
      <c r="B35" s="9" t="str">
        <f>LEFT(RIGHT(Fixtures!C12,2),1)</f>
        <v>A</v>
      </c>
      <c r="C35" s="9" t="str">
        <f>LEFT(RIGHT(Fixtures!D12,2),1)</f>
        <v>H</v>
      </c>
      <c r="D35" s="9" t="str">
        <f>LEFT(RIGHT(Fixtures!E12,2),1)</f>
        <v>A</v>
      </c>
      <c r="E35" s="9" t="str">
        <f>LEFT(RIGHT(Fixtures!F12,2),1)</f>
        <v>H</v>
      </c>
      <c r="F35" s="9" t="str">
        <f>LEFT(RIGHT(Fixtures!G12,2),1)</f>
        <v>A</v>
      </c>
      <c r="G35" s="9" t="str">
        <f>LEFT(RIGHT(Fixtures!H12,2),1)</f>
        <v>H</v>
      </c>
      <c r="H35" s="9" t="str">
        <f>LEFT(RIGHT(Fixtures!I12,2),1)</f>
        <v>A</v>
      </c>
      <c r="I35" s="9" t="str">
        <f>LEFT(RIGHT(Fixtures!J12,2),1)</f>
        <v>H</v>
      </c>
      <c r="J35" s="9" t="str">
        <f>LEFT(RIGHT(Fixtures!K12,2),1)</f>
        <v>A</v>
      </c>
      <c r="K35" s="9" t="str">
        <f>LEFT(RIGHT(Fixtures!L12,2),1)</f>
        <v>H</v>
      </c>
      <c r="L35" s="9" t="str">
        <f>LEFT(RIGHT(Fixtures!M12,2),1)</f>
        <v>A</v>
      </c>
      <c r="M35" s="9" t="str">
        <f>LEFT(RIGHT(Fixtures!N12,2),1)</f>
        <v>H</v>
      </c>
      <c r="N35" s="9" t="str">
        <f>LEFT(RIGHT(Fixtures!O12,2),1)</f>
        <v>A</v>
      </c>
      <c r="O35" s="9" t="str">
        <f>LEFT(RIGHT(Fixtures!P12,2),1)</f>
        <v>H</v>
      </c>
      <c r="P35" s="9" t="str">
        <f>LEFT(RIGHT(Fixtures!Q12,2),1)</f>
        <v>A</v>
      </c>
      <c r="Q35" s="9" t="str">
        <f>LEFT(RIGHT(Fixtures!R12,2),1)</f>
        <v>H</v>
      </c>
      <c r="R35" s="9" t="str">
        <f>LEFT(RIGHT(Fixtures!S12,2),1)</f>
        <v>A</v>
      </c>
      <c r="S35" s="9" t="str">
        <f>LEFT(RIGHT(Fixtures!T12,2),1)</f>
        <v>A</v>
      </c>
      <c r="T35" s="9" t="str">
        <f>LEFT(RIGHT(Fixtures!U12,2),1)</f>
        <v>H</v>
      </c>
      <c r="U35" s="9" t="str">
        <f>LEFT(RIGHT(Fixtures!V12,2),1)</f>
        <v>H</v>
      </c>
      <c r="V35" s="9" t="str">
        <f>LEFT(RIGHT(Fixtures!W12,2),1)</f>
        <v>A</v>
      </c>
      <c r="W35" s="9" t="str">
        <f>LEFT(RIGHT(Fixtures!X12,2),1)</f>
        <v>H</v>
      </c>
      <c r="X35" s="9" t="str">
        <f>LEFT(RIGHT(Fixtures!Y12,2),1)</f>
        <v>A</v>
      </c>
      <c r="Y35" s="9" t="str">
        <f>LEFT(RIGHT(Fixtures!Z12,2),1)</f>
        <v>A</v>
      </c>
      <c r="Z35" s="9" t="str">
        <f>LEFT(RIGHT(Fixtures!AA12,2),1)</f>
        <v>H</v>
      </c>
      <c r="AA35" s="9" t="str">
        <f>LEFT(RIGHT(Fixtures!AB12,2),1)</f>
        <v>A</v>
      </c>
      <c r="AB35" s="9" t="str">
        <f>LEFT(RIGHT(Fixtures!AC12,2),1)</f>
        <v>H</v>
      </c>
      <c r="AC35" s="9" t="str">
        <f>LEFT(RIGHT(Fixtures!AD12,2),1)</f>
        <v>H</v>
      </c>
      <c r="AD35" s="9" t="str">
        <f>LEFT(RIGHT(Fixtures!AE12,2),1)</f>
        <v>A</v>
      </c>
      <c r="AE35" s="9" t="str">
        <f>LEFT(RIGHT(Fixtures!AF12,2),1)</f>
        <v>H</v>
      </c>
      <c r="AF35" s="9" t="str">
        <f>LEFT(RIGHT(Fixtures!AG12,2),1)</f>
        <v>A</v>
      </c>
      <c r="AG35" s="9" t="str">
        <f>LEFT(RIGHT(Fixtures!AH12,2),1)</f>
        <v>H</v>
      </c>
      <c r="AH35" s="9" t="str">
        <f>LEFT(RIGHT(Fixtures!AI12,2),1)</f>
        <v>A</v>
      </c>
      <c r="AI35" s="9" t="str">
        <f>LEFT(RIGHT(Fixtures!AJ12,2),1)</f>
        <v>H</v>
      </c>
      <c r="AJ35" s="9" t="str">
        <f>LEFT(RIGHT(Fixtures!AK12,2),1)</f>
        <v>A</v>
      </c>
      <c r="AK35" s="9" t="str">
        <f>LEFT(RIGHT(Fixtures!AL12,2),1)</f>
        <v>H</v>
      </c>
      <c r="AL35" s="9" t="str">
        <f>LEFT(RIGHT(Fixtures!AM12,2),1)</f>
        <v>A</v>
      </c>
      <c r="AM35" s="9" t="str">
        <f>LEFT(RIGHT(Fixtures!AN12,2),1)</f>
        <v>H</v>
      </c>
    </row>
    <row r="36" spans="1:39" ht="12.75" customHeight="1" x14ac:dyDescent="0.35">
      <c r="A36" s="68" t="str">
        <f t="shared" si="0"/>
        <v>Liverpool</v>
      </c>
      <c r="B36" s="9" t="str">
        <f>LEFT(RIGHT(Fixtures!C13,2),1)</f>
        <v>H</v>
      </c>
      <c r="C36" s="9" t="str">
        <f>LEFT(RIGHT(Fixtures!D13,2),1)</f>
        <v>A</v>
      </c>
      <c r="D36" s="9" t="str">
        <f>LEFT(RIGHT(Fixtures!E13,2),1)</f>
        <v>H</v>
      </c>
      <c r="E36" s="9" t="str">
        <f>LEFT(RIGHT(Fixtures!F13,2),1)</f>
        <v>A</v>
      </c>
      <c r="F36" s="9" t="str">
        <f>LEFT(RIGHT(Fixtures!G13,2),1)</f>
        <v>A</v>
      </c>
      <c r="G36" s="9" t="str">
        <f>LEFT(RIGHT(Fixtures!H13,2),1)</f>
        <v>H</v>
      </c>
      <c r="H36" s="9" t="str">
        <f>LEFT(RIGHT(Fixtures!I13,2),1)</f>
        <v>A</v>
      </c>
      <c r="I36" s="9" t="str">
        <f>LEFT(RIGHT(Fixtures!J13,2),1)</f>
        <v>H</v>
      </c>
      <c r="J36" s="9" t="str">
        <f>LEFT(RIGHT(Fixtures!K13,2),1)</f>
        <v>A</v>
      </c>
      <c r="K36" s="9" t="str">
        <f>LEFT(RIGHT(Fixtures!L13,2),1)</f>
        <v>H</v>
      </c>
      <c r="L36" s="9" t="str">
        <f>LEFT(RIGHT(Fixtures!M13,2),1)</f>
        <v>A</v>
      </c>
      <c r="M36" s="9" t="str">
        <f>LEFT(RIGHT(Fixtures!N13,2),1)</f>
        <v>H</v>
      </c>
      <c r="N36" s="9" t="str">
        <f>LEFT(RIGHT(Fixtures!O13,2),1)</f>
        <v>A</v>
      </c>
      <c r="O36" s="9" t="str">
        <f>LEFT(RIGHT(Fixtures!P13,2),1)</f>
        <v>H</v>
      </c>
      <c r="P36" s="9" t="str">
        <f>LEFT(RIGHT(Fixtures!Q13,2),1)</f>
        <v>A</v>
      </c>
      <c r="Q36" s="9" t="str">
        <f>LEFT(RIGHT(Fixtures!R13,2),1)</f>
        <v>A</v>
      </c>
      <c r="R36" s="9" t="str">
        <f>LEFT(RIGHT(Fixtures!S13,2),1)</f>
        <v>H</v>
      </c>
      <c r="S36" s="9" t="str">
        <f>LEFT(RIGHT(Fixtures!T13,2),1)</f>
        <v>A</v>
      </c>
      <c r="T36" s="9" t="str">
        <f>LEFT(RIGHT(Fixtures!U13,2),1)</f>
        <v>H</v>
      </c>
      <c r="U36" s="9" t="str">
        <f>LEFT(RIGHT(Fixtures!V13,2),1)</f>
        <v>H</v>
      </c>
      <c r="V36" s="9" t="str">
        <f>LEFT(RIGHT(Fixtures!W13,2),1)</f>
        <v>A</v>
      </c>
      <c r="W36" s="9" t="str">
        <f>LEFT(RIGHT(Fixtures!X13,2),1)</f>
        <v>A</v>
      </c>
      <c r="X36" s="9" t="str">
        <f>LEFT(RIGHT(Fixtures!Y13,2),1)</f>
        <v>H</v>
      </c>
      <c r="Y36" s="9" t="str">
        <f>LEFT(RIGHT(Fixtures!Z13,2),1)</f>
        <v>H</v>
      </c>
      <c r="Z36" s="9" t="str">
        <f>LEFT(RIGHT(Fixtures!AA13,2),1)</f>
        <v>A</v>
      </c>
      <c r="AA36" s="9" t="str">
        <f>LEFT(RIGHT(Fixtures!AB13,2),1)</f>
        <v>H</v>
      </c>
      <c r="AB36" s="9" t="str">
        <f>LEFT(RIGHT(Fixtures!AC13,2),1)</f>
        <v>A</v>
      </c>
      <c r="AC36" s="9" t="str">
        <f>LEFT(RIGHT(Fixtures!AD13,2),1)</f>
        <v>H</v>
      </c>
      <c r="AD36" s="9" t="str">
        <f>LEFT(RIGHT(Fixtures!AE13,2),1)</f>
        <v>A</v>
      </c>
      <c r="AE36" s="9" t="str">
        <f>LEFT(RIGHT(Fixtures!AF13,2),1)</f>
        <v>H</v>
      </c>
      <c r="AF36" s="9" t="str">
        <f>LEFT(RIGHT(Fixtures!AG13,2),1)</f>
        <v>A</v>
      </c>
      <c r="AG36" s="9" t="str">
        <f>LEFT(RIGHT(Fixtures!AH13,2),1)</f>
        <v>H</v>
      </c>
      <c r="AH36" s="9" t="str">
        <f>LEFT(RIGHT(Fixtures!AI13,2),1)</f>
        <v>A</v>
      </c>
      <c r="AI36" s="9" t="str">
        <f>LEFT(RIGHT(Fixtures!AJ13,2),1)</f>
        <v>H</v>
      </c>
      <c r="AJ36" s="9" t="str">
        <f>LEFT(RIGHT(Fixtures!AK13,2),1)</f>
        <v>A</v>
      </c>
      <c r="AK36" s="9" t="str">
        <f>LEFT(RIGHT(Fixtures!AL13,2),1)</f>
        <v>H</v>
      </c>
      <c r="AL36" s="9" t="str">
        <f>LEFT(RIGHT(Fixtures!AM13,2),1)</f>
        <v>A</v>
      </c>
      <c r="AM36" s="9" t="str">
        <f>LEFT(RIGHT(Fixtures!AN13,2),1)</f>
        <v>H</v>
      </c>
    </row>
    <row r="37" spans="1:39" ht="12.75" customHeight="1" x14ac:dyDescent="0.35">
      <c r="A37" s="68" t="str">
        <f t="shared" si="0"/>
        <v>Man City</v>
      </c>
      <c r="B37" s="9" t="str">
        <f>LEFT(RIGHT(Fixtures!C14,2),1)</f>
        <v>A</v>
      </c>
      <c r="C37" s="9" t="str">
        <f>LEFT(RIGHT(Fixtures!D14,2),1)</f>
        <v>H</v>
      </c>
      <c r="D37" s="9" t="str">
        <f>LEFT(RIGHT(Fixtures!E14,2),1)</f>
        <v>A</v>
      </c>
      <c r="E37" s="9" t="str">
        <f>LEFT(RIGHT(Fixtures!F14,2),1)</f>
        <v>H</v>
      </c>
      <c r="F37" s="9" t="str">
        <f>LEFT(RIGHT(Fixtures!G14,2),1)</f>
        <v>H</v>
      </c>
      <c r="G37" s="9" t="str">
        <f>LEFT(RIGHT(Fixtures!H14,2),1)</f>
        <v>A</v>
      </c>
      <c r="H37" s="9" t="str">
        <f>LEFT(RIGHT(Fixtures!I14,2),1)</f>
        <v>H</v>
      </c>
      <c r="I37" s="9" t="str">
        <f>LEFT(RIGHT(Fixtures!J14,2),1)</f>
        <v>A</v>
      </c>
      <c r="J37" s="9" t="str">
        <f>LEFT(RIGHT(Fixtures!K14,2),1)</f>
        <v>H</v>
      </c>
      <c r="K37" s="9" t="str">
        <f>LEFT(RIGHT(Fixtures!L14,2),1)</f>
        <v>A</v>
      </c>
      <c r="L37" s="9" t="str">
        <f>LEFT(RIGHT(Fixtures!M14,2),1)</f>
        <v>H</v>
      </c>
      <c r="M37" s="9" t="str">
        <f>LEFT(RIGHT(Fixtures!N14,2),1)</f>
        <v>H</v>
      </c>
      <c r="N37" s="9" t="str">
        <f>LEFT(RIGHT(Fixtures!O14,2),1)</f>
        <v>A</v>
      </c>
      <c r="O37" s="9" t="str">
        <f>LEFT(RIGHT(Fixtures!P14,2),1)</f>
        <v>H</v>
      </c>
      <c r="P37" s="9" t="str">
        <f>LEFT(RIGHT(Fixtures!Q14,2),1)</f>
        <v>A</v>
      </c>
      <c r="Q37" s="9" t="str">
        <f>LEFT(RIGHT(Fixtures!R14,2),1)</f>
        <v>A</v>
      </c>
      <c r="R37" s="9" t="str">
        <f>LEFT(RIGHT(Fixtures!S14,2),1)</f>
        <v>H</v>
      </c>
      <c r="S37" s="9" t="str">
        <f>LEFT(RIGHT(Fixtures!T14,2),1)</f>
        <v>H</v>
      </c>
      <c r="T37" s="9" t="str">
        <f>LEFT(RIGHT(Fixtures!U14,2),1)</f>
        <v>A</v>
      </c>
      <c r="U37" s="9" t="str">
        <f>LEFT(RIGHT(Fixtures!V14,2),1)</f>
        <v>A</v>
      </c>
      <c r="V37" s="9" t="str">
        <f>LEFT(RIGHT(Fixtures!W14,2),1)</f>
        <v>H</v>
      </c>
      <c r="W37" s="9" t="str">
        <f>LEFT(RIGHT(Fixtures!X14,2),1)</f>
        <v>H</v>
      </c>
      <c r="X37" s="9" t="str">
        <f>LEFT(RIGHT(Fixtures!Y14,2),1)</f>
        <v>A</v>
      </c>
      <c r="Y37" s="9" t="str">
        <f>LEFT(RIGHT(Fixtures!Z14,2),1)</f>
        <v>A</v>
      </c>
      <c r="Z37" s="9" t="str">
        <f>LEFT(RIGHT(Fixtures!AA14,2),1)</f>
        <v>H</v>
      </c>
      <c r="AA37" s="9" t="str">
        <f>LEFT(RIGHT(Fixtures!AB14,2),1)</f>
        <v>H</v>
      </c>
      <c r="AB37" s="9" t="str">
        <f>LEFT(RIGHT(Fixtures!AC14,2),1)</f>
        <v>A</v>
      </c>
      <c r="AC37" s="9" t="str">
        <f>LEFT(RIGHT(Fixtures!AD14,2),1)</f>
        <v>H</v>
      </c>
      <c r="AD37" s="9" t="str">
        <f>LEFT(RIGHT(Fixtures!AE14,2),1)</f>
        <v>A</v>
      </c>
      <c r="AE37" s="9" t="str">
        <f>LEFT(RIGHT(Fixtures!AF14,2),1)</f>
        <v>H</v>
      </c>
      <c r="AF37" s="9" t="str">
        <f>LEFT(RIGHT(Fixtures!AG14,2),1)</f>
        <v>A</v>
      </c>
      <c r="AG37" s="9" t="str">
        <f>LEFT(RIGHT(Fixtures!AH14,2),1)</f>
        <v>A</v>
      </c>
      <c r="AH37" s="9" t="str">
        <f>LEFT(RIGHT(Fixtures!AI14,2),1)</f>
        <v>H</v>
      </c>
      <c r="AI37" s="9" t="str">
        <f>LEFT(RIGHT(Fixtures!AJ14,2),1)</f>
        <v>A</v>
      </c>
      <c r="AJ37" s="9" t="str">
        <f>LEFT(RIGHT(Fixtures!AK14,2),1)</f>
        <v>H</v>
      </c>
      <c r="AK37" s="9" t="str">
        <f>LEFT(RIGHT(Fixtures!AL14,2),1)</f>
        <v>A</v>
      </c>
      <c r="AL37" s="9" t="str">
        <f>LEFT(RIGHT(Fixtures!AM14,2),1)</f>
        <v>H</v>
      </c>
      <c r="AM37" s="9" t="str">
        <f>LEFT(RIGHT(Fixtures!AN14,2),1)</f>
        <v>A</v>
      </c>
    </row>
    <row r="38" spans="1:39" ht="12.75" customHeight="1" x14ac:dyDescent="0.35">
      <c r="A38" s="68" t="str">
        <f t="shared" si="0"/>
        <v>Man Utd</v>
      </c>
      <c r="B38" s="9" t="str">
        <f>LEFT(RIGHT(Fixtures!C15,2),1)</f>
        <v>H</v>
      </c>
      <c r="C38" s="9" t="str">
        <f>LEFT(RIGHT(Fixtures!D15,2),1)</f>
        <v>A</v>
      </c>
      <c r="D38" s="9" t="str">
        <f>LEFT(RIGHT(Fixtures!E15,2),1)</f>
        <v>H</v>
      </c>
      <c r="E38" s="9" t="str">
        <f>LEFT(RIGHT(Fixtures!F15,2),1)</f>
        <v>A</v>
      </c>
      <c r="F38" s="9" t="str">
        <f>LEFT(RIGHT(Fixtures!G15,2),1)</f>
        <v>A</v>
      </c>
      <c r="G38" s="9" t="str">
        <f>LEFT(RIGHT(Fixtures!H15,2),1)</f>
        <v>H</v>
      </c>
      <c r="H38" s="9" t="str">
        <f>LEFT(RIGHT(Fixtures!I15,2),1)</f>
        <v>A</v>
      </c>
      <c r="I38" s="9" t="str">
        <f>LEFT(RIGHT(Fixtures!J15,2),1)</f>
        <v>H</v>
      </c>
      <c r="J38" s="9" t="str">
        <f>LEFT(RIGHT(Fixtures!K15,2),1)</f>
        <v>A</v>
      </c>
      <c r="K38" s="9" t="str">
        <f>LEFT(RIGHT(Fixtures!L15,2),1)</f>
        <v>H</v>
      </c>
      <c r="L38" s="9" t="str">
        <f>LEFT(RIGHT(Fixtures!M15,2),1)</f>
        <v>A</v>
      </c>
      <c r="M38" s="9" t="str">
        <f>LEFT(RIGHT(Fixtures!N15,2),1)</f>
        <v>A</v>
      </c>
      <c r="N38" s="9" t="str">
        <f>LEFT(RIGHT(Fixtures!O15,2),1)</f>
        <v>H</v>
      </c>
      <c r="O38" s="9" t="str">
        <f>LEFT(RIGHT(Fixtures!P15,2),1)</f>
        <v>A</v>
      </c>
      <c r="P38" s="9" t="str">
        <f>LEFT(RIGHT(Fixtures!Q15,2),1)</f>
        <v>H</v>
      </c>
      <c r="Q38" s="9" t="str">
        <f>LEFT(RIGHT(Fixtures!R15,2),1)</f>
        <v>H</v>
      </c>
      <c r="R38" s="9" t="str">
        <f>LEFT(RIGHT(Fixtures!S15,2),1)</f>
        <v>A</v>
      </c>
      <c r="S38" s="9" t="str">
        <f>LEFT(RIGHT(Fixtures!T15,2),1)</f>
        <v>A</v>
      </c>
      <c r="T38" s="9" t="str">
        <f>LEFT(RIGHT(Fixtures!U15,2),1)</f>
        <v>H</v>
      </c>
      <c r="U38" s="9" t="str">
        <f>LEFT(RIGHT(Fixtures!V15,2),1)</f>
        <v>H</v>
      </c>
      <c r="V38" s="9" t="str">
        <f>LEFT(RIGHT(Fixtures!W15,2),1)</f>
        <v>A</v>
      </c>
      <c r="W38" s="9" t="str">
        <f>LEFT(RIGHT(Fixtures!X15,2),1)</f>
        <v>A</v>
      </c>
      <c r="X38" s="9" t="str">
        <f>LEFT(RIGHT(Fixtures!Y15,2),1)</f>
        <v>H</v>
      </c>
      <c r="Y38" s="9" t="str">
        <f>LEFT(RIGHT(Fixtures!Z15,2),1)</f>
        <v>H</v>
      </c>
      <c r="Z38" s="9" t="str">
        <f>LEFT(RIGHT(Fixtures!AA15,2),1)</f>
        <v>A</v>
      </c>
      <c r="AA38" s="9" t="str">
        <f>LEFT(RIGHT(Fixtures!AB15,2),1)</f>
        <v>A</v>
      </c>
      <c r="AB38" s="9" t="str">
        <f>LEFT(RIGHT(Fixtures!AC15,2),1)</f>
        <v>H</v>
      </c>
      <c r="AC38" s="9" t="str">
        <f>LEFT(RIGHT(Fixtures!AD15,2),1)</f>
        <v>A</v>
      </c>
      <c r="AD38" s="9" t="str">
        <f>LEFT(RIGHT(Fixtures!AE15,2),1)</f>
        <v>H</v>
      </c>
      <c r="AE38" s="9" t="str">
        <f>LEFT(RIGHT(Fixtures!AF15,2),1)</f>
        <v>A</v>
      </c>
      <c r="AF38" s="9" t="str">
        <f>LEFT(RIGHT(Fixtures!AG15,2),1)</f>
        <v>H</v>
      </c>
      <c r="AG38" s="9" t="str">
        <f>LEFT(RIGHT(Fixtures!AH15,2),1)</f>
        <v>H</v>
      </c>
      <c r="AH38" s="9" t="str">
        <f>LEFT(RIGHT(Fixtures!AI15,2),1)</f>
        <v>A</v>
      </c>
      <c r="AI38" s="9" t="str">
        <f>LEFT(RIGHT(Fixtures!AJ15,2),1)</f>
        <v>H</v>
      </c>
      <c r="AJ38" s="9" t="str">
        <f>LEFT(RIGHT(Fixtures!AK15,2),1)</f>
        <v>A</v>
      </c>
      <c r="AK38" s="9" t="str">
        <f>LEFT(RIGHT(Fixtures!AL15,2),1)</f>
        <v>H</v>
      </c>
      <c r="AL38" s="9" t="str">
        <f>LEFT(RIGHT(Fixtures!AM15,2),1)</f>
        <v>A</v>
      </c>
      <c r="AM38" s="9" t="str">
        <f>LEFT(RIGHT(Fixtures!AN15,2),1)</f>
        <v>H</v>
      </c>
    </row>
    <row r="39" spans="1:39" ht="12.75" customHeight="1" x14ac:dyDescent="0.35">
      <c r="A39" s="68" t="str">
        <f t="shared" si="0"/>
        <v>Newcastle</v>
      </c>
      <c r="B39" s="9" t="str">
        <f>LEFT(RIGHT(Fixtures!C16,2),1)</f>
        <v>H</v>
      </c>
      <c r="C39" s="9" t="str">
        <f>LEFT(RIGHT(Fixtures!D16,2),1)</f>
        <v>A</v>
      </c>
      <c r="D39" s="9" t="str">
        <f>LEFT(RIGHT(Fixtures!E16,2),1)</f>
        <v>H</v>
      </c>
      <c r="E39" s="9" t="str">
        <f>LEFT(RIGHT(Fixtures!F16,2),1)</f>
        <v>A</v>
      </c>
      <c r="F39" s="9" t="str">
        <f>LEFT(RIGHT(Fixtures!G16,2),1)</f>
        <v>H</v>
      </c>
      <c r="G39" s="9" t="str">
        <f>LEFT(RIGHT(Fixtures!H16,2),1)</f>
        <v>A</v>
      </c>
      <c r="H39" s="9" t="str">
        <f>LEFT(RIGHT(Fixtures!I16,2),1)</f>
        <v>H</v>
      </c>
      <c r="I39" s="9" t="str">
        <f>LEFT(RIGHT(Fixtures!J16,2),1)</f>
        <v>A</v>
      </c>
      <c r="J39" s="9" t="str">
        <f>LEFT(RIGHT(Fixtures!K16,2),1)</f>
        <v>H</v>
      </c>
      <c r="K39" s="9" t="str">
        <f>LEFT(RIGHT(Fixtures!L16,2),1)</f>
        <v>A</v>
      </c>
      <c r="L39" s="9" t="str">
        <f>LEFT(RIGHT(Fixtures!M16,2),1)</f>
        <v>H</v>
      </c>
      <c r="M39" s="9" t="str">
        <f>LEFT(RIGHT(Fixtures!N16,2),1)</f>
        <v>H</v>
      </c>
      <c r="N39" s="9" t="str">
        <f>LEFT(RIGHT(Fixtures!O16,2),1)</f>
        <v>A</v>
      </c>
      <c r="O39" s="9" t="str">
        <f>LEFT(RIGHT(Fixtures!P16,2),1)</f>
        <v>H</v>
      </c>
      <c r="P39" s="9" t="str">
        <f>LEFT(RIGHT(Fixtures!Q16,2),1)</f>
        <v>H</v>
      </c>
      <c r="Q39" s="9" t="str">
        <f>LEFT(RIGHT(Fixtures!R16,2),1)</f>
        <v>A</v>
      </c>
      <c r="R39" s="9" t="str">
        <f>LEFT(RIGHT(Fixtures!S16,2),1)</f>
        <v>A</v>
      </c>
      <c r="S39" s="9" t="str">
        <f>LEFT(RIGHT(Fixtures!T16,2),1)</f>
        <v>H</v>
      </c>
      <c r="T39" s="9" t="str">
        <f>LEFT(RIGHT(Fixtures!U16,2),1)</f>
        <v>A</v>
      </c>
      <c r="U39" s="9" t="str">
        <f>LEFT(RIGHT(Fixtures!V16,2),1)</f>
        <v>A</v>
      </c>
      <c r="V39" s="9" t="str">
        <f>LEFT(RIGHT(Fixtures!W16,2),1)</f>
        <v>H</v>
      </c>
      <c r="W39" s="9" t="str">
        <f>LEFT(RIGHT(Fixtures!X16,2),1)</f>
        <v>A</v>
      </c>
      <c r="X39" s="9" t="str">
        <f>LEFT(RIGHT(Fixtures!Y16,2),1)</f>
        <v>H</v>
      </c>
      <c r="Y39" s="9" t="str">
        <f>LEFT(RIGHT(Fixtures!Z16,2),1)</f>
        <v>H</v>
      </c>
      <c r="Z39" s="9" t="str">
        <f>LEFT(RIGHT(Fixtures!AA16,2),1)</f>
        <v>A</v>
      </c>
      <c r="AA39" s="9" t="str">
        <f>LEFT(RIGHT(Fixtures!AB16,2),1)</f>
        <v>A</v>
      </c>
      <c r="AB39" s="9" t="str">
        <f>LEFT(RIGHT(Fixtures!AC16,2),1)</f>
        <v>H</v>
      </c>
      <c r="AC39" s="9" t="str">
        <f>LEFT(RIGHT(Fixtures!AD16,2),1)</f>
        <v>H</v>
      </c>
      <c r="AD39" s="9" t="str">
        <f>LEFT(RIGHT(Fixtures!AE16,2),1)</f>
        <v>A</v>
      </c>
      <c r="AE39" s="9" t="str">
        <f>LEFT(RIGHT(Fixtures!AF16,2),1)</f>
        <v>H</v>
      </c>
      <c r="AF39" s="9" t="str">
        <f>LEFT(RIGHT(Fixtures!AG16,2),1)</f>
        <v>A</v>
      </c>
      <c r="AG39" s="9" t="str">
        <f>LEFT(RIGHT(Fixtures!AH16,2),1)</f>
        <v>A</v>
      </c>
      <c r="AH39" s="9" t="str">
        <f>LEFT(RIGHT(Fixtures!AI16,2),1)</f>
        <v>H</v>
      </c>
      <c r="AI39" s="9" t="str">
        <f>LEFT(RIGHT(Fixtures!AJ16,2),1)</f>
        <v>A</v>
      </c>
      <c r="AJ39" s="9" t="str">
        <f>LEFT(RIGHT(Fixtures!AK16,2),1)</f>
        <v>H</v>
      </c>
      <c r="AK39" s="9" t="str">
        <f>LEFT(RIGHT(Fixtures!AL16,2),1)</f>
        <v>A</v>
      </c>
      <c r="AL39" s="9" t="str">
        <f>LEFT(RIGHT(Fixtures!AM16,2),1)</f>
        <v>H</v>
      </c>
      <c r="AM39" s="9" t="str">
        <f>LEFT(RIGHT(Fixtures!AN16,2),1)</f>
        <v>A</v>
      </c>
    </row>
    <row r="40" spans="1:39" ht="12.75" customHeight="1" x14ac:dyDescent="0.35">
      <c r="A40" s="68" t="str">
        <f t="shared" si="0"/>
        <v>Southampton</v>
      </c>
      <c r="B40" s="9" t="str">
        <f>LEFT(RIGHT(Fixtures!C17,2),1)</f>
        <v>H</v>
      </c>
      <c r="C40" s="9" t="str">
        <f>LEFT(RIGHT(Fixtures!D17,2),1)</f>
        <v>A</v>
      </c>
      <c r="D40" s="9" t="str">
        <f>LEFT(RIGHT(Fixtures!E17,2),1)</f>
        <v>H</v>
      </c>
      <c r="E40" s="9" t="str">
        <f>LEFT(RIGHT(Fixtures!F17,2),1)</f>
        <v>A</v>
      </c>
      <c r="F40" s="9" t="str">
        <f>LEFT(RIGHT(Fixtures!G17,2),1)</f>
        <v>H</v>
      </c>
      <c r="G40" s="9" t="str">
        <f>LEFT(RIGHT(Fixtures!H17,2),1)</f>
        <v>A</v>
      </c>
      <c r="H40" s="9" t="str">
        <f>LEFT(RIGHT(Fixtures!I17,2),1)</f>
        <v>A</v>
      </c>
      <c r="I40" s="9" t="str">
        <f>LEFT(RIGHT(Fixtures!J17,2),1)</f>
        <v>H</v>
      </c>
      <c r="J40" s="9" t="str">
        <f>LEFT(RIGHT(Fixtures!K17,2),1)</f>
        <v>A</v>
      </c>
      <c r="K40" s="9" t="str">
        <f>LEFT(RIGHT(Fixtures!L17,2),1)</f>
        <v>H</v>
      </c>
      <c r="L40" s="9" t="str">
        <f>LEFT(RIGHT(Fixtures!M17,2),1)</f>
        <v>A</v>
      </c>
      <c r="M40" s="9" t="str">
        <f>LEFT(RIGHT(Fixtures!N17,2),1)</f>
        <v>H</v>
      </c>
      <c r="N40" s="9" t="str">
        <f>LEFT(RIGHT(Fixtures!O17,2),1)</f>
        <v>A</v>
      </c>
      <c r="O40" s="9" t="str">
        <f>LEFT(RIGHT(Fixtures!P17,2),1)</f>
        <v>H</v>
      </c>
      <c r="P40" s="9" t="str">
        <f>LEFT(RIGHT(Fixtures!Q17,2),1)</f>
        <v>A</v>
      </c>
      <c r="Q40" s="9" t="str">
        <f>LEFT(RIGHT(Fixtures!R17,2),1)</f>
        <v>A</v>
      </c>
      <c r="R40" s="9" t="str">
        <f>LEFT(RIGHT(Fixtures!S17,2),1)</f>
        <v>H</v>
      </c>
      <c r="S40" s="9" t="str">
        <f>LEFT(RIGHT(Fixtures!T17,2),1)</f>
        <v>A</v>
      </c>
      <c r="T40" s="9" t="str">
        <f>LEFT(RIGHT(Fixtures!U17,2),1)</f>
        <v>H</v>
      </c>
      <c r="U40" s="9" t="str">
        <f>LEFT(RIGHT(Fixtures!V17,2),1)</f>
        <v>H</v>
      </c>
      <c r="V40" s="9" t="str">
        <f>LEFT(RIGHT(Fixtures!W17,2),1)</f>
        <v>A</v>
      </c>
      <c r="W40" s="9" t="str">
        <f>LEFT(RIGHT(Fixtures!X17,2),1)</f>
        <v>A</v>
      </c>
      <c r="X40" s="9" t="str">
        <f>LEFT(RIGHT(Fixtures!Y17,2),1)</f>
        <v>H</v>
      </c>
      <c r="Y40" s="9" t="str">
        <f>LEFT(RIGHT(Fixtures!Z17,2),1)</f>
        <v>H</v>
      </c>
      <c r="Z40" s="9" t="str">
        <f>LEFT(RIGHT(Fixtures!AA17,2),1)</f>
        <v>A</v>
      </c>
      <c r="AA40" s="9" t="str">
        <f>LEFT(RIGHT(Fixtures!AB17,2),1)</f>
        <v>H</v>
      </c>
      <c r="AB40" s="9" t="str">
        <f>LEFT(RIGHT(Fixtures!AC17,2),1)</f>
        <v>A</v>
      </c>
      <c r="AC40" s="9" t="str">
        <f>LEFT(RIGHT(Fixtures!AD17,2),1)</f>
        <v>H</v>
      </c>
      <c r="AD40" s="9" t="str">
        <f>LEFT(RIGHT(Fixtures!AE17,2),1)</f>
        <v>A</v>
      </c>
      <c r="AE40" s="9" t="str">
        <f>LEFT(RIGHT(Fixtures!AF17,2),1)</f>
        <v>H</v>
      </c>
      <c r="AF40" s="9" t="str">
        <f>LEFT(RIGHT(Fixtures!AG17,2),1)</f>
        <v>A</v>
      </c>
      <c r="AG40" s="9" t="str">
        <f>LEFT(RIGHT(Fixtures!AH17,2),1)</f>
        <v>A</v>
      </c>
      <c r="AH40" s="9" t="str">
        <f>LEFT(RIGHT(Fixtures!AI17,2),1)</f>
        <v>H</v>
      </c>
      <c r="AI40" s="9" t="str">
        <f>LEFT(RIGHT(Fixtures!AJ17,2),1)</f>
        <v>H</v>
      </c>
      <c r="AJ40" s="9" t="str">
        <f>LEFT(RIGHT(Fixtures!AK17,2),1)</f>
        <v>A</v>
      </c>
      <c r="AK40" s="9" t="str">
        <f>LEFT(RIGHT(Fixtures!AL17,2),1)</f>
        <v>H</v>
      </c>
      <c r="AL40" s="9" t="str">
        <f>LEFT(RIGHT(Fixtures!AM17,2),1)</f>
        <v>A</v>
      </c>
      <c r="AM40" s="9" t="str">
        <f>LEFT(RIGHT(Fixtures!AN17,2),1)</f>
        <v>H</v>
      </c>
    </row>
    <row r="41" spans="1:39" ht="12.75" customHeight="1" x14ac:dyDescent="0.35">
      <c r="A41" s="68" t="str">
        <f>A19</f>
        <v>Tottenham</v>
      </c>
      <c r="B41" s="9" t="str">
        <f>LEFT(RIGHT(Fixtures!C18,2),1)</f>
        <v>A</v>
      </c>
      <c r="C41" s="9" t="str">
        <f>LEFT(RIGHT(Fixtures!D18,2),1)</f>
        <v>H</v>
      </c>
      <c r="D41" s="9" t="str">
        <f>LEFT(RIGHT(Fixtures!E18,2),1)</f>
        <v>A</v>
      </c>
      <c r="E41" s="9" t="str">
        <f>LEFT(RIGHT(Fixtures!F18,2),1)</f>
        <v>A</v>
      </c>
      <c r="F41" s="9" t="str">
        <f>LEFT(RIGHT(Fixtures!G18,2),1)</f>
        <v>H</v>
      </c>
      <c r="G41" s="9" t="str">
        <f>LEFT(RIGHT(Fixtures!H18,2),1)</f>
        <v>A</v>
      </c>
      <c r="H41" s="9" t="str">
        <f>LEFT(RIGHT(Fixtures!I18,2),1)</f>
        <v>A</v>
      </c>
      <c r="I41" s="9" t="str">
        <f>LEFT(RIGHT(Fixtures!J18,2),1)</f>
        <v>H</v>
      </c>
      <c r="J41" s="9" t="str">
        <f>LEFT(RIGHT(Fixtures!K18,2),1)</f>
        <v>A</v>
      </c>
      <c r="K41" s="9" t="str">
        <f>LEFT(RIGHT(Fixtures!L18,2),1)</f>
        <v>H</v>
      </c>
      <c r="L41" s="9" t="str">
        <f>LEFT(RIGHT(Fixtures!M18,2),1)</f>
        <v>A</v>
      </c>
      <c r="M41" s="9" t="str">
        <f>LEFT(RIGHT(Fixtures!N18,2),1)</f>
        <v>A</v>
      </c>
      <c r="N41" s="9" t="str">
        <f>LEFT(RIGHT(Fixtures!O18,2),1)</f>
        <v>H</v>
      </c>
      <c r="O41" s="9" t="str">
        <f>LEFT(RIGHT(Fixtures!P18,2),1)</f>
        <v>A</v>
      </c>
      <c r="P41" s="9" t="str">
        <f>LEFT(RIGHT(Fixtures!Q18,2),1)</f>
        <v>H</v>
      </c>
      <c r="Q41" s="9" t="str">
        <f>LEFT(RIGHT(Fixtures!R18,2),1)</f>
        <v>A</v>
      </c>
      <c r="R41" s="9" t="str">
        <f>LEFT(RIGHT(Fixtures!S18,2),1)</f>
        <v>H</v>
      </c>
      <c r="S41" s="9" t="str">
        <f>LEFT(RIGHT(Fixtures!T18,2),1)</f>
        <v>A</v>
      </c>
      <c r="T41" s="9" t="str">
        <f>LEFT(RIGHT(Fixtures!U18,2),1)</f>
        <v>H</v>
      </c>
      <c r="U41" s="9" t="str">
        <f>LEFT(RIGHT(Fixtures!V18,2),1)</f>
        <v>H</v>
      </c>
      <c r="V41" s="9" t="str">
        <f>LEFT(RIGHT(Fixtures!W18,2),1)</f>
        <v>A</v>
      </c>
      <c r="W41" s="9" t="str">
        <f>LEFT(RIGHT(Fixtures!X18,2),1)</f>
        <v>H</v>
      </c>
      <c r="X41" s="9" t="str">
        <f>LEFT(RIGHT(Fixtures!Y18,2),1)</f>
        <v>A</v>
      </c>
      <c r="Y41" s="9" t="str">
        <f>LEFT(RIGHT(Fixtures!Z18,2),1)</f>
        <v>H</v>
      </c>
      <c r="Z41" s="9" t="str">
        <f>LEFT(RIGHT(Fixtures!AA18,2),1)</f>
        <v>H</v>
      </c>
      <c r="AA41" s="9" t="str">
        <f>LEFT(RIGHT(Fixtures!AB18,2),1)</f>
        <v>H</v>
      </c>
      <c r="AB41" s="9" t="str">
        <f>LEFT(RIGHT(Fixtures!AC18,2),1)</f>
        <v>A</v>
      </c>
      <c r="AC41" s="9" t="str">
        <f>LEFT(RIGHT(Fixtures!AD18,2),1)</f>
        <v>A</v>
      </c>
      <c r="AD41" s="9" t="str">
        <f>LEFT(RIGHT(Fixtures!AE18,2),1)</f>
        <v>H</v>
      </c>
      <c r="AE41" s="9" t="str">
        <f>LEFT(RIGHT(Fixtures!AF18,2),1)</f>
        <v>A</v>
      </c>
      <c r="AF41" s="9" t="str">
        <f>LEFT(RIGHT(Fixtures!AG18,2),1)</f>
        <v>H</v>
      </c>
      <c r="AG41" s="9" t="str">
        <f>LEFT(RIGHT(Fixtures!AH18,2),1)</f>
        <v>A</v>
      </c>
      <c r="AH41" s="9" t="str">
        <f>LEFT(RIGHT(Fixtures!AI18,2),1)</f>
        <v>H</v>
      </c>
      <c r="AI41" s="9" t="str">
        <f>LEFT(RIGHT(Fixtures!AJ18,2),1)</f>
        <v>H</v>
      </c>
      <c r="AJ41" s="9" t="str">
        <f>LEFT(RIGHT(Fixtures!AK18,2),1)</f>
        <v>A</v>
      </c>
      <c r="AK41" s="9" t="str">
        <f>LEFT(RIGHT(Fixtures!AL18,2),1)</f>
        <v>H</v>
      </c>
      <c r="AL41" s="9" t="str">
        <f>LEFT(RIGHT(Fixtures!AM18,2),1)</f>
        <v>A</v>
      </c>
      <c r="AM41" s="9" t="str">
        <f>LEFT(RIGHT(Fixtures!AN18,2),1)</f>
        <v>H</v>
      </c>
    </row>
    <row r="42" spans="1:39" ht="12.75" customHeight="1" x14ac:dyDescent="0.35">
      <c r="A42" s="68" t="str">
        <f t="shared" si="0"/>
        <v>Watford</v>
      </c>
      <c r="B42" s="9" t="str">
        <f>LEFT(RIGHT(Fixtures!C19,2),1)</f>
        <v>H</v>
      </c>
      <c r="C42" s="9" t="str">
        <f>LEFT(RIGHT(Fixtures!D19,2),1)</f>
        <v>A</v>
      </c>
      <c r="D42" s="9" t="str">
        <f>LEFT(RIGHT(Fixtures!E19,2),1)</f>
        <v>H</v>
      </c>
      <c r="E42" s="9" t="str">
        <f>LEFT(RIGHT(Fixtures!F19,2),1)</f>
        <v>H</v>
      </c>
      <c r="F42" s="9" t="str">
        <f>LEFT(RIGHT(Fixtures!G19,2),1)</f>
        <v>H</v>
      </c>
      <c r="G42" s="9" t="str">
        <f>LEFT(RIGHT(Fixtures!H19,2),1)</f>
        <v>A</v>
      </c>
      <c r="H42" s="9" t="str">
        <f>LEFT(RIGHT(Fixtures!I19,2),1)</f>
        <v>A</v>
      </c>
      <c r="I42" s="9" t="str">
        <f>LEFT(RIGHT(Fixtures!J19,2),1)</f>
        <v>H</v>
      </c>
      <c r="J42" s="9" t="str">
        <f>LEFT(RIGHT(Fixtures!K19,2),1)</f>
        <v>A</v>
      </c>
      <c r="K42" s="9" t="str">
        <f>LEFT(RIGHT(Fixtures!L19,2),1)</f>
        <v>H</v>
      </c>
      <c r="L42" s="9" t="str">
        <f>LEFT(RIGHT(Fixtures!M19,2),1)</f>
        <v>A</v>
      </c>
      <c r="M42" s="9" t="str">
        <f>LEFT(RIGHT(Fixtures!N19,2),1)</f>
        <v>A</v>
      </c>
      <c r="N42" s="9" t="str">
        <f>LEFT(RIGHT(Fixtures!O19,2),1)</f>
        <v>H</v>
      </c>
      <c r="O42" s="9" t="str">
        <f>LEFT(RIGHT(Fixtures!P19,2),1)</f>
        <v>A</v>
      </c>
      <c r="P42" s="9" t="str">
        <f>LEFT(RIGHT(Fixtures!Q19,2),1)</f>
        <v>H</v>
      </c>
      <c r="Q42" s="9" t="str">
        <f>LEFT(RIGHT(Fixtures!R19,2),1)</f>
        <v>A</v>
      </c>
      <c r="R42" s="9" t="str">
        <f>LEFT(RIGHT(Fixtures!S19,2),1)</f>
        <v>H</v>
      </c>
      <c r="S42" s="9" t="str">
        <f>LEFT(RIGHT(Fixtures!T19,2),1)</f>
        <v>A</v>
      </c>
      <c r="T42" s="9" t="str">
        <f>LEFT(RIGHT(Fixtures!U19,2),1)</f>
        <v>H</v>
      </c>
      <c r="U42" s="9" t="str">
        <f>LEFT(RIGHT(Fixtures!V19,2),1)</f>
        <v>H</v>
      </c>
      <c r="V42" s="9" t="str">
        <f>LEFT(RIGHT(Fixtures!W19,2),1)</f>
        <v>A</v>
      </c>
      <c r="W42" s="9" t="str">
        <f>LEFT(RIGHT(Fixtures!X19,2),1)</f>
        <v>A</v>
      </c>
      <c r="X42" s="9" t="str">
        <f>LEFT(RIGHT(Fixtures!Y19,2),1)</f>
        <v>H</v>
      </c>
      <c r="Y42" s="9" t="str">
        <f>LEFT(RIGHT(Fixtures!Z19,2),1)</f>
        <v>A</v>
      </c>
      <c r="Z42" s="9" t="str">
        <f>LEFT(RIGHT(Fixtures!AA19,2),1)</f>
        <v>A</v>
      </c>
      <c r="AA42" s="9" t="str">
        <f>LEFT(RIGHT(Fixtures!AB19,2),1)</f>
        <v>H</v>
      </c>
      <c r="AB42" s="9" t="str">
        <f>LEFT(RIGHT(Fixtures!AC19,2),1)</f>
        <v>A</v>
      </c>
      <c r="AC42" s="9" t="str">
        <f>LEFT(RIGHT(Fixtures!AD19,2),1)</f>
        <v>A</v>
      </c>
      <c r="AD42" s="9" t="str">
        <f>LEFT(RIGHT(Fixtures!AE19,2),1)</f>
        <v>H</v>
      </c>
      <c r="AE42" s="9" t="str">
        <f>LEFT(RIGHT(Fixtures!AF19,2),1)</f>
        <v>A</v>
      </c>
      <c r="AF42" s="9" t="str">
        <f>LEFT(RIGHT(Fixtures!AG19,2),1)</f>
        <v>H</v>
      </c>
      <c r="AG42" s="9" t="str">
        <f>LEFT(RIGHT(Fixtures!AH19,2),1)</f>
        <v>A</v>
      </c>
      <c r="AH42" s="9" t="str">
        <f>LEFT(RIGHT(Fixtures!AI19,2),1)</f>
        <v>H</v>
      </c>
      <c r="AI42" s="9" t="str">
        <f>LEFT(RIGHT(Fixtures!AJ19,2),1)</f>
        <v>H</v>
      </c>
      <c r="AJ42" s="9" t="str">
        <f>LEFT(RIGHT(Fixtures!AK19,2),1)</f>
        <v>A</v>
      </c>
      <c r="AK42" s="9" t="str">
        <f>LEFT(RIGHT(Fixtures!AL19,2),1)</f>
        <v>H</v>
      </c>
      <c r="AL42" s="9" t="str">
        <f>LEFT(RIGHT(Fixtures!AM19,2),1)</f>
        <v>A</v>
      </c>
      <c r="AM42" s="9" t="str">
        <f>LEFT(RIGHT(Fixtures!AN19,2),1)</f>
        <v>H</v>
      </c>
    </row>
    <row r="43" spans="1:39" ht="12.75" customHeight="1" x14ac:dyDescent="0.35">
      <c r="A43" s="68" t="str">
        <f t="shared" si="0"/>
        <v>West Ham</v>
      </c>
      <c r="B43" s="9" t="str">
        <f>LEFT(RIGHT(Fixtures!C20,2),1)</f>
        <v>A</v>
      </c>
      <c r="C43" s="9" t="str">
        <f>LEFT(RIGHT(Fixtures!D20,2),1)</f>
        <v>H</v>
      </c>
      <c r="D43" s="9" t="str">
        <f>LEFT(RIGHT(Fixtures!E20,2),1)</f>
        <v>A</v>
      </c>
      <c r="E43" s="9" t="str">
        <f>LEFT(RIGHT(Fixtures!F20,2),1)</f>
        <v>H</v>
      </c>
      <c r="F43" s="9" t="str">
        <f>LEFT(RIGHT(Fixtures!G20,2),1)</f>
        <v>A</v>
      </c>
      <c r="G43" s="9" t="str">
        <f>LEFT(RIGHT(Fixtures!H20,2),1)</f>
        <v>H</v>
      </c>
      <c r="H43" s="9" t="str">
        <f>LEFT(RIGHT(Fixtures!I20,2),1)</f>
        <v>H</v>
      </c>
      <c r="I43" s="9" t="str">
        <f>LEFT(RIGHT(Fixtures!J20,2),1)</f>
        <v>A</v>
      </c>
      <c r="J43" s="9" t="str">
        <f>LEFT(RIGHT(Fixtures!K20,2),1)</f>
        <v>H</v>
      </c>
      <c r="K43" s="9" t="str">
        <f>LEFT(RIGHT(Fixtures!L20,2),1)</f>
        <v>A</v>
      </c>
      <c r="L43" s="9" t="str">
        <f>LEFT(RIGHT(Fixtures!M20,2),1)</f>
        <v>H</v>
      </c>
      <c r="M43" s="9" t="str">
        <f>LEFT(RIGHT(Fixtures!N20,2),1)</f>
        <v>A</v>
      </c>
      <c r="N43" s="9" t="str">
        <f>LEFT(RIGHT(Fixtures!O20,2),1)</f>
        <v>H</v>
      </c>
      <c r="O43" s="9" t="str">
        <f>LEFT(RIGHT(Fixtures!P20,2),1)</f>
        <v>A</v>
      </c>
      <c r="P43" s="9" t="str">
        <f>LEFT(RIGHT(Fixtures!Q20,2),1)</f>
        <v>H</v>
      </c>
      <c r="Q43" s="9" t="str">
        <f>LEFT(RIGHT(Fixtures!R20,2),1)</f>
        <v>H</v>
      </c>
      <c r="R43" s="9" t="str">
        <f>LEFT(RIGHT(Fixtures!S20,2),1)</f>
        <v>A</v>
      </c>
      <c r="S43" s="9" t="str">
        <f>LEFT(RIGHT(Fixtures!T20,2),1)</f>
        <v>H</v>
      </c>
      <c r="T43" s="9" t="str">
        <f>LEFT(RIGHT(Fixtures!U20,2),1)</f>
        <v>A</v>
      </c>
      <c r="U43" s="9" t="str">
        <f>LEFT(RIGHT(Fixtures!V20,2),1)</f>
        <v>A</v>
      </c>
      <c r="V43" s="9" t="str">
        <f>LEFT(RIGHT(Fixtures!W20,2),1)</f>
        <v>H</v>
      </c>
      <c r="W43" s="9" t="str">
        <f>LEFT(RIGHT(Fixtures!X20,2),1)</f>
        <v>H</v>
      </c>
      <c r="X43" s="9" t="str">
        <f>LEFT(RIGHT(Fixtures!Y20,2),1)</f>
        <v>A</v>
      </c>
      <c r="Y43" s="9" t="str">
        <f>LEFT(RIGHT(Fixtures!Z20,2),1)</f>
        <v>A</v>
      </c>
      <c r="Z43" s="9" t="str">
        <f>LEFT(RIGHT(Fixtures!AA20,2),1)</f>
        <v>H</v>
      </c>
      <c r="AA43" s="9" t="str">
        <f>LEFT(RIGHT(Fixtures!AB20,2),1)</f>
        <v>A</v>
      </c>
      <c r="AB43" s="9" t="str">
        <f>LEFT(RIGHT(Fixtures!AC20,2),1)</f>
        <v>H</v>
      </c>
      <c r="AC43" s="9" t="str">
        <f>LEFT(RIGHT(Fixtures!AD20,2),1)</f>
        <v>A</v>
      </c>
      <c r="AD43" s="9" t="str">
        <f>LEFT(RIGHT(Fixtures!AE20,2),1)</f>
        <v>H</v>
      </c>
      <c r="AE43" s="9" t="str">
        <f>LEFT(RIGHT(Fixtures!AF20,2),1)</f>
        <v>A</v>
      </c>
      <c r="AF43" s="9" t="str">
        <f>LEFT(RIGHT(Fixtures!AG20,2),1)</f>
        <v>H</v>
      </c>
      <c r="AG43" s="9" t="str">
        <f>LEFT(RIGHT(Fixtures!AH20,2),1)</f>
        <v>H</v>
      </c>
      <c r="AH43" s="9" t="str">
        <f>LEFT(RIGHT(Fixtures!AI20,2),1)</f>
        <v>A</v>
      </c>
      <c r="AI43" s="9" t="str">
        <f>LEFT(RIGHT(Fixtures!AJ20,2),1)</f>
        <v>A</v>
      </c>
      <c r="AJ43" s="9" t="str">
        <f>LEFT(RIGHT(Fixtures!AK20,2),1)</f>
        <v>H</v>
      </c>
      <c r="AK43" s="9" t="str">
        <f>LEFT(RIGHT(Fixtures!AL20,2),1)</f>
        <v>A</v>
      </c>
      <c r="AL43" s="9" t="str">
        <f>LEFT(RIGHT(Fixtures!AM20,2),1)</f>
        <v>H</v>
      </c>
      <c r="AM43" s="9" t="str">
        <f>LEFT(RIGHT(Fixtures!AN20,2),1)</f>
        <v>A</v>
      </c>
    </row>
    <row r="44" spans="1:39" ht="12.75" customHeight="1" x14ac:dyDescent="0.35">
      <c r="A44" s="68" t="str">
        <f t="shared" si="0"/>
        <v>Wolves</v>
      </c>
      <c r="B44" s="9" t="str">
        <f>LEFT(RIGHT(Fixtures!C21,2),1)</f>
        <v>H</v>
      </c>
      <c r="C44" s="9" t="str">
        <f>LEFT(RIGHT(Fixtures!D21,2),1)</f>
        <v>A</v>
      </c>
      <c r="D44" s="9" t="str">
        <f>LEFT(RIGHT(Fixtures!E21,2),1)</f>
        <v>H</v>
      </c>
      <c r="E44" s="9" t="str">
        <f>LEFT(RIGHT(Fixtures!F21,2),1)</f>
        <v>A</v>
      </c>
      <c r="F44" s="9" t="str">
        <f>LEFT(RIGHT(Fixtures!G21,2),1)</f>
        <v>H</v>
      </c>
      <c r="G44" s="9" t="str">
        <f>LEFT(RIGHT(Fixtures!H21,2),1)</f>
        <v>A</v>
      </c>
      <c r="H44" s="9" t="str">
        <f>LEFT(RIGHT(Fixtures!I21,2),1)</f>
        <v>H</v>
      </c>
      <c r="I44" s="9" t="str">
        <f>LEFT(RIGHT(Fixtures!J21,2),1)</f>
        <v>A</v>
      </c>
      <c r="J44" s="9" t="str">
        <f>LEFT(RIGHT(Fixtures!K21,2),1)</f>
        <v>H</v>
      </c>
      <c r="K44" s="9" t="str">
        <f>LEFT(RIGHT(Fixtures!L21,2),1)</f>
        <v>A</v>
      </c>
      <c r="L44" s="9" t="str">
        <f>LEFT(RIGHT(Fixtures!M21,2),1)</f>
        <v>H</v>
      </c>
      <c r="M44" s="9" t="str">
        <f>LEFT(RIGHT(Fixtures!N21,2),1)</f>
        <v>A</v>
      </c>
      <c r="N44" s="9" t="str">
        <f>LEFT(RIGHT(Fixtures!O21,2),1)</f>
        <v>H</v>
      </c>
      <c r="O44" s="9" t="str">
        <f>LEFT(RIGHT(Fixtures!P21,2),1)</f>
        <v>A</v>
      </c>
      <c r="P44" s="9" t="str">
        <f>LEFT(RIGHT(Fixtures!Q21,2),1)</f>
        <v>H</v>
      </c>
      <c r="Q44" s="9" t="str">
        <f>LEFT(RIGHT(Fixtures!R21,2),1)</f>
        <v>A</v>
      </c>
      <c r="R44" s="9" t="str">
        <f>LEFT(RIGHT(Fixtures!S21,2),1)</f>
        <v>H</v>
      </c>
      <c r="S44" s="9" t="str">
        <f>LEFT(RIGHT(Fixtures!T21,2),1)</f>
        <v>H</v>
      </c>
      <c r="T44" s="9" t="str">
        <f>LEFT(RIGHT(Fixtures!U21,2),1)</f>
        <v>A</v>
      </c>
      <c r="U44" s="9" t="str">
        <f>LEFT(RIGHT(Fixtures!V21,2),1)</f>
        <v>A</v>
      </c>
      <c r="V44" s="9" t="str">
        <f>LEFT(RIGHT(Fixtures!W21,2),1)</f>
        <v>H</v>
      </c>
      <c r="W44" s="9" t="str">
        <f>LEFT(RIGHT(Fixtures!X21,2),1)</f>
        <v>A</v>
      </c>
      <c r="X44" s="9" t="str">
        <f>LEFT(RIGHT(Fixtures!Y21,2),1)</f>
        <v>H</v>
      </c>
      <c r="Y44" s="9" t="str">
        <f>LEFT(RIGHT(Fixtures!Z21,2),1)</f>
        <v>H</v>
      </c>
      <c r="Z44" s="9" t="str">
        <f>LEFT(RIGHT(Fixtures!AA21,2),1)</f>
        <v>A</v>
      </c>
      <c r="AA44" s="9" t="str">
        <f>LEFT(RIGHT(Fixtures!AB21,2),1)</f>
        <v>H</v>
      </c>
      <c r="AB44" s="9" t="str">
        <f>LEFT(RIGHT(Fixtures!AC21,2),1)</f>
        <v>A</v>
      </c>
      <c r="AC44" s="9" t="str">
        <f>LEFT(RIGHT(Fixtures!AD21,2),1)</f>
        <v>A</v>
      </c>
      <c r="AD44" s="9" t="str">
        <f>LEFT(RIGHT(Fixtures!AE21,2),1)</f>
        <v>H</v>
      </c>
      <c r="AE44" s="9" t="str">
        <f>LEFT(RIGHT(Fixtures!AF21,2),1)</f>
        <v>A</v>
      </c>
      <c r="AF44" s="9" t="str">
        <f>LEFT(RIGHT(Fixtures!AG21,2),1)</f>
        <v>H</v>
      </c>
      <c r="AG44" s="9" t="str">
        <f>LEFT(RIGHT(Fixtures!AH21,2),1)</f>
        <v>A</v>
      </c>
      <c r="AH44" s="9" t="str">
        <f>LEFT(RIGHT(Fixtures!AI21,2),1)</f>
        <v>H</v>
      </c>
      <c r="AI44" s="9" t="str">
        <f>LEFT(RIGHT(Fixtures!AJ21,2),1)</f>
        <v>A</v>
      </c>
      <c r="AJ44" s="9" t="str">
        <f>LEFT(RIGHT(Fixtures!AK21,2),1)</f>
        <v>H</v>
      </c>
      <c r="AK44" s="9" t="str">
        <f>LEFT(RIGHT(Fixtures!AL21,2),1)</f>
        <v>A</v>
      </c>
      <c r="AL44" s="9" t="str">
        <f>LEFT(RIGHT(Fixtures!AM21,2),1)</f>
        <v>H</v>
      </c>
      <c r="AM44" s="9" t="str">
        <f>LEFT(RIGHT(Fixtures!AN21,2),1)</f>
        <v>A</v>
      </c>
    </row>
    <row r="45" spans="1:39" ht="15.75" customHeight="1" x14ac:dyDescent="0.3">
      <c r="A45" s="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s="71" customFormat="1" ht="12.75" customHeight="1" x14ac:dyDescent="0.35">
      <c r="A46" s="69" t="s">
        <v>1</v>
      </c>
      <c r="B46" s="69" t="s">
        <v>6</v>
      </c>
      <c r="C46" s="69" t="s">
        <v>7</v>
      </c>
      <c r="D46" s="69" t="s">
        <v>8</v>
      </c>
      <c r="E46" s="69" t="s">
        <v>9</v>
      </c>
      <c r="F46" s="69" t="s">
        <v>10</v>
      </c>
      <c r="G46" s="69" t="s">
        <v>11</v>
      </c>
      <c r="H46" s="69" t="s">
        <v>12</v>
      </c>
      <c r="I46" s="69" t="s">
        <v>13</v>
      </c>
      <c r="J46" s="69" t="s">
        <v>14</v>
      </c>
      <c r="K46" s="69" t="s">
        <v>15</v>
      </c>
      <c r="L46" s="68" t="s">
        <v>16</v>
      </c>
      <c r="M46" s="68" t="s">
        <v>17</v>
      </c>
      <c r="N46" s="68" t="s">
        <v>18</v>
      </c>
      <c r="O46" s="68" t="s">
        <v>19</v>
      </c>
      <c r="P46" s="68" t="s">
        <v>20</v>
      </c>
      <c r="Q46" s="68" t="s">
        <v>21</v>
      </c>
      <c r="R46" s="68" t="s">
        <v>22</v>
      </c>
      <c r="S46" s="68" t="s">
        <v>23</v>
      </c>
      <c r="T46" s="68" t="s">
        <v>24</v>
      </c>
      <c r="U46" s="68" t="s">
        <v>25</v>
      </c>
      <c r="V46" s="68" t="s">
        <v>26</v>
      </c>
      <c r="W46" s="68" t="s">
        <v>27</v>
      </c>
      <c r="X46" s="68" t="s">
        <v>28</v>
      </c>
      <c r="Y46" s="68" t="s">
        <v>29</v>
      </c>
      <c r="Z46" s="68" t="s">
        <v>30</v>
      </c>
      <c r="AA46" s="68" t="s">
        <v>31</v>
      </c>
      <c r="AB46" s="68" t="s">
        <v>32</v>
      </c>
      <c r="AC46" s="68" t="s">
        <v>33</v>
      </c>
      <c r="AD46" s="68" t="s">
        <v>34</v>
      </c>
      <c r="AE46" s="68" t="s">
        <v>35</v>
      </c>
      <c r="AF46" s="68" t="s">
        <v>36</v>
      </c>
      <c r="AG46" s="68" t="s">
        <v>37</v>
      </c>
      <c r="AH46" s="68" t="s">
        <v>38</v>
      </c>
      <c r="AI46" s="68" t="s">
        <v>39</v>
      </c>
      <c r="AJ46" s="68" t="s">
        <v>40</v>
      </c>
      <c r="AK46" s="68" t="s">
        <v>41</v>
      </c>
      <c r="AL46" s="68" t="s">
        <v>42</v>
      </c>
      <c r="AM46" s="68" t="s">
        <v>43</v>
      </c>
    </row>
    <row r="47" spans="1:39" ht="12.75" customHeight="1" x14ac:dyDescent="0.35">
      <c r="A47" s="68" t="str">
        <f>A3</f>
        <v>Arsenal</v>
      </c>
      <c r="B47" s="4">
        <f>VLOOKUP(B3,Difficulties!$B$3:$F$22,IF(Calc_OppAtt!B25="H",5,3),FALSE)</f>
        <v>-0.65526315789473599</v>
      </c>
      <c r="C47" s="4">
        <f>VLOOKUP(C3,Difficulties!$B$3:$F$22,IF(Calc_OppAtt!C25="H",5,3),FALSE)</f>
        <v>-0.49736842105263102</v>
      </c>
      <c r="D47" s="4">
        <f>VLOOKUP(D3,Difficulties!$B$3:$F$22,IF(Calc_OppAtt!D25="H",5,3),FALSE)</f>
        <v>0.87105263157894697</v>
      </c>
      <c r="E47" s="4">
        <f>VLOOKUP(E3,Difficulties!$B$3:$F$22,IF(Calc_OppAtt!E25="H",5,3),FALSE)</f>
        <v>0.03</v>
      </c>
      <c r="F47" s="4">
        <f>VLOOKUP(F3,Difficulties!$B$3:$F$22,IF(Calc_OppAtt!F25="H",5,3),FALSE)</f>
        <v>-0.44473684210526299</v>
      </c>
      <c r="G47" s="4">
        <f>VLOOKUP(G3,Difficulties!$B$3:$F$22,IF(Calc_OppAtt!G25="H",5,3),FALSE)</f>
        <v>0.55526315789473601</v>
      </c>
      <c r="H47" s="4">
        <f>VLOOKUP(H3,Difficulties!$B$3:$F$22,IF(Calc_OppAtt!H25="H",5,3),FALSE)</f>
        <v>0.39736842105263098</v>
      </c>
      <c r="I47" s="4">
        <f>VLOOKUP(I3,Difficulties!$B$3:$F$22,IF(Calc_OppAtt!I25="H",5,3),FALSE)</f>
        <v>0.06</v>
      </c>
      <c r="J47" s="4">
        <f>VLOOKUP(J3,Difficulties!$B$3:$F$22,IF(Calc_OppAtt!J25="H",5,3),FALSE)</f>
        <v>0.66052631578947296</v>
      </c>
      <c r="K47" s="4">
        <f>VLOOKUP(K3,Difficulties!$B$3:$F$22,IF(Calc_OppAtt!K25="H",5,3),FALSE)</f>
        <v>8.1578947368420904E-2</v>
      </c>
      <c r="L47" s="4">
        <f>VLOOKUP(L3,Difficulties!$B$3:$F$22,IF(Calc_OppAtt!L25="H",5,3),FALSE)</f>
        <v>0.134210526315789</v>
      </c>
      <c r="M47" s="4">
        <f>VLOOKUP(M3,Difficulties!$B$3:$F$22,IF(Calc_OppAtt!M25="H",5,3),FALSE)</f>
        <v>0.25</v>
      </c>
      <c r="N47" s="4">
        <f>VLOOKUP(N3,Difficulties!$B$3:$F$22,IF(Calc_OppAtt!N25="H",5,3),FALSE)</f>
        <v>0.23947368421052601</v>
      </c>
      <c r="O47" s="4">
        <f>VLOOKUP(O3,Difficulties!$B$3:$F$22,IF(Calc_OppAtt!O25="H",5,3),FALSE)</f>
        <v>-0.28684210526315801</v>
      </c>
      <c r="P47" s="4">
        <f>VLOOKUP(P3,Difficulties!$B$3:$F$22,IF(Calc_OppAtt!P25="H",5,3),FALSE)</f>
        <v>-0.86578947368421</v>
      </c>
      <c r="Q47" s="4">
        <f>VLOOKUP(Q3,Difficulties!$B$3:$F$22,IF(Calc_OppAtt!Q25="H",5,3),FALSE)</f>
        <v>0.39736842105263098</v>
      </c>
      <c r="R47" s="4">
        <f>VLOOKUP(R3,Difficulties!$B$3:$F$22,IF(Calc_OppAtt!R25="H",5,3),FALSE)</f>
        <v>2.89473684210526E-2</v>
      </c>
      <c r="S47" s="4">
        <f>VLOOKUP(S3,Difficulties!$B$3:$F$22,IF(Calc_OppAtt!S25="H",5,3),FALSE)</f>
        <v>-0.18157894736842101</v>
      </c>
      <c r="T47" s="4">
        <f>VLOOKUP(T3,Difficulties!$B$3:$F$22,IF(Calc_OppAtt!T25="H",5,3),FALSE)</f>
        <v>-2.36842105263157E-2</v>
      </c>
      <c r="U47" s="4">
        <f>VLOOKUP(U3,Difficulties!$B$3:$F$22,IF(Calc_OppAtt!U25="H",5,3),FALSE)</f>
        <v>-0.81315789473684197</v>
      </c>
      <c r="V47" s="4">
        <f>VLOOKUP(V3,Difficulties!$B$3:$F$22,IF(Calc_OppAtt!V25="H",5,3),FALSE)</f>
        <v>0.42</v>
      </c>
      <c r="W47" s="4">
        <f>VLOOKUP(W3,Difficulties!$B$3:$F$22,IF(Calc_OppAtt!W25="H",5,3),FALSE)</f>
        <v>2.89473684210526E-2</v>
      </c>
      <c r="X47" s="4">
        <f>VLOOKUP(X3,Difficulties!$B$3:$F$22,IF(Calc_OppAtt!X25="H",5,3),FALSE)</f>
        <v>-0.18157894736842101</v>
      </c>
      <c r="Y47" s="4">
        <f>VLOOKUP(Y3,Difficulties!$B$3:$F$22,IF(Calc_OppAtt!Y25="H",5,3),FALSE)</f>
        <v>0.28999999999999998</v>
      </c>
      <c r="Z47" s="4">
        <f>VLOOKUP(Z3,Difficulties!$B$3:$F$22,IF(Calc_OppAtt!Z25="H",5,3),FALSE)</f>
        <v>-0.60263157894736796</v>
      </c>
      <c r="AA47" s="4">
        <f>VLOOKUP(AA3,Difficulties!$B$3:$F$22,IF(Calc_OppAtt!AA25="H",5,3),FALSE)</f>
        <v>-2.36842105263157E-2</v>
      </c>
      <c r="AB47" s="4">
        <f>VLOOKUP(AB3,Difficulties!$B$3:$F$22,IF(Calc_OppAtt!AB25="H",5,3),FALSE)</f>
        <v>0.23947368421052601</v>
      </c>
      <c r="AC47" s="4">
        <f>VLOOKUP(AC3,Difficulties!$B$3:$F$22,IF(Calc_OppAtt!AC25="H",5,3),FALSE)</f>
        <v>0.29210526315789398</v>
      </c>
      <c r="AD47" s="4">
        <f>VLOOKUP(AD3,Difficulties!$B$3:$F$22,IF(Calc_OppAtt!AD25="H",5,3),FALSE)</f>
        <v>-0.49736842105263102</v>
      </c>
      <c r="AE47" s="4">
        <f>VLOOKUP(AE3,Difficulties!$B$3:$F$22,IF(Calc_OppAtt!AE25="H",5,3),FALSE)</f>
        <v>-0.33947368421052598</v>
      </c>
      <c r="AF47" s="4">
        <f>VLOOKUP(AF3,Difficulties!$B$3:$F$22,IF(Calc_OppAtt!AF25="H",5,3),FALSE)</f>
        <v>0.08</v>
      </c>
      <c r="AG47" s="4">
        <f>VLOOKUP(AG3,Difficulties!$B$3:$F$22,IF(Calc_OppAtt!AG25="H",5,3),FALSE)</f>
        <v>0.23947368421052601</v>
      </c>
      <c r="AH47" s="4">
        <f>VLOOKUP(AH3,Difficulties!$B$3:$F$22,IF(Calc_OppAtt!AH25="H",5,3),FALSE)</f>
        <v>-0.18157894736842101</v>
      </c>
      <c r="AI47" s="4">
        <f>VLOOKUP(AI3,Difficulties!$B$3:$F$22,IF(Calc_OppAtt!AI25="H",5,3),FALSE)</f>
        <v>0.29210526315789398</v>
      </c>
      <c r="AJ47" s="4">
        <f>VLOOKUP(AJ3,Difficulties!$B$3:$F$22,IF(Calc_OppAtt!AJ25="H",5,3),FALSE)</f>
        <v>0.134210526315789</v>
      </c>
      <c r="AK47" s="4">
        <f>VLOOKUP(AK3,Difficulties!$B$3:$F$22,IF(Calc_OppAtt!AK25="H",5,3),FALSE)</f>
        <v>-0.18157894736842101</v>
      </c>
      <c r="AL47" s="4">
        <f>VLOOKUP(AL3,Difficulties!$B$3:$F$22,IF(Calc_OppAtt!AL25="H",5,3),FALSE)</f>
        <v>0.186842105263157</v>
      </c>
      <c r="AM47" s="4">
        <f>VLOOKUP(AM3,Difficulties!$B$3:$F$22,IF(Calc_OppAtt!AM25="H",5,3),FALSE)</f>
        <v>-0.44473684210526299</v>
      </c>
    </row>
    <row r="48" spans="1:39" ht="12.75" customHeight="1" x14ac:dyDescent="0.35">
      <c r="A48" s="68" t="str">
        <f t="shared" ref="A48:A66" si="1">A4</f>
        <v>Bournemouth</v>
      </c>
      <c r="B48" s="4">
        <f>VLOOKUP(B4,Difficulties!$B$3:$F$22,IF(Calc_OppAtt!B26="H",5,3),FALSE)</f>
        <v>0.28999999999999998</v>
      </c>
      <c r="C48" s="4">
        <f>VLOOKUP(C4,Difficulties!$B$3:$F$22,IF(Calc_OppAtt!C26="H",5,3),FALSE)</f>
        <v>2.89473684210526E-2</v>
      </c>
      <c r="D48" s="4">
        <f>VLOOKUP(D4,Difficulties!$B$3:$F$22,IF(Calc_OppAtt!D26="H",5,3),FALSE)</f>
        <v>0.55526315789473601</v>
      </c>
      <c r="E48" s="4">
        <f>VLOOKUP(E4,Difficulties!$B$3:$F$22,IF(Calc_OppAtt!E26="H",5,3),FALSE)</f>
        <v>-0.49736842105263102</v>
      </c>
      <c r="F48" s="4">
        <f>VLOOKUP(F4,Difficulties!$B$3:$F$22,IF(Calc_OppAtt!F26="H",5,3),FALSE)</f>
        <v>0.66052631578947296</v>
      </c>
      <c r="G48" s="4">
        <f>VLOOKUP(G4,Difficulties!$B$3:$F$22,IF(Calc_OppAtt!G26="H",5,3),FALSE)</f>
        <v>-0.44473684210526299</v>
      </c>
      <c r="H48" s="4">
        <f>VLOOKUP(H4,Difficulties!$B$3:$F$22,IF(Calc_OppAtt!H26="H",5,3),FALSE)</f>
        <v>0.134210526315789</v>
      </c>
      <c r="I48" s="4">
        <f>VLOOKUP(I4,Difficulties!$B$3:$F$22,IF(Calc_OppAtt!I26="H",5,3),FALSE)</f>
        <v>0.29210526315789398</v>
      </c>
      <c r="J48" s="4">
        <f>VLOOKUP(J4,Difficulties!$B$3:$F$22,IF(Calc_OppAtt!J26="H",5,3),FALSE)</f>
        <v>0.23947368421052601</v>
      </c>
      <c r="K48" s="4">
        <f>VLOOKUP(K4,Difficulties!$B$3:$F$22,IF(Calc_OppAtt!K26="H",5,3),FALSE)</f>
        <v>0.06</v>
      </c>
      <c r="L48" s="4">
        <f>VLOOKUP(L4,Difficulties!$B$3:$F$22,IF(Calc_OppAtt!L26="H",5,3),FALSE)</f>
        <v>-0.33947368421052598</v>
      </c>
      <c r="M48" s="4">
        <f>VLOOKUP(M4,Difficulties!$B$3:$F$22,IF(Calc_OppAtt!M26="H",5,3),FALSE)</f>
        <v>-0.44473684210526299</v>
      </c>
      <c r="N48" s="4">
        <f>VLOOKUP(N4,Difficulties!$B$3:$F$22,IF(Calc_OppAtt!N26="H",5,3),FALSE)</f>
        <v>0.29210526315789398</v>
      </c>
      <c r="O48" s="4">
        <f>VLOOKUP(O4,Difficulties!$B$3:$F$22,IF(Calc_OppAtt!O26="H",5,3),FALSE)</f>
        <v>-0.60263157894736796</v>
      </c>
      <c r="P48" s="4">
        <f>VLOOKUP(P4,Difficulties!$B$3:$F$22,IF(Calc_OppAtt!P26="H",5,3),FALSE)</f>
        <v>0.39736842105263098</v>
      </c>
      <c r="Q48" s="4">
        <f>VLOOKUP(Q4,Difficulties!$B$3:$F$22,IF(Calc_OppAtt!Q26="H",5,3),FALSE)</f>
        <v>0.134210526315789</v>
      </c>
      <c r="R48" s="4">
        <f>VLOOKUP(R4,Difficulties!$B$3:$F$22,IF(Calc_OppAtt!R26="H",5,3),FALSE)</f>
        <v>0.08</v>
      </c>
      <c r="S48" s="4">
        <f>VLOOKUP(S4,Difficulties!$B$3:$F$22,IF(Calc_OppAtt!S26="H",5,3),FALSE)</f>
        <v>0.186842105263157</v>
      </c>
      <c r="T48" s="4">
        <f>VLOOKUP(T4,Difficulties!$B$3:$F$22,IF(Calc_OppAtt!T26="H",5,3),FALSE)</f>
        <v>-0.49736842105263102</v>
      </c>
      <c r="U48" s="4">
        <f>VLOOKUP(U4,Difficulties!$B$3:$F$22,IF(Calc_OppAtt!U26="H",5,3),FALSE)</f>
        <v>-0.86578947368421</v>
      </c>
      <c r="V48" s="4">
        <f>VLOOKUP(V4,Difficulties!$B$3:$F$22,IF(Calc_OppAtt!V26="H",5,3),FALSE)</f>
        <v>0.39736842105263098</v>
      </c>
      <c r="W48" s="4">
        <f>VLOOKUP(W4,Difficulties!$B$3:$F$22,IF(Calc_OppAtt!W26="H",5,3),FALSE)</f>
        <v>-0.18157894736842101</v>
      </c>
      <c r="X48" s="4">
        <f>VLOOKUP(X4,Difficulties!$B$3:$F$22,IF(Calc_OppAtt!X26="H",5,3),FALSE)</f>
        <v>0.87105263157894697</v>
      </c>
      <c r="Y48" s="4">
        <f>VLOOKUP(Y4,Difficulties!$B$3:$F$22,IF(Calc_OppAtt!Y26="H",5,3),FALSE)</f>
        <v>-0.18157894736842101</v>
      </c>
      <c r="Z48" s="4">
        <f>VLOOKUP(Z4,Difficulties!$B$3:$F$22,IF(Calc_OppAtt!Z26="H",5,3),FALSE)</f>
        <v>0.03</v>
      </c>
      <c r="AA48" s="4">
        <f>VLOOKUP(AA4,Difficulties!$B$3:$F$22,IF(Calc_OppAtt!AA26="H",5,3),FALSE)</f>
        <v>-0.81315789473684197</v>
      </c>
      <c r="AB48" s="4">
        <f>VLOOKUP(AB4,Difficulties!$B$3:$F$22,IF(Calc_OppAtt!AB26="H",5,3),FALSE)</f>
        <v>0.25</v>
      </c>
      <c r="AC48" s="4">
        <f>VLOOKUP(AC4,Difficulties!$B$3:$F$22,IF(Calc_OppAtt!AC26="H",5,3),FALSE)</f>
        <v>-0.28684210526315801</v>
      </c>
      <c r="AD48" s="4">
        <f>VLOOKUP(AD4,Difficulties!$B$3:$F$22,IF(Calc_OppAtt!AD26="H",5,3),FALSE)</f>
        <v>-0.65526315789473599</v>
      </c>
      <c r="AE48" s="4">
        <f>VLOOKUP(AE4,Difficulties!$B$3:$F$22,IF(Calc_OppAtt!AE26="H",5,3),FALSE)</f>
        <v>-2.36842105263157E-2</v>
      </c>
      <c r="AF48" s="4">
        <f>VLOOKUP(AF4,Difficulties!$B$3:$F$22,IF(Calc_OppAtt!AF26="H",5,3),FALSE)</f>
        <v>0.23947368421052601</v>
      </c>
      <c r="AG48" s="4">
        <f>VLOOKUP(AG4,Difficulties!$B$3:$F$22,IF(Calc_OppAtt!AG26="H",5,3),FALSE)</f>
        <v>-0.18157894736842101</v>
      </c>
      <c r="AH48" s="4">
        <f>VLOOKUP(AH4,Difficulties!$B$3:$F$22,IF(Calc_OppAtt!AH26="H",5,3),FALSE)</f>
        <v>-0.18157894736842101</v>
      </c>
      <c r="AI48" s="4">
        <f>VLOOKUP(AI4,Difficulties!$B$3:$F$22,IF(Calc_OppAtt!AI26="H",5,3),FALSE)</f>
        <v>-2.36842105263157E-2</v>
      </c>
      <c r="AJ48" s="4">
        <f>VLOOKUP(AJ4,Difficulties!$B$3:$F$22,IF(Calc_OppAtt!AJ26="H",5,3),FALSE)</f>
        <v>0.42</v>
      </c>
      <c r="AK48" s="4">
        <f>VLOOKUP(AK4,Difficulties!$B$3:$F$22,IF(Calc_OppAtt!AK26="H",5,3),FALSE)</f>
        <v>2.89473684210526E-2</v>
      </c>
      <c r="AL48" s="4">
        <f>VLOOKUP(AL4,Difficulties!$B$3:$F$22,IF(Calc_OppAtt!AL26="H",5,3),FALSE)</f>
        <v>-0.28684210526315801</v>
      </c>
      <c r="AM48" s="4">
        <f>VLOOKUP(AM4,Difficulties!$B$3:$F$22,IF(Calc_OppAtt!AM26="H",5,3),FALSE)</f>
        <v>8.1578947368420904E-2</v>
      </c>
    </row>
    <row r="49" spans="1:39" ht="12.75" customHeight="1" x14ac:dyDescent="0.35">
      <c r="A49" s="68" t="str">
        <f t="shared" si="1"/>
        <v>Brighton</v>
      </c>
      <c r="B49" s="4">
        <f>VLOOKUP(B5,Difficulties!$B$3:$F$22,IF(Calc_OppAtt!B27="H",5,3),FALSE)</f>
        <v>0.29210526315789398</v>
      </c>
      <c r="C49" s="4">
        <f>VLOOKUP(C5,Difficulties!$B$3:$F$22,IF(Calc_OppAtt!C27="H",5,3),FALSE)</f>
        <v>-0.33947368421052598</v>
      </c>
      <c r="D49" s="4">
        <f>VLOOKUP(D5,Difficulties!$B$3:$F$22,IF(Calc_OppAtt!D27="H",5,3),FALSE)</f>
        <v>-0.81315789473684197</v>
      </c>
      <c r="E49" s="4">
        <f>VLOOKUP(E5,Difficulties!$B$3:$F$22,IF(Calc_OppAtt!E27="H",5,3),FALSE)</f>
        <v>0.42</v>
      </c>
      <c r="F49" s="4">
        <f>VLOOKUP(F5,Difficulties!$B$3:$F$22,IF(Calc_OppAtt!F27="H",5,3),FALSE)</f>
        <v>2.89473684210526E-2</v>
      </c>
      <c r="G49" s="4">
        <f>VLOOKUP(G5,Difficulties!$B$3:$F$22,IF(Calc_OppAtt!G27="H",5,3),FALSE)</f>
        <v>-0.28684210526315801</v>
      </c>
      <c r="H49" s="4">
        <f>VLOOKUP(H5,Difficulties!$B$3:$F$22,IF(Calc_OppAtt!H27="H",5,3),FALSE)</f>
        <v>-0.60263157894736796</v>
      </c>
      <c r="I49" s="4">
        <f>VLOOKUP(I5,Difficulties!$B$3:$F$22,IF(Calc_OppAtt!I27="H",5,3),FALSE)</f>
        <v>0.87105263157894697</v>
      </c>
      <c r="J49" s="4">
        <f>VLOOKUP(J5,Difficulties!$B$3:$F$22,IF(Calc_OppAtt!J27="H",5,3),FALSE)</f>
        <v>-0.44473684210526299</v>
      </c>
      <c r="K49" s="4">
        <f>VLOOKUP(K5,Difficulties!$B$3:$F$22,IF(Calc_OppAtt!K27="H",5,3),FALSE)</f>
        <v>0.25</v>
      </c>
      <c r="L49" s="4">
        <f>VLOOKUP(L5,Difficulties!$B$3:$F$22,IF(Calc_OppAtt!L27="H",5,3),FALSE)</f>
        <v>-0.18157894736842101</v>
      </c>
      <c r="M49" s="4">
        <f>VLOOKUP(M5,Difficulties!$B$3:$F$22,IF(Calc_OppAtt!M27="H",5,3),FALSE)</f>
        <v>0.03</v>
      </c>
      <c r="N49" s="4">
        <f>VLOOKUP(N5,Difficulties!$B$3:$F$22,IF(Calc_OppAtt!N27="H",5,3),FALSE)</f>
        <v>0.66052631578947296</v>
      </c>
      <c r="O49" s="4">
        <f>VLOOKUP(O5,Difficulties!$B$3:$F$22,IF(Calc_OppAtt!O27="H",5,3),FALSE)</f>
        <v>-2.36842105263157E-2</v>
      </c>
      <c r="P49" s="4">
        <f>VLOOKUP(P5,Difficulties!$B$3:$F$22,IF(Calc_OppAtt!P27="H",5,3),FALSE)</f>
        <v>0.134210526315789</v>
      </c>
      <c r="Q49" s="4">
        <f>VLOOKUP(Q5,Difficulties!$B$3:$F$22,IF(Calc_OppAtt!Q27="H",5,3),FALSE)</f>
        <v>-0.44473684210526299</v>
      </c>
      <c r="R49" s="4">
        <f>VLOOKUP(R5,Difficulties!$B$3:$F$22,IF(Calc_OppAtt!R27="H",5,3),FALSE)</f>
        <v>-0.18157894736842101</v>
      </c>
      <c r="S49" s="4">
        <f>VLOOKUP(S5,Difficulties!$B$3:$F$22,IF(Calc_OppAtt!S27="H",5,3),FALSE)</f>
        <v>0.23947368421052601</v>
      </c>
      <c r="T49" s="4">
        <f>VLOOKUP(T5,Difficulties!$B$3:$F$22,IF(Calc_OppAtt!T27="H",5,3),FALSE)</f>
        <v>0.29210526315789398</v>
      </c>
      <c r="U49" s="4">
        <f>VLOOKUP(U5,Difficulties!$B$3:$F$22,IF(Calc_OppAtt!U27="H",5,3),FALSE)</f>
        <v>0.55526315789473601</v>
      </c>
      <c r="V49" s="4">
        <f>VLOOKUP(V5,Difficulties!$B$3:$F$22,IF(Calc_OppAtt!V27="H",5,3),FALSE)</f>
        <v>2.89473684210526E-2</v>
      </c>
      <c r="W49" s="4">
        <f>VLOOKUP(W5,Difficulties!$B$3:$F$22,IF(Calc_OppAtt!W27="H",5,3),FALSE)</f>
        <v>0.134210526315789</v>
      </c>
      <c r="X49" s="4">
        <f>VLOOKUP(X5,Difficulties!$B$3:$F$22,IF(Calc_OppAtt!X27="H",5,3),FALSE)</f>
        <v>-0.86578947368421</v>
      </c>
      <c r="Y49" s="4">
        <f>VLOOKUP(Y5,Difficulties!$B$3:$F$22,IF(Calc_OppAtt!Y27="H",5,3),FALSE)</f>
        <v>0.06</v>
      </c>
      <c r="Z49" s="4">
        <f>VLOOKUP(Z5,Difficulties!$B$3:$F$22,IF(Calc_OppAtt!Z27="H",5,3),FALSE)</f>
        <v>0.39736842105263098</v>
      </c>
      <c r="AA49" s="4">
        <f>VLOOKUP(AA5,Difficulties!$B$3:$F$22,IF(Calc_OppAtt!AA27="H",5,3),FALSE)</f>
        <v>-0.18157894736842101</v>
      </c>
      <c r="AB49" s="4">
        <f>VLOOKUP(AB5,Difficulties!$B$3:$F$22,IF(Calc_OppAtt!AB27="H",5,3),FALSE)</f>
        <v>-0.49736842105263102</v>
      </c>
      <c r="AC49" s="4">
        <f>VLOOKUP(AC5,Difficulties!$B$3:$F$22,IF(Calc_OppAtt!AC27="H",5,3),FALSE)</f>
        <v>-0.18157894736842101</v>
      </c>
      <c r="AD49" s="4">
        <f>VLOOKUP(AD5,Difficulties!$B$3:$F$22,IF(Calc_OppAtt!AD27="H",5,3),FALSE)</f>
        <v>0.39736842105263098</v>
      </c>
      <c r="AE49" s="4">
        <f>VLOOKUP(AE5,Difficulties!$B$3:$F$22,IF(Calc_OppAtt!AE27="H",5,3),FALSE)</f>
        <v>8.1578947368420904E-2</v>
      </c>
      <c r="AF49" s="4">
        <f>VLOOKUP(AF5,Difficulties!$B$3:$F$22,IF(Calc_OppAtt!AF27="H",5,3),FALSE)</f>
        <v>0.28999999999999998</v>
      </c>
      <c r="AG49" s="4">
        <f>VLOOKUP(AG5,Difficulties!$B$3:$F$22,IF(Calc_OppAtt!AG27="H",5,3),FALSE)</f>
        <v>0.23947368421052601</v>
      </c>
      <c r="AH49" s="4">
        <f>VLOOKUP(AH5,Difficulties!$B$3:$F$22,IF(Calc_OppAtt!AH27="H",5,3),FALSE)</f>
        <v>-0.49736842105263102</v>
      </c>
      <c r="AI49" s="4">
        <f>VLOOKUP(AI5,Difficulties!$B$3:$F$22,IF(Calc_OppAtt!AI27="H",5,3),FALSE)</f>
        <v>0.29210526315789398</v>
      </c>
      <c r="AJ49" s="4">
        <f>VLOOKUP(AJ5,Difficulties!$B$3:$F$22,IF(Calc_OppAtt!AJ27="H",5,3),FALSE)</f>
        <v>0.08</v>
      </c>
      <c r="AK49" s="4">
        <f>VLOOKUP(AK5,Difficulties!$B$3:$F$22,IF(Calc_OppAtt!AK27="H",5,3),FALSE)</f>
        <v>0.23947368421052601</v>
      </c>
      <c r="AL49" s="4">
        <f>VLOOKUP(AL5,Difficulties!$B$3:$F$22,IF(Calc_OppAtt!AL27="H",5,3),FALSE)</f>
        <v>-0.28684210526315801</v>
      </c>
      <c r="AM49" s="4">
        <f>VLOOKUP(AM5,Difficulties!$B$3:$F$22,IF(Calc_OppAtt!AM27="H",5,3),FALSE)</f>
        <v>-0.65526315789473599</v>
      </c>
    </row>
    <row r="50" spans="1:39" ht="12.75" customHeight="1" x14ac:dyDescent="0.35">
      <c r="A50" s="68" t="str">
        <f t="shared" si="1"/>
        <v>Burnley</v>
      </c>
      <c r="B50" s="4">
        <f>VLOOKUP(B6,Difficulties!$B$3:$F$22,IF(Calc_OppAtt!B28="H",5,3),FALSE)</f>
        <v>2.89473684210526E-2</v>
      </c>
      <c r="C50" s="4">
        <f>VLOOKUP(C6,Difficulties!$B$3:$F$22,IF(Calc_OppAtt!C28="H",5,3),FALSE)</f>
        <v>0.39736842105263098</v>
      </c>
      <c r="D50" s="4">
        <f>VLOOKUP(D6,Difficulties!$B$3:$F$22,IF(Calc_OppAtt!D28="H",5,3),FALSE)</f>
        <v>0.06</v>
      </c>
      <c r="E50" s="4">
        <f>VLOOKUP(E6,Difficulties!$B$3:$F$22,IF(Calc_OppAtt!E28="H",5,3),FALSE)</f>
        <v>-0.33947368421052598</v>
      </c>
      <c r="F50" s="4">
        <f>VLOOKUP(F6,Difficulties!$B$3:$F$22,IF(Calc_OppAtt!F28="H",5,3),FALSE)</f>
        <v>0.08</v>
      </c>
      <c r="G50" s="4">
        <f>VLOOKUP(G6,Difficulties!$B$3:$F$22,IF(Calc_OppAtt!G28="H",5,3),FALSE)</f>
        <v>0.29210526315789398</v>
      </c>
      <c r="H50" s="4">
        <f>VLOOKUP(H6,Difficulties!$B$3:$F$22,IF(Calc_OppAtt!H28="H",5,3),FALSE)</f>
        <v>0.03</v>
      </c>
      <c r="I50" s="4">
        <f>VLOOKUP(I6,Difficulties!$B$3:$F$22,IF(Calc_OppAtt!I28="H",5,3),FALSE)</f>
        <v>0.39736842105263098</v>
      </c>
      <c r="J50" s="4">
        <f>VLOOKUP(J6,Difficulties!$B$3:$F$22,IF(Calc_OppAtt!J28="H",5,3),FALSE)</f>
        <v>-0.60263157894736796</v>
      </c>
      <c r="K50" s="4">
        <f>VLOOKUP(K6,Difficulties!$B$3:$F$22,IF(Calc_OppAtt!K28="H",5,3),FALSE)</f>
        <v>-0.18157894736842101</v>
      </c>
      <c r="L50" s="4">
        <f>VLOOKUP(L6,Difficulties!$B$3:$F$22,IF(Calc_OppAtt!L28="H",5,3),FALSE)</f>
        <v>2.89473684210526E-2</v>
      </c>
      <c r="M50" s="4">
        <f>VLOOKUP(M6,Difficulties!$B$3:$F$22,IF(Calc_OppAtt!M28="H",5,3),FALSE)</f>
        <v>-0.18157894736842101</v>
      </c>
      <c r="N50" s="4">
        <f>VLOOKUP(N6,Difficulties!$B$3:$F$22,IF(Calc_OppAtt!N28="H",5,3),FALSE)</f>
        <v>0.23947368421052601</v>
      </c>
      <c r="O50" s="4">
        <f>VLOOKUP(O6,Difficulties!$B$3:$F$22,IF(Calc_OppAtt!O28="H",5,3),FALSE)</f>
        <v>8.1578947368420904E-2</v>
      </c>
      <c r="P50" s="4">
        <f>VLOOKUP(P6,Difficulties!$B$3:$F$22,IF(Calc_OppAtt!P28="H",5,3),FALSE)</f>
        <v>0.134210526315789</v>
      </c>
      <c r="Q50" s="4">
        <f>VLOOKUP(Q6,Difficulties!$B$3:$F$22,IF(Calc_OppAtt!Q28="H",5,3),FALSE)</f>
        <v>0.186842105263157</v>
      </c>
      <c r="R50" s="4">
        <f>VLOOKUP(R6,Difficulties!$B$3:$F$22,IF(Calc_OppAtt!R28="H",5,3),FALSE)</f>
        <v>-0.49736842105263102</v>
      </c>
      <c r="S50" s="4">
        <f>VLOOKUP(S6,Difficulties!$B$3:$F$22,IF(Calc_OppAtt!S28="H",5,3),FALSE)</f>
        <v>-0.28684210526315801</v>
      </c>
      <c r="T50" s="4">
        <f>VLOOKUP(T6,Difficulties!$B$3:$F$22,IF(Calc_OppAtt!T28="H",5,3),FALSE)</f>
        <v>0.55526315789473601</v>
      </c>
      <c r="U50" s="4">
        <f>VLOOKUP(U6,Difficulties!$B$3:$F$22,IF(Calc_OppAtt!U28="H",5,3),FALSE)</f>
        <v>0.87105263157894697</v>
      </c>
      <c r="V50" s="4">
        <f>VLOOKUP(V6,Difficulties!$B$3:$F$22,IF(Calc_OppAtt!V28="H",5,3),FALSE)</f>
        <v>-2.36842105263157E-2</v>
      </c>
      <c r="W50" s="4">
        <f>VLOOKUP(W6,Difficulties!$B$3:$F$22,IF(Calc_OppAtt!W28="H",5,3),FALSE)</f>
        <v>0.42</v>
      </c>
      <c r="X50" s="4">
        <f>VLOOKUP(X6,Difficulties!$B$3:$F$22,IF(Calc_OppAtt!X28="H",5,3),FALSE)</f>
        <v>0.29210526315789398</v>
      </c>
      <c r="Y50" s="4">
        <f>VLOOKUP(Y6,Difficulties!$B$3:$F$22,IF(Calc_OppAtt!Y28="H",5,3),FALSE)</f>
        <v>-0.86578947368421</v>
      </c>
      <c r="Z50" s="4">
        <f>VLOOKUP(Z6,Difficulties!$B$3:$F$22,IF(Calc_OppAtt!Z28="H",5,3),FALSE)</f>
        <v>0.23947368421052601</v>
      </c>
      <c r="AA50" s="4">
        <f>VLOOKUP(AA6,Difficulties!$B$3:$F$22,IF(Calc_OppAtt!AA28="H",5,3),FALSE)</f>
        <v>-2.36842105263157E-2</v>
      </c>
      <c r="AB50" s="4">
        <f>VLOOKUP(AB6,Difficulties!$B$3:$F$22,IF(Calc_OppAtt!AB28="H",5,3),FALSE)</f>
        <v>-0.28684210526315801</v>
      </c>
      <c r="AC50" s="4">
        <f>VLOOKUP(AC6,Difficulties!$B$3:$F$22,IF(Calc_OppAtt!AC28="H",5,3),FALSE)</f>
        <v>-0.44473684210526299</v>
      </c>
      <c r="AD50" s="4">
        <f>VLOOKUP(AD6,Difficulties!$B$3:$F$22,IF(Calc_OppAtt!AD28="H",5,3),FALSE)</f>
        <v>0.134210526315789</v>
      </c>
      <c r="AE50" s="4">
        <f>VLOOKUP(AE6,Difficulties!$B$3:$F$22,IF(Calc_OppAtt!AE28="H",5,3),FALSE)</f>
        <v>-0.81315789473684197</v>
      </c>
      <c r="AF50" s="4">
        <f>VLOOKUP(AF6,Difficulties!$B$3:$F$22,IF(Calc_OppAtt!AF28="H",5,3),FALSE)</f>
        <v>0.66052631578947296</v>
      </c>
      <c r="AG50" s="4">
        <f>VLOOKUP(AG6,Difficulties!$B$3:$F$22,IF(Calc_OppAtt!AG28="H",5,3),FALSE)</f>
        <v>0.25</v>
      </c>
      <c r="AH50" s="4">
        <f>VLOOKUP(AH6,Difficulties!$B$3:$F$22,IF(Calc_OppAtt!AH28="H",5,3),FALSE)</f>
        <v>0.23947368421052601</v>
      </c>
      <c r="AI50" s="4">
        <f>VLOOKUP(AI6,Difficulties!$B$3:$F$22,IF(Calc_OppAtt!AI28="H",5,3),FALSE)</f>
        <v>0.28999999999999998</v>
      </c>
      <c r="AJ50" s="4">
        <f>VLOOKUP(AJ6,Difficulties!$B$3:$F$22,IF(Calc_OppAtt!AJ28="H",5,3),FALSE)</f>
        <v>-0.49736842105263102</v>
      </c>
      <c r="AK50" s="4">
        <f>VLOOKUP(AK6,Difficulties!$B$3:$F$22,IF(Calc_OppAtt!AK28="H",5,3),FALSE)</f>
        <v>-0.65526315789473599</v>
      </c>
      <c r="AL50" s="4">
        <f>VLOOKUP(AL6,Difficulties!$B$3:$F$22,IF(Calc_OppAtt!AL28="H",5,3),FALSE)</f>
        <v>-0.18157894736842101</v>
      </c>
      <c r="AM50" s="4">
        <f>VLOOKUP(AM6,Difficulties!$B$3:$F$22,IF(Calc_OppAtt!AM28="H",5,3),FALSE)</f>
        <v>0.29210526315789398</v>
      </c>
    </row>
    <row r="51" spans="1:39" ht="12.75" customHeight="1" x14ac:dyDescent="0.35">
      <c r="A51" s="68" t="str">
        <f t="shared" si="1"/>
        <v>Cardiff</v>
      </c>
      <c r="B51" s="4">
        <f>VLOOKUP(B7,Difficulties!$B$3:$F$22,IF(Calc_OppAtt!B29="H",5,3),FALSE)</f>
        <v>0.23947368421052601</v>
      </c>
      <c r="C51" s="4">
        <f>VLOOKUP(C7,Difficulties!$B$3:$F$22,IF(Calc_OppAtt!C29="H",5,3),FALSE)</f>
        <v>0.23947368421052601</v>
      </c>
      <c r="D51" s="4">
        <f>VLOOKUP(D7,Difficulties!$B$3:$F$22,IF(Calc_OppAtt!D29="H",5,3),FALSE)</f>
        <v>-2.36842105263157E-2</v>
      </c>
      <c r="E51" s="4">
        <f>VLOOKUP(E7,Difficulties!$B$3:$F$22,IF(Calc_OppAtt!E29="H",5,3),FALSE)</f>
        <v>0.29210526315789398</v>
      </c>
      <c r="F51" s="4">
        <f>VLOOKUP(F7,Difficulties!$B$3:$F$22,IF(Calc_OppAtt!F29="H",5,3),FALSE)</f>
        <v>-0.49736842105263102</v>
      </c>
      <c r="G51" s="4">
        <f>VLOOKUP(G7,Difficulties!$B$3:$F$22,IF(Calc_OppAtt!G29="H",5,3),FALSE)</f>
        <v>-0.65526315789473599</v>
      </c>
      <c r="H51" s="4">
        <f>VLOOKUP(H7,Difficulties!$B$3:$F$22,IF(Calc_OppAtt!H29="H",5,3),FALSE)</f>
        <v>-0.18157894736842101</v>
      </c>
      <c r="I51" s="4">
        <f>VLOOKUP(I7,Difficulties!$B$3:$F$22,IF(Calc_OppAtt!I29="H",5,3),FALSE)</f>
        <v>-0.49736842105263102</v>
      </c>
      <c r="J51" s="4">
        <f>VLOOKUP(J7,Difficulties!$B$3:$F$22,IF(Calc_OppAtt!J29="H",5,3),FALSE)</f>
        <v>0.42</v>
      </c>
      <c r="K51" s="4">
        <f>VLOOKUP(K7,Difficulties!$B$3:$F$22,IF(Calc_OppAtt!K29="H",5,3),FALSE)</f>
        <v>-0.81315789473684197</v>
      </c>
      <c r="L51" s="4">
        <f>VLOOKUP(L7,Difficulties!$B$3:$F$22,IF(Calc_OppAtt!L29="H",5,3),FALSE)</f>
        <v>0.66052631578947296</v>
      </c>
      <c r="M51" s="4">
        <f>VLOOKUP(M7,Difficulties!$B$3:$F$22,IF(Calc_OppAtt!M29="H",5,3),FALSE)</f>
        <v>0.186842105263157</v>
      </c>
      <c r="N51" s="4">
        <f>VLOOKUP(N7,Difficulties!$B$3:$F$22,IF(Calc_OppAtt!N29="H",5,3),FALSE)</f>
        <v>-0.18157894736842101</v>
      </c>
      <c r="O51" s="4">
        <f>VLOOKUP(O7,Difficulties!$B$3:$F$22,IF(Calc_OppAtt!O29="H",5,3),FALSE)</f>
        <v>0.25</v>
      </c>
      <c r="P51" s="4">
        <f>VLOOKUP(P7,Difficulties!$B$3:$F$22,IF(Calc_OppAtt!P29="H",5,3),FALSE)</f>
        <v>2.89473684210526E-2</v>
      </c>
      <c r="Q51" s="4">
        <f>VLOOKUP(Q7,Difficulties!$B$3:$F$22,IF(Calc_OppAtt!Q29="H",5,3),FALSE)</f>
        <v>0.23947368421052601</v>
      </c>
      <c r="R51" s="4">
        <f>VLOOKUP(R7,Difficulties!$B$3:$F$22,IF(Calc_OppAtt!R29="H",5,3),FALSE)</f>
        <v>0.29210526315789398</v>
      </c>
      <c r="S51" s="4">
        <f>VLOOKUP(S7,Difficulties!$B$3:$F$22,IF(Calc_OppAtt!S29="H",5,3),FALSE)</f>
        <v>-0.33947368421052598</v>
      </c>
      <c r="T51" s="4">
        <f>VLOOKUP(T7,Difficulties!$B$3:$F$22,IF(Calc_OppAtt!T29="H",5,3),FALSE)</f>
        <v>8.1578947368420904E-2</v>
      </c>
      <c r="U51" s="4">
        <f>VLOOKUP(U7,Difficulties!$B$3:$F$22,IF(Calc_OppAtt!U29="H",5,3),FALSE)</f>
        <v>-0.18157894736842101</v>
      </c>
      <c r="V51" s="4">
        <f>VLOOKUP(V7,Difficulties!$B$3:$F$22,IF(Calc_OppAtt!V29="H",5,3),FALSE)</f>
        <v>-0.28684210526315801</v>
      </c>
      <c r="W51" s="4">
        <f>VLOOKUP(W7,Difficulties!$B$3:$F$22,IF(Calc_OppAtt!W29="H",5,3),FALSE)</f>
        <v>0.39736842105263098</v>
      </c>
      <c r="X51" s="4">
        <f>VLOOKUP(X7,Difficulties!$B$3:$F$22,IF(Calc_OppAtt!X29="H",5,3),FALSE)</f>
        <v>-0.44473684210526299</v>
      </c>
      <c r="Y51" s="4">
        <f>VLOOKUP(Y7,Difficulties!$B$3:$F$22,IF(Calc_OppAtt!Y29="H",5,3),FALSE)</f>
        <v>-0.28684210526315801</v>
      </c>
      <c r="Z51" s="4">
        <f>VLOOKUP(Z7,Difficulties!$B$3:$F$22,IF(Calc_OppAtt!Z29="H",5,3),FALSE)</f>
        <v>0.29210526315789398</v>
      </c>
      <c r="AA51" s="4">
        <f>VLOOKUP(AA7,Difficulties!$B$3:$F$22,IF(Calc_OppAtt!AA29="H",5,3),FALSE)</f>
        <v>2.89473684210526E-2</v>
      </c>
      <c r="AB51" s="4">
        <f>VLOOKUP(AB7,Difficulties!$B$3:$F$22,IF(Calc_OppAtt!AB29="H",5,3),FALSE)</f>
        <v>0.39736842105263098</v>
      </c>
      <c r="AC51" s="4">
        <f>VLOOKUP(AC7,Difficulties!$B$3:$F$22,IF(Calc_OppAtt!AC29="H",5,3),FALSE)</f>
        <v>0.55526315789473601</v>
      </c>
      <c r="AD51" s="4">
        <f>VLOOKUP(AD7,Difficulties!$B$3:$F$22,IF(Calc_OppAtt!AD29="H",5,3),FALSE)</f>
        <v>0.08</v>
      </c>
      <c r="AE51" s="4">
        <f>VLOOKUP(AE7,Difficulties!$B$3:$F$22,IF(Calc_OppAtt!AE29="H",5,3),FALSE)</f>
        <v>0.87105263157894697</v>
      </c>
      <c r="AF51" s="4">
        <f>VLOOKUP(AF7,Difficulties!$B$3:$F$22,IF(Calc_OppAtt!AF29="H",5,3),FALSE)</f>
        <v>-2.36842105263157E-2</v>
      </c>
      <c r="AG51" s="4">
        <f>VLOOKUP(AG7,Difficulties!$B$3:$F$22,IF(Calc_OppAtt!AG29="H",5,3),FALSE)</f>
        <v>-0.18157894736842101</v>
      </c>
      <c r="AH51" s="4">
        <f>VLOOKUP(AH7,Difficulties!$B$3:$F$22,IF(Calc_OppAtt!AH29="H",5,3),FALSE)</f>
        <v>-0.60263157894736796</v>
      </c>
      <c r="AI51" s="4">
        <f>VLOOKUP(AI7,Difficulties!$B$3:$F$22,IF(Calc_OppAtt!AI29="H",5,3),FALSE)</f>
        <v>-0.44473684210526299</v>
      </c>
      <c r="AJ51" s="4">
        <f>VLOOKUP(AJ7,Difficulties!$B$3:$F$22,IF(Calc_OppAtt!AJ29="H",5,3),FALSE)</f>
        <v>0.134210526315789</v>
      </c>
      <c r="AK51" s="4">
        <f>VLOOKUP(AK7,Difficulties!$B$3:$F$22,IF(Calc_OppAtt!AK29="H",5,3),FALSE)</f>
        <v>0.06</v>
      </c>
      <c r="AL51" s="4">
        <f>VLOOKUP(AL7,Difficulties!$B$3:$F$22,IF(Calc_OppAtt!AL29="H",5,3),FALSE)</f>
        <v>0.134210526315789</v>
      </c>
      <c r="AM51" s="4">
        <f>VLOOKUP(AM7,Difficulties!$B$3:$F$22,IF(Calc_OppAtt!AM29="H",5,3),FALSE)</f>
        <v>-0.86578947368421</v>
      </c>
    </row>
    <row r="52" spans="1:39" ht="12.75" customHeight="1" x14ac:dyDescent="0.35">
      <c r="A52" s="68" t="str">
        <f t="shared" si="1"/>
        <v>Chelsea</v>
      </c>
      <c r="B52" s="4">
        <f>VLOOKUP(B8,Difficulties!$B$3:$F$22,IF(Calc_OppAtt!B30="H",5,3),FALSE)</f>
        <v>-2.36842105263157E-2</v>
      </c>
      <c r="C52" s="4">
        <f>VLOOKUP(C8,Difficulties!$B$3:$F$22,IF(Calc_OppAtt!C30="H",5,3),FALSE)</f>
        <v>0.29210526315789398</v>
      </c>
      <c r="D52" s="4">
        <f>VLOOKUP(D8,Difficulties!$B$3:$F$22,IF(Calc_OppAtt!D30="H",5,3),FALSE)</f>
        <v>-0.44473684210526299</v>
      </c>
      <c r="E52" s="4">
        <f>VLOOKUP(E8,Difficulties!$B$3:$F$22,IF(Calc_OppAtt!E30="H",5,3),FALSE)</f>
        <v>0.29210526315789398</v>
      </c>
      <c r="F52" s="4">
        <f>VLOOKUP(F8,Difficulties!$B$3:$F$22,IF(Calc_OppAtt!F30="H",5,3),FALSE)</f>
        <v>0.28999999999999998</v>
      </c>
      <c r="G52" s="4">
        <f>VLOOKUP(G8,Difficulties!$B$3:$F$22,IF(Calc_OppAtt!G30="H",5,3),FALSE)</f>
        <v>2.89473684210526E-2</v>
      </c>
      <c r="H52" s="4">
        <f>VLOOKUP(H8,Difficulties!$B$3:$F$22,IF(Calc_OppAtt!H30="H",5,3),FALSE)</f>
        <v>0.134210526315789</v>
      </c>
      <c r="I52" s="4">
        <f>VLOOKUP(I8,Difficulties!$B$3:$F$22,IF(Calc_OppAtt!I30="H",5,3),FALSE)</f>
        <v>2.89473684210526E-2</v>
      </c>
      <c r="J52" s="4">
        <f>VLOOKUP(J8,Difficulties!$B$3:$F$22,IF(Calc_OppAtt!J30="H",5,3),FALSE)</f>
        <v>-0.33947368421052598</v>
      </c>
      <c r="K52" s="4">
        <f>VLOOKUP(K8,Difficulties!$B$3:$F$22,IF(Calc_OppAtt!K30="H",5,3),FALSE)</f>
        <v>-0.44473684210526299</v>
      </c>
      <c r="L52" s="4">
        <f>VLOOKUP(L8,Difficulties!$B$3:$F$22,IF(Calc_OppAtt!L30="H",5,3),FALSE)</f>
        <v>0.134210526315789</v>
      </c>
      <c r="M52" s="4">
        <f>VLOOKUP(M8,Difficulties!$B$3:$F$22,IF(Calc_OppAtt!M30="H",5,3),FALSE)</f>
        <v>0.55526315789473601</v>
      </c>
      <c r="N52" s="4">
        <f>VLOOKUP(N8,Difficulties!$B$3:$F$22,IF(Calc_OppAtt!N30="H",5,3),FALSE)</f>
        <v>-0.49736842105263102</v>
      </c>
      <c r="O52" s="4">
        <f>VLOOKUP(O8,Difficulties!$B$3:$F$22,IF(Calc_OppAtt!O30="H",5,3),FALSE)</f>
        <v>0.42</v>
      </c>
      <c r="P52" s="4">
        <f>VLOOKUP(P8,Difficulties!$B$3:$F$22,IF(Calc_OppAtt!P30="H",5,3),FALSE)</f>
        <v>0.08</v>
      </c>
      <c r="Q52" s="4">
        <f>VLOOKUP(Q8,Difficulties!$B$3:$F$22,IF(Calc_OppAtt!Q30="H",5,3),FALSE)</f>
        <v>-0.65526315789473599</v>
      </c>
      <c r="R52" s="4">
        <f>VLOOKUP(R8,Difficulties!$B$3:$F$22,IF(Calc_OppAtt!R30="H",5,3),FALSE)</f>
        <v>-2.36842105263157E-2</v>
      </c>
      <c r="S52" s="4">
        <f>VLOOKUP(S8,Difficulties!$B$3:$F$22,IF(Calc_OppAtt!S30="H",5,3),FALSE)</f>
        <v>0.66052631578947296</v>
      </c>
      <c r="T52" s="4">
        <f>VLOOKUP(T8,Difficulties!$B$3:$F$22,IF(Calc_OppAtt!T30="H",5,3),FALSE)</f>
        <v>0.29210526315789398</v>
      </c>
      <c r="U52" s="4">
        <f>VLOOKUP(U8,Difficulties!$B$3:$F$22,IF(Calc_OppAtt!U30="H",5,3),FALSE)</f>
        <v>8.1578947368420904E-2</v>
      </c>
      <c r="V52" s="4">
        <f>VLOOKUP(V8,Difficulties!$B$3:$F$22,IF(Calc_OppAtt!V30="H",5,3),FALSE)</f>
        <v>0.23947368421052601</v>
      </c>
      <c r="W52" s="4">
        <f>VLOOKUP(W8,Difficulties!$B$3:$F$22,IF(Calc_OppAtt!W30="H",5,3),FALSE)</f>
        <v>0.23947368421052601</v>
      </c>
      <c r="X52" s="4">
        <f>VLOOKUP(X8,Difficulties!$B$3:$F$22,IF(Calc_OppAtt!X30="H",5,3),FALSE)</f>
        <v>-0.28684210526315801</v>
      </c>
      <c r="Y52" s="4">
        <f>VLOOKUP(Y8,Difficulties!$B$3:$F$22,IF(Calc_OppAtt!Y30="H",5,3),FALSE)</f>
        <v>0.23947368421052601</v>
      </c>
      <c r="Z52" s="4">
        <f>VLOOKUP(Z8,Difficulties!$B$3:$F$22,IF(Calc_OppAtt!Z30="H",5,3),FALSE)</f>
        <v>0.39736842105263098</v>
      </c>
      <c r="AA52" s="4">
        <f>VLOOKUP(AA8,Difficulties!$B$3:$F$22,IF(Calc_OppAtt!AA30="H",5,3),FALSE)</f>
        <v>-0.60263157894736796</v>
      </c>
      <c r="AB52" s="4">
        <f>VLOOKUP(AB8,Difficulties!$B$3:$F$22,IF(Calc_OppAtt!AB30="H",5,3),FALSE)</f>
        <v>0.186842105263157</v>
      </c>
      <c r="AC52" s="4">
        <f>VLOOKUP(AC8,Difficulties!$B$3:$F$22,IF(Calc_OppAtt!AC30="H",5,3),FALSE)</f>
        <v>-0.28684210526315801</v>
      </c>
      <c r="AD52" s="4">
        <f>VLOOKUP(AD8,Difficulties!$B$3:$F$22,IF(Calc_OppAtt!AD30="H",5,3),FALSE)</f>
        <v>0.06</v>
      </c>
      <c r="AE52" s="4">
        <f>VLOOKUP(AE8,Difficulties!$B$3:$F$22,IF(Calc_OppAtt!AE30="H",5,3),FALSE)</f>
        <v>0.25</v>
      </c>
      <c r="AF52" s="4">
        <f>VLOOKUP(AF8,Difficulties!$B$3:$F$22,IF(Calc_OppAtt!AF30="H",5,3),FALSE)</f>
        <v>-0.18157894736842101</v>
      </c>
      <c r="AG52" s="4">
        <f>VLOOKUP(AG8,Difficulties!$B$3:$F$22,IF(Calc_OppAtt!AG30="H",5,3),FALSE)</f>
        <v>0.03</v>
      </c>
      <c r="AH52" s="4">
        <f>VLOOKUP(AH8,Difficulties!$B$3:$F$22,IF(Calc_OppAtt!AH30="H",5,3),FALSE)</f>
        <v>0.87105263157894697</v>
      </c>
      <c r="AI52" s="4">
        <f>VLOOKUP(AI8,Difficulties!$B$3:$F$22,IF(Calc_OppAtt!AI30="H",5,3),FALSE)</f>
        <v>-0.81315789473684197</v>
      </c>
      <c r="AJ52" s="4">
        <f>VLOOKUP(AJ8,Difficulties!$B$3:$F$22,IF(Calc_OppAtt!AJ30="H",5,3),FALSE)</f>
        <v>-0.18157894736842101</v>
      </c>
      <c r="AK52" s="4">
        <f>VLOOKUP(AK8,Difficulties!$B$3:$F$22,IF(Calc_OppAtt!AK30="H",5,3),FALSE)</f>
        <v>-0.86578947368421</v>
      </c>
      <c r="AL52" s="4">
        <f>VLOOKUP(AL8,Difficulties!$B$3:$F$22,IF(Calc_OppAtt!AL30="H",5,3),FALSE)</f>
        <v>0.39736842105263098</v>
      </c>
      <c r="AM52" s="4">
        <f>VLOOKUP(AM8,Difficulties!$B$3:$F$22,IF(Calc_OppAtt!AM30="H",5,3),FALSE)</f>
        <v>-0.18157894736842101</v>
      </c>
    </row>
    <row r="53" spans="1:39" ht="12.75" customHeight="1" x14ac:dyDescent="0.35">
      <c r="A53" s="68" t="str">
        <f t="shared" si="1"/>
        <v>Crystal Palace</v>
      </c>
      <c r="B53" s="4">
        <f>VLOOKUP(B9,Difficulties!$B$3:$F$22,IF(Calc_OppAtt!B31="H",5,3),FALSE)</f>
        <v>0.06</v>
      </c>
      <c r="C53" s="4">
        <f>VLOOKUP(C9,Difficulties!$B$3:$F$22,IF(Calc_OppAtt!C31="H",5,3),FALSE)</f>
        <v>0.134210526315789</v>
      </c>
      <c r="D53" s="4">
        <f>VLOOKUP(D9,Difficulties!$B$3:$F$22,IF(Calc_OppAtt!D31="H",5,3),FALSE)</f>
        <v>0.29210526315789398</v>
      </c>
      <c r="E53" s="4">
        <f>VLOOKUP(E9,Difficulties!$B$3:$F$22,IF(Calc_OppAtt!E31="H",5,3),FALSE)</f>
        <v>0.23947368421052601</v>
      </c>
      <c r="F53" s="4">
        <f>VLOOKUP(F9,Difficulties!$B$3:$F$22,IF(Calc_OppAtt!F31="H",5,3),FALSE)</f>
        <v>-2.36842105263157E-2</v>
      </c>
      <c r="G53" s="4">
        <f>VLOOKUP(G9,Difficulties!$B$3:$F$22,IF(Calc_OppAtt!G31="H",5,3),FALSE)</f>
        <v>0.23947368421052601</v>
      </c>
      <c r="H53" s="4">
        <f>VLOOKUP(H9,Difficulties!$B$3:$F$22,IF(Calc_OppAtt!H31="H",5,3),FALSE)</f>
        <v>0.23947368421052601</v>
      </c>
      <c r="I53" s="4">
        <f>VLOOKUP(I9,Difficulties!$B$3:$F$22,IF(Calc_OppAtt!I31="H",5,3),FALSE)</f>
        <v>0.25</v>
      </c>
      <c r="J53" s="4">
        <f>VLOOKUP(J9,Difficulties!$B$3:$F$22,IF(Calc_OppAtt!J31="H",5,3),FALSE)</f>
        <v>-0.18157894736842101</v>
      </c>
      <c r="K53" s="4">
        <f>VLOOKUP(K9,Difficulties!$B$3:$F$22,IF(Calc_OppAtt!K31="H",5,3),FALSE)</f>
        <v>0.29210526315789398</v>
      </c>
      <c r="L53" s="4">
        <f>VLOOKUP(L9,Difficulties!$B$3:$F$22,IF(Calc_OppAtt!L31="H",5,3),FALSE)</f>
        <v>-0.49736842105263102</v>
      </c>
      <c r="M53" s="4">
        <f>VLOOKUP(M9,Difficulties!$B$3:$F$22,IF(Calc_OppAtt!M31="H",5,3),FALSE)</f>
        <v>-0.28684210526315801</v>
      </c>
      <c r="N53" s="4">
        <f>VLOOKUP(N9,Difficulties!$B$3:$F$22,IF(Calc_OppAtt!N31="H",5,3),FALSE)</f>
        <v>-0.86578947368421</v>
      </c>
      <c r="O53" s="4">
        <f>VLOOKUP(O9,Difficulties!$B$3:$F$22,IF(Calc_OppAtt!O31="H",5,3),FALSE)</f>
        <v>-0.18157894736842101</v>
      </c>
      <c r="P53" s="4">
        <f>VLOOKUP(P9,Difficulties!$B$3:$F$22,IF(Calc_OppAtt!P31="H",5,3),FALSE)</f>
        <v>-2.36842105263157E-2</v>
      </c>
      <c r="Q53" s="4">
        <f>VLOOKUP(Q9,Difficulties!$B$3:$F$22,IF(Calc_OppAtt!Q31="H",5,3),FALSE)</f>
        <v>2.89473684210526E-2</v>
      </c>
      <c r="R53" s="4">
        <f>VLOOKUP(R9,Difficulties!$B$3:$F$22,IF(Calc_OppAtt!R31="H",5,3),FALSE)</f>
        <v>0.66052631578947296</v>
      </c>
      <c r="S53" s="4">
        <f>VLOOKUP(S9,Difficulties!$B$3:$F$22,IF(Calc_OppAtt!S31="H",5,3),FALSE)</f>
        <v>-0.60263157894736796</v>
      </c>
      <c r="T53" s="4">
        <f>VLOOKUP(T9,Difficulties!$B$3:$F$22,IF(Calc_OppAtt!T31="H",5,3),FALSE)</f>
        <v>0.28999999999999998</v>
      </c>
      <c r="U53" s="4">
        <f>VLOOKUP(U9,Difficulties!$B$3:$F$22,IF(Calc_OppAtt!U31="H",5,3),FALSE)</f>
        <v>-0.18157894736842101</v>
      </c>
      <c r="V53" s="4">
        <f>VLOOKUP(V9,Difficulties!$B$3:$F$22,IF(Calc_OppAtt!V31="H",5,3),FALSE)</f>
        <v>0.08</v>
      </c>
      <c r="W53" s="4">
        <f>VLOOKUP(W9,Difficulties!$B$3:$F$22,IF(Calc_OppAtt!W31="H",5,3),FALSE)</f>
        <v>0.39736842105263098</v>
      </c>
      <c r="X53" s="4">
        <f>VLOOKUP(X9,Difficulties!$B$3:$F$22,IF(Calc_OppAtt!X31="H",5,3),FALSE)</f>
        <v>-0.81315789473684197</v>
      </c>
      <c r="Y53" s="4">
        <f>VLOOKUP(Y9,Difficulties!$B$3:$F$22,IF(Calc_OppAtt!Y31="H",5,3),FALSE)</f>
        <v>2.89473684210526E-2</v>
      </c>
      <c r="Z53" s="4">
        <f>VLOOKUP(Z9,Difficulties!$B$3:$F$22,IF(Calc_OppAtt!Z31="H",5,3),FALSE)</f>
        <v>0.42</v>
      </c>
      <c r="AA53" s="4">
        <f>VLOOKUP(AA9,Difficulties!$B$3:$F$22,IF(Calc_OppAtt!AA31="H",5,3),FALSE)</f>
        <v>0.87105263157894697</v>
      </c>
      <c r="AB53" s="4">
        <f>VLOOKUP(AB9,Difficulties!$B$3:$F$22,IF(Calc_OppAtt!AB31="H",5,3),FALSE)</f>
        <v>-0.18157894736842101</v>
      </c>
      <c r="AC53" s="4">
        <f>VLOOKUP(AC9,Difficulties!$B$3:$F$22,IF(Calc_OppAtt!AC31="H",5,3),FALSE)</f>
        <v>-0.33947368421052598</v>
      </c>
      <c r="AD53" s="4">
        <f>VLOOKUP(AD9,Difficulties!$B$3:$F$22,IF(Calc_OppAtt!AD31="H",5,3),FALSE)</f>
        <v>-0.44473684210526299</v>
      </c>
      <c r="AE53" s="4">
        <f>VLOOKUP(AE9,Difficulties!$B$3:$F$22,IF(Calc_OppAtt!AE31="H",5,3),FALSE)</f>
        <v>0.186842105263157</v>
      </c>
      <c r="AF53" s="4">
        <f>VLOOKUP(AF9,Difficulties!$B$3:$F$22,IF(Calc_OppAtt!AF31="H",5,3),FALSE)</f>
        <v>-0.49736842105263102</v>
      </c>
      <c r="AG53" s="4">
        <f>VLOOKUP(AG9,Difficulties!$B$3:$F$22,IF(Calc_OppAtt!AG31="H",5,3),FALSE)</f>
        <v>0.39736842105263098</v>
      </c>
      <c r="AH53" s="4">
        <f>VLOOKUP(AH9,Difficulties!$B$3:$F$22,IF(Calc_OppAtt!AH31="H",5,3),FALSE)</f>
        <v>-0.44473684210526299</v>
      </c>
      <c r="AI53" s="4">
        <f>VLOOKUP(AI9,Difficulties!$B$3:$F$22,IF(Calc_OppAtt!AI31="H",5,3),FALSE)</f>
        <v>-0.65526315789473599</v>
      </c>
      <c r="AJ53" s="4">
        <f>VLOOKUP(AJ9,Difficulties!$B$3:$F$22,IF(Calc_OppAtt!AJ31="H",5,3),FALSE)</f>
        <v>-0.28684210526315801</v>
      </c>
      <c r="AK53" s="4">
        <f>VLOOKUP(AK9,Difficulties!$B$3:$F$22,IF(Calc_OppAtt!AK31="H",5,3),FALSE)</f>
        <v>0.55526315789473601</v>
      </c>
      <c r="AL53" s="4">
        <f>VLOOKUP(AL9,Difficulties!$B$3:$F$22,IF(Calc_OppAtt!AL31="H",5,3),FALSE)</f>
        <v>0.03</v>
      </c>
      <c r="AM53" s="4">
        <f>VLOOKUP(AM9,Difficulties!$B$3:$F$22,IF(Calc_OppAtt!AM31="H",5,3),FALSE)</f>
        <v>0.29210526315789398</v>
      </c>
    </row>
    <row r="54" spans="1:39" ht="12.75" customHeight="1" x14ac:dyDescent="0.35">
      <c r="A54" s="68" t="str">
        <f t="shared" si="1"/>
        <v>Everton</v>
      </c>
      <c r="B54" s="4">
        <f>VLOOKUP(B10,Difficulties!$B$3:$F$22,IF(Calc_OppAtt!B32="H",5,3),FALSE)</f>
        <v>0.08</v>
      </c>
      <c r="C54" s="4">
        <f>VLOOKUP(C10,Difficulties!$B$3:$F$22,IF(Calc_OppAtt!C32="H",5,3),FALSE)</f>
        <v>0.23947368421052601</v>
      </c>
      <c r="D54" s="4">
        <f>VLOOKUP(D10,Difficulties!$B$3:$F$22,IF(Calc_OppAtt!D32="H",5,3),FALSE)</f>
        <v>0.23947368421052601</v>
      </c>
      <c r="E54" s="4">
        <f>VLOOKUP(E10,Difficulties!$B$3:$F$22,IF(Calc_OppAtt!E32="H",5,3),FALSE)</f>
        <v>0.39736842105263098</v>
      </c>
      <c r="F54" s="4">
        <f>VLOOKUP(F10,Difficulties!$B$3:$F$22,IF(Calc_OppAtt!F32="H",5,3),FALSE)</f>
        <v>0.87105263157894697</v>
      </c>
      <c r="G54" s="4">
        <f>VLOOKUP(G10,Difficulties!$B$3:$F$22,IF(Calc_OppAtt!G32="H",5,3),FALSE)</f>
        <v>-0.28684210526315801</v>
      </c>
      <c r="H54" s="4">
        <f>VLOOKUP(H10,Difficulties!$B$3:$F$22,IF(Calc_OppAtt!H32="H",5,3),FALSE)</f>
        <v>0.42</v>
      </c>
      <c r="I54" s="4">
        <f>VLOOKUP(I10,Difficulties!$B$3:$F$22,IF(Calc_OppAtt!I32="H",5,3),FALSE)</f>
        <v>-0.18157894736842101</v>
      </c>
      <c r="J54" s="4">
        <f>VLOOKUP(J10,Difficulties!$B$3:$F$22,IF(Calc_OppAtt!J32="H",5,3),FALSE)</f>
        <v>0.134210526315789</v>
      </c>
      <c r="K54" s="4">
        <f>VLOOKUP(K10,Difficulties!$B$3:$F$22,IF(Calc_OppAtt!K32="H",5,3),FALSE)</f>
        <v>-0.86578947368421</v>
      </c>
      <c r="L54" s="4">
        <f>VLOOKUP(L10,Difficulties!$B$3:$F$22,IF(Calc_OppAtt!L32="H",5,3),FALSE)</f>
        <v>0.186842105263157</v>
      </c>
      <c r="M54" s="4">
        <f>VLOOKUP(M10,Difficulties!$B$3:$F$22,IF(Calc_OppAtt!M32="H",5,3),FALSE)</f>
        <v>-0.49736842105263102</v>
      </c>
      <c r="N54" s="4">
        <f>VLOOKUP(N10,Difficulties!$B$3:$F$22,IF(Calc_OppAtt!N32="H",5,3),FALSE)</f>
        <v>0.28999999999999998</v>
      </c>
      <c r="O54" s="4">
        <f>VLOOKUP(O10,Difficulties!$B$3:$F$22,IF(Calc_OppAtt!O32="H",5,3),FALSE)</f>
        <v>-0.81315789473684197</v>
      </c>
      <c r="P54" s="4">
        <f>VLOOKUP(P10,Difficulties!$B$3:$F$22,IF(Calc_OppAtt!P32="H",5,3),FALSE)</f>
        <v>0.23947368421052601</v>
      </c>
      <c r="Q54" s="4">
        <f>VLOOKUP(Q10,Difficulties!$B$3:$F$22,IF(Calc_OppAtt!Q32="H",5,3),FALSE)</f>
        <v>0.39736842105263098</v>
      </c>
      <c r="R54" s="4">
        <f>VLOOKUP(R10,Difficulties!$B$3:$F$22,IF(Calc_OppAtt!R32="H",5,3),FALSE)</f>
        <v>-0.60263157894736796</v>
      </c>
      <c r="S54" s="4">
        <f>VLOOKUP(S10,Difficulties!$B$3:$F$22,IF(Calc_OppAtt!S32="H",5,3),FALSE)</f>
        <v>-0.28684210526315801</v>
      </c>
      <c r="T54" s="4">
        <f>VLOOKUP(T10,Difficulties!$B$3:$F$22,IF(Calc_OppAtt!T32="H",5,3),FALSE)</f>
        <v>-0.44473684210526299</v>
      </c>
      <c r="U54" s="4">
        <f>VLOOKUP(U10,Difficulties!$B$3:$F$22,IF(Calc_OppAtt!U32="H",5,3),FALSE)</f>
        <v>-2.36842105263157E-2</v>
      </c>
      <c r="V54" s="4">
        <f>VLOOKUP(V10,Difficulties!$B$3:$F$22,IF(Calc_OppAtt!V32="H",5,3),FALSE)</f>
        <v>0.66052631578947296</v>
      </c>
      <c r="W54" s="4">
        <f>VLOOKUP(W10,Difficulties!$B$3:$F$22,IF(Calc_OppAtt!W32="H",5,3),FALSE)</f>
        <v>0.29210526315789398</v>
      </c>
      <c r="X54" s="4">
        <f>VLOOKUP(X10,Difficulties!$B$3:$F$22,IF(Calc_OppAtt!X32="H",5,3),FALSE)</f>
        <v>2.89473684210526E-2</v>
      </c>
      <c r="Y54" s="4">
        <f>VLOOKUP(Y10,Difficulties!$B$3:$F$22,IF(Calc_OppAtt!Y32="H",5,3),FALSE)</f>
        <v>-2.36842105263157E-2</v>
      </c>
      <c r="Z54" s="4">
        <f>VLOOKUP(Z10,Difficulties!$B$3:$F$22,IF(Calc_OppAtt!Z32="H",5,3),FALSE)</f>
        <v>0.25</v>
      </c>
      <c r="AA54" s="4">
        <f>VLOOKUP(AA10,Difficulties!$B$3:$F$22,IF(Calc_OppAtt!AA32="H",5,3),FALSE)</f>
        <v>0.29210526315789398</v>
      </c>
      <c r="AB54" s="4">
        <f>VLOOKUP(AB10,Difficulties!$B$3:$F$22,IF(Calc_OppAtt!AB32="H",5,3),FALSE)</f>
        <v>-0.65526315789473599</v>
      </c>
      <c r="AC54" s="4">
        <f>VLOOKUP(AC10,Difficulties!$B$3:$F$22,IF(Calc_OppAtt!AC32="H",5,3),FALSE)</f>
        <v>0.03</v>
      </c>
      <c r="AD54" s="4">
        <f>VLOOKUP(AD10,Difficulties!$B$3:$F$22,IF(Calc_OppAtt!AD32="H",5,3),FALSE)</f>
        <v>0.134210526315789</v>
      </c>
      <c r="AE54" s="4">
        <f>VLOOKUP(AE10,Difficulties!$B$3:$F$22,IF(Calc_OppAtt!AE32="H",5,3),FALSE)</f>
        <v>-0.44473684210526299</v>
      </c>
      <c r="AF54" s="4">
        <f>VLOOKUP(AF10,Difficulties!$B$3:$F$22,IF(Calc_OppAtt!AF32="H",5,3),FALSE)</f>
        <v>-0.18157894736842101</v>
      </c>
      <c r="AG54" s="4">
        <f>VLOOKUP(AG10,Difficulties!$B$3:$F$22,IF(Calc_OppAtt!AG32="H",5,3),FALSE)</f>
        <v>2.89473684210526E-2</v>
      </c>
      <c r="AH54" s="4">
        <f>VLOOKUP(AH10,Difficulties!$B$3:$F$22,IF(Calc_OppAtt!AH32="H",5,3),FALSE)</f>
        <v>0.29210526315789398</v>
      </c>
      <c r="AI54" s="4">
        <f>VLOOKUP(AI10,Difficulties!$B$3:$F$22,IF(Calc_OppAtt!AI32="H",5,3),FALSE)</f>
        <v>0.06</v>
      </c>
      <c r="AJ54" s="4">
        <f>VLOOKUP(AJ10,Difficulties!$B$3:$F$22,IF(Calc_OppAtt!AJ32="H",5,3),FALSE)</f>
        <v>-0.33947368421052598</v>
      </c>
      <c r="AK54" s="4">
        <f>VLOOKUP(AK10,Difficulties!$B$3:$F$22,IF(Calc_OppAtt!AK32="H",5,3),FALSE)</f>
        <v>8.1578947368420904E-2</v>
      </c>
      <c r="AL54" s="4">
        <f>VLOOKUP(AL10,Difficulties!$B$3:$F$22,IF(Calc_OppAtt!AL32="H",5,3),FALSE)</f>
        <v>-0.18157894736842101</v>
      </c>
      <c r="AM54" s="4">
        <f>VLOOKUP(AM10,Difficulties!$B$3:$F$22,IF(Calc_OppAtt!AM32="H",5,3),FALSE)</f>
        <v>-0.49736842105263102</v>
      </c>
    </row>
    <row r="55" spans="1:39" ht="12.75" customHeight="1" x14ac:dyDescent="0.35">
      <c r="A55" s="68" t="str">
        <f t="shared" si="1"/>
        <v>Fulham</v>
      </c>
      <c r="B55" s="4">
        <f>VLOOKUP(B11,Difficulties!$B$3:$F$22,IF(Calc_OppAtt!B33="H",5,3),FALSE)</f>
        <v>0.134210526315789</v>
      </c>
      <c r="C55" s="4">
        <f>VLOOKUP(C11,Difficulties!$B$3:$F$22,IF(Calc_OppAtt!C33="H",5,3),FALSE)</f>
        <v>-0.49736842105263102</v>
      </c>
      <c r="D55" s="4">
        <f>VLOOKUP(D11,Difficulties!$B$3:$F$22,IF(Calc_OppAtt!D33="H",5,3),FALSE)</f>
        <v>-0.18157894736842101</v>
      </c>
      <c r="E55" s="4">
        <f>VLOOKUP(E11,Difficulties!$B$3:$F$22,IF(Calc_OppAtt!E33="H",5,3),FALSE)</f>
        <v>-2.36842105263157E-2</v>
      </c>
      <c r="F55" s="4">
        <f>VLOOKUP(F11,Difficulties!$B$3:$F$22,IF(Calc_OppAtt!F33="H",5,3),FALSE)</f>
        <v>-0.60263157894736796</v>
      </c>
      <c r="G55" s="4">
        <f>VLOOKUP(G11,Difficulties!$B$3:$F$22,IF(Calc_OppAtt!G33="H",5,3),FALSE)</f>
        <v>0.39736842105263098</v>
      </c>
      <c r="H55" s="4">
        <f>VLOOKUP(H11,Difficulties!$B$3:$F$22,IF(Calc_OppAtt!H33="H",5,3),FALSE)</f>
        <v>-0.18157894736842101</v>
      </c>
      <c r="I55" s="4">
        <f>VLOOKUP(I11,Difficulties!$B$3:$F$22,IF(Calc_OppAtt!I33="H",5,3),FALSE)</f>
        <v>0.29210526315789398</v>
      </c>
      <c r="J55" s="4">
        <f>VLOOKUP(J11,Difficulties!$B$3:$F$22,IF(Calc_OppAtt!J33="H",5,3),FALSE)</f>
        <v>0.03</v>
      </c>
      <c r="K55" s="4">
        <f>VLOOKUP(K11,Difficulties!$B$3:$F$22,IF(Calc_OppAtt!K33="H",5,3),FALSE)</f>
        <v>0.29210526315789398</v>
      </c>
      <c r="L55" s="4">
        <f>VLOOKUP(L11,Difficulties!$B$3:$F$22,IF(Calc_OppAtt!L33="H",5,3),FALSE)</f>
        <v>-2.36842105263157E-2</v>
      </c>
      <c r="M55" s="4">
        <f>VLOOKUP(M11,Difficulties!$B$3:$F$22,IF(Calc_OppAtt!M33="H",5,3),FALSE)</f>
        <v>-0.81315789473684197</v>
      </c>
      <c r="N55" s="4">
        <f>VLOOKUP(N11,Difficulties!$B$3:$F$22,IF(Calc_OppAtt!N33="H",5,3),FALSE)</f>
        <v>0.23947368421052601</v>
      </c>
      <c r="O55" s="4">
        <f>VLOOKUP(O11,Difficulties!$B$3:$F$22,IF(Calc_OppAtt!O33="H",5,3),FALSE)</f>
        <v>-0.49736842105263102</v>
      </c>
      <c r="P55" s="4">
        <f>VLOOKUP(P11,Difficulties!$B$3:$F$22,IF(Calc_OppAtt!P33="H",5,3),FALSE)</f>
        <v>0.66052631578947296</v>
      </c>
      <c r="Q55" s="4">
        <f>VLOOKUP(Q11,Difficulties!$B$3:$F$22,IF(Calc_OppAtt!Q33="H",5,3),FALSE)</f>
        <v>-0.86578947368421</v>
      </c>
      <c r="R55" s="4">
        <f>VLOOKUP(R11,Difficulties!$B$3:$F$22,IF(Calc_OppAtt!R33="H",5,3),FALSE)</f>
        <v>0.87105263157894697</v>
      </c>
      <c r="S55" s="4">
        <f>VLOOKUP(S11,Difficulties!$B$3:$F$22,IF(Calc_OppAtt!S33="H",5,3),FALSE)</f>
        <v>-0.44473684210526299</v>
      </c>
      <c r="T55" s="4">
        <f>VLOOKUP(T11,Difficulties!$B$3:$F$22,IF(Calc_OppAtt!T33="H",5,3),FALSE)</f>
        <v>0.25</v>
      </c>
      <c r="U55" s="4">
        <f>VLOOKUP(U11,Difficulties!$B$3:$F$22,IF(Calc_OppAtt!U33="H",5,3),FALSE)</f>
        <v>0.39736842105263098</v>
      </c>
      <c r="V55" s="4">
        <f>VLOOKUP(V11,Difficulties!$B$3:$F$22,IF(Calc_OppAtt!V33="H",5,3),FALSE)</f>
        <v>-0.28684210526315801</v>
      </c>
      <c r="W55" s="4">
        <f>VLOOKUP(W11,Difficulties!$B$3:$F$22,IF(Calc_OppAtt!W33="H",5,3),FALSE)</f>
        <v>-0.44473684210526299</v>
      </c>
      <c r="X55" s="4">
        <f>VLOOKUP(X11,Difficulties!$B$3:$F$22,IF(Calc_OppAtt!X33="H",5,3),FALSE)</f>
        <v>-0.28684210526315801</v>
      </c>
      <c r="Y55" s="4">
        <f>VLOOKUP(Y11,Difficulties!$B$3:$F$22,IF(Calc_OppAtt!Y33="H",5,3),FALSE)</f>
        <v>0.186842105263157</v>
      </c>
      <c r="Z55" s="4">
        <f>VLOOKUP(Z11,Difficulties!$B$3:$F$22,IF(Calc_OppAtt!Z33="H",5,3),FALSE)</f>
        <v>8.1578947368420904E-2</v>
      </c>
      <c r="AA55" s="4">
        <f>VLOOKUP(AA11,Difficulties!$B$3:$F$22,IF(Calc_OppAtt!AA33="H",5,3),FALSE)</f>
        <v>-0.33947368421052598</v>
      </c>
      <c r="AB55" s="4">
        <f>VLOOKUP(AB11,Difficulties!$B$3:$F$22,IF(Calc_OppAtt!AB33="H",5,3),FALSE)</f>
        <v>2.89473684210526E-2</v>
      </c>
      <c r="AC55" s="4">
        <f>VLOOKUP(AC11,Difficulties!$B$3:$F$22,IF(Calc_OppAtt!AC33="H",5,3),FALSE)</f>
        <v>2.89473684210526E-2</v>
      </c>
      <c r="AD55" s="4">
        <f>VLOOKUP(AD11,Difficulties!$B$3:$F$22,IF(Calc_OppAtt!AD33="H",5,3),FALSE)</f>
        <v>-0.18157894736842101</v>
      </c>
      <c r="AE55" s="4">
        <f>VLOOKUP(AE11,Difficulties!$B$3:$F$22,IF(Calc_OppAtt!AE33="H",5,3),FALSE)</f>
        <v>-0.18157894736842101</v>
      </c>
      <c r="AF55" s="4">
        <f>VLOOKUP(AF11,Difficulties!$B$3:$F$22,IF(Calc_OppAtt!AF33="H",5,3),FALSE)</f>
        <v>0.134210526315789</v>
      </c>
      <c r="AG55" s="4">
        <f>VLOOKUP(AG11,Difficulties!$B$3:$F$22,IF(Calc_OppAtt!AG33="H",5,3),FALSE)</f>
        <v>-0.65526315789473599</v>
      </c>
      <c r="AH55" s="4">
        <f>VLOOKUP(AH11,Difficulties!$B$3:$F$22,IF(Calc_OppAtt!AH33="H",5,3),FALSE)</f>
        <v>0.29210526315789398</v>
      </c>
      <c r="AI55" s="4">
        <f>VLOOKUP(AI11,Difficulties!$B$3:$F$22,IF(Calc_OppAtt!AI33="H",5,3),FALSE)</f>
        <v>0.55526315789473601</v>
      </c>
      <c r="AJ55" s="4">
        <f>VLOOKUP(AJ11,Difficulties!$B$3:$F$22,IF(Calc_OppAtt!AJ33="H",5,3),FALSE)</f>
        <v>0.23947368421052601</v>
      </c>
      <c r="AK55" s="4">
        <f>VLOOKUP(AK11,Difficulties!$B$3:$F$22,IF(Calc_OppAtt!AK33="H",5,3),FALSE)</f>
        <v>0.28999999999999998</v>
      </c>
      <c r="AL55" s="4">
        <f>VLOOKUP(AL11,Difficulties!$B$3:$F$22,IF(Calc_OppAtt!AL33="H",5,3),FALSE)</f>
        <v>0.08</v>
      </c>
      <c r="AM55" s="4">
        <f>VLOOKUP(AM11,Difficulties!$B$3:$F$22,IF(Calc_OppAtt!AM33="H",5,3),FALSE)</f>
        <v>0.23947368421052601</v>
      </c>
    </row>
    <row r="56" spans="1:39" ht="12.75" customHeight="1" x14ac:dyDescent="0.35">
      <c r="A56" s="68" t="str">
        <f t="shared" si="1"/>
        <v>Huddersfield</v>
      </c>
      <c r="B56" s="4">
        <f>VLOOKUP(B12,Difficulties!$B$3:$F$22,IF(Calc_OppAtt!B34="H",5,3),FALSE)</f>
        <v>-0.18157894736842101</v>
      </c>
      <c r="C56" s="4">
        <f>VLOOKUP(C12,Difficulties!$B$3:$F$22,IF(Calc_OppAtt!C34="H",5,3),FALSE)</f>
        <v>-0.60263157894736796</v>
      </c>
      <c r="D56" s="4">
        <f>VLOOKUP(D12,Difficulties!$B$3:$F$22,IF(Calc_OppAtt!D34="H",5,3),FALSE)</f>
        <v>0.28999999999999998</v>
      </c>
      <c r="E56" s="4">
        <f>VLOOKUP(E12,Difficulties!$B$3:$F$22,IF(Calc_OppAtt!E34="H",5,3),FALSE)</f>
        <v>-0.18157894736842101</v>
      </c>
      <c r="F56" s="4">
        <f>VLOOKUP(F12,Difficulties!$B$3:$F$22,IF(Calc_OppAtt!F34="H",5,3),FALSE)</f>
        <v>0.134210526315789</v>
      </c>
      <c r="G56" s="4">
        <f>VLOOKUP(G12,Difficulties!$B$3:$F$22,IF(Calc_OppAtt!G34="H",5,3),FALSE)</f>
        <v>-0.18157894736842101</v>
      </c>
      <c r="H56" s="4">
        <f>VLOOKUP(H12,Difficulties!$B$3:$F$22,IF(Calc_OppAtt!H34="H",5,3),FALSE)</f>
        <v>-0.28684210526315801</v>
      </c>
      <c r="I56" s="4">
        <f>VLOOKUP(I12,Difficulties!$B$3:$F$22,IF(Calc_OppAtt!I34="H",5,3),FALSE)</f>
        <v>-0.44473684210526299</v>
      </c>
      <c r="J56" s="4">
        <f>VLOOKUP(J12,Difficulties!$B$3:$F$22,IF(Calc_OppAtt!J34="H",5,3),FALSE)</f>
        <v>0.134210526315789</v>
      </c>
      <c r="K56" s="4">
        <f>VLOOKUP(K12,Difficulties!$B$3:$F$22,IF(Calc_OppAtt!K34="H",5,3),FALSE)</f>
        <v>0.29210526315789398</v>
      </c>
      <c r="L56" s="4">
        <f>VLOOKUP(L12,Difficulties!$B$3:$F$22,IF(Calc_OppAtt!L34="H",5,3),FALSE)</f>
        <v>0.42</v>
      </c>
      <c r="M56" s="4">
        <f>VLOOKUP(M12,Difficulties!$B$3:$F$22,IF(Calc_OppAtt!M34="H",5,3),FALSE)</f>
        <v>0.87105263157894697</v>
      </c>
      <c r="N56" s="4">
        <f>VLOOKUP(N12,Difficulties!$B$3:$F$22,IF(Calc_OppAtt!N34="H",5,3),FALSE)</f>
        <v>0.08</v>
      </c>
      <c r="O56" s="4">
        <f>VLOOKUP(O12,Difficulties!$B$3:$F$22,IF(Calc_OppAtt!O34="H",5,3),FALSE)</f>
        <v>0.186842105263157</v>
      </c>
      <c r="P56" s="4">
        <f>VLOOKUP(P12,Difficulties!$B$3:$F$22,IF(Calc_OppAtt!P34="H",5,3),FALSE)</f>
        <v>0.23947368421052601</v>
      </c>
      <c r="Q56" s="4">
        <f>VLOOKUP(Q12,Difficulties!$B$3:$F$22,IF(Calc_OppAtt!Q34="H",5,3),FALSE)</f>
        <v>-0.28684210526315801</v>
      </c>
      <c r="R56" s="4">
        <f>VLOOKUP(R12,Difficulties!$B$3:$F$22,IF(Calc_OppAtt!R34="H",5,3),FALSE)</f>
        <v>0.23947368421052601</v>
      </c>
      <c r="S56" s="4">
        <f>VLOOKUP(S12,Difficulties!$B$3:$F$22,IF(Calc_OppAtt!S34="H",5,3),FALSE)</f>
        <v>0.23947368421052601</v>
      </c>
      <c r="T56" s="4">
        <f>VLOOKUP(T12,Difficulties!$B$3:$F$22,IF(Calc_OppAtt!T34="H",5,3),FALSE)</f>
        <v>-0.86578947368421</v>
      </c>
      <c r="U56" s="4">
        <f>VLOOKUP(U12,Difficulties!$B$3:$F$22,IF(Calc_OppAtt!U34="H",5,3),FALSE)</f>
        <v>0.06</v>
      </c>
      <c r="V56" s="4">
        <f>VLOOKUP(V12,Difficulties!$B$3:$F$22,IF(Calc_OppAtt!V34="H",5,3),FALSE)</f>
        <v>-0.18157894736842101</v>
      </c>
      <c r="W56" s="4">
        <f>VLOOKUP(W12,Difficulties!$B$3:$F$22,IF(Calc_OppAtt!W34="H",5,3),FALSE)</f>
        <v>0.03</v>
      </c>
      <c r="X56" s="4">
        <f>VLOOKUP(X12,Difficulties!$B$3:$F$22,IF(Calc_OppAtt!X34="H",5,3),FALSE)</f>
        <v>-0.65526315789473599</v>
      </c>
      <c r="Y56" s="4">
        <f>VLOOKUP(Y12,Difficulties!$B$3:$F$22,IF(Calc_OppAtt!Y34="H",5,3),FALSE)</f>
        <v>0.55526315789473601</v>
      </c>
      <c r="Z56" s="4">
        <f>VLOOKUP(Z12,Difficulties!$B$3:$F$22,IF(Calc_OppAtt!Z34="H",5,3),FALSE)</f>
        <v>-0.49736842105263102</v>
      </c>
      <c r="AA56" s="4">
        <f>VLOOKUP(AA12,Difficulties!$B$3:$F$22,IF(Calc_OppAtt!AA34="H",5,3),FALSE)</f>
        <v>0.29210526315789398</v>
      </c>
      <c r="AB56" s="4">
        <f>VLOOKUP(AB12,Difficulties!$B$3:$F$22,IF(Calc_OppAtt!AB34="H",5,3),FALSE)</f>
        <v>-0.44473684210526299</v>
      </c>
      <c r="AC56" s="4">
        <f>VLOOKUP(AC12,Difficulties!$B$3:$F$22,IF(Calc_OppAtt!AC34="H",5,3),FALSE)</f>
        <v>0.25</v>
      </c>
      <c r="AD56" s="4">
        <f>VLOOKUP(AD12,Difficulties!$B$3:$F$22,IF(Calc_OppAtt!AD34="H",5,3),FALSE)</f>
        <v>-2.36842105263157E-2</v>
      </c>
      <c r="AE56" s="4">
        <f>VLOOKUP(AE12,Difficulties!$B$3:$F$22,IF(Calc_OppAtt!AE34="H",5,3),FALSE)</f>
        <v>0.29210526315789398</v>
      </c>
      <c r="AF56" s="4">
        <f>VLOOKUP(AF12,Difficulties!$B$3:$F$22,IF(Calc_OppAtt!AF34="H",5,3),FALSE)</f>
        <v>2.89473684210526E-2</v>
      </c>
      <c r="AG56" s="4">
        <f>VLOOKUP(AG12,Difficulties!$B$3:$F$22,IF(Calc_OppAtt!AG34="H",5,3),FALSE)</f>
        <v>8.1578947368420904E-2</v>
      </c>
      <c r="AH56" s="4">
        <f>VLOOKUP(AH12,Difficulties!$B$3:$F$22,IF(Calc_OppAtt!AH34="H",5,3),FALSE)</f>
        <v>0.66052631578947296</v>
      </c>
      <c r="AI56" s="4">
        <f>VLOOKUP(AI12,Difficulties!$B$3:$F$22,IF(Calc_OppAtt!AI34="H",5,3),FALSE)</f>
        <v>-0.49736842105263102</v>
      </c>
      <c r="AJ56" s="4">
        <f>VLOOKUP(AJ12,Difficulties!$B$3:$F$22,IF(Calc_OppAtt!AJ34="H",5,3),FALSE)</f>
        <v>0.39736842105263098</v>
      </c>
      <c r="AK56" s="4">
        <f>VLOOKUP(AK12,Difficulties!$B$3:$F$22,IF(Calc_OppAtt!AK34="H",5,3),FALSE)</f>
        <v>-0.81315789473684197</v>
      </c>
      <c r="AL56" s="4">
        <f>VLOOKUP(AL12,Difficulties!$B$3:$F$22,IF(Calc_OppAtt!AL34="H",5,3),FALSE)</f>
        <v>-0.33947368421052598</v>
      </c>
      <c r="AM56" s="4">
        <f>VLOOKUP(AM12,Difficulties!$B$3:$F$22,IF(Calc_OppAtt!AM34="H",5,3),FALSE)</f>
        <v>2.89473684210526E-2</v>
      </c>
    </row>
    <row r="57" spans="1:39" ht="12.75" customHeight="1" x14ac:dyDescent="0.35">
      <c r="A57" s="68" t="str">
        <f t="shared" si="1"/>
        <v>Leicester</v>
      </c>
      <c r="B57" s="4">
        <f>VLOOKUP(B13,Difficulties!$B$3:$F$22,IF(Calc_OppAtt!B35="H",5,3),FALSE)</f>
        <v>-0.86578947368421</v>
      </c>
      <c r="C57" s="4">
        <f>VLOOKUP(C13,Difficulties!$B$3:$F$22,IF(Calc_OppAtt!C35="H",5,3),FALSE)</f>
        <v>0.25</v>
      </c>
      <c r="D57" s="4">
        <f>VLOOKUP(D13,Difficulties!$B$3:$F$22,IF(Calc_OppAtt!D35="H",5,3),FALSE)</f>
        <v>2.89473684210526E-2</v>
      </c>
      <c r="E57" s="4">
        <f>VLOOKUP(E13,Difficulties!$B$3:$F$22,IF(Calc_OppAtt!E35="H",5,3),FALSE)</f>
        <v>0.134210526315789</v>
      </c>
      <c r="F57" s="4">
        <f>VLOOKUP(F13,Difficulties!$B$3:$F$22,IF(Calc_OppAtt!F35="H",5,3),FALSE)</f>
        <v>0.23947368421052601</v>
      </c>
      <c r="G57" s="4">
        <f>VLOOKUP(G13,Difficulties!$B$3:$F$22,IF(Calc_OppAtt!G35="H",5,3),FALSE)</f>
        <v>0.39736842105263098</v>
      </c>
      <c r="H57" s="4">
        <f>VLOOKUP(H13,Difficulties!$B$3:$F$22,IF(Calc_OppAtt!H35="H",5,3),FALSE)</f>
        <v>-0.44473684210526299</v>
      </c>
      <c r="I57" s="4">
        <f>VLOOKUP(I13,Difficulties!$B$3:$F$22,IF(Calc_OppAtt!I35="H",5,3),FALSE)</f>
        <v>0.55526315789473601</v>
      </c>
      <c r="J57" s="4">
        <f>VLOOKUP(J13,Difficulties!$B$3:$F$22,IF(Calc_OppAtt!J35="H",5,3),FALSE)</f>
        <v>-0.28684210526315801</v>
      </c>
      <c r="K57" s="4">
        <f>VLOOKUP(K13,Difficulties!$B$3:$F$22,IF(Calc_OppAtt!K35="H",5,3),FALSE)</f>
        <v>0.87105263157894697</v>
      </c>
      <c r="L57" s="4">
        <f>VLOOKUP(L13,Difficulties!$B$3:$F$22,IF(Calc_OppAtt!L35="H",5,3),FALSE)</f>
        <v>0.03</v>
      </c>
      <c r="M57" s="4">
        <f>VLOOKUP(M13,Difficulties!$B$3:$F$22,IF(Calc_OppAtt!M35="H",5,3),FALSE)</f>
        <v>-0.18157894736842101</v>
      </c>
      <c r="N57" s="4">
        <f>VLOOKUP(N13,Difficulties!$B$3:$F$22,IF(Calc_OppAtt!N35="H",5,3),FALSE)</f>
        <v>-2.36842105263157E-2</v>
      </c>
      <c r="O57" s="4">
        <f>VLOOKUP(O13,Difficulties!$B$3:$F$22,IF(Calc_OppAtt!O35="H",5,3),FALSE)</f>
        <v>0.39736842105263098</v>
      </c>
      <c r="P57" s="4">
        <f>VLOOKUP(P13,Difficulties!$B$3:$F$22,IF(Calc_OppAtt!P35="H",5,3),FALSE)</f>
        <v>0.06</v>
      </c>
      <c r="Q57" s="4">
        <f>VLOOKUP(Q13,Difficulties!$B$3:$F$22,IF(Calc_OppAtt!Q35="H",5,3),FALSE)</f>
        <v>-0.28684210526315801</v>
      </c>
      <c r="R57" s="4">
        <f>VLOOKUP(R13,Difficulties!$B$3:$F$22,IF(Calc_OppAtt!R35="H",5,3),FALSE)</f>
        <v>8.1578947368420904E-2</v>
      </c>
      <c r="S57" s="4">
        <f>VLOOKUP(S13,Difficulties!$B$3:$F$22,IF(Calc_OppAtt!S35="H",5,3),FALSE)</f>
        <v>-0.49736842105263102</v>
      </c>
      <c r="T57" s="4">
        <f>VLOOKUP(T13,Difficulties!$B$3:$F$22,IF(Calc_OppAtt!T35="H",5,3),FALSE)</f>
        <v>-0.65526315789473599</v>
      </c>
      <c r="U57" s="4">
        <f>VLOOKUP(U13,Difficulties!$B$3:$F$22,IF(Calc_OppAtt!U35="H",5,3),FALSE)</f>
        <v>0.28999999999999998</v>
      </c>
      <c r="V57" s="4">
        <f>VLOOKUP(V13,Difficulties!$B$3:$F$22,IF(Calc_OppAtt!V35="H",5,3),FALSE)</f>
        <v>-0.18157894736842101</v>
      </c>
      <c r="W57" s="4">
        <f>VLOOKUP(W13,Difficulties!$B$3:$F$22,IF(Calc_OppAtt!W35="H",5,3),FALSE)</f>
        <v>0.23947368421052601</v>
      </c>
      <c r="X57" s="4">
        <f>VLOOKUP(X13,Difficulties!$B$3:$F$22,IF(Calc_OppAtt!X35="H",5,3),FALSE)</f>
        <v>0.08</v>
      </c>
      <c r="Y57" s="4">
        <f>VLOOKUP(Y13,Difficulties!$B$3:$F$22,IF(Calc_OppAtt!Y35="H",5,3),FALSE)</f>
        <v>-0.81315789473684197</v>
      </c>
      <c r="Z57" s="4">
        <f>VLOOKUP(Z13,Difficulties!$B$3:$F$22,IF(Calc_OppAtt!Z35="H",5,3),FALSE)</f>
        <v>-0.33947368421052598</v>
      </c>
      <c r="AA57" s="4">
        <f>VLOOKUP(AA13,Difficulties!$B$3:$F$22,IF(Calc_OppAtt!AA35="H",5,3),FALSE)</f>
        <v>-0.49736842105263102</v>
      </c>
      <c r="AB57" s="4">
        <f>VLOOKUP(AB13,Difficulties!$B$3:$F$22,IF(Calc_OppAtt!AB35="H",5,3),FALSE)</f>
        <v>0.134210526315789</v>
      </c>
      <c r="AC57" s="4">
        <f>VLOOKUP(AC13,Difficulties!$B$3:$F$22,IF(Calc_OppAtt!AC35="H",5,3),FALSE)</f>
        <v>0.186842105263157</v>
      </c>
      <c r="AD57" s="4">
        <f>VLOOKUP(AD13,Difficulties!$B$3:$F$22,IF(Calc_OppAtt!AD35="H",5,3),FALSE)</f>
        <v>0.29210526315789398</v>
      </c>
      <c r="AE57" s="4">
        <f>VLOOKUP(AE13,Difficulties!$B$3:$F$22,IF(Calc_OppAtt!AE35="H",5,3),FALSE)</f>
        <v>0.42</v>
      </c>
      <c r="AF57" s="4">
        <f>VLOOKUP(AF13,Difficulties!$B$3:$F$22,IF(Calc_OppAtt!AF35="H",5,3),FALSE)</f>
        <v>-0.44473684210526299</v>
      </c>
      <c r="AG57" s="4">
        <f>VLOOKUP(AG13,Difficulties!$B$3:$F$22,IF(Calc_OppAtt!AG35="H",5,3),FALSE)</f>
        <v>0.29210526315789398</v>
      </c>
      <c r="AH57" s="4">
        <f>VLOOKUP(AH13,Difficulties!$B$3:$F$22,IF(Calc_OppAtt!AH35="H",5,3),FALSE)</f>
        <v>-2.36842105263157E-2</v>
      </c>
      <c r="AI57" s="4">
        <f>VLOOKUP(AI13,Difficulties!$B$3:$F$22,IF(Calc_OppAtt!AI35="H",5,3),FALSE)</f>
        <v>0.23947368421052601</v>
      </c>
      <c r="AJ57" s="4">
        <f>VLOOKUP(AJ13,Difficulties!$B$3:$F$22,IF(Calc_OppAtt!AJ35="H",5,3),FALSE)</f>
        <v>2.89473684210526E-2</v>
      </c>
      <c r="AK57" s="4">
        <f>VLOOKUP(AK13,Difficulties!$B$3:$F$22,IF(Calc_OppAtt!AK35="H",5,3),FALSE)</f>
        <v>0.29210526315789398</v>
      </c>
      <c r="AL57" s="4">
        <f>VLOOKUP(AL13,Difficulties!$B$3:$F$22,IF(Calc_OppAtt!AL35="H",5,3),FALSE)</f>
        <v>-0.60263157894736796</v>
      </c>
      <c r="AM57" s="4">
        <f>VLOOKUP(AM13,Difficulties!$B$3:$F$22,IF(Calc_OppAtt!AM35="H",5,3),FALSE)</f>
        <v>-0.18157894736842101</v>
      </c>
    </row>
    <row r="58" spans="1:39" ht="12.75" customHeight="1" x14ac:dyDescent="0.35">
      <c r="A58" s="68" t="str">
        <f t="shared" si="1"/>
        <v>Liverpool</v>
      </c>
      <c r="B58" s="4">
        <f>VLOOKUP(B14,Difficulties!$B$3:$F$22,IF(Calc_OppAtt!B36="H",5,3),FALSE)</f>
        <v>0.87105263157894697</v>
      </c>
      <c r="C58" s="4">
        <f>VLOOKUP(C14,Difficulties!$B$3:$F$22,IF(Calc_OppAtt!C36="H",5,3),FALSE)</f>
        <v>8.1578947368420904E-2</v>
      </c>
      <c r="D58" s="4">
        <f>VLOOKUP(D14,Difficulties!$B$3:$F$22,IF(Calc_OppAtt!D36="H",5,3),FALSE)</f>
        <v>0.186842105263157</v>
      </c>
      <c r="E58" s="4">
        <f>VLOOKUP(E14,Difficulties!$B$3:$F$22,IF(Calc_OppAtt!E36="H",5,3),FALSE)</f>
        <v>-0.18157894736842101</v>
      </c>
      <c r="F58" s="4">
        <f>VLOOKUP(F14,Difficulties!$B$3:$F$22,IF(Calc_OppAtt!F36="H",5,3),FALSE)</f>
        <v>-0.49736842105263102</v>
      </c>
      <c r="G58" s="4">
        <f>VLOOKUP(G14,Difficulties!$B$3:$F$22,IF(Calc_OppAtt!G36="H",5,3),FALSE)</f>
        <v>0.23947368421052601</v>
      </c>
      <c r="H58" s="4">
        <f>VLOOKUP(H14,Difficulties!$B$3:$F$22,IF(Calc_OppAtt!H36="H",5,3),FALSE)</f>
        <v>-0.49736842105263102</v>
      </c>
      <c r="I58" s="4">
        <f>VLOOKUP(I14,Difficulties!$B$3:$F$22,IF(Calc_OppAtt!I36="H",5,3),FALSE)</f>
        <v>-0.65526315789473599</v>
      </c>
      <c r="J58" s="4">
        <f>VLOOKUP(J14,Difficulties!$B$3:$F$22,IF(Calc_OppAtt!J36="H",5,3),FALSE)</f>
        <v>-2.36842105263157E-2</v>
      </c>
      <c r="K58" s="4">
        <f>VLOOKUP(K14,Difficulties!$B$3:$F$22,IF(Calc_OppAtt!K36="H",5,3),FALSE)</f>
        <v>0.28999999999999998</v>
      </c>
      <c r="L58" s="4">
        <f>VLOOKUP(L14,Difficulties!$B$3:$F$22,IF(Calc_OppAtt!L36="H",5,3),FALSE)</f>
        <v>-0.28684210526315801</v>
      </c>
      <c r="M58" s="4">
        <f>VLOOKUP(M14,Difficulties!$B$3:$F$22,IF(Calc_OppAtt!M36="H",5,3),FALSE)</f>
        <v>0.42</v>
      </c>
      <c r="N58" s="4">
        <f>VLOOKUP(N14,Difficulties!$B$3:$F$22,IF(Calc_OppAtt!N36="H",5,3),FALSE)</f>
        <v>0.29210526315789398</v>
      </c>
      <c r="O58" s="4">
        <f>VLOOKUP(O14,Difficulties!$B$3:$F$22,IF(Calc_OppAtt!O36="H",5,3),FALSE)</f>
        <v>0.55526315789473601</v>
      </c>
      <c r="P58" s="4">
        <f>VLOOKUP(P14,Difficulties!$B$3:$F$22,IF(Calc_OppAtt!P36="H",5,3),FALSE)</f>
        <v>-0.44473684210526299</v>
      </c>
      <c r="Q58" s="4">
        <f>VLOOKUP(Q14,Difficulties!$B$3:$F$22,IF(Calc_OppAtt!Q36="H",5,3),FALSE)</f>
        <v>0.23947368421052601</v>
      </c>
      <c r="R58" s="4">
        <f>VLOOKUP(R14,Difficulties!$B$3:$F$22,IF(Calc_OppAtt!R36="H",5,3),FALSE)</f>
        <v>-0.33947368421052598</v>
      </c>
      <c r="S58" s="4">
        <f>VLOOKUP(S14,Difficulties!$B$3:$F$22,IF(Calc_OppAtt!S36="H",5,3),FALSE)</f>
        <v>0.08</v>
      </c>
      <c r="T58" s="4">
        <f>VLOOKUP(T14,Difficulties!$B$3:$F$22,IF(Calc_OppAtt!T36="H",5,3),FALSE)</f>
        <v>0.23947368421052601</v>
      </c>
      <c r="U58" s="4">
        <f>VLOOKUP(U14,Difficulties!$B$3:$F$22,IF(Calc_OppAtt!U36="H",5,3),FALSE)</f>
        <v>0.29210526315789398</v>
      </c>
      <c r="V58" s="4">
        <f>VLOOKUP(V14,Difficulties!$B$3:$F$22,IF(Calc_OppAtt!V36="H",5,3),FALSE)</f>
        <v>-0.60263157894736796</v>
      </c>
      <c r="W58" s="4">
        <f>VLOOKUP(W14,Difficulties!$B$3:$F$22,IF(Calc_OppAtt!W36="H",5,3),FALSE)</f>
        <v>-2.36842105263157E-2</v>
      </c>
      <c r="X58" s="4">
        <f>VLOOKUP(X14,Difficulties!$B$3:$F$22,IF(Calc_OppAtt!X36="H",5,3),FALSE)</f>
        <v>0.134210526315789</v>
      </c>
      <c r="Y58" s="4">
        <f>VLOOKUP(Y14,Difficulties!$B$3:$F$22,IF(Calc_OppAtt!Y36="H",5,3),FALSE)</f>
        <v>0.66052631578947296</v>
      </c>
      <c r="Z58" s="4">
        <f>VLOOKUP(Z14,Difficulties!$B$3:$F$22,IF(Calc_OppAtt!Z36="H",5,3),FALSE)</f>
        <v>2.89473684210526E-2</v>
      </c>
      <c r="AA58" s="4">
        <f>VLOOKUP(AA14,Difficulties!$B$3:$F$22,IF(Calc_OppAtt!AA36="H",5,3),FALSE)</f>
        <v>0.29210526315789398</v>
      </c>
      <c r="AB58" s="4">
        <f>VLOOKUP(AB14,Difficulties!$B$3:$F$22,IF(Calc_OppAtt!AB36="H",5,3),FALSE)</f>
        <v>-0.86578947368421</v>
      </c>
      <c r="AC58" s="4">
        <f>VLOOKUP(AC14,Difficulties!$B$3:$F$22,IF(Calc_OppAtt!AC36="H",5,3),FALSE)</f>
        <v>0.39736842105263098</v>
      </c>
      <c r="AD58" s="4">
        <f>VLOOKUP(AD14,Difficulties!$B$3:$F$22,IF(Calc_OppAtt!AD36="H",5,3),FALSE)</f>
        <v>-0.18157894736842101</v>
      </c>
      <c r="AE58" s="4">
        <f>VLOOKUP(AE14,Difficulties!$B$3:$F$22,IF(Calc_OppAtt!AE36="H",5,3),FALSE)</f>
        <v>-0.18157894736842101</v>
      </c>
      <c r="AF58" s="4">
        <f>VLOOKUP(AF14,Difficulties!$B$3:$F$22,IF(Calc_OppAtt!AF36="H",5,3),FALSE)</f>
        <v>0.06</v>
      </c>
      <c r="AG58" s="4">
        <f>VLOOKUP(AG14,Difficulties!$B$3:$F$22,IF(Calc_OppAtt!AG36="H",5,3),FALSE)</f>
        <v>-0.28684210526315801</v>
      </c>
      <c r="AH58" s="4">
        <f>VLOOKUP(AH14,Difficulties!$B$3:$F$22,IF(Calc_OppAtt!AH36="H",5,3),FALSE)</f>
        <v>2.89473684210526E-2</v>
      </c>
      <c r="AI58" s="4">
        <f>VLOOKUP(AI14,Difficulties!$B$3:$F$22,IF(Calc_OppAtt!AI36="H",5,3),FALSE)</f>
        <v>-0.18157894736842101</v>
      </c>
      <c r="AJ58" s="4">
        <f>VLOOKUP(AJ14,Difficulties!$B$3:$F$22,IF(Calc_OppAtt!AJ36="H",5,3),FALSE)</f>
        <v>0.03</v>
      </c>
      <c r="AK58" s="4">
        <f>VLOOKUP(AK14,Difficulties!$B$3:$F$22,IF(Calc_OppAtt!AK36="H",5,3),FALSE)</f>
        <v>0.39736842105263098</v>
      </c>
      <c r="AL58" s="4">
        <f>VLOOKUP(AL14,Difficulties!$B$3:$F$22,IF(Calc_OppAtt!AL36="H",5,3),FALSE)</f>
        <v>-0.44473684210526299</v>
      </c>
      <c r="AM58" s="4">
        <f>VLOOKUP(AM14,Difficulties!$B$3:$F$22,IF(Calc_OppAtt!AM36="H",5,3),FALSE)</f>
        <v>0.25</v>
      </c>
    </row>
    <row r="59" spans="1:39" ht="12.75" customHeight="1" x14ac:dyDescent="0.35">
      <c r="A59" s="68" t="str">
        <f t="shared" si="1"/>
        <v>Man City</v>
      </c>
      <c r="B59" s="4">
        <f>VLOOKUP(B15,Difficulties!$B$3:$F$22,IF(Calc_OppAtt!B37="H",5,3),FALSE)</f>
        <v>-0.28684210526315801</v>
      </c>
      <c r="C59" s="4">
        <f>VLOOKUP(C15,Difficulties!$B$3:$F$22,IF(Calc_OppAtt!C37="H",5,3),FALSE)</f>
        <v>0.39736842105263098</v>
      </c>
      <c r="D59" s="4">
        <f>VLOOKUP(D15,Difficulties!$B$3:$F$22,IF(Calc_OppAtt!D37="H",5,3),FALSE)</f>
        <v>0.08</v>
      </c>
      <c r="E59" s="4">
        <f>VLOOKUP(E15,Difficulties!$B$3:$F$22,IF(Calc_OppAtt!E37="H",5,3),FALSE)</f>
        <v>0.23947368421052601</v>
      </c>
      <c r="F59" s="4">
        <f>VLOOKUP(F15,Difficulties!$B$3:$F$22,IF(Calc_OppAtt!F37="H",5,3),FALSE)</f>
        <v>0.42</v>
      </c>
      <c r="G59" s="4">
        <f>VLOOKUP(G15,Difficulties!$B$3:$F$22,IF(Calc_OppAtt!G37="H",5,3),FALSE)</f>
        <v>0.03</v>
      </c>
      <c r="H59" s="4">
        <f>VLOOKUP(H15,Difficulties!$B$3:$F$22,IF(Calc_OppAtt!H37="H",5,3),FALSE)</f>
        <v>0.186842105263157</v>
      </c>
      <c r="I59" s="4">
        <f>VLOOKUP(I15,Difficulties!$B$3:$F$22,IF(Calc_OppAtt!I37="H",5,3),FALSE)</f>
        <v>-0.81315789473684197</v>
      </c>
      <c r="J59" s="4">
        <f>VLOOKUP(J15,Difficulties!$B$3:$F$22,IF(Calc_OppAtt!J37="H",5,3),FALSE)</f>
        <v>-0.18157894736842101</v>
      </c>
      <c r="K59" s="4">
        <f>VLOOKUP(K15,Difficulties!$B$3:$F$22,IF(Calc_OppAtt!K37="H",5,3),FALSE)</f>
        <v>-0.49736842105263102</v>
      </c>
      <c r="L59" s="4">
        <f>VLOOKUP(L15,Difficulties!$B$3:$F$22,IF(Calc_OppAtt!L37="H",5,3),FALSE)</f>
        <v>0.23947368421052601</v>
      </c>
      <c r="M59" s="4">
        <f>VLOOKUP(M15,Difficulties!$B$3:$F$22,IF(Calc_OppAtt!M37="H",5,3),FALSE)</f>
        <v>-0.33947368421052598</v>
      </c>
      <c r="N59" s="4">
        <f>VLOOKUP(N15,Difficulties!$B$3:$F$22,IF(Calc_OppAtt!N37="H",5,3),FALSE)</f>
        <v>2.89473684210526E-2</v>
      </c>
      <c r="O59" s="4">
        <f>VLOOKUP(O15,Difficulties!$B$3:$F$22,IF(Calc_OppAtt!O37="H",5,3),FALSE)</f>
        <v>0.29210526315789398</v>
      </c>
      <c r="P59" s="4">
        <f>VLOOKUP(P15,Difficulties!$B$3:$F$22,IF(Calc_OppAtt!P37="H",5,3),FALSE)</f>
        <v>0.29210526315789398</v>
      </c>
      <c r="Q59" s="4">
        <f>VLOOKUP(Q15,Difficulties!$B$3:$F$22,IF(Calc_OppAtt!Q37="H",5,3),FALSE)</f>
        <v>-0.49736842105263102</v>
      </c>
      <c r="R59" s="4">
        <f>VLOOKUP(R15,Difficulties!$B$3:$F$22,IF(Calc_OppAtt!R37="H",5,3),FALSE)</f>
        <v>0.55526315789473601</v>
      </c>
      <c r="S59" s="4">
        <f>VLOOKUP(S15,Difficulties!$B$3:$F$22,IF(Calc_OppAtt!S37="H",5,3),FALSE)</f>
        <v>0.134210526315789</v>
      </c>
      <c r="T59" s="4">
        <f>VLOOKUP(T15,Difficulties!$B$3:$F$22,IF(Calc_OppAtt!T37="H",5,3),FALSE)</f>
        <v>-0.18157894736842101</v>
      </c>
      <c r="U59" s="4">
        <f>VLOOKUP(U15,Difficulties!$B$3:$F$22,IF(Calc_OppAtt!U37="H",5,3),FALSE)</f>
        <v>2.89473684210526E-2</v>
      </c>
      <c r="V59" s="4">
        <f>VLOOKUP(V15,Difficulties!$B$3:$F$22,IF(Calc_OppAtt!V37="H",5,3),FALSE)</f>
        <v>0.134210526315789</v>
      </c>
      <c r="W59" s="4">
        <f>VLOOKUP(W15,Difficulties!$B$3:$F$22,IF(Calc_OppAtt!W37="H",5,3),FALSE)</f>
        <v>0.25</v>
      </c>
      <c r="X59" s="4">
        <f>VLOOKUP(X15,Difficulties!$B$3:$F$22,IF(Calc_OppAtt!X37="H",5,3),FALSE)</f>
        <v>-2.36842105263157E-2</v>
      </c>
      <c r="Y59" s="4">
        <f>VLOOKUP(Y15,Difficulties!$B$3:$F$22,IF(Calc_OppAtt!Y37="H",5,3),FALSE)</f>
        <v>-0.44473684210526299</v>
      </c>
      <c r="Z59" s="4">
        <f>VLOOKUP(Z15,Difficulties!$B$3:$F$22,IF(Calc_OppAtt!Z37="H",5,3),FALSE)</f>
        <v>0.29210526315789398</v>
      </c>
      <c r="AA59" s="4">
        <f>VLOOKUP(AA15,Difficulties!$B$3:$F$22,IF(Calc_OppAtt!AA37="H",5,3),FALSE)</f>
        <v>-0.18157894736842101</v>
      </c>
      <c r="AB59" s="4">
        <f>VLOOKUP(AB15,Difficulties!$B$3:$F$22,IF(Calc_OppAtt!AB37="H",5,3),FALSE)</f>
        <v>-0.18157894736842101</v>
      </c>
      <c r="AC59" s="4">
        <f>VLOOKUP(AC15,Difficulties!$B$3:$F$22,IF(Calc_OppAtt!AC37="H",5,3),FALSE)</f>
        <v>0.87105263157894697</v>
      </c>
      <c r="AD59" s="4">
        <f>VLOOKUP(AD15,Difficulties!$B$3:$F$22,IF(Calc_OppAtt!AD37="H",5,3),FALSE)</f>
        <v>0.23947368421052601</v>
      </c>
      <c r="AE59" s="4">
        <f>VLOOKUP(AE15,Difficulties!$B$3:$F$22,IF(Calc_OppAtt!AE37="H",5,3),FALSE)</f>
        <v>0.39736842105263098</v>
      </c>
      <c r="AF59" s="4">
        <f>VLOOKUP(AF15,Difficulties!$B$3:$F$22,IF(Calc_OppAtt!AF37="H",5,3),FALSE)</f>
        <v>-0.86578947368421</v>
      </c>
      <c r="AG59" s="4">
        <f>VLOOKUP(AG15,Difficulties!$B$3:$F$22,IF(Calc_OppAtt!AG37="H",5,3),FALSE)</f>
        <v>0.06</v>
      </c>
      <c r="AH59" s="4">
        <f>VLOOKUP(AH15,Difficulties!$B$3:$F$22,IF(Calc_OppAtt!AH37="H",5,3),FALSE)</f>
        <v>0.28999999999999998</v>
      </c>
      <c r="AI59" s="4">
        <f>VLOOKUP(AI15,Difficulties!$B$3:$F$22,IF(Calc_OppAtt!AI37="H",5,3),FALSE)</f>
        <v>8.1578947368420904E-2</v>
      </c>
      <c r="AJ59" s="4">
        <f>VLOOKUP(AJ15,Difficulties!$B$3:$F$22,IF(Calc_OppAtt!AJ37="H",5,3),FALSE)</f>
        <v>-0.28684210526315801</v>
      </c>
      <c r="AK59" s="4">
        <f>VLOOKUP(AK15,Difficulties!$B$3:$F$22,IF(Calc_OppAtt!AK37="H",5,3),FALSE)</f>
        <v>-0.44473684210526299</v>
      </c>
      <c r="AL59" s="4">
        <f>VLOOKUP(AL15,Difficulties!$B$3:$F$22,IF(Calc_OppAtt!AL37="H",5,3),FALSE)</f>
        <v>0.66052631578947296</v>
      </c>
      <c r="AM59" s="4">
        <f>VLOOKUP(AM15,Difficulties!$B$3:$F$22,IF(Calc_OppAtt!AM37="H",5,3),FALSE)</f>
        <v>-2.36842105263157E-2</v>
      </c>
    </row>
    <row r="60" spans="1:39" ht="12.75" customHeight="1" x14ac:dyDescent="0.35">
      <c r="A60" s="68" t="str">
        <f t="shared" si="1"/>
        <v>Man Utd</v>
      </c>
      <c r="B60" s="4">
        <f>VLOOKUP(B16,Difficulties!$B$3:$F$22,IF(Calc_OppAtt!B38="H",5,3),FALSE)</f>
        <v>0.66052631578947296</v>
      </c>
      <c r="C60" s="4">
        <f>VLOOKUP(C16,Difficulties!$B$3:$F$22,IF(Calc_OppAtt!C38="H",5,3),FALSE)</f>
        <v>-2.36842105263157E-2</v>
      </c>
      <c r="D60" s="4">
        <f>VLOOKUP(D16,Difficulties!$B$3:$F$22,IF(Calc_OppAtt!D38="H",5,3),FALSE)</f>
        <v>-0.28684210526315801</v>
      </c>
      <c r="E60" s="4">
        <f>VLOOKUP(E16,Difficulties!$B$3:$F$22,IF(Calc_OppAtt!E38="H",5,3),FALSE)</f>
        <v>-0.44473684210526299</v>
      </c>
      <c r="F60" s="4">
        <f>VLOOKUP(F16,Difficulties!$B$3:$F$22,IF(Calc_OppAtt!F38="H",5,3),FALSE)</f>
        <v>0.29210526315789398</v>
      </c>
      <c r="G60" s="4">
        <f>VLOOKUP(G16,Difficulties!$B$3:$F$22,IF(Calc_OppAtt!G38="H",5,3),FALSE)</f>
        <v>0.25</v>
      </c>
      <c r="H60" s="4">
        <f>VLOOKUP(H16,Difficulties!$B$3:$F$22,IF(Calc_OppAtt!H38="H",5,3),FALSE)</f>
        <v>2.89473684210526E-2</v>
      </c>
      <c r="I60" s="4">
        <f>VLOOKUP(I16,Difficulties!$B$3:$F$22,IF(Calc_OppAtt!I38="H",5,3),FALSE)</f>
        <v>0.23947368421052601</v>
      </c>
      <c r="J60" s="4">
        <f>VLOOKUP(J16,Difficulties!$B$3:$F$22,IF(Calc_OppAtt!J38="H",5,3),FALSE)</f>
        <v>-0.49736842105263102</v>
      </c>
      <c r="K60" s="4">
        <f>VLOOKUP(K16,Difficulties!$B$3:$F$22,IF(Calc_OppAtt!K38="H",5,3),FALSE)</f>
        <v>0.55526315789473601</v>
      </c>
      <c r="L60" s="4">
        <f>VLOOKUP(L16,Difficulties!$B$3:$F$22,IF(Calc_OppAtt!L38="H",5,3),FALSE)</f>
        <v>0.23947368421052601</v>
      </c>
      <c r="M60" s="4">
        <f>VLOOKUP(M16,Difficulties!$B$3:$F$22,IF(Calc_OppAtt!M38="H",5,3),FALSE)</f>
        <v>-0.60263157894736796</v>
      </c>
      <c r="N60" s="4">
        <f>VLOOKUP(N16,Difficulties!$B$3:$F$22,IF(Calc_OppAtt!N38="H",5,3),FALSE)</f>
        <v>0.134210526315789</v>
      </c>
      <c r="O60" s="4">
        <f>VLOOKUP(O16,Difficulties!$B$3:$F$22,IF(Calc_OppAtt!O38="H",5,3),FALSE)</f>
        <v>2.89473684210526E-2</v>
      </c>
      <c r="P60" s="4">
        <f>VLOOKUP(P16,Difficulties!$B$3:$F$22,IF(Calc_OppAtt!P38="H",5,3),FALSE)</f>
        <v>0.29210526315789398</v>
      </c>
      <c r="Q60" s="4">
        <f>VLOOKUP(Q16,Difficulties!$B$3:$F$22,IF(Calc_OppAtt!Q38="H",5,3),FALSE)</f>
        <v>0.42</v>
      </c>
      <c r="R60" s="4">
        <f>VLOOKUP(R16,Difficulties!$B$3:$F$22,IF(Calc_OppAtt!R38="H",5,3),FALSE)</f>
        <v>-0.81315789473684197</v>
      </c>
      <c r="S60" s="4">
        <f>VLOOKUP(S16,Difficulties!$B$3:$F$22,IF(Calc_OppAtt!S38="H",5,3),FALSE)</f>
        <v>0.03</v>
      </c>
      <c r="T60" s="4">
        <f>VLOOKUP(T16,Difficulties!$B$3:$F$22,IF(Calc_OppAtt!T38="H",5,3),FALSE)</f>
        <v>0.39736842105263098</v>
      </c>
      <c r="U60" s="4">
        <f>VLOOKUP(U16,Difficulties!$B$3:$F$22,IF(Calc_OppAtt!U38="H",5,3),FALSE)</f>
        <v>0.29210526315789398</v>
      </c>
      <c r="V60" s="4">
        <f>VLOOKUP(V16,Difficulties!$B$3:$F$22,IF(Calc_OppAtt!V38="H",5,3),FALSE)</f>
        <v>-0.44473684210526299</v>
      </c>
      <c r="W60" s="4">
        <f>VLOOKUP(W16,Difficulties!$B$3:$F$22,IF(Calc_OppAtt!W38="H",5,3),FALSE)</f>
        <v>-0.49736842105263102</v>
      </c>
      <c r="X60" s="4">
        <f>VLOOKUP(X16,Difficulties!$B$3:$F$22,IF(Calc_OppAtt!X38="H",5,3),FALSE)</f>
        <v>0.186842105263157</v>
      </c>
      <c r="Y60" s="4">
        <f>VLOOKUP(Y16,Difficulties!$B$3:$F$22,IF(Calc_OppAtt!Y38="H",5,3),FALSE)</f>
        <v>-0.18157894736842101</v>
      </c>
      <c r="Z60" s="4">
        <f>VLOOKUP(Z16,Difficulties!$B$3:$F$22,IF(Calc_OppAtt!Z38="H",5,3),FALSE)</f>
        <v>-0.18157894736842101</v>
      </c>
      <c r="AA60" s="4">
        <f>VLOOKUP(AA16,Difficulties!$B$3:$F$22,IF(Calc_OppAtt!AA38="H",5,3),FALSE)</f>
        <v>0.06</v>
      </c>
      <c r="AB60" s="4">
        <f>VLOOKUP(AB16,Difficulties!$B$3:$F$22,IF(Calc_OppAtt!AB38="H",5,3),FALSE)</f>
        <v>0.134210526315789</v>
      </c>
      <c r="AC60" s="4">
        <f>VLOOKUP(AC16,Difficulties!$B$3:$F$22,IF(Calc_OppAtt!AC38="H",5,3),FALSE)</f>
        <v>8.1578947368420904E-2</v>
      </c>
      <c r="AD60" s="4">
        <f>VLOOKUP(AD16,Difficulties!$B$3:$F$22,IF(Calc_OppAtt!AD38="H",5,3),FALSE)</f>
        <v>0.23947368421052601</v>
      </c>
      <c r="AE60" s="4">
        <f>VLOOKUP(AE16,Difficulties!$B$3:$F$22,IF(Calc_OppAtt!AE38="H",5,3),FALSE)</f>
        <v>-0.28684210526315801</v>
      </c>
      <c r="AF60" s="4">
        <f>VLOOKUP(AF16,Difficulties!$B$3:$F$22,IF(Calc_OppAtt!AF38="H",5,3),FALSE)</f>
        <v>-0.65526315789473599</v>
      </c>
      <c r="AG60" s="4">
        <f>VLOOKUP(AG16,Difficulties!$B$3:$F$22,IF(Calc_OppAtt!AG38="H",5,3),FALSE)</f>
        <v>0.39736842105263098</v>
      </c>
      <c r="AH60" s="4">
        <f>VLOOKUP(AH16,Difficulties!$B$3:$F$22,IF(Calc_OppAtt!AH38="H",5,3),FALSE)</f>
        <v>0.08</v>
      </c>
      <c r="AI60" s="4">
        <f>VLOOKUP(AI16,Difficulties!$B$3:$F$22,IF(Calc_OppAtt!AI38="H",5,3),FALSE)</f>
        <v>0.87105263157894697</v>
      </c>
      <c r="AJ60" s="4">
        <f>VLOOKUP(AJ16,Difficulties!$B$3:$F$22,IF(Calc_OppAtt!AJ38="H",5,3),FALSE)</f>
        <v>-0.18157894736842101</v>
      </c>
      <c r="AK60" s="4">
        <f>VLOOKUP(AK16,Difficulties!$B$3:$F$22,IF(Calc_OppAtt!AK38="H",5,3),FALSE)</f>
        <v>-0.18157894736842101</v>
      </c>
      <c r="AL60" s="4">
        <f>VLOOKUP(AL16,Difficulties!$B$3:$F$22,IF(Calc_OppAtt!AL38="H",5,3),FALSE)</f>
        <v>-2.36842105263157E-2</v>
      </c>
      <c r="AM60" s="4">
        <f>VLOOKUP(AM16,Difficulties!$B$3:$F$22,IF(Calc_OppAtt!AM38="H",5,3),FALSE)</f>
        <v>0.28999999999999998</v>
      </c>
    </row>
    <row r="61" spans="1:39" ht="12.75" customHeight="1" x14ac:dyDescent="0.35">
      <c r="A61" s="68" t="str">
        <f t="shared" si="1"/>
        <v>Newcastle</v>
      </c>
      <c r="B61" s="4">
        <f>VLOOKUP(B17,Difficulties!$B$3:$F$22,IF(Calc_OppAtt!B39="H",5,3),FALSE)</f>
        <v>-0.28684210526315801</v>
      </c>
      <c r="C61" s="4">
        <f>VLOOKUP(C17,Difficulties!$B$3:$F$22,IF(Calc_OppAtt!C39="H",5,3),FALSE)</f>
        <v>0.03</v>
      </c>
      <c r="D61" s="4">
        <f>VLOOKUP(D17,Difficulties!$B$3:$F$22,IF(Calc_OppAtt!D39="H",5,3),FALSE)</f>
        <v>-0.18157894736842101</v>
      </c>
      <c r="E61" s="4">
        <f>VLOOKUP(E17,Difficulties!$B$3:$F$22,IF(Calc_OppAtt!E39="H",5,3),FALSE)</f>
        <v>-0.60263157894736796</v>
      </c>
      <c r="F61" s="4">
        <f>VLOOKUP(F17,Difficulties!$B$3:$F$22,IF(Calc_OppAtt!F39="H",5,3),FALSE)</f>
        <v>0.29210526315789398</v>
      </c>
      <c r="G61" s="4">
        <f>VLOOKUP(G17,Difficulties!$B$3:$F$22,IF(Calc_OppAtt!G39="H",5,3),FALSE)</f>
        <v>8.1578947368420904E-2</v>
      </c>
      <c r="H61" s="4">
        <f>VLOOKUP(H17,Difficulties!$B$3:$F$22,IF(Calc_OppAtt!H39="H",5,3),FALSE)</f>
        <v>0.66052631578947296</v>
      </c>
      <c r="I61" s="4">
        <f>VLOOKUP(I17,Difficulties!$B$3:$F$22,IF(Calc_OppAtt!I39="H",5,3),FALSE)</f>
        <v>-0.86578947368421</v>
      </c>
      <c r="J61" s="4">
        <f>VLOOKUP(J17,Difficulties!$B$3:$F$22,IF(Calc_OppAtt!J39="H",5,3),FALSE)</f>
        <v>0.186842105263157</v>
      </c>
      <c r="K61" s="4">
        <f>VLOOKUP(K17,Difficulties!$B$3:$F$22,IF(Calc_OppAtt!K39="H",5,3),FALSE)</f>
        <v>2.89473684210526E-2</v>
      </c>
      <c r="L61" s="4">
        <f>VLOOKUP(L17,Difficulties!$B$3:$F$22,IF(Calc_OppAtt!L39="H",5,3),FALSE)</f>
        <v>0.39736842105263098</v>
      </c>
      <c r="M61" s="4">
        <f>VLOOKUP(M17,Difficulties!$B$3:$F$22,IF(Calc_OppAtt!M39="H",5,3),FALSE)</f>
        <v>0.29210526315789398</v>
      </c>
      <c r="N61" s="4">
        <f>VLOOKUP(N17,Difficulties!$B$3:$F$22,IF(Calc_OppAtt!N39="H",5,3),FALSE)</f>
        <v>-0.44473684210526299</v>
      </c>
      <c r="O61" s="4">
        <f>VLOOKUP(O17,Difficulties!$B$3:$F$22,IF(Calc_OppAtt!O39="H",5,3),FALSE)</f>
        <v>0.87105263157894697</v>
      </c>
      <c r="P61" s="4">
        <f>VLOOKUP(P17,Difficulties!$B$3:$F$22,IF(Calc_OppAtt!P39="H",5,3),FALSE)</f>
        <v>0.25</v>
      </c>
      <c r="Q61" s="4">
        <f>VLOOKUP(Q17,Difficulties!$B$3:$F$22,IF(Calc_OppAtt!Q39="H",5,3),FALSE)</f>
        <v>-0.18157894736842101</v>
      </c>
      <c r="R61" s="4">
        <f>VLOOKUP(R17,Difficulties!$B$3:$F$22,IF(Calc_OppAtt!R39="H",5,3),FALSE)</f>
        <v>-2.36842105263157E-2</v>
      </c>
      <c r="S61" s="4">
        <f>VLOOKUP(S17,Difficulties!$B$3:$F$22,IF(Calc_OppAtt!S39="H",5,3),FALSE)</f>
        <v>0.42</v>
      </c>
      <c r="T61" s="4">
        <f>VLOOKUP(T17,Difficulties!$B$3:$F$22,IF(Calc_OppAtt!T39="H",5,3),FALSE)</f>
        <v>-0.81315789473684197</v>
      </c>
      <c r="U61" s="4">
        <f>VLOOKUP(U17,Difficulties!$B$3:$F$22,IF(Calc_OppAtt!U39="H",5,3),FALSE)</f>
        <v>0.29210526315789398</v>
      </c>
      <c r="V61" s="4">
        <f>VLOOKUP(V17,Difficulties!$B$3:$F$22,IF(Calc_OppAtt!V39="H",5,3),FALSE)</f>
        <v>-0.33947368421052598</v>
      </c>
      <c r="W61" s="4">
        <f>VLOOKUP(W17,Difficulties!$B$3:$F$22,IF(Calc_OppAtt!W39="H",5,3),FALSE)</f>
        <v>-0.49736842105263102</v>
      </c>
      <c r="X61" s="4">
        <f>VLOOKUP(X17,Difficulties!$B$3:$F$22,IF(Calc_OppAtt!X39="H",5,3),FALSE)</f>
        <v>0.28999999999999998</v>
      </c>
      <c r="Y61" s="4">
        <f>VLOOKUP(Y17,Difficulties!$B$3:$F$22,IF(Calc_OppAtt!Y39="H",5,3),FALSE)</f>
        <v>-0.65526315789473599</v>
      </c>
      <c r="Z61" s="4">
        <f>VLOOKUP(Z17,Difficulties!$B$3:$F$22,IF(Calc_OppAtt!Z39="H",5,3),FALSE)</f>
        <v>-0.49736842105263102</v>
      </c>
      <c r="AA61" s="4">
        <f>VLOOKUP(AA17,Difficulties!$B$3:$F$22,IF(Calc_OppAtt!AA39="H",5,3),FALSE)</f>
        <v>0.08</v>
      </c>
      <c r="AB61" s="4">
        <f>VLOOKUP(AB17,Difficulties!$B$3:$F$22,IF(Calc_OppAtt!AB39="H",5,3),FALSE)</f>
        <v>0.39736842105263098</v>
      </c>
      <c r="AC61" s="4">
        <f>VLOOKUP(AC17,Difficulties!$B$3:$F$22,IF(Calc_OppAtt!AC39="H",5,3),FALSE)</f>
        <v>-0.18157894736842101</v>
      </c>
      <c r="AD61" s="4">
        <f>VLOOKUP(AD17,Difficulties!$B$3:$F$22,IF(Calc_OppAtt!AD39="H",5,3),FALSE)</f>
        <v>2.89473684210526E-2</v>
      </c>
      <c r="AE61" s="4">
        <f>VLOOKUP(AE17,Difficulties!$B$3:$F$22,IF(Calc_OppAtt!AE39="H",5,3),FALSE)</f>
        <v>0.55526315789473601</v>
      </c>
      <c r="AF61" s="4">
        <f>VLOOKUP(AF17,Difficulties!$B$3:$F$22,IF(Calc_OppAtt!AF39="H",5,3),FALSE)</f>
        <v>0.23947368421052601</v>
      </c>
      <c r="AG61" s="4">
        <f>VLOOKUP(AG17,Difficulties!$B$3:$F$22,IF(Calc_OppAtt!AG39="H",5,3),FALSE)</f>
        <v>-0.28684210526315801</v>
      </c>
      <c r="AH61" s="4">
        <f>VLOOKUP(AH17,Difficulties!$B$3:$F$22,IF(Calc_OppAtt!AH39="H",5,3),FALSE)</f>
        <v>0.134210526315789</v>
      </c>
      <c r="AI61" s="4">
        <f>VLOOKUP(AI17,Difficulties!$B$3:$F$22,IF(Calc_OppAtt!AI39="H",5,3),FALSE)</f>
        <v>-0.18157894736842101</v>
      </c>
      <c r="AJ61" s="4">
        <f>VLOOKUP(AJ17,Difficulties!$B$3:$F$22,IF(Calc_OppAtt!AJ39="H",5,3),FALSE)</f>
        <v>0.23947368421052601</v>
      </c>
      <c r="AK61" s="4">
        <f>VLOOKUP(AK17,Difficulties!$B$3:$F$22,IF(Calc_OppAtt!AK39="H",5,3),FALSE)</f>
        <v>-2.36842105263157E-2</v>
      </c>
      <c r="AL61" s="4">
        <f>VLOOKUP(AL17,Difficulties!$B$3:$F$22,IF(Calc_OppAtt!AL39="H",5,3),FALSE)</f>
        <v>0.134210526315789</v>
      </c>
      <c r="AM61" s="4">
        <f>VLOOKUP(AM17,Difficulties!$B$3:$F$22,IF(Calc_OppAtt!AM39="H",5,3),FALSE)</f>
        <v>0.06</v>
      </c>
    </row>
    <row r="62" spans="1:39" ht="12.75" customHeight="1" x14ac:dyDescent="0.35">
      <c r="A62" s="68" t="str">
        <f t="shared" si="1"/>
        <v>Southampton</v>
      </c>
      <c r="B62" s="4">
        <f>VLOOKUP(B18,Difficulties!$B$3:$F$22,IF(Calc_OppAtt!B40="H",5,3),FALSE)</f>
        <v>-0.18157894736842101</v>
      </c>
      <c r="C62" s="4">
        <f>VLOOKUP(C18,Difficulties!$B$3:$F$22,IF(Calc_OppAtt!C40="H",5,3),FALSE)</f>
        <v>-0.18157894736842101</v>
      </c>
      <c r="D62" s="4">
        <f>VLOOKUP(D18,Difficulties!$B$3:$F$22,IF(Calc_OppAtt!D40="H",5,3),FALSE)</f>
        <v>0.66052631578947296</v>
      </c>
      <c r="E62" s="4">
        <f>VLOOKUP(E18,Difficulties!$B$3:$F$22,IF(Calc_OppAtt!E40="H",5,3),FALSE)</f>
        <v>8.1578947368420904E-2</v>
      </c>
      <c r="F62" s="4">
        <f>VLOOKUP(F18,Difficulties!$B$3:$F$22,IF(Calc_OppAtt!F40="H",5,3),FALSE)</f>
        <v>0.186842105263157</v>
      </c>
      <c r="G62" s="4">
        <f>VLOOKUP(G18,Difficulties!$B$3:$F$22,IF(Calc_OppAtt!G40="H",5,3),FALSE)</f>
        <v>-0.81315789473684197</v>
      </c>
      <c r="H62" s="4">
        <f>VLOOKUP(H18,Difficulties!$B$3:$F$22,IF(Calc_OppAtt!H40="H",5,3),FALSE)</f>
        <v>0.08</v>
      </c>
      <c r="I62" s="4">
        <f>VLOOKUP(I18,Difficulties!$B$3:$F$22,IF(Calc_OppAtt!I40="H",5,3),FALSE)</f>
        <v>-0.18157894736842101</v>
      </c>
      <c r="J62" s="4">
        <f>VLOOKUP(J18,Difficulties!$B$3:$F$22,IF(Calc_OppAtt!J40="H",5,3),FALSE)</f>
        <v>0.23947368421052601</v>
      </c>
      <c r="K62" s="4">
        <f>VLOOKUP(K18,Difficulties!$B$3:$F$22,IF(Calc_OppAtt!K40="H",5,3),FALSE)</f>
        <v>0.23947368421052601</v>
      </c>
      <c r="L62" s="4">
        <f>VLOOKUP(L18,Difficulties!$B$3:$F$22,IF(Calc_OppAtt!L40="H",5,3),FALSE)</f>
        <v>-0.60263157894736796</v>
      </c>
      <c r="M62" s="4">
        <f>VLOOKUP(M18,Difficulties!$B$3:$F$22,IF(Calc_OppAtt!M40="H",5,3),FALSE)</f>
        <v>0.39736842105263098</v>
      </c>
      <c r="N62" s="4">
        <f>VLOOKUP(N18,Difficulties!$B$3:$F$22,IF(Calc_OppAtt!N40="H",5,3),FALSE)</f>
        <v>0.06</v>
      </c>
      <c r="O62" s="4">
        <f>VLOOKUP(O18,Difficulties!$B$3:$F$22,IF(Calc_OppAtt!O40="H",5,3),FALSE)</f>
        <v>-0.33947368421052598</v>
      </c>
      <c r="P62" s="4">
        <f>VLOOKUP(P18,Difficulties!$B$3:$F$22,IF(Calc_OppAtt!P40="H",5,3),FALSE)</f>
        <v>-0.49736842105263102</v>
      </c>
      <c r="Q62" s="4">
        <f>VLOOKUP(Q18,Difficulties!$B$3:$F$22,IF(Calc_OppAtt!Q40="H",5,3),FALSE)</f>
        <v>0.03</v>
      </c>
      <c r="R62" s="4">
        <f>VLOOKUP(R18,Difficulties!$B$3:$F$22,IF(Calc_OppAtt!R40="H",5,3),FALSE)</f>
        <v>0.29210526315789398</v>
      </c>
      <c r="S62" s="4">
        <f>VLOOKUP(S18,Difficulties!$B$3:$F$22,IF(Calc_OppAtt!S40="H",5,3),FALSE)</f>
        <v>-2.36842105263157E-2</v>
      </c>
      <c r="T62" s="4">
        <f>VLOOKUP(T18,Difficulties!$B$3:$F$22,IF(Calc_OppAtt!T40="H",5,3),FALSE)</f>
        <v>0.87105263157894697</v>
      </c>
      <c r="U62" s="4">
        <f>VLOOKUP(U18,Difficulties!$B$3:$F$22,IF(Calc_OppAtt!U40="H",5,3),FALSE)</f>
        <v>-0.65526315789473599</v>
      </c>
      <c r="V62" s="4">
        <f>VLOOKUP(V18,Difficulties!$B$3:$F$22,IF(Calc_OppAtt!V40="H",5,3),FALSE)</f>
        <v>-0.49736842105263102</v>
      </c>
      <c r="W62" s="4">
        <f>VLOOKUP(W18,Difficulties!$B$3:$F$22,IF(Calc_OppAtt!W40="H",5,3),FALSE)</f>
        <v>-0.18157894736842101</v>
      </c>
      <c r="X62" s="4">
        <f>VLOOKUP(X18,Difficulties!$B$3:$F$22,IF(Calc_OppAtt!X40="H",5,3),FALSE)</f>
        <v>0.55526315789473601</v>
      </c>
      <c r="Y62" s="4">
        <f>VLOOKUP(Y18,Difficulties!$B$3:$F$22,IF(Calc_OppAtt!Y40="H",5,3),FALSE)</f>
        <v>0.134210526315789</v>
      </c>
      <c r="Z62" s="4">
        <f>VLOOKUP(Z18,Difficulties!$B$3:$F$22,IF(Calc_OppAtt!Z40="H",5,3),FALSE)</f>
        <v>-0.44473684210526299</v>
      </c>
      <c r="AA62" s="4">
        <f>VLOOKUP(AA18,Difficulties!$B$3:$F$22,IF(Calc_OppAtt!AA40="H",5,3),FALSE)</f>
        <v>0.28999999999999998</v>
      </c>
      <c r="AB62" s="4">
        <f>VLOOKUP(AB18,Difficulties!$B$3:$F$22,IF(Calc_OppAtt!AB40="H",5,3),FALSE)</f>
        <v>-0.28684210526315801</v>
      </c>
      <c r="AC62" s="4">
        <f>VLOOKUP(AC18,Difficulties!$B$3:$F$22,IF(Calc_OppAtt!AC40="H",5,3),FALSE)</f>
        <v>0.42</v>
      </c>
      <c r="AD62" s="4">
        <f>VLOOKUP(AD18,Difficulties!$B$3:$F$22,IF(Calc_OppAtt!AD40="H",5,3),FALSE)</f>
        <v>-0.86578947368421</v>
      </c>
      <c r="AE62" s="4">
        <f>VLOOKUP(AE18,Difficulties!$B$3:$F$22,IF(Calc_OppAtt!AE40="H",5,3),FALSE)</f>
        <v>-0.28684210526315801</v>
      </c>
      <c r="AF62" s="4">
        <f>VLOOKUP(AF18,Difficulties!$B$3:$F$22,IF(Calc_OppAtt!AF40="H",5,3),FALSE)</f>
        <v>0.29210526315789398</v>
      </c>
      <c r="AG62" s="4">
        <f>VLOOKUP(AG18,Difficulties!$B$3:$F$22,IF(Calc_OppAtt!AG40="H",5,3),FALSE)</f>
        <v>-2.36842105263157E-2</v>
      </c>
      <c r="AH62" s="4">
        <f>VLOOKUP(AH18,Difficulties!$B$3:$F$22,IF(Calc_OppAtt!AH40="H",5,3),FALSE)</f>
        <v>0.134210526315789</v>
      </c>
      <c r="AI62" s="4">
        <f>VLOOKUP(AI18,Difficulties!$B$3:$F$22,IF(Calc_OppAtt!AI40="H",5,3),FALSE)</f>
        <v>0.25</v>
      </c>
      <c r="AJ62" s="4">
        <f>VLOOKUP(AJ18,Difficulties!$B$3:$F$22,IF(Calc_OppAtt!AJ40="H",5,3),FALSE)</f>
        <v>-0.44473684210526299</v>
      </c>
      <c r="AK62" s="4">
        <f>VLOOKUP(AK18,Difficulties!$B$3:$F$22,IF(Calc_OppAtt!AK40="H",5,3),FALSE)</f>
        <v>0.29210526315789398</v>
      </c>
      <c r="AL62" s="4">
        <f>VLOOKUP(AL18,Difficulties!$B$3:$F$22,IF(Calc_OppAtt!AL40="H",5,3),FALSE)</f>
        <v>2.89473684210526E-2</v>
      </c>
      <c r="AM62" s="4">
        <f>VLOOKUP(AM18,Difficulties!$B$3:$F$22,IF(Calc_OppAtt!AM40="H",5,3),FALSE)</f>
        <v>0.39736842105263098</v>
      </c>
    </row>
    <row r="63" spans="1:39" ht="12.75" customHeight="1" x14ac:dyDescent="0.35">
      <c r="A63" s="68" t="str">
        <f t="shared" si="1"/>
        <v>Tottenham</v>
      </c>
      <c r="B63" s="4">
        <f>VLOOKUP(B19,Difficulties!$B$3:$F$22,IF(Calc_OppAtt!B41="H",5,3),FALSE)</f>
        <v>-0.44473684210526299</v>
      </c>
      <c r="C63" s="4">
        <f>VLOOKUP(C19,Difficulties!$B$3:$F$22,IF(Calc_OppAtt!C41="H",5,3),FALSE)</f>
        <v>0.42</v>
      </c>
      <c r="D63" s="4">
        <f>VLOOKUP(D19,Difficulties!$B$3:$F$22,IF(Calc_OppAtt!D41="H",5,3),FALSE)</f>
        <v>-0.86578947368421</v>
      </c>
      <c r="E63" s="4">
        <f>VLOOKUP(E19,Difficulties!$B$3:$F$22,IF(Calc_OppAtt!E41="H",5,3),FALSE)</f>
        <v>0.29210526315789398</v>
      </c>
      <c r="F63" s="4">
        <f>VLOOKUP(F19,Difficulties!$B$3:$F$22,IF(Calc_OppAtt!F41="H",5,3),FALSE)</f>
        <v>0.134210526315789</v>
      </c>
      <c r="G63" s="4">
        <f>VLOOKUP(G19,Difficulties!$B$3:$F$22,IF(Calc_OppAtt!G41="H",5,3),FALSE)</f>
        <v>-2.36842105263157E-2</v>
      </c>
      <c r="H63" s="4">
        <f>VLOOKUP(H19,Difficulties!$B$3:$F$22,IF(Calc_OppAtt!H41="H",5,3),FALSE)</f>
        <v>-2.36842105263157E-2</v>
      </c>
      <c r="I63" s="4">
        <f>VLOOKUP(I19,Difficulties!$B$3:$F$22,IF(Calc_OppAtt!I41="H",5,3),FALSE)</f>
        <v>0.28999999999999998</v>
      </c>
      <c r="J63" s="4">
        <f>VLOOKUP(J19,Difficulties!$B$3:$F$22,IF(Calc_OppAtt!J41="H",5,3),FALSE)</f>
        <v>2.89473684210526E-2</v>
      </c>
      <c r="K63" s="4">
        <f>VLOOKUP(K19,Difficulties!$B$3:$F$22,IF(Calc_OppAtt!K41="H",5,3),FALSE)</f>
        <v>-0.65526315789473599</v>
      </c>
      <c r="L63" s="4">
        <f>VLOOKUP(L19,Difficulties!$B$3:$F$22,IF(Calc_OppAtt!L41="H",5,3),FALSE)</f>
        <v>0.08</v>
      </c>
      <c r="M63" s="4">
        <f>VLOOKUP(M19,Difficulties!$B$3:$F$22,IF(Calc_OppAtt!M41="H",5,3),FALSE)</f>
        <v>8.1578947368420904E-2</v>
      </c>
      <c r="N63" s="4">
        <f>VLOOKUP(N19,Difficulties!$B$3:$F$22,IF(Calc_OppAtt!N41="H",5,3),FALSE)</f>
        <v>-0.18157894736842101</v>
      </c>
      <c r="O63" s="4">
        <f>VLOOKUP(O19,Difficulties!$B$3:$F$22,IF(Calc_OppAtt!O41="H",5,3),FALSE)</f>
        <v>-0.28684210526315801</v>
      </c>
      <c r="P63" s="4">
        <f>VLOOKUP(P19,Difficulties!$B$3:$F$22,IF(Calc_OppAtt!P41="H",5,3),FALSE)</f>
        <v>0.23947368421052601</v>
      </c>
      <c r="Q63" s="4">
        <f>VLOOKUP(Q19,Difficulties!$B$3:$F$22,IF(Calc_OppAtt!Q41="H",5,3),FALSE)</f>
        <v>-0.18157894736842101</v>
      </c>
      <c r="R63" s="4">
        <f>VLOOKUP(R19,Difficulties!$B$3:$F$22,IF(Calc_OppAtt!R41="H",5,3),FALSE)</f>
        <v>-0.18157894736842101</v>
      </c>
      <c r="S63" s="4">
        <f>VLOOKUP(S19,Difficulties!$B$3:$F$22,IF(Calc_OppAtt!S41="H",5,3),FALSE)</f>
        <v>-0.18157894736842101</v>
      </c>
      <c r="T63" s="4">
        <f>VLOOKUP(T19,Difficulties!$B$3:$F$22,IF(Calc_OppAtt!T41="H",5,3),FALSE)</f>
        <v>0.29210526315789398</v>
      </c>
      <c r="U63" s="4">
        <f>VLOOKUP(U19,Difficulties!$B$3:$F$22,IF(Calc_OppAtt!U41="H",5,3),FALSE)</f>
        <v>0.25</v>
      </c>
      <c r="V63" s="4">
        <f>VLOOKUP(V19,Difficulties!$B$3:$F$22,IF(Calc_OppAtt!V41="H",5,3),FALSE)</f>
        <v>0.03</v>
      </c>
      <c r="W63" s="4">
        <f>VLOOKUP(W19,Difficulties!$B$3:$F$22,IF(Calc_OppAtt!W41="H",5,3),FALSE)</f>
        <v>-0.33947368421052598</v>
      </c>
      <c r="X63" s="4">
        <f>VLOOKUP(X19,Difficulties!$B$3:$F$22,IF(Calc_OppAtt!X41="H",5,3),FALSE)</f>
        <v>0.06</v>
      </c>
      <c r="Y63" s="4">
        <f>VLOOKUP(Y19,Difficulties!$B$3:$F$22,IF(Calc_OppAtt!Y41="H",5,3),FALSE)</f>
        <v>0.39736842105263098</v>
      </c>
      <c r="Z63" s="4">
        <f>VLOOKUP(Z19,Difficulties!$B$3:$F$22,IF(Calc_OppAtt!Z41="H",5,3),FALSE)</f>
        <v>0.23947368421052601</v>
      </c>
      <c r="AA63" s="4">
        <f>VLOOKUP(AA19,Difficulties!$B$3:$F$22,IF(Calc_OppAtt!AA41="H",5,3),FALSE)</f>
        <v>0.66052631578947296</v>
      </c>
      <c r="AB63" s="4">
        <f>VLOOKUP(AB19,Difficulties!$B$3:$F$22,IF(Calc_OppAtt!AB41="H",5,3),FALSE)</f>
        <v>-0.44473684210526299</v>
      </c>
      <c r="AC63" s="4">
        <f>VLOOKUP(AC19,Difficulties!$B$3:$F$22,IF(Calc_OppAtt!AC41="H",5,3),FALSE)</f>
        <v>-0.49736842105263102</v>
      </c>
      <c r="AD63" s="4">
        <f>VLOOKUP(AD19,Difficulties!$B$3:$F$22,IF(Calc_OppAtt!AD41="H",5,3),FALSE)</f>
        <v>0.29210526315789398</v>
      </c>
      <c r="AE63" s="4">
        <f>VLOOKUP(AE19,Difficulties!$B$3:$F$22,IF(Calc_OppAtt!AE41="H",5,3),FALSE)</f>
        <v>2.89473684210526E-2</v>
      </c>
      <c r="AF63" s="4">
        <f>VLOOKUP(AF19,Difficulties!$B$3:$F$22,IF(Calc_OppAtt!AF41="H",5,3),FALSE)</f>
        <v>0.134210526315789</v>
      </c>
      <c r="AG63" s="4">
        <f>VLOOKUP(AG19,Difficulties!$B$3:$F$22,IF(Calc_OppAtt!AG41="H",5,3),FALSE)</f>
        <v>-0.81315789473684197</v>
      </c>
      <c r="AH63" s="4">
        <f>VLOOKUP(AH19,Difficulties!$B$3:$F$22,IF(Calc_OppAtt!AH41="H",5,3),FALSE)</f>
        <v>0.186842105263157</v>
      </c>
      <c r="AI63" s="4">
        <f>VLOOKUP(AI19,Difficulties!$B$3:$F$22,IF(Calc_OppAtt!AI41="H",5,3),FALSE)</f>
        <v>0.39736842105263098</v>
      </c>
      <c r="AJ63" s="4">
        <f>VLOOKUP(AJ19,Difficulties!$B$3:$F$22,IF(Calc_OppAtt!AJ41="H",5,3),FALSE)</f>
        <v>-0.60263157894736796</v>
      </c>
      <c r="AK63" s="4">
        <f>VLOOKUP(AK19,Difficulties!$B$3:$F$22,IF(Calc_OppAtt!AK41="H",5,3),FALSE)</f>
        <v>0.87105263157894697</v>
      </c>
      <c r="AL63" s="4">
        <f>VLOOKUP(AL19,Difficulties!$B$3:$F$22,IF(Calc_OppAtt!AL41="H",5,3),FALSE)</f>
        <v>0.23947368421052601</v>
      </c>
      <c r="AM63" s="4">
        <f>VLOOKUP(AM19,Difficulties!$B$3:$F$22,IF(Calc_OppAtt!AM41="H",5,3),FALSE)</f>
        <v>0.55526315789473601</v>
      </c>
    </row>
    <row r="64" spans="1:39" ht="12.75" customHeight="1" x14ac:dyDescent="0.35">
      <c r="A64" s="68" t="str">
        <f t="shared" si="1"/>
        <v>Watford</v>
      </c>
      <c r="B64" s="4">
        <f>VLOOKUP(B20,Difficulties!$B$3:$F$22,IF(Calc_OppAtt!B42="H",5,3),FALSE)</f>
        <v>0.186842105263157</v>
      </c>
      <c r="C64" s="4">
        <f>VLOOKUP(C20,Difficulties!$B$3:$F$22,IF(Calc_OppAtt!C42="H",5,3),FALSE)</f>
        <v>-0.44473684210526299</v>
      </c>
      <c r="D64" s="4">
        <f>VLOOKUP(D20,Difficulties!$B$3:$F$22,IF(Calc_OppAtt!D42="H",5,3),FALSE)</f>
        <v>0.134210526315789</v>
      </c>
      <c r="E64" s="4">
        <f>VLOOKUP(E20,Difficulties!$B$3:$F$22,IF(Calc_OppAtt!E42="H",5,3),FALSE)</f>
        <v>-0.28684210526315801</v>
      </c>
      <c r="F64" s="4">
        <f>VLOOKUP(F20,Difficulties!$B$3:$F$22,IF(Calc_OppAtt!F42="H",5,3),FALSE)</f>
        <v>-0.33947368421052598</v>
      </c>
      <c r="G64" s="4">
        <f>VLOOKUP(G20,Difficulties!$B$3:$F$22,IF(Calc_OppAtt!G42="H",5,3),FALSE)</f>
        <v>0.06</v>
      </c>
      <c r="H64" s="4">
        <f>VLOOKUP(H20,Difficulties!$B$3:$F$22,IF(Calc_OppAtt!H42="H",5,3),FALSE)</f>
        <v>-0.28684210526315801</v>
      </c>
      <c r="I64" s="4">
        <f>VLOOKUP(I20,Difficulties!$B$3:$F$22,IF(Calc_OppAtt!I42="H",5,3),FALSE)</f>
        <v>0.29210526315789398</v>
      </c>
      <c r="J64" s="4">
        <f>VLOOKUP(J20,Difficulties!$B$3:$F$22,IF(Calc_OppAtt!J42="H",5,3),FALSE)</f>
        <v>0.08</v>
      </c>
      <c r="K64" s="4">
        <f>VLOOKUP(K20,Difficulties!$B$3:$F$22,IF(Calc_OppAtt!K42="H",5,3),FALSE)</f>
        <v>0.39736842105263098</v>
      </c>
      <c r="L64" s="4">
        <f>VLOOKUP(L20,Difficulties!$B$3:$F$22,IF(Calc_OppAtt!L42="H",5,3),FALSE)</f>
        <v>-0.44473684210526299</v>
      </c>
      <c r="M64" s="4">
        <f>VLOOKUP(M20,Difficulties!$B$3:$F$22,IF(Calc_OppAtt!M42="H",5,3),FALSE)</f>
        <v>2.89473684210526E-2</v>
      </c>
      <c r="N64" s="4">
        <f>VLOOKUP(N20,Difficulties!$B$3:$F$22,IF(Calc_OppAtt!N42="H",5,3),FALSE)</f>
        <v>0.134210526315789</v>
      </c>
      <c r="O64" s="4">
        <f>VLOOKUP(O20,Difficulties!$B$3:$F$22,IF(Calc_OppAtt!O42="H",5,3),FALSE)</f>
        <v>-0.18157894736842101</v>
      </c>
      <c r="P64" s="4">
        <f>VLOOKUP(P20,Difficulties!$B$3:$F$22,IF(Calc_OppAtt!P42="H",5,3),FALSE)</f>
        <v>-0.65526315789473599</v>
      </c>
      <c r="Q64" s="4">
        <f>VLOOKUP(Q20,Difficulties!$B$3:$F$22,IF(Calc_OppAtt!Q42="H",5,3),FALSE)</f>
        <v>-0.18157894736842101</v>
      </c>
      <c r="R64" s="4">
        <f>VLOOKUP(R20,Difficulties!$B$3:$F$22,IF(Calc_OppAtt!R42="H",5,3),FALSE)</f>
        <v>0.28999999999999998</v>
      </c>
      <c r="S64" s="4">
        <f>VLOOKUP(S20,Difficulties!$B$3:$F$22,IF(Calc_OppAtt!S42="H",5,3),FALSE)</f>
        <v>2.89473684210526E-2</v>
      </c>
      <c r="T64" s="4">
        <f>VLOOKUP(T20,Difficulties!$B$3:$F$22,IF(Calc_OppAtt!T42="H",5,3),FALSE)</f>
        <v>-0.18157894736842101</v>
      </c>
      <c r="U64" s="4">
        <f>VLOOKUP(U20,Difficulties!$B$3:$F$22,IF(Calc_OppAtt!U42="H",5,3),FALSE)</f>
        <v>0.23947368421052601</v>
      </c>
      <c r="V64" s="4">
        <f>VLOOKUP(V20,Difficulties!$B$3:$F$22,IF(Calc_OppAtt!V42="H",5,3),FALSE)</f>
        <v>0.23947368421052601</v>
      </c>
      <c r="W64" s="4">
        <f>VLOOKUP(W20,Difficulties!$B$3:$F$22,IF(Calc_OppAtt!W42="H",5,3),FALSE)</f>
        <v>8.1578947368420904E-2</v>
      </c>
      <c r="X64" s="4">
        <f>VLOOKUP(X20,Difficulties!$B$3:$F$22,IF(Calc_OppAtt!X42="H",5,3),FALSE)</f>
        <v>-0.18157894736842101</v>
      </c>
      <c r="Y64" s="4">
        <f>VLOOKUP(Y20,Difficulties!$B$3:$F$22,IF(Calc_OppAtt!Y42="H",5,3),FALSE)</f>
        <v>-0.49736842105263102</v>
      </c>
      <c r="Z64" s="4">
        <f>VLOOKUP(Z20,Difficulties!$B$3:$F$22,IF(Calc_OppAtt!Z42="H",5,3),FALSE)</f>
        <v>-2.36842105263157E-2</v>
      </c>
      <c r="AA64" s="4">
        <f>VLOOKUP(AA20,Difficulties!$B$3:$F$22,IF(Calc_OppAtt!AA42="H",5,3),FALSE)</f>
        <v>0.55526315789473601</v>
      </c>
      <c r="AB64" s="4">
        <f>VLOOKUP(AB20,Difficulties!$B$3:$F$22,IF(Calc_OppAtt!AB42="H",5,3),FALSE)</f>
        <v>0.03</v>
      </c>
      <c r="AC64" s="4">
        <f>VLOOKUP(AC20,Difficulties!$B$3:$F$22,IF(Calc_OppAtt!AC42="H",5,3),FALSE)</f>
        <v>-0.81315789473684197</v>
      </c>
      <c r="AD64" s="4">
        <f>VLOOKUP(AD20,Difficulties!$B$3:$F$22,IF(Calc_OppAtt!AD42="H",5,3),FALSE)</f>
        <v>0.66052631578947296</v>
      </c>
      <c r="AE64" s="4">
        <f>VLOOKUP(AE20,Difficulties!$B$3:$F$22,IF(Calc_OppAtt!AE42="H",5,3),FALSE)</f>
        <v>-0.60263157894736796</v>
      </c>
      <c r="AF64" s="4">
        <f>VLOOKUP(AF20,Difficulties!$B$3:$F$22,IF(Calc_OppAtt!AF42="H",5,3),FALSE)</f>
        <v>0.23947368421052601</v>
      </c>
      <c r="AG64" s="4">
        <f>VLOOKUP(AG20,Difficulties!$B$3:$F$22,IF(Calc_OppAtt!AG42="H",5,3),FALSE)</f>
        <v>-0.86578947368421</v>
      </c>
      <c r="AH64" s="4">
        <f>VLOOKUP(AH20,Difficulties!$B$3:$F$22,IF(Calc_OppAtt!AH42="H",5,3),FALSE)</f>
        <v>0.42</v>
      </c>
      <c r="AI64" s="4">
        <f>VLOOKUP(AI20,Difficulties!$B$3:$F$22,IF(Calc_OppAtt!AI42="H",5,3),FALSE)</f>
        <v>0.29210526315789398</v>
      </c>
      <c r="AJ64" s="4">
        <f>VLOOKUP(AJ20,Difficulties!$B$3:$F$22,IF(Calc_OppAtt!AJ42="H",5,3),FALSE)</f>
        <v>-2.36842105263157E-2</v>
      </c>
      <c r="AK64" s="4">
        <f>VLOOKUP(AK20,Difficulties!$B$3:$F$22,IF(Calc_OppAtt!AK42="H",5,3),FALSE)</f>
        <v>0.25</v>
      </c>
      <c r="AL64" s="4">
        <f>VLOOKUP(AL20,Difficulties!$B$3:$F$22,IF(Calc_OppAtt!AL42="H",5,3),FALSE)</f>
        <v>-0.49736842105263102</v>
      </c>
      <c r="AM64" s="4">
        <f>VLOOKUP(AM20,Difficulties!$B$3:$F$22,IF(Calc_OppAtt!AM42="H",5,3),FALSE)</f>
        <v>0.87105263157894697</v>
      </c>
    </row>
    <row r="65" spans="1:39" ht="12.75" customHeight="1" x14ac:dyDescent="0.35">
      <c r="A65" s="68" t="str">
        <f t="shared" si="1"/>
        <v>West Ham</v>
      </c>
      <c r="B65" s="4">
        <f>VLOOKUP(B21,Difficulties!$B$3:$F$22,IF(Calc_OppAtt!B43="H",5,3),FALSE)</f>
        <v>-0.81315789473684197</v>
      </c>
      <c r="C65" s="4">
        <f>VLOOKUP(C21,Difficulties!$B$3:$F$22,IF(Calc_OppAtt!C43="H",5,3),FALSE)</f>
        <v>0.29210526315789398</v>
      </c>
      <c r="D65" s="4">
        <f>VLOOKUP(D21,Difficulties!$B$3:$F$22,IF(Calc_OppAtt!D43="H",5,3),FALSE)</f>
        <v>-0.28684210526315801</v>
      </c>
      <c r="E65" s="4">
        <f>VLOOKUP(E21,Difficulties!$B$3:$F$22,IF(Calc_OppAtt!E43="H",5,3),FALSE)</f>
        <v>0.25</v>
      </c>
      <c r="F65" s="4">
        <f>VLOOKUP(F21,Difficulties!$B$3:$F$22,IF(Calc_OppAtt!F43="H",5,3),FALSE)</f>
        <v>-0.18157894736842101</v>
      </c>
      <c r="G65" s="4">
        <f>VLOOKUP(G21,Difficulties!$B$3:$F$22,IF(Calc_OppAtt!G43="H",5,3),FALSE)</f>
        <v>-0.18157894736842101</v>
      </c>
      <c r="H65" s="4">
        <f>VLOOKUP(H21,Difficulties!$B$3:$F$22,IF(Calc_OppAtt!H43="H",5,3),FALSE)</f>
        <v>-0.33947368421052598</v>
      </c>
      <c r="I65" s="4">
        <f>VLOOKUP(I21,Difficulties!$B$3:$F$22,IF(Calc_OppAtt!I43="H",5,3),FALSE)</f>
        <v>-2.36842105263157E-2</v>
      </c>
      <c r="J65" s="4">
        <f>VLOOKUP(J21,Difficulties!$B$3:$F$22,IF(Calc_OppAtt!J43="H",5,3),FALSE)</f>
        <v>-0.28684210526315801</v>
      </c>
      <c r="K65" s="4">
        <f>VLOOKUP(K21,Difficulties!$B$3:$F$22,IF(Calc_OppAtt!K43="H",5,3),FALSE)</f>
        <v>-0.18157894736842101</v>
      </c>
      <c r="L65" s="4">
        <f>VLOOKUP(L21,Difficulties!$B$3:$F$22,IF(Calc_OppAtt!L43="H",5,3),FALSE)</f>
        <v>-0.18157894736842101</v>
      </c>
      <c r="M65" s="4">
        <f>VLOOKUP(M21,Difficulties!$B$3:$F$22,IF(Calc_OppAtt!M43="H",5,3),FALSE)</f>
        <v>-2.36842105263157E-2</v>
      </c>
      <c r="N65" s="4">
        <f>VLOOKUP(N21,Difficulties!$B$3:$F$22,IF(Calc_OppAtt!N43="H",5,3),FALSE)</f>
        <v>-0.65526315789473599</v>
      </c>
      <c r="O65" s="4">
        <f>VLOOKUP(O21,Difficulties!$B$3:$F$22,IF(Calc_OppAtt!O43="H",5,3),FALSE)</f>
        <v>-0.44473684210526299</v>
      </c>
      <c r="P65" s="4">
        <f>VLOOKUP(P21,Difficulties!$B$3:$F$22,IF(Calc_OppAtt!P43="H",5,3),FALSE)</f>
        <v>0.28999999999999998</v>
      </c>
      <c r="Q65" s="4">
        <f>VLOOKUP(Q21,Difficulties!$B$3:$F$22,IF(Calc_OppAtt!Q43="H",5,3),FALSE)</f>
        <v>0.134210526315789</v>
      </c>
      <c r="R65" s="4">
        <f>VLOOKUP(R21,Difficulties!$B$3:$F$22,IF(Calc_OppAtt!R43="H",5,3),FALSE)</f>
        <v>0.06</v>
      </c>
      <c r="S65" s="4">
        <f>VLOOKUP(S21,Difficulties!$B$3:$F$22,IF(Calc_OppAtt!S43="H",5,3),FALSE)</f>
        <v>0.39736842105263098</v>
      </c>
      <c r="T65" s="4">
        <f>VLOOKUP(T21,Difficulties!$B$3:$F$22,IF(Calc_OppAtt!T43="H",5,3),FALSE)</f>
        <v>2.89473684210526E-2</v>
      </c>
      <c r="U65" s="4">
        <f>VLOOKUP(U21,Difficulties!$B$3:$F$22,IF(Calc_OppAtt!U43="H",5,3),FALSE)</f>
        <v>-0.44473684210526299</v>
      </c>
      <c r="V65" s="4">
        <f>VLOOKUP(V21,Difficulties!$B$3:$F$22,IF(Calc_OppAtt!V43="H",5,3),FALSE)</f>
        <v>0.186842105263157</v>
      </c>
      <c r="W65" s="4">
        <f>VLOOKUP(W21,Difficulties!$B$3:$F$22,IF(Calc_OppAtt!W43="H",5,3),FALSE)</f>
        <v>0.29210526315789398</v>
      </c>
      <c r="X65" s="4">
        <f>VLOOKUP(X21,Difficulties!$B$3:$F$22,IF(Calc_OppAtt!X43="H",5,3),FALSE)</f>
        <v>0.23947368421052601</v>
      </c>
      <c r="Y65" s="4">
        <f>VLOOKUP(Y21,Difficulties!$B$3:$F$22,IF(Calc_OppAtt!Y43="H",5,3),FALSE)</f>
        <v>0.08</v>
      </c>
      <c r="Z65" s="4">
        <f>VLOOKUP(Z21,Difficulties!$B$3:$F$22,IF(Calc_OppAtt!Z43="H",5,3),FALSE)</f>
        <v>0.134210526315789</v>
      </c>
      <c r="AA65" s="4">
        <f>VLOOKUP(AA21,Difficulties!$B$3:$F$22,IF(Calc_OppAtt!AA43="H",5,3),FALSE)</f>
        <v>8.1578947368420904E-2</v>
      </c>
      <c r="AB65" s="4">
        <f>VLOOKUP(AB21,Difficulties!$B$3:$F$22,IF(Calc_OppAtt!AB43="H",5,3),FALSE)</f>
        <v>0.42</v>
      </c>
      <c r="AC65" s="4">
        <f>VLOOKUP(AC21,Difficulties!$B$3:$F$22,IF(Calc_OppAtt!AC43="H",5,3),FALSE)</f>
        <v>-0.60263157894736796</v>
      </c>
      <c r="AD65" s="4">
        <f>VLOOKUP(AD21,Difficulties!$B$3:$F$22,IF(Calc_OppAtt!AD43="H",5,3),FALSE)</f>
        <v>0.23947368421052601</v>
      </c>
      <c r="AE65" s="4">
        <f>VLOOKUP(AE21,Difficulties!$B$3:$F$22,IF(Calc_OppAtt!AE43="H",5,3),FALSE)</f>
        <v>0.03</v>
      </c>
      <c r="AF65" s="4">
        <f>VLOOKUP(AF21,Difficulties!$B$3:$F$22,IF(Calc_OppAtt!AF43="H",5,3),FALSE)</f>
        <v>0.39736842105263098</v>
      </c>
      <c r="AG65" s="4">
        <f>VLOOKUP(AG21,Difficulties!$B$3:$F$22,IF(Calc_OppAtt!AG43="H",5,3),FALSE)</f>
        <v>0.55526315789473601</v>
      </c>
      <c r="AH65" s="4">
        <f>VLOOKUP(AH21,Difficulties!$B$3:$F$22,IF(Calc_OppAtt!AH43="H",5,3),FALSE)</f>
        <v>-0.49736842105263102</v>
      </c>
      <c r="AI65" s="4">
        <f>VLOOKUP(AI21,Difficulties!$B$3:$F$22,IF(Calc_OppAtt!AI43="H",5,3),FALSE)</f>
        <v>-0.86578947368421</v>
      </c>
      <c r="AJ65" s="4">
        <f>VLOOKUP(AJ21,Difficulties!$B$3:$F$22,IF(Calc_OppAtt!AJ43="H",5,3),FALSE)</f>
        <v>0.66052631578947296</v>
      </c>
      <c r="AK65" s="4">
        <f>VLOOKUP(AK21,Difficulties!$B$3:$F$22,IF(Calc_OppAtt!AK43="H",5,3),FALSE)</f>
        <v>-0.49736842105263102</v>
      </c>
      <c r="AL65" s="4">
        <f>VLOOKUP(AL21,Difficulties!$B$3:$F$22,IF(Calc_OppAtt!AL43="H",5,3),FALSE)</f>
        <v>0.23947368421052601</v>
      </c>
      <c r="AM65" s="4">
        <f>VLOOKUP(AM21,Difficulties!$B$3:$F$22,IF(Calc_OppAtt!AM43="H",5,3),FALSE)</f>
        <v>0.29210526315789398</v>
      </c>
    </row>
    <row r="66" spans="1:39" ht="12.75" customHeight="1" x14ac:dyDescent="0.35">
      <c r="A66" s="68" t="str">
        <f t="shared" si="1"/>
        <v>Wolves</v>
      </c>
      <c r="B66" s="4">
        <f>VLOOKUP(B22,Difficulties!$B$3:$F$22,IF(Calc_OppAtt!B44="H",5,3),FALSE)</f>
        <v>0.55526315789473601</v>
      </c>
      <c r="C66" s="4">
        <f>VLOOKUP(C22,Difficulties!$B$3:$F$22,IF(Calc_OppAtt!C44="H",5,3),FALSE)</f>
        <v>-0.18157894736842101</v>
      </c>
      <c r="D66" s="4">
        <f>VLOOKUP(D22,Difficulties!$B$3:$F$22,IF(Calc_OppAtt!D44="H",5,3),FALSE)</f>
        <v>-0.65526315789473599</v>
      </c>
      <c r="E66" s="4">
        <f>VLOOKUP(E22,Difficulties!$B$3:$F$22,IF(Calc_OppAtt!E44="H",5,3),FALSE)</f>
        <v>2.89473684210526E-2</v>
      </c>
      <c r="F66" s="4">
        <f>VLOOKUP(F22,Difficulties!$B$3:$F$22,IF(Calc_OppAtt!F44="H",5,3),FALSE)</f>
        <v>-0.18157894736842101</v>
      </c>
      <c r="G66" s="4">
        <f>VLOOKUP(G22,Difficulties!$B$3:$F$22,IF(Calc_OppAtt!G44="H",5,3),FALSE)</f>
        <v>-0.86578947368421</v>
      </c>
      <c r="H66" s="4">
        <f>VLOOKUP(H22,Difficulties!$B$3:$F$22,IF(Calc_OppAtt!H44="H",5,3),FALSE)</f>
        <v>0.23947368421052601</v>
      </c>
      <c r="I66" s="4">
        <f>VLOOKUP(I22,Difficulties!$B$3:$F$22,IF(Calc_OppAtt!I44="H",5,3),FALSE)</f>
        <v>8.1578947368420904E-2</v>
      </c>
      <c r="J66" s="4">
        <f>VLOOKUP(J22,Difficulties!$B$3:$F$22,IF(Calc_OppAtt!J44="H",5,3),FALSE)</f>
        <v>0.39736842105263098</v>
      </c>
      <c r="K66" s="4">
        <f>VLOOKUP(K22,Difficulties!$B$3:$F$22,IF(Calc_OppAtt!K44="H",5,3),FALSE)</f>
        <v>-2.36842105263157E-2</v>
      </c>
      <c r="L66" s="4">
        <f>VLOOKUP(L22,Difficulties!$B$3:$F$22,IF(Calc_OppAtt!L44="H",5,3),FALSE)</f>
        <v>-0.28684210526315801</v>
      </c>
      <c r="M66" s="4">
        <f>VLOOKUP(M22,Difficulties!$B$3:$F$22,IF(Calc_OppAtt!M44="H",5,3),FALSE)</f>
        <v>-0.28684210526315801</v>
      </c>
      <c r="N66" s="4">
        <f>VLOOKUP(N22,Difficulties!$B$3:$F$22,IF(Calc_OppAtt!N44="H",5,3),FALSE)</f>
        <v>0.39736842105263098</v>
      </c>
      <c r="O66" s="4">
        <f>VLOOKUP(O22,Difficulties!$B$3:$F$22,IF(Calc_OppAtt!O44="H",5,3),FALSE)</f>
        <v>0.03</v>
      </c>
      <c r="P66" s="4">
        <f>VLOOKUP(P22,Difficulties!$B$3:$F$22,IF(Calc_OppAtt!P44="H",5,3),FALSE)</f>
        <v>-0.18157894736842101</v>
      </c>
      <c r="Q66" s="4">
        <f>VLOOKUP(Q22,Difficulties!$B$3:$F$22,IF(Calc_OppAtt!Q44="H",5,3),FALSE)</f>
        <v>-0.44473684210526299</v>
      </c>
      <c r="R66" s="4">
        <f>VLOOKUP(R22,Difficulties!$B$3:$F$22,IF(Calc_OppAtt!R44="H",5,3),FALSE)</f>
        <v>0.29210526315789398</v>
      </c>
      <c r="S66" s="4">
        <f>VLOOKUP(S22,Difficulties!$B$3:$F$22,IF(Calc_OppAtt!S44="H",5,3),FALSE)</f>
        <v>0.134210526315789</v>
      </c>
      <c r="T66" s="4">
        <f>VLOOKUP(T22,Difficulties!$B$3:$F$22,IF(Calc_OppAtt!T44="H",5,3),FALSE)</f>
        <v>0.06</v>
      </c>
      <c r="U66" s="4">
        <f>VLOOKUP(U22,Difficulties!$B$3:$F$22,IF(Calc_OppAtt!U44="H",5,3),FALSE)</f>
        <v>-0.49736842105263102</v>
      </c>
      <c r="V66" s="4">
        <f>VLOOKUP(V22,Difficulties!$B$3:$F$22,IF(Calc_OppAtt!V44="H",5,3),FALSE)</f>
        <v>0.134210526315789</v>
      </c>
      <c r="W66" s="4">
        <f>VLOOKUP(W22,Difficulties!$B$3:$F$22,IF(Calc_OppAtt!W44="H",5,3),FALSE)</f>
        <v>-0.60263157894736796</v>
      </c>
      <c r="X66" s="4">
        <f>VLOOKUP(X22,Difficulties!$B$3:$F$22,IF(Calc_OppAtt!X44="H",5,3),FALSE)</f>
        <v>0.66052631578947296</v>
      </c>
      <c r="Y66" s="4">
        <f>VLOOKUP(Y22,Difficulties!$B$3:$F$22,IF(Calc_OppAtt!Y44="H",5,3),FALSE)</f>
        <v>0.87105263157894697</v>
      </c>
      <c r="Z66" s="4">
        <f>VLOOKUP(Z22,Difficulties!$B$3:$F$22,IF(Calc_OppAtt!Z44="H",5,3),FALSE)</f>
        <v>-0.18157894736842101</v>
      </c>
      <c r="AA66" s="4">
        <f>VLOOKUP(AA22,Difficulties!$B$3:$F$22,IF(Calc_OppAtt!AA44="H",5,3),FALSE)</f>
        <v>0.23947368421052601</v>
      </c>
      <c r="AB66" s="4">
        <f>VLOOKUP(AB22,Difficulties!$B$3:$F$22,IF(Calc_OppAtt!AB44="H",5,3),FALSE)</f>
        <v>0.23947368421052601</v>
      </c>
      <c r="AC66" s="4">
        <f>VLOOKUP(AC22,Difficulties!$B$3:$F$22,IF(Calc_OppAtt!AC44="H",5,3),FALSE)</f>
        <v>-2.36842105263157E-2</v>
      </c>
      <c r="AD66" s="4">
        <f>VLOOKUP(AD22,Difficulties!$B$3:$F$22,IF(Calc_OppAtt!AD44="H",5,3),FALSE)</f>
        <v>0.28999999999999998</v>
      </c>
      <c r="AE66" s="4">
        <f>VLOOKUP(AE22,Difficulties!$B$3:$F$22,IF(Calc_OppAtt!AE44="H",5,3),FALSE)</f>
        <v>-0.49736842105263102</v>
      </c>
      <c r="AF66" s="4">
        <f>VLOOKUP(AF22,Difficulties!$B$3:$F$22,IF(Calc_OppAtt!AF44="H",5,3),FALSE)</f>
        <v>0.29210526315789398</v>
      </c>
      <c r="AG66" s="4">
        <f>VLOOKUP(AG22,Difficulties!$B$3:$F$22,IF(Calc_OppAtt!AG44="H",5,3),FALSE)</f>
        <v>-0.44473684210526299</v>
      </c>
      <c r="AH66" s="4">
        <f>VLOOKUP(AH22,Difficulties!$B$3:$F$22,IF(Calc_OppAtt!AH44="H",5,3),FALSE)</f>
        <v>-0.33947368421052598</v>
      </c>
      <c r="AI66" s="4">
        <f>VLOOKUP(AI22,Difficulties!$B$3:$F$22,IF(Calc_OppAtt!AI44="H",5,3),FALSE)</f>
        <v>2.89473684210526E-2</v>
      </c>
      <c r="AJ66" s="4">
        <f>VLOOKUP(AJ22,Difficulties!$B$3:$F$22,IF(Calc_OppAtt!AJ44="H",5,3),FALSE)</f>
        <v>0.186842105263157</v>
      </c>
      <c r="AK66" s="4">
        <f>VLOOKUP(AK22,Difficulties!$B$3:$F$22,IF(Calc_OppAtt!AK44="H",5,3),FALSE)</f>
        <v>0.29210526315789398</v>
      </c>
      <c r="AL66" s="4">
        <f>VLOOKUP(AL22,Difficulties!$B$3:$F$22,IF(Calc_OppAtt!AL44="H",5,3),FALSE)</f>
        <v>0.42</v>
      </c>
      <c r="AM66" s="4">
        <f>VLOOKUP(AM22,Difficulties!$B$3:$F$22,IF(Calc_OppAtt!AM44="H",5,3),FALSE)</f>
        <v>-0.81315789473684197</v>
      </c>
    </row>
    <row r="67" spans="1:39" ht="15.75" customHeight="1" x14ac:dyDescent="0.3">
      <c r="A67" s="5" t="s">
        <v>122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35">
      <c r="A68" s="6" t="s">
        <v>123</v>
      </c>
      <c r="B68" s="6">
        <v>1</v>
      </c>
      <c r="C68" s="6">
        <v>2</v>
      </c>
      <c r="D68" s="6">
        <v>3</v>
      </c>
      <c r="E68" s="6">
        <v>4</v>
      </c>
      <c r="F68" s="6">
        <v>5</v>
      </c>
      <c r="G68" s="6">
        <v>6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  <c r="N68" s="6">
        <v>13</v>
      </c>
      <c r="O68" s="6">
        <v>14</v>
      </c>
      <c r="P68" s="6">
        <v>15</v>
      </c>
      <c r="Q68" s="6">
        <v>16</v>
      </c>
      <c r="R68" s="6">
        <v>17</v>
      </c>
      <c r="S68" s="6">
        <v>18</v>
      </c>
      <c r="T68" s="6">
        <v>19</v>
      </c>
      <c r="U68" s="6">
        <v>20</v>
      </c>
      <c r="V68" s="6">
        <v>21</v>
      </c>
      <c r="W68" s="6">
        <v>22</v>
      </c>
      <c r="X68" s="6">
        <v>23</v>
      </c>
      <c r="Y68" s="6">
        <v>24</v>
      </c>
      <c r="Z68" s="6">
        <v>25</v>
      </c>
      <c r="AA68" s="6">
        <v>26</v>
      </c>
      <c r="AB68" s="6">
        <v>27</v>
      </c>
      <c r="AC68" s="6">
        <v>28</v>
      </c>
      <c r="AD68" s="6">
        <v>29</v>
      </c>
      <c r="AE68" s="6">
        <v>30</v>
      </c>
      <c r="AF68" s="6">
        <v>31</v>
      </c>
      <c r="AG68" s="6">
        <v>32</v>
      </c>
      <c r="AH68" s="6">
        <v>33</v>
      </c>
      <c r="AI68" s="6">
        <v>34</v>
      </c>
      <c r="AJ68" s="6">
        <v>35</v>
      </c>
      <c r="AK68" s="6">
        <v>36</v>
      </c>
      <c r="AL68" s="6">
        <v>37</v>
      </c>
      <c r="AM68" s="6">
        <v>38</v>
      </c>
    </row>
    <row r="69" spans="1:39" ht="12.75" customHeight="1" x14ac:dyDescent="0.35">
      <c r="A69" s="6" t="s">
        <v>124</v>
      </c>
      <c r="B69" s="6">
        <f>B68+Intro!$C$13-1</f>
        <v>5</v>
      </c>
      <c r="C69" s="6">
        <f>C68+Intro!$C$13-1</f>
        <v>6</v>
      </c>
      <c r="D69" s="6">
        <f>D68+Intro!$C$13-1</f>
        <v>7</v>
      </c>
      <c r="E69" s="6">
        <f>E68+Intro!$C$13-1</f>
        <v>8</v>
      </c>
      <c r="F69" s="6">
        <f>F68+Intro!$C$13-1</f>
        <v>9</v>
      </c>
      <c r="G69" s="6">
        <f>G68+Intro!$C$13-1</f>
        <v>10</v>
      </c>
      <c r="H69" s="6">
        <f>H68+Intro!$C$13-1</f>
        <v>11</v>
      </c>
      <c r="I69" s="6">
        <f>I68+Intro!$C$13-1</f>
        <v>12</v>
      </c>
      <c r="J69" s="6">
        <f>J68+Intro!$C$13-1</f>
        <v>13</v>
      </c>
      <c r="K69" s="6">
        <f>K68+Intro!$C$13-1</f>
        <v>14</v>
      </c>
      <c r="L69" s="6">
        <f>L68+Intro!$C$13-1</f>
        <v>15</v>
      </c>
      <c r="M69" s="6">
        <f>M68+Intro!$C$13-1</f>
        <v>16</v>
      </c>
      <c r="N69" s="6">
        <f>N68+Intro!$C$13-1</f>
        <v>17</v>
      </c>
      <c r="O69" s="6">
        <f>O68+Intro!$C$13-1</f>
        <v>18</v>
      </c>
      <c r="P69" s="6">
        <f>P68+Intro!$C$13-1</f>
        <v>19</v>
      </c>
      <c r="Q69" s="6">
        <f>Q68+Intro!$C$13-1</f>
        <v>20</v>
      </c>
      <c r="R69" s="6">
        <f>R68+Intro!$C$13-1</f>
        <v>21</v>
      </c>
      <c r="S69" s="6">
        <f>S68+Intro!$C$13-1</f>
        <v>22</v>
      </c>
      <c r="T69" s="6">
        <f>T68+Intro!$C$13-1</f>
        <v>23</v>
      </c>
      <c r="U69" s="6">
        <f>U68+Intro!$C$13-1</f>
        <v>24</v>
      </c>
      <c r="V69" s="6">
        <f>V68+Intro!$C$13-1</f>
        <v>25</v>
      </c>
      <c r="W69" s="6">
        <f>W68+Intro!$C$13-1</f>
        <v>26</v>
      </c>
      <c r="X69" s="6">
        <f>X68+Intro!$C$13-1</f>
        <v>27</v>
      </c>
      <c r="Y69" s="6">
        <f>Y68+Intro!$C$13-1</f>
        <v>28</v>
      </c>
      <c r="Z69" s="6">
        <f>Z68+Intro!$C$13-1</f>
        <v>29</v>
      </c>
      <c r="AA69" s="6">
        <f>AA68+Intro!$C$13-1</f>
        <v>30</v>
      </c>
      <c r="AB69" s="6">
        <f>AB68+Intro!$C$13-1</f>
        <v>31</v>
      </c>
      <c r="AC69" s="6">
        <f>AC68+Intro!$C$13-1</f>
        <v>32</v>
      </c>
      <c r="AD69" s="6">
        <f>AD68+Intro!$C$13-1</f>
        <v>33</v>
      </c>
      <c r="AE69" s="6">
        <f>AE68+Intro!$C$13-1</f>
        <v>34</v>
      </c>
      <c r="AF69" s="6">
        <f>AF68+Intro!$C$13-1</f>
        <v>35</v>
      </c>
      <c r="AG69" s="6">
        <f>AG68+Intro!$C$13-1</f>
        <v>36</v>
      </c>
      <c r="AH69" s="6">
        <f>AH68+Intro!$C$13-1</f>
        <v>37</v>
      </c>
      <c r="AI69" s="6">
        <f>AI68+Intro!$C$13-1</f>
        <v>38</v>
      </c>
      <c r="AJ69" s="6">
        <f>AJ68+Intro!$C$13-1</f>
        <v>39</v>
      </c>
      <c r="AK69" s="6">
        <f>AK68+Intro!$C$13-1</f>
        <v>40</v>
      </c>
      <c r="AL69" s="6">
        <f>AL68+Intro!$C$13-1</f>
        <v>41</v>
      </c>
      <c r="AM69" s="6">
        <f>AM68+Intro!$C$13-1</f>
        <v>42</v>
      </c>
    </row>
    <row r="70" spans="1:39" ht="12.75" customHeight="1" x14ac:dyDescent="0.35">
      <c r="A70" s="68" t="str">
        <f>A3</f>
        <v>Arsenal</v>
      </c>
      <c r="B70" s="9">
        <f t="shared" ref="B70:AM76" si="2">IF(B$69&lt;=38,ROUND(SUMIFS($B47:$AM47,$B$68:$AM$68,"&lt;="&amp;B$69,$B$68:$AM$68,"&gt;="&amp;B$68),3),"")</f>
        <v>-0.69599999999999995</v>
      </c>
      <c r="C70" s="9">
        <f t="shared" si="2"/>
        <v>0.51400000000000001</v>
      </c>
      <c r="D70" s="9">
        <f t="shared" si="2"/>
        <v>1.409</v>
      </c>
      <c r="E70" s="9">
        <f t="shared" si="2"/>
        <v>0.59799999999999998</v>
      </c>
      <c r="F70" s="9">
        <f t="shared" si="2"/>
        <v>1.228</v>
      </c>
      <c r="G70" s="9">
        <f t="shared" si="2"/>
        <v>1.7549999999999999</v>
      </c>
      <c r="H70" s="9">
        <f t="shared" si="2"/>
        <v>1.3340000000000001</v>
      </c>
      <c r="I70" s="9">
        <f t="shared" si="2"/>
        <v>1.1859999999999999</v>
      </c>
      <c r="J70" s="9">
        <f t="shared" si="2"/>
        <v>1.3660000000000001</v>
      </c>
      <c r="K70" s="9">
        <f t="shared" si="2"/>
        <v>0.41799999999999998</v>
      </c>
      <c r="L70" s="9">
        <f t="shared" si="2"/>
        <v>-0.52900000000000003</v>
      </c>
      <c r="M70" s="9">
        <f t="shared" si="2"/>
        <v>-0.26600000000000001</v>
      </c>
      <c r="N70" s="9">
        <f t="shared" si="2"/>
        <v>-0.48699999999999999</v>
      </c>
      <c r="O70" s="9">
        <f t="shared" si="2"/>
        <v>-0.90800000000000003</v>
      </c>
      <c r="P70" s="9">
        <f t="shared" si="2"/>
        <v>-0.64500000000000002</v>
      </c>
      <c r="Q70" s="9">
        <f t="shared" si="2"/>
        <v>-0.59199999999999997</v>
      </c>
      <c r="R70" s="9">
        <f t="shared" si="2"/>
        <v>-0.56899999999999995</v>
      </c>
      <c r="S70" s="9">
        <f t="shared" si="2"/>
        <v>-0.56899999999999995</v>
      </c>
      <c r="T70" s="9">
        <f t="shared" si="2"/>
        <v>-0.56899999999999995</v>
      </c>
      <c r="U70" s="9">
        <f t="shared" si="2"/>
        <v>-0.25600000000000001</v>
      </c>
      <c r="V70" s="9">
        <f t="shared" si="2"/>
        <v>-4.4999999999999998E-2</v>
      </c>
      <c r="W70" s="9">
        <f t="shared" si="2"/>
        <v>-0.48899999999999999</v>
      </c>
      <c r="X70" s="9">
        <f t="shared" si="2"/>
        <v>-0.27800000000000002</v>
      </c>
      <c r="Y70" s="9">
        <f t="shared" si="2"/>
        <v>0.19500000000000001</v>
      </c>
      <c r="Z70" s="9">
        <f t="shared" si="2"/>
        <v>-0.59199999999999997</v>
      </c>
      <c r="AA70" s="9">
        <f t="shared" si="2"/>
        <v>-0.32900000000000001</v>
      </c>
      <c r="AB70" s="9">
        <f t="shared" si="2"/>
        <v>-0.22500000000000001</v>
      </c>
      <c r="AC70" s="9">
        <f t="shared" si="2"/>
        <v>-0.22500000000000001</v>
      </c>
      <c r="AD70" s="9">
        <f t="shared" si="2"/>
        <v>-0.69899999999999995</v>
      </c>
      <c r="AE70" s="9">
        <f t="shared" si="2"/>
        <v>9.0999999999999998E-2</v>
      </c>
      <c r="AF70" s="9">
        <f t="shared" si="2"/>
        <v>0.56399999999999995</v>
      </c>
      <c r="AG70" s="9">
        <f t="shared" si="2"/>
        <v>0.30299999999999999</v>
      </c>
      <c r="AH70" s="9">
        <f t="shared" si="2"/>
        <v>0.25</v>
      </c>
      <c r="AI70" s="9">
        <f t="shared" si="2"/>
        <v>-1.2999999999999999E-2</v>
      </c>
      <c r="AJ70" s="9" t="str">
        <f t="shared" si="2"/>
        <v/>
      </c>
      <c r="AK70" s="9" t="str">
        <f t="shared" si="2"/>
        <v/>
      </c>
      <c r="AL70" s="9" t="str">
        <f t="shared" si="2"/>
        <v/>
      </c>
      <c r="AM70" s="9" t="str">
        <f t="shared" si="2"/>
        <v/>
      </c>
    </row>
    <row r="71" spans="1:39" ht="12.75" customHeight="1" x14ac:dyDescent="0.35">
      <c r="A71" s="68" t="str">
        <f t="shared" ref="A71:A89" si="3">A4</f>
        <v>Bournemouth</v>
      </c>
      <c r="B71" s="9">
        <f t="shared" si="2"/>
        <v>1.0369999999999999</v>
      </c>
      <c r="C71" s="9">
        <f t="shared" si="2"/>
        <v>0.30299999999999999</v>
      </c>
      <c r="D71" s="9">
        <f t="shared" si="2"/>
        <v>0.40799999999999997</v>
      </c>
      <c r="E71" s="9">
        <f t="shared" si="2"/>
        <v>0.14499999999999999</v>
      </c>
      <c r="F71" s="9">
        <f t="shared" si="2"/>
        <v>0.88200000000000001</v>
      </c>
      <c r="G71" s="9">
        <f t="shared" si="2"/>
        <v>0.28100000000000003</v>
      </c>
      <c r="H71" s="9">
        <f t="shared" si="2"/>
        <v>0.38600000000000001</v>
      </c>
      <c r="I71" s="9">
        <f t="shared" si="2"/>
        <v>-0.193</v>
      </c>
      <c r="J71" s="9">
        <f t="shared" si="2"/>
        <v>-0.193</v>
      </c>
      <c r="K71" s="9">
        <f t="shared" si="2"/>
        <v>-1.0349999999999999</v>
      </c>
      <c r="L71" s="9">
        <f t="shared" si="2"/>
        <v>-0.69699999999999995</v>
      </c>
      <c r="M71" s="9">
        <f t="shared" si="2"/>
        <v>-0.224</v>
      </c>
      <c r="N71" s="9">
        <f t="shared" si="2"/>
        <v>0.30099999999999999</v>
      </c>
      <c r="O71" s="9">
        <f t="shared" si="2"/>
        <v>0.19600000000000001</v>
      </c>
      <c r="P71" s="9">
        <f t="shared" si="2"/>
        <v>0.30099999999999999</v>
      </c>
      <c r="Q71" s="9">
        <f t="shared" si="2"/>
        <v>-0.96199999999999997</v>
      </c>
      <c r="R71" s="9">
        <f t="shared" si="2"/>
        <v>-0.69899999999999995</v>
      </c>
      <c r="S71" s="9">
        <f t="shared" si="2"/>
        <v>-0.96099999999999997</v>
      </c>
      <c r="T71" s="9">
        <f t="shared" si="2"/>
        <v>-0.27600000000000002</v>
      </c>
      <c r="U71" s="9">
        <f t="shared" si="2"/>
        <v>3.9E-2</v>
      </c>
      <c r="V71" s="9">
        <f t="shared" si="2"/>
        <v>0.93500000000000005</v>
      </c>
      <c r="W71" s="9">
        <f t="shared" si="2"/>
        <v>-0.27500000000000002</v>
      </c>
      <c r="X71" s="9">
        <f t="shared" si="2"/>
        <v>0.156</v>
      </c>
      <c r="Y71" s="9">
        <f t="shared" si="2"/>
        <v>-1.002</v>
      </c>
      <c r="Z71" s="9">
        <f t="shared" si="2"/>
        <v>-1.4750000000000001</v>
      </c>
      <c r="AA71" s="9">
        <f t="shared" si="2"/>
        <v>-1.5289999999999999</v>
      </c>
      <c r="AB71" s="9">
        <f t="shared" si="2"/>
        <v>-0.47599999999999998</v>
      </c>
      <c r="AC71" s="9">
        <f t="shared" si="2"/>
        <v>-0.90800000000000003</v>
      </c>
      <c r="AD71" s="9">
        <f t="shared" si="2"/>
        <v>-0.80300000000000005</v>
      </c>
      <c r="AE71" s="9">
        <f t="shared" si="2"/>
        <v>-0.17100000000000001</v>
      </c>
      <c r="AF71" s="9">
        <f t="shared" si="2"/>
        <v>0.27300000000000002</v>
      </c>
      <c r="AG71" s="9">
        <f t="shared" si="2"/>
        <v>6.2E-2</v>
      </c>
      <c r="AH71" s="9">
        <f t="shared" si="2"/>
        <v>-4.2999999999999997E-2</v>
      </c>
      <c r="AI71" s="9">
        <f t="shared" si="2"/>
        <v>0.22</v>
      </c>
      <c r="AJ71" s="9" t="str">
        <f t="shared" si="2"/>
        <v/>
      </c>
      <c r="AK71" s="9" t="str">
        <f t="shared" si="2"/>
        <v/>
      </c>
      <c r="AL71" s="9" t="str">
        <f t="shared" si="2"/>
        <v/>
      </c>
      <c r="AM71" s="9" t="str">
        <f t="shared" si="2"/>
        <v/>
      </c>
    </row>
    <row r="72" spans="1:39" ht="12.75" customHeight="1" x14ac:dyDescent="0.35">
      <c r="A72" s="68" t="str">
        <f t="shared" si="3"/>
        <v>Brighton</v>
      </c>
      <c r="B72" s="9">
        <f t="shared" si="2"/>
        <v>-0.41199999999999998</v>
      </c>
      <c r="C72" s="9">
        <f t="shared" si="2"/>
        <v>-0.99099999999999999</v>
      </c>
      <c r="D72" s="9">
        <f t="shared" si="2"/>
        <v>-1.254</v>
      </c>
      <c r="E72" s="9">
        <f t="shared" si="2"/>
        <v>0.43099999999999999</v>
      </c>
      <c r="F72" s="9">
        <f t="shared" si="2"/>
        <v>-0.434</v>
      </c>
      <c r="G72" s="9">
        <f t="shared" si="2"/>
        <v>-0.21299999999999999</v>
      </c>
      <c r="H72" s="9">
        <f t="shared" si="2"/>
        <v>-0.108</v>
      </c>
      <c r="I72" s="9">
        <f t="shared" si="2"/>
        <v>0.52500000000000002</v>
      </c>
      <c r="J72" s="9">
        <f t="shared" si="2"/>
        <v>0.314</v>
      </c>
      <c r="K72" s="9">
        <f t="shared" si="2"/>
        <v>0.73499999999999999</v>
      </c>
      <c r="L72" s="9">
        <f t="shared" si="2"/>
        <v>0.61899999999999999</v>
      </c>
      <c r="M72" s="9">
        <f t="shared" si="2"/>
        <v>0.35599999999999998</v>
      </c>
      <c r="N72" s="9">
        <f t="shared" si="2"/>
        <v>0.14499999999999999</v>
      </c>
      <c r="O72" s="9">
        <f t="shared" si="2"/>
        <v>-0.27600000000000002</v>
      </c>
      <c r="P72" s="9">
        <f t="shared" si="2"/>
        <v>3.9E-2</v>
      </c>
      <c r="Q72" s="9">
        <f t="shared" si="2"/>
        <v>0.46100000000000002</v>
      </c>
      <c r="R72" s="9">
        <f t="shared" si="2"/>
        <v>0.93400000000000005</v>
      </c>
      <c r="S72" s="9">
        <f t="shared" si="2"/>
        <v>1.25</v>
      </c>
      <c r="T72" s="9">
        <f t="shared" si="2"/>
        <v>0.14499999999999999</v>
      </c>
      <c r="U72" s="9">
        <f t="shared" si="2"/>
        <v>-8.6999999999999994E-2</v>
      </c>
      <c r="V72" s="9">
        <f t="shared" si="2"/>
        <v>-0.245</v>
      </c>
      <c r="W72" s="9">
        <f t="shared" si="2"/>
        <v>-0.45600000000000002</v>
      </c>
      <c r="X72" s="9">
        <f t="shared" si="2"/>
        <v>-1.087</v>
      </c>
      <c r="Y72" s="9">
        <f t="shared" si="2"/>
        <v>-0.40300000000000002</v>
      </c>
      <c r="Z72" s="9">
        <f t="shared" si="2"/>
        <v>-6.6000000000000003E-2</v>
      </c>
      <c r="AA72" s="9">
        <f t="shared" si="2"/>
        <v>-0.38200000000000001</v>
      </c>
      <c r="AB72" s="9">
        <f t="shared" si="2"/>
        <v>0.09</v>
      </c>
      <c r="AC72" s="9">
        <f t="shared" si="2"/>
        <v>0.82699999999999996</v>
      </c>
      <c r="AD72" s="9">
        <f t="shared" si="2"/>
        <v>0.51100000000000001</v>
      </c>
      <c r="AE72" s="9">
        <f t="shared" si="2"/>
        <v>0.40600000000000003</v>
      </c>
      <c r="AF72" s="9">
        <f t="shared" si="2"/>
        <v>0.40400000000000003</v>
      </c>
      <c r="AG72" s="9">
        <f t="shared" si="2"/>
        <v>0.35399999999999998</v>
      </c>
      <c r="AH72" s="9">
        <f t="shared" si="2"/>
        <v>-0.17299999999999999</v>
      </c>
      <c r="AI72" s="9">
        <f t="shared" si="2"/>
        <v>-0.33100000000000002</v>
      </c>
      <c r="AJ72" s="9" t="str">
        <f t="shared" si="2"/>
        <v/>
      </c>
      <c r="AK72" s="9" t="str">
        <f t="shared" si="2"/>
        <v/>
      </c>
      <c r="AL72" s="9" t="str">
        <f t="shared" si="2"/>
        <v/>
      </c>
      <c r="AM72" s="9" t="str">
        <f t="shared" si="2"/>
        <v/>
      </c>
    </row>
    <row r="73" spans="1:39" ht="12.75" customHeight="1" x14ac:dyDescent="0.35">
      <c r="A73" s="68" t="str">
        <f t="shared" si="3"/>
        <v>Burnley</v>
      </c>
      <c r="B73" s="9">
        <f t="shared" si="2"/>
        <v>0.22700000000000001</v>
      </c>
      <c r="C73" s="9">
        <f t="shared" si="2"/>
        <v>0.49</v>
      </c>
      <c r="D73" s="9">
        <f t="shared" si="2"/>
        <v>0.123</v>
      </c>
      <c r="E73" s="9">
        <f t="shared" si="2"/>
        <v>0.46</v>
      </c>
      <c r="F73" s="9">
        <f t="shared" si="2"/>
        <v>0.19700000000000001</v>
      </c>
      <c r="G73" s="9">
        <f t="shared" si="2"/>
        <v>-6.5000000000000002E-2</v>
      </c>
      <c r="H73" s="9">
        <f t="shared" si="2"/>
        <v>-0.32800000000000001</v>
      </c>
      <c r="I73" s="9">
        <f t="shared" si="2"/>
        <v>-0.53900000000000003</v>
      </c>
      <c r="J73" s="9">
        <f t="shared" si="2"/>
        <v>-0.69699999999999995</v>
      </c>
      <c r="K73" s="9">
        <f t="shared" si="2"/>
        <v>-1.2999999999999999E-2</v>
      </c>
      <c r="L73" s="9">
        <f t="shared" si="2"/>
        <v>0.30299999999999999</v>
      </c>
      <c r="M73" s="9">
        <f t="shared" si="2"/>
        <v>0.46100000000000002</v>
      </c>
      <c r="N73" s="9">
        <f t="shared" si="2"/>
        <v>0.14499999999999999</v>
      </c>
      <c r="O73" s="9">
        <f t="shared" si="2"/>
        <v>-0.38200000000000001</v>
      </c>
      <c r="P73" s="9">
        <f t="shared" si="2"/>
        <v>9.1999999999999998E-2</v>
      </c>
      <c r="Q73" s="9">
        <f t="shared" si="2"/>
        <v>0.82899999999999996</v>
      </c>
      <c r="R73" s="9">
        <f t="shared" si="2"/>
        <v>0.61799999999999999</v>
      </c>
      <c r="S73" s="9">
        <f t="shared" si="2"/>
        <v>1.536</v>
      </c>
      <c r="T73" s="9">
        <f t="shared" si="2"/>
        <v>2.1150000000000002</v>
      </c>
      <c r="U73" s="9">
        <f t="shared" si="2"/>
        <v>0.69399999999999995</v>
      </c>
      <c r="V73" s="9">
        <f t="shared" si="2"/>
        <v>6.2E-2</v>
      </c>
      <c r="W73" s="9">
        <f t="shared" si="2"/>
        <v>6.2E-2</v>
      </c>
      <c r="X73" s="9">
        <f t="shared" si="2"/>
        <v>-0.64500000000000002</v>
      </c>
      <c r="Y73" s="9">
        <f t="shared" si="2"/>
        <v>-1.3819999999999999</v>
      </c>
      <c r="Z73" s="9">
        <f t="shared" si="2"/>
        <v>-0.38200000000000001</v>
      </c>
      <c r="AA73" s="9">
        <f t="shared" si="2"/>
        <v>-1.4339999999999999</v>
      </c>
      <c r="AB73" s="9">
        <f t="shared" si="2"/>
        <v>-0.75</v>
      </c>
      <c r="AC73" s="9">
        <f t="shared" si="2"/>
        <v>-0.21299999999999999</v>
      </c>
      <c r="AD73" s="9">
        <f t="shared" si="2"/>
        <v>0.47099999999999997</v>
      </c>
      <c r="AE73" s="9">
        <f t="shared" si="2"/>
        <v>0.627</v>
      </c>
      <c r="AF73" s="9">
        <f t="shared" si="2"/>
        <v>0.94299999999999995</v>
      </c>
      <c r="AG73" s="9">
        <f t="shared" si="2"/>
        <v>-0.373</v>
      </c>
      <c r="AH73" s="9">
        <f t="shared" si="2"/>
        <v>-0.80500000000000005</v>
      </c>
      <c r="AI73" s="9">
        <f t="shared" si="2"/>
        <v>-0.752</v>
      </c>
      <c r="AJ73" s="9" t="str">
        <f t="shared" si="2"/>
        <v/>
      </c>
      <c r="AK73" s="9" t="str">
        <f t="shared" si="2"/>
        <v/>
      </c>
      <c r="AL73" s="9" t="str">
        <f t="shared" si="2"/>
        <v/>
      </c>
      <c r="AM73" s="9" t="str">
        <f t="shared" si="2"/>
        <v/>
      </c>
    </row>
    <row r="74" spans="1:39" ht="12.75" customHeight="1" x14ac:dyDescent="0.35">
      <c r="A74" s="68" t="str">
        <f t="shared" si="3"/>
        <v>Cardiff</v>
      </c>
      <c r="B74" s="9">
        <f t="shared" si="2"/>
        <v>0.25</v>
      </c>
      <c r="C74" s="9">
        <f t="shared" si="2"/>
        <v>-0.64500000000000002</v>
      </c>
      <c r="D74" s="9">
        <f t="shared" si="2"/>
        <v>-1.0660000000000001</v>
      </c>
      <c r="E74" s="9">
        <f t="shared" si="2"/>
        <v>-1.5389999999999999</v>
      </c>
      <c r="F74" s="9">
        <f t="shared" si="2"/>
        <v>-1.4119999999999999</v>
      </c>
      <c r="G74" s="9">
        <f t="shared" si="2"/>
        <v>-1.7270000000000001</v>
      </c>
      <c r="H74" s="9">
        <f t="shared" si="2"/>
        <v>-0.41199999999999998</v>
      </c>
      <c r="I74" s="9">
        <f t="shared" si="2"/>
        <v>-4.2999999999999997E-2</v>
      </c>
      <c r="J74" s="9">
        <f t="shared" si="2"/>
        <v>0.27300000000000002</v>
      </c>
      <c r="K74" s="9">
        <f t="shared" si="2"/>
        <v>0.10299999999999999</v>
      </c>
      <c r="L74" s="9">
        <f t="shared" si="2"/>
        <v>0.94499999999999995</v>
      </c>
      <c r="M74" s="9">
        <f t="shared" si="2"/>
        <v>0.52400000000000002</v>
      </c>
      <c r="N74" s="9">
        <f t="shared" si="2"/>
        <v>0.629</v>
      </c>
      <c r="O74" s="9">
        <f t="shared" si="2"/>
        <v>0.47099999999999997</v>
      </c>
      <c r="P74" s="9">
        <f t="shared" si="2"/>
        <v>0.30299999999999999</v>
      </c>
      <c r="Q74" s="9">
        <f t="shared" si="2"/>
        <v>9.1999999999999998E-2</v>
      </c>
      <c r="R74" s="9">
        <f t="shared" si="2"/>
        <v>-0.434</v>
      </c>
      <c r="S74" s="9">
        <f t="shared" si="2"/>
        <v>-0.32900000000000001</v>
      </c>
      <c r="T74" s="9">
        <f t="shared" si="2"/>
        <v>-0.434</v>
      </c>
      <c r="U74" s="9">
        <f t="shared" si="2"/>
        <v>-0.80300000000000005</v>
      </c>
      <c r="V74" s="9">
        <f t="shared" si="2"/>
        <v>-0.32900000000000001</v>
      </c>
      <c r="W74" s="9">
        <f t="shared" si="2"/>
        <v>-1.2999999999999999E-2</v>
      </c>
      <c r="X74" s="9">
        <f t="shared" si="2"/>
        <v>-1.2999999999999999E-2</v>
      </c>
      <c r="Y74" s="9">
        <f t="shared" si="2"/>
        <v>0.98699999999999999</v>
      </c>
      <c r="Z74" s="9">
        <f t="shared" si="2"/>
        <v>1.3540000000000001</v>
      </c>
      <c r="AA74" s="9">
        <f t="shared" si="2"/>
        <v>1.9330000000000001</v>
      </c>
      <c r="AB74" s="9">
        <f t="shared" si="2"/>
        <v>1.88</v>
      </c>
      <c r="AC74" s="9">
        <f t="shared" si="2"/>
        <v>1.3009999999999999</v>
      </c>
      <c r="AD74" s="9">
        <f t="shared" si="2"/>
        <v>0.14299999999999999</v>
      </c>
      <c r="AE74" s="9">
        <f t="shared" si="2"/>
        <v>-0.38200000000000001</v>
      </c>
      <c r="AF74" s="9">
        <f t="shared" si="2"/>
        <v>-1.1180000000000001</v>
      </c>
      <c r="AG74" s="9">
        <f t="shared" si="2"/>
        <v>-1.0349999999999999</v>
      </c>
      <c r="AH74" s="9">
        <f t="shared" si="2"/>
        <v>-0.71899999999999997</v>
      </c>
      <c r="AI74" s="9">
        <f t="shared" si="2"/>
        <v>-0.98199999999999998</v>
      </c>
      <c r="AJ74" s="9" t="str">
        <f t="shared" si="2"/>
        <v/>
      </c>
      <c r="AK74" s="9" t="str">
        <f t="shared" si="2"/>
        <v/>
      </c>
      <c r="AL74" s="9" t="str">
        <f t="shared" si="2"/>
        <v/>
      </c>
      <c r="AM74" s="9" t="str">
        <f t="shared" si="2"/>
        <v/>
      </c>
    </row>
    <row r="75" spans="1:39" ht="12.75" customHeight="1" x14ac:dyDescent="0.35">
      <c r="A75" s="68" t="str">
        <f t="shared" si="3"/>
        <v>Chelsea</v>
      </c>
      <c r="B75" s="9">
        <f t="shared" si="2"/>
        <v>0.40600000000000003</v>
      </c>
      <c r="C75" s="9">
        <f t="shared" si="2"/>
        <v>0.45800000000000002</v>
      </c>
      <c r="D75" s="9">
        <f t="shared" si="2"/>
        <v>0.30099999999999999</v>
      </c>
      <c r="E75" s="9">
        <f t="shared" si="2"/>
        <v>0.77400000000000002</v>
      </c>
      <c r="F75" s="9">
        <f t="shared" si="2"/>
        <v>0.14299999999999999</v>
      </c>
      <c r="G75" s="9">
        <f t="shared" si="2"/>
        <v>-0.59199999999999997</v>
      </c>
      <c r="H75" s="9">
        <f t="shared" si="2"/>
        <v>-0.48699999999999999</v>
      </c>
      <c r="I75" s="9">
        <f t="shared" si="2"/>
        <v>-6.6000000000000003E-2</v>
      </c>
      <c r="J75" s="9">
        <f t="shared" si="2"/>
        <v>-0.59199999999999997</v>
      </c>
      <c r="K75" s="9">
        <f t="shared" si="2"/>
        <v>0.16700000000000001</v>
      </c>
      <c r="L75" s="9">
        <f t="shared" si="2"/>
        <v>0.69199999999999995</v>
      </c>
      <c r="M75" s="9">
        <f t="shared" si="2"/>
        <v>-9.7000000000000003E-2</v>
      </c>
      <c r="N75" s="9">
        <f t="shared" si="2"/>
        <v>-0.67600000000000005</v>
      </c>
      <c r="O75" s="9">
        <f t="shared" si="2"/>
        <v>0.48199999999999998</v>
      </c>
      <c r="P75" s="9">
        <f t="shared" si="2"/>
        <v>0.35399999999999998</v>
      </c>
      <c r="Q75" s="9">
        <f t="shared" si="2"/>
        <v>0.35499999999999998</v>
      </c>
      <c r="R75" s="9">
        <f t="shared" si="2"/>
        <v>1.25</v>
      </c>
      <c r="S75" s="9">
        <f t="shared" si="2"/>
        <v>1.5129999999999999</v>
      </c>
      <c r="T75" s="9">
        <f t="shared" si="2"/>
        <v>0.56599999999999995</v>
      </c>
      <c r="U75" s="9">
        <f t="shared" si="2"/>
        <v>0.51300000000000001</v>
      </c>
      <c r="V75" s="9">
        <f t="shared" si="2"/>
        <v>0.82899999999999996</v>
      </c>
      <c r="W75" s="9">
        <f t="shared" si="2"/>
        <v>-1.2999999999999999E-2</v>
      </c>
      <c r="X75" s="9">
        <f t="shared" si="2"/>
        <v>-6.6000000000000003E-2</v>
      </c>
      <c r="Y75" s="9">
        <f t="shared" si="2"/>
        <v>-6.6000000000000003E-2</v>
      </c>
      <c r="Z75" s="9">
        <f t="shared" si="2"/>
        <v>-0.245</v>
      </c>
      <c r="AA75" s="9">
        <f t="shared" si="2"/>
        <v>-0.39300000000000002</v>
      </c>
      <c r="AB75" s="9">
        <f t="shared" si="2"/>
        <v>2.8000000000000001E-2</v>
      </c>
      <c r="AC75" s="9">
        <f t="shared" si="2"/>
        <v>-0.128</v>
      </c>
      <c r="AD75" s="9">
        <f t="shared" si="2"/>
        <v>1.0289999999999999</v>
      </c>
      <c r="AE75" s="9">
        <f t="shared" si="2"/>
        <v>0.156</v>
      </c>
      <c r="AF75" s="9">
        <f t="shared" si="2"/>
        <v>-0.27500000000000002</v>
      </c>
      <c r="AG75" s="9">
        <f t="shared" si="2"/>
        <v>-0.95899999999999996</v>
      </c>
      <c r="AH75" s="9">
        <f t="shared" si="2"/>
        <v>-0.59199999999999997</v>
      </c>
      <c r="AI75" s="9">
        <f t="shared" si="2"/>
        <v>-1.645</v>
      </c>
      <c r="AJ75" s="9" t="str">
        <f t="shared" si="2"/>
        <v/>
      </c>
      <c r="AK75" s="9" t="str">
        <f t="shared" si="2"/>
        <v/>
      </c>
      <c r="AL75" s="9" t="str">
        <f t="shared" si="2"/>
        <v/>
      </c>
      <c r="AM75" s="9" t="str">
        <f t="shared" si="2"/>
        <v/>
      </c>
    </row>
    <row r="76" spans="1:39" ht="12.75" customHeight="1" x14ac:dyDescent="0.35">
      <c r="A76" s="68" t="str">
        <f t="shared" si="3"/>
        <v>Crystal Palace</v>
      </c>
      <c r="B76" s="9">
        <f t="shared" si="2"/>
        <v>0.70199999999999996</v>
      </c>
      <c r="C76" s="9">
        <f t="shared" si="2"/>
        <v>0.88200000000000001</v>
      </c>
      <c r="D76" s="9">
        <f t="shared" si="2"/>
        <v>0.98699999999999999</v>
      </c>
      <c r="E76" s="9">
        <f t="shared" si="2"/>
        <v>0.94499999999999995</v>
      </c>
      <c r="F76" s="9">
        <f t="shared" si="2"/>
        <v>0.52400000000000002</v>
      </c>
      <c r="G76" s="9">
        <f t="shared" si="2"/>
        <v>0.83899999999999997</v>
      </c>
      <c r="H76" s="9">
        <f t="shared" si="2"/>
        <v>0.10299999999999999</v>
      </c>
      <c r="I76" s="9">
        <f t="shared" si="2"/>
        <v>-0.42399999999999999</v>
      </c>
      <c r="J76" s="9">
        <f t="shared" si="2"/>
        <v>-1.5389999999999999</v>
      </c>
      <c r="K76" s="9">
        <f t="shared" si="2"/>
        <v>-1.5389999999999999</v>
      </c>
      <c r="L76" s="9">
        <f t="shared" si="2"/>
        <v>-1.855</v>
      </c>
      <c r="M76" s="9">
        <f t="shared" si="2"/>
        <v>-1.329</v>
      </c>
      <c r="N76" s="9">
        <f t="shared" si="2"/>
        <v>-0.38200000000000001</v>
      </c>
      <c r="O76" s="9">
        <f t="shared" si="2"/>
        <v>-0.11799999999999999</v>
      </c>
      <c r="P76" s="9">
        <f t="shared" si="2"/>
        <v>0.35299999999999998</v>
      </c>
      <c r="Q76" s="9">
        <f t="shared" si="2"/>
        <v>0.19500000000000001</v>
      </c>
      <c r="R76" s="9">
        <f t="shared" si="2"/>
        <v>0.246</v>
      </c>
      <c r="S76" s="9">
        <f t="shared" si="2"/>
        <v>-1.7000000000000001E-2</v>
      </c>
      <c r="T76" s="9">
        <f t="shared" si="2"/>
        <v>-0.22700000000000001</v>
      </c>
      <c r="U76" s="9">
        <f t="shared" si="2"/>
        <v>-0.48799999999999999</v>
      </c>
      <c r="V76" s="9">
        <f t="shared" si="2"/>
        <v>0.113</v>
      </c>
      <c r="W76" s="9">
        <f t="shared" si="2"/>
        <v>0.90400000000000003</v>
      </c>
      <c r="X76" s="9">
        <f t="shared" si="2"/>
        <v>0.32500000000000001</v>
      </c>
      <c r="Y76" s="9">
        <f t="shared" si="2"/>
        <v>0.79900000000000004</v>
      </c>
      <c r="Z76" s="9">
        <f t="shared" si="2"/>
        <v>0.32500000000000001</v>
      </c>
      <c r="AA76" s="9">
        <f t="shared" si="2"/>
        <v>9.1999999999999998E-2</v>
      </c>
      <c r="AB76" s="9">
        <f t="shared" si="2"/>
        <v>-1.276</v>
      </c>
      <c r="AC76" s="9">
        <f t="shared" ref="AC76:AM76" si="4">IF(AC$69&lt;=38,ROUND(SUMIFS($B53:$AM53,$B$68:$AM$68,"&lt;="&amp;AC$69,$B$68:$AM$68,"&gt;="&amp;AC$68),3),"")</f>
        <v>-0.69699999999999995</v>
      </c>
      <c r="AD76" s="9">
        <f t="shared" si="4"/>
        <v>-0.80300000000000005</v>
      </c>
      <c r="AE76" s="9">
        <f t="shared" si="4"/>
        <v>-1.0129999999999999</v>
      </c>
      <c r="AF76" s="9">
        <f t="shared" si="4"/>
        <v>-1.4870000000000001</v>
      </c>
      <c r="AG76" s="9">
        <f t="shared" si="4"/>
        <v>-0.434</v>
      </c>
      <c r="AH76" s="9">
        <f t="shared" si="4"/>
        <v>-0.80200000000000005</v>
      </c>
      <c r="AI76" s="9">
        <f t="shared" si="4"/>
        <v>-6.5000000000000002E-2</v>
      </c>
      <c r="AJ76" s="9" t="str">
        <f t="shared" si="4"/>
        <v/>
      </c>
      <c r="AK76" s="9" t="str">
        <f t="shared" si="4"/>
        <v/>
      </c>
      <c r="AL76" s="9" t="str">
        <f t="shared" si="4"/>
        <v/>
      </c>
      <c r="AM76" s="9" t="str">
        <f t="shared" si="4"/>
        <v/>
      </c>
    </row>
    <row r="77" spans="1:39" ht="12.75" customHeight="1" x14ac:dyDescent="0.35">
      <c r="A77" s="68" t="str">
        <f t="shared" si="3"/>
        <v>Everton</v>
      </c>
      <c r="B77" s="9">
        <f t="shared" ref="B77:AM83" si="5">IF(B$69&lt;=38,ROUND(SUMIFS($B54:$AM54,$B$68:$AM$68,"&lt;="&amp;B$69,$B$68:$AM$68,"&gt;="&amp;B$68),3),"")</f>
        <v>1.827</v>
      </c>
      <c r="C77" s="9">
        <f t="shared" si="5"/>
        <v>1.4610000000000001</v>
      </c>
      <c r="D77" s="9">
        <f t="shared" si="5"/>
        <v>1.641</v>
      </c>
      <c r="E77" s="9">
        <f t="shared" si="5"/>
        <v>1.22</v>
      </c>
      <c r="F77" s="9">
        <f t="shared" si="5"/>
        <v>0.95699999999999996</v>
      </c>
      <c r="G77" s="9">
        <f t="shared" si="5"/>
        <v>-0.78</v>
      </c>
      <c r="H77" s="9">
        <f t="shared" si="5"/>
        <v>-0.30599999999999999</v>
      </c>
      <c r="I77" s="9">
        <f t="shared" si="5"/>
        <v>-1.224</v>
      </c>
      <c r="J77" s="9">
        <f t="shared" si="5"/>
        <v>-0.752</v>
      </c>
      <c r="K77" s="9">
        <f t="shared" si="5"/>
        <v>-1.6990000000000001</v>
      </c>
      <c r="L77" s="9">
        <f t="shared" si="5"/>
        <v>-0.59399999999999997</v>
      </c>
      <c r="M77" s="9">
        <f t="shared" si="5"/>
        <v>-0.38400000000000001</v>
      </c>
      <c r="N77" s="9">
        <f t="shared" si="5"/>
        <v>-0.48899999999999999</v>
      </c>
      <c r="O77" s="9">
        <f t="shared" si="5"/>
        <v>-1.0660000000000001</v>
      </c>
      <c r="P77" s="9">
        <f t="shared" si="5"/>
        <v>-0.69699999999999995</v>
      </c>
      <c r="Q77" s="9">
        <f t="shared" si="5"/>
        <v>-0.96099999999999997</v>
      </c>
      <c r="R77" s="9">
        <f t="shared" si="5"/>
        <v>-0.69699999999999995</v>
      </c>
      <c r="S77" s="9">
        <f t="shared" si="5"/>
        <v>0.19700000000000001</v>
      </c>
      <c r="T77" s="9">
        <f t="shared" si="5"/>
        <v>0.51300000000000001</v>
      </c>
      <c r="U77" s="9">
        <f t="shared" si="5"/>
        <v>0.93400000000000005</v>
      </c>
      <c r="V77" s="9">
        <f t="shared" si="5"/>
        <v>1.208</v>
      </c>
      <c r="W77" s="9">
        <f t="shared" si="5"/>
        <v>0.83899999999999997</v>
      </c>
      <c r="X77" s="9">
        <f t="shared" si="5"/>
        <v>-0.108</v>
      </c>
      <c r="Y77" s="9">
        <f t="shared" si="5"/>
        <v>-0.107</v>
      </c>
      <c r="Z77" s="9">
        <f t="shared" si="5"/>
        <v>5.0999999999999997E-2</v>
      </c>
      <c r="AA77" s="9">
        <f t="shared" si="5"/>
        <v>-0.64400000000000002</v>
      </c>
      <c r="AB77" s="9">
        <f t="shared" si="5"/>
        <v>-1.117</v>
      </c>
      <c r="AC77" s="9">
        <f t="shared" si="5"/>
        <v>-0.433</v>
      </c>
      <c r="AD77" s="9">
        <f t="shared" si="5"/>
        <v>-0.17100000000000001</v>
      </c>
      <c r="AE77" s="9">
        <f t="shared" si="5"/>
        <v>-0.245</v>
      </c>
      <c r="AF77" s="9">
        <f t="shared" si="5"/>
        <v>-0.14000000000000001</v>
      </c>
      <c r="AG77" s="9">
        <f t="shared" si="5"/>
        <v>0.123</v>
      </c>
      <c r="AH77" s="9">
        <f t="shared" si="5"/>
        <v>-8.6999999999999994E-2</v>
      </c>
      <c r="AI77" s="9">
        <f t="shared" si="5"/>
        <v>-0.877</v>
      </c>
      <c r="AJ77" s="9" t="str">
        <f t="shared" si="5"/>
        <v/>
      </c>
      <c r="AK77" s="9" t="str">
        <f t="shared" si="5"/>
        <v/>
      </c>
      <c r="AL77" s="9" t="str">
        <f t="shared" si="5"/>
        <v/>
      </c>
      <c r="AM77" s="9" t="str">
        <f t="shared" si="5"/>
        <v/>
      </c>
    </row>
    <row r="78" spans="1:39" ht="12.75" customHeight="1" x14ac:dyDescent="0.35">
      <c r="A78" s="68" t="str">
        <f t="shared" si="3"/>
        <v>Fulham</v>
      </c>
      <c r="B78" s="9">
        <f t="shared" si="5"/>
        <v>-1.171</v>
      </c>
      <c r="C78" s="9">
        <f t="shared" si="5"/>
        <v>-0.90800000000000003</v>
      </c>
      <c r="D78" s="9">
        <f t="shared" si="5"/>
        <v>-0.59199999999999997</v>
      </c>
      <c r="E78" s="9">
        <f t="shared" si="5"/>
        <v>-0.11799999999999999</v>
      </c>
      <c r="F78" s="9">
        <f t="shared" si="5"/>
        <v>-6.5000000000000002E-2</v>
      </c>
      <c r="G78" s="9">
        <f t="shared" si="5"/>
        <v>0.83</v>
      </c>
      <c r="H78" s="9">
        <f t="shared" si="5"/>
        <v>0.40899999999999997</v>
      </c>
      <c r="I78" s="9">
        <f t="shared" si="5"/>
        <v>-0.223</v>
      </c>
      <c r="J78" s="9">
        <f t="shared" si="5"/>
        <v>-0.27500000000000002</v>
      </c>
      <c r="K78" s="9">
        <f t="shared" si="5"/>
        <v>-0.80300000000000005</v>
      </c>
      <c r="L78" s="9">
        <f t="shared" si="5"/>
        <v>-0.434</v>
      </c>
      <c r="M78" s="9">
        <f t="shared" si="5"/>
        <v>-1.276</v>
      </c>
      <c r="N78" s="9">
        <f t="shared" si="5"/>
        <v>0.40799999999999997</v>
      </c>
      <c r="O78" s="9">
        <f t="shared" si="5"/>
        <v>-0.27600000000000002</v>
      </c>
      <c r="P78" s="9">
        <f t="shared" si="5"/>
        <v>0.47099999999999997</v>
      </c>
      <c r="Q78" s="9">
        <f t="shared" si="5"/>
        <v>0.20799999999999999</v>
      </c>
      <c r="R78" s="9">
        <f t="shared" si="5"/>
        <v>0.78700000000000003</v>
      </c>
      <c r="S78" s="9">
        <f t="shared" si="5"/>
        <v>-0.52900000000000003</v>
      </c>
      <c r="T78" s="9">
        <f t="shared" si="5"/>
        <v>-0.371</v>
      </c>
      <c r="U78" s="9">
        <f t="shared" si="5"/>
        <v>-0.434</v>
      </c>
      <c r="V78" s="9">
        <f t="shared" si="5"/>
        <v>-0.75</v>
      </c>
      <c r="W78" s="9">
        <f t="shared" si="5"/>
        <v>-0.80300000000000005</v>
      </c>
      <c r="X78" s="9">
        <f t="shared" si="5"/>
        <v>-0.32900000000000001</v>
      </c>
      <c r="Y78" s="9">
        <f t="shared" si="5"/>
        <v>-1.2999999999999999E-2</v>
      </c>
      <c r="Z78" s="9">
        <f t="shared" si="5"/>
        <v>-0.38200000000000001</v>
      </c>
      <c r="AA78" s="9">
        <f t="shared" si="5"/>
        <v>-0.64500000000000002</v>
      </c>
      <c r="AB78" s="9">
        <f t="shared" si="5"/>
        <v>-0.17100000000000001</v>
      </c>
      <c r="AC78" s="9">
        <f t="shared" si="5"/>
        <v>-0.85499999999999998</v>
      </c>
      <c r="AD78" s="9">
        <f t="shared" si="5"/>
        <v>-0.59199999999999997</v>
      </c>
      <c r="AE78" s="9">
        <f t="shared" si="5"/>
        <v>0.14499999999999999</v>
      </c>
      <c r="AF78" s="9">
        <f t="shared" si="5"/>
        <v>0.56599999999999995</v>
      </c>
      <c r="AG78" s="9">
        <f t="shared" si="5"/>
        <v>0.72199999999999998</v>
      </c>
      <c r="AH78" s="9">
        <f t="shared" si="5"/>
        <v>1.4570000000000001</v>
      </c>
      <c r="AI78" s="9">
        <f t="shared" si="5"/>
        <v>1.4039999999999999</v>
      </c>
      <c r="AJ78" s="9" t="str">
        <f t="shared" si="5"/>
        <v/>
      </c>
      <c r="AK78" s="9" t="str">
        <f t="shared" si="5"/>
        <v/>
      </c>
      <c r="AL78" s="9" t="str">
        <f t="shared" si="5"/>
        <v/>
      </c>
      <c r="AM78" s="9" t="str">
        <f t="shared" si="5"/>
        <v/>
      </c>
    </row>
    <row r="79" spans="1:39" ht="12.75" customHeight="1" x14ac:dyDescent="0.35">
      <c r="A79" s="68" t="str">
        <f t="shared" si="3"/>
        <v>Huddersfield</v>
      </c>
      <c r="B79" s="9">
        <f t="shared" si="5"/>
        <v>-0.54200000000000004</v>
      </c>
      <c r="C79" s="9">
        <f t="shared" si="5"/>
        <v>-0.54200000000000004</v>
      </c>
      <c r="D79" s="9">
        <f t="shared" si="5"/>
        <v>-0.22600000000000001</v>
      </c>
      <c r="E79" s="9">
        <f t="shared" si="5"/>
        <v>-0.96099999999999997</v>
      </c>
      <c r="F79" s="9">
        <f t="shared" si="5"/>
        <v>-0.64500000000000002</v>
      </c>
      <c r="G79" s="9">
        <f t="shared" si="5"/>
        <v>-0.48699999999999999</v>
      </c>
      <c r="H79" s="9">
        <f t="shared" si="5"/>
        <v>0.115</v>
      </c>
      <c r="I79" s="9">
        <f t="shared" si="5"/>
        <v>1.2729999999999999</v>
      </c>
      <c r="J79" s="9">
        <f t="shared" si="5"/>
        <v>1.7969999999999999</v>
      </c>
      <c r="K79" s="9">
        <f t="shared" si="5"/>
        <v>1.85</v>
      </c>
      <c r="L79" s="9">
        <f t="shared" si="5"/>
        <v>1.7969999999999999</v>
      </c>
      <c r="M79" s="9">
        <f t="shared" si="5"/>
        <v>1.091</v>
      </c>
      <c r="N79" s="9">
        <f t="shared" si="5"/>
        <v>0.45900000000000002</v>
      </c>
      <c r="O79" s="9">
        <f t="shared" si="5"/>
        <v>0.61799999999999999</v>
      </c>
      <c r="P79" s="9">
        <f t="shared" si="5"/>
        <v>-0.434</v>
      </c>
      <c r="Q79" s="9">
        <f t="shared" si="5"/>
        <v>-0.61399999999999999</v>
      </c>
      <c r="R79" s="9">
        <f t="shared" si="5"/>
        <v>-0.50800000000000001</v>
      </c>
      <c r="S79" s="9">
        <f t="shared" si="5"/>
        <v>-0.71799999999999997</v>
      </c>
      <c r="T79" s="9">
        <f t="shared" si="5"/>
        <v>-1.613</v>
      </c>
      <c r="U79" s="9">
        <f t="shared" si="5"/>
        <v>-0.192</v>
      </c>
      <c r="V79" s="9">
        <f t="shared" si="5"/>
        <v>-0.749</v>
      </c>
      <c r="W79" s="9">
        <f t="shared" si="5"/>
        <v>-0.27500000000000002</v>
      </c>
      <c r="X79" s="9">
        <f t="shared" si="5"/>
        <v>-0.75</v>
      </c>
      <c r="Y79" s="9">
        <f t="shared" si="5"/>
        <v>0.155</v>
      </c>
      <c r="Z79" s="9">
        <f t="shared" si="5"/>
        <v>-0.42399999999999999</v>
      </c>
      <c r="AA79" s="9">
        <f t="shared" si="5"/>
        <v>0.36599999999999999</v>
      </c>
      <c r="AB79" s="9">
        <f t="shared" si="5"/>
        <v>0.10299999999999999</v>
      </c>
      <c r="AC79" s="9">
        <f t="shared" si="5"/>
        <v>0.629</v>
      </c>
      <c r="AD79" s="9">
        <f t="shared" si="5"/>
        <v>1.0389999999999999</v>
      </c>
      <c r="AE79" s="9">
        <f t="shared" si="5"/>
        <v>0.56599999999999995</v>
      </c>
      <c r="AF79" s="9">
        <f t="shared" si="5"/>
        <v>0.67100000000000004</v>
      </c>
      <c r="AG79" s="9">
        <f t="shared" si="5"/>
        <v>-0.17100000000000001</v>
      </c>
      <c r="AH79" s="9">
        <f t="shared" si="5"/>
        <v>-0.59199999999999997</v>
      </c>
      <c r="AI79" s="9">
        <f t="shared" si="5"/>
        <v>-1.224</v>
      </c>
      <c r="AJ79" s="9" t="str">
        <f t="shared" si="5"/>
        <v/>
      </c>
      <c r="AK79" s="9" t="str">
        <f t="shared" si="5"/>
        <v/>
      </c>
      <c r="AL79" s="9" t="str">
        <f t="shared" si="5"/>
        <v/>
      </c>
      <c r="AM79" s="9" t="str">
        <f t="shared" si="5"/>
        <v/>
      </c>
    </row>
    <row r="80" spans="1:39" ht="12.75" customHeight="1" x14ac:dyDescent="0.35">
      <c r="A80" s="68" t="str">
        <f t="shared" si="3"/>
        <v>Leicester</v>
      </c>
      <c r="B80" s="9">
        <f t="shared" si="5"/>
        <v>-0.21299999999999999</v>
      </c>
      <c r="C80" s="9">
        <f t="shared" si="5"/>
        <v>1.05</v>
      </c>
      <c r="D80" s="9">
        <f t="shared" si="5"/>
        <v>0.35499999999999998</v>
      </c>
      <c r="E80" s="9">
        <f t="shared" si="5"/>
        <v>0.88200000000000001</v>
      </c>
      <c r="F80" s="9">
        <f t="shared" si="5"/>
        <v>0.46100000000000002</v>
      </c>
      <c r="G80" s="9">
        <f t="shared" si="5"/>
        <v>1.0920000000000001</v>
      </c>
      <c r="H80" s="9">
        <f t="shared" si="5"/>
        <v>0.72499999999999998</v>
      </c>
      <c r="I80" s="9">
        <f t="shared" si="5"/>
        <v>0.98799999999999999</v>
      </c>
      <c r="J80" s="9">
        <f t="shared" si="5"/>
        <v>0.40899999999999997</v>
      </c>
      <c r="K80" s="9">
        <f t="shared" si="5"/>
        <v>1.093</v>
      </c>
      <c r="L80" s="9">
        <f t="shared" si="5"/>
        <v>0.28199999999999997</v>
      </c>
      <c r="M80" s="9">
        <f t="shared" si="5"/>
        <v>-3.5000000000000003E-2</v>
      </c>
      <c r="N80" s="9">
        <f t="shared" si="5"/>
        <v>0.22800000000000001</v>
      </c>
      <c r="O80" s="9">
        <f t="shared" si="5"/>
        <v>-0.245</v>
      </c>
      <c r="P80" s="9">
        <f t="shared" si="5"/>
        <v>-1.298</v>
      </c>
      <c r="Q80" s="9">
        <f t="shared" si="5"/>
        <v>-1.0680000000000001</v>
      </c>
      <c r="R80" s="9">
        <f t="shared" si="5"/>
        <v>-0.96299999999999997</v>
      </c>
      <c r="S80" s="9">
        <f t="shared" si="5"/>
        <v>-0.80500000000000005</v>
      </c>
      <c r="T80" s="9">
        <f t="shared" si="5"/>
        <v>-0.22700000000000001</v>
      </c>
      <c r="U80" s="9">
        <f t="shared" si="5"/>
        <v>-0.38500000000000001</v>
      </c>
      <c r="V80" s="9">
        <f t="shared" si="5"/>
        <v>-1.0149999999999999</v>
      </c>
      <c r="W80" s="9">
        <f t="shared" si="5"/>
        <v>-1.331</v>
      </c>
      <c r="X80" s="9">
        <f t="shared" si="5"/>
        <v>-1.4359999999999999</v>
      </c>
      <c r="Y80" s="9">
        <f t="shared" si="5"/>
        <v>-1.329</v>
      </c>
      <c r="Z80" s="9">
        <f t="shared" si="5"/>
        <v>-0.224</v>
      </c>
      <c r="AA80" s="9">
        <f t="shared" si="5"/>
        <v>0.53600000000000003</v>
      </c>
      <c r="AB80" s="9">
        <f t="shared" si="5"/>
        <v>0.58799999999999997</v>
      </c>
      <c r="AC80" s="9">
        <f t="shared" si="5"/>
        <v>0.746</v>
      </c>
      <c r="AD80" s="9">
        <f t="shared" si="5"/>
        <v>0.53600000000000003</v>
      </c>
      <c r="AE80" s="9">
        <f t="shared" si="5"/>
        <v>0.48299999999999998</v>
      </c>
      <c r="AF80" s="9">
        <f t="shared" si="5"/>
        <v>9.1999999999999998E-2</v>
      </c>
      <c r="AG80" s="9">
        <f t="shared" si="5"/>
        <v>0.82899999999999996</v>
      </c>
      <c r="AH80" s="9">
        <f t="shared" si="5"/>
        <v>-6.6000000000000003E-2</v>
      </c>
      <c r="AI80" s="9">
        <f t="shared" si="5"/>
        <v>-0.224</v>
      </c>
      <c r="AJ80" s="9" t="str">
        <f t="shared" si="5"/>
        <v/>
      </c>
      <c r="AK80" s="9" t="str">
        <f t="shared" si="5"/>
        <v/>
      </c>
      <c r="AL80" s="9" t="str">
        <f t="shared" si="5"/>
        <v/>
      </c>
      <c r="AM80" s="9" t="str">
        <f t="shared" si="5"/>
        <v/>
      </c>
    </row>
    <row r="81" spans="1:39" ht="12.75" customHeight="1" x14ac:dyDescent="0.35">
      <c r="A81" s="68" t="str">
        <f t="shared" si="3"/>
        <v>Liverpool</v>
      </c>
      <c r="B81" s="9">
        <f t="shared" si="5"/>
        <v>0.46100000000000002</v>
      </c>
      <c r="C81" s="9">
        <f t="shared" si="5"/>
        <v>-0.17100000000000001</v>
      </c>
      <c r="D81" s="9">
        <f t="shared" si="5"/>
        <v>-0.75</v>
      </c>
      <c r="E81" s="9">
        <f t="shared" si="5"/>
        <v>-1.5920000000000001</v>
      </c>
      <c r="F81" s="9">
        <f t="shared" si="5"/>
        <v>-1.4339999999999999</v>
      </c>
      <c r="G81" s="9">
        <f t="shared" si="5"/>
        <v>-0.64700000000000002</v>
      </c>
      <c r="H81" s="9">
        <f t="shared" si="5"/>
        <v>-1.173</v>
      </c>
      <c r="I81" s="9">
        <f t="shared" si="5"/>
        <v>-0.25600000000000001</v>
      </c>
      <c r="J81" s="9">
        <f t="shared" si="5"/>
        <v>0.69199999999999995</v>
      </c>
      <c r="K81" s="9">
        <f t="shared" si="5"/>
        <v>1.2709999999999999</v>
      </c>
      <c r="L81" s="9">
        <f t="shared" si="5"/>
        <v>0.53600000000000003</v>
      </c>
      <c r="M81" s="9">
        <f t="shared" si="5"/>
        <v>1.0620000000000001</v>
      </c>
      <c r="N81" s="9">
        <f t="shared" si="5"/>
        <v>0.30299999999999999</v>
      </c>
      <c r="O81" s="9">
        <f t="shared" si="5"/>
        <v>9.0999999999999998E-2</v>
      </c>
      <c r="P81" s="9">
        <f t="shared" si="5"/>
        <v>-0.22500000000000001</v>
      </c>
      <c r="Q81" s="9">
        <f t="shared" si="5"/>
        <v>0.51200000000000001</v>
      </c>
      <c r="R81" s="9">
        <f t="shared" si="5"/>
        <v>-0.33100000000000002</v>
      </c>
      <c r="S81" s="9">
        <f t="shared" si="5"/>
        <v>-1.4999999999999999E-2</v>
      </c>
      <c r="T81" s="9">
        <f t="shared" si="5"/>
        <v>3.9E-2</v>
      </c>
      <c r="U81" s="9">
        <f t="shared" si="5"/>
        <v>0.46100000000000002</v>
      </c>
      <c r="V81" s="9">
        <f t="shared" si="5"/>
        <v>0.19700000000000001</v>
      </c>
      <c r="W81" s="9">
        <f t="shared" si="5"/>
        <v>1.0920000000000001</v>
      </c>
      <c r="X81" s="9">
        <f t="shared" si="5"/>
        <v>0.25</v>
      </c>
      <c r="Y81" s="9">
        <f t="shared" si="5"/>
        <v>0.51300000000000001</v>
      </c>
      <c r="Z81" s="9">
        <f t="shared" si="5"/>
        <v>-0.32900000000000001</v>
      </c>
      <c r="AA81" s="9">
        <f t="shared" si="5"/>
        <v>-0.53900000000000003</v>
      </c>
      <c r="AB81" s="9">
        <f t="shared" si="5"/>
        <v>-0.77200000000000002</v>
      </c>
      <c r="AC81" s="9">
        <f t="shared" si="5"/>
        <v>-0.193</v>
      </c>
      <c r="AD81" s="9">
        <f t="shared" si="5"/>
        <v>-0.56100000000000005</v>
      </c>
      <c r="AE81" s="9">
        <f t="shared" si="5"/>
        <v>-0.56100000000000005</v>
      </c>
      <c r="AF81" s="9">
        <f t="shared" si="5"/>
        <v>-0.34899999999999998</v>
      </c>
      <c r="AG81" s="9">
        <f t="shared" si="5"/>
        <v>-1.2E-2</v>
      </c>
      <c r="AH81" s="9">
        <f t="shared" si="5"/>
        <v>-0.17</v>
      </c>
      <c r="AI81" s="9">
        <f t="shared" si="5"/>
        <v>5.0999999999999997E-2</v>
      </c>
      <c r="AJ81" s="9" t="str">
        <f t="shared" si="5"/>
        <v/>
      </c>
      <c r="AK81" s="9" t="str">
        <f t="shared" si="5"/>
        <v/>
      </c>
      <c r="AL81" s="9" t="str">
        <f t="shared" si="5"/>
        <v/>
      </c>
      <c r="AM81" s="9" t="str">
        <f t="shared" si="5"/>
        <v/>
      </c>
    </row>
    <row r="82" spans="1:39" ht="12.75" customHeight="1" x14ac:dyDescent="0.35">
      <c r="A82" s="68" t="str">
        <f t="shared" si="3"/>
        <v>Man City</v>
      </c>
      <c r="B82" s="9">
        <f t="shared" si="5"/>
        <v>0.85</v>
      </c>
      <c r="C82" s="9">
        <f t="shared" si="5"/>
        <v>1.167</v>
      </c>
      <c r="D82" s="9">
        <f t="shared" si="5"/>
        <v>0.95599999999999996</v>
      </c>
      <c r="E82" s="9">
        <f t="shared" si="5"/>
        <v>6.3E-2</v>
      </c>
      <c r="F82" s="9">
        <f t="shared" si="5"/>
        <v>-0.35799999999999998</v>
      </c>
      <c r="G82" s="9">
        <f t="shared" si="5"/>
        <v>-1.2749999999999999</v>
      </c>
      <c r="H82" s="9">
        <f t="shared" si="5"/>
        <v>-1.0660000000000001</v>
      </c>
      <c r="I82" s="9">
        <f t="shared" si="5"/>
        <v>-1.5920000000000001</v>
      </c>
      <c r="J82" s="9">
        <f t="shared" si="5"/>
        <v>-0.75</v>
      </c>
      <c r="K82" s="9">
        <f t="shared" si="5"/>
        <v>-0.27600000000000002</v>
      </c>
      <c r="L82" s="9">
        <f t="shared" si="5"/>
        <v>0.51300000000000001</v>
      </c>
      <c r="M82" s="9">
        <f t="shared" si="5"/>
        <v>-0.224</v>
      </c>
      <c r="N82" s="9">
        <f t="shared" si="5"/>
        <v>0.67100000000000004</v>
      </c>
      <c r="O82" s="9">
        <f t="shared" si="5"/>
        <v>0.77600000000000002</v>
      </c>
      <c r="P82" s="9">
        <f t="shared" si="5"/>
        <v>0.30299999999999999</v>
      </c>
      <c r="Q82" s="9">
        <f t="shared" si="5"/>
        <v>3.9E-2</v>
      </c>
      <c r="R82" s="9">
        <f t="shared" si="5"/>
        <v>0.67100000000000004</v>
      </c>
      <c r="S82" s="9">
        <f t="shared" si="5"/>
        <v>0.36599999999999999</v>
      </c>
      <c r="T82" s="9">
        <f t="shared" si="5"/>
        <v>0.20799999999999999</v>
      </c>
      <c r="U82" s="9">
        <f t="shared" si="5"/>
        <v>-5.5E-2</v>
      </c>
      <c r="V82" s="9">
        <f t="shared" si="5"/>
        <v>0.20799999999999999</v>
      </c>
      <c r="W82" s="9">
        <f t="shared" si="5"/>
        <v>-0.108</v>
      </c>
      <c r="X82" s="9">
        <f t="shared" si="5"/>
        <v>-0.53900000000000003</v>
      </c>
      <c r="Y82" s="9">
        <f t="shared" si="5"/>
        <v>0.35499999999999998</v>
      </c>
      <c r="Z82" s="9">
        <f t="shared" si="5"/>
        <v>1.0389999999999999</v>
      </c>
      <c r="AA82" s="9">
        <f t="shared" si="5"/>
        <v>1.145</v>
      </c>
      <c r="AB82" s="9">
        <f t="shared" si="5"/>
        <v>0.46100000000000002</v>
      </c>
      <c r="AC82" s="9">
        <f t="shared" si="5"/>
        <v>0.70199999999999996</v>
      </c>
      <c r="AD82" s="9">
        <f t="shared" si="5"/>
        <v>0.121</v>
      </c>
      <c r="AE82" s="9">
        <f t="shared" si="5"/>
        <v>-3.6999999999999998E-2</v>
      </c>
      <c r="AF82" s="9">
        <f t="shared" si="5"/>
        <v>-0.72099999999999997</v>
      </c>
      <c r="AG82" s="9">
        <f t="shared" si="5"/>
        <v>-0.3</v>
      </c>
      <c r="AH82" s="9">
        <f t="shared" si="5"/>
        <v>0.30099999999999999</v>
      </c>
      <c r="AI82" s="9">
        <f t="shared" si="5"/>
        <v>-1.2999999999999999E-2</v>
      </c>
      <c r="AJ82" s="9" t="str">
        <f t="shared" si="5"/>
        <v/>
      </c>
      <c r="AK82" s="9" t="str">
        <f t="shared" si="5"/>
        <v/>
      </c>
      <c r="AL82" s="9" t="str">
        <f t="shared" si="5"/>
        <v/>
      </c>
      <c r="AM82" s="9" t="str">
        <f t="shared" si="5"/>
        <v/>
      </c>
    </row>
    <row r="83" spans="1:39" ht="12.75" customHeight="1" x14ac:dyDescent="0.35">
      <c r="A83" s="68" t="str">
        <f t="shared" si="3"/>
        <v>Man Utd</v>
      </c>
      <c r="B83" s="9">
        <f t="shared" si="5"/>
        <v>0.19700000000000001</v>
      </c>
      <c r="C83" s="9">
        <f t="shared" si="5"/>
        <v>-0.21299999999999999</v>
      </c>
      <c r="D83" s="9">
        <f t="shared" si="5"/>
        <v>-0.161</v>
      </c>
      <c r="E83" s="9">
        <f t="shared" si="5"/>
        <v>0.36599999999999999</v>
      </c>
      <c r="F83" s="9">
        <f t="shared" si="5"/>
        <v>0.313</v>
      </c>
      <c r="G83" s="9">
        <f t="shared" si="5"/>
        <v>0.57599999999999996</v>
      </c>
      <c r="H83" s="9">
        <f t="shared" si="5"/>
        <v>0.56599999999999995</v>
      </c>
      <c r="I83" s="9">
        <f t="shared" si="5"/>
        <v>-6.6000000000000003E-2</v>
      </c>
      <c r="J83" s="9">
        <f t="shared" si="5"/>
        <v>-0.17100000000000001</v>
      </c>
      <c r="K83" s="9">
        <f t="shared" si="5"/>
        <v>0.35499999999999998</v>
      </c>
      <c r="L83" s="9">
        <f t="shared" si="5"/>
        <v>9.1999999999999998E-2</v>
      </c>
      <c r="M83" s="9">
        <f t="shared" si="5"/>
        <v>0.27300000000000002</v>
      </c>
      <c r="N83" s="9">
        <f t="shared" si="5"/>
        <v>6.2E-2</v>
      </c>
      <c r="O83" s="9">
        <f t="shared" si="5"/>
        <v>-4.2000000000000003E-2</v>
      </c>
      <c r="P83" s="9">
        <f t="shared" si="5"/>
        <v>0.32600000000000001</v>
      </c>
      <c r="Q83" s="9">
        <f t="shared" si="5"/>
        <v>0.32600000000000001</v>
      </c>
      <c r="R83" s="9">
        <f t="shared" si="5"/>
        <v>-0.53800000000000003</v>
      </c>
      <c r="S83" s="9">
        <f t="shared" si="5"/>
        <v>-0.223</v>
      </c>
      <c r="T83" s="9">
        <f t="shared" si="5"/>
        <v>-6.6000000000000003E-2</v>
      </c>
      <c r="U83" s="9">
        <f t="shared" si="5"/>
        <v>-0.64500000000000002</v>
      </c>
      <c r="V83" s="9">
        <f t="shared" si="5"/>
        <v>-1.1180000000000001</v>
      </c>
      <c r="W83" s="9">
        <f t="shared" si="5"/>
        <v>-0.61399999999999999</v>
      </c>
      <c r="X83" s="9">
        <f t="shared" si="5"/>
        <v>1.7999999999999999E-2</v>
      </c>
      <c r="Y83" s="9">
        <f t="shared" si="5"/>
        <v>-8.6999999999999994E-2</v>
      </c>
      <c r="Z83" s="9">
        <f t="shared" si="5"/>
        <v>0.33400000000000002</v>
      </c>
      <c r="AA83" s="9">
        <f t="shared" si="5"/>
        <v>0.22800000000000001</v>
      </c>
      <c r="AB83" s="9">
        <f t="shared" si="5"/>
        <v>-0.48699999999999999</v>
      </c>
      <c r="AC83" s="9">
        <f t="shared" ref="AC83:AM83" si="6">IF(AC$69&lt;=38,ROUND(SUMIFS($B60:$AM60,$B$68:$AM$68,"&lt;="&amp;AC$69,$B$68:$AM$68,"&gt;="&amp;AC$68),3),"")</f>
        <v>-0.224</v>
      </c>
      <c r="AD83" s="9">
        <f t="shared" si="6"/>
        <v>-0.22500000000000001</v>
      </c>
      <c r="AE83" s="9">
        <f t="shared" si="6"/>
        <v>0.40600000000000003</v>
      </c>
      <c r="AF83" s="9">
        <f t="shared" si="6"/>
        <v>0.51200000000000001</v>
      </c>
      <c r="AG83" s="9">
        <f t="shared" si="6"/>
        <v>0.98499999999999999</v>
      </c>
      <c r="AH83" s="9">
        <f t="shared" si="6"/>
        <v>0.56399999999999995</v>
      </c>
      <c r="AI83" s="9">
        <f t="shared" si="6"/>
        <v>0.77400000000000002</v>
      </c>
      <c r="AJ83" s="9" t="str">
        <f t="shared" si="6"/>
        <v/>
      </c>
      <c r="AK83" s="9" t="str">
        <f t="shared" si="6"/>
        <v/>
      </c>
      <c r="AL83" s="9" t="str">
        <f t="shared" si="6"/>
        <v/>
      </c>
      <c r="AM83" s="9" t="str">
        <f t="shared" si="6"/>
        <v/>
      </c>
    </row>
    <row r="84" spans="1:39" ht="12.75" customHeight="1" x14ac:dyDescent="0.35">
      <c r="A84" s="68" t="str">
        <f t="shared" si="3"/>
        <v>Newcastle</v>
      </c>
      <c r="B84" s="9">
        <f t="shared" ref="B84:AM89" si="7">IF(B$69&lt;=38,ROUND(SUMIFS($B61:$AM61,$B$68:$AM$68,"&lt;="&amp;B$69,$B$68:$AM$68,"&gt;="&amp;B$68),3),"")</f>
        <v>-0.749</v>
      </c>
      <c r="C84" s="9">
        <f t="shared" si="7"/>
        <v>-0.38100000000000001</v>
      </c>
      <c r="D84" s="9">
        <f t="shared" si="7"/>
        <v>0.25</v>
      </c>
      <c r="E84" s="9">
        <f t="shared" si="7"/>
        <v>-0.434</v>
      </c>
      <c r="F84" s="9">
        <f t="shared" si="7"/>
        <v>0.35499999999999998</v>
      </c>
      <c r="G84" s="9">
        <f t="shared" si="7"/>
        <v>9.1999999999999998E-2</v>
      </c>
      <c r="H84" s="9">
        <f t="shared" si="7"/>
        <v>0.40799999999999997</v>
      </c>
      <c r="I84" s="9">
        <f t="shared" si="7"/>
        <v>3.9E-2</v>
      </c>
      <c r="J84" s="9">
        <f t="shared" si="7"/>
        <v>0.46100000000000002</v>
      </c>
      <c r="K84" s="9">
        <f t="shared" si="7"/>
        <v>1.145</v>
      </c>
      <c r="L84" s="9">
        <f t="shared" si="7"/>
        <v>1.3660000000000001</v>
      </c>
      <c r="M84" s="9">
        <f t="shared" si="7"/>
        <v>0.78700000000000003</v>
      </c>
      <c r="N84" s="9">
        <f t="shared" si="7"/>
        <v>0.47099999999999997</v>
      </c>
      <c r="O84" s="9">
        <f t="shared" si="7"/>
        <v>1.3360000000000001</v>
      </c>
      <c r="P84" s="9">
        <f t="shared" si="7"/>
        <v>-0.34799999999999998</v>
      </c>
      <c r="Q84" s="9">
        <f t="shared" si="7"/>
        <v>-0.30599999999999999</v>
      </c>
      <c r="R84" s="9">
        <f t="shared" si="7"/>
        <v>-0.46400000000000002</v>
      </c>
      <c r="S84" s="9">
        <f t="shared" si="7"/>
        <v>-0.93799999999999994</v>
      </c>
      <c r="T84" s="9">
        <f t="shared" si="7"/>
        <v>-1.0680000000000001</v>
      </c>
      <c r="U84" s="9">
        <f t="shared" si="7"/>
        <v>-0.91</v>
      </c>
      <c r="V84" s="9">
        <f t="shared" si="7"/>
        <v>-1.6990000000000001</v>
      </c>
      <c r="W84" s="9">
        <f t="shared" si="7"/>
        <v>-1.28</v>
      </c>
      <c r="X84" s="9">
        <f t="shared" si="7"/>
        <v>-0.38500000000000001</v>
      </c>
      <c r="Y84" s="9">
        <f t="shared" si="7"/>
        <v>-0.85699999999999998</v>
      </c>
      <c r="Z84" s="9">
        <f t="shared" si="7"/>
        <v>-0.17299999999999999</v>
      </c>
      <c r="AA84" s="9">
        <f t="shared" si="7"/>
        <v>0.88</v>
      </c>
      <c r="AB84" s="9">
        <f t="shared" si="7"/>
        <v>1.0389999999999999</v>
      </c>
      <c r="AC84" s="9">
        <f t="shared" si="7"/>
        <v>0.35499999999999998</v>
      </c>
      <c r="AD84" s="9">
        <f t="shared" si="7"/>
        <v>0.67100000000000004</v>
      </c>
      <c r="AE84" s="9">
        <f t="shared" si="7"/>
        <v>0.46100000000000002</v>
      </c>
      <c r="AF84" s="9">
        <f t="shared" si="7"/>
        <v>0.14499999999999999</v>
      </c>
      <c r="AG84" s="9">
        <f t="shared" si="7"/>
        <v>-0.11799999999999999</v>
      </c>
      <c r="AH84" s="9">
        <f t="shared" si="7"/>
        <v>0.30299999999999999</v>
      </c>
      <c r="AI84" s="9">
        <f t="shared" si="7"/>
        <v>0.22800000000000001</v>
      </c>
      <c r="AJ84" s="9" t="str">
        <f t="shared" si="7"/>
        <v/>
      </c>
      <c r="AK84" s="9" t="str">
        <f t="shared" si="7"/>
        <v/>
      </c>
      <c r="AL84" s="9" t="str">
        <f t="shared" si="7"/>
        <v/>
      </c>
      <c r="AM84" s="9" t="str">
        <f t="shared" si="7"/>
        <v/>
      </c>
    </row>
    <row r="85" spans="1:39" ht="12.75" customHeight="1" x14ac:dyDescent="0.35">
      <c r="A85" s="68" t="str">
        <f t="shared" si="3"/>
        <v>Southampton</v>
      </c>
      <c r="B85" s="9">
        <f t="shared" si="7"/>
        <v>0.56599999999999995</v>
      </c>
      <c r="C85" s="9">
        <f t="shared" si="7"/>
        <v>-6.6000000000000003E-2</v>
      </c>
      <c r="D85" s="9">
        <f t="shared" si="7"/>
        <v>0.19600000000000001</v>
      </c>
      <c r="E85" s="9">
        <f t="shared" si="7"/>
        <v>-0.64600000000000002</v>
      </c>
      <c r="F85" s="9">
        <f t="shared" si="7"/>
        <v>-0.48799999999999999</v>
      </c>
      <c r="G85" s="9">
        <f t="shared" si="7"/>
        <v>-0.436</v>
      </c>
      <c r="H85" s="9">
        <f t="shared" si="7"/>
        <v>-0.22500000000000001</v>
      </c>
      <c r="I85" s="9">
        <f t="shared" si="7"/>
        <v>9.1999999999999998E-2</v>
      </c>
      <c r="J85" s="9">
        <f t="shared" si="7"/>
        <v>0.33400000000000002</v>
      </c>
      <c r="K85" s="9">
        <f t="shared" si="7"/>
        <v>-0.245</v>
      </c>
      <c r="L85" s="9">
        <f t="shared" si="7"/>
        <v>-0.98199999999999998</v>
      </c>
      <c r="M85" s="9">
        <f t="shared" si="7"/>
        <v>-0.34899999999999998</v>
      </c>
      <c r="N85" s="9">
        <f t="shared" si="7"/>
        <v>-0.45500000000000002</v>
      </c>
      <c r="O85" s="9">
        <f t="shared" si="7"/>
        <v>-0.53800000000000003</v>
      </c>
      <c r="P85" s="9">
        <f t="shared" si="7"/>
        <v>0.67200000000000004</v>
      </c>
      <c r="Q85" s="9">
        <f t="shared" si="7"/>
        <v>0.51400000000000001</v>
      </c>
      <c r="R85" s="9">
        <f t="shared" si="7"/>
        <v>-1.2999999999999999E-2</v>
      </c>
      <c r="S85" s="9">
        <f t="shared" si="7"/>
        <v>-0.48699999999999999</v>
      </c>
      <c r="T85" s="9">
        <f t="shared" si="7"/>
        <v>9.1999999999999998E-2</v>
      </c>
      <c r="U85" s="9">
        <f t="shared" si="7"/>
        <v>-0.64500000000000002</v>
      </c>
      <c r="V85" s="9">
        <f t="shared" si="7"/>
        <v>-0.434</v>
      </c>
      <c r="W85" s="9">
        <f t="shared" si="7"/>
        <v>0.35299999999999998</v>
      </c>
      <c r="X85" s="9">
        <f t="shared" si="7"/>
        <v>0.248</v>
      </c>
      <c r="Y85" s="9">
        <f t="shared" si="7"/>
        <v>0.113</v>
      </c>
      <c r="Z85" s="9">
        <f t="shared" si="7"/>
        <v>-0.88700000000000001</v>
      </c>
      <c r="AA85" s="9">
        <f t="shared" si="7"/>
        <v>-0.72899999999999998</v>
      </c>
      <c r="AB85" s="9">
        <f t="shared" si="7"/>
        <v>-0.72699999999999998</v>
      </c>
      <c r="AC85" s="9">
        <f t="shared" si="7"/>
        <v>-0.46400000000000002</v>
      </c>
      <c r="AD85" s="9">
        <f t="shared" si="7"/>
        <v>-0.75</v>
      </c>
      <c r="AE85" s="9">
        <f t="shared" si="7"/>
        <v>0.36599999999999999</v>
      </c>
      <c r="AF85" s="9">
        <f t="shared" si="7"/>
        <v>0.20799999999999999</v>
      </c>
      <c r="AG85" s="9">
        <f t="shared" si="7"/>
        <v>0.20799999999999999</v>
      </c>
      <c r="AH85" s="9">
        <f t="shared" si="7"/>
        <v>0.26100000000000001</v>
      </c>
      <c r="AI85" s="9">
        <f t="shared" si="7"/>
        <v>0.52400000000000002</v>
      </c>
      <c r="AJ85" s="9" t="str">
        <f t="shared" si="7"/>
        <v/>
      </c>
      <c r="AK85" s="9" t="str">
        <f t="shared" si="7"/>
        <v/>
      </c>
      <c r="AL85" s="9" t="str">
        <f t="shared" si="7"/>
        <v/>
      </c>
      <c r="AM85" s="9" t="str">
        <f t="shared" si="7"/>
        <v/>
      </c>
    </row>
    <row r="86" spans="1:39" ht="12.75" customHeight="1" x14ac:dyDescent="0.35">
      <c r="A86" s="68" t="str">
        <f t="shared" si="3"/>
        <v>Tottenham</v>
      </c>
      <c r="B86" s="9">
        <f t="shared" si="7"/>
        <v>-0.46400000000000002</v>
      </c>
      <c r="C86" s="9">
        <f t="shared" si="7"/>
        <v>-4.2999999999999997E-2</v>
      </c>
      <c r="D86" s="9">
        <f t="shared" si="7"/>
        <v>-0.48699999999999999</v>
      </c>
      <c r="E86" s="9">
        <f t="shared" si="7"/>
        <v>0.66900000000000004</v>
      </c>
      <c r="F86" s="9">
        <f t="shared" si="7"/>
        <v>0.40600000000000003</v>
      </c>
      <c r="G86" s="9">
        <f t="shared" si="7"/>
        <v>-0.38400000000000001</v>
      </c>
      <c r="H86" s="9">
        <f t="shared" si="7"/>
        <v>-0.28000000000000003</v>
      </c>
      <c r="I86" s="9">
        <f t="shared" si="7"/>
        <v>-0.17499999999999999</v>
      </c>
      <c r="J86" s="9">
        <f t="shared" si="7"/>
        <v>-0.64600000000000002</v>
      </c>
      <c r="K86" s="9">
        <f t="shared" si="7"/>
        <v>-0.96199999999999997</v>
      </c>
      <c r="L86" s="9">
        <f t="shared" si="7"/>
        <v>-6.7000000000000004E-2</v>
      </c>
      <c r="M86" s="9">
        <f t="shared" si="7"/>
        <v>-0.32900000000000001</v>
      </c>
      <c r="N86" s="9">
        <f t="shared" si="7"/>
        <v>-0.59199999999999997</v>
      </c>
      <c r="O86" s="9">
        <f t="shared" si="7"/>
        <v>-0.59199999999999997</v>
      </c>
      <c r="P86" s="9">
        <f t="shared" si="7"/>
        <v>-1.2999999999999999E-2</v>
      </c>
      <c r="Q86" s="9">
        <f t="shared" si="7"/>
        <v>-3.0000000000000001E-3</v>
      </c>
      <c r="R86" s="9">
        <f t="shared" si="7"/>
        <v>0.20899999999999999</v>
      </c>
      <c r="S86" s="9">
        <f t="shared" si="7"/>
        <v>5.0999999999999997E-2</v>
      </c>
      <c r="T86" s="9">
        <f t="shared" si="7"/>
        <v>0.29299999999999998</v>
      </c>
      <c r="U86" s="9">
        <f t="shared" si="7"/>
        <v>0.39800000000000002</v>
      </c>
      <c r="V86" s="9">
        <f t="shared" si="7"/>
        <v>0.38700000000000001</v>
      </c>
      <c r="W86" s="9">
        <f t="shared" si="7"/>
        <v>1.018</v>
      </c>
      <c r="X86" s="9">
        <f t="shared" si="7"/>
        <v>0.91300000000000003</v>
      </c>
      <c r="Y86" s="9">
        <f t="shared" si="7"/>
        <v>0.35499999999999998</v>
      </c>
      <c r="Z86" s="9">
        <f t="shared" si="7"/>
        <v>0.25</v>
      </c>
      <c r="AA86" s="9">
        <f t="shared" si="7"/>
        <v>3.9E-2</v>
      </c>
      <c r="AB86" s="9">
        <f t="shared" si="7"/>
        <v>-0.48699999999999999</v>
      </c>
      <c r="AC86" s="9">
        <f t="shared" si="7"/>
        <v>-0.85499999999999998</v>
      </c>
      <c r="AD86" s="9">
        <f t="shared" si="7"/>
        <v>-0.17100000000000001</v>
      </c>
      <c r="AE86" s="9">
        <f t="shared" si="7"/>
        <v>-6.6000000000000003E-2</v>
      </c>
      <c r="AF86" s="9">
        <f t="shared" si="7"/>
        <v>-0.69699999999999995</v>
      </c>
      <c r="AG86" s="9">
        <f t="shared" si="7"/>
        <v>3.9E-2</v>
      </c>
      <c r="AH86" s="9">
        <f t="shared" si="7"/>
        <v>1.0920000000000001</v>
      </c>
      <c r="AI86" s="9">
        <f t="shared" si="7"/>
        <v>1.4610000000000001</v>
      </c>
      <c r="AJ86" s="9" t="str">
        <f t="shared" si="7"/>
        <v/>
      </c>
      <c r="AK86" s="9" t="str">
        <f t="shared" si="7"/>
        <v/>
      </c>
      <c r="AL86" s="9" t="str">
        <f t="shared" si="7"/>
        <v/>
      </c>
      <c r="AM86" s="9" t="str">
        <f t="shared" si="7"/>
        <v/>
      </c>
    </row>
    <row r="87" spans="1:39" ht="12.75" customHeight="1" x14ac:dyDescent="0.35">
      <c r="A87" s="68" t="str">
        <f t="shared" si="3"/>
        <v>Watford</v>
      </c>
      <c r="B87" s="9">
        <f t="shared" si="7"/>
        <v>-0.75</v>
      </c>
      <c r="C87" s="9">
        <f t="shared" si="7"/>
        <v>-0.877</v>
      </c>
      <c r="D87" s="9">
        <f t="shared" si="7"/>
        <v>-0.71899999999999997</v>
      </c>
      <c r="E87" s="9">
        <f t="shared" si="7"/>
        <v>-0.56100000000000005</v>
      </c>
      <c r="F87" s="9">
        <f t="shared" si="7"/>
        <v>-0.19400000000000001</v>
      </c>
      <c r="G87" s="9">
        <f t="shared" si="7"/>
        <v>0.54300000000000004</v>
      </c>
      <c r="H87" s="9">
        <f t="shared" si="7"/>
        <v>3.7999999999999999E-2</v>
      </c>
      <c r="I87" s="9">
        <f t="shared" si="7"/>
        <v>0.35399999999999998</v>
      </c>
      <c r="J87" s="9">
        <f t="shared" si="7"/>
        <v>0.19600000000000001</v>
      </c>
      <c r="K87" s="9">
        <f t="shared" si="7"/>
        <v>-6.6000000000000003E-2</v>
      </c>
      <c r="L87" s="9">
        <f t="shared" si="7"/>
        <v>-1.1180000000000001</v>
      </c>
      <c r="M87" s="9">
        <f t="shared" si="7"/>
        <v>-0.85499999999999998</v>
      </c>
      <c r="N87" s="9">
        <f t="shared" si="7"/>
        <v>-0.59399999999999997</v>
      </c>
      <c r="O87" s="9">
        <f t="shared" si="7"/>
        <v>-0.69899999999999995</v>
      </c>
      <c r="P87" s="9">
        <f t="shared" si="7"/>
        <v>-0.69899999999999995</v>
      </c>
      <c r="Q87" s="9">
        <f t="shared" si="7"/>
        <v>0.19500000000000001</v>
      </c>
      <c r="R87" s="9">
        <f t="shared" si="7"/>
        <v>0.61599999999999999</v>
      </c>
      <c r="S87" s="9">
        <f t="shared" si="7"/>
        <v>0.40799999999999997</v>
      </c>
      <c r="T87" s="9">
        <f t="shared" si="7"/>
        <v>0.19700000000000001</v>
      </c>
      <c r="U87" s="9">
        <f t="shared" si="7"/>
        <v>-0.11799999999999999</v>
      </c>
      <c r="V87" s="9">
        <f t="shared" si="7"/>
        <v>-0.38200000000000001</v>
      </c>
      <c r="W87" s="9">
        <f t="shared" si="7"/>
        <v>-6.6000000000000003E-2</v>
      </c>
      <c r="X87" s="9">
        <f t="shared" si="7"/>
        <v>-0.11700000000000001</v>
      </c>
      <c r="Y87" s="9">
        <f t="shared" si="7"/>
        <v>-0.749</v>
      </c>
      <c r="Z87" s="9">
        <f t="shared" si="7"/>
        <v>0.40899999999999997</v>
      </c>
      <c r="AA87" s="9">
        <f t="shared" si="7"/>
        <v>-0.17</v>
      </c>
      <c r="AB87" s="9">
        <f t="shared" si="7"/>
        <v>-0.48599999999999999</v>
      </c>
      <c r="AC87" s="9">
        <f t="shared" si="7"/>
        <v>-1.3819999999999999</v>
      </c>
      <c r="AD87" s="9">
        <f t="shared" si="7"/>
        <v>-0.14799999999999999</v>
      </c>
      <c r="AE87" s="9">
        <f t="shared" si="7"/>
        <v>-0.51700000000000002</v>
      </c>
      <c r="AF87" s="9">
        <f t="shared" si="7"/>
        <v>6.2E-2</v>
      </c>
      <c r="AG87" s="9">
        <f t="shared" si="7"/>
        <v>7.2999999999999995E-2</v>
      </c>
      <c r="AH87" s="9">
        <f t="shared" si="7"/>
        <v>0.441</v>
      </c>
      <c r="AI87" s="9">
        <f t="shared" si="7"/>
        <v>0.89200000000000002</v>
      </c>
      <c r="AJ87" s="9" t="str">
        <f t="shared" si="7"/>
        <v/>
      </c>
      <c r="AK87" s="9" t="str">
        <f t="shared" si="7"/>
        <v/>
      </c>
      <c r="AL87" s="9" t="str">
        <f t="shared" si="7"/>
        <v/>
      </c>
      <c r="AM87" s="9" t="str">
        <f t="shared" si="7"/>
        <v/>
      </c>
    </row>
    <row r="88" spans="1:39" ht="12.75" customHeight="1" x14ac:dyDescent="0.35">
      <c r="A88" s="68" t="str">
        <f t="shared" si="3"/>
        <v>West Ham</v>
      </c>
      <c r="B88" s="9">
        <f t="shared" si="7"/>
        <v>-0.73899999999999999</v>
      </c>
      <c r="C88" s="9">
        <f t="shared" si="7"/>
        <v>-0.108</v>
      </c>
      <c r="D88" s="9">
        <f t="shared" si="7"/>
        <v>-0.73899999999999999</v>
      </c>
      <c r="E88" s="9">
        <f t="shared" si="7"/>
        <v>-0.47599999999999998</v>
      </c>
      <c r="F88" s="9">
        <f t="shared" si="7"/>
        <v>-1.0129999999999999</v>
      </c>
      <c r="G88" s="9">
        <f t="shared" si="7"/>
        <v>-1.0129999999999999</v>
      </c>
      <c r="H88" s="9">
        <f t="shared" si="7"/>
        <v>-1.0129999999999999</v>
      </c>
      <c r="I88" s="9">
        <f t="shared" si="7"/>
        <v>-0.69699999999999995</v>
      </c>
      <c r="J88" s="9">
        <f t="shared" si="7"/>
        <v>-1.329</v>
      </c>
      <c r="K88" s="9">
        <f t="shared" si="7"/>
        <v>-1.4870000000000001</v>
      </c>
      <c r="L88" s="9">
        <f t="shared" si="7"/>
        <v>-1.0149999999999999</v>
      </c>
      <c r="M88" s="9">
        <f t="shared" si="7"/>
        <v>-0.69899999999999995</v>
      </c>
      <c r="N88" s="9">
        <f t="shared" si="7"/>
        <v>-0.61599999999999999</v>
      </c>
      <c r="O88" s="9">
        <f t="shared" si="7"/>
        <v>0.437</v>
      </c>
      <c r="P88" s="9">
        <f t="shared" si="7"/>
        <v>0.91100000000000003</v>
      </c>
      <c r="Q88" s="9">
        <f t="shared" si="7"/>
        <v>0.17599999999999999</v>
      </c>
      <c r="R88" s="9">
        <f t="shared" si="7"/>
        <v>0.22800000000000001</v>
      </c>
      <c r="S88" s="9">
        <f t="shared" si="7"/>
        <v>0.46100000000000002</v>
      </c>
      <c r="T88" s="9">
        <f t="shared" si="7"/>
        <v>0.30299999999999999</v>
      </c>
      <c r="U88" s="9">
        <f t="shared" si="7"/>
        <v>0.35399999999999998</v>
      </c>
      <c r="V88" s="9">
        <f t="shared" si="7"/>
        <v>0.93300000000000005</v>
      </c>
      <c r="W88" s="9">
        <f t="shared" si="7"/>
        <v>0.82699999999999996</v>
      </c>
      <c r="X88" s="9">
        <f t="shared" si="7"/>
        <v>0.95499999999999996</v>
      </c>
      <c r="Y88" s="9">
        <f t="shared" si="7"/>
        <v>0.113</v>
      </c>
      <c r="Z88" s="9">
        <f t="shared" si="7"/>
        <v>0.27300000000000002</v>
      </c>
      <c r="AA88" s="9">
        <f t="shared" si="7"/>
        <v>0.16800000000000001</v>
      </c>
      <c r="AB88" s="9">
        <f t="shared" si="7"/>
        <v>0.48399999999999999</v>
      </c>
      <c r="AC88" s="9">
        <f t="shared" si="7"/>
        <v>0.61899999999999999</v>
      </c>
      <c r="AD88" s="9">
        <f t="shared" si="7"/>
        <v>0.72499999999999998</v>
      </c>
      <c r="AE88" s="9">
        <f t="shared" si="7"/>
        <v>-0.38100000000000001</v>
      </c>
      <c r="AF88" s="9">
        <f t="shared" si="7"/>
        <v>0.25</v>
      </c>
      <c r="AG88" s="9">
        <f t="shared" si="7"/>
        <v>-0.64500000000000002</v>
      </c>
      <c r="AH88" s="9">
        <f t="shared" si="7"/>
        <v>-0.96099999999999997</v>
      </c>
      <c r="AI88" s="9">
        <f t="shared" si="7"/>
        <v>-0.17100000000000001</v>
      </c>
      <c r="AJ88" s="9" t="str">
        <f t="shared" si="7"/>
        <v/>
      </c>
      <c r="AK88" s="9" t="str">
        <f t="shared" si="7"/>
        <v/>
      </c>
      <c r="AL88" s="9" t="str">
        <f t="shared" si="7"/>
        <v/>
      </c>
      <c r="AM88" s="9" t="str">
        <f t="shared" si="7"/>
        <v/>
      </c>
    </row>
    <row r="89" spans="1:39" ht="12.75" customHeight="1" x14ac:dyDescent="0.35">
      <c r="A89" s="68" t="str">
        <f t="shared" si="3"/>
        <v>Wolves</v>
      </c>
      <c r="B89" s="9">
        <f t="shared" si="7"/>
        <v>-0.434</v>
      </c>
      <c r="C89" s="9">
        <f t="shared" si="7"/>
        <v>-1.855</v>
      </c>
      <c r="D89" s="9">
        <f t="shared" si="7"/>
        <v>-1.4339999999999999</v>
      </c>
      <c r="E89" s="9">
        <f t="shared" si="7"/>
        <v>-0.69699999999999995</v>
      </c>
      <c r="F89" s="9">
        <f t="shared" si="7"/>
        <v>-0.32900000000000001</v>
      </c>
      <c r="G89" s="9">
        <f t="shared" si="7"/>
        <v>-0.17100000000000001</v>
      </c>
      <c r="H89" s="9">
        <f t="shared" si="7"/>
        <v>0.40799999999999997</v>
      </c>
      <c r="I89" s="9">
        <f t="shared" si="7"/>
        <v>-0.11799999999999999</v>
      </c>
      <c r="J89" s="9">
        <f t="shared" si="7"/>
        <v>0.19700000000000001</v>
      </c>
      <c r="K89" s="9">
        <f t="shared" si="7"/>
        <v>-0.17</v>
      </c>
      <c r="L89" s="9">
        <f t="shared" si="7"/>
        <v>-0.32800000000000001</v>
      </c>
      <c r="M89" s="9">
        <f t="shared" si="7"/>
        <v>-0.48599999999999999</v>
      </c>
      <c r="N89" s="9">
        <f t="shared" si="7"/>
        <v>9.2999999999999999E-2</v>
      </c>
      <c r="O89" s="9">
        <f t="shared" si="7"/>
        <v>-0.17</v>
      </c>
      <c r="P89" s="9">
        <f t="shared" si="7"/>
        <v>-0.14000000000000001</v>
      </c>
      <c r="Q89" s="9">
        <f t="shared" si="7"/>
        <v>-0.45600000000000002</v>
      </c>
      <c r="R89" s="9">
        <f t="shared" si="7"/>
        <v>0.123</v>
      </c>
      <c r="S89" s="9">
        <f t="shared" si="7"/>
        <v>-0.77200000000000002</v>
      </c>
      <c r="T89" s="9">
        <f t="shared" si="7"/>
        <v>-0.245</v>
      </c>
      <c r="U89" s="9">
        <f t="shared" si="7"/>
        <v>0.56599999999999995</v>
      </c>
      <c r="V89" s="9">
        <f t="shared" si="7"/>
        <v>0.88200000000000001</v>
      </c>
      <c r="W89" s="9">
        <f t="shared" si="7"/>
        <v>0.98699999999999999</v>
      </c>
      <c r="X89" s="9">
        <f t="shared" si="7"/>
        <v>1.829</v>
      </c>
      <c r="Y89" s="9">
        <f t="shared" si="7"/>
        <v>1.145</v>
      </c>
      <c r="Z89" s="9">
        <f t="shared" si="7"/>
        <v>0.56399999999999995</v>
      </c>
      <c r="AA89" s="9">
        <f t="shared" si="7"/>
        <v>0.248</v>
      </c>
      <c r="AB89" s="9">
        <f t="shared" si="7"/>
        <v>0.30099999999999999</v>
      </c>
      <c r="AC89" s="9">
        <f t="shared" si="7"/>
        <v>-0.38400000000000001</v>
      </c>
      <c r="AD89" s="9">
        <f t="shared" si="7"/>
        <v>-0.69899999999999995</v>
      </c>
      <c r="AE89" s="9">
        <f t="shared" si="7"/>
        <v>-0.96099999999999997</v>
      </c>
      <c r="AF89" s="9">
        <f t="shared" si="7"/>
        <v>-0.27600000000000002</v>
      </c>
      <c r="AG89" s="9">
        <f t="shared" si="7"/>
        <v>-0.27600000000000002</v>
      </c>
      <c r="AH89" s="9">
        <f t="shared" si="7"/>
        <v>0.58799999999999997</v>
      </c>
      <c r="AI89" s="9">
        <f t="shared" si="7"/>
        <v>0.115</v>
      </c>
      <c r="AJ89" s="9" t="str">
        <f t="shared" si="7"/>
        <v/>
      </c>
      <c r="AK89" s="9" t="str">
        <f t="shared" si="7"/>
        <v/>
      </c>
      <c r="AL89" s="9" t="str">
        <f t="shared" si="7"/>
        <v/>
      </c>
      <c r="AM89" s="9" t="str">
        <f t="shared" si="7"/>
        <v/>
      </c>
    </row>
    <row r="90" spans="1:39" ht="15.75" customHeight="1" x14ac:dyDescent="0.3">
      <c r="A90" s="5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s="71" customFormat="1" ht="12.75" customHeight="1" x14ac:dyDescent="0.35">
      <c r="A91" s="69" t="s">
        <v>1</v>
      </c>
      <c r="B91" s="69" t="s">
        <v>6</v>
      </c>
      <c r="C91" s="69" t="s">
        <v>7</v>
      </c>
      <c r="D91" s="69" t="s">
        <v>8</v>
      </c>
      <c r="E91" s="69" t="s">
        <v>9</v>
      </c>
      <c r="F91" s="69" t="s">
        <v>10</v>
      </c>
      <c r="G91" s="69" t="s">
        <v>11</v>
      </c>
      <c r="H91" s="69" t="s">
        <v>12</v>
      </c>
      <c r="I91" s="69" t="s">
        <v>13</v>
      </c>
      <c r="J91" s="69" t="s">
        <v>14</v>
      </c>
      <c r="K91" s="69" t="s">
        <v>15</v>
      </c>
      <c r="L91" s="68" t="s">
        <v>16</v>
      </c>
      <c r="M91" s="68" t="s">
        <v>17</v>
      </c>
      <c r="N91" s="68" t="s">
        <v>18</v>
      </c>
      <c r="O91" s="68" t="s">
        <v>19</v>
      </c>
      <c r="P91" s="68" t="s">
        <v>20</v>
      </c>
      <c r="Q91" s="68" t="s">
        <v>21</v>
      </c>
      <c r="R91" s="68" t="s">
        <v>22</v>
      </c>
      <c r="S91" s="68" t="s">
        <v>23</v>
      </c>
      <c r="T91" s="68" t="s">
        <v>24</v>
      </c>
      <c r="U91" s="68" t="s">
        <v>25</v>
      </c>
      <c r="V91" s="68" t="s">
        <v>26</v>
      </c>
      <c r="W91" s="68" t="s">
        <v>27</v>
      </c>
      <c r="X91" s="68" t="s">
        <v>28</v>
      </c>
      <c r="Y91" s="68" t="s">
        <v>29</v>
      </c>
      <c r="Z91" s="68" t="s">
        <v>30</v>
      </c>
      <c r="AA91" s="68" t="s">
        <v>31</v>
      </c>
      <c r="AB91" s="68" t="s">
        <v>32</v>
      </c>
      <c r="AC91" s="68" t="s">
        <v>33</v>
      </c>
      <c r="AD91" s="68" t="s">
        <v>34</v>
      </c>
      <c r="AE91" s="68" t="s">
        <v>35</v>
      </c>
      <c r="AF91" s="68" t="s">
        <v>36</v>
      </c>
      <c r="AG91" s="68" t="s">
        <v>37</v>
      </c>
      <c r="AH91" s="68" t="s">
        <v>38</v>
      </c>
      <c r="AI91" s="68" t="s">
        <v>39</v>
      </c>
      <c r="AJ91" s="68" t="s">
        <v>40</v>
      </c>
      <c r="AK91" s="68" t="s">
        <v>41</v>
      </c>
      <c r="AL91" s="68" t="s">
        <v>42</v>
      </c>
      <c r="AM91" s="68" t="s">
        <v>43</v>
      </c>
    </row>
    <row r="92" spans="1:39" ht="12.75" customHeight="1" x14ac:dyDescent="0.35">
      <c r="A92" s="68" t="str">
        <f>A3</f>
        <v>Arsenal</v>
      </c>
      <c r="B92" s="9">
        <f>IF(ISERROR(RANK(B70,B$70:B$89,0)+COUNTIF(B$70:B70,B70)-1),"",RANK(B70,B$70:B$89,0)+COUNTIF(B$70:B70,B70)-1)</f>
        <v>16</v>
      </c>
      <c r="C92" s="9">
        <f>IF(ISERROR(RANK(C70,C$70:C$89,0)+COUNTIF(C$70:C70,C70)-1),"",RANK(C70,C$70:C$89,0)+COUNTIF(C$70:C70,C70)-1)</f>
        <v>5</v>
      </c>
      <c r="D92" s="9">
        <f>IF(ISERROR(RANK(D70,D$70:D$89,0)+COUNTIF(D$70:D70,D70)-1),"",RANK(D70,D$70:D$89,0)+COUNTIF(D$70:D70,D70)-1)</f>
        <v>2</v>
      </c>
      <c r="E92" s="9">
        <f>IF(ISERROR(RANK(E70,E$70:E$89,0)+COUNTIF(E$70:E70,E70)-1),"",RANK(E70,E$70:E$89,0)+COUNTIF(E$70:E70,E70)-1)</f>
        <v>6</v>
      </c>
      <c r="F92" s="9">
        <f>IF(ISERROR(RANK(F70,F$70:F$89,0)+COUNTIF(F$70:F70,F70)-1),"",RANK(F70,F$70:F$89,0)+COUNTIF(F$70:F70,F70)-1)</f>
        <v>1</v>
      </c>
      <c r="G92" s="9">
        <f>IF(ISERROR(RANK(G70,G$70:G$89,0)+COUNTIF(G$70:G70,G70)-1),"",RANK(G70,G$70:G$89,0)+COUNTIF(G$70:G70,G70)-1)</f>
        <v>1</v>
      </c>
      <c r="H92" s="9">
        <f>IF(ISERROR(RANK(H70,H$70:H$89,0)+COUNTIF(H$70:H70,H70)-1),"",RANK(H70,H$70:H$89,0)+COUNTIF(H$70:H70,H70)-1)</f>
        <v>1</v>
      </c>
      <c r="I92" s="9">
        <f>IF(ISERROR(RANK(I70,I$70:I$89,0)+COUNTIF(I$70:I70,I70)-1),"",RANK(I70,I$70:I$89,0)+COUNTIF(I$70:I70,I70)-1)</f>
        <v>2</v>
      </c>
      <c r="J92" s="9">
        <f>IF(ISERROR(RANK(J70,J$70:J$89,0)+COUNTIF(J$70:J70,J70)-1),"",RANK(J70,J$70:J$89,0)+COUNTIF(J$70:J70,J70)-1)</f>
        <v>2</v>
      </c>
      <c r="K92" s="9">
        <f>IF(ISERROR(RANK(K70,K$70:K$89,0)+COUNTIF(K$70:K70,K70)-1),"",RANK(K70,K$70:K$89,0)+COUNTIF(K$70:K70,K70)-1)</f>
        <v>6</v>
      </c>
      <c r="L92" s="9">
        <f>IF(ISERROR(RANK(L70,L$70:L$89,0)+COUNTIF(L$70:L70,L70)-1),"",RANK(L70,L$70:L$89,0)+COUNTIF(L$70:L70,L70)-1)</f>
        <v>14</v>
      </c>
      <c r="M92" s="9">
        <f>IF(ISERROR(RANK(M70,M$70:M$89,0)+COUNTIF(M$70:M70,M70)-1),"",RANK(M70,M$70:M$89,0)+COUNTIF(M$70:M70,M70)-1)</f>
        <v>12</v>
      </c>
      <c r="N92" s="9">
        <f>IF(ISERROR(RANK(N70,N$70:N$89,0)+COUNTIF(N$70:N70,N70)-1),"",RANK(N70,N$70:N$89,0)+COUNTIF(N$70:N70,N70)-1)</f>
        <v>15</v>
      </c>
      <c r="O92" s="9">
        <f>IF(ISERROR(RANK(O70,O$70:O$89,0)+COUNTIF(O$70:O70,O70)-1),"",RANK(O70,O$70:O$89,0)+COUNTIF(O$70:O70,O70)-1)</f>
        <v>19</v>
      </c>
      <c r="P92" s="9">
        <f>IF(ISERROR(RANK(P70,P$70:P$89,0)+COUNTIF(P$70:P70,P70)-1),"",RANK(P70,P$70:P$89,0)+COUNTIF(P$70:P70,P70)-1)</f>
        <v>17</v>
      </c>
      <c r="Q92" s="9">
        <f>IF(ISERROR(RANK(Q70,Q$70:Q$89,0)+COUNTIF(Q$70:Q70,Q70)-1),"",RANK(Q70,Q$70:Q$89,0)+COUNTIF(Q$70:Q70,Q70)-1)</f>
        <v>16</v>
      </c>
      <c r="R92" s="9">
        <f>IF(ISERROR(RANK(R70,R$70:R$89,0)+COUNTIF(R$70:R70,R70)-1),"",RANK(R70,R$70:R$89,0)+COUNTIF(R$70:R70,R70)-1)</f>
        <v>17</v>
      </c>
      <c r="S92" s="9">
        <f>IF(ISERROR(RANK(S70,S$70:S$89,0)+COUNTIF(S$70:S70,S70)-1),"",RANK(S70,S$70:S$89,0)+COUNTIF(S$70:S70,S70)-1)</f>
        <v>15</v>
      </c>
      <c r="T92" s="9">
        <f>IF(ISERROR(RANK(T70,T$70:T$89,0)+COUNTIF(T$70:T70,T70)-1),"",RANK(T70,T$70:T$89,0)+COUNTIF(T$70:T70,T70)-1)</f>
        <v>18</v>
      </c>
      <c r="U92" s="9">
        <f>IF(ISERROR(RANK(U70,U$70:U$89,0)+COUNTIF(U$70:U70,U70)-1),"",RANK(U70,U$70:U$89,0)+COUNTIF(U$70:U70,U70)-1)</f>
        <v>13</v>
      </c>
      <c r="V92" s="9">
        <f>IF(ISERROR(RANK(V70,V$70:V$89,0)+COUNTIF(V$70:V70,V70)-1),"",RANK(V70,V$70:V$89,0)+COUNTIF(V$70:V70,V70)-1)</f>
        <v>11</v>
      </c>
      <c r="W92" s="9">
        <f>IF(ISERROR(RANK(W70,W$70:W$89,0)+COUNTIF(W$70:W70,W70)-1),"",RANK(W70,W$70:W$89,0)+COUNTIF(W$70:W70,W70)-1)</f>
        <v>16</v>
      </c>
      <c r="X92" s="9">
        <f>IF(ISERROR(RANK(X70,X$70:X$89,0)+COUNTIF(X$70:X70,X70)-1),"",RANK(X70,X$70:X$89,0)+COUNTIF(X$70:X70,X70)-1)</f>
        <v>13</v>
      </c>
      <c r="Y92" s="9">
        <f>IF(ISERROR(RANK(Y70,Y$70:Y$89,0)+COUNTIF(Y$70:Y70,Y70)-1),"",RANK(Y70,Y$70:Y$89,0)+COUNTIF(Y$70:Y70,Y70)-1)</f>
        <v>7</v>
      </c>
      <c r="Z92" s="9">
        <f>IF(ISERROR(RANK(Z70,Z$70:Z$89,0)+COUNTIF(Z$70:Z70,Z70)-1),"",RANK(Z70,Z$70:Z$89,0)+COUNTIF(Z$70:Z70,Z70)-1)</f>
        <v>18</v>
      </c>
      <c r="AA92" s="9">
        <f>IF(ISERROR(RANK(AA70,AA$70:AA$89,0)+COUNTIF(AA$70:AA70,AA70)-1),"",RANK(AA70,AA$70:AA$89,0)+COUNTIF(AA$70:AA70,AA70)-1)</f>
        <v>12</v>
      </c>
      <c r="AB92" s="9">
        <f>IF(ISERROR(RANK(AB70,AB$70:AB$89,0)+COUNTIF(AB$70:AB70,AB70)-1),"",RANK(AB70,AB$70:AB$89,0)+COUNTIF(AB$70:AB70,AB70)-1)</f>
        <v>11</v>
      </c>
      <c r="AC92" s="9">
        <f>IF(ISERROR(RANK(AC70,AC$70:AC$89,0)+COUNTIF(AC$70:AC70,AC70)-1),"",RANK(AC70,AC$70:AC$89,0)+COUNTIF(AC$70:AC70,AC70)-1)</f>
        <v>12</v>
      </c>
      <c r="AD92" s="9">
        <f>IF(ISERROR(RANK(AD70,AD$70:AD$89,0)+COUNTIF(AD$70:AD70,AD70)-1),"",RANK(AD70,AD$70:AD$89,0)+COUNTIF(AD$70:AD70,AD70)-1)</f>
        <v>16</v>
      </c>
      <c r="AE92" s="9">
        <f>IF(ISERROR(RANK(AE70,AE$70:AE$89,0)+COUNTIF(AE$70:AE70,AE70)-1),"",RANK(AE70,AE$70:AE$89,0)+COUNTIF(AE$70:AE70,AE70)-1)</f>
        <v>10</v>
      </c>
      <c r="AF92" s="9">
        <f>IF(ISERROR(RANK(AF70,AF$70:AF$89,0)+COUNTIF(AF$70:AF70,AF70)-1),"",RANK(AF70,AF$70:AF$89,0)+COUNTIF(AF$70:AF70,AF70)-1)</f>
        <v>4</v>
      </c>
      <c r="AG92" s="9">
        <f>IF(ISERROR(RANK(AG70,AG$70:AG$89,0)+COUNTIF(AG$70:AG70,AG70)-1),"",RANK(AG70,AG$70:AG$89,0)+COUNTIF(AG$70:AG70,AG70)-1)</f>
        <v>5</v>
      </c>
      <c r="AH92" s="9">
        <f>IF(ISERROR(RANK(AH70,AH$70:AH$89,0)+COUNTIF(AH$70:AH70,AH70)-1),"",RANK(AH70,AH$70:AH$89,0)+COUNTIF(AH$70:AH70,AH70)-1)</f>
        <v>9</v>
      </c>
      <c r="AI92" s="9">
        <f>IF(ISERROR(RANK(AI70,AI$70:AI$89,0)+COUNTIF(AI$70:AI70,AI70)-1),"",RANK(AI70,AI$70:AI$89,0)+COUNTIF(AI$70:AI70,AI70)-1)</f>
        <v>10</v>
      </c>
      <c r="AJ92" s="9" t="str">
        <f>IF(ISERROR(RANK(AJ70,AJ$70:AJ$89,0)+COUNTIF(AJ$70:AJ70,AJ70)-1),"",RANK(AJ70,AJ$70:AJ$89,0)+COUNTIF(AJ$70:AJ70,AJ70)-1)</f>
        <v/>
      </c>
      <c r="AK92" s="9" t="str">
        <f>IF(ISERROR(RANK(AK70,AK$70:AK$89,0)+COUNTIF(AK$70:AK70,AK70)-1),"",RANK(AK70,AK$70:AK$89,0)+COUNTIF(AK$70:AK70,AK70)-1)</f>
        <v/>
      </c>
      <c r="AL92" s="9" t="str">
        <f>IF(ISERROR(RANK(AL70,AL$70:AL$89,0)+COUNTIF(AL$70:AL70,AL70)-1),"",RANK(AL70,AL$70:AL$89,0)+COUNTIF(AL$70:AL70,AL70)-1)</f>
        <v/>
      </c>
      <c r="AM92" s="9" t="str">
        <f>IF(ISERROR(RANK(AM70,AM$70:AM$89,0)+COUNTIF(AM$70:AM70,AM70)-1),"",RANK(AM70,AM$70:AM$89,0)+COUNTIF(AM$70:AM70,AM70)-1)</f>
        <v/>
      </c>
    </row>
    <row r="93" spans="1:39" ht="12.75" customHeight="1" x14ac:dyDescent="0.35">
      <c r="A93" s="68" t="str">
        <f t="shared" ref="A93:A111" si="8">A4</f>
        <v>Bournemouth</v>
      </c>
      <c r="B93" s="9">
        <f>IF(ISERROR(RANK(B71,B$70:B$89,0)+COUNTIF(B$70:B71,B71)-1),"",RANK(B71,B$70:B$89,0)+COUNTIF(B$70:B71,B71)-1)</f>
        <v>2</v>
      </c>
      <c r="C93" s="9">
        <f>IF(ISERROR(RANK(C71,C$70:C$89,0)+COUNTIF(C$70:C71,C71)-1),"",RANK(C71,C$70:C$89,0)+COUNTIF(C$70:C71,C71)-1)</f>
        <v>8</v>
      </c>
      <c r="D93" s="9">
        <f>IF(ISERROR(RANK(D71,D$70:D$89,0)+COUNTIF(D$70:D71,D71)-1),"",RANK(D71,D$70:D$89,0)+COUNTIF(D$70:D71,D71)-1)</f>
        <v>5</v>
      </c>
      <c r="E93" s="9">
        <f>IF(ISERROR(RANK(E71,E$70:E$89,0)+COUNTIF(E$70:E71,E71)-1),"",RANK(E71,E$70:E$89,0)+COUNTIF(E$70:E71,E71)-1)</f>
        <v>10</v>
      </c>
      <c r="F93" s="9">
        <f>IF(ISERROR(RANK(F71,F$70:F$89,0)+COUNTIF(F$70:F71,F71)-1),"",RANK(F71,F$70:F$89,0)+COUNTIF(F$70:F71,F71)-1)</f>
        <v>3</v>
      </c>
      <c r="G93" s="9">
        <f>IF(ISERROR(RANK(G71,G$70:G$89,0)+COUNTIF(G$70:G71,G71)-1),"",RANK(G71,G$70:G$89,0)+COUNTIF(G$70:G71,G71)-1)</f>
        <v>7</v>
      </c>
      <c r="H93" s="9">
        <f>IF(ISERROR(RANK(H71,H$70:H$89,0)+COUNTIF(H$70:H71,H71)-1),"",RANK(H71,H$70:H$89,0)+COUNTIF(H$70:H71,H71)-1)</f>
        <v>7</v>
      </c>
      <c r="I93" s="9">
        <f>IF(ISERROR(RANK(I71,I$70:I$89,0)+COUNTIF(I$70:I71,I71)-1),"",RANK(I71,I$70:I$89,0)+COUNTIF(I$70:I71,I71)-1)</f>
        <v>13</v>
      </c>
      <c r="J93" s="9">
        <f>IF(ISERROR(RANK(J71,J$70:J$89,0)+COUNTIF(J$70:J71,J71)-1),"",RANK(J71,J$70:J$89,0)+COUNTIF(J$70:J71,J71)-1)</f>
        <v>12</v>
      </c>
      <c r="K93" s="9">
        <f>IF(ISERROR(RANK(K71,K$70:K$89,0)+COUNTIF(K$70:K71,K71)-1),"",RANK(K71,K$70:K$89,0)+COUNTIF(K$70:K71,K71)-1)</f>
        <v>17</v>
      </c>
      <c r="L93" s="9">
        <f>IF(ISERROR(RANK(L71,L$70:L$89,0)+COUNTIF(L$70:L71,L71)-1),"",RANK(L71,L$70:L$89,0)+COUNTIF(L$70:L71,L71)-1)</f>
        <v>16</v>
      </c>
      <c r="M93" s="9">
        <f>IF(ISERROR(RANK(M71,M$70:M$89,0)+COUNTIF(M$70:M71,M71)-1),"",RANK(M71,M$70:M$89,0)+COUNTIF(M$70:M71,M71)-1)</f>
        <v>10</v>
      </c>
      <c r="N93" s="9">
        <f>IF(ISERROR(RANK(N71,N$70:N$89,0)+COUNTIF(N$70:N71,N71)-1),"",RANK(N71,N$70:N$89,0)+COUNTIF(N$70:N71,N71)-1)</f>
        <v>7</v>
      </c>
      <c r="O93" s="9">
        <f>IF(ISERROR(RANK(O71,O$70:O$89,0)+COUNTIF(O$70:O71,O71)-1),"",RANK(O71,O$70:O$89,0)+COUNTIF(O$70:O71,O71)-1)</f>
        <v>7</v>
      </c>
      <c r="P93" s="9">
        <f>IF(ISERROR(RANK(P71,P$70:P$89,0)+COUNTIF(P$70:P71,P71)-1),"",RANK(P71,P$70:P$89,0)+COUNTIF(P$70:P71,P71)-1)</f>
        <v>9</v>
      </c>
      <c r="Q93" s="9">
        <f>IF(ISERROR(RANK(Q71,Q$70:Q$89,0)+COUNTIF(Q$70:Q71,Q71)-1),"",RANK(Q71,Q$70:Q$89,0)+COUNTIF(Q$70:Q71,Q71)-1)</f>
        <v>19</v>
      </c>
      <c r="R93" s="9">
        <f>IF(ISERROR(RANK(R71,R$70:R$89,0)+COUNTIF(R$70:R71,R71)-1),"",RANK(R71,R$70:R$89,0)+COUNTIF(R$70:R71,R71)-1)</f>
        <v>19</v>
      </c>
      <c r="S93" s="9">
        <f>IF(ISERROR(RANK(S71,S$70:S$89,0)+COUNTIF(S$70:S71,S71)-1),"",RANK(S71,S$70:S$89,0)+COUNTIF(S$70:S71,S71)-1)</f>
        <v>20</v>
      </c>
      <c r="T93" s="9">
        <f>IF(ISERROR(RANK(T71,T$70:T$89,0)+COUNTIF(T$70:T71,T71)-1),"",RANK(T71,T$70:T$89,0)+COUNTIF(T$70:T71,T71)-1)</f>
        <v>15</v>
      </c>
      <c r="U93" s="9">
        <f>IF(ISERROR(RANK(U71,U$70:U$89,0)+COUNTIF(U$70:U71,U71)-1),"",RANK(U71,U$70:U$89,0)+COUNTIF(U$70:U71,U71)-1)</f>
        <v>8</v>
      </c>
      <c r="V93" s="9">
        <f>IF(ISERROR(RANK(V71,V$70:V$89,0)+COUNTIF(V$70:V71,V71)-1),"",RANK(V71,V$70:V$89,0)+COUNTIF(V$70:V71,V71)-1)</f>
        <v>2</v>
      </c>
      <c r="W93" s="9">
        <f>IF(ISERROR(RANK(W71,W$70:W$89,0)+COUNTIF(W$70:W71,W71)-1),"",RANK(W71,W$70:W$89,0)+COUNTIF(W$70:W71,W71)-1)</f>
        <v>13</v>
      </c>
      <c r="X93" s="9">
        <f>IF(ISERROR(RANK(X71,X$70:X$89,0)+COUNTIF(X$70:X71,X71)-1),"",RANK(X71,X$70:X$89,0)+COUNTIF(X$70:X71,X71)-1)</f>
        <v>7</v>
      </c>
      <c r="Y93" s="9">
        <f>IF(ISERROR(RANK(Y71,Y$70:Y$89,0)+COUNTIF(Y$70:Y71,Y71)-1),"",RANK(Y71,Y$70:Y$89,0)+COUNTIF(Y$70:Y71,Y71)-1)</f>
        <v>18</v>
      </c>
      <c r="Z93" s="9">
        <f>IF(ISERROR(RANK(Z71,Z$70:Z$89,0)+COUNTIF(Z$70:Z71,Z71)-1),"",RANK(Z71,Z$70:Z$89,0)+COUNTIF(Z$70:Z71,Z71)-1)</f>
        <v>20</v>
      </c>
      <c r="AA93" s="9">
        <f>IF(ISERROR(RANK(AA71,AA$70:AA$89,0)+COUNTIF(AA$70:AA71,AA71)-1),"",RANK(AA71,AA$70:AA$89,0)+COUNTIF(AA$70:AA71,AA71)-1)</f>
        <v>20</v>
      </c>
      <c r="AB93" s="9">
        <f>IF(ISERROR(RANK(AB71,AB$70:AB$89,0)+COUNTIF(AB$70:AB71,AB71)-1),"",RANK(AB71,AB$70:AB$89,0)+COUNTIF(AB$70:AB71,AB71)-1)</f>
        <v>12</v>
      </c>
      <c r="AC93" s="9">
        <f>IF(ISERROR(RANK(AC71,AC$70:AC$89,0)+COUNTIF(AC$70:AC71,AC71)-1),"",RANK(AC71,AC$70:AC$89,0)+COUNTIF(AC$70:AC71,AC71)-1)</f>
        <v>19</v>
      </c>
      <c r="AD93" s="9">
        <f>IF(ISERROR(RANK(AD71,AD$70:AD$89,0)+COUNTIF(AD$70:AD71,AD71)-1),"",RANK(AD71,AD$70:AD$89,0)+COUNTIF(AD$70:AD71,AD71)-1)</f>
        <v>19</v>
      </c>
      <c r="AE93" s="9">
        <f>IF(ISERROR(RANK(AE71,AE$70:AE$89,0)+COUNTIF(AE$70:AE71,AE71)-1),"",RANK(AE71,AE$70:AE$89,0)+COUNTIF(AE$70:AE71,AE71)-1)</f>
        <v>13</v>
      </c>
      <c r="AF93" s="9">
        <f>IF(ISERROR(RANK(AF71,AF$70:AF$89,0)+COUNTIF(AF$70:AF71,AF71)-1),"",RANK(AF71,AF$70:AF$89,0)+COUNTIF(AF$70:AF71,AF71)-1)</f>
        <v>7</v>
      </c>
      <c r="AG93" s="9">
        <f>IF(ISERROR(RANK(AG71,AG$70:AG$89,0)+COUNTIF(AG$70:AG71,AG71)-1),"",RANK(AG71,AG$70:AG$89,0)+COUNTIF(AG$70:AG71,AG71)-1)</f>
        <v>9</v>
      </c>
      <c r="AH93" s="9">
        <f>IF(ISERROR(RANK(AH71,AH$70:AH$89,0)+COUNTIF(AH$70:AH71,AH71)-1),"",RANK(AH71,AH$70:AH$89,0)+COUNTIF(AH$70:AH71,AH71)-1)</f>
        <v>10</v>
      </c>
      <c r="AI93" s="9">
        <f>IF(ISERROR(RANK(AI71,AI$70:AI$89,0)+COUNTIF(AI$70:AI71,AI71)-1),"",RANK(AI71,AI$70:AI$89,0)+COUNTIF(AI$70:AI71,AI71)-1)</f>
        <v>7</v>
      </c>
      <c r="AJ93" s="9" t="str">
        <f>IF(ISERROR(RANK(AJ71,AJ$70:AJ$89,0)+COUNTIF(AJ$70:AJ71,AJ71)-1),"",RANK(AJ71,AJ$70:AJ$89,0)+COUNTIF(AJ$70:AJ71,AJ71)-1)</f>
        <v/>
      </c>
      <c r="AK93" s="9" t="str">
        <f>IF(ISERROR(RANK(AK71,AK$70:AK$89,0)+COUNTIF(AK$70:AK71,AK71)-1),"",RANK(AK71,AK$70:AK$89,0)+COUNTIF(AK$70:AK71,AK71)-1)</f>
        <v/>
      </c>
      <c r="AL93" s="9" t="str">
        <f>IF(ISERROR(RANK(AL71,AL$70:AL$89,0)+COUNTIF(AL$70:AL71,AL71)-1),"",RANK(AL71,AL$70:AL$89,0)+COUNTIF(AL$70:AL71,AL71)-1)</f>
        <v/>
      </c>
      <c r="AM93" s="9" t="str">
        <f>IF(ISERROR(RANK(AM71,AM$70:AM$89,0)+COUNTIF(AM$70:AM71,AM71)-1),"",RANK(AM71,AM$70:AM$89,0)+COUNTIF(AM$70:AM71,AM71)-1)</f>
        <v/>
      </c>
    </row>
    <row r="94" spans="1:39" ht="12.75" customHeight="1" x14ac:dyDescent="0.35">
      <c r="A94" s="68" t="str">
        <f t="shared" si="8"/>
        <v>Brighton</v>
      </c>
      <c r="B94" s="9">
        <f>IF(ISERROR(RANK(B72,B$70:B$89,0)+COUNTIF(B$70:B72,B72)-1),"",RANK(B72,B$70:B$89,0)+COUNTIF(B$70:B72,B72)-1)</f>
        <v>12</v>
      </c>
      <c r="C94" s="9">
        <f>IF(ISERROR(RANK(C72,C$70:C$89,0)+COUNTIF(C$70:C72,C72)-1),"",RANK(C72,C$70:C$89,0)+COUNTIF(C$70:C72,C72)-1)</f>
        <v>19</v>
      </c>
      <c r="D94" s="9">
        <f>IF(ISERROR(RANK(D72,D$70:D$89,0)+COUNTIF(D$70:D72,D72)-1),"",RANK(D72,D$70:D$89,0)+COUNTIF(D$70:D72,D72)-1)</f>
        <v>19</v>
      </c>
      <c r="E94" s="9">
        <f>IF(ISERROR(RANK(E72,E$70:E$89,0)+COUNTIF(E$70:E72,E72)-1),"",RANK(E72,E$70:E$89,0)+COUNTIF(E$70:E72,E72)-1)</f>
        <v>8</v>
      </c>
      <c r="F94" s="9">
        <f>IF(ISERROR(RANK(F72,F$70:F$89,0)+COUNTIF(F$70:F72,F72)-1),"",RANK(F72,F$70:F$89,0)+COUNTIF(F$70:F72,F72)-1)</f>
        <v>15</v>
      </c>
      <c r="G94" s="9">
        <f>IF(ISERROR(RANK(G72,G$70:G$89,0)+COUNTIF(G$70:G72,G72)-1),"",RANK(G72,G$70:G$89,0)+COUNTIF(G$70:G72,G72)-1)</f>
        <v>11</v>
      </c>
      <c r="H94" s="9">
        <f>IF(ISERROR(RANK(H72,H$70:H$89,0)+COUNTIF(H$70:H72,H72)-1),"",RANK(H72,H$70:H$89,0)+COUNTIF(H$70:H72,H72)-1)</f>
        <v>11</v>
      </c>
      <c r="I94" s="9">
        <f>IF(ISERROR(RANK(I72,I$70:I$89,0)+COUNTIF(I$70:I72,I72)-1),"",RANK(I72,I$70:I$89,0)+COUNTIF(I$70:I72,I72)-1)</f>
        <v>4</v>
      </c>
      <c r="J94" s="9">
        <f>IF(ISERROR(RANK(J72,J$70:J$89,0)+COUNTIF(J$70:J72,J72)-1),"",RANK(J72,J$70:J$89,0)+COUNTIF(J$70:J72,J72)-1)</f>
        <v>7</v>
      </c>
      <c r="K94" s="9">
        <f>IF(ISERROR(RANK(K72,K$70:K$89,0)+COUNTIF(K$70:K72,K72)-1),"",RANK(K72,K$70:K$89,0)+COUNTIF(K$70:K72,K72)-1)</f>
        <v>5</v>
      </c>
      <c r="L94" s="9">
        <f>IF(ISERROR(RANK(L72,L$70:L$89,0)+COUNTIF(L$70:L72,L72)-1),"",RANK(L72,L$70:L$89,0)+COUNTIF(L$70:L72,L72)-1)</f>
        <v>5</v>
      </c>
      <c r="M94" s="9">
        <f>IF(ISERROR(RANK(M72,M$70:M$89,0)+COUNTIF(M$70:M72,M72)-1),"",RANK(M72,M$70:M$89,0)+COUNTIF(M$70:M72,M72)-1)</f>
        <v>6</v>
      </c>
      <c r="N94" s="9">
        <f>IF(ISERROR(RANK(N72,N$70:N$89,0)+COUNTIF(N$70:N72,N72)-1),"",RANK(N72,N$70:N$89,0)+COUNTIF(N$70:N72,N72)-1)</f>
        <v>9</v>
      </c>
      <c r="O94" s="9">
        <f>IF(ISERROR(RANK(O72,O$70:O$89,0)+COUNTIF(O$70:O72,O72)-1),"",RANK(O72,O$70:O$89,0)+COUNTIF(O$70:O72,O72)-1)</f>
        <v>13</v>
      </c>
      <c r="P94" s="9">
        <f>IF(ISERROR(RANK(P72,P$70:P$89,0)+COUNTIF(P$70:P72,P72)-1),"",RANK(P72,P$70:P$89,0)+COUNTIF(P$70:P72,P72)-1)</f>
        <v>11</v>
      </c>
      <c r="Q94" s="9">
        <f>IF(ISERROR(RANK(Q72,Q$70:Q$89,0)+COUNTIF(Q$70:Q72,Q72)-1),"",RANK(Q72,Q$70:Q$89,0)+COUNTIF(Q$70:Q72,Q72)-1)</f>
        <v>4</v>
      </c>
      <c r="R94" s="9">
        <f>IF(ISERROR(RANK(R72,R$70:R$89,0)+COUNTIF(R$70:R72,R72)-1),"",RANK(R72,R$70:R$89,0)+COUNTIF(R$70:R72,R72)-1)</f>
        <v>2</v>
      </c>
      <c r="S94" s="9">
        <f>IF(ISERROR(RANK(S72,S$70:S$89,0)+COUNTIF(S$70:S72,S72)-1),"",RANK(S72,S$70:S$89,0)+COUNTIF(S$70:S72,S72)-1)</f>
        <v>3</v>
      </c>
      <c r="T94" s="9">
        <f>IF(ISERROR(RANK(T72,T$70:T$89,0)+COUNTIF(T$70:T72,T72)-1),"",RANK(T72,T$70:T$89,0)+COUNTIF(T$70:T72,T72)-1)</f>
        <v>8</v>
      </c>
      <c r="U94" s="9">
        <f>IF(ISERROR(RANK(U72,U$70:U$89,0)+COUNTIF(U$70:U72,U72)-1),"",RANK(U72,U$70:U$89,0)+COUNTIF(U$70:U72,U72)-1)</f>
        <v>10</v>
      </c>
      <c r="V94" s="9">
        <f>IF(ISERROR(RANK(V72,V$70:V$89,0)+COUNTIF(V$70:V72,V72)-1),"",RANK(V72,V$70:V$89,0)+COUNTIF(V$70:V72,V72)-1)</f>
        <v>12</v>
      </c>
      <c r="W94" s="9">
        <f>IF(ISERROR(RANK(W72,W$70:W$89,0)+COUNTIF(W$70:W72,W72)-1),"",RANK(W72,W$70:W$89,0)+COUNTIF(W$70:W72,W72)-1)</f>
        <v>15</v>
      </c>
      <c r="X94" s="9">
        <f>IF(ISERROR(RANK(X72,X$70:X$89,0)+COUNTIF(X$70:X72,X72)-1),"",RANK(X72,X$70:X$89,0)+COUNTIF(X$70:X72,X72)-1)</f>
        <v>19</v>
      </c>
      <c r="Y94" s="9">
        <f>IF(ISERROR(RANK(Y72,Y$70:Y$89,0)+COUNTIF(Y$70:Y72,Y72)-1),"",RANK(Y72,Y$70:Y$89,0)+COUNTIF(Y$70:Y72,Y72)-1)</f>
        <v>15</v>
      </c>
      <c r="Z94" s="9">
        <f>IF(ISERROR(RANK(Z72,Z$70:Z$89,0)+COUNTIF(Z$70:Z72,Z72)-1),"",RANK(Z72,Z$70:Z$89,0)+COUNTIF(Z$70:Z72,Z72)-1)</f>
        <v>10</v>
      </c>
      <c r="AA94" s="9">
        <f>IF(ISERROR(RANK(AA72,AA$70:AA$89,0)+COUNTIF(AA$70:AA72,AA72)-1),"",RANK(AA72,AA$70:AA$89,0)+COUNTIF(AA$70:AA72,AA72)-1)</f>
        <v>13</v>
      </c>
      <c r="AB94" s="9">
        <f>IF(ISERROR(RANK(AB72,AB$70:AB$89,0)+COUNTIF(AB$70:AB72,AB72)-1),"",RANK(AB72,AB$70:AB$89,0)+COUNTIF(AB$70:AB72,AB72)-1)</f>
        <v>8</v>
      </c>
      <c r="AC94" s="9">
        <f>IF(ISERROR(RANK(AC72,AC$70:AC$89,0)+COUNTIF(AC$70:AC72,AC72)-1),"",RANK(AC72,AC$70:AC$89,0)+COUNTIF(AC$70:AC72,AC72)-1)</f>
        <v>2</v>
      </c>
      <c r="AD94" s="9">
        <f>IF(ISERROR(RANK(AD72,AD$70:AD$89,0)+COUNTIF(AD$70:AD72,AD72)-1),"",RANK(AD72,AD$70:AD$89,0)+COUNTIF(AD$70:AD72,AD72)-1)</f>
        <v>6</v>
      </c>
      <c r="AE94" s="9">
        <f>IF(ISERROR(RANK(AE72,AE$70:AE$89,0)+COUNTIF(AE$70:AE72,AE72)-1),"",RANK(AE72,AE$70:AE$89,0)+COUNTIF(AE$70:AE72,AE72)-1)</f>
        <v>5</v>
      </c>
      <c r="AF94" s="9">
        <f>IF(ISERROR(RANK(AF72,AF$70:AF$89,0)+COUNTIF(AF$70:AF72,AF72)-1),"",RANK(AF72,AF$70:AF$89,0)+COUNTIF(AF$70:AF72,AF72)-1)</f>
        <v>6</v>
      </c>
      <c r="AG94" s="9">
        <f>IF(ISERROR(RANK(AG72,AG$70:AG$89,0)+COUNTIF(AG$70:AG72,AG72)-1),"",RANK(AG72,AG$70:AG$89,0)+COUNTIF(AG$70:AG72,AG72)-1)</f>
        <v>4</v>
      </c>
      <c r="AH94" s="9">
        <f>IF(ISERROR(RANK(AH72,AH$70:AH$89,0)+COUNTIF(AH$70:AH72,AH72)-1),"",RANK(AH72,AH$70:AH$89,0)+COUNTIF(AH$70:AH72,AH72)-1)</f>
        <v>14</v>
      </c>
      <c r="AI94" s="9">
        <f>IF(ISERROR(RANK(AI72,AI$70:AI$89,0)+COUNTIF(AI$70:AI72,AI72)-1),"",RANK(AI72,AI$70:AI$89,0)+COUNTIF(AI$70:AI72,AI72)-1)</f>
        <v>15</v>
      </c>
      <c r="AJ94" s="9" t="str">
        <f>IF(ISERROR(RANK(AJ72,AJ$70:AJ$89,0)+COUNTIF(AJ$70:AJ72,AJ72)-1),"",RANK(AJ72,AJ$70:AJ$89,0)+COUNTIF(AJ$70:AJ72,AJ72)-1)</f>
        <v/>
      </c>
      <c r="AK94" s="9" t="str">
        <f>IF(ISERROR(RANK(AK72,AK$70:AK$89,0)+COUNTIF(AK$70:AK72,AK72)-1),"",RANK(AK72,AK$70:AK$89,0)+COUNTIF(AK$70:AK72,AK72)-1)</f>
        <v/>
      </c>
      <c r="AL94" s="9" t="str">
        <f>IF(ISERROR(RANK(AL72,AL$70:AL$89,0)+COUNTIF(AL$70:AL72,AL72)-1),"",RANK(AL72,AL$70:AL$89,0)+COUNTIF(AL$70:AL72,AL72)-1)</f>
        <v/>
      </c>
      <c r="AM94" s="9" t="str">
        <f>IF(ISERROR(RANK(AM72,AM$70:AM$89,0)+COUNTIF(AM$70:AM72,AM72)-1),"",RANK(AM72,AM$70:AM$89,0)+COUNTIF(AM$70:AM72,AM72)-1)</f>
        <v/>
      </c>
    </row>
    <row r="95" spans="1:39" ht="12.75" customHeight="1" x14ac:dyDescent="0.35">
      <c r="A95" s="68" t="str">
        <f t="shared" si="8"/>
        <v>Burnley</v>
      </c>
      <c r="B95" s="9">
        <f>IF(ISERROR(RANK(B73,B$70:B$89,0)+COUNTIF(B$70:B73,B73)-1),"",RANK(B73,B$70:B$89,0)+COUNTIF(B$70:B73,B73)-1)</f>
        <v>9</v>
      </c>
      <c r="C95" s="9">
        <f>IF(ISERROR(RANK(C73,C$70:C$89,0)+COUNTIF(C$70:C73,C73)-1),"",RANK(C73,C$70:C$89,0)+COUNTIF(C$70:C73,C73)-1)</f>
        <v>6</v>
      </c>
      <c r="D95" s="9">
        <f>IF(ISERROR(RANK(D73,D$70:D$89,0)+COUNTIF(D$70:D73,D73)-1),"",RANK(D73,D$70:D$89,0)+COUNTIF(D$70:D73,D73)-1)</f>
        <v>10</v>
      </c>
      <c r="E95" s="9">
        <f>IF(ISERROR(RANK(E73,E$70:E$89,0)+COUNTIF(E$70:E73,E73)-1),"",RANK(E73,E$70:E$89,0)+COUNTIF(E$70:E73,E73)-1)</f>
        <v>7</v>
      </c>
      <c r="F95" s="9">
        <f>IF(ISERROR(RANK(F73,F$70:F$89,0)+COUNTIF(F$70:F73,F73)-1),"",RANK(F73,F$70:F$89,0)+COUNTIF(F$70:F73,F73)-1)</f>
        <v>9</v>
      </c>
      <c r="G95" s="9">
        <f>IF(ISERROR(RANK(G73,G$70:G$89,0)+COUNTIF(G$70:G73,G73)-1),"",RANK(G73,G$70:G$89,0)+COUNTIF(G$70:G73,G73)-1)</f>
        <v>9</v>
      </c>
      <c r="H95" s="9">
        <f>IF(ISERROR(RANK(H73,H$70:H$89,0)+COUNTIF(H$70:H73,H73)-1),"",RANK(H73,H$70:H$89,0)+COUNTIF(H$70:H73,H73)-1)</f>
        <v>15</v>
      </c>
      <c r="I95" s="9">
        <f>IF(ISERROR(RANK(I73,I$70:I$89,0)+COUNTIF(I$70:I73,I73)-1),"",RANK(I73,I$70:I$89,0)+COUNTIF(I$70:I73,I73)-1)</f>
        <v>17</v>
      </c>
      <c r="J95" s="9">
        <f>IF(ISERROR(RANK(J73,J$70:J$89,0)+COUNTIF(J$70:J73,J73)-1),"",RANK(J73,J$70:J$89,0)+COUNTIF(J$70:J73,J73)-1)</f>
        <v>16</v>
      </c>
      <c r="K95" s="9">
        <f>IF(ISERROR(RANK(K73,K$70:K$89,0)+COUNTIF(K$70:K73,K73)-1),"",RANK(K73,K$70:K$89,0)+COUNTIF(K$70:K73,K73)-1)</f>
        <v>10</v>
      </c>
      <c r="L95" s="9">
        <f>IF(ISERROR(RANK(L73,L$70:L$89,0)+COUNTIF(L$70:L73,L73)-1),"",RANK(L73,L$70:L$89,0)+COUNTIF(L$70:L73,L73)-1)</f>
        <v>8</v>
      </c>
      <c r="M95" s="9">
        <f>IF(ISERROR(RANK(M73,M$70:M$89,0)+COUNTIF(M$70:M73,M73)-1),"",RANK(M73,M$70:M$89,0)+COUNTIF(M$70:M73,M73)-1)</f>
        <v>5</v>
      </c>
      <c r="N95" s="9">
        <f>IF(ISERROR(RANK(N73,N$70:N$89,0)+COUNTIF(N$70:N73,N73)-1),"",RANK(N73,N$70:N$89,0)+COUNTIF(N$70:N73,N73)-1)</f>
        <v>10</v>
      </c>
      <c r="O95" s="9">
        <f>IF(ISERROR(RANK(O73,O$70:O$89,0)+COUNTIF(O$70:O73,O73)-1),"",RANK(O73,O$70:O$89,0)+COUNTIF(O$70:O73,O73)-1)</f>
        <v>15</v>
      </c>
      <c r="P95" s="9">
        <f>IF(ISERROR(RANK(P73,P$70:P$89,0)+COUNTIF(P$70:P73,P73)-1),"",RANK(P73,P$70:P$89,0)+COUNTIF(P$70:P73,P73)-1)</f>
        <v>10</v>
      </c>
      <c r="Q95" s="9">
        <f>IF(ISERROR(RANK(Q73,Q$70:Q$89,0)+COUNTIF(Q$70:Q73,Q73)-1),"",RANK(Q73,Q$70:Q$89,0)+COUNTIF(Q$70:Q73,Q73)-1)</f>
        <v>1</v>
      </c>
      <c r="R95" s="9">
        <f>IF(ISERROR(RANK(R73,R$70:R$89,0)+COUNTIF(R$70:R73,R73)-1),"",RANK(R73,R$70:R$89,0)+COUNTIF(R$70:R73,R73)-1)</f>
        <v>5</v>
      </c>
      <c r="S95" s="9">
        <f>IF(ISERROR(RANK(S73,S$70:S$89,0)+COUNTIF(S$70:S73,S73)-1),"",RANK(S73,S$70:S$89,0)+COUNTIF(S$70:S73,S73)-1)</f>
        <v>1</v>
      </c>
      <c r="T95" s="9">
        <f>IF(ISERROR(RANK(T73,T$70:T$89,0)+COUNTIF(T$70:T73,T73)-1),"",RANK(T73,T$70:T$89,0)+COUNTIF(T$70:T73,T73)-1)</f>
        <v>1</v>
      </c>
      <c r="U95" s="9">
        <f>IF(ISERROR(RANK(U73,U$70:U$89,0)+COUNTIF(U$70:U73,U73)-1),"",RANK(U73,U$70:U$89,0)+COUNTIF(U$70:U73,U73)-1)</f>
        <v>2</v>
      </c>
      <c r="V95" s="9">
        <f>IF(ISERROR(RANK(V73,V$70:V$89,0)+COUNTIF(V$70:V73,V73)-1),"",RANK(V73,V$70:V$89,0)+COUNTIF(V$70:V73,V73)-1)</f>
        <v>10</v>
      </c>
      <c r="W95" s="9">
        <f>IF(ISERROR(RANK(W73,W$70:W$89,0)+COUNTIF(W$70:W73,W73)-1),"",RANK(W73,W$70:W$89,0)+COUNTIF(W$70:W73,W73)-1)</f>
        <v>8</v>
      </c>
      <c r="X95" s="9">
        <f>IF(ISERROR(RANK(X73,X$70:X$89,0)+COUNTIF(X$70:X73,X73)-1),"",RANK(X73,X$70:X$89,0)+COUNTIF(X$70:X73,X73)-1)</f>
        <v>17</v>
      </c>
      <c r="Y95" s="9">
        <f>IF(ISERROR(RANK(Y73,Y$70:Y$89,0)+COUNTIF(Y$70:Y73,Y73)-1),"",RANK(Y73,Y$70:Y$89,0)+COUNTIF(Y$70:Y73,Y73)-1)</f>
        <v>20</v>
      </c>
      <c r="Z95" s="9">
        <f>IF(ISERROR(RANK(Z73,Z$70:Z$89,0)+COUNTIF(Z$70:Z73,Z73)-1),"",RANK(Z73,Z$70:Z$89,0)+COUNTIF(Z$70:Z73,Z73)-1)</f>
        <v>15</v>
      </c>
      <c r="AA95" s="9">
        <f>IF(ISERROR(RANK(AA73,AA$70:AA$89,0)+COUNTIF(AA$70:AA73,AA73)-1),"",RANK(AA73,AA$70:AA$89,0)+COUNTIF(AA$70:AA73,AA73)-1)</f>
        <v>19</v>
      </c>
      <c r="AB95" s="9">
        <f>IF(ISERROR(RANK(AB73,AB$70:AB$89,0)+COUNTIF(AB$70:AB73,AB73)-1),"",RANK(AB73,AB$70:AB$89,0)+COUNTIF(AB$70:AB73,AB73)-1)</f>
        <v>17</v>
      </c>
      <c r="AC95" s="9">
        <f>IF(ISERROR(RANK(AC73,AC$70:AC$89,0)+COUNTIF(AC$70:AC73,AC73)-1),"",RANK(AC73,AC$70:AC$89,0)+COUNTIF(AC$70:AC73,AC73)-1)</f>
        <v>10</v>
      </c>
      <c r="AD95" s="9">
        <f>IF(ISERROR(RANK(AD73,AD$70:AD$89,0)+COUNTIF(AD$70:AD73,AD73)-1),"",RANK(AD73,AD$70:AD$89,0)+COUNTIF(AD$70:AD73,AD73)-1)</f>
        <v>7</v>
      </c>
      <c r="AE95" s="9">
        <f>IF(ISERROR(RANK(AE73,AE$70:AE$89,0)+COUNTIF(AE$70:AE73,AE73)-1),"",RANK(AE73,AE$70:AE$89,0)+COUNTIF(AE$70:AE73,AE73)-1)</f>
        <v>1</v>
      </c>
      <c r="AF95" s="9">
        <f>IF(ISERROR(RANK(AF73,AF$70:AF$89,0)+COUNTIF(AF$70:AF73,AF73)-1),"",RANK(AF73,AF$70:AF$89,0)+COUNTIF(AF$70:AF73,AF73)-1)</f>
        <v>1</v>
      </c>
      <c r="AG95" s="9">
        <f>IF(ISERROR(RANK(AG73,AG$70:AG$89,0)+COUNTIF(AG$70:AG73,AG73)-1),"",RANK(AG73,AG$70:AG$89,0)+COUNTIF(AG$70:AG73,AG73)-1)</f>
        <v>16</v>
      </c>
      <c r="AH95" s="9">
        <f>IF(ISERROR(RANK(AH73,AH$70:AH$89,0)+COUNTIF(AH$70:AH73,AH73)-1),"",RANK(AH73,AH$70:AH$89,0)+COUNTIF(AH$70:AH73,AH73)-1)</f>
        <v>19</v>
      </c>
      <c r="AI95" s="9">
        <f>IF(ISERROR(RANK(AI73,AI$70:AI$89,0)+COUNTIF(AI$70:AI73,AI73)-1),"",RANK(AI73,AI$70:AI$89,0)+COUNTIF(AI$70:AI73,AI73)-1)</f>
        <v>16</v>
      </c>
      <c r="AJ95" s="9" t="str">
        <f>IF(ISERROR(RANK(AJ73,AJ$70:AJ$89,0)+COUNTIF(AJ$70:AJ73,AJ73)-1),"",RANK(AJ73,AJ$70:AJ$89,0)+COUNTIF(AJ$70:AJ73,AJ73)-1)</f>
        <v/>
      </c>
      <c r="AK95" s="9" t="str">
        <f>IF(ISERROR(RANK(AK73,AK$70:AK$89,0)+COUNTIF(AK$70:AK73,AK73)-1),"",RANK(AK73,AK$70:AK$89,0)+COUNTIF(AK$70:AK73,AK73)-1)</f>
        <v/>
      </c>
      <c r="AL95" s="9" t="str">
        <f>IF(ISERROR(RANK(AL73,AL$70:AL$89,0)+COUNTIF(AL$70:AL73,AL73)-1),"",RANK(AL73,AL$70:AL$89,0)+COUNTIF(AL$70:AL73,AL73)-1)</f>
        <v/>
      </c>
      <c r="AM95" s="9" t="str">
        <f>IF(ISERROR(RANK(AM73,AM$70:AM$89,0)+COUNTIF(AM$70:AM73,AM73)-1),"",RANK(AM73,AM$70:AM$89,0)+COUNTIF(AM$70:AM73,AM73)-1)</f>
        <v/>
      </c>
    </row>
    <row r="96" spans="1:39" ht="12.75" customHeight="1" x14ac:dyDescent="0.35">
      <c r="A96" s="68" t="str">
        <f t="shared" si="8"/>
        <v>Cardiff</v>
      </c>
      <c r="B96" s="9">
        <f>IF(ISERROR(RANK(B74,B$70:B$89,0)+COUNTIF(B$70:B74,B74)-1),"",RANK(B74,B$70:B$89,0)+COUNTIF(B$70:B74,B74)-1)</f>
        <v>8</v>
      </c>
      <c r="C96" s="9">
        <f>IF(ISERROR(RANK(C74,C$70:C$89,0)+COUNTIF(C$70:C74,C74)-1),"",RANK(C74,C$70:C$89,0)+COUNTIF(C$70:C74,C74)-1)</f>
        <v>16</v>
      </c>
      <c r="D96" s="9">
        <f>IF(ISERROR(RANK(D74,D$70:D$89,0)+COUNTIF(D$70:D74,D74)-1),"",RANK(D74,D$70:D$89,0)+COUNTIF(D$70:D74,D74)-1)</f>
        <v>18</v>
      </c>
      <c r="E96" s="9">
        <f>IF(ISERROR(RANK(E74,E$70:E$89,0)+COUNTIF(E$70:E74,E74)-1),"",RANK(E74,E$70:E$89,0)+COUNTIF(E$70:E74,E74)-1)</f>
        <v>19</v>
      </c>
      <c r="F96" s="9">
        <f>IF(ISERROR(RANK(F74,F$70:F$89,0)+COUNTIF(F$70:F74,F74)-1),"",RANK(F74,F$70:F$89,0)+COUNTIF(F$70:F74,F74)-1)</f>
        <v>19</v>
      </c>
      <c r="G96" s="9">
        <f>IF(ISERROR(RANK(G74,G$70:G$89,0)+COUNTIF(G$70:G74,G74)-1),"",RANK(G74,G$70:G$89,0)+COUNTIF(G$70:G74,G74)-1)</f>
        <v>20</v>
      </c>
      <c r="H96" s="9">
        <f>IF(ISERROR(RANK(H74,H$70:H$89,0)+COUNTIF(H$70:H74,H74)-1),"",RANK(H74,H$70:H$89,0)+COUNTIF(H$70:H74,H74)-1)</f>
        <v>16</v>
      </c>
      <c r="I96" s="9">
        <f>IF(ISERROR(RANK(I74,I$70:I$89,0)+COUNTIF(I$70:I74,I74)-1),"",RANK(I74,I$70:I$89,0)+COUNTIF(I$70:I74,I74)-1)</f>
        <v>8</v>
      </c>
      <c r="J96" s="9">
        <f>IF(ISERROR(RANK(J74,J$70:J$89,0)+COUNTIF(J$70:J74,J74)-1),"",RANK(J74,J$70:J$89,0)+COUNTIF(J$70:J74,J74)-1)</f>
        <v>8</v>
      </c>
      <c r="K96" s="9">
        <f>IF(ISERROR(RANK(K74,K$70:K$89,0)+COUNTIF(K$70:K74,K74)-1),"",RANK(K74,K$70:K$89,0)+COUNTIF(K$70:K74,K74)-1)</f>
        <v>9</v>
      </c>
      <c r="L96" s="9">
        <f>IF(ISERROR(RANK(L74,L$70:L$89,0)+COUNTIF(L$70:L74,L74)-1),"",RANK(L74,L$70:L$89,0)+COUNTIF(L$70:L74,L74)-1)</f>
        <v>3</v>
      </c>
      <c r="M96" s="9">
        <f>IF(ISERROR(RANK(M74,M$70:M$89,0)+COUNTIF(M$70:M74,M74)-1),"",RANK(M74,M$70:M$89,0)+COUNTIF(M$70:M74,M74)-1)</f>
        <v>4</v>
      </c>
      <c r="N96" s="9">
        <f>IF(ISERROR(RANK(N74,N$70:N$89,0)+COUNTIF(N$70:N74,N74)-1),"",RANK(N74,N$70:N$89,0)+COUNTIF(N$70:N74,N74)-1)</f>
        <v>2</v>
      </c>
      <c r="O96" s="9">
        <f>IF(ISERROR(RANK(O74,O$70:O$89,0)+COUNTIF(O$70:O74,O74)-1),"",RANK(O74,O$70:O$89,0)+COUNTIF(O$70:O74,O74)-1)</f>
        <v>5</v>
      </c>
      <c r="P96" s="9">
        <f>IF(ISERROR(RANK(P74,P$70:P$89,0)+COUNTIF(P$70:P74,P74)-1),"",RANK(P74,P$70:P$89,0)+COUNTIF(P$70:P74,P74)-1)</f>
        <v>7</v>
      </c>
      <c r="Q96" s="9">
        <f>IF(ISERROR(RANK(Q74,Q$70:Q$89,0)+COUNTIF(Q$70:Q74,Q74)-1),"",RANK(Q74,Q$70:Q$89,0)+COUNTIF(Q$70:Q74,Q74)-1)</f>
        <v>11</v>
      </c>
      <c r="R96" s="9">
        <f>IF(ISERROR(RANK(R74,R$70:R$89,0)+COUNTIF(R$70:R74,R74)-1),"",RANK(R74,R$70:R$89,0)+COUNTIF(R$70:R74,R74)-1)</f>
        <v>13</v>
      </c>
      <c r="S96" s="9">
        <f>IF(ISERROR(RANK(S74,S$70:S$89,0)+COUNTIF(S$70:S74,S74)-1),"",RANK(S74,S$70:S$89,0)+COUNTIF(S$70:S74,S74)-1)</f>
        <v>12</v>
      </c>
      <c r="T96" s="9">
        <f>IF(ISERROR(RANK(T74,T$70:T$89,0)+COUNTIF(T$70:T74,T74)-1),"",RANK(T74,T$70:T$89,0)+COUNTIF(T$70:T74,T74)-1)</f>
        <v>17</v>
      </c>
      <c r="U96" s="9">
        <f>IF(ISERROR(RANK(U74,U$70:U$89,0)+COUNTIF(U$70:U74,U74)-1),"",RANK(U74,U$70:U$89,0)+COUNTIF(U$70:U74,U74)-1)</f>
        <v>19</v>
      </c>
      <c r="V96" s="9">
        <f>IF(ISERROR(RANK(V74,V$70:V$89,0)+COUNTIF(V$70:V74,V74)-1),"",RANK(V74,V$70:V$89,0)+COUNTIF(V$70:V74,V74)-1)</f>
        <v>13</v>
      </c>
      <c r="W96" s="9">
        <f>IF(ISERROR(RANK(W74,W$70:W$89,0)+COUNTIF(W$70:W74,W74)-1),"",RANK(W74,W$70:W$89,0)+COUNTIF(W$70:W74,W74)-1)</f>
        <v>9</v>
      </c>
      <c r="X96" s="9">
        <f>IF(ISERROR(RANK(X74,X$70:X$89,0)+COUNTIF(X$70:X74,X74)-1),"",RANK(X74,X$70:X$89,0)+COUNTIF(X$70:X74,X74)-1)</f>
        <v>9</v>
      </c>
      <c r="Y96" s="9">
        <f>IF(ISERROR(RANK(Y74,Y$70:Y$89,0)+COUNTIF(Y$70:Y74,Y74)-1),"",RANK(Y74,Y$70:Y$89,0)+COUNTIF(Y$70:Y74,Y74)-1)</f>
        <v>2</v>
      </c>
      <c r="Z96" s="9">
        <f>IF(ISERROR(RANK(Z74,Z$70:Z$89,0)+COUNTIF(Z$70:Z74,Z74)-1),"",RANK(Z74,Z$70:Z$89,0)+COUNTIF(Z$70:Z74,Z74)-1)</f>
        <v>1</v>
      </c>
      <c r="AA96" s="9">
        <f>IF(ISERROR(RANK(AA74,AA$70:AA$89,0)+COUNTIF(AA$70:AA74,AA74)-1),"",RANK(AA74,AA$70:AA$89,0)+COUNTIF(AA$70:AA74,AA74)-1)</f>
        <v>1</v>
      </c>
      <c r="AB96" s="9">
        <f>IF(ISERROR(RANK(AB74,AB$70:AB$89,0)+COUNTIF(AB$70:AB74,AB74)-1),"",RANK(AB74,AB$70:AB$89,0)+COUNTIF(AB$70:AB74,AB74)-1)</f>
        <v>1</v>
      </c>
      <c r="AC96" s="9">
        <f>IF(ISERROR(RANK(AC74,AC$70:AC$89,0)+COUNTIF(AC$70:AC74,AC74)-1),"",RANK(AC74,AC$70:AC$89,0)+COUNTIF(AC$70:AC74,AC74)-1)</f>
        <v>1</v>
      </c>
      <c r="AD96" s="9">
        <f>IF(ISERROR(RANK(AD74,AD$70:AD$89,0)+COUNTIF(AD$70:AD74,AD74)-1),"",RANK(AD74,AD$70:AD$89,0)+COUNTIF(AD$70:AD74,AD74)-1)</f>
        <v>8</v>
      </c>
      <c r="AE96" s="9">
        <f>IF(ISERROR(RANK(AE74,AE$70:AE$89,0)+COUNTIF(AE$70:AE74,AE74)-1),"",RANK(AE74,AE$70:AE$89,0)+COUNTIF(AE$70:AE74,AE74)-1)</f>
        <v>16</v>
      </c>
      <c r="AF96" s="9">
        <f>IF(ISERROR(RANK(AF74,AF$70:AF$89,0)+COUNTIF(AF$70:AF74,AF74)-1),"",RANK(AF74,AF$70:AF$89,0)+COUNTIF(AF$70:AF74,AF74)-1)</f>
        <v>19</v>
      </c>
      <c r="AG96" s="9">
        <f>IF(ISERROR(RANK(AG74,AG$70:AG$89,0)+COUNTIF(AG$70:AG74,AG74)-1),"",RANK(AG74,AG$70:AG$89,0)+COUNTIF(AG$70:AG74,AG74)-1)</f>
        <v>20</v>
      </c>
      <c r="AH96" s="9">
        <f>IF(ISERROR(RANK(AH74,AH$70:AH$89,0)+COUNTIF(AH$70:AH74,AH74)-1),"",RANK(AH74,AH$70:AH$89,0)+COUNTIF(AH$70:AH74,AH74)-1)</f>
        <v>17</v>
      </c>
      <c r="AI96" s="9">
        <f>IF(ISERROR(RANK(AI74,AI$70:AI$89,0)+COUNTIF(AI$70:AI74,AI74)-1),"",RANK(AI74,AI$70:AI$89,0)+COUNTIF(AI$70:AI74,AI74)-1)</f>
        <v>18</v>
      </c>
      <c r="AJ96" s="9" t="str">
        <f>IF(ISERROR(RANK(AJ74,AJ$70:AJ$89,0)+COUNTIF(AJ$70:AJ74,AJ74)-1),"",RANK(AJ74,AJ$70:AJ$89,0)+COUNTIF(AJ$70:AJ74,AJ74)-1)</f>
        <v/>
      </c>
      <c r="AK96" s="9" t="str">
        <f>IF(ISERROR(RANK(AK74,AK$70:AK$89,0)+COUNTIF(AK$70:AK74,AK74)-1),"",RANK(AK74,AK$70:AK$89,0)+COUNTIF(AK$70:AK74,AK74)-1)</f>
        <v/>
      </c>
      <c r="AL96" s="9" t="str">
        <f>IF(ISERROR(RANK(AL74,AL$70:AL$89,0)+COUNTIF(AL$70:AL74,AL74)-1),"",RANK(AL74,AL$70:AL$89,0)+COUNTIF(AL$70:AL74,AL74)-1)</f>
        <v/>
      </c>
      <c r="AM96" s="9" t="str">
        <f>IF(ISERROR(RANK(AM74,AM$70:AM$89,0)+COUNTIF(AM$70:AM74,AM74)-1),"",RANK(AM74,AM$70:AM$89,0)+COUNTIF(AM$70:AM74,AM74)-1)</f>
        <v/>
      </c>
    </row>
    <row r="97" spans="1:39" ht="12.75" customHeight="1" x14ac:dyDescent="0.35">
      <c r="A97" s="68" t="str">
        <f t="shared" si="8"/>
        <v>Chelsea</v>
      </c>
      <c r="B97" s="9">
        <f>IF(ISERROR(RANK(B75,B$70:B$89,0)+COUNTIF(B$70:B75,B75)-1),"",RANK(B75,B$70:B$89,0)+COUNTIF(B$70:B75,B75)-1)</f>
        <v>7</v>
      </c>
      <c r="C97" s="9">
        <f>IF(ISERROR(RANK(C75,C$70:C$89,0)+COUNTIF(C$70:C75,C75)-1),"",RANK(C75,C$70:C$89,0)+COUNTIF(C$70:C75,C75)-1)</f>
        <v>7</v>
      </c>
      <c r="D97" s="9">
        <f>IF(ISERROR(RANK(D75,D$70:D$89,0)+COUNTIF(D$70:D75,D75)-1),"",RANK(D75,D$70:D$89,0)+COUNTIF(D$70:D75,D75)-1)</f>
        <v>7</v>
      </c>
      <c r="E97" s="9">
        <f>IF(ISERROR(RANK(E75,E$70:E$89,0)+COUNTIF(E$70:E75,E75)-1),"",RANK(E75,E$70:E$89,0)+COUNTIF(E$70:E75,E75)-1)</f>
        <v>4</v>
      </c>
      <c r="F97" s="9">
        <f>IF(ISERROR(RANK(F75,F$70:F$89,0)+COUNTIF(F$70:F75,F75)-1),"",RANK(F75,F$70:F$89,0)+COUNTIF(F$70:F75,F75)-1)</f>
        <v>10</v>
      </c>
      <c r="G97" s="9">
        <f>IF(ISERROR(RANK(G75,G$70:G$89,0)+COUNTIF(G$70:G75,G75)-1),"",RANK(G75,G$70:G$89,0)+COUNTIF(G$70:G75,G75)-1)</f>
        <v>15</v>
      </c>
      <c r="H97" s="9">
        <f>IF(ISERROR(RANK(H75,H$70:H$89,0)+COUNTIF(H$70:H75,H75)-1),"",RANK(H75,H$70:H$89,0)+COUNTIF(H$70:H75,H75)-1)</f>
        <v>17</v>
      </c>
      <c r="I97" s="9">
        <f>IF(ISERROR(RANK(I75,I$70:I$89,0)+COUNTIF(I$70:I75,I75)-1),"",RANK(I75,I$70:I$89,0)+COUNTIF(I$70:I75,I75)-1)</f>
        <v>9</v>
      </c>
      <c r="J97" s="9">
        <f>IF(ISERROR(RANK(J75,J$70:J$89,0)+COUNTIF(J$70:J75,J75)-1),"",RANK(J75,J$70:J$89,0)+COUNTIF(J$70:J75,J75)-1)</f>
        <v>14</v>
      </c>
      <c r="K97" s="9">
        <f>IF(ISERROR(RANK(K75,K$70:K$89,0)+COUNTIF(K$70:K75,K75)-1),"",RANK(K75,K$70:K$89,0)+COUNTIF(K$70:K75,K75)-1)</f>
        <v>8</v>
      </c>
      <c r="L97" s="9">
        <f>IF(ISERROR(RANK(L75,L$70:L$89,0)+COUNTIF(L$70:L75,L75)-1),"",RANK(L75,L$70:L$89,0)+COUNTIF(L$70:L75,L75)-1)</f>
        <v>4</v>
      </c>
      <c r="M97" s="9">
        <f>IF(ISERROR(RANK(M75,M$70:M$89,0)+COUNTIF(M$70:M75,M75)-1),"",RANK(M75,M$70:M$89,0)+COUNTIF(M$70:M75,M75)-1)</f>
        <v>9</v>
      </c>
      <c r="N97" s="9">
        <f>IF(ISERROR(RANK(N75,N$70:N$89,0)+COUNTIF(N$70:N75,N75)-1),"",RANK(N75,N$70:N$89,0)+COUNTIF(N$70:N75,N75)-1)</f>
        <v>20</v>
      </c>
      <c r="O97" s="9">
        <f>IF(ISERROR(RANK(O75,O$70:O$89,0)+COUNTIF(O$70:O75,O75)-1),"",RANK(O75,O$70:O$89,0)+COUNTIF(O$70:O75,O75)-1)</f>
        <v>4</v>
      </c>
      <c r="P97" s="9">
        <f>IF(ISERROR(RANK(P75,P$70:P$89,0)+COUNTIF(P$70:P75,P75)-1),"",RANK(P75,P$70:P$89,0)+COUNTIF(P$70:P75,P75)-1)</f>
        <v>4</v>
      </c>
      <c r="Q97" s="9">
        <f>IF(ISERROR(RANK(Q75,Q$70:Q$89,0)+COUNTIF(Q$70:Q75,Q75)-1),"",RANK(Q75,Q$70:Q$89,0)+COUNTIF(Q$70:Q75,Q75)-1)</f>
        <v>5</v>
      </c>
      <c r="R97" s="9">
        <f>IF(ISERROR(RANK(R75,R$70:R$89,0)+COUNTIF(R$70:R75,R75)-1),"",RANK(R75,R$70:R$89,0)+COUNTIF(R$70:R75,R75)-1)</f>
        <v>1</v>
      </c>
      <c r="S97" s="9">
        <f>IF(ISERROR(RANK(S75,S$70:S$89,0)+COUNTIF(S$70:S75,S75)-1),"",RANK(S75,S$70:S$89,0)+COUNTIF(S$70:S75,S75)-1)</f>
        <v>2</v>
      </c>
      <c r="T97" s="9">
        <f>IF(ISERROR(RANK(T75,T$70:T$89,0)+COUNTIF(T$70:T75,T75)-1),"",RANK(T75,T$70:T$89,0)+COUNTIF(T$70:T75,T75)-1)</f>
        <v>2</v>
      </c>
      <c r="U97" s="9">
        <f>IF(ISERROR(RANK(U75,U$70:U$89,0)+COUNTIF(U$70:U75,U75)-1),"",RANK(U75,U$70:U$89,0)+COUNTIF(U$70:U75,U75)-1)</f>
        <v>4</v>
      </c>
      <c r="V97" s="9">
        <f>IF(ISERROR(RANK(V75,V$70:V$89,0)+COUNTIF(V$70:V75,V75)-1),"",RANK(V75,V$70:V$89,0)+COUNTIF(V$70:V75,V75)-1)</f>
        <v>5</v>
      </c>
      <c r="W97" s="9">
        <f>IF(ISERROR(RANK(W75,W$70:W$89,0)+COUNTIF(W$70:W75,W75)-1),"",RANK(W75,W$70:W$89,0)+COUNTIF(W$70:W75,W75)-1)</f>
        <v>10</v>
      </c>
      <c r="X97" s="9">
        <f>IF(ISERROR(RANK(X75,X$70:X$89,0)+COUNTIF(X$70:X75,X75)-1),"",RANK(X75,X$70:X$89,0)+COUNTIF(X$70:X75,X75)-1)</f>
        <v>10</v>
      </c>
      <c r="Y97" s="9">
        <f>IF(ISERROR(RANK(Y75,Y$70:Y$89,0)+COUNTIF(Y$70:Y75,Y75)-1),"",RANK(Y75,Y$70:Y$89,0)+COUNTIF(Y$70:Y75,Y75)-1)</f>
        <v>12</v>
      </c>
      <c r="Z97" s="9">
        <f>IF(ISERROR(RANK(Z75,Z$70:Z$89,0)+COUNTIF(Z$70:Z75,Z75)-1),"",RANK(Z75,Z$70:Z$89,0)+COUNTIF(Z$70:Z75,Z75)-1)</f>
        <v>13</v>
      </c>
      <c r="AA97" s="9">
        <f>IF(ISERROR(RANK(AA75,AA$70:AA$89,0)+COUNTIF(AA$70:AA75,AA75)-1),"",RANK(AA75,AA$70:AA$89,0)+COUNTIF(AA$70:AA75,AA75)-1)</f>
        <v>14</v>
      </c>
      <c r="AB97" s="9">
        <f>IF(ISERROR(RANK(AB75,AB$70:AB$89,0)+COUNTIF(AB$70:AB75,AB75)-1),"",RANK(AB75,AB$70:AB$89,0)+COUNTIF(AB$70:AB75,AB75)-1)</f>
        <v>9</v>
      </c>
      <c r="AC97" s="9">
        <f>IF(ISERROR(RANK(AC75,AC$70:AC$89,0)+COUNTIF(AC$70:AC75,AC75)-1),"",RANK(AC75,AC$70:AC$89,0)+COUNTIF(AC$70:AC75,AC75)-1)</f>
        <v>8</v>
      </c>
      <c r="AD97" s="9">
        <f>IF(ISERROR(RANK(AD75,AD$70:AD$89,0)+COUNTIF(AD$70:AD75,AD75)-1),"",RANK(AD75,AD$70:AD$89,0)+COUNTIF(AD$70:AD75,AD75)-1)</f>
        <v>2</v>
      </c>
      <c r="AE97" s="9">
        <f>IF(ISERROR(RANK(AE75,AE$70:AE$89,0)+COUNTIF(AE$70:AE75,AE75)-1),"",RANK(AE75,AE$70:AE$89,0)+COUNTIF(AE$70:AE75,AE75)-1)</f>
        <v>8</v>
      </c>
      <c r="AF97" s="9">
        <f>IF(ISERROR(RANK(AF75,AF$70:AF$89,0)+COUNTIF(AF$70:AF75,AF75)-1),"",RANK(AF75,AF$70:AF$89,0)+COUNTIF(AF$70:AF75,AF75)-1)</f>
        <v>14</v>
      </c>
      <c r="AG97" s="9">
        <f>IF(ISERROR(RANK(AG75,AG$70:AG$89,0)+COUNTIF(AG$70:AG75,AG75)-1),"",RANK(AG75,AG$70:AG$89,0)+COUNTIF(AG$70:AG75,AG75)-1)</f>
        <v>19</v>
      </c>
      <c r="AH97" s="9">
        <f>IF(ISERROR(RANK(AH75,AH$70:AH$89,0)+COUNTIF(AH$70:AH75,AH75)-1),"",RANK(AH75,AH$70:AH$89,0)+COUNTIF(AH$70:AH75,AH75)-1)</f>
        <v>15</v>
      </c>
      <c r="AI97" s="9">
        <f>IF(ISERROR(RANK(AI75,AI$70:AI$89,0)+COUNTIF(AI$70:AI75,AI75)-1),"",RANK(AI75,AI$70:AI$89,0)+COUNTIF(AI$70:AI75,AI75)-1)</f>
        <v>20</v>
      </c>
      <c r="AJ97" s="9" t="str">
        <f>IF(ISERROR(RANK(AJ75,AJ$70:AJ$89,0)+COUNTIF(AJ$70:AJ75,AJ75)-1),"",RANK(AJ75,AJ$70:AJ$89,0)+COUNTIF(AJ$70:AJ75,AJ75)-1)</f>
        <v/>
      </c>
      <c r="AK97" s="9" t="str">
        <f>IF(ISERROR(RANK(AK75,AK$70:AK$89,0)+COUNTIF(AK$70:AK75,AK75)-1),"",RANK(AK75,AK$70:AK$89,0)+COUNTIF(AK$70:AK75,AK75)-1)</f>
        <v/>
      </c>
      <c r="AL97" s="9" t="str">
        <f>IF(ISERROR(RANK(AL75,AL$70:AL$89,0)+COUNTIF(AL$70:AL75,AL75)-1),"",RANK(AL75,AL$70:AL$89,0)+COUNTIF(AL$70:AL75,AL75)-1)</f>
        <v/>
      </c>
      <c r="AM97" s="9" t="str">
        <f>IF(ISERROR(RANK(AM75,AM$70:AM$89,0)+COUNTIF(AM$70:AM75,AM75)-1),"",RANK(AM75,AM$70:AM$89,0)+COUNTIF(AM$70:AM75,AM75)-1)</f>
        <v/>
      </c>
    </row>
    <row r="98" spans="1:39" ht="12.75" customHeight="1" x14ac:dyDescent="0.35">
      <c r="A98" s="68" t="str">
        <f t="shared" si="8"/>
        <v>Crystal Palace</v>
      </c>
      <c r="B98" s="9">
        <f>IF(ISERROR(RANK(B76,B$70:B$89,0)+COUNTIF(B$70:B76,B76)-1),"",RANK(B76,B$70:B$89,0)+COUNTIF(B$70:B76,B76)-1)</f>
        <v>4</v>
      </c>
      <c r="C98" s="9">
        <f>IF(ISERROR(RANK(C76,C$70:C$89,0)+COUNTIF(C$70:C76,C76)-1),"",RANK(C76,C$70:C$89,0)+COUNTIF(C$70:C76,C76)-1)</f>
        <v>4</v>
      </c>
      <c r="D98" s="9">
        <f>IF(ISERROR(RANK(D76,D$70:D$89,0)+COUNTIF(D$70:D76,D76)-1),"",RANK(D76,D$70:D$89,0)+COUNTIF(D$70:D76,D76)-1)</f>
        <v>3</v>
      </c>
      <c r="E98" s="9">
        <f>IF(ISERROR(RANK(E76,E$70:E$89,0)+COUNTIF(E$70:E76,E76)-1),"",RANK(E76,E$70:E$89,0)+COUNTIF(E$70:E76,E76)-1)</f>
        <v>2</v>
      </c>
      <c r="F98" s="9">
        <f>IF(ISERROR(RANK(F76,F$70:F$89,0)+COUNTIF(F$70:F76,F76)-1),"",RANK(F76,F$70:F$89,0)+COUNTIF(F$70:F76,F76)-1)</f>
        <v>4</v>
      </c>
      <c r="G98" s="9">
        <f>IF(ISERROR(RANK(G76,G$70:G$89,0)+COUNTIF(G$70:G76,G76)-1),"",RANK(G76,G$70:G$89,0)+COUNTIF(G$70:G76,G76)-1)</f>
        <v>3</v>
      </c>
      <c r="H98" s="9">
        <f>IF(ISERROR(RANK(H76,H$70:H$89,0)+COUNTIF(H$70:H76,H76)-1),"",RANK(H76,H$70:H$89,0)+COUNTIF(H$70:H76,H76)-1)</f>
        <v>9</v>
      </c>
      <c r="I98" s="9">
        <f>IF(ISERROR(RANK(I76,I$70:I$89,0)+COUNTIF(I$70:I76,I76)-1),"",RANK(I76,I$70:I$89,0)+COUNTIF(I$70:I76,I76)-1)</f>
        <v>16</v>
      </c>
      <c r="J98" s="9">
        <f>IF(ISERROR(RANK(J76,J$70:J$89,0)+COUNTIF(J$70:J76,J76)-1),"",RANK(J76,J$70:J$89,0)+COUNTIF(J$70:J76,J76)-1)</f>
        <v>20</v>
      </c>
      <c r="K98" s="9">
        <f>IF(ISERROR(RANK(K76,K$70:K$89,0)+COUNTIF(K$70:K76,K76)-1),"",RANK(K76,K$70:K$89,0)+COUNTIF(K$70:K76,K76)-1)</f>
        <v>19</v>
      </c>
      <c r="L98" s="9">
        <f>IF(ISERROR(RANK(L76,L$70:L$89,0)+COUNTIF(L$70:L76,L76)-1),"",RANK(L76,L$70:L$89,0)+COUNTIF(L$70:L76,L76)-1)</f>
        <v>20</v>
      </c>
      <c r="M98" s="9">
        <f>IF(ISERROR(RANK(M76,M$70:M$89,0)+COUNTIF(M$70:M76,M76)-1),"",RANK(M76,M$70:M$89,0)+COUNTIF(M$70:M76,M76)-1)</f>
        <v>20</v>
      </c>
      <c r="N98" s="9">
        <f>IF(ISERROR(RANK(N76,N$70:N$89,0)+COUNTIF(N$70:N76,N76)-1),"",RANK(N76,N$70:N$89,0)+COUNTIF(N$70:N76,N76)-1)</f>
        <v>13</v>
      </c>
      <c r="O98" s="9">
        <f>IF(ISERROR(RANK(O76,O$70:O$89,0)+COUNTIF(O$70:O76,O76)-1),"",RANK(O76,O$70:O$89,0)+COUNTIF(O$70:O76,O76)-1)</f>
        <v>10</v>
      </c>
      <c r="P98" s="9">
        <f>IF(ISERROR(RANK(P76,P$70:P$89,0)+COUNTIF(P$70:P76,P76)-1),"",RANK(P76,P$70:P$89,0)+COUNTIF(P$70:P76,P76)-1)</f>
        <v>5</v>
      </c>
      <c r="Q98" s="9">
        <f>IF(ISERROR(RANK(Q76,Q$70:Q$89,0)+COUNTIF(Q$70:Q76,Q76)-1),"",RANK(Q76,Q$70:Q$89,0)+COUNTIF(Q$70:Q76,Q76)-1)</f>
        <v>8</v>
      </c>
      <c r="R98" s="9">
        <f>IF(ISERROR(RANK(R76,R$70:R$89,0)+COUNTIF(R$70:R76,R76)-1),"",RANK(R76,R$70:R$89,0)+COUNTIF(R$70:R76,R76)-1)</f>
        <v>7</v>
      </c>
      <c r="S98" s="9">
        <f>IF(ISERROR(RANK(S76,S$70:S$89,0)+COUNTIF(S$70:S76,S76)-1),"",RANK(S76,S$70:S$89,0)+COUNTIF(S$70:S76,S76)-1)</f>
        <v>10</v>
      </c>
      <c r="T98" s="9">
        <f>IF(ISERROR(RANK(T76,T$70:T$89,0)+COUNTIF(T$70:T76,T76)-1),"",RANK(T76,T$70:T$89,0)+COUNTIF(T$70:T76,T76)-1)</f>
        <v>12</v>
      </c>
      <c r="U98" s="9">
        <f>IF(ISERROR(RANK(U76,U$70:U$89,0)+COUNTIF(U$70:U76,U76)-1),"",RANK(U76,U$70:U$89,0)+COUNTIF(U$70:U76,U76)-1)</f>
        <v>16</v>
      </c>
      <c r="V98" s="9">
        <f>IF(ISERROR(RANK(V76,V$70:V$89,0)+COUNTIF(V$70:V76,V76)-1),"",RANK(V76,V$70:V$89,0)+COUNTIF(V$70:V76,V76)-1)</f>
        <v>9</v>
      </c>
      <c r="W98" s="9">
        <f>IF(ISERROR(RANK(W76,W$70:W$89,0)+COUNTIF(W$70:W76,W76)-1),"",RANK(W76,W$70:W$89,0)+COUNTIF(W$70:W76,W76)-1)</f>
        <v>4</v>
      </c>
      <c r="X98" s="9">
        <f>IF(ISERROR(RANK(X76,X$70:X$89,0)+COUNTIF(X$70:X76,X76)-1),"",RANK(X76,X$70:X$89,0)+COUNTIF(X$70:X76,X76)-1)</f>
        <v>4</v>
      </c>
      <c r="Y98" s="9">
        <f>IF(ISERROR(RANK(Y76,Y$70:Y$89,0)+COUNTIF(Y$70:Y76,Y76)-1),"",RANK(Y76,Y$70:Y$89,0)+COUNTIF(Y$70:Y76,Y76)-1)</f>
        <v>3</v>
      </c>
      <c r="Z98" s="9">
        <f>IF(ISERROR(RANK(Z76,Z$70:Z$89,0)+COUNTIF(Z$70:Z76,Z76)-1),"",RANK(Z76,Z$70:Z$89,0)+COUNTIF(Z$70:Z76,Z76)-1)</f>
        <v>6</v>
      </c>
      <c r="AA98" s="9">
        <f>IF(ISERROR(RANK(AA76,AA$70:AA$89,0)+COUNTIF(AA$70:AA76,AA76)-1),"",RANK(AA76,AA$70:AA$89,0)+COUNTIF(AA$70:AA76,AA76)-1)</f>
        <v>9</v>
      </c>
      <c r="AB98" s="9">
        <f>IF(ISERROR(RANK(AB76,AB$70:AB$89,0)+COUNTIF(AB$70:AB76,AB76)-1),"",RANK(AB76,AB$70:AB$89,0)+COUNTIF(AB$70:AB76,AB76)-1)</f>
        <v>20</v>
      </c>
      <c r="AC98" s="9">
        <f>IF(ISERROR(RANK(AC76,AC$70:AC$89,0)+COUNTIF(AC$70:AC76,AC76)-1),"",RANK(AC76,AC$70:AC$89,0)+COUNTIF(AC$70:AC76,AC76)-1)</f>
        <v>16</v>
      </c>
      <c r="AD98" s="9">
        <f>IF(ISERROR(RANK(AD76,AD$70:AD$89,0)+COUNTIF(AD$70:AD76,AD76)-1),"",RANK(AD76,AD$70:AD$89,0)+COUNTIF(AD$70:AD76,AD76)-1)</f>
        <v>20</v>
      </c>
      <c r="AE98" s="9">
        <f>IF(ISERROR(RANK(AE76,AE$70:AE$89,0)+COUNTIF(AE$70:AE76,AE76)-1),"",RANK(AE76,AE$70:AE$89,0)+COUNTIF(AE$70:AE76,AE76)-1)</f>
        <v>20</v>
      </c>
      <c r="AF98" s="9">
        <f>IF(ISERROR(RANK(AF76,AF$70:AF$89,0)+COUNTIF(AF$70:AF76,AF76)-1),"",RANK(AF76,AF$70:AF$89,0)+COUNTIF(AF$70:AF76,AF76)-1)</f>
        <v>20</v>
      </c>
      <c r="AG98" s="9">
        <f>IF(ISERROR(RANK(AG76,AG$70:AG$89,0)+COUNTIF(AG$70:AG76,AG76)-1),"",RANK(AG76,AG$70:AG$89,0)+COUNTIF(AG$70:AG76,AG76)-1)</f>
        <v>17</v>
      </c>
      <c r="AH98" s="9">
        <f>IF(ISERROR(RANK(AH76,AH$70:AH$89,0)+COUNTIF(AH$70:AH76,AH76)-1),"",RANK(AH76,AH$70:AH$89,0)+COUNTIF(AH$70:AH76,AH76)-1)</f>
        <v>18</v>
      </c>
      <c r="AI98" s="9">
        <f>IF(ISERROR(RANK(AI76,AI$70:AI$89,0)+COUNTIF(AI$70:AI76,AI76)-1),"",RANK(AI76,AI$70:AI$89,0)+COUNTIF(AI$70:AI76,AI76)-1)</f>
        <v>12</v>
      </c>
      <c r="AJ98" s="9" t="str">
        <f>IF(ISERROR(RANK(AJ76,AJ$70:AJ$89,0)+COUNTIF(AJ$70:AJ76,AJ76)-1),"",RANK(AJ76,AJ$70:AJ$89,0)+COUNTIF(AJ$70:AJ76,AJ76)-1)</f>
        <v/>
      </c>
      <c r="AK98" s="9" t="str">
        <f>IF(ISERROR(RANK(AK76,AK$70:AK$89,0)+COUNTIF(AK$70:AK76,AK76)-1),"",RANK(AK76,AK$70:AK$89,0)+COUNTIF(AK$70:AK76,AK76)-1)</f>
        <v/>
      </c>
      <c r="AL98" s="9" t="str">
        <f>IF(ISERROR(RANK(AL76,AL$70:AL$89,0)+COUNTIF(AL$70:AL76,AL76)-1),"",RANK(AL76,AL$70:AL$89,0)+COUNTIF(AL$70:AL76,AL76)-1)</f>
        <v/>
      </c>
      <c r="AM98" s="9" t="str">
        <f>IF(ISERROR(RANK(AM76,AM$70:AM$89,0)+COUNTIF(AM$70:AM76,AM76)-1),"",RANK(AM76,AM$70:AM$89,0)+COUNTIF(AM$70:AM76,AM76)-1)</f>
        <v/>
      </c>
    </row>
    <row r="99" spans="1:39" ht="12.75" customHeight="1" x14ac:dyDescent="0.35">
      <c r="A99" s="68" t="str">
        <f t="shared" si="8"/>
        <v>Everton</v>
      </c>
      <c r="B99" s="9">
        <f>IF(ISERROR(RANK(B77,B$70:B$89,0)+COUNTIF(B$70:B77,B77)-1),"",RANK(B77,B$70:B$89,0)+COUNTIF(B$70:B77,B77)-1)</f>
        <v>1</v>
      </c>
      <c r="C99" s="9">
        <f>IF(ISERROR(RANK(C77,C$70:C$89,0)+COUNTIF(C$70:C77,C77)-1),"",RANK(C77,C$70:C$89,0)+COUNTIF(C$70:C77,C77)-1)</f>
        <v>1</v>
      </c>
      <c r="D99" s="9">
        <f>IF(ISERROR(RANK(D77,D$70:D$89,0)+COUNTIF(D$70:D77,D77)-1),"",RANK(D77,D$70:D$89,0)+COUNTIF(D$70:D77,D77)-1)</f>
        <v>1</v>
      </c>
      <c r="E99" s="9">
        <f>IF(ISERROR(RANK(E77,E$70:E$89,0)+COUNTIF(E$70:E77,E77)-1),"",RANK(E77,E$70:E$89,0)+COUNTIF(E$70:E77,E77)-1)</f>
        <v>1</v>
      </c>
      <c r="F99" s="9">
        <f>IF(ISERROR(RANK(F77,F$70:F$89,0)+COUNTIF(F$70:F77,F77)-1),"",RANK(F77,F$70:F$89,0)+COUNTIF(F$70:F77,F77)-1)</f>
        <v>2</v>
      </c>
      <c r="G99" s="9">
        <f>IF(ISERROR(RANK(G77,G$70:G$89,0)+COUNTIF(G$70:G77,G77)-1),"",RANK(G77,G$70:G$89,0)+COUNTIF(G$70:G77,G77)-1)</f>
        <v>17</v>
      </c>
      <c r="H99" s="9">
        <f>IF(ISERROR(RANK(H77,H$70:H$89,0)+COUNTIF(H$70:H77,H77)-1),"",RANK(H77,H$70:H$89,0)+COUNTIF(H$70:H77,H77)-1)</f>
        <v>14</v>
      </c>
      <c r="I99" s="9">
        <f>IF(ISERROR(RANK(I77,I$70:I$89,0)+COUNTIF(I$70:I77,I77)-1),"",RANK(I77,I$70:I$89,0)+COUNTIF(I$70:I77,I77)-1)</f>
        <v>19</v>
      </c>
      <c r="J99" s="9">
        <f>IF(ISERROR(RANK(J77,J$70:J$89,0)+COUNTIF(J$70:J77,J77)-1),"",RANK(J77,J$70:J$89,0)+COUNTIF(J$70:J77,J77)-1)</f>
        <v>18</v>
      </c>
      <c r="K99" s="9">
        <f>IF(ISERROR(RANK(K77,K$70:K$89,0)+COUNTIF(K$70:K77,K77)-1),"",RANK(K77,K$70:K$89,0)+COUNTIF(K$70:K77,K77)-1)</f>
        <v>20</v>
      </c>
      <c r="L99" s="9">
        <f>IF(ISERROR(RANK(L77,L$70:L$89,0)+COUNTIF(L$70:L77,L77)-1),"",RANK(L77,L$70:L$89,0)+COUNTIF(L$70:L77,L77)-1)</f>
        <v>15</v>
      </c>
      <c r="M99" s="9">
        <f>IF(ISERROR(RANK(M77,M$70:M$89,0)+COUNTIF(M$70:M77,M77)-1),"",RANK(M77,M$70:M$89,0)+COUNTIF(M$70:M77,M77)-1)</f>
        <v>15</v>
      </c>
      <c r="N99" s="9">
        <f>IF(ISERROR(RANK(N77,N$70:N$89,0)+COUNTIF(N$70:N77,N77)-1),"",RANK(N77,N$70:N$89,0)+COUNTIF(N$70:N77,N77)-1)</f>
        <v>16</v>
      </c>
      <c r="O99" s="9">
        <f>IF(ISERROR(RANK(O77,O$70:O$89,0)+COUNTIF(O$70:O77,O77)-1),"",RANK(O77,O$70:O$89,0)+COUNTIF(O$70:O77,O77)-1)</f>
        <v>20</v>
      </c>
      <c r="P99" s="9">
        <f>IF(ISERROR(RANK(P77,P$70:P$89,0)+COUNTIF(P$70:P77,P77)-1),"",RANK(P77,P$70:P$89,0)+COUNTIF(P$70:P77,P77)-1)</f>
        <v>18</v>
      </c>
      <c r="Q99" s="9">
        <f>IF(ISERROR(RANK(Q77,Q$70:Q$89,0)+COUNTIF(Q$70:Q77,Q77)-1),"",RANK(Q77,Q$70:Q$89,0)+COUNTIF(Q$70:Q77,Q77)-1)</f>
        <v>18</v>
      </c>
      <c r="R99" s="9">
        <f>IF(ISERROR(RANK(R77,R$70:R$89,0)+COUNTIF(R$70:R77,R77)-1),"",RANK(R77,R$70:R$89,0)+COUNTIF(R$70:R77,R77)-1)</f>
        <v>18</v>
      </c>
      <c r="S99" s="9">
        <f>IF(ISERROR(RANK(S77,S$70:S$89,0)+COUNTIF(S$70:S77,S77)-1),"",RANK(S77,S$70:S$89,0)+COUNTIF(S$70:S77,S77)-1)</f>
        <v>7</v>
      </c>
      <c r="T99" s="9">
        <f>IF(ISERROR(RANK(T77,T$70:T$89,0)+COUNTIF(T$70:T77,T77)-1),"",RANK(T77,T$70:T$89,0)+COUNTIF(T$70:T77,T77)-1)</f>
        <v>3</v>
      </c>
      <c r="U99" s="9">
        <f>IF(ISERROR(RANK(U77,U$70:U$89,0)+COUNTIF(U$70:U77,U77)-1),"",RANK(U77,U$70:U$89,0)+COUNTIF(U$70:U77,U77)-1)</f>
        <v>1</v>
      </c>
      <c r="V99" s="9">
        <f>IF(ISERROR(RANK(V77,V$70:V$89,0)+COUNTIF(V$70:V77,V77)-1),"",RANK(V77,V$70:V$89,0)+COUNTIF(V$70:V77,V77)-1)</f>
        <v>1</v>
      </c>
      <c r="W99" s="9">
        <f>IF(ISERROR(RANK(W77,W$70:W$89,0)+COUNTIF(W$70:W77,W77)-1),"",RANK(W77,W$70:W$89,0)+COUNTIF(W$70:W77,W77)-1)</f>
        <v>5</v>
      </c>
      <c r="X99" s="9">
        <f>IF(ISERROR(RANK(X77,X$70:X$89,0)+COUNTIF(X$70:X77,X77)-1),"",RANK(X77,X$70:X$89,0)+COUNTIF(X$70:X77,X77)-1)</f>
        <v>11</v>
      </c>
      <c r="Y99" s="9">
        <f>IF(ISERROR(RANK(Y77,Y$70:Y$89,0)+COUNTIF(Y$70:Y77,Y77)-1),"",RANK(Y77,Y$70:Y$89,0)+COUNTIF(Y$70:Y77,Y77)-1)</f>
        <v>14</v>
      </c>
      <c r="Z99" s="9">
        <f>IF(ISERROR(RANK(Z77,Z$70:Z$89,0)+COUNTIF(Z$70:Z77,Z77)-1),"",RANK(Z77,Z$70:Z$89,0)+COUNTIF(Z$70:Z77,Z77)-1)</f>
        <v>9</v>
      </c>
      <c r="AA99" s="9">
        <f>IF(ISERROR(RANK(AA77,AA$70:AA$89,0)+COUNTIF(AA$70:AA77,AA77)-1),"",RANK(AA77,AA$70:AA$89,0)+COUNTIF(AA$70:AA77,AA77)-1)</f>
        <v>16</v>
      </c>
      <c r="AB99" s="9">
        <f>IF(ISERROR(RANK(AB77,AB$70:AB$89,0)+COUNTIF(AB$70:AB77,AB77)-1),"",RANK(AB77,AB$70:AB$89,0)+COUNTIF(AB$70:AB77,AB77)-1)</f>
        <v>19</v>
      </c>
      <c r="AC99" s="9">
        <f>IF(ISERROR(RANK(AC77,AC$70:AC$89,0)+COUNTIF(AC$70:AC77,AC77)-1),"",RANK(AC77,AC$70:AC$89,0)+COUNTIF(AC$70:AC77,AC77)-1)</f>
        <v>14</v>
      </c>
      <c r="AD99" s="9">
        <f>IF(ISERROR(RANK(AD77,AD$70:AD$89,0)+COUNTIF(AD$70:AD77,AD77)-1),"",RANK(AD77,AD$70:AD$89,0)+COUNTIF(AD$70:AD77,AD77)-1)</f>
        <v>11</v>
      </c>
      <c r="AE99" s="9">
        <f>IF(ISERROR(RANK(AE77,AE$70:AE$89,0)+COUNTIF(AE$70:AE77,AE77)-1),"",RANK(AE77,AE$70:AE$89,0)+COUNTIF(AE$70:AE77,AE77)-1)</f>
        <v>14</v>
      </c>
      <c r="AF99" s="9">
        <f>IF(ISERROR(RANK(AF77,AF$70:AF$89,0)+COUNTIF(AF$70:AF77,AF77)-1),"",RANK(AF77,AF$70:AF$89,0)+COUNTIF(AF$70:AF77,AF77)-1)</f>
        <v>13</v>
      </c>
      <c r="AG99" s="9">
        <f>IF(ISERROR(RANK(AG77,AG$70:AG$89,0)+COUNTIF(AG$70:AG77,AG77)-1),"",RANK(AG77,AG$70:AG$89,0)+COUNTIF(AG$70:AG77,AG77)-1)</f>
        <v>7</v>
      </c>
      <c r="AH99" s="9">
        <f>IF(ISERROR(RANK(AH77,AH$70:AH$89,0)+COUNTIF(AH$70:AH77,AH77)-1),"",RANK(AH77,AH$70:AH$89,0)+COUNTIF(AH$70:AH77,AH77)-1)</f>
        <v>12</v>
      </c>
      <c r="AI99" s="9">
        <f>IF(ISERROR(RANK(AI77,AI$70:AI$89,0)+COUNTIF(AI$70:AI77,AI77)-1),"",RANK(AI77,AI$70:AI$89,0)+COUNTIF(AI$70:AI77,AI77)-1)</f>
        <v>17</v>
      </c>
      <c r="AJ99" s="9" t="str">
        <f>IF(ISERROR(RANK(AJ77,AJ$70:AJ$89,0)+COUNTIF(AJ$70:AJ77,AJ77)-1),"",RANK(AJ77,AJ$70:AJ$89,0)+COUNTIF(AJ$70:AJ77,AJ77)-1)</f>
        <v/>
      </c>
      <c r="AK99" s="9" t="str">
        <f>IF(ISERROR(RANK(AK77,AK$70:AK$89,0)+COUNTIF(AK$70:AK77,AK77)-1),"",RANK(AK77,AK$70:AK$89,0)+COUNTIF(AK$70:AK77,AK77)-1)</f>
        <v/>
      </c>
      <c r="AL99" s="9" t="str">
        <f>IF(ISERROR(RANK(AL77,AL$70:AL$89,0)+COUNTIF(AL$70:AL77,AL77)-1),"",RANK(AL77,AL$70:AL$89,0)+COUNTIF(AL$70:AL77,AL77)-1)</f>
        <v/>
      </c>
      <c r="AM99" s="9" t="str">
        <f>IF(ISERROR(RANK(AM77,AM$70:AM$89,0)+COUNTIF(AM$70:AM77,AM77)-1),"",RANK(AM77,AM$70:AM$89,0)+COUNTIF(AM$70:AM77,AM77)-1)</f>
        <v/>
      </c>
    </row>
    <row r="100" spans="1:39" ht="12.75" customHeight="1" x14ac:dyDescent="0.35">
      <c r="A100" s="68" t="str">
        <f t="shared" si="8"/>
        <v>Fulham</v>
      </c>
      <c r="B100" s="9">
        <f>IF(ISERROR(RANK(B78,B$70:B$89,0)+COUNTIF(B$70:B78,B78)-1),"",RANK(B78,B$70:B$89,0)+COUNTIF(B$70:B78,B78)-1)</f>
        <v>20</v>
      </c>
      <c r="C100" s="9">
        <f>IF(ISERROR(RANK(C78,C$70:C$89,0)+COUNTIF(C$70:C78,C78)-1),"",RANK(C78,C$70:C$89,0)+COUNTIF(C$70:C78,C78)-1)</f>
        <v>18</v>
      </c>
      <c r="D100" s="9">
        <f>IF(ISERROR(RANK(D78,D$70:D$89,0)+COUNTIF(D$70:D78,D78)-1),"",RANK(D78,D$70:D$89,0)+COUNTIF(D$70:D78,D78)-1)</f>
        <v>14</v>
      </c>
      <c r="E100" s="9">
        <f>IF(ISERROR(RANK(E78,E$70:E$89,0)+COUNTIF(E$70:E78,E78)-1),"",RANK(E78,E$70:E$89,0)+COUNTIF(E$70:E78,E78)-1)</f>
        <v>12</v>
      </c>
      <c r="F100" s="9">
        <f>IF(ISERROR(RANK(F78,F$70:F$89,0)+COUNTIF(F$70:F78,F78)-1),"",RANK(F78,F$70:F$89,0)+COUNTIF(F$70:F78,F78)-1)</f>
        <v>11</v>
      </c>
      <c r="G100" s="9">
        <f>IF(ISERROR(RANK(G78,G$70:G$89,0)+COUNTIF(G$70:G78,G78)-1),"",RANK(G78,G$70:G$89,0)+COUNTIF(G$70:G78,G78)-1)</f>
        <v>4</v>
      </c>
      <c r="H100" s="9">
        <f>IF(ISERROR(RANK(H78,H$70:H$89,0)+COUNTIF(H$70:H78,H78)-1),"",RANK(H78,H$70:H$89,0)+COUNTIF(H$70:H78,H78)-1)</f>
        <v>4</v>
      </c>
      <c r="I100" s="9">
        <f>IF(ISERROR(RANK(I78,I$70:I$89,0)+COUNTIF(I$70:I78,I78)-1),"",RANK(I78,I$70:I$89,0)+COUNTIF(I$70:I78,I78)-1)</f>
        <v>14</v>
      </c>
      <c r="J100" s="9">
        <f>IF(ISERROR(RANK(J78,J$70:J$89,0)+COUNTIF(J$70:J78,J78)-1),"",RANK(J78,J$70:J$89,0)+COUNTIF(J$70:J78,J78)-1)</f>
        <v>13</v>
      </c>
      <c r="K100" s="9">
        <f>IF(ISERROR(RANK(K78,K$70:K$89,0)+COUNTIF(K$70:K78,K78)-1),"",RANK(K78,K$70:K$89,0)+COUNTIF(K$70:K78,K78)-1)</f>
        <v>15</v>
      </c>
      <c r="L100" s="9">
        <f>IF(ISERROR(RANK(L78,L$70:L$89,0)+COUNTIF(L$70:L78,L78)-1),"",RANK(L78,L$70:L$89,0)+COUNTIF(L$70:L78,L78)-1)</f>
        <v>13</v>
      </c>
      <c r="M100" s="9">
        <f>IF(ISERROR(RANK(M78,M$70:M$89,0)+COUNTIF(M$70:M78,M78)-1),"",RANK(M78,M$70:M$89,0)+COUNTIF(M$70:M78,M78)-1)</f>
        <v>19</v>
      </c>
      <c r="N100" s="9">
        <f>IF(ISERROR(RANK(N78,N$70:N$89,0)+COUNTIF(N$70:N78,N78)-1),"",RANK(N78,N$70:N$89,0)+COUNTIF(N$70:N78,N78)-1)</f>
        <v>5</v>
      </c>
      <c r="O100" s="9">
        <f>IF(ISERROR(RANK(O78,O$70:O$89,0)+COUNTIF(O$70:O78,O78)-1),"",RANK(O78,O$70:O$89,0)+COUNTIF(O$70:O78,O78)-1)</f>
        <v>14</v>
      </c>
      <c r="P100" s="9">
        <f>IF(ISERROR(RANK(P78,P$70:P$89,0)+COUNTIF(P$70:P78,P78)-1),"",RANK(P78,P$70:P$89,0)+COUNTIF(P$70:P78,P78)-1)</f>
        <v>3</v>
      </c>
      <c r="Q100" s="9">
        <f>IF(ISERROR(RANK(Q78,Q$70:Q$89,0)+COUNTIF(Q$70:Q78,Q78)-1),"",RANK(Q78,Q$70:Q$89,0)+COUNTIF(Q$70:Q78,Q78)-1)</f>
        <v>7</v>
      </c>
      <c r="R100" s="9">
        <f>IF(ISERROR(RANK(R78,R$70:R$89,0)+COUNTIF(R$70:R78,R78)-1),"",RANK(R78,R$70:R$89,0)+COUNTIF(R$70:R78,R78)-1)</f>
        <v>3</v>
      </c>
      <c r="S100" s="9">
        <f>IF(ISERROR(RANK(S78,S$70:S$89,0)+COUNTIF(S$70:S78,S78)-1),"",RANK(S78,S$70:S$89,0)+COUNTIF(S$70:S78,S78)-1)</f>
        <v>14</v>
      </c>
      <c r="T100" s="9">
        <f>IF(ISERROR(RANK(T78,T$70:T$89,0)+COUNTIF(T$70:T78,T78)-1),"",RANK(T78,T$70:T$89,0)+COUNTIF(T$70:T78,T78)-1)</f>
        <v>16</v>
      </c>
      <c r="U100" s="9">
        <f>IF(ISERROR(RANK(U78,U$70:U$89,0)+COUNTIF(U$70:U78,U78)-1),"",RANK(U78,U$70:U$89,0)+COUNTIF(U$70:U78,U78)-1)</f>
        <v>15</v>
      </c>
      <c r="V100" s="9">
        <f>IF(ISERROR(RANK(V78,V$70:V$89,0)+COUNTIF(V$70:V78,V78)-1),"",RANK(V78,V$70:V$89,0)+COUNTIF(V$70:V78,V78)-1)</f>
        <v>17</v>
      </c>
      <c r="W100" s="9">
        <f>IF(ISERROR(RANK(W78,W$70:W$89,0)+COUNTIF(W$70:W78,W78)-1),"",RANK(W78,W$70:W$89,0)+COUNTIF(W$70:W78,W78)-1)</f>
        <v>18</v>
      </c>
      <c r="X100" s="9">
        <f>IF(ISERROR(RANK(X78,X$70:X$89,0)+COUNTIF(X$70:X78,X78)-1),"",RANK(X78,X$70:X$89,0)+COUNTIF(X$70:X78,X78)-1)</f>
        <v>14</v>
      </c>
      <c r="Y100" s="9">
        <f>IF(ISERROR(RANK(Y78,Y$70:Y$89,0)+COUNTIF(Y$70:Y78,Y78)-1),"",RANK(Y78,Y$70:Y$89,0)+COUNTIF(Y$70:Y78,Y78)-1)</f>
        <v>11</v>
      </c>
      <c r="Z100" s="9">
        <f>IF(ISERROR(RANK(Z78,Z$70:Z$89,0)+COUNTIF(Z$70:Z78,Z78)-1),"",RANK(Z78,Z$70:Z$89,0)+COUNTIF(Z$70:Z78,Z78)-1)</f>
        <v>16</v>
      </c>
      <c r="AA100" s="9">
        <f>IF(ISERROR(RANK(AA78,AA$70:AA$89,0)+COUNTIF(AA$70:AA78,AA78)-1),"",RANK(AA78,AA$70:AA$89,0)+COUNTIF(AA$70:AA78,AA78)-1)</f>
        <v>17</v>
      </c>
      <c r="AB100" s="9">
        <f>IF(ISERROR(RANK(AB78,AB$70:AB$89,0)+COUNTIF(AB$70:AB78,AB78)-1),"",RANK(AB78,AB$70:AB$89,0)+COUNTIF(AB$70:AB78,AB78)-1)</f>
        <v>10</v>
      </c>
      <c r="AC100" s="9">
        <f>IF(ISERROR(RANK(AC78,AC$70:AC$89,0)+COUNTIF(AC$70:AC78,AC78)-1),"",RANK(AC78,AC$70:AC$89,0)+COUNTIF(AC$70:AC78,AC78)-1)</f>
        <v>17</v>
      </c>
      <c r="AD100" s="9">
        <f>IF(ISERROR(RANK(AD78,AD$70:AD$89,0)+COUNTIF(AD$70:AD78,AD78)-1),"",RANK(AD78,AD$70:AD$89,0)+COUNTIF(AD$70:AD78,AD78)-1)</f>
        <v>15</v>
      </c>
      <c r="AE100" s="9">
        <f>IF(ISERROR(RANK(AE78,AE$70:AE$89,0)+COUNTIF(AE$70:AE78,AE78)-1),"",RANK(AE78,AE$70:AE$89,0)+COUNTIF(AE$70:AE78,AE78)-1)</f>
        <v>9</v>
      </c>
      <c r="AF100" s="9">
        <f>IF(ISERROR(RANK(AF78,AF$70:AF$89,0)+COUNTIF(AF$70:AF78,AF78)-1),"",RANK(AF78,AF$70:AF$89,0)+COUNTIF(AF$70:AF78,AF78)-1)</f>
        <v>3</v>
      </c>
      <c r="AG100" s="9">
        <f>IF(ISERROR(RANK(AG78,AG$70:AG$89,0)+COUNTIF(AG$70:AG78,AG78)-1),"",RANK(AG78,AG$70:AG$89,0)+COUNTIF(AG$70:AG78,AG78)-1)</f>
        <v>3</v>
      </c>
      <c r="AH100" s="9">
        <f>IF(ISERROR(RANK(AH78,AH$70:AH$89,0)+COUNTIF(AH$70:AH78,AH78)-1),"",RANK(AH78,AH$70:AH$89,0)+COUNTIF(AH$70:AH78,AH78)-1)</f>
        <v>1</v>
      </c>
      <c r="AI100" s="9">
        <f>IF(ISERROR(RANK(AI78,AI$70:AI$89,0)+COUNTIF(AI$70:AI78,AI78)-1),"",RANK(AI78,AI$70:AI$89,0)+COUNTIF(AI$70:AI78,AI78)-1)</f>
        <v>2</v>
      </c>
      <c r="AJ100" s="9" t="str">
        <f>IF(ISERROR(RANK(AJ78,AJ$70:AJ$89,0)+COUNTIF(AJ$70:AJ78,AJ78)-1),"",RANK(AJ78,AJ$70:AJ$89,0)+COUNTIF(AJ$70:AJ78,AJ78)-1)</f>
        <v/>
      </c>
      <c r="AK100" s="9" t="str">
        <f>IF(ISERROR(RANK(AK78,AK$70:AK$89,0)+COUNTIF(AK$70:AK78,AK78)-1),"",RANK(AK78,AK$70:AK$89,0)+COUNTIF(AK$70:AK78,AK78)-1)</f>
        <v/>
      </c>
      <c r="AL100" s="9" t="str">
        <f>IF(ISERROR(RANK(AL78,AL$70:AL$89,0)+COUNTIF(AL$70:AL78,AL78)-1),"",RANK(AL78,AL$70:AL$89,0)+COUNTIF(AL$70:AL78,AL78)-1)</f>
        <v/>
      </c>
      <c r="AM100" s="9" t="str">
        <f>IF(ISERROR(RANK(AM78,AM$70:AM$89,0)+COUNTIF(AM$70:AM78,AM78)-1),"",RANK(AM78,AM$70:AM$89,0)+COUNTIF(AM$70:AM78,AM78)-1)</f>
        <v/>
      </c>
    </row>
    <row r="101" spans="1:39" ht="12.75" customHeight="1" x14ac:dyDescent="0.35">
      <c r="A101" s="68" t="str">
        <f t="shared" si="8"/>
        <v>Huddersfield</v>
      </c>
      <c r="B101" s="9">
        <f>IF(ISERROR(RANK(B79,B$70:B$89,0)+COUNTIF(B$70:B79,B79)-1),"",RANK(B79,B$70:B$89,0)+COUNTIF(B$70:B79,B79)-1)</f>
        <v>15</v>
      </c>
      <c r="C101" s="9">
        <f>IF(ISERROR(RANK(C79,C$70:C$89,0)+COUNTIF(C$70:C79,C79)-1),"",RANK(C79,C$70:C$89,0)+COUNTIF(C$70:C79,C79)-1)</f>
        <v>15</v>
      </c>
      <c r="D101" s="9">
        <f>IF(ISERROR(RANK(D79,D$70:D$89,0)+COUNTIF(D$70:D79,D79)-1),"",RANK(D79,D$70:D$89,0)+COUNTIF(D$70:D79,D79)-1)</f>
        <v>12</v>
      </c>
      <c r="E101" s="9">
        <f>IF(ISERROR(RANK(E79,E$70:E$89,0)+COUNTIF(E$70:E79,E79)-1),"",RANK(E79,E$70:E$89,0)+COUNTIF(E$70:E79,E79)-1)</f>
        <v>18</v>
      </c>
      <c r="F101" s="9">
        <f>IF(ISERROR(RANK(F79,F$70:F$89,0)+COUNTIF(F$70:F79,F79)-1),"",RANK(F79,F$70:F$89,0)+COUNTIF(F$70:F79,F79)-1)</f>
        <v>17</v>
      </c>
      <c r="G101" s="9">
        <f>IF(ISERROR(RANK(G79,G$70:G$89,0)+COUNTIF(G$70:G79,G79)-1),"",RANK(G79,G$70:G$89,0)+COUNTIF(G$70:G79,G79)-1)</f>
        <v>14</v>
      </c>
      <c r="H101" s="9">
        <f>IF(ISERROR(RANK(H79,H$70:H$89,0)+COUNTIF(H$70:H79,H79)-1),"",RANK(H79,H$70:H$89,0)+COUNTIF(H$70:H79,H79)-1)</f>
        <v>8</v>
      </c>
      <c r="I101" s="9">
        <f>IF(ISERROR(RANK(I79,I$70:I$89,0)+COUNTIF(I$70:I79,I79)-1),"",RANK(I79,I$70:I$89,0)+COUNTIF(I$70:I79,I79)-1)</f>
        <v>1</v>
      </c>
      <c r="J101" s="9">
        <f>IF(ISERROR(RANK(J79,J$70:J$89,0)+COUNTIF(J$70:J79,J79)-1),"",RANK(J79,J$70:J$89,0)+COUNTIF(J$70:J79,J79)-1)</f>
        <v>1</v>
      </c>
      <c r="K101" s="9">
        <f>IF(ISERROR(RANK(K79,K$70:K$89,0)+COUNTIF(K$70:K79,K79)-1),"",RANK(K79,K$70:K$89,0)+COUNTIF(K$70:K79,K79)-1)</f>
        <v>1</v>
      </c>
      <c r="L101" s="9">
        <f>IF(ISERROR(RANK(L79,L$70:L$89,0)+COUNTIF(L$70:L79,L79)-1),"",RANK(L79,L$70:L$89,0)+COUNTIF(L$70:L79,L79)-1)</f>
        <v>1</v>
      </c>
      <c r="M101" s="9">
        <f>IF(ISERROR(RANK(M79,M$70:M$89,0)+COUNTIF(M$70:M79,M79)-1),"",RANK(M79,M$70:M$89,0)+COUNTIF(M$70:M79,M79)-1)</f>
        <v>1</v>
      </c>
      <c r="N101" s="9">
        <f>IF(ISERROR(RANK(N79,N$70:N$89,0)+COUNTIF(N$70:N79,N79)-1),"",RANK(N79,N$70:N$89,0)+COUNTIF(N$70:N79,N79)-1)</f>
        <v>4</v>
      </c>
      <c r="O101" s="9">
        <f>IF(ISERROR(RANK(O79,O$70:O$89,0)+COUNTIF(O$70:O79,O79)-1),"",RANK(O79,O$70:O$89,0)+COUNTIF(O$70:O79,O79)-1)</f>
        <v>3</v>
      </c>
      <c r="P101" s="9">
        <f>IF(ISERROR(RANK(P79,P$70:P$89,0)+COUNTIF(P$70:P79,P79)-1),"",RANK(P79,P$70:P$89,0)+COUNTIF(P$70:P79,P79)-1)</f>
        <v>16</v>
      </c>
      <c r="Q101" s="9">
        <f>IF(ISERROR(RANK(Q79,Q$70:Q$89,0)+COUNTIF(Q$70:Q79,Q79)-1),"",RANK(Q79,Q$70:Q$89,0)+COUNTIF(Q$70:Q79,Q79)-1)</f>
        <v>17</v>
      </c>
      <c r="R101" s="9">
        <f>IF(ISERROR(RANK(R79,R$70:R$89,0)+COUNTIF(R$70:R79,R79)-1),"",RANK(R79,R$70:R$89,0)+COUNTIF(R$70:R79,R79)-1)</f>
        <v>15</v>
      </c>
      <c r="S101" s="9">
        <f>IF(ISERROR(RANK(S79,S$70:S$89,0)+COUNTIF(S$70:S79,S79)-1),"",RANK(S79,S$70:S$89,0)+COUNTIF(S$70:S79,S79)-1)</f>
        <v>16</v>
      </c>
      <c r="T101" s="9">
        <f>IF(ISERROR(RANK(T79,T$70:T$89,0)+COUNTIF(T$70:T79,T79)-1),"",RANK(T79,T$70:T$89,0)+COUNTIF(T$70:T79,T79)-1)</f>
        <v>20</v>
      </c>
      <c r="U101" s="9">
        <f>IF(ISERROR(RANK(U79,U$70:U$89,0)+COUNTIF(U$70:U79,U79)-1),"",RANK(U79,U$70:U$89,0)+COUNTIF(U$70:U79,U79)-1)</f>
        <v>12</v>
      </c>
      <c r="V101" s="9">
        <f>IF(ISERROR(RANK(V79,V$70:V$89,0)+COUNTIF(V$70:V79,V79)-1),"",RANK(V79,V$70:V$89,0)+COUNTIF(V$70:V79,V79)-1)</f>
        <v>16</v>
      </c>
      <c r="W101" s="9">
        <f>IF(ISERROR(RANK(W79,W$70:W$89,0)+COUNTIF(W$70:W79,W79)-1),"",RANK(W79,W$70:W$89,0)+COUNTIF(W$70:W79,W79)-1)</f>
        <v>14</v>
      </c>
      <c r="X101" s="9">
        <f>IF(ISERROR(RANK(X79,X$70:X$89,0)+COUNTIF(X$70:X79,X79)-1),"",RANK(X79,X$70:X$89,0)+COUNTIF(X$70:X79,X79)-1)</f>
        <v>18</v>
      </c>
      <c r="Y101" s="9">
        <f>IF(ISERROR(RANK(Y79,Y$70:Y$89,0)+COUNTIF(Y$70:Y79,Y79)-1),"",RANK(Y79,Y$70:Y$89,0)+COUNTIF(Y$70:Y79,Y79)-1)</f>
        <v>8</v>
      </c>
      <c r="Z101" s="9">
        <f>IF(ISERROR(RANK(Z79,Z$70:Z$89,0)+COUNTIF(Z$70:Z79,Z79)-1),"",RANK(Z79,Z$70:Z$89,0)+COUNTIF(Z$70:Z79,Z79)-1)</f>
        <v>17</v>
      </c>
      <c r="AA101" s="9">
        <f>IF(ISERROR(RANK(AA79,AA$70:AA$89,0)+COUNTIF(AA$70:AA79,AA79)-1),"",RANK(AA79,AA$70:AA$89,0)+COUNTIF(AA$70:AA79,AA79)-1)</f>
        <v>5</v>
      </c>
      <c r="AB101" s="9">
        <f>IF(ISERROR(RANK(AB79,AB$70:AB$89,0)+COUNTIF(AB$70:AB79,AB79)-1),"",RANK(AB79,AB$70:AB$89,0)+COUNTIF(AB$70:AB79,AB79)-1)</f>
        <v>7</v>
      </c>
      <c r="AC101" s="9">
        <f>IF(ISERROR(RANK(AC79,AC$70:AC$89,0)+COUNTIF(AC$70:AC79,AC79)-1),"",RANK(AC79,AC$70:AC$89,0)+COUNTIF(AC$70:AC79,AC79)-1)</f>
        <v>5</v>
      </c>
      <c r="AD101" s="9">
        <f>IF(ISERROR(RANK(AD79,AD$70:AD$89,0)+COUNTIF(AD$70:AD79,AD79)-1),"",RANK(AD79,AD$70:AD$89,0)+COUNTIF(AD$70:AD79,AD79)-1)</f>
        <v>1</v>
      </c>
      <c r="AE101" s="9">
        <f>IF(ISERROR(RANK(AE79,AE$70:AE$89,0)+COUNTIF(AE$70:AE79,AE79)-1),"",RANK(AE79,AE$70:AE$89,0)+COUNTIF(AE$70:AE79,AE79)-1)</f>
        <v>2</v>
      </c>
      <c r="AF101" s="9">
        <f>IF(ISERROR(RANK(AF79,AF$70:AF$89,0)+COUNTIF(AF$70:AF79,AF79)-1),"",RANK(AF79,AF$70:AF$89,0)+COUNTIF(AF$70:AF79,AF79)-1)</f>
        <v>2</v>
      </c>
      <c r="AG101" s="9">
        <f>IF(ISERROR(RANK(AG79,AG$70:AG$89,0)+COUNTIF(AG$70:AG79,AG79)-1),"",RANK(AG79,AG$70:AG$89,0)+COUNTIF(AG$70:AG79,AG79)-1)</f>
        <v>13</v>
      </c>
      <c r="AH101" s="9">
        <f>IF(ISERROR(RANK(AH79,AH$70:AH$89,0)+COUNTIF(AH$70:AH79,AH79)-1),"",RANK(AH79,AH$70:AH$89,0)+COUNTIF(AH$70:AH79,AH79)-1)</f>
        <v>16</v>
      </c>
      <c r="AI101" s="9">
        <f>IF(ISERROR(RANK(AI79,AI$70:AI$89,0)+COUNTIF(AI$70:AI79,AI79)-1),"",RANK(AI79,AI$70:AI$89,0)+COUNTIF(AI$70:AI79,AI79)-1)</f>
        <v>19</v>
      </c>
      <c r="AJ101" s="9" t="str">
        <f>IF(ISERROR(RANK(AJ79,AJ$70:AJ$89,0)+COUNTIF(AJ$70:AJ79,AJ79)-1),"",RANK(AJ79,AJ$70:AJ$89,0)+COUNTIF(AJ$70:AJ79,AJ79)-1)</f>
        <v/>
      </c>
      <c r="AK101" s="9" t="str">
        <f>IF(ISERROR(RANK(AK79,AK$70:AK$89,0)+COUNTIF(AK$70:AK79,AK79)-1),"",RANK(AK79,AK$70:AK$89,0)+COUNTIF(AK$70:AK79,AK79)-1)</f>
        <v/>
      </c>
      <c r="AL101" s="9" t="str">
        <f>IF(ISERROR(RANK(AL79,AL$70:AL$89,0)+COUNTIF(AL$70:AL79,AL79)-1),"",RANK(AL79,AL$70:AL$89,0)+COUNTIF(AL$70:AL79,AL79)-1)</f>
        <v/>
      </c>
      <c r="AM101" s="9" t="str">
        <f>IF(ISERROR(RANK(AM79,AM$70:AM$89,0)+COUNTIF(AM$70:AM79,AM79)-1),"",RANK(AM79,AM$70:AM$89,0)+COUNTIF(AM$70:AM79,AM79)-1)</f>
        <v/>
      </c>
    </row>
    <row r="102" spans="1:39" ht="12.75" customHeight="1" x14ac:dyDescent="0.35">
      <c r="A102" s="68" t="str">
        <f t="shared" si="8"/>
        <v>Leicester</v>
      </c>
      <c r="B102" s="9">
        <f>IF(ISERROR(RANK(B80,B$70:B$89,0)+COUNTIF(B$70:B80,B80)-1),"",RANK(B80,B$70:B$89,0)+COUNTIF(B$70:B80,B80)-1)</f>
        <v>11</v>
      </c>
      <c r="C102" s="9">
        <f>IF(ISERROR(RANK(C80,C$70:C$89,0)+COUNTIF(C$70:C80,C80)-1),"",RANK(C80,C$70:C$89,0)+COUNTIF(C$70:C80,C80)-1)</f>
        <v>3</v>
      </c>
      <c r="D102" s="9">
        <f>IF(ISERROR(RANK(D80,D$70:D$89,0)+COUNTIF(D$70:D80,D80)-1),"",RANK(D80,D$70:D$89,0)+COUNTIF(D$70:D80,D80)-1)</f>
        <v>6</v>
      </c>
      <c r="E102" s="9">
        <f>IF(ISERROR(RANK(E80,E$70:E$89,0)+COUNTIF(E$70:E80,E80)-1),"",RANK(E80,E$70:E$89,0)+COUNTIF(E$70:E80,E80)-1)</f>
        <v>3</v>
      </c>
      <c r="F102" s="9">
        <f>IF(ISERROR(RANK(F80,F$70:F$89,0)+COUNTIF(F$70:F80,F80)-1),"",RANK(F80,F$70:F$89,0)+COUNTIF(F$70:F80,F80)-1)</f>
        <v>5</v>
      </c>
      <c r="G102" s="9">
        <f>IF(ISERROR(RANK(G80,G$70:G$89,0)+COUNTIF(G$70:G80,G80)-1),"",RANK(G80,G$70:G$89,0)+COUNTIF(G$70:G80,G80)-1)</f>
        <v>2</v>
      </c>
      <c r="H102" s="9">
        <f>IF(ISERROR(RANK(H80,H$70:H$89,0)+COUNTIF(H$70:H80,H80)-1),"",RANK(H80,H$70:H$89,0)+COUNTIF(H$70:H80,H80)-1)</f>
        <v>2</v>
      </c>
      <c r="I102" s="9">
        <f>IF(ISERROR(RANK(I80,I$70:I$89,0)+COUNTIF(I$70:I80,I80)-1),"",RANK(I80,I$70:I$89,0)+COUNTIF(I$70:I80,I80)-1)</f>
        <v>3</v>
      </c>
      <c r="J102" s="9">
        <f>IF(ISERROR(RANK(J80,J$70:J$89,0)+COUNTIF(J$70:J80,J80)-1),"",RANK(J80,J$70:J$89,0)+COUNTIF(J$70:J80,J80)-1)</f>
        <v>5</v>
      </c>
      <c r="K102" s="9">
        <f>IF(ISERROR(RANK(K80,K$70:K$89,0)+COUNTIF(K$70:K80,K80)-1),"",RANK(K80,K$70:K$89,0)+COUNTIF(K$70:K80,K80)-1)</f>
        <v>4</v>
      </c>
      <c r="L102" s="9">
        <f>IF(ISERROR(RANK(L80,L$70:L$89,0)+COUNTIF(L$70:L80,L80)-1),"",RANK(L80,L$70:L$89,0)+COUNTIF(L$70:L80,L80)-1)</f>
        <v>9</v>
      </c>
      <c r="M102" s="9">
        <f>IF(ISERROR(RANK(M80,M$70:M$89,0)+COUNTIF(M$70:M80,M80)-1),"",RANK(M80,M$70:M$89,0)+COUNTIF(M$70:M80,M80)-1)</f>
        <v>8</v>
      </c>
      <c r="N102" s="9">
        <f>IF(ISERROR(RANK(N80,N$70:N$89,0)+COUNTIF(N$70:N80,N80)-1),"",RANK(N80,N$70:N$89,0)+COUNTIF(N$70:N80,N80)-1)</f>
        <v>8</v>
      </c>
      <c r="O102" s="9">
        <f>IF(ISERROR(RANK(O80,O$70:O$89,0)+COUNTIF(O$70:O80,O80)-1),"",RANK(O80,O$70:O$89,0)+COUNTIF(O$70:O80,O80)-1)</f>
        <v>12</v>
      </c>
      <c r="P102" s="9">
        <f>IF(ISERROR(RANK(P80,P$70:P$89,0)+COUNTIF(P$70:P80,P80)-1),"",RANK(P80,P$70:P$89,0)+COUNTIF(P$70:P80,P80)-1)</f>
        <v>20</v>
      </c>
      <c r="Q102" s="9">
        <f>IF(ISERROR(RANK(Q80,Q$70:Q$89,0)+COUNTIF(Q$70:Q80,Q80)-1),"",RANK(Q80,Q$70:Q$89,0)+COUNTIF(Q$70:Q80,Q80)-1)</f>
        <v>20</v>
      </c>
      <c r="R102" s="9">
        <f>IF(ISERROR(RANK(R80,R$70:R$89,0)+COUNTIF(R$70:R80,R80)-1),"",RANK(R80,R$70:R$89,0)+COUNTIF(R$70:R80,R80)-1)</f>
        <v>20</v>
      </c>
      <c r="S102" s="9">
        <f>IF(ISERROR(RANK(S80,S$70:S$89,0)+COUNTIF(S$70:S80,S80)-1),"",RANK(S80,S$70:S$89,0)+COUNTIF(S$70:S80,S80)-1)</f>
        <v>18</v>
      </c>
      <c r="T102" s="9">
        <f>IF(ISERROR(RANK(T80,T$70:T$89,0)+COUNTIF(T$70:T80,T80)-1),"",RANK(T80,T$70:T$89,0)+COUNTIF(T$70:T80,T80)-1)</f>
        <v>13</v>
      </c>
      <c r="U102" s="9">
        <f>IF(ISERROR(RANK(U80,U$70:U$89,0)+COUNTIF(U$70:U80,U80)-1),"",RANK(U80,U$70:U$89,0)+COUNTIF(U$70:U80,U80)-1)</f>
        <v>14</v>
      </c>
      <c r="V102" s="9">
        <f>IF(ISERROR(RANK(V80,V$70:V$89,0)+COUNTIF(V$70:V80,V80)-1),"",RANK(V80,V$70:V$89,0)+COUNTIF(V$70:V80,V80)-1)</f>
        <v>18</v>
      </c>
      <c r="W102" s="9">
        <f>IF(ISERROR(RANK(W80,W$70:W$89,0)+COUNTIF(W$70:W80,W80)-1),"",RANK(W80,W$70:W$89,0)+COUNTIF(W$70:W80,W80)-1)</f>
        <v>20</v>
      </c>
      <c r="X102" s="9">
        <f>IF(ISERROR(RANK(X80,X$70:X$89,0)+COUNTIF(X$70:X80,X80)-1),"",RANK(X80,X$70:X$89,0)+COUNTIF(X$70:X80,X80)-1)</f>
        <v>20</v>
      </c>
      <c r="Y102" s="9">
        <f>IF(ISERROR(RANK(Y80,Y$70:Y$89,0)+COUNTIF(Y$70:Y80,Y80)-1),"",RANK(Y80,Y$70:Y$89,0)+COUNTIF(Y$70:Y80,Y80)-1)</f>
        <v>19</v>
      </c>
      <c r="Z102" s="9">
        <f>IF(ISERROR(RANK(Z80,Z$70:Z$89,0)+COUNTIF(Z$70:Z80,Z80)-1),"",RANK(Z80,Z$70:Z$89,0)+COUNTIF(Z$70:Z80,Z80)-1)</f>
        <v>12</v>
      </c>
      <c r="AA102" s="9">
        <f>IF(ISERROR(RANK(AA80,AA$70:AA$89,0)+COUNTIF(AA$70:AA80,AA80)-1),"",RANK(AA80,AA$70:AA$89,0)+COUNTIF(AA$70:AA80,AA80)-1)</f>
        <v>4</v>
      </c>
      <c r="AB102" s="9">
        <f>IF(ISERROR(RANK(AB80,AB$70:AB$89,0)+COUNTIF(AB$70:AB80,AB80)-1),"",RANK(AB80,AB$70:AB$89,0)+COUNTIF(AB$70:AB80,AB80)-1)</f>
        <v>3</v>
      </c>
      <c r="AC102" s="9">
        <f>IF(ISERROR(RANK(AC80,AC$70:AC$89,0)+COUNTIF(AC$70:AC80,AC80)-1),"",RANK(AC80,AC$70:AC$89,0)+COUNTIF(AC$70:AC80,AC80)-1)</f>
        <v>3</v>
      </c>
      <c r="AD102" s="9">
        <f>IF(ISERROR(RANK(AD80,AD$70:AD$89,0)+COUNTIF(AD$70:AD80,AD80)-1),"",RANK(AD80,AD$70:AD$89,0)+COUNTIF(AD$70:AD80,AD80)-1)</f>
        <v>5</v>
      </c>
      <c r="AE102" s="9">
        <f>IF(ISERROR(RANK(AE80,AE$70:AE$89,0)+COUNTIF(AE$70:AE80,AE80)-1),"",RANK(AE80,AE$70:AE$89,0)+COUNTIF(AE$70:AE80,AE80)-1)</f>
        <v>3</v>
      </c>
      <c r="AF102" s="9">
        <f>IF(ISERROR(RANK(AF80,AF$70:AF$89,0)+COUNTIF(AF$70:AF80,AF80)-1),"",RANK(AF80,AF$70:AF$89,0)+COUNTIF(AF$70:AF80,AF80)-1)</f>
        <v>11</v>
      </c>
      <c r="AG102" s="9">
        <f>IF(ISERROR(RANK(AG80,AG$70:AG$89,0)+COUNTIF(AG$70:AG80,AG80)-1),"",RANK(AG80,AG$70:AG$89,0)+COUNTIF(AG$70:AG80,AG80)-1)</f>
        <v>2</v>
      </c>
      <c r="AH102" s="9">
        <f>IF(ISERROR(RANK(AH80,AH$70:AH$89,0)+COUNTIF(AH$70:AH80,AH80)-1),"",RANK(AH80,AH$70:AH$89,0)+COUNTIF(AH$70:AH80,AH80)-1)</f>
        <v>11</v>
      </c>
      <c r="AI102" s="9">
        <f>IF(ISERROR(RANK(AI80,AI$70:AI$89,0)+COUNTIF(AI$70:AI80,AI80)-1),"",RANK(AI80,AI$70:AI$89,0)+COUNTIF(AI$70:AI80,AI80)-1)</f>
        <v>14</v>
      </c>
      <c r="AJ102" s="9" t="str">
        <f>IF(ISERROR(RANK(AJ80,AJ$70:AJ$89,0)+COUNTIF(AJ$70:AJ80,AJ80)-1),"",RANK(AJ80,AJ$70:AJ$89,0)+COUNTIF(AJ$70:AJ80,AJ80)-1)</f>
        <v/>
      </c>
      <c r="AK102" s="9" t="str">
        <f>IF(ISERROR(RANK(AK80,AK$70:AK$89,0)+COUNTIF(AK$70:AK80,AK80)-1),"",RANK(AK80,AK$70:AK$89,0)+COUNTIF(AK$70:AK80,AK80)-1)</f>
        <v/>
      </c>
      <c r="AL102" s="9" t="str">
        <f>IF(ISERROR(RANK(AL80,AL$70:AL$89,0)+COUNTIF(AL$70:AL80,AL80)-1),"",RANK(AL80,AL$70:AL$89,0)+COUNTIF(AL$70:AL80,AL80)-1)</f>
        <v/>
      </c>
      <c r="AM102" s="9" t="str">
        <f>IF(ISERROR(RANK(AM80,AM$70:AM$89,0)+COUNTIF(AM$70:AM80,AM80)-1),"",RANK(AM80,AM$70:AM$89,0)+COUNTIF(AM$70:AM80,AM80)-1)</f>
        <v/>
      </c>
    </row>
    <row r="103" spans="1:39" ht="12.75" customHeight="1" x14ac:dyDescent="0.35">
      <c r="A103" s="68" t="str">
        <f t="shared" si="8"/>
        <v>Liverpool</v>
      </c>
      <c r="B103" s="9">
        <f>IF(ISERROR(RANK(B81,B$70:B$89,0)+COUNTIF(B$70:B81,B81)-1),"",RANK(B81,B$70:B$89,0)+COUNTIF(B$70:B81,B81)-1)</f>
        <v>6</v>
      </c>
      <c r="C103" s="9">
        <f>IF(ISERROR(RANK(C81,C$70:C$89,0)+COUNTIF(C$70:C81,C81)-1),"",RANK(C81,C$70:C$89,0)+COUNTIF(C$70:C81,C81)-1)</f>
        <v>12</v>
      </c>
      <c r="D103" s="9">
        <f>IF(ISERROR(RANK(D81,D$70:D$89,0)+COUNTIF(D$70:D81,D81)-1),"",RANK(D81,D$70:D$89,0)+COUNTIF(D$70:D81,D81)-1)</f>
        <v>17</v>
      </c>
      <c r="E103" s="9">
        <f>IF(ISERROR(RANK(E81,E$70:E$89,0)+COUNTIF(E$70:E81,E81)-1),"",RANK(E81,E$70:E$89,0)+COUNTIF(E$70:E81,E81)-1)</f>
        <v>20</v>
      </c>
      <c r="F103" s="9">
        <f>IF(ISERROR(RANK(F81,F$70:F$89,0)+COUNTIF(F$70:F81,F81)-1),"",RANK(F81,F$70:F$89,0)+COUNTIF(F$70:F81,F81)-1)</f>
        <v>20</v>
      </c>
      <c r="G103" s="9">
        <f>IF(ISERROR(RANK(G81,G$70:G$89,0)+COUNTIF(G$70:G81,G81)-1),"",RANK(G81,G$70:G$89,0)+COUNTIF(G$70:G81,G81)-1)</f>
        <v>16</v>
      </c>
      <c r="H103" s="9">
        <f>IF(ISERROR(RANK(H81,H$70:H$89,0)+COUNTIF(H$70:H81,H81)-1),"",RANK(H81,H$70:H$89,0)+COUNTIF(H$70:H81,H81)-1)</f>
        <v>20</v>
      </c>
      <c r="I103" s="9">
        <f>IF(ISERROR(RANK(I81,I$70:I$89,0)+COUNTIF(I$70:I81,I81)-1),"",RANK(I81,I$70:I$89,0)+COUNTIF(I$70:I81,I81)-1)</f>
        <v>15</v>
      </c>
      <c r="J103" s="9">
        <f>IF(ISERROR(RANK(J81,J$70:J$89,0)+COUNTIF(J$70:J81,J81)-1),"",RANK(J81,J$70:J$89,0)+COUNTIF(J$70:J81,J81)-1)</f>
        <v>3</v>
      </c>
      <c r="K103" s="9">
        <f>IF(ISERROR(RANK(K81,K$70:K$89,0)+COUNTIF(K$70:K81,K81)-1),"",RANK(K81,K$70:K$89,0)+COUNTIF(K$70:K81,K81)-1)</f>
        <v>2</v>
      </c>
      <c r="L103" s="9">
        <f>IF(ISERROR(RANK(L81,L$70:L$89,0)+COUNTIF(L$70:L81,L81)-1),"",RANK(L81,L$70:L$89,0)+COUNTIF(L$70:L81,L81)-1)</f>
        <v>6</v>
      </c>
      <c r="M103" s="9">
        <f>IF(ISERROR(RANK(M81,M$70:M$89,0)+COUNTIF(M$70:M81,M81)-1),"",RANK(M81,M$70:M$89,0)+COUNTIF(M$70:M81,M81)-1)</f>
        <v>2</v>
      </c>
      <c r="N103" s="9">
        <f>IF(ISERROR(RANK(N81,N$70:N$89,0)+COUNTIF(N$70:N81,N81)-1),"",RANK(N81,N$70:N$89,0)+COUNTIF(N$70:N81,N81)-1)</f>
        <v>6</v>
      </c>
      <c r="O103" s="9">
        <f>IF(ISERROR(RANK(O81,O$70:O$89,0)+COUNTIF(O$70:O81,O81)-1),"",RANK(O81,O$70:O$89,0)+COUNTIF(O$70:O81,O81)-1)</f>
        <v>8</v>
      </c>
      <c r="P103" s="9">
        <f>IF(ISERROR(RANK(P81,P$70:P$89,0)+COUNTIF(P$70:P81,P81)-1),"",RANK(P81,P$70:P$89,0)+COUNTIF(P$70:P81,P81)-1)</f>
        <v>14</v>
      </c>
      <c r="Q103" s="9">
        <f>IF(ISERROR(RANK(Q81,Q$70:Q$89,0)+COUNTIF(Q$70:Q81,Q81)-1),"",RANK(Q81,Q$70:Q$89,0)+COUNTIF(Q$70:Q81,Q81)-1)</f>
        <v>3</v>
      </c>
      <c r="R103" s="9">
        <f>IF(ISERROR(RANK(R81,R$70:R$89,0)+COUNTIF(R$70:R81,R81)-1),"",RANK(R81,R$70:R$89,0)+COUNTIF(R$70:R81,R81)-1)</f>
        <v>12</v>
      </c>
      <c r="S103" s="9">
        <f>IF(ISERROR(RANK(S81,S$70:S$89,0)+COUNTIF(S$70:S81,S81)-1),"",RANK(S81,S$70:S$89,0)+COUNTIF(S$70:S81,S81)-1)</f>
        <v>9</v>
      </c>
      <c r="T103" s="9">
        <f>IF(ISERROR(RANK(T81,T$70:T$89,0)+COUNTIF(T$70:T81,T81)-1),"",RANK(T81,T$70:T$89,0)+COUNTIF(T$70:T81,T81)-1)</f>
        <v>10</v>
      </c>
      <c r="U103" s="9">
        <f>IF(ISERROR(RANK(U81,U$70:U$89,0)+COUNTIF(U$70:U81,U81)-1),"",RANK(U81,U$70:U$89,0)+COUNTIF(U$70:U81,U81)-1)</f>
        <v>5</v>
      </c>
      <c r="V103" s="9">
        <f>IF(ISERROR(RANK(V81,V$70:V$89,0)+COUNTIF(V$70:V81,V81)-1),"",RANK(V81,V$70:V$89,0)+COUNTIF(V$70:V81,V81)-1)</f>
        <v>8</v>
      </c>
      <c r="W103" s="9">
        <f>IF(ISERROR(RANK(W81,W$70:W$89,0)+COUNTIF(W$70:W81,W81)-1),"",RANK(W81,W$70:W$89,0)+COUNTIF(W$70:W81,W81)-1)</f>
        <v>1</v>
      </c>
      <c r="X103" s="9">
        <f>IF(ISERROR(RANK(X81,X$70:X$89,0)+COUNTIF(X$70:X81,X81)-1),"",RANK(X81,X$70:X$89,0)+COUNTIF(X$70:X81,X81)-1)</f>
        <v>5</v>
      </c>
      <c r="Y103" s="9">
        <f>IF(ISERROR(RANK(Y81,Y$70:Y$89,0)+COUNTIF(Y$70:Y81,Y81)-1),"",RANK(Y81,Y$70:Y$89,0)+COUNTIF(Y$70:Y81,Y81)-1)</f>
        <v>4</v>
      </c>
      <c r="Z103" s="9">
        <f>IF(ISERROR(RANK(Z81,Z$70:Z$89,0)+COUNTIF(Z$70:Z81,Z81)-1),"",RANK(Z81,Z$70:Z$89,0)+COUNTIF(Z$70:Z81,Z81)-1)</f>
        <v>14</v>
      </c>
      <c r="AA103" s="9">
        <f>IF(ISERROR(RANK(AA81,AA$70:AA$89,0)+COUNTIF(AA$70:AA81,AA81)-1),"",RANK(AA81,AA$70:AA$89,0)+COUNTIF(AA$70:AA81,AA81)-1)</f>
        <v>15</v>
      </c>
      <c r="AB103" s="9">
        <f>IF(ISERROR(RANK(AB81,AB$70:AB$89,0)+COUNTIF(AB$70:AB81,AB81)-1),"",RANK(AB81,AB$70:AB$89,0)+COUNTIF(AB$70:AB81,AB81)-1)</f>
        <v>18</v>
      </c>
      <c r="AC103" s="9">
        <f>IF(ISERROR(RANK(AC81,AC$70:AC$89,0)+COUNTIF(AC$70:AC81,AC81)-1),"",RANK(AC81,AC$70:AC$89,0)+COUNTIF(AC$70:AC81,AC81)-1)</f>
        <v>9</v>
      </c>
      <c r="AD103" s="9">
        <f>IF(ISERROR(RANK(AD81,AD$70:AD$89,0)+COUNTIF(AD$70:AD81,AD81)-1),"",RANK(AD81,AD$70:AD$89,0)+COUNTIF(AD$70:AD81,AD81)-1)</f>
        <v>14</v>
      </c>
      <c r="AE103" s="9">
        <f>IF(ISERROR(RANK(AE81,AE$70:AE$89,0)+COUNTIF(AE$70:AE81,AE81)-1),"",RANK(AE81,AE$70:AE$89,0)+COUNTIF(AE$70:AE81,AE81)-1)</f>
        <v>18</v>
      </c>
      <c r="AF103" s="9">
        <f>IF(ISERROR(RANK(AF81,AF$70:AF$89,0)+COUNTIF(AF$70:AF81,AF81)-1),"",RANK(AF81,AF$70:AF$89,0)+COUNTIF(AF$70:AF81,AF81)-1)</f>
        <v>16</v>
      </c>
      <c r="AG103" s="9">
        <f>IF(ISERROR(RANK(AG81,AG$70:AG$89,0)+COUNTIF(AG$70:AG81,AG81)-1),"",RANK(AG81,AG$70:AG$89,0)+COUNTIF(AG$70:AG81,AG81)-1)</f>
        <v>11</v>
      </c>
      <c r="AH103" s="9">
        <f>IF(ISERROR(RANK(AH81,AH$70:AH$89,0)+COUNTIF(AH$70:AH81,AH81)-1),"",RANK(AH81,AH$70:AH$89,0)+COUNTIF(AH$70:AH81,AH81)-1)</f>
        <v>13</v>
      </c>
      <c r="AI103" s="9">
        <f>IF(ISERROR(RANK(AI81,AI$70:AI$89,0)+COUNTIF(AI$70:AI81,AI81)-1),"",RANK(AI81,AI$70:AI$89,0)+COUNTIF(AI$70:AI81,AI81)-1)</f>
        <v>9</v>
      </c>
      <c r="AJ103" s="9" t="str">
        <f>IF(ISERROR(RANK(AJ81,AJ$70:AJ$89,0)+COUNTIF(AJ$70:AJ81,AJ81)-1),"",RANK(AJ81,AJ$70:AJ$89,0)+COUNTIF(AJ$70:AJ81,AJ81)-1)</f>
        <v/>
      </c>
      <c r="AK103" s="9" t="str">
        <f>IF(ISERROR(RANK(AK81,AK$70:AK$89,0)+COUNTIF(AK$70:AK81,AK81)-1),"",RANK(AK81,AK$70:AK$89,0)+COUNTIF(AK$70:AK81,AK81)-1)</f>
        <v/>
      </c>
      <c r="AL103" s="9" t="str">
        <f>IF(ISERROR(RANK(AL81,AL$70:AL$89,0)+COUNTIF(AL$70:AL81,AL81)-1),"",RANK(AL81,AL$70:AL$89,0)+COUNTIF(AL$70:AL81,AL81)-1)</f>
        <v/>
      </c>
      <c r="AM103" s="9" t="str">
        <f>IF(ISERROR(RANK(AM81,AM$70:AM$89,0)+COUNTIF(AM$70:AM81,AM81)-1),"",RANK(AM81,AM$70:AM$89,0)+COUNTIF(AM$70:AM81,AM81)-1)</f>
        <v/>
      </c>
    </row>
    <row r="104" spans="1:39" ht="12.75" customHeight="1" x14ac:dyDescent="0.35">
      <c r="A104" s="68" t="str">
        <f t="shared" si="8"/>
        <v>Man City</v>
      </c>
      <c r="B104" s="9">
        <f>IF(ISERROR(RANK(B82,B$70:B$89,0)+COUNTIF(B$70:B82,B82)-1),"",RANK(B82,B$70:B$89,0)+COUNTIF(B$70:B82,B82)-1)</f>
        <v>3</v>
      </c>
      <c r="C104" s="9">
        <f>IF(ISERROR(RANK(C82,C$70:C$89,0)+COUNTIF(C$70:C82,C82)-1),"",RANK(C82,C$70:C$89,0)+COUNTIF(C$70:C82,C82)-1)</f>
        <v>2</v>
      </c>
      <c r="D104" s="9">
        <f>IF(ISERROR(RANK(D82,D$70:D$89,0)+COUNTIF(D$70:D82,D82)-1),"",RANK(D82,D$70:D$89,0)+COUNTIF(D$70:D82,D82)-1)</f>
        <v>4</v>
      </c>
      <c r="E104" s="9">
        <f>IF(ISERROR(RANK(E82,E$70:E$89,0)+COUNTIF(E$70:E82,E82)-1),"",RANK(E82,E$70:E$89,0)+COUNTIF(E$70:E82,E82)-1)</f>
        <v>11</v>
      </c>
      <c r="F104" s="9">
        <f>IF(ISERROR(RANK(F82,F$70:F$89,0)+COUNTIF(F$70:F82,F82)-1),"",RANK(F82,F$70:F$89,0)+COUNTIF(F$70:F82,F82)-1)</f>
        <v>14</v>
      </c>
      <c r="G104" s="9">
        <f>IF(ISERROR(RANK(G82,G$70:G$89,0)+COUNTIF(G$70:G82,G82)-1),"",RANK(G82,G$70:G$89,0)+COUNTIF(G$70:G82,G82)-1)</f>
        <v>19</v>
      </c>
      <c r="H104" s="9">
        <f>IF(ISERROR(RANK(H82,H$70:H$89,0)+COUNTIF(H$70:H82,H82)-1),"",RANK(H82,H$70:H$89,0)+COUNTIF(H$70:H82,H82)-1)</f>
        <v>19</v>
      </c>
      <c r="I104" s="9">
        <f>IF(ISERROR(RANK(I82,I$70:I$89,0)+COUNTIF(I$70:I82,I82)-1),"",RANK(I82,I$70:I$89,0)+COUNTIF(I$70:I82,I82)-1)</f>
        <v>20</v>
      </c>
      <c r="J104" s="9">
        <f>IF(ISERROR(RANK(J82,J$70:J$89,0)+COUNTIF(J$70:J82,J82)-1),"",RANK(J82,J$70:J$89,0)+COUNTIF(J$70:J82,J82)-1)</f>
        <v>17</v>
      </c>
      <c r="K104" s="9">
        <f>IF(ISERROR(RANK(K82,K$70:K$89,0)+COUNTIF(K$70:K82,K82)-1),"",RANK(K82,K$70:K$89,0)+COUNTIF(K$70:K82,K82)-1)</f>
        <v>14</v>
      </c>
      <c r="L104" s="9">
        <f>IF(ISERROR(RANK(L82,L$70:L$89,0)+COUNTIF(L$70:L82,L82)-1),"",RANK(L82,L$70:L$89,0)+COUNTIF(L$70:L82,L82)-1)</f>
        <v>7</v>
      </c>
      <c r="M104" s="9">
        <f>IF(ISERROR(RANK(M82,M$70:M$89,0)+COUNTIF(M$70:M82,M82)-1),"",RANK(M82,M$70:M$89,0)+COUNTIF(M$70:M82,M82)-1)</f>
        <v>11</v>
      </c>
      <c r="N104" s="9">
        <f>IF(ISERROR(RANK(N82,N$70:N$89,0)+COUNTIF(N$70:N82,N82)-1),"",RANK(N82,N$70:N$89,0)+COUNTIF(N$70:N82,N82)-1)</f>
        <v>1</v>
      </c>
      <c r="O104" s="9">
        <f>IF(ISERROR(RANK(O82,O$70:O$89,0)+COUNTIF(O$70:O82,O82)-1),"",RANK(O82,O$70:O$89,0)+COUNTIF(O$70:O82,O82)-1)</f>
        <v>2</v>
      </c>
      <c r="P104" s="9">
        <f>IF(ISERROR(RANK(P82,P$70:P$89,0)+COUNTIF(P$70:P82,P82)-1),"",RANK(P82,P$70:P$89,0)+COUNTIF(P$70:P82,P82)-1)</f>
        <v>8</v>
      </c>
      <c r="Q104" s="9">
        <f>IF(ISERROR(RANK(Q82,Q$70:Q$89,0)+COUNTIF(Q$70:Q82,Q82)-1),"",RANK(Q82,Q$70:Q$89,0)+COUNTIF(Q$70:Q82,Q82)-1)</f>
        <v>12</v>
      </c>
      <c r="R104" s="9">
        <f>IF(ISERROR(RANK(R82,R$70:R$89,0)+COUNTIF(R$70:R82,R82)-1),"",RANK(R82,R$70:R$89,0)+COUNTIF(R$70:R82,R82)-1)</f>
        <v>4</v>
      </c>
      <c r="S104" s="9">
        <f>IF(ISERROR(RANK(S82,S$70:S$89,0)+COUNTIF(S$70:S82,S82)-1),"",RANK(S82,S$70:S$89,0)+COUNTIF(S$70:S82,S82)-1)</f>
        <v>6</v>
      </c>
      <c r="T104" s="9">
        <f>IF(ISERROR(RANK(T82,T$70:T$89,0)+COUNTIF(T$70:T82,T82)-1),"",RANK(T82,T$70:T$89,0)+COUNTIF(T$70:T82,T82)-1)</f>
        <v>6</v>
      </c>
      <c r="U104" s="9">
        <f>IF(ISERROR(RANK(U82,U$70:U$89,0)+COUNTIF(U$70:U82,U82)-1),"",RANK(U82,U$70:U$89,0)+COUNTIF(U$70:U82,U82)-1)</f>
        <v>9</v>
      </c>
      <c r="V104" s="9">
        <f>IF(ISERROR(RANK(V82,V$70:V$89,0)+COUNTIF(V$70:V82,V82)-1),"",RANK(V82,V$70:V$89,0)+COUNTIF(V$70:V82,V82)-1)</f>
        <v>7</v>
      </c>
      <c r="W104" s="9">
        <f>IF(ISERROR(RANK(W82,W$70:W$89,0)+COUNTIF(W$70:W82,W82)-1),"",RANK(W82,W$70:W$89,0)+COUNTIF(W$70:W82,W82)-1)</f>
        <v>12</v>
      </c>
      <c r="X104" s="9">
        <f>IF(ISERROR(RANK(X82,X$70:X$89,0)+COUNTIF(X$70:X82,X82)-1),"",RANK(X82,X$70:X$89,0)+COUNTIF(X$70:X82,X82)-1)</f>
        <v>16</v>
      </c>
      <c r="Y104" s="9">
        <f>IF(ISERROR(RANK(Y82,Y$70:Y$89,0)+COUNTIF(Y$70:Y82,Y82)-1),"",RANK(Y82,Y$70:Y$89,0)+COUNTIF(Y$70:Y82,Y82)-1)</f>
        <v>5</v>
      </c>
      <c r="Z104" s="9">
        <f>IF(ISERROR(RANK(Z82,Z$70:Z$89,0)+COUNTIF(Z$70:Z82,Z82)-1),"",RANK(Z82,Z$70:Z$89,0)+COUNTIF(Z$70:Z82,Z82)-1)</f>
        <v>2</v>
      </c>
      <c r="AA104" s="9">
        <f>IF(ISERROR(RANK(AA82,AA$70:AA$89,0)+COUNTIF(AA$70:AA82,AA82)-1),"",RANK(AA82,AA$70:AA$89,0)+COUNTIF(AA$70:AA82,AA82)-1)</f>
        <v>2</v>
      </c>
      <c r="AB104" s="9">
        <f>IF(ISERROR(RANK(AB82,AB$70:AB$89,0)+COUNTIF(AB$70:AB82,AB82)-1),"",RANK(AB82,AB$70:AB$89,0)+COUNTIF(AB$70:AB82,AB82)-1)</f>
        <v>5</v>
      </c>
      <c r="AC104" s="9">
        <f>IF(ISERROR(RANK(AC82,AC$70:AC$89,0)+COUNTIF(AC$70:AC82,AC82)-1),"",RANK(AC82,AC$70:AC$89,0)+COUNTIF(AC$70:AC82,AC82)-1)</f>
        <v>4</v>
      </c>
      <c r="AD104" s="9">
        <f>IF(ISERROR(RANK(AD82,AD$70:AD$89,0)+COUNTIF(AD$70:AD82,AD82)-1),"",RANK(AD82,AD$70:AD$89,0)+COUNTIF(AD$70:AD82,AD82)-1)</f>
        <v>9</v>
      </c>
      <c r="AE104" s="9">
        <f>IF(ISERROR(RANK(AE82,AE$70:AE$89,0)+COUNTIF(AE$70:AE82,AE82)-1),"",RANK(AE82,AE$70:AE$89,0)+COUNTIF(AE$70:AE82,AE82)-1)</f>
        <v>11</v>
      </c>
      <c r="AF104" s="9">
        <f>IF(ISERROR(RANK(AF82,AF$70:AF$89,0)+COUNTIF(AF$70:AF82,AF82)-1),"",RANK(AF82,AF$70:AF$89,0)+COUNTIF(AF$70:AF82,AF82)-1)</f>
        <v>18</v>
      </c>
      <c r="AG104" s="9">
        <f>IF(ISERROR(RANK(AG82,AG$70:AG$89,0)+COUNTIF(AG$70:AG82,AG82)-1),"",RANK(AG82,AG$70:AG$89,0)+COUNTIF(AG$70:AG82,AG82)-1)</f>
        <v>15</v>
      </c>
      <c r="AH104" s="9">
        <f>IF(ISERROR(RANK(AH82,AH$70:AH$89,0)+COUNTIF(AH$70:AH82,AH82)-1),"",RANK(AH82,AH$70:AH$89,0)+COUNTIF(AH$70:AH82,AH82)-1)</f>
        <v>7</v>
      </c>
      <c r="AI104" s="9">
        <f>IF(ISERROR(RANK(AI82,AI$70:AI$89,0)+COUNTIF(AI$70:AI82,AI82)-1),"",RANK(AI82,AI$70:AI$89,0)+COUNTIF(AI$70:AI82,AI82)-1)</f>
        <v>11</v>
      </c>
      <c r="AJ104" s="9" t="str">
        <f>IF(ISERROR(RANK(AJ82,AJ$70:AJ$89,0)+COUNTIF(AJ$70:AJ82,AJ82)-1),"",RANK(AJ82,AJ$70:AJ$89,0)+COUNTIF(AJ$70:AJ82,AJ82)-1)</f>
        <v/>
      </c>
      <c r="AK104" s="9" t="str">
        <f>IF(ISERROR(RANK(AK82,AK$70:AK$89,0)+COUNTIF(AK$70:AK82,AK82)-1),"",RANK(AK82,AK$70:AK$89,0)+COUNTIF(AK$70:AK82,AK82)-1)</f>
        <v/>
      </c>
      <c r="AL104" s="9" t="str">
        <f>IF(ISERROR(RANK(AL82,AL$70:AL$89,0)+COUNTIF(AL$70:AL82,AL82)-1),"",RANK(AL82,AL$70:AL$89,0)+COUNTIF(AL$70:AL82,AL82)-1)</f>
        <v/>
      </c>
      <c r="AM104" s="9" t="str">
        <f>IF(ISERROR(RANK(AM82,AM$70:AM$89,0)+COUNTIF(AM$70:AM82,AM82)-1),"",RANK(AM82,AM$70:AM$89,0)+COUNTIF(AM$70:AM82,AM82)-1)</f>
        <v/>
      </c>
    </row>
    <row r="105" spans="1:39" ht="12.75" customHeight="1" x14ac:dyDescent="0.35">
      <c r="A105" s="68" t="str">
        <f t="shared" si="8"/>
        <v>Man Utd</v>
      </c>
      <c r="B105" s="9">
        <f>IF(ISERROR(RANK(B83,B$70:B$89,0)+COUNTIF(B$70:B83,B83)-1),"",RANK(B83,B$70:B$89,0)+COUNTIF(B$70:B83,B83)-1)</f>
        <v>10</v>
      </c>
      <c r="C105" s="9">
        <f>IF(ISERROR(RANK(C83,C$70:C$89,0)+COUNTIF(C$70:C83,C83)-1),"",RANK(C83,C$70:C$89,0)+COUNTIF(C$70:C83,C83)-1)</f>
        <v>13</v>
      </c>
      <c r="D105" s="9">
        <f>IF(ISERROR(RANK(D83,D$70:D$89,0)+COUNTIF(D$70:D83,D83)-1),"",RANK(D83,D$70:D$89,0)+COUNTIF(D$70:D83,D83)-1)</f>
        <v>11</v>
      </c>
      <c r="E105" s="9">
        <f>IF(ISERROR(RANK(E83,E$70:E$89,0)+COUNTIF(E$70:E83,E83)-1),"",RANK(E83,E$70:E$89,0)+COUNTIF(E$70:E83,E83)-1)</f>
        <v>9</v>
      </c>
      <c r="F105" s="9">
        <f>IF(ISERROR(RANK(F83,F$70:F$89,0)+COUNTIF(F$70:F83,F83)-1),"",RANK(F83,F$70:F$89,0)+COUNTIF(F$70:F83,F83)-1)</f>
        <v>8</v>
      </c>
      <c r="G105" s="9">
        <f>IF(ISERROR(RANK(G83,G$70:G$89,0)+COUNTIF(G$70:G83,G83)-1),"",RANK(G83,G$70:G$89,0)+COUNTIF(G$70:G83,G83)-1)</f>
        <v>5</v>
      </c>
      <c r="H105" s="9">
        <f>IF(ISERROR(RANK(H83,H$70:H$89,0)+COUNTIF(H$70:H83,H83)-1),"",RANK(H83,H$70:H$89,0)+COUNTIF(H$70:H83,H83)-1)</f>
        <v>3</v>
      </c>
      <c r="I105" s="9">
        <f>IF(ISERROR(RANK(I83,I$70:I$89,0)+COUNTIF(I$70:I83,I83)-1),"",RANK(I83,I$70:I$89,0)+COUNTIF(I$70:I83,I83)-1)</f>
        <v>10</v>
      </c>
      <c r="J105" s="9">
        <f>IF(ISERROR(RANK(J83,J$70:J$89,0)+COUNTIF(J$70:J83,J83)-1),"",RANK(J83,J$70:J$89,0)+COUNTIF(J$70:J83,J83)-1)</f>
        <v>11</v>
      </c>
      <c r="K105" s="9">
        <f>IF(ISERROR(RANK(K83,K$70:K$89,0)+COUNTIF(K$70:K83,K83)-1),"",RANK(K83,K$70:K$89,0)+COUNTIF(K$70:K83,K83)-1)</f>
        <v>7</v>
      </c>
      <c r="L105" s="9">
        <f>IF(ISERROR(RANK(L83,L$70:L$89,0)+COUNTIF(L$70:L83,L83)-1),"",RANK(L83,L$70:L$89,0)+COUNTIF(L$70:L83,L83)-1)</f>
        <v>10</v>
      </c>
      <c r="M105" s="9">
        <f>IF(ISERROR(RANK(M83,M$70:M$89,0)+COUNTIF(M$70:M83,M83)-1),"",RANK(M83,M$70:M$89,0)+COUNTIF(M$70:M83,M83)-1)</f>
        <v>7</v>
      </c>
      <c r="N105" s="9">
        <f>IF(ISERROR(RANK(N83,N$70:N$89,0)+COUNTIF(N$70:N83,N83)-1),"",RANK(N83,N$70:N$89,0)+COUNTIF(N$70:N83,N83)-1)</f>
        <v>12</v>
      </c>
      <c r="O105" s="9">
        <f>IF(ISERROR(RANK(O83,O$70:O$89,0)+COUNTIF(O$70:O83,O83)-1),"",RANK(O83,O$70:O$89,0)+COUNTIF(O$70:O83,O83)-1)</f>
        <v>9</v>
      </c>
      <c r="P105" s="9">
        <f>IF(ISERROR(RANK(P83,P$70:P$89,0)+COUNTIF(P$70:P83,P83)-1),"",RANK(P83,P$70:P$89,0)+COUNTIF(P$70:P83,P83)-1)</f>
        <v>6</v>
      </c>
      <c r="Q105" s="9">
        <f>IF(ISERROR(RANK(Q83,Q$70:Q$89,0)+COUNTIF(Q$70:Q83,Q83)-1),"",RANK(Q83,Q$70:Q$89,0)+COUNTIF(Q$70:Q83,Q83)-1)</f>
        <v>6</v>
      </c>
      <c r="R105" s="9">
        <f>IF(ISERROR(RANK(R83,R$70:R$89,0)+COUNTIF(R$70:R83,R83)-1),"",RANK(R83,R$70:R$89,0)+COUNTIF(R$70:R83,R83)-1)</f>
        <v>16</v>
      </c>
      <c r="S105" s="9">
        <f>IF(ISERROR(RANK(S83,S$70:S$89,0)+COUNTIF(S$70:S83,S83)-1),"",RANK(S83,S$70:S$89,0)+COUNTIF(S$70:S83,S83)-1)</f>
        <v>11</v>
      </c>
      <c r="T105" s="9">
        <f>IF(ISERROR(RANK(T83,T$70:T$89,0)+COUNTIF(T$70:T83,T83)-1),"",RANK(T83,T$70:T$89,0)+COUNTIF(T$70:T83,T83)-1)</f>
        <v>11</v>
      </c>
      <c r="U105" s="9">
        <f>IF(ISERROR(RANK(U83,U$70:U$89,0)+COUNTIF(U$70:U83,U83)-1),"",RANK(U83,U$70:U$89,0)+COUNTIF(U$70:U83,U83)-1)</f>
        <v>17</v>
      </c>
      <c r="V105" s="9">
        <f>IF(ISERROR(RANK(V83,V$70:V$89,0)+COUNTIF(V$70:V83,V83)-1),"",RANK(V83,V$70:V$89,0)+COUNTIF(V$70:V83,V83)-1)</f>
        <v>19</v>
      </c>
      <c r="W105" s="9">
        <f>IF(ISERROR(RANK(W83,W$70:W$89,0)+COUNTIF(W$70:W83,W83)-1),"",RANK(W83,W$70:W$89,0)+COUNTIF(W$70:W83,W83)-1)</f>
        <v>17</v>
      </c>
      <c r="X105" s="9">
        <f>IF(ISERROR(RANK(X83,X$70:X$89,0)+COUNTIF(X$70:X83,X83)-1),"",RANK(X83,X$70:X$89,0)+COUNTIF(X$70:X83,X83)-1)</f>
        <v>8</v>
      </c>
      <c r="Y105" s="9">
        <f>IF(ISERROR(RANK(Y83,Y$70:Y$89,0)+COUNTIF(Y$70:Y83,Y83)-1),"",RANK(Y83,Y$70:Y$89,0)+COUNTIF(Y$70:Y83,Y83)-1)</f>
        <v>13</v>
      </c>
      <c r="Z105" s="9">
        <f>IF(ISERROR(RANK(Z83,Z$70:Z$89,0)+COUNTIF(Z$70:Z83,Z83)-1),"",RANK(Z83,Z$70:Z$89,0)+COUNTIF(Z$70:Z83,Z83)-1)</f>
        <v>5</v>
      </c>
      <c r="AA105" s="9">
        <f>IF(ISERROR(RANK(AA83,AA$70:AA$89,0)+COUNTIF(AA$70:AA83,AA83)-1),"",RANK(AA83,AA$70:AA$89,0)+COUNTIF(AA$70:AA83,AA83)-1)</f>
        <v>7</v>
      </c>
      <c r="AB105" s="9">
        <f>IF(ISERROR(RANK(AB83,AB$70:AB$89,0)+COUNTIF(AB$70:AB83,AB83)-1),"",RANK(AB83,AB$70:AB$89,0)+COUNTIF(AB$70:AB83,AB83)-1)</f>
        <v>14</v>
      </c>
      <c r="AC105" s="9">
        <f>IF(ISERROR(RANK(AC83,AC$70:AC$89,0)+COUNTIF(AC$70:AC83,AC83)-1),"",RANK(AC83,AC$70:AC$89,0)+COUNTIF(AC$70:AC83,AC83)-1)</f>
        <v>11</v>
      </c>
      <c r="AD105" s="9">
        <f>IF(ISERROR(RANK(AD83,AD$70:AD$89,0)+COUNTIF(AD$70:AD83,AD83)-1),"",RANK(AD83,AD$70:AD$89,0)+COUNTIF(AD$70:AD83,AD83)-1)</f>
        <v>13</v>
      </c>
      <c r="AE105" s="9">
        <f>IF(ISERROR(RANK(AE83,AE$70:AE$89,0)+COUNTIF(AE$70:AE83,AE83)-1),"",RANK(AE83,AE$70:AE$89,0)+COUNTIF(AE$70:AE83,AE83)-1)</f>
        <v>6</v>
      </c>
      <c r="AF105" s="9">
        <f>IF(ISERROR(RANK(AF83,AF$70:AF$89,0)+COUNTIF(AF$70:AF83,AF83)-1),"",RANK(AF83,AF$70:AF$89,0)+COUNTIF(AF$70:AF83,AF83)-1)</f>
        <v>5</v>
      </c>
      <c r="AG105" s="9">
        <f>IF(ISERROR(RANK(AG83,AG$70:AG$89,0)+COUNTIF(AG$70:AG83,AG83)-1),"",RANK(AG83,AG$70:AG$89,0)+COUNTIF(AG$70:AG83,AG83)-1)</f>
        <v>1</v>
      </c>
      <c r="AH105" s="9">
        <f>IF(ISERROR(RANK(AH83,AH$70:AH$89,0)+COUNTIF(AH$70:AH83,AH83)-1),"",RANK(AH83,AH$70:AH$89,0)+COUNTIF(AH$70:AH83,AH83)-1)</f>
        <v>4</v>
      </c>
      <c r="AI105" s="9">
        <f>IF(ISERROR(RANK(AI83,AI$70:AI$89,0)+COUNTIF(AI$70:AI83,AI83)-1),"",RANK(AI83,AI$70:AI$89,0)+COUNTIF(AI$70:AI83,AI83)-1)</f>
        <v>4</v>
      </c>
      <c r="AJ105" s="9" t="str">
        <f>IF(ISERROR(RANK(AJ83,AJ$70:AJ$89,0)+COUNTIF(AJ$70:AJ83,AJ83)-1),"",RANK(AJ83,AJ$70:AJ$89,0)+COUNTIF(AJ$70:AJ83,AJ83)-1)</f>
        <v/>
      </c>
      <c r="AK105" s="9" t="str">
        <f>IF(ISERROR(RANK(AK83,AK$70:AK$89,0)+COUNTIF(AK$70:AK83,AK83)-1),"",RANK(AK83,AK$70:AK$89,0)+COUNTIF(AK$70:AK83,AK83)-1)</f>
        <v/>
      </c>
      <c r="AL105" s="9" t="str">
        <f>IF(ISERROR(RANK(AL83,AL$70:AL$89,0)+COUNTIF(AL$70:AL83,AL83)-1),"",RANK(AL83,AL$70:AL$89,0)+COUNTIF(AL$70:AL83,AL83)-1)</f>
        <v/>
      </c>
      <c r="AM105" s="9" t="str">
        <f>IF(ISERROR(RANK(AM83,AM$70:AM$89,0)+COUNTIF(AM$70:AM83,AM83)-1),"",RANK(AM83,AM$70:AM$89,0)+COUNTIF(AM$70:AM83,AM83)-1)</f>
        <v/>
      </c>
    </row>
    <row r="106" spans="1:39" ht="12.75" customHeight="1" x14ac:dyDescent="0.35">
      <c r="A106" s="68" t="str">
        <f t="shared" si="8"/>
        <v>Newcastle</v>
      </c>
      <c r="B106" s="9">
        <f>IF(ISERROR(RANK(B84,B$70:B$89,0)+COUNTIF(B$70:B84,B84)-1),"",RANK(B84,B$70:B$89,0)+COUNTIF(B$70:B84,B84)-1)</f>
        <v>18</v>
      </c>
      <c r="C106" s="9">
        <f>IF(ISERROR(RANK(C84,C$70:C$89,0)+COUNTIF(C$70:C84,C84)-1),"",RANK(C84,C$70:C$89,0)+COUNTIF(C$70:C84,C84)-1)</f>
        <v>14</v>
      </c>
      <c r="D106" s="9">
        <f>IF(ISERROR(RANK(D84,D$70:D$89,0)+COUNTIF(D$70:D84,D84)-1),"",RANK(D84,D$70:D$89,0)+COUNTIF(D$70:D84,D84)-1)</f>
        <v>8</v>
      </c>
      <c r="E106" s="9">
        <f>IF(ISERROR(RANK(E84,E$70:E$89,0)+COUNTIF(E$70:E84,E84)-1),"",RANK(E84,E$70:E$89,0)+COUNTIF(E$70:E84,E84)-1)</f>
        <v>13</v>
      </c>
      <c r="F106" s="9">
        <f>IF(ISERROR(RANK(F84,F$70:F$89,0)+COUNTIF(F$70:F84,F84)-1),"",RANK(F84,F$70:F$89,0)+COUNTIF(F$70:F84,F84)-1)</f>
        <v>7</v>
      </c>
      <c r="G106" s="9">
        <f>IF(ISERROR(RANK(G84,G$70:G$89,0)+COUNTIF(G$70:G84,G84)-1),"",RANK(G84,G$70:G$89,0)+COUNTIF(G$70:G84,G84)-1)</f>
        <v>8</v>
      </c>
      <c r="H106" s="9">
        <f>IF(ISERROR(RANK(H84,H$70:H$89,0)+COUNTIF(H$70:H84,H84)-1),"",RANK(H84,H$70:H$89,0)+COUNTIF(H$70:H84,H84)-1)</f>
        <v>5</v>
      </c>
      <c r="I106" s="9">
        <f>IF(ISERROR(RANK(I84,I$70:I$89,0)+COUNTIF(I$70:I84,I84)-1),"",RANK(I84,I$70:I$89,0)+COUNTIF(I$70:I84,I84)-1)</f>
        <v>7</v>
      </c>
      <c r="J106" s="9">
        <f>IF(ISERROR(RANK(J84,J$70:J$89,0)+COUNTIF(J$70:J84,J84)-1),"",RANK(J84,J$70:J$89,0)+COUNTIF(J$70:J84,J84)-1)</f>
        <v>4</v>
      </c>
      <c r="K106" s="9">
        <f>IF(ISERROR(RANK(K84,K$70:K$89,0)+COUNTIF(K$70:K84,K84)-1),"",RANK(K84,K$70:K$89,0)+COUNTIF(K$70:K84,K84)-1)</f>
        <v>3</v>
      </c>
      <c r="L106" s="9">
        <f>IF(ISERROR(RANK(L84,L$70:L$89,0)+COUNTIF(L$70:L84,L84)-1),"",RANK(L84,L$70:L$89,0)+COUNTIF(L$70:L84,L84)-1)</f>
        <v>2</v>
      </c>
      <c r="M106" s="9">
        <f>IF(ISERROR(RANK(M84,M$70:M$89,0)+COUNTIF(M$70:M84,M84)-1),"",RANK(M84,M$70:M$89,0)+COUNTIF(M$70:M84,M84)-1)</f>
        <v>3</v>
      </c>
      <c r="N106" s="9">
        <f>IF(ISERROR(RANK(N84,N$70:N$89,0)+COUNTIF(N$70:N84,N84)-1),"",RANK(N84,N$70:N$89,0)+COUNTIF(N$70:N84,N84)-1)</f>
        <v>3</v>
      </c>
      <c r="O106" s="9">
        <f>IF(ISERROR(RANK(O84,O$70:O$89,0)+COUNTIF(O$70:O84,O84)-1),"",RANK(O84,O$70:O$89,0)+COUNTIF(O$70:O84,O84)-1)</f>
        <v>1</v>
      </c>
      <c r="P106" s="9">
        <f>IF(ISERROR(RANK(P84,P$70:P$89,0)+COUNTIF(P$70:P84,P84)-1),"",RANK(P84,P$70:P$89,0)+COUNTIF(P$70:P84,P84)-1)</f>
        <v>15</v>
      </c>
      <c r="Q106" s="9">
        <f>IF(ISERROR(RANK(Q84,Q$70:Q$89,0)+COUNTIF(Q$70:Q84,Q84)-1),"",RANK(Q84,Q$70:Q$89,0)+COUNTIF(Q$70:Q84,Q84)-1)</f>
        <v>14</v>
      </c>
      <c r="R106" s="9">
        <f>IF(ISERROR(RANK(R84,R$70:R$89,0)+COUNTIF(R$70:R84,R84)-1),"",RANK(R84,R$70:R$89,0)+COUNTIF(R$70:R84,R84)-1)</f>
        <v>14</v>
      </c>
      <c r="S106" s="9">
        <f>IF(ISERROR(RANK(S84,S$70:S$89,0)+COUNTIF(S$70:S84,S84)-1),"",RANK(S84,S$70:S$89,0)+COUNTIF(S$70:S84,S84)-1)</f>
        <v>19</v>
      </c>
      <c r="T106" s="9">
        <f>IF(ISERROR(RANK(T84,T$70:T$89,0)+COUNTIF(T$70:T84,T84)-1),"",RANK(T84,T$70:T$89,0)+COUNTIF(T$70:T84,T84)-1)</f>
        <v>19</v>
      </c>
      <c r="U106" s="9">
        <f>IF(ISERROR(RANK(U84,U$70:U$89,0)+COUNTIF(U$70:U84,U84)-1),"",RANK(U84,U$70:U$89,0)+COUNTIF(U$70:U84,U84)-1)</f>
        <v>20</v>
      </c>
      <c r="V106" s="9">
        <f>IF(ISERROR(RANK(V84,V$70:V$89,0)+COUNTIF(V$70:V84,V84)-1),"",RANK(V84,V$70:V$89,0)+COUNTIF(V$70:V84,V84)-1)</f>
        <v>20</v>
      </c>
      <c r="W106" s="9">
        <f>IF(ISERROR(RANK(W84,W$70:W$89,0)+COUNTIF(W$70:W84,W84)-1),"",RANK(W84,W$70:W$89,0)+COUNTIF(W$70:W84,W84)-1)</f>
        <v>19</v>
      </c>
      <c r="X106" s="9">
        <f>IF(ISERROR(RANK(X84,X$70:X$89,0)+COUNTIF(X$70:X84,X84)-1),"",RANK(X84,X$70:X$89,0)+COUNTIF(X$70:X84,X84)-1)</f>
        <v>15</v>
      </c>
      <c r="Y106" s="9">
        <f>IF(ISERROR(RANK(Y84,Y$70:Y$89,0)+COUNTIF(Y$70:Y84,Y84)-1),"",RANK(Y84,Y$70:Y$89,0)+COUNTIF(Y$70:Y84,Y84)-1)</f>
        <v>17</v>
      </c>
      <c r="Z106" s="9">
        <f>IF(ISERROR(RANK(Z84,Z$70:Z$89,0)+COUNTIF(Z$70:Z84,Z84)-1),"",RANK(Z84,Z$70:Z$89,0)+COUNTIF(Z$70:Z84,Z84)-1)</f>
        <v>11</v>
      </c>
      <c r="AA106" s="9">
        <f>IF(ISERROR(RANK(AA84,AA$70:AA$89,0)+COUNTIF(AA$70:AA84,AA84)-1),"",RANK(AA84,AA$70:AA$89,0)+COUNTIF(AA$70:AA84,AA84)-1)</f>
        <v>3</v>
      </c>
      <c r="AB106" s="9">
        <f>IF(ISERROR(RANK(AB84,AB$70:AB$89,0)+COUNTIF(AB$70:AB84,AB84)-1),"",RANK(AB84,AB$70:AB$89,0)+COUNTIF(AB$70:AB84,AB84)-1)</f>
        <v>2</v>
      </c>
      <c r="AC106" s="9">
        <f>IF(ISERROR(RANK(AC84,AC$70:AC$89,0)+COUNTIF(AC$70:AC84,AC84)-1),"",RANK(AC84,AC$70:AC$89,0)+COUNTIF(AC$70:AC84,AC84)-1)</f>
        <v>7</v>
      </c>
      <c r="AD106" s="9">
        <f>IF(ISERROR(RANK(AD84,AD$70:AD$89,0)+COUNTIF(AD$70:AD84,AD84)-1),"",RANK(AD84,AD$70:AD$89,0)+COUNTIF(AD$70:AD84,AD84)-1)</f>
        <v>4</v>
      </c>
      <c r="AE106" s="9">
        <f>IF(ISERROR(RANK(AE84,AE$70:AE$89,0)+COUNTIF(AE$70:AE84,AE84)-1),"",RANK(AE84,AE$70:AE$89,0)+COUNTIF(AE$70:AE84,AE84)-1)</f>
        <v>4</v>
      </c>
      <c r="AF106" s="9">
        <f>IF(ISERROR(RANK(AF84,AF$70:AF$89,0)+COUNTIF(AF$70:AF84,AF84)-1),"",RANK(AF84,AF$70:AF$89,0)+COUNTIF(AF$70:AF84,AF84)-1)</f>
        <v>10</v>
      </c>
      <c r="AG106" s="9">
        <f>IF(ISERROR(RANK(AG84,AG$70:AG$89,0)+COUNTIF(AG$70:AG84,AG84)-1),"",RANK(AG84,AG$70:AG$89,0)+COUNTIF(AG$70:AG84,AG84)-1)</f>
        <v>12</v>
      </c>
      <c r="AH106" s="9">
        <f>IF(ISERROR(RANK(AH84,AH$70:AH$89,0)+COUNTIF(AH$70:AH84,AH84)-1),"",RANK(AH84,AH$70:AH$89,0)+COUNTIF(AH$70:AH84,AH84)-1)</f>
        <v>6</v>
      </c>
      <c r="AI106" s="9">
        <f>IF(ISERROR(RANK(AI84,AI$70:AI$89,0)+COUNTIF(AI$70:AI84,AI84)-1),"",RANK(AI84,AI$70:AI$89,0)+COUNTIF(AI$70:AI84,AI84)-1)</f>
        <v>6</v>
      </c>
      <c r="AJ106" s="9" t="str">
        <f>IF(ISERROR(RANK(AJ84,AJ$70:AJ$89,0)+COUNTIF(AJ$70:AJ84,AJ84)-1),"",RANK(AJ84,AJ$70:AJ$89,0)+COUNTIF(AJ$70:AJ84,AJ84)-1)</f>
        <v/>
      </c>
      <c r="AK106" s="9" t="str">
        <f>IF(ISERROR(RANK(AK84,AK$70:AK$89,0)+COUNTIF(AK$70:AK84,AK84)-1),"",RANK(AK84,AK$70:AK$89,0)+COUNTIF(AK$70:AK84,AK84)-1)</f>
        <v/>
      </c>
      <c r="AL106" s="9" t="str">
        <f>IF(ISERROR(RANK(AL84,AL$70:AL$89,0)+COUNTIF(AL$70:AL84,AL84)-1),"",RANK(AL84,AL$70:AL$89,0)+COUNTIF(AL$70:AL84,AL84)-1)</f>
        <v/>
      </c>
      <c r="AM106" s="9" t="str">
        <f>IF(ISERROR(RANK(AM84,AM$70:AM$89,0)+COUNTIF(AM$70:AM84,AM84)-1),"",RANK(AM84,AM$70:AM$89,0)+COUNTIF(AM$70:AM84,AM84)-1)</f>
        <v/>
      </c>
    </row>
    <row r="107" spans="1:39" ht="12.75" customHeight="1" x14ac:dyDescent="0.35">
      <c r="A107" s="68" t="str">
        <f t="shared" si="8"/>
        <v>Southampton</v>
      </c>
      <c r="B107" s="9">
        <f>IF(ISERROR(RANK(B85,B$70:B$89,0)+COUNTIF(B$70:B85,B85)-1),"",RANK(B85,B$70:B$89,0)+COUNTIF(B$70:B85,B85)-1)</f>
        <v>5</v>
      </c>
      <c r="C107" s="9">
        <f>IF(ISERROR(RANK(C85,C$70:C$89,0)+COUNTIF(C$70:C85,C85)-1),"",RANK(C85,C$70:C$89,0)+COUNTIF(C$70:C85,C85)-1)</f>
        <v>10</v>
      </c>
      <c r="D107" s="9">
        <f>IF(ISERROR(RANK(D85,D$70:D$89,0)+COUNTIF(D$70:D85,D85)-1),"",RANK(D85,D$70:D$89,0)+COUNTIF(D$70:D85,D85)-1)</f>
        <v>9</v>
      </c>
      <c r="E107" s="9">
        <f>IF(ISERROR(RANK(E85,E$70:E$89,0)+COUNTIF(E$70:E85,E85)-1),"",RANK(E85,E$70:E$89,0)+COUNTIF(E$70:E85,E85)-1)</f>
        <v>16</v>
      </c>
      <c r="F107" s="9">
        <f>IF(ISERROR(RANK(F85,F$70:F$89,0)+COUNTIF(F$70:F85,F85)-1),"",RANK(F85,F$70:F$89,0)+COUNTIF(F$70:F85,F85)-1)</f>
        <v>16</v>
      </c>
      <c r="G107" s="9">
        <f>IF(ISERROR(RANK(G85,G$70:G$89,0)+COUNTIF(G$70:G85,G85)-1),"",RANK(G85,G$70:G$89,0)+COUNTIF(G$70:G85,G85)-1)</f>
        <v>13</v>
      </c>
      <c r="H107" s="9">
        <f>IF(ISERROR(RANK(H85,H$70:H$89,0)+COUNTIF(H$70:H85,H85)-1),"",RANK(H85,H$70:H$89,0)+COUNTIF(H$70:H85,H85)-1)</f>
        <v>12</v>
      </c>
      <c r="I107" s="9">
        <f>IF(ISERROR(RANK(I85,I$70:I$89,0)+COUNTIF(I$70:I85,I85)-1),"",RANK(I85,I$70:I$89,0)+COUNTIF(I$70:I85,I85)-1)</f>
        <v>6</v>
      </c>
      <c r="J107" s="9">
        <f>IF(ISERROR(RANK(J85,J$70:J$89,0)+COUNTIF(J$70:J85,J85)-1),"",RANK(J85,J$70:J$89,0)+COUNTIF(J$70:J85,J85)-1)</f>
        <v>6</v>
      </c>
      <c r="K107" s="9">
        <f>IF(ISERROR(RANK(K85,K$70:K$89,0)+COUNTIF(K$70:K85,K85)-1),"",RANK(K85,K$70:K$89,0)+COUNTIF(K$70:K85,K85)-1)</f>
        <v>13</v>
      </c>
      <c r="L107" s="9">
        <f>IF(ISERROR(RANK(L85,L$70:L$89,0)+COUNTIF(L$70:L85,L85)-1),"",RANK(L85,L$70:L$89,0)+COUNTIF(L$70:L85,L85)-1)</f>
        <v>17</v>
      </c>
      <c r="M107" s="9">
        <f>IF(ISERROR(RANK(M85,M$70:M$89,0)+COUNTIF(M$70:M85,M85)-1),"",RANK(M85,M$70:M$89,0)+COUNTIF(M$70:M85,M85)-1)</f>
        <v>14</v>
      </c>
      <c r="N107" s="9">
        <f>IF(ISERROR(RANK(N85,N$70:N$89,0)+COUNTIF(N$70:N85,N85)-1),"",RANK(N85,N$70:N$89,0)+COUNTIF(N$70:N85,N85)-1)</f>
        <v>14</v>
      </c>
      <c r="O107" s="9">
        <f>IF(ISERROR(RANK(O85,O$70:O$89,0)+COUNTIF(O$70:O85,O85)-1),"",RANK(O85,O$70:O$89,0)+COUNTIF(O$70:O85,O85)-1)</f>
        <v>16</v>
      </c>
      <c r="P107" s="9">
        <f>IF(ISERROR(RANK(P85,P$70:P$89,0)+COUNTIF(P$70:P85,P85)-1),"",RANK(P85,P$70:P$89,0)+COUNTIF(P$70:P85,P85)-1)</f>
        <v>2</v>
      </c>
      <c r="Q107" s="9">
        <f>IF(ISERROR(RANK(Q85,Q$70:Q$89,0)+COUNTIF(Q$70:Q85,Q85)-1),"",RANK(Q85,Q$70:Q$89,0)+COUNTIF(Q$70:Q85,Q85)-1)</f>
        <v>2</v>
      </c>
      <c r="R107" s="9">
        <f>IF(ISERROR(RANK(R85,R$70:R$89,0)+COUNTIF(R$70:R85,R85)-1),"",RANK(R85,R$70:R$89,0)+COUNTIF(R$70:R85,R85)-1)</f>
        <v>11</v>
      </c>
      <c r="S107" s="9">
        <f>IF(ISERROR(RANK(S85,S$70:S$89,0)+COUNTIF(S$70:S85,S85)-1),"",RANK(S85,S$70:S$89,0)+COUNTIF(S$70:S85,S85)-1)</f>
        <v>13</v>
      </c>
      <c r="T107" s="9">
        <f>IF(ISERROR(RANK(T85,T$70:T$89,0)+COUNTIF(T$70:T85,T85)-1),"",RANK(T85,T$70:T$89,0)+COUNTIF(T$70:T85,T85)-1)</f>
        <v>9</v>
      </c>
      <c r="U107" s="9">
        <f>IF(ISERROR(RANK(U85,U$70:U$89,0)+COUNTIF(U$70:U85,U85)-1),"",RANK(U85,U$70:U$89,0)+COUNTIF(U$70:U85,U85)-1)</f>
        <v>18</v>
      </c>
      <c r="V107" s="9">
        <f>IF(ISERROR(RANK(V85,V$70:V$89,0)+COUNTIF(V$70:V85,V85)-1),"",RANK(V85,V$70:V$89,0)+COUNTIF(V$70:V85,V85)-1)</f>
        <v>15</v>
      </c>
      <c r="W107" s="9">
        <f>IF(ISERROR(RANK(W85,W$70:W$89,0)+COUNTIF(W$70:W85,W85)-1),"",RANK(W85,W$70:W$89,0)+COUNTIF(W$70:W85,W85)-1)</f>
        <v>7</v>
      </c>
      <c r="X107" s="9">
        <f>IF(ISERROR(RANK(X85,X$70:X$89,0)+COUNTIF(X$70:X85,X85)-1),"",RANK(X85,X$70:X$89,0)+COUNTIF(X$70:X85,X85)-1)</f>
        <v>6</v>
      </c>
      <c r="Y107" s="9">
        <f>IF(ISERROR(RANK(Y85,Y$70:Y$89,0)+COUNTIF(Y$70:Y85,Y85)-1),"",RANK(Y85,Y$70:Y$89,0)+COUNTIF(Y$70:Y85,Y85)-1)</f>
        <v>9</v>
      </c>
      <c r="Z107" s="9">
        <f>IF(ISERROR(RANK(Z85,Z$70:Z$89,0)+COUNTIF(Z$70:Z85,Z85)-1),"",RANK(Z85,Z$70:Z$89,0)+COUNTIF(Z$70:Z85,Z85)-1)</f>
        <v>19</v>
      </c>
      <c r="AA107" s="9">
        <f>IF(ISERROR(RANK(AA85,AA$70:AA$89,0)+COUNTIF(AA$70:AA85,AA85)-1),"",RANK(AA85,AA$70:AA$89,0)+COUNTIF(AA$70:AA85,AA85)-1)</f>
        <v>18</v>
      </c>
      <c r="AB107" s="9">
        <f>IF(ISERROR(RANK(AB85,AB$70:AB$89,0)+COUNTIF(AB$70:AB85,AB85)-1),"",RANK(AB85,AB$70:AB$89,0)+COUNTIF(AB$70:AB85,AB85)-1)</f>
        <v>16</v>
      </c>
      <c r="AC107" s="9">
        <f>IF(ISERROR(RANK(AC85,AC$70:AC$89,0)+COUNTIF(AC$70:AC85,AC85)-1),"",RANK(AC85,AC$70:AC$89,0)+COUNTIF(AC$70:AC85,AC85)-1)</f>
        <v>15</v>
      </c>
      <c r="AD107" s="9">
        <f>IF(ISERROR(RANK(AD85,AD$70:AD$89,0)+COUNTIF(AD$70:AD85,AD85)-1),"",RANK(AD85,AD$70:AD$89,0)+COUNTIF(AD$70:AD85,AD85)-1)</f>
        <v>18</v>
      </c>
      <c r="AE107" s="9">
        <f>IF(ISERROR(RANK(AE85,AE$70:AE$89,0)+COUNTIF(AE$70:AE85,AE85)-1),"",RANK(AE85,AE$70:AE$89,0)+COUNTIF(AE$70:AE85,AE85)-1)</f>
        <v>7</v>
      </c>
      <c r="AF107" s="9">
        <f>IF(ISERROR(RANK(AF85,AF$70:AF$89,0)+COUNTIF(AF$70:AF85,AF85)-1),"",RANK(AF85,AF$70:AF$89,0)+COUNTIF(AF$70:AF85,AF85)-1)</f>
        <v>9</v>
      </c>
      <c r="AG107" s="9">
        <f>IF(ISERROR(RANK(AG85,AG$70:AG$89,0)+COUNTIF(AG$70:AG85,AG85)-1),"",RANK(AG85,AG$70:AG$89,0)+COUNTIF(AG$70:AG85,AG85)-1)</f>
        <v>6</v>
      </c>
      <c r="AH107" s="9">
        <f>IF(ISERROR(RANK(AH85,AH$70:AH$89,0)+COUNTIF(AH$70:AH85,AH85)-1),"",RANK(AH85,AH$70:AH$89,0)+COUNTIF(AH$70:AH85,AH85)-1)</f>
        <v>8</v>
      </c>
      <c r="AI107" s="9">
        <f>IF(ISERROR(RANK(AI85,AI$70:AI$89,0)+COUNTIF(AI$70:AI85,AI85)-1),"",RANK(AI85,AI$70:AI$89,0)+COUNTIF(AI$70:AI85,AI85)-1)</f>
        <v>5</v>
      </c>
      <c r="AJ107" s="9" t="str">
        <f>IF(ISERROR(RANK(AJ85,AJ$70:AJ$89,0)+COUNTIF(AJ$70:AJ85,AJ85)-1),"",RANK(AJ85,AJ$70:AJ$89,0)+COUNTIF(AJ$70:AJ85,AJ85)-1)</f>
        <v/>
      </c>
      <c r="AK107" s="9" t="str">
        <f>IF(ISERROR(RANK(AK85,AK$70:AK$89,0)+COUNTIF(AK$70:AK85,AK85)-1),"",RANK(AK85,AK$70:AK$89,0)+COUNTIF(AK$70:AK85,AK85)-1)</f>
        <v/>
      </c>
      <c r="AL107" s="9" t="str">
        <f>IF(ISERROR(RANK(AL85,AL$70:AL$89,0)+COUNTIF(AL$70:AL85,AL85)-1),"",RANK(AL85,AL$70:AL$89,0)+COUNTIF(AL$70:AL85,AL85)-1)</f>
        <v/>
      </c>
      <c r="AM107" s="9" t="str">
        <f>IF(ISERROR(RANK(AM85,AM$70:AM$89,0)+COUNTIF(AM$70:AM85,AM85)-1),"",RANK(AM85,AM$70:AM$89,0)+COUNTIF(AM$70:AM85,AM85)-1)</f>
        <v/>
      </c>
    </row>
    <row r="108" spans="1:39" ht="12.75" customHeight="1" x14ac:dyDescent="0.35">
      <c r="A108" s="68" t="str">
        <f t="shared" si="8"/>
        <v>Tottenham</v>
      </c>
      <c r="B108" s="9">
        <f>IF(ISERROR(RANK(B86,B$70:B$89,0)+COUNTIF(B$70:B86,B86)-1),"",RANK(B86,B$70:B$89,0)+COUNTIF(B$70:B86,B86)-1)</f>
        <v>14</v>
      </c>
      <c r="C108" s="9">
        <f>IF(ISERROR(RANK(C86,C$70:C$89,0)+COUNTIF(C$70:C86,C86)-1),"",RANK(C86,C$70:C$89,0)+COUNTIF(C$70:C86,C86)-1)</f>
        <v>9</v>
      </c>
      <c r="D108" s="9">
        <f>IF(ISERROR(RANK(D86,D$70:D$89,0)+COUNTIF(D$70:D86,D86)-1),"",RANK(D86,D$70:D$89,0)+COUNTIF(D$70:D86,D86)-1)</f>
        <v>13</v>
      </c>
      <c r="E108" s="9">
        <f>IF(ISERROR(RANK(E86,E$70:E$89,0)+COUNTIF(E$70:E86,E86)-1),"",RANK(E86,E$70:E$89,0)+COUNTIF(E$70:E86,E86)-1)</f>
        <v>5</v>
      </c>
      <c r="F108" s="9">
        <f>IF(ISERROR(RANK(F86,F$70:F$89,0)+COUNTIF(F$70:F86,F86)-1),"",RANK(F86,F$70:F$89,0)+COUNTIF(F$70:F86,F86)-1)</f>
        <v>6</v>
      </c>
      <c r="G108" s="9">
        <f>IF(ISERROR(RANK(G86,G$70:G$89,0)+COUNTIF(G$70:G86,G86)-1),"",RANK(G86,G$70:G$89,0)+COUNTIF(G$70:G86,G86)-1)</f>
        <v>12</v>
      </c>
      <c r="H108" s="9">
        <f>IF(ISERROR(RANK(H86,H$70:H$89,0)+COUNTIF(H$70:H86,H86)-1),"",RANK(H86,H$70:H$89,0)+COUNTIF(H$70:H86,H86)-1)</f>
        <v>13</v>
      </c>
      <c r="I108" s="9">
        <f>IF(ISERROR(RANK(I86,I$70:I$89,0)+COUNTIF(I$70:I86,I86)-1),"",RANK(I86,I$70:I$89,0)+COUNTIF(I$70:I86,I86)-1)</f>
        <v>12</v>
      </c>
      <c r="J108" s="9">
        <f>IF(ISERROR(RANK(J86,J$70:J$89,0)+COUNTIF(J$70:J86,J86)-1),"",RANK(J86,J$70:J$89,0)+COUNTIF(J$70:J86,J86)-1)</f>
        <v>15</v>
      </c>
      <c r="K108" s="9">
        <f>IF(ISERROR(RANK(K86,K$70:K$89,0)+COUNTIF(K$70:K86,K86)-1),"",RANK(K86,K$70:K$89,0)+COUNTIF(K$70:K86,K86)-1)</f>
        <v>16</v>
      </c>
      <c r="L108" s="9">
        <f>IF(ISERROR(RANK(L86,L$70:L$89,0)+COUNTIF(L$70:L86,L86)-1),"",RANK(L86,L$70:L$89,0)+COUNTIF(L$70:L86,L86)-1)</f>
        <v>11</v>
      </c>
      <c r="M108" s="9">
        <f>IF(ISERROR(RANK(M86,M$70:M$89,0)+COUNTIF(M$70:M86,M86)-1),"",RANK(M86,M$70:M$89,0)+COUNTIF(M$70:M86,M86)-1)</f>
        <v>13</v>
      </c>
      <c r="N108" s="9">
        <f>IF(ISERROR(RANK(N86,N$70:N$89,0)+COUNTIF(N$70:N86,N86)-1),"",RANK(N86,N$70:N$89,0)+COUNTIF(N$70:N86,N86)-1)</f>
        <v>17</v>
      </c>
      <c r="O108" s="9">
        <f>IF(ISERROR(RANK(O86,O$70:O$89,0)+COUNTIF(O$70:O86,O86)-1),"",RANK(O86,O$70:O$89,0)+COUNTIF(O$70:O86,O86)-1)</f>
        <v>17</v>
      </c>
      <c r="P108" s="9">
        <f>IF(ISERROR(RANK(P86,P$70:P$89,0)+COUNTIF(P$70:P86,P86)-1),"",RANK(P86,P$70:P$89,0)+COUNTIF(P$70:P86,P86)-1)</f>
        <v>12</v>
      </c>
      <c r="Q108" s="9">
        <f>IF(ISERROR(RANK(Q86,Q$70:Q$89,0)+COUNTIF(Q$70:Q86,Q86)-1),"",RANK(Q86,Q$70:Q$89,0)+COUNTIF(Q$70:Q86,Q86)-1)</f>
        <v>13</v>
      </c>
      <c r="R108" s="9">
        <f>IF(ISERROR(RANK(R86,R$70:R$89,0)+COUNTIF(R$70:R86,R86)-1),"",RANK(R86,R$70:R$89,0)+COUNTIF(R$70:R86,R86)-1)</f>
        <v>9</v>
      </c>
      <c r="S108" s="9">
        <f>IF(ISERROR(RANK(S86,S$70:S$89,0)+COUNTIF(S$70:S86,S86)-1),"",RANK(S86,S$70:S$89,0)+COUNTIF(S$70:S86,S86)-1)</f>
        <v>8</v>
      </c>
      <c r="T108" s="9">
        <f>IF(ISERROR(RANK(T86,T$70:T$89,0)+COUNTIF(T$70:T86,T86)-1),"",RANK(T86,T$70:T$89,0)+COUNTIF(T$70:T86,T86)-1)</f>
        <v>5</v>
      </c>
      <c r="U108" s="9">
        <f>IF(ISERROR(RANK(U86,U$70:U$89,0)+COUNTIF(U$70:U86,U86)-1),"",RANK(U86,U$70:U$89,0)+COUNTIF(U$70:U86,U86)-1)</f>
        <v>6</v>
      </c>
      <c r="V108" s="9">
        <f>IF(ISERROR(RANK(V86,V$70:V$89,0)+COUNTIF(V$70:V86,V86)-1),"",RANK(V86,V$70:V$89,0)+COUNTIF(V$70:V86,V86)-1)</f>
        <v>6</v>
      </c>
      <c r="W108" s="9">
        <f>IF(ISERROR(RANK(W86,W$70:W$89,0)+COUNTIF(W$70:W86,W86)-1),"",RANK(W86,W$70:W$89,0)+COUNTIF(W$70:W86,W86)-1)</f>
        <v>2</v>
      </c>
      <c r="X108" s="9">
        <f>IF(ISERROR(RANK(X86,X$70:X$89,0)+COUNTIF(X$70:X86,X86)-1),"",RANK(X86,X$70:X$89,0)+COUNTIF(X$70:X86,X86)-1)</f>
        <v>3</v>
      </c>
      <c r="Y108" s="9">
        <f>IF(ISERROR(RANK(Y86,Y$70:Y$89,0)+COUNTIF(Y$70:Y86,Y86)-1),"",RANK(Y86,Y$70:Y$89,0)+COUNTIF(Y$70:Y86,Y86)-1)</f>
        <v>6</v>
      </c>
      <c r="Z108" s="9">
        <f>IF(ISERROR(RANK(Z86,Z$70:Z$89,0)+COUNTIF(Z$70:Z86,Z86)-1),"",RANK(Z86,Z$70:Z$89,0)+COUNTIF(Z$70:Z86,Z86)-1)</f>
        <v>8</v>
      </c>
      <c r="AA108" s="9">
        <f>IF(ISERROR(RANK(AA86,AA$70:AA$89,0)+COUNTIF(AA$70:AA86,AA86)-1),"",RANK(AA86,AA$70:AA$89,0)+COUNTIF(AA$70:AA86,AA86)-1)</f>
        <v>10</v>
      </c>
      <c r="AB108" s="9">
        <f>IF(ISERROR(RANK(AB86,AB$70:AB$89,0)+COUNTIF(AB$70:AB86,AB86)-1),"",RANK(AB86,AB$70:AB$89,0)+COUNTIF(AB$70:AB86,AB86)-1)</f>
        <v>15</v>
      </c>
      <c r="AC108" s="9">
        <f>IF(ISERROR(RANK(AC86,AC$70:AC$89,0)+COUNTIF(AC$70:AC86,AC86)-1),"",RANK(AC86,AC$70:AC$89,0)+COUNTIF(AC$70:AC86,AC86)-1)</f>
        <v>18</v>
      </c>
      <c r="AD108" s="9">
        <f>IF(ISERROR(RANK(AD86,AD$70:AD$89,0)+COUNTIF(AD$70:AD86,AD86)-1),"",RANK(AD86,AD$70:AD$89,0)+COUNTIF(AD$70:AD86,AD86)-1)</f>
        <v>12</v>
      </c>
      <c r="AE108" s="9">
        <f>IF(ISERROR(RANK(AE86,AE$70:AE$89,0)+COUNTIF(AE$70:AE86,AE86)-1),"",RANK(AE86,AE$70:AE$89,0)+COUNTIF(AE$70:AE86,AE86)-1)</f>
        <v>12</v>
      </c>
      <c r="AF108" s="9">
        <f>IF(ISERROR(RANK(AF86,AF$70:AF$89,0)+COUNTIF(AF$70:AF86,AF86)-1),"",RANK(AF86,AF$70:AF$89,0)+COUNTIF(AF$70:AF86,AF86)-1)</f>
        <v>17</v>
      </c>
      <c r="AG108" s="9">
        <f>IF(ISERROR(RANK(AG86,AG$70:AG$89,0)+COUNTIF(AG$70:AG86,AG86)-1),"",RANK(AG86,AG$70:AG$89,0)+COUNTIF(AG$70:AG86,AG86)-1)</f>
        <v>10</v>
      </c>
      <c r="AH108" s="9">
        <f>IF(ISERROR(RANK(AH86,AH$70:AH$89,0)+COUNTIF(AH$70:AH86,AH86)-1),"",RANK(AH86,AH$70:AH$89,0)+COUNTIF(AH$70:AH86,AH86)-1)</f>
        <v>2</v>
      </c>
      <c r="AI108" s="9">
        <f>IF(ISERROR(RANK(AI86,AI$70:AI$89,0)+COUNTIF(AI$70:AI86,AI86)-1),"",RANK(AI86,AI$70:AI$89,0)+COUNTIF(AI$70:AI86,AI86)-1)</f>
        <v>1</v>
      </c>
      <c r="AJ108" s="9" t="str">
        <f>IF(ISERROR(RANK(AJ86,AJ$70:AJ$89,0)+COUNTIF(AJ$70:AJ86,AJ86)-1),"",RANK(AJ86,AJ$70:AJ$89,0)+COUNTIF(AJ$70:AJ86,AJ86)-1)</f>
        <v/>
      </c>
      <c r="AK108" s="9" t="str">
        <f>IF(ISERROR(RANK(AK86,AK$70:AK$89,0)+COUNTIF(AK$70:AK86,AK86)-1),"",RANK(AK86,AK$70:AK$89,0)+COUNTIF(AK$70:AK86,AK86)-1)</f>
        <v/>
      </c>
      <c r="AL108" s="9" t="str">
        <f>IF(ISERROR(RANK(AL86,AL$70:AL$89,0)+COUNTIF(AL$70:AL86,AL86)-1),"",RANK(AL86,AL$70:AL$89,0)+COUNTIF(AL$70:AL86,AL86)-1)</f>
        <v/>
      </c>
      <c r="AM108" s="9" t="str">
        <f>IF(ISERROR(RANK(AM86,AM$70:AM$89,0)+COUNTIF(AM$70:AM86,AM86)-1),"",RANK(AM86,AM$70:AM$89,0)+COUNTIF(AM$70:AM86,AM86)-1)</f>
        <v/>
      </c>
    </row>
    <row r="109" spans="1:39" ht="12.75" customHeight="1" x14ac:dyDescent="0.35">
      <c r="A109" s="68" t="str">
        <f t="shared" si="8"/>
        <v>Watford</v>
      </c>
      <c r="B109" s="9">
        <f>IF(ISERROR(RANK(B87,B$70:B$89,0)+COUNTIF(B$70:B87,B87)-1),"",RANK(B87,B$70:B$89,0)+COUNTIF(B$70:B87,B87)-1)</f>
        <v>19</v>
      </c>
      <c r="C109" s="9">
        <f>IF(ISERROR(RANK(C87,C$70:C$89,0)+COUNTIF(C$70:C87,C87)-1),"",RANK(C87,C$70:C$89,0)+COUNTIF(C$70:C87,C87)-1)</f>
        <v>17</v>
      </c>
      <c r="D109" s="9">
        <f>IF(ISERROR(RANK(D87,D$70:D$89,0)+COUNTIF(D$70:D87,D87)-1),"",RANK(D87,D$70:D$89,0)+COUNTIF(D$70:D87,D87)-1)</f>
        <v>15</v>
      </c>
      <c r="E109" s="9">
        <f>IF(ISERROR(RANK(E87,E$70:E$89,0)+COUNTIF(E$70:E87,E87)-1),"",RANK(E87,E$70:E$89,0)+COUNTIF(E$70:E87,E87)-1)</f>
        <v>15</v>
      </c>
      <c r="F109" s="9">
        <f>IF(ISERROR(RANK(F87,F$70:F$89,0)+COUNTIF(F$70:F87,F87)-1),"",RANK(F87,F$70:F$89,0)+COUNTIF(F$70:F87,F87)-1)</f>
        <v>12</v>
      </c>
      <c r="G109" s="9">
        <f>IF(ISERROR(RANK(G87,G$70:G$89,0)+COUNTIF(G$70:G87,G87)-1),"",RANK(G87,G$70:G$89,0)+COUNTIF(G$70:G87,G87)-1)</f>
        <v>6</v>
      </c>
      <c r="H109" s="9">
        <f>IF(ISERROR(RANK(H87,H$70:H$89,0)+COUNTIF(H$70:H87,H87)-1),"",RANK(H87,H$70:H$89,0)+COUNTIF(H$70:H87,H87)-1)</f>
        <v>10</v>
      </c>
      <c r="I109" s="9">
        <f>IF(ISERROR(RANK(I87,I$70:I$89,0)+COUNTIF(I$70:I87,I87)-1),"",RANK(I87,I$70:I$89,0)+COUNTIF(I$70:I87,I87)-1)</f>
        <v>5</v>
      </c>
      <c r="J109" s="9">
        <f>IF(ISERROR(RANK(J87,J$70:J$89,0)+COUNTIF(J$70:J87,J87)-1),"",RANK(J87,J$70:J$89,0)+COUNTIF(J$70:J87,J87)-1)</f>
        <v>10</v>
      </c>
      <c r="K109" s="9">
        <f>IF(ISERROR(RANK(K87,K$70:K$89,0)+COUNTIF(K$70:K87,K87)-1),"",RANK(K87,K$70:K$89,0)+COUNTIF(K$70:K87,K87)-1)</f>
        <v>11</v>
      </c>
      <c r="L109" s="9">
        <f>IF(ISERROR(RANK(L87,L$70:L$89,0)+COUNTIF(L$70:L87,L87)-1),"",RANK(L87,L$70:L$89,0)+COUNTIF(L$70:L87,L87)-1)</f>
        <v>19</v>
      </c>
      <c r="M109" s="9">
        <f>IF(ISERROR(RANK(M87,M$70:M$89,0)+COUNTIF(M$70:M87,M87)-1),"",RANK(M87,M$70:M$89,0)+COUNTIF(M$70:M87,M87)-1)</f>
        <v>18</v>
      </c>
      <c r="N109" s="9">
        <f>IF(ISERROR(RANK(N87,N$70:N$89,0)+COUNTIF(N$70:N87,N87)-1),"",RANK(N87,N$70:N$89,0)+COUNTIF(N$70:N87,N87)-1)</f>
        <v>18</v>
      </c>
      <c r="O109" s="9">
        <f>IF(ISERROR(RANK(O87,O$70:O$89,0)+COUNTIF(O$70:O87,O87)-1),"",RANK(O87,O$70:O$89,0)+COUNTIF(O$70:O87,O87)-1)</f>
        <v>18</v>
      </c>
      <c r="P109" s="9">
        <f>IF(ISERROR(RANK(P87,P$70:P$89,0)+COUNTIF(P$70:P87,P87)-1),"",RANK(P87,P$70:P$89,0)+COUNTIF(P$70:P87,P87)-1)</f>
        <v>19</v>
      </c>
      <c r="Q109" s="9">
        <f>IF(ISERROR(RANK(Q87,Q$70:Q$89,0)+COUNTIF(Q$70:Q87,Q87)-1),"",RANK(Q87,Q$70:Q$89,0)+COUNTIF(Q$70:Q87,Q87)-1)</f>
        <v>9</v>
      </c>
      <c r="R109" s="9">
        <f>IF(ISERROR(RANK(R87,R$70:R$89,0)+COUNTIF(R$70:R87,R87)-1),"",RANK(R87,R$70:R$89,0)+COUNTIF(R$70:R87,R87)-1)</f>
        <v>6</v>
      </c>
      <c r="S109" s="9">
        <f>IF(ISERROR(RANK(S87,S$70:S$89,0)+COUNTIF(S$70:S87,S87)-1),"",RANK(S87,S$70:S$89,0)+COUNTIF(S$70:S87,S87)-1)</f>
        <v>5</v>
      </c>
      <c r="T109" s="9">
        <f>IF(ISERROR(RANK(T87,T$70:T$89,0)+COUNTIF(T$70:T87,T87)-1),"",RANK(T87,T$70:T$89,0)+COUNTIF(T$70:T87,T87)-1)</f>
        <v>7</v>
      </c>
      <c r="U109" s="9">
        <f>IF(ISERROR(RANK(U87,U$70:U$89,0)+COUNTIF(U$70:U87,U87)-1),"",RANK(U87,U$70:U$89,0)+COUNTIF(U$70:U87,U87)-1)</f>
        <v>11</v>
      </c>
      <c r="V109" s="9">
        <f>IF(ISERROR(RANK(V87,V$70:V$89,0)+COUNTIF(V$70:V87,V87)-1),"",RANK(V87,V$70:V$89,0)+COUNTIF(V$70:V87,V87)-1)</f>
        <v>14</v>
      </c>
      <c r="W109" s="9">
        <f>IF(ISERROR(RANK(W87,W$70:W$89,0)+COUNTIF(W$70:W87,W87)-1),"",RANK(W87,W$70:W$89,0)+COUNTIF(W$70:W87,W87)-1)</f>
        <v>11</v>
      </c>
      <c r="X109" s="9">
        <f>IF(ISERROR(RANK(X87,X$70:X$89,0)+COUNTIF(X$70:X87,X87)-1),"",RANK(X87,X$70:X$89,0)+COUNTIF(X$70:X87,X87)-1)</f>
        <v>12</v>
      </c>
      <c r="Y109" s="9">
        <f>IF(ISERROR(RANK(Y87,Y$70:Y$89,0)+COUNTIF(Y$70:Y87,Y87)-1),"",RANK(Y87,Y$70:Y$89,0)+COUNTIF(Y$70:Y87,Y87)-1)</f>
        <v>16</v>
      </c>
      <c r="Z109" s="9">
        <f>IF(ISERROR(RANK(Z87,Z$70:Z$89,0)+COUNTIF(Z$70:Z87,Z87)-1),"",RANK(Z87,Z$70:Z$89,0)+COUNTIF(Z$70:Z87,Z87)-1)</f>
        <v>4</v>
      </c>
      <c r="AA109" s="9">
        <f>IF(ISERROR(RANK(AA87,AA$70:AA$89,0)+COUNTIF(AA$70:AA87,AA87)-1),"",RANK(AA87,AA$70:AA$89,0)+COUNTIF(AA$70:AA87,AA87)-1)</f>
        <v>11</v>
      </c>
      <c r="AB109" s="9">
        <f>IF(ISERROR(RANK(AB87,AB$70:AB$89,0)+COUNTIF(AB$70:AB87,AB87)-1),"",RANK(AB87,AB$70:AB$89,0)+COUNTIF(AB$70:AB87,AB87)-1)</f>
        <v>13</v>
      </c>
      <c r="AC109" s="9">
        <f>IF(ISERROR(RANK(AC87,AC$70:AC$89,0)+COUNTIF(AC$70:AC87,AC87)-1),"",RANK(AC87,AC$70:AC$89,0)+COUNTIF(AC$70:AC87,AC87)-1)</f>
        <v>20</v>
      </c>
      <c r="AD109" s="9">
        <f>IF(ISERROR(RANK(AD87,AD$70:AD$89,0)+COUNTIF(AD$70:AD87,AD87)-1),"",RANK(AD87,AD$70:AD$89,0)+COUNTIF(AD$70:AD87,AD87)-1)</f>
        <v>10</v>
      </c>
      <c r="AE109" s="9">
        <f>IF(ISERROR(RANK(AE87,AE$70:AE$89,0)+COUNTIF(AE$70:AE87,AE87)-1),"",RANK(AE87,AE$70:AE$89,0)+COUNTIF(AE$70:AE87,AE87)-1)</f>
        <v>17</v>
      </c>
      <c r="AF109" s="9">
        <f>IF(ISERROR(RANK(AF87,AF$70:AF$89,0)+COUNTIF(AF$70:AF87,AF87)-1),"",RANK(AF87,AF$70:AF$89,0)+COUNTIF(AF$70:AF87,AF87)-1)</f>
        <v>12</v>
      </c>
      <c r="AG109" s="9">
        <f>IF(ISERROR(RANK(AG87,AG$70:AG$89,0)+COUNTIF(AG$70:AG87,AG87)-1),"",RANK(AG87,AG$70:AG$89,0)+COUNTIF(AG$70:AG87,AG87)-1)</f>
        <v>8</v>
      </c>
      <c r="AH109" s="9">
        <f>IF(ISERROR(RANK(AH87,AH$70:AH$89,0)+COUNTIF(AH$70:AH87,AH87)-1),"",RANK(AH87,AH$70:AH$89,0)+COUNTIF(AH$70:AH87,AH87)-1)</f>
        <v>5</v>
      </c>
      <c r="AI109" s="9">
        <f>IF(ISERROR(RANK(AI87,AI$70:AI$89,0)+COUNTIF(AI$70:AI87,AI87)-1),"",RANK(AI87,AI$70:AI$89,0)+COUNTIF(AI$70:AI87,AI87)-1)</f>
        <v>3</v>
      </c>
      <c r="AJ109" s="9" t="str">
        <f>IF(ISERROR(RANK(AJ87,AJ$70:AJ$89,0)+COUNTIF(AJ$70:AJ87,AJ87)-1),"",RANK(AJ87,AJ$70:AJ$89,0)+COUNTIF(AJ$70:AJ87,AJ87)-1)</f>
        <v/>
      </c>
      <c r="AK109" s="9" t="str">
        <f>IF(ISERROR(RANK(AK87,AK$70:AK$89,0)+COUNTIF(AK$70:AK87,AK87)-1),"",RANK(AK87,AK$70:AK$89,0)+COUNTIF(AK$70:AK87,AK87)-1)</f>
        <v/>
      </c>
      <c r="AL109" s="9" t="str">
        <f>IF(ISERROR(RANK(AL87,AL$70:AL$89,0)+COUNTIF(AL$70:AL87,AL87)-1),"",RANK(AL87,AL$70:AL$89,0)+COUNTIF(AL$70:AL87,AL87)-1)</f>
        <v/>
      </c>
      <c r="AM109" s="9" t="str">
        <f>IF(ISERROR(RANK(AM87,AM$70:AM$89,0)+COUNTIF(AM$70:AM87,AM87)-1),"",RANK(AM87,AM$70:AM$89,0)+COUNTIF(AM$70:AM87,AM87)-1)</f>
        <v/>
      </c>
    </row>
    <row r="110" spans="1:39" ht="12.75" customHeight="1" x14ac:dyDescent="0.35">
      <c r="A110" s="68" t="str">
        <f t="shared" si="8"/>
        <v>West Ham</v>
      </c>
      <c r="B110" s="9">
        <f>IF(ISERROR(RANK(B88,B$70:B$89,0)+COUNTIF(B$70:B88,B88)-1),"",RANK(B88,B$70:B$89,0)+COUNTIF(B$70:B88,B88)-1)</f>
        <v>17</v>
      </c>
      <c r="C110" s="9">
        <f>IF(ISERROR(RANK(C88,C$70:C$89,0)+COUNTIF(C$70:C88,C88)-1),"",RANK(C88,C$70:C$89,0)+COUNTIF(C$70:C88,C88)-1)</f>
        <v>11</v>
      </c>
      <c r="D110" s="9">
        <f>IF(ISERROR(RANK(D88,D$70:D$89,0)+COUNTIF(D$70:D88,D88)-1),"",RANK(D88,D$70:D$89,0)+COUNTIF(D$70:D88,D88)-1)</f>
        <v>16</v>
      </c>
      <c r="E110" s="9">
        <f>IF(ISERROR(RANK(E88,E$70:E$89,0)+COUNTIF(E$70:E88,E88)-1),"",RANK(E88,E$70:E$89,0)+COUNTIF(E$70:E88,E88)-1)</f>
        <v>14</v>
      </c>
      <c r="F110" s="9">
        <f>IF(ISERROR(RANK(F88,F$70:F$89,0)+COUNTIF(F$70:F88,F88)-1),"",RANK(F88,F$70:F$89,0)+COUNTIF(F$70:F88,F88)-1)</f>
        <v>18</v>
      </c>
      <c r="G110" s="9">
        <f>IF(ISERROR(RANK(G88,G$70:G$89,0)+COUNTIF(G$70:G88,G88)-1),"",RANK(G88,G$70:G$89,0)+COUNTIF(G$70:G88,G88)-1)</f>
        <v>18</v>
      </c>
      <c r="H110" s="9">
        <f>IF(ISERROR(RANK(H88,H$70:H$89,0)+COUNTIF(H$70:H88,H88)-1),"",RANK(H88,H$70:H$89,0)+COUNTIF(H$70:H88,H88)-1)</f>
        <v>18</v>
      </c>
      <c r="I110" s="9">
        <f>IF(ISERROR(RANK(I88,I$70:I$89,0)+COUNTIF(I$70:I88,I88)-1),"",RANK(I88,I$70:I$89,0)+COUNTIF(I$70:I88,I88)-1)</f>
        <v>18</v>
      </c>
      <c r="J110" s="9">
        <f>IF(ISERROR(RANK(J88,J$70:J$89,0)+COUNTIF(J$70:J88,J88)-1),"",RANK(J88,J$70:J$89,0)+COUNTIF(J$70:J88,J88)-1)</f>
        <v>19</v>
      </c>
      <c r="K110" s="9">
        <f>IF(ISERROR(RANK(K88,K$70:K$89,0)+COUNTIF(K$70:K88,K88)-1),"",RANK(K88,K$70:K$89,0)+COUNTIF(K$70:K88,K88)-1)</f>
        <v>18</v>
      </c>
      <c r="L110" s="9">
        <f>IF(ISERROR(RANK(L88,L$70:L$89,0)+COUNTIF(L$70:L88,L88)-1),"",RANK(L88,L$70:L$89,0)+COUNTIF(L$70:L88,L88)-1)</f>
        <v>18</v>
      </c>
      <c r="M110" s="9">
        <f>IF(ISERROR(RANK(M88,M$70:M$89,0)+COUNTIF(M$70:M88,M88)-1),"",RANK(M88,M$70:M$89,0)+COUNTIF(M$70:M88,M88)-1)</f>
        <v>17</v>
      </c>
      <c r="N110" s="9">
        <f>IF(ISERROR(RANK(N88,N$70:N$89,0)+COUNTIF(N$70:N88,N88)-1),"",RANK(N88,N$70:N$89,0)+COUNTIF(N$70:N88,N88)-1)</f>
        <v>19</v>
      </c>
      <c r="O110" s="9">
        <f>IF(ISERROR(RANK(O88,O$70:O$89,0)+COUNTIF(O$70:O88,O88)-1),"",RANK(O88,O$70:O$89,0)+COUNTIF(O$70:O88,O88)-1)</f>
        <v>6</v>
      </c>
      <c r="P110" s="9">
        <f>IF(ISERROR(RANK(P88,P$70:P$89,0)+COUNTIF(P$70:P88,P88)-1),"",RANK(P88,P$70:P$89,0)+COUNTIF(P$70:P88,P88)-1)</f>
        <v>1</v>
      </c>
      <c r="Q110" s="9">
        <f>IF(ISERROR(RANK(Q88,Q$70:Q$89,0)+COUNTIF(Q$70:Q88,Q88)-1),"",RANK(Q88,Q$70:Q$89,0)+COUNTIF(Q$70:Q88,Q88)-1)</f>
        <v>10</v>
      </c>
      <c r="R110" s="9">
        <f>IF(ISERROR(RANK(R88,R$70:R$89,0)+COUNTIF(R$70:R88,R88)-1),"",RANK(R88,R$70:R$89,0)+COUNTIF(R$70:R88,R88)-1)</f>
        <v>8</v>
      </c>
      <c r="S110" s="9">
        <f>IF(ISERROR(RANK(S88,S$70:S$89,0)+COUNTIF(S$70:S88,S88)-1),"",RANK(S88,S$70:S$89,0)+COUNTIF(S$70:S88,S88)-1)</f>
        <v>4</v>
      </c>
      <c r="T110" s="9">
        <f>IF(ISERROR(RANK(T88,T$70:T$89,0)+COUNTIF(T$70:T88,T88)-1),"",RANK(T88,T$70:T$89,0)+COUNTIF(T$70:T88,T88)-1)</f>
        <v>4</v>
      </c>
      <c r="U110" s="9">
        <f>IF(ISERROR(RANK(U88,U$70:U$89,0)+COUNTIF(U$70:U88,U88)-1),"",RANK(U88,U$70:U$89,0)+COUNTIF(U$70:U88,U88)-1)</f>
        <v>7</v>
      </c>
      <c r="V110" s="9">
        <f>IF(ISERROR(RANK(V88,V$70:V$89,0)+COUNTIF(V$70:V88,V88)-1),"",RANK(V88,V$70:V$89,0)+COUNTIF(V$70:V88,V88)-1)</f>
        <v>3</v>
      </c>
      <c r="W110" s="9">
        <f>IF(ISERROR(RANK(W88,W$70:W$89,0)+COUNTIF(W$70:W88,W88)-1),"",RANK(W88,W$70:W$89,0)+COUNTIF(W$70:W88,W88)-1)</f>
        <v>6</v>
      </c>
      <c r="X110" s="9">
        <f>IF(ISERROR(RANK(X88,X$70:X$89,0)+COUNTIF(X$70:X88,X88)-1),"",RANK(X88,X$70:X$89,0)+COUNTIF(X$70:X88,X88)-1)</f>
        <v>2</v>
      </c>
      <c r="Y110" s="9">
        <f>IF(ISERROR(RANK(Y88,Y$70:Y$89,0)+COUNTIF(Y$70:Y88,Y88)-1),"",RANK(Y88,Y$70:Y$89,0)+COUNTIF(Y$70:Y88,Y88)-1)</f>
        <v>10</v>
      </c>
      <c r="Z110" s="9">
        <f>IF(ISERROR(RANK(Z88,Z$70:Z$89,0)+COUNTIF(Z$70:Z88,Z88)-1),"",RANK(Z88,Z$70:Z$89,0)+COUNTIF(Z$70:Z88,Z88)-1)</f>
        <v>7</v>
      </c>
      <c r="AA110" s="9">
        <f>IF(ISERROR(RANK(AA88,AA$70:AA$89,0)+COUNTIF(AA$70:AA88,AA88)-1),"",RANK(AA88,AA$70:AA$89,0)+COUNTIF(AA$70:AA88,AA88)-1)</f>
        <v>8</v>
      </c>
      <c r="AB110" s="9">
        <f>IF(ISERROR(RANK(AB88,AB$70:AB$89,0)+COUNTIF(AB$70:AB88,AB88)-1),"",RANK(AB88,AB$70:AB$89,0)+COUNTIF(AB$70:AB88,AB88)-1)</f>
        <v>4</v>
      </c>
      <c r="AC110" s="9">
        <f>IF(ISERROR(RANK(AC88,AC$70:AC$89,0)+COUNTIF(AC$70:AC88,AC88)-1),"",RANK(AC88,AC$70:AC$89,0)+COUNTIF(AC$70:AC88,AC88)-1)</f>
        <v>6</v>
      </c>
      <c r="AD110" s="9">
        <f>IF(ISERROR(RANK(AD88,AD$70:AD$89,0)+COUNTIF(AD$70:AD88,AD88)-1),"",RANK(AD88,AD$70:AD$89,0)+COUNTIF(AD$70:AD88,AD88)-1)</f>
        <v>3</v>
      </c>
      <c r="AE110" s="9">
        <f>IF(ISERROR(RANK(AE88,AE$70:AE$89,0)+COUNTIF(AE$70:AE88,AE88)-1),"",RANK(AE88,AE$70:AE$89,0)+COUNTIF(AE$70:AE88,AE88)-1)</f>
        <v>15</v>
      </c>
      <c r="AF110" s="9">
        <f>IF(ISERROR(RANK(AF88,AF$70:AF$89,0)+COUNTIF(AF$70:AF88,AF88)-1),"",RANK(AF88,AF$70:AF$89,0)+COUNTIF(AF$70:AF88,AF88)-1)</f>
        <v>8</v>
      </c>
      <c r="AG110" s="9">
        <f>IF(ISERROR(RANK(AG88,AG$70:AG$89,0)+COUNTIF(AG$70:AG88,AG88)-1),"",RANK(AG88,AG$70:AG$89,0)+COUNTIF(AG$70:AG88,AG88)-1)</f>
        <v>18</v>
      </c>
      <c r="AH110" s="9">
        <f>IF(ISERROR(RANK(AH88,AH$70:AH$89,0)+COUNTIF(AH$70:AH88,AH88)-1),"",RANK(AH88,AH$70:AH$89,0)+COUNTIF(AH$70:AH88,AH88)-1)</f>
        <v>20</v>
      </c>
      <c r="AI110" s="9">
        <f>IF(ISERROR(RANK(AI88,AI$70:AI$89,0)+COUNTIF(AI$70:AI88,AI88)-1),"",RANK(AI88,AI$70:AI$89,0)+COUNTIF(AI$70:AI88,AI88)-1)</f>
        <v>13</v>
      </c>
      <c r="AJ110" s="9" t="str">
        <f>IF(ISERROR(RANK(AJ88,AJ$70:AJ$89,0)+COUNTIF(AJ$70:AJ88,AJ88)-1),"",RANK(AJ88,AJ$70:AJ$89,0)+COUNTIF(AJ$70:AJ88,AJ88)-1)</f>
        <v/>
      </c>
      <c r="AK110" s="9" t="str">
        <f>IF(ISERROR(RANK(AK88,AK$70:AK$89,0)+COUNTIF(AK$70:AK88,AK88)-1),"",RANK(AK88,AK$70:AK$89,0)+COUNTIF(AK$70:AK88,AK88)-1)</f>
        <v/>
      </c>
      <c r="AL110" s="9" t="str">
        <f>IF(ISERROR(RANK(AL88,AL$70:AL$89,0)+COUNTIF(AL$70:AL88,AL88)-1),"",RANK(AL88,AL$70:AL$89,0)+COUNTIF(AL$70:AL88,AL88)-1)</f>
        <v/>
      </c>
      <c r="AM110" s="9" t="str">
        <f>IF(ISERROR(RANK(AM88,AM$70:AM$89,0)+COUNTIF(AM$70:AM88,AM88)-1),"",RANK(AM88,AM$70:AM$89,0)+COUNTIF(AM$70:AM88,AM88)-1)</f>
        <v/>
      </c>
    </row>
    <row r="111" spans="1:39" ht="12.75" customHeight="1" x14ac:dyDescent="0.35">
      <c r="A111" s="68" t="str">
        <f t="shared" si="8"/>
        <v>Wolves</v>
      </c>
      <c r="B111" s="9">
        <f>IF(ISERROR(RANK(B89,B$70:B$89,0)+COUNTIF(B$70:B89,B89)-1),"",RANK(B89,B$70:B$89,0)+COUNTIF(B$70:B89,B89)-1)</f>
        <v>13</v>
      </c>
      <c r="C111" s="9">
        <f>IF(ISERROR(RANK(C89,C$70:C$89,0)+COUNTIF(C$70:C89,C89)-1),"",RANK(C89,C$70:C$89,0)+COUNTIF(C$70:C89,C89)-1)</f>
        <v>20</v>
      </c>
      <c r="D111" s="9">
        <f>IF(ISERROR(RANK(D89,D$70:D$89,0)+COUNTIF(D$70:D89,D89)-1),"",RANK(D89,D$70:D$89,0)+COUNTIF(D$70:D89,D89)-1)</f>
        <v>20</v>
      </c>
      <c r="E111" s="9">
        <f>IF(ISERROR(RANK(E89,E$70:E$89,0)+COUNTIF(E$70:E89,E89)-1),"",RANK(E89,E$70:E$89,0)+COUNTIF(E$70:E89,E89)-1)</f>
        <v>17</v>
      </c>
      <c r="F111" s="9">
        <f>IF(ISERROR(RANK(F89,F$70:F$89,0)+COUNTIF(F$70:F89,F89)-1),"",RANK(F89,F$70:F$89,0)+COUNTIF(F$70:F89,F89)-1)</f>
        <v>13</v>
      </c>
      <c r="G111" s="9">
        <f>IF(ISERROR(RANK(G89,G$70:G$89,0)+COUNTIF(G$70:G89,G89)-1),"",RANK(G89,G$70:G$89,0)+COUNTIF(G$70:G89,G89)-1)</f>
        <v>10</v>
      </c>
      <c r="H111" s="9">
        <f>IF(ISERROR(RANK(H89,H$70:H$89,0)+COUNTIF(H$70:H89,H89)-1),"",RANK(H89,H$70:H$89,0)+COUNTIF(H$70:H89,H89)-1)</f>
        <v>6</v>
      </c>
      <c r="I111" s="9">
        <f>IF(ISERROR(RANK(I89,I$70:I$89,0)+COUNTIF(I$70:I89,I89)-1),"",RANK(I89,I$70:I$89,0)+COUNTIF(I$70:I89,I89)-1)</f>
        <v>11</v>
      </c>
      <c r="J111" s="9">
        <f>IF(ISERROR(RANK(J89,J$70:J$89,0)+COUNTIF(J$70:J89,J89)-1),"",RANK(J89,J$70:J$89,0)+COUNTIF(J$70:J89,J89)-1)</f>
        <v>9</v>
      </c>
      <c r="K111" s="9">
        <f>IF(ISERROR(RANK(K89,K$70:K$89,0)+COUNTIF(K$70:K89,K89)-1),"",RANK(K89,K$70:K$89,0)+COUNTIF(K$70:K89,K89)-1)</f>
        <v>12</v>
      </c>
      <c r="L111" s="9">
        <f>IF(ISERROR(RANK(L89,L$70:L$89,0)+COUNTIF(L$70:L89,L89)-1),"",RANK(L89,L$70:L$89,0)+COUNTIF(L$70:L89,L89)-1)</f>
        <v>12</v>
      </c>
      <c r="M111" s="9">
        <f>IF(ISERROR(RANK(M89,M$70:M$89,0)+COUNTIF(M$70:M89,M89)-1),"",RANK(M89,M$70:M$89,0)+COUNTIF(M$70:M89,M89)-1)</f>
        <v>16</v>
      </c>
      <c r="N111" s="9">
        <f>IF(ISERROR(RANK(N89,N$70:N$89,0)+COUNTIF(N$70:N89,N89)-1),"",RANK(N89,N$70:N$89,0)+COUNTIF(N$70:N89,N89)-1)</f>
        <v>11</v>
      </c>
      <c r="O111" s="9">
        <f>IF(ISERROR(RANK(O89,O$70:O$89,0)+COUNTIF(O$70:O89,O89)-1),"",RANK(O89,O$70:O$89,0)+COUNTIF(O$70:O89,O89)-1)</f>
        <v>11</v>
      </c>
      <c r="P111" s="9">
        <f>IF(ISERROR(RANK(P89,P$70:P$89,0)+COUNTIF(P$70:P89,P89)-1),"",RANK(P89,P$70:P$89,0)+COUNTIF(P$70:P89,P89)-1)</f>
        <v>13</v>
      </c>
      <c r="Q111" s="9">
        <f>IF(ISERROR(RANK(Q89,Q$70:Q$89,0)+COUNTIF(Q$70:Q89,Q89)-1),"",RANK(Q89,Q$70:Q$89,0)+COUNTIF(Q$70:Q89,Q89)-1)</f>
        <v>15</v>
      </c>
      <c r="R111" s="9">
        <f>IF(ISERROR(RANK(R89,R$70:R$89,0)+COUNTIF(R$70:R89,R89)-1),"",RANK(R89,R$70:R$89,0)+COUNTIF(R$70:R89,R89)-1)</f>
        <v>10</v>
      </c>
      <c r="S111" s="9">
        <f>IF(ISERROR(RANK(S89,S$70:S$89,0)+COUNTIF(S$70:S89,S89)-1),"",RANK(S89,S$70:S$89,0)+COUNTIF(S$70:S89,S89)-1)</f>
        <v>17</v>
      </c>
      <c r="T111" s="9">
        <f>IF(ISERROR(RANK(T89,T$70:T$89,0)+COUNTIF(T$70:T89,T89)-1),"",RANK(T89,T$70:T$89,0)+COUNTIF(T$70:T89,T89)-1)</f>
        <v>14</v>
      </c>
      <c r="U111" s="9">
        <f>IF(ISERROR(RANK(U89,U$70:U$89,0)+COUNTIF(U$70:U89,U89)-1),"",RANK(U89,U$70:U$89,0)+COUNTIF(U$70:U89,U89)-1)</f>
        <v>3</v>
      </c>
      <c r="V111" s="9">
        <f>IF(ISERROR(RANK(V89,V$70:V$89,0)+COUNTIF(V$70:V89,V89)-1),"",RANK(V89,V$70:V$89,0)+COUNTIF(V$70:V89,V89)-1)</f>
        <v>4</v>
      </c>
      <c r="W111" s="9">
        <f>IF(ISERROR(RANK(W89,W$70:W$89,0)+COUNTIF(W$70:W89,W89)-1),"",RANK(W89,W$70:W$89,0)+COUNTIF(W$70:W89,W89)-1)</f>
        <v>3</v>
      </c>
      <c r="X111" s="9">
        <f>IF(ISERROR(RANK(X89,X$70:X$89,0)+COUNTIF(X$70:X89,X89)-1),"",RANK(X89,X$70:X$89,0)+COUNTIF(X$70:X89,X89)-1)</f>
        <v>1</v>
      </c>
      <c r="Y111" s="9">
        <f>IF(ISERROR(RANK(Y89,Y$70:Y$89,0)+COUNTIF(Y$70:Y89,Y89)-1),"",RANK(Y89,Y$70:Y$89,0)+COUNTIF(Y$70:Y89,Y89)-1)</f>
        <v>1</v>
      </c>
      <c r="Z111" s="9">
        <f>IF(ISERROR(RANK(Z89,Z$70:Z$89,0)+COUNTIF(Z$70:Z89,Z89)-1),"",RANK(Z89,Z$70:Z$89,0)+COUNTIF(Z$70:Z89,Z89)-1)</f>
        <v>3</v>
      </c>
      <c r="AA111" s="9">
        <f>IF(ISERROR(RANK(AA89,AA$70:AA$89,0)+COUNTIF(AA$70:AA89,AA89)-1),"",RANK(AA89,AA$70:AA$89,0)+COUNTIF(AA$70:AA89,AA89)-1)</f>
        <v>6</v>
      </c>
      <c r="AB111" s="9">
        <f>IF(ISERROR(RANK(AB89,AB$70:AB$89,0)+COUNTIF(AB$70:AB89,AB89)-1),"",RANK(AB89,AB$70:AB$89,0)+COUNTIF(AB$70:AB89,AB89)-1)</f>
        <v>6</v>
      </c>
      <c r="AC111" s="9">
        <f>IF(ISERROR(RANK(AC89,AC$70:AC$89,0)+COUNTIF(AC$70:AC89,AC89)-1),"",RANK(AC89,AC$70:AC$89,0)+COUNTIF(AC$70:AC89,AC89)-1)</f>
        <v>13</v>
      </c>
      <c r="AD111" s="9">
        <f>IF(ISERROR(RANK(AD89,AD$70:AD$89,0)+COUNTIF(AD$70:AD89,AD89)-1),"",RANK(AD89,AD$70:AD$89,0)+COUNTIF(AD$70:AD89,AD89)-1)</f>
        <v>17</v>
      </c>
      <c r="AE111" s="9">
        <f>IF(ISERROR(RANK(AE89,AE$70:AE$89,0)+COUNTIF(AE$70:AE89,AE89)-1),"",RANK(AE89,AE$70:AE$89,0)+COUNTIF(AE$70:AE89,AE89)-1)</f>
        <v>19</v>
      </c>
      <c r="AF111" s="9">
        <f>IF(ISERROR(RANK(AF89,AF$70:AF$89,0)+COUNTIF(AF$70:AF89,AF89)-1),"",RANK(AF89,AF$70:AF$89,0)+COUNTIF(AF$70:AF89,AF89)-1)</f>
        <v>15</v>
      </c>
      <c r="AG111" s="9">
        <f>IF(ISERROR(RANK(AG89,AG$70:AG$89,0)+COUNTIF(AG$70:AG89,AG89)-1),"",RANK(AG89,AG$70:AG$89,0)+COUNTIF(AG$70:AG89,AG89)-1)</f>
        <v>14</v>
      </c>
      <c r="AH111" s="9">
        <f>IF(ISERROR(RANK(AH89,AH$70:AH$89,0)+COUNTIF(AH$70:AH89,AH89)-1),"",RANK(AH89,AH$70:AH$89,0)+COUNTIF(AH$70:AH89,AH89)-1)</f>
        <v>3</v>
      </c>
      <c r="AI111" s="9">
        <f>IF(ISERROR(RANK(AI89,AI$70:AI$89,0)+COUNTIF(AI$70:AI89,AI89)-1),"",RANK(AI89,AI$70:AI$89,0)+COUNTIF(AI$70:AI89,AI89)-1)</f>
        <v>8</v>
      </c>
      <c r="AJ111" s="9" t="str">
        <f>IF(ISERROR(RANK(AJ89,AJ$70:AJ$89,0)+COUNTIF(AJ$70:AJ89,AJ89)-1),"",RANK(AJ89,AJ$70:AJ$89,0)+COUNTIF(AJ$70:AJ89,AJ89)-1)</f>
        <v/>
      </c>
      <c r="AK111" s="9" t="str">
        <f>IF(ISERROR(RANK(AK89,AK$70:AK$89,0)+COUNTIF(AK$70:AK89,AK89)-1),"",RANK(AK89,AK$70:AK$89,0)+COUNTIF(AK$70:AK89,AK89)-1)</f>
        <v/>
      </c>
      <c r="AL111" s="9" t="str">
        <f>IF(ISERROR(RANK(AL89,AL$70:AL$89,0)+COUNTIF(AL$70:AL89,AL89)-1),"",RANK(AL89,AL$70:AL$89,0)+COUNTIF(AL$70:AL89,AL89)-1)</f>
        <v/>
      </c>
      <c r="AM111" s="9" t="str">
        <f>IF(ISERROR(RANK(AM89,AM$70:AM$89,0)+COUNTIF(AM$70:AM89,AM89)-1),"",RANK(AM89,AM$70:AM$89,0)+COUNTIF(AM$70:AM89,AM89)-1)</f>
        <v/>
      </c>
    </row>
    <row r="112" spans="1:39" ht="15.75" customHeight="1" x14ac:dyDescent="0.3">
      <c r="A112" s="11" t="s">
        <v>126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s="71" customFormat="1" ht="12.75" customHeight="1" x14ac:dyDescent="0.35">
      <c r="A113" s="69" t="s">
        <v>1</v>
      </c>
      <c r="B113" s="69" t="s">
        <v>6</v>
      </c>
      <c r="C113" s="69" t="s">
        <v>7</v>
      </c>
      <c r="D113" s="69" t="s">
        <v>8</v>
      </c>
      <c r="E113" s="69" t="s">
        <v>9</v>
      </c>
      <c r="F113" s="69" t="s">
        <v>10</v>
      </c>
      <c r="G113" s="69" t="s">
        <v>11</v>
      </c>
      <c r="H113" s="69" t="s">
        <v>12</v>
      </c>
      <c r="I113" s="69" t="s">
        <v>13</v>
      </c>
      <c r="J113" s="69" t="s">
        <v>14</v>
      </c>
      <c r="K113" s="69" t="s">
        <v>15</v>
      </c>
      <c r="L113" s="68" t="s">
        <v>16</v>
      </c>
      <c r="M113" s="68" t="s">
        <v>17</v>
      </c>
      <c r="N113" s="68" t="s">
        <v>18</v>
      </c>
      <c r="O113" s="68" t="s">
        <v>19</v>
      </c>
      <c r="P113" s="68" t="s">
        <v>20</v>
      </c>
      <c r="Q113" s="68" t="s">
        <v>21</v>
      </c>
      <c r="R113" s="68" t="s">
        <v>22</v>
      </c>
      <c r="S113" s="68" t="s">
        <v>23</v>
      </c>
      <c r="T113" s="68" t="s">
        <v>24</v>
      </c>
      <c r="U113" s="68" t="s">
        <v>25</v>
      </c>
      <c r="V113" s="68" t="s">
        <v>26</v>
      </c>
      <c r="W113" s="68" t="s">
        <v>27</v>
      </c>
      <c r="X113" s="68" t="s">
        <v>28</v>
      </c>
      <c r="Y113" s="68" t="s">
        <v>29</v>
      </c>
      <c r="Z113" s="68" t="s">
        <v>30</v>
      </c>
      <c r="AA113" s="68" t="s">
        <v>31</v>
      </c>
      <c r="AB113" s="68" t="s">
        <v>32</v>
      </c>
      <c r="AC113" s="68" t="s">
        <v>33</v>
      </c>
      <c r="AD113" s="68" t="s">
        <v>34</v>
      </c>
      <c r="AE113" s="68" t="s">
        <v>35</v>
      </c>
      <c r="AF113" s="68" t="s">
        <v>36</v>
      </c>
      <c r="AG113" s="68" t="s">
        <v>37</v>
      </c>
      <c r="AH113" s="68" t="s">
        <v>38</v>
      </c>
      <c r="AI113" s="68" t="s">
        <v>39</v>
      </c>
      <c r="AJ113" s="68" t="s">
        <v>40</v>
      </c>
      <c r="AK113" s="68" t="s">
        <v>41</v>
      </c>
      <c r="AL113" s="68" t="s">
        <v>42</v>
      </c>
      <c r="AM113" s="68" t="s">
        <v>43</v>
      </c>
    </row>
    <row r="114" spans="1:39" ht="12.75" customHeight="1" x14ac:dyDescent="0.35">
      <c r="A114" s="6" t="s">
        <v>127</v>
      </c>
      <c r="B114" s="9">
        <f t="shared" ref="B114:AM114" si="9">IF(B$69&lt;=38,MAX(B$70:B$89),"")</f>
        <v>1.827</v>
      </c>
      <c r="C114" s="9">
        <f t="shared" si="9"/>
        <v>1.4610000000000001</v>
      </c>
      <c r="D114" s="9">
        <f t="shared" si="9"/>
        <v>1.641</v>
      </c>
      <c r="E114" s="9">
        <f t="shared" si="9"/>
        <v>1.22</v>
      </c>
      <c r="F114" s="9">
        <f t="shared" si="9"/>
        <v>1.228</v>
      </c>
      <c r="G114" s="9">
        <f t="shared" si="9"/>
        <v>1.7549999999999999</v>
      </c>
      <c r="H114" s="9">
        <f t="shared" si="9"/>
        <v>1.3340000000000001</v>
      </c>
      <c r="I114" s="9">
        <f t="shared" si="9"/>
        <v>1.2729999999999999</v>
      </c>
      <c r="J114" s="9">
        <f t="shared" si="9"/>
        <v>1.7969999999999999</v>
      </c>
      <c r="K114" s="9">
        <f t="shared" si="9"/>
        <v>1.85</v>
      </c>
      <c r="L114" s="9">
        <f t="shared" si="9"/>
        <v>1.7969999999999999</v>
      </c>
      <c r="M114" s="9">
        <f t="shared" si="9"/>
        <v>1.091</v>
      </c>
      <c r="N114" s="9">
        <f t="shared" si="9"/>
        <v>0.67100000000000004</v>
      </c>
      <c r="O114" s="9">
        <f t="shared" si="9"/>
        <v>1.3360000000000001</v>
      </c>
      <c r="P114" s="9">
        <f t="shared" si="9"/>
        <v>0.91100000000000003</v>
      </c>
      <c r="Q114" s="9">
        <f t="shared" si="9"/>
        <v>0.82899999999999996</v>
      </c>
      <c r="R114" s="9">
        <f t="shared" si="9"/>
        <v>1.25</v>
      </c>
      <c r="S114" s="9">
        <f t="shared" si="9"/>
        <v>1.536</v>
      </c>
      <c r="T114" s="9">
        <f t="shared" si="9"/>
        <v>2.1150000000000002</v>
      </c>
      <c r="U114" s="9">
        <f t="shared" si="9"/>
        <v>0.93400000000000005</v>
      </c>
      <c r="V114" s="9">
        <f t="shared" si="9"/>
        <v>1.208</v>
      </c>
      <c r="W114" s="9">
        <f t="shared" si="9"/>
        <v>1.0920000000000001</v>
      </c>
      <c r="X114" s="9">
        <f t="shared" si="9"/>
        <v>1.829</v>
      </c>
      <c r="Y114" s="9">
        <f t="shared" si="9"/>
        <v>1.145</v>
      </c>
      <c r="Z114" s="9">
        <f t="shared" si="9"/>
        <v>1.3540000000000001</v>
      </c>
      <c r="AA114" s="9">
        <f t="shared" si="9"/>
        <v>1.9330000000000001</v>
      </c>
      <c r="AB114" s="9">
        <f t="shared" si="9"/>
        <v>1.88</v>
      </c>
      <c r="AC114" s="9">
        <f t="shared" si="9"/>
        <v>1.3009999999999999</v>
      </c>
      <c r="AD114" s="9">
        <f t="shared" si="9"/>
        <v>1.0389999999999999</v>
      </c>
      <c r="AE114" s="9">
        <f t="shared" si="9"/>
        <v>0.627</v>
      </c>
      <c r="AF114" s="9">
        <f t="shared" si="9"/>
        <v>0.94299999999999995</v>
      </c>
      <c r="AG114" s="9">
        <f t="shared" si="9"/>
        <v>0.98499999999999999</v>
      </c>
      <c r="AH114" s="9">
        <f t="shared" si="9"/>
        <v>1.4570000000000001</v>
      </c>
      <c r="AI114" s="9">
        <f t="shared" si="9"/>
        <v>1.4610000000000001</v>
      </c>
      <c r="AJ114" s="9" t="str">
        <f t="shared" si="9"/>
        <v/>
      </c>
      <c r="AK114" s="9" t="str">
        <f t="shared" si="9"/>
        <v/>
      </c>
      <c r="AL114" s="9" t="str">
        <f t="shared" si="9"/>
        <v/>
      </c>
      <c r="AM114" s="9" t="str">
        <f t="shared" si="9"/>
        <v/>
      </c>
    </row>
    <row r="115" spans="1:39" ht="12.75" customHeight="1" x14ac:dyDescent="0.35">
      <c r="A115" s="6" t="s">
        <v>128</v>
      </c>
      <c r="B115" s="9">
        <f t="shared" ref="B115:AM115" si="10">IF(B$69&lt;=38,MIN(B$70:B$89),"")</f>
        <v>-1.171</v>
      </c>
      <c r="C115" s="9">
        <f t="shared" si="10"/>
        <v>-1.855</v>
      </c>
      <c r="D115" s="9">
        <f t="shared" si="10"/>
        <v>-1.4339999999999999</v>
      </c>
      <c r="E115" s="9">
        <f t="shared" si="10"/>
        <v>-1.5920000000000001</v>
      </c>
      <c r="F115" s="9">
        <f t="shared" si="10"/>
        <v>-1.4339999999999999</v>
      </c>
      <c r="G115" s="9">
        <f t="shared" si="10"/>
        <v>-1.7270000000000001</v>
      </c>
      <c r="H115" s="9">
        <f t="shared" si="10"/>
        <v>-1.173</v>
      </c>
      <c r="I115" s="9">
        <f t="shared" si="10"/>
        <v>-1.5920000000000001</v>
      </c>
      <c r="J115" s="9">
        <f t="shared" si="10"/>
        <v>-1.5389999999999999</v>
      </c>
      <c r="K115" s="9">
        <f t="shared" si="10"/>
        <v>-1.6990000000000001</v>
      </c>
      <c r="L115" s="9">
        <f t="shared" si="10"/>
        <v>-1.855</v>
      </c>
      <c r="M115" s="9">
        <f t="shared" si="10"/>
        <v>-1.329</v>
      </c>
      <c r="N115" s="9">
        <f t="shared" si="10"/>
        <v>-0.67600000000000005</v>
      </c>
      <c r="O115" s="9">
        <f t="shared" si="10"/>
        <v>-1.0660000000000001</v>
      </c>
      <c r="P115" s="9">
        <f t="shared" si="10"/>
        <v>-1.298</v>
      </c>
      <c r="Q115" s="9">
        <f t="shared" si="10"/>
        <v>-1.0680000000000001</v>
      </c>
      <c r="R115" s="9">
        <f t="shared" si="10"/>
        <v>-0.96299999999999997</v>
      </c>
      <c r="S115" s="9">
        <f t="shared" si="10"/>
        <v>-0.96099999999999997</v>
      </c>
      <c r="T115" s="9">
        <f t="shared" si="10"/>
        <v>-1.613</v>
      </c>
      <c r="U115" s="9">
        <f t="shared" si="10"/>
        <v>-0.91</v>
      </c>
      <c r="V115" s="9">
        <f t="shared" si="10"/>
        <v>-1.6990000000000001</v>
      </c>
      <c r="W115" s="9">
        <f t="shared" si="10"/>
        <v>-1.331</v>
      </c>
      <c r="X115" s="9">
        <f t="shared" si="10"/>
        <v>-1.4359999999999999</v>
      </c>
      <c r="Y115" s="9">
        <f t="shared" si="10"/>
        <v>-1.3819999999999999</v>
      </c>
      <c r="Z115" s="9">
        <f t="shared" si="10"/>
        <v>-1.4750000000000001</v>
      </c>
      <c r="AA115" s="9">
        <f t="shared" si="10"/>
        <v>-1.5289999999999999</v>
      </c>
      <c r="AB115" s="9">
        <f t="shared" si="10"/>
        <v>-1.276</v>
      </c>
      <c r="AC115" s="9">
        <f t="shared" si="10"/>
        <v>-1.3819999999999999</v>
      </c>
      <c r="AD115" s="9">
        <f t="shared" si="10"/>
        <v>-0.80300000000000005</v>
      </c>
      <c r="AE115" s="9">
        <f t="shared" si="10"/>
        <v>-1.0129999999999999</v>
      </c>
      <c r="AF115" s="9">
        <f t="shared" si="10"/>
        <v>-1.4870000000000001</v>
      </c>
      <c r="AG115" s="9">
        <f t="shared" si="10"/>
        <v>-1.0349999999999999</v>
      </c>
      <c r="AH115" s="9">
        <f t="shared" si="10"/>
        <v>-0.96099999999999997</v>
      </c>
      <c r="AI115" s="9">
        <f t="shared" si="10"/>
        <v>-1.645</v>
      </c>
      <c r="AJ115" s="9" t="str">
        <f t="shared" si="10"/>
        <v/>
      </c>
      <c r="AK115" s="9" t="str">
        <f t="shared" si="10"/>
        <v/>
      </c>
      <c r="AL115" s="9" t="str">
        <f t="shared" si="10"/>
        <v/>
      </c>
      <c r="AM115" s="9" t="str">
        <f t="shared" si="10"/>
        <v/>
      </c>
    </row>
    <row r="116" spans="1:39" ht="12.75" customHeight="1" x14ac:dyDescent="0.25"/>
    <row r="117" spans="1:39" ht="12.75" customHeight="1" x14ac:dyDescent="0.25"/>
    <row r="118" spans="1:39" ht="12.75" customHeight="1" x14ac:dyDescent="0.25"/>
    <row r="119" spans="1:39" ht="12.75" customHeight="1" x14ac:dyDescent="0.25"/>
    <row r="120" spans="1:39" ht="12.75" customHeight="1" x14ac:dyDescent="0.25"/>
    <row r="121" spans="1:39" ht="12.75" customHeight="1" x14ac:dyDescent="0.25"/>
    <row r="122" spans="1:39" ht="12.75" customHeight="1" x14ac:dyDescent="0.25"/>
    <row r="123" spans="1:39" ht="12.75" customHeight="1" x14ac:dyDescent="0.25"/>
    <row r="124" spans="1:39" ht="12.75" customHeight="1" x14ac:dyDescent="0.25"/>
    <row r="125" spans="1:39" ht="12.75" customHeight="1" x14ac:dyDescent="0.25"/>
    <row r="126" spans="1:39" ht="12.75" customHeight="1" x14ac:dyDescent="0.25"/>
    <row r="127" spans="1:39" ht="12.75" customHeight="1" x14ac:dyDescent="0.25"/>
    <row r="128" spans="1:39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conditionalFormatting sqref="B92:AM1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M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AM8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4:AM1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9FD4-417A-46F9-B6F6-F89E1808DDE5}">
  <sheetPr>
    <tabColor theme="1"/>
    <outlinePr summaryBelow="0" summaryRight="0"/>
  </sheetPr>
  <dimension ref="A1:AM1000"/>
  <sheetViews>
    <sheetView topLeftCell="A70" workbookViewId="0">
      <pane xSplit="1" topLeftCell="B1" activePane="topRight" state="frozen"/>
      <selection pane="topRight" activeCell="A104" sqref="A104:XFD104"/>
    </sheetView>
  </sheetViews>
  <sheetFormatPr defaultColWidth="17.26953125" defaultRowHeight="15" customHeight="1" x14ac:dyDescent="0.25"/>
  <cols>
    <col min="1" max="1" width="16.453125" style="3" customWidth="1"/>
    <col min="2" max="39" width="8.7265625" style="3" customWidth="1"/>
    <col min="40" max="16384" width="17.26953125" style="3"/>
  </cols>
  <sheetData>
    <row r="1" spans="1:39" ht="15.75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70" customFormat="1" ht="12.75" customHeight="1" x14ac:dyDescent="0.35">
      <c r="A2" s="69" t="s">
        <v>1</v>
      </c>
      <c r="B2" s="69" t="s">
        <v>6</v>
      </c>
      <c r="C2" s="69" t="s">
        <v>7</v>
      </c>
      <c r="D2" s="69" t="s">
        <v>8</v>
      </c>
      <c r="E2" s="69" t="s">
        <v>9</v>
      </c>
      <c r="F2" s="69" t="s">
        <v>10</v>
      </c>
      <c r="G2" s="69" t="s">
        <v>11</v>
      </c>
      <c r="H2" s="69" t="s">
        <v>12</v>
      </c>
      <c r="I2" s="69" t="s">
        <v>13</v>
      </c>
      <c r="J2" s="69" t="s">
        <v>14</v>
      </c>
      <c r="K2" s="69" t="s">
        <v>15</v>
      </c>
      <c r="L2" s="68" t="s">
        <v>16</v>
      </c>
      <c r="M2" s="68" t="s">
        <v>17</v>
      </c>
      <c r="N2" s="68" t="s">
        <v>18</v>
      </c>
      <c r="O2" s="68" t="s">
        <v>19</v>
      </c>
      <c r="P2" s="68" t="s">
        <v>20</v>
      </c>
      <c r="Q2" s="68" t="s">
        <v>21</v>
      </c>
      <c r="R2" s="68" t="s">
        <v>22</v>
      </c>
      <c r="S2" s="68" t="s">
        <v>23</v>
      </c>
      <c r="T2" s="68" t="s">
        <v>24</v>
      </c>
      <c r="U2" s="68" t="s">
        <v>25</v>
      </c>
      <c r="V2" s="68" t="s">
        <v>26</v>
      </c>
      <c r="W2" s="68" t="s">
        <v>27</v>
      </c>
      <c r="X2" s="68" t="s">
        <v>28</v>
      </c>
      <c r="Y2" s="68" t="s">
        <v>29</v>
      </c>
      <c r="Z2" s="68" t="s">
        <v>30</v>
      </c>
      <c r="AA2" s="68" t="s">
        <v>31</v>
      </c>
      <c r="AB2" s="68" t="s">
        <v>32</v>
      </c>
      <c r="AC2" s="68" t="s">
        <v>33</v>
      </c>
      <c r="AD2" s="68" t="s">
        <v>34</v>
      </c>
      <c r="AE2" s="68" t="s">
        <v>35</v>
      </c>
      <c r="AF2" s="68" t="s">
        <v>36</v>
      </c>
      <c r="AG2" s="68" t="s">
        <v>37</v>
      </c>
      <c r="AH2" s="68" t="s">
        <v>38</v>
      </c>
      <c r="AI2" s="68" t="s">
        <v>39</v>
      </c>
      <c r="AJ2" s="68" t="s">
        <v>40</v>
      </c>
      <c r="AK2" s="68" t="s">
        <v>41</v>
      </c>
      <c r="AL2" s="68" t="s">
        <v>42</v>
      </c>
      <c r="AM2" s="68" t="s">
        <v>43</v>
      </c>
    </row>
    <row r="3" spans="1:39" ht="12.75" customHeight="1" x14ac:dyDescent="0.35">
      <c r="A3" s="68" t="str">
        <f>Difficulties!A3</f>
        <v>Arsenal</v>
      </c>
      <c r="B3" s="9" t="str">
        <f>LEFT(Fixtures!C2,(LEN(Fixtures!C2)-4))</f>
        <v>MCI</v>
      </c>
      <c r="C3" s="9" t="str">
        <f>LEFT(Fixtures!D2,(LEN(Fixtures!D2)-4))</f>
        <v>CHE</v>
      </c>
      <c r="D3" s="9" t="str">
        <f>LEFT(Fixtures!E2,(LEN(Fixtures!E2)-4))</f>
        <v>WHU</v>
      </c>
      <c r="E3" s="9" t="str">
        <f>LEFT(Fixtures!F2,(LEN(Fixtures!F2)-4))</f>
        <v>CAR</v>
      </c>
      <c r="F3" s="9" t="str">
        <f>LEFT(Fixtures!G2,(LEN(Fixtures!G2)-4))</f>
        <v>NEW</v>
      </c>
      <c r="G3" s="9" t="str">
        <f>LEFT(Fixtures!H2,(LEN(Fixtures!H2)-4))</f>
        <v>EVE</v>
      </c>
      <c r="H3" s="9" t="str">
        <f>LEFT(Fixtures!I2,(LEN(Fixtures!I2)-4))</f>
        <v>WAT</v>
      </c>
      <c r="I3" s="9" t="str">
        <f>LEFT(Fixtures!J2,(LEN(Fixtures!J2)-4))</f>
        <v>FUL</v>
      </c>
      <c r="J3" s="9" t="str">
        <f>LEFT(Fixtures!K2,(LEN(Fixtures!K2)-4))</f>
        <v>LEI</v>
      </c>
      <c r="K3" s="9" t="str">
        <f>LEFT(Fixtures!L2,(LEN(Fixtures!L2)-4))</f>
        <v>CRY</v>
      </c>
      <c r="L3" s="9" t="str">
        <f>LEFT(Fixtures!M2,(LEN(Fixtures!M2)-4))</f>
        <v>LIV</v>
      </c>
      <c r="M3" s="9" t="str">
        <f>LEFT(Fixtures!N2,(LEN(Fixtures!N2)-4))</f>
        <v>WOL</v>
      </c>
      <c r="N3" s="9" t="str">
        <f>LEFT(Fixtures!O2,(LEN(Fixtures!O2)-4))</f>
        <v>BOU</v>
      </c>
      <c r="O3" s="9" t="str">
        <f>LEFT(Fixtures!P2,(LEN(Fixtures!P2)-4))</f>
        <v>TOT</v>
      </c>
      <c r="P3" s="9" t="str">
        <f>LEFT(Fixtures!Q2,(LEN(Fixtures!Q2)-4))</f>
        <v>MNU</v>
      </c>
      <c r="Q3" s="9" t="str">
        <f>LEFT(Fixtures!R2,(LEN(Fixtures!R2)-4))</f>
        <v>HUD</v>
      </c>
      <c r="R3" s="9" t="str">
        <f>LEFT(Fixtures!S2,(LEN(Fixtures!S2)-4))</f>
        <v>SOU</v>
      </c>
      <c r="S3" s="9" t="str">
        <f>LEFT(Fixtures!T2,(LEN(Fixtures!T2)-4))</f>
        <v>BUR</v>
      </c>
      <c r="T3" s="9" t="str">
        <f>LEFT(Fixtures!U2,(LEN(Fixtures!U2)-4))</f>
        <v>BHA</v>
      </c>
      <c r="U3" s="9" t="str">
        <f>LEFT(Fixtures!V2,(LEN(Fixtures!V2)-4))</f>
        <v>LIV</v>
      </c>
      <c r="V3" s="9" t="str">
        <f>LEFT(Fixtures!W2,(LEN(Fixtures!W2)-4))</f>
        <v>FUL</v>
      </c>
      <c r="W3" s="9" t="str">
        <f>LEFT(Fixtures!X2,(LEN(Fixtures!X2)-4))</f>
        <v>WHU</v>
      </c>
      <c r="X3" s="9" t="str">
        <f>LEFT(Fixtures!Y2,(LEN(Fixtures!Y2)-4))</f>
        <v>CHE</v>
      </c>
      <c r="Y3" s="9" t="str">
        <f>LEFT(Fixtures!Z2,(LEN(Fixtures!Z2)-4))</f>
        <v>CAR</v>
      </c>
      <c r="Z3" s="9" t="str">
        <f>LEFT(Fixtures!AA2,(LEN(Fixtures!AA2)-4))</f>
        <v>MCI</v>
      </c>
      <c r="AA3" s="9" t="str">
        <f>LEFT(Fixtures!AB2,(LEN(Fixtures!AB2)-4))</f>
        <v>HUD</v>
      </c>
      <c r="AB3" s="9" t="str">
        <f>LEFT(Fixtures!AC2,(LEN(Fixtures!AC2)-4))</f>
        <v>SOU</v>
      </c>
      <c r="AC3" s="9" t="str">
        <f>LEFT(Fixtures!AD2,(LEN(Fixtures!AD2)-4))</f>
        <v>BOU</v>
      </c>
      <c r="AD3" s="9" t="str">
        <f>LEFT(Fixtures!AE2,(LEN(Fixtures!AE2)-4))</f>
        <v>TOT</v>
      </c>
      <c r="AE3" s="9" t="str">
        <f>LEFT(Fixtures!AF2,(LEN(Fixtures!AF2)-4))</f>
        <v>MNU</v>
      </c>
      <c r="AF3" s="9" t="str">
        <f>LEFT(Fixtures!AG2,(LEN(Fixtures!AG2)-4))</f>
        <v>WOL</v>
      </c>
      <c r="AG3" s="9" t="str">
        <f>LEFT(Fixtures!AH2,(LEN(Fixtures!AH2)-4))</f>
        <v>NEW</v>
      </c>
      <c r="AH3" s="9" t="str">
        <f>LEFT(Fixtures!AI2,(LEN(Fixtures!AI2)-4))</f>
        <v>EVE</v>
      </c>
      <c r="AI3" s="9" t="str">
        <f>LEFT(Fixtures!AJ2,(LEN(Fixtures!AJ2)-4))</f>
        <v>WAT</v>
      </c>
      <c r="AJ3" s="9" t="str">
        <f>LEFT(Fixtures!AK2,(LEN(Fixtures!AK2)-4))</f>
        <v>CRY</v>
      </c>
      <c r="AK3" s="9" t="str">
        <f>LEFT(Fixtures!AL2,(LEN(Fixtures!AL2)-4))</f>
        <v>LEI</v>
      </c>
      <c r="AL3" s="9" t="str">
        <f>LEFT(Fixtures!AM2,(LEN(Fixtures!AM2)-4))</f>
        <v>BHA</v>
      </c>
      <c r="AM3" s="9" t="str">
        <f>LEFT(Fixtures!AN2,(LEN(Fixtures!AN2)-4))</f>
        <v>BUR</v>
      </c>
    </row>
    <row r="4" spans="1:39" ht="12.75" customHeight="1" x14ac:dyDescent="0.35">
      <c r="A4" s="68" t="str">
        <f>Difficulties!A4</f>
        <v>Bournemouth</v>
      </c>
      <c r="B4" s="9" t="str">
        <f>LEFT(Fixtures!C3,(LEN(Fixtures!C3)-4))</f>
        <v>CAR</v>
      </c>
      <c r="C4" s="9" t="str">
        <f>LEFT(Fixtures!D3,(LEN(Fixtures!D3)-4))</f>
        <v>WHU</v>
      </c>
      <c r="D4" s="9" t="str">
        <f>LEFT(Fixtures!E3,(LEN(Fixtures!E3)-4))</f>
        <v>EVE</v>
      </c>
      <c r="E4" s="9" t="str">
        <f>LEFT(Fixtures!F3,(LEN(Fixtures!F3)-4))</f>
        <v>CHE</v>
      </c>
      <c r="F4" s="9" t="str">
        <f>LEFT(Fixtures!G3,(LEN(Fixtures!G3)-4))</f>
        <v>LEI</v>
      </c>
      <c r="G4" s="9" t="str">
        <f>LEFT(Fixtures!H3,(LEN(Fixtures!H3)-4))</f>
        <v>BUR</v>
      </c>
      <c r="H4" s="9" t="str">
        <f>LEFT(Fixtures!I3,(LEN(Fixtures!I3)-4))</f>
        <v>CRY</v>
      </c>
      <c r="I4" s="9" t="str">
        <f>LEFT(Fixtures!J3,(LEN(Fixtures!J3)-4))</f>
        <v>WAT</v>
      </c>
      <c r="J4" s="9" t="str">
        <f>LEFT(Fixtures!K3,(LEN(Fixtures!K3)-4))</f>
        <v>SOU</v>
      </c>
      <c r="K4" s="9" t="str">
        <f>LEFT(Fixtures!L3,(LEN(Fixtures!L3)-4))</f>
        <v>FUL</v>
      </c>
      <c r="L4" s="9" t="str">
        <f>LEFT(Fixtures!M3,(LEN(Fixtures!M3)-4))</f>
        <v>MNU</v>
      </c>
      <c r="M4" s="9" t="str">
        <f>LEFT(Fixtures!N3,(LEN(Fixtures!N3)-4))</f>
        <v>NEW</v>
      </c>
      <c r="N4" s="9" t="str">
        <f>LEFT(Fixtures!O3,(LEN(Fixtures!O3)-4))</f>
        <v>ARS</v>
      </c>
      <c r="O4" s="9" t="str">
        <f>LEFT(Fixtures!P3,(LEN(Fixtures!P3)-4))</f>
        <v>MCI</v>
      </c>
      <c r="P4" s="9" t="str">
        <f>LEFT(Fixtures!Q3,(LEN(Fixtures!Q3)-4))</f>
        <v>HUD</v>
      </c>
      <c r="Q4" s="9" t="str">
        <f>LEFT(Fixtures!R3,(LEN(Fixtures!R3)-4))</f>
        <v>LIV</v>
      </c>
      <c r="R4" s="9" t="str">
        <f>LEFT(Fixtures!S3,(LEN(Fixtures!S3)-4))</f>
        <v>WOL</v>
      </c>
      <c r="S4" s="9" t="str">
        <f>LEFT(Fixtures!T3,(LEN(Fixtures!T3)-4))</f>
        <v>BHA</v>
      </c>
      <c r="T4" s="9" t="str">
        <f>LEFT(Fixtures!U3,(LEN(Fixtures!U3)-4))</f>
        <v>TOT</v>
      </c>
      <c r="U4" s="9" t="str">
        <f>LEFT(Fixtures!V3,(LEN(Fixtures!V3)-4))</f>
        <v>MNU</v>
      </c>
      <c r="V4" s="9" t="str">
        <f>LEFT(Fixtures!W3,(LEN(Fixtures!W3)-4))</f>
        <v>WAT</v>
      </c>
      <c r="W4" s="9" t="str">
        <f>LEFT(Fixtures!X3,(LEN(Fixtures!X3)-4))</f>
        <v>EVE</v>
      </c>
      <c r="X4" s="9" t="str">
        <f>LEFT(Fixtures!Y3,(LEN(Fixtures!Y3)-4))</f>
        <v>WHU</v>
      </c>
      <c r="Y4" s="9" t="str">
        <f>LEFT(Fixtures!Z3,(LEN(Fixtures!Z3)-4))</f>
        <v>CHE</v>
      </c>
      <c r="Z4" s="9" t="str">
        <f>LEFT(Fixtures!AA3,(LEN(Fixtures!AA3)-4))</f>
        <v>CAR</v>
      </c>
      <c r="AA4" s="9" t="str">
        <f>LEFT(Fixtures!AB3,(LEN(Fixtures!AB3)-4))</f>
        <v>LIV</v>
      </c>
      <c r="AB4" s="9" t="str">
        <f>LEFT(Fixtures!AC3,(LEN(Fixtures!AC3)-4))</f>
        <v>WOL</v>
      </c>
      <c r="AC4" s="9" t="str">
        <f>LEFT(Fixtures!AD3,(LEN(Fixtures!AD3)-4))</f>
        <v>ARS</v>
      </c>
      <c r="AD4" s="9" t="str">
        <f>LEFT(Fixtures!AE3,(LEN(Fixtures!AE3)-4))</f>
        <v>MCI</v>
      </c>
      <c r="AE4" s="9" t="str">
        <f>LEFT(Fixtures!AF3,(LEN(Fixtures!AF3)-4))</f>
        <v>HUD</v>
      </c>
      <c r="AF4" s="9" t="str">
        <f>LEFT(Fixtures!AG3,(LEN(Fixtures!AG3)-4))</f>
        <v>NEW</v>
      </c>
      <c r="AG4" s="9" t="str">
        <f>LEFT(Fixtures!AH3,(LEN(Fixtures!AH3)-4))</f>
        <v>LEI</v>
      </c>
      <c r="AH4" s="9" t="str">
        <f>LEFT(Fixtures!AI3,(LEN(Fixtures!AI3)-4))</f>
        <v>BUR</v>
      </c>
      <c r="AI4" s="9" t="str">
        <f>LEFT(Fixtures!AJ3,(LEN(Fixtures!AJ3)-4))</f>
        <v>BHA</v>
      </c>
      <c r="AJ4" s="9" t="str">
        <f>LEFT(Fixtures!AK3,(LEN(Fixtures!AK3)-4))</f>
        <v>FUL</v>
      </c>
      <c r="AK4" s="9" t="str">
        <f>LEFT(Fixtures!AL3,(LEN(Fixtures!AL3)-4))</f>
        <v>SOU</v>
      </c>
      <c r="AL4" s="9" t="str">
        <f>LEFT(Fixtures!AM3,(LEN(Fixtures!AM3)-4))</f>
        <v>TOT</v>
      </c>
      <c r="AM4" s="9" t="str">
        <f>LEFT(Fixtures!AN3,(LEN(Fixtures!AN3)-4))</f>
        <v>CRY</v>
      </c>
    </row>
    <row r="5" spans="1:39" ht="12.75" customHeight="1" x14ac:dyDescent="0.35">
      <c r="A5" s="68" t="str">
        <f>Difficulties!A5</f>
        <v>Brighton</v>
      </c>
      <c r="B5" s="9" t="str">
        <f>LEFT(Fixtures!C4,(LEN(Fixtures!C4)-4))</f>
        <v>WAT</v>
      </c>
      <c r="C5" s="9" t="str">
        <f>LEFT(Fixtures!D4,(LEN(Fixtures!D4)-4))</f>
        <v>MNU</v>
      </c>
      <c r="D5" s="9" t="str">
        <f>LEFT(Fixtures!E4,(LEN(Fixtures!E4)-4))</f>
        <v>LIV</v>
      </c>
      <c r="E5" s="9" t="str">
        <f>LEFT(Fixtures!F4,(LEN(Fixtures!F4)-4))</f>
        <v>FUL</v>
      </c>
      <c r="F5" s="9" t="str">
        <f>LEFT(Fixtures!G4,(LEN(Fixtures!G4)-4))</f>
        <v>SOU</v>
      </c>
      <c r="G5" s="9" t="str">
        <f>LEFT(Fixtures!H4,(LEN(Fixtures!H4)-4))</f>
        <v>TOT</v>
      </c>
      <c r="H5" s="9" t="str">
        <f>LEFT(Fixtures!I4,(LEN(Fixtures!I4)-4))</f>
        <v>MCI</v>
      </c>
      <c r="I5" s="9" t="str">
        <f>LEFT(Fixtures!J4,(LEN(Fixtures!J4)-4))</f>
        <v>WHU</v>
      </c>
      <c r="J5" s="9" t="str">
        <f>LEFT(Fixtures!K4,(LEN(Fixtures!K4)-4))</f>
        <v>NEW</v>
      </c>
      <c r="K5" s="9" t="str">
        <f>LEFT(Fixtures!L4,(LEN(Fixtures!L4)-4))</f>
        <v>WOL</v>
      </c>
      <c r="L5" s="9" t="str">
        <f>LEFT(Fixtures!M4,(LEN(Fixtures!M4)-4))</f>
        <v>EVE</v>
      </c>
      <c r="M5" s="9" t="str">
        <f>LEFT(Fixtures!N4,(LEN(Fixtures!N4)-4))</f>
        <v>CAR</v>
      </c>
      <c r="N5" s="9" t="str">
        <f>LEFT(Fixtures!O4,(LEN(Fixtures!O4)-4))</f>
        <v>LEI</v>
      </c>
      <c r="O5" s="9" t="str">
        <f>LEFT(Fixtures!P4,(LEN(Fixtures!P4)-4))</f>
        <v>HUD</v>
      </c>
      <c r="P5" s="9" t="str">
        <f>LEFT(Fixtures!Q4,(LEN(Fixtures!Q4)-4))</f>
        <v>CRY</v>
      </c>
      <c r="Q5" s="9" t="str">
        <f>LEFT(Fixtures!R4,(LEN(Fixtures!R4)-4))</f>
        <v>BUR</v>
      </c>
      <c r="R5" s="9" t="str">
        <f>LEFT(Fixtures!S4,(LEN(Fixtures!S4)-4))</f>
        <v>CHE</v>
      </c>
      <c r="S5" s="9" t="str">
        <f>LEFT(Fixtures!T4,(LEN(Fixtures!T4)-4))</f>
        <v>BOU</v>
      </c>
      <c r="T5" s="9" t="str">
        <f>LEFT(Fixtures!U4,(LEN(Fixtures!U4)-4))</f>
        <v>ARS</v>
      </c>
      <c r="U5" s="9" t="str">
        <f>LEFT(Fixtures!V4,(LEN(Fixtures!V4)-4))</f>
        <v>EVE</v>
      </c>
      <c r="V5" s="9" t="str">
        <f>LEFT(Fixtures!W4,(LEN(Fixtures!W4)-4))</f>
        <v>WHU</v>
      </c>
      <c r="W5" s="9" t="str">
        <f>LEFT(Fixtures!X4,(LEN(Fixtures!X4)-4))</f>
        <v>LIV</v>
      </c>
      <c r="X5" s="9" t="str">
        <f>LEFT(Fixtures!Y4,(LEN(Fixtures!Y4)-4))</f>
        <v>MNU</v>
      </c>
      <c r="Y5" s="9" t="str">
        <f>LEFT(Fixtures!Z4,(LEN(Fixtures!Z4)-4))</f>
        <v>FUL</v>
      </c>
      <c r="Z5" s="9" t="str">
        <f>LEFT(Fixtures!AA4,(LEN(Fixtures!AA4)-4))</f>
        <v>WAT</v>
      </c>
      <c r="AA5" s="9" t="str">
        <f>LEFT(Fixtures!AB4,(LEN(Fixtures!AB4)-4))</f>
        <v>BUR</v>
      </c>
      <c r="AB5" s="9" t="str">
        <f>LEFT(Fixtures!AC4,(LEN(Fixtures!AC4)-4))</f>
        <v>CHE</v>
      </c>
      <c r="AC5" s="9" t="str">
        <f>LEFT(Fixtures!AD4,(LEN(Fixtures!AD4)-4))</f>
        <v>LEI</v>
      </c>
      <c r="AD5" s="9" t="str">
        <f>LEFT(Fixtures!AE4,(LEN(Fixtures!AE4)-4))</f>
        <v>HUD</v>
      </c>
      <c r="AE5" s="9" t="str">
        <f>LEFT(Fixtures!AF4,(LEN(Fixtures!AF4)-4))</f>
        <v>CRY</v>
      </c>
      <c r="AF5" s="9" t="str">
        <f>LEFT(Fixtures!AG4,(LEN(Fixtures!AG4)-4))</f>
        <v>CAR</v>
      </c>
      <c r="AG5" s="9" t="str">
        <f>LEFT(Fixtures!AH4,(LEN(Fixtures!AH4)-4))</f>
        <v>SOU</v>
      </c>
      <c r="AH5" s="9" t="str">
        <f>LEFT(Fixtures!AI4,(LEN(Fixtures!AI4)-4))</f>
        <v>TOT</v>
      </c>
      <c r="AI5" s="9" t="str">
        <f>LEFT(Fixtures!AJ4,(LEN(Fixtures!AJ4)-4))</f>
        <v>BOU</v>
      </c>
      <c r="AJ5" s="9" t="str">
        <f>LEFT(Fixtures!AK4,(LEN(Fixtures!AK4)-4))</f>
        <v>WOL</v>
      </c>
      <c r="AK5" s="9" t="str">
        <f>LEFT(Fixtures!AL4,(LEN(Fixtures!AL4)-4))</f>
        <v>NEW</v>
      </c>
      <c r="AL5" s="9" t="str">
        <f>LEFT(Fixtures!AM4,(LEN(Fixtures!AM4)-4))</f>
        <v>ARS</v>
      </c>
      <c r="AM5" s="9" t="str">
        <f>LEFT(Fixtures!AN4,(LEN(Fixtures!AN4)-4))</f>
        <v>MCI</v>
      </c>
    </row>
    <row r="6" spans="1:39" ht="12.75" customHeight="1" x14ac:dyDescent="0.35">
      <c r="A6" s="68" t="str">
        <f>Difficulties!A6</f>
        <v>Burnley</v>
      </c>
      <c r="B6" s="9" t="str">
        <f>LEFT(Fixtures!C5,(LEN(Fixtures!C5)-4))</f>
        <v>SOU</v>
      </c>
      <c r="C6" s="9" t="str">
        <f>LEFT(Fixtures!D5,(LEN(Fixtures!D5)-4))</f>
        <v>WAT</v>
      </c>
      <c r="D6" s="9" t="str">
        <f>LEFT(Fixtures!E5,(LEN(Fixtures!E5)-4))</f>
        <v>FUL</v>
      </c>
      <c r="E6" s="9" t="str">
        <f>LEFT(Fixtures!F5,(LEN(Fixtures!F5)-4))</f>
        <v>MNU</v>
      </c>
      <c r="F6" s="9" t="str">
        <f>LEFT(Fixtures!G5,(LEN(Fixtures!G5)-4))</f>
        <v>WOL</v>
      </c>
      <c r="G6" s="9" t="str">
        <f>LEFT(Fixtures!H5,(LEN(Fixtures!H5)-4))</f>
        <v>BOU</v>
      </c>
      <c r="H6" s="9" t="str">
        <f>LEFT(Fixtures!I5,(LEN(Fixtures!I5)-4))</f>
        <v>CAR</v>
      </c>
      <c r="I6" s="9" t="str">
        <f>LEFT(Fixtures!J5,(LEN(Fixtures!J5)-4))</f>
        <v>HUD</v>
      </c>
      <c r="J6" s="9" t="str">
        <f>LEFT(Fixtures!K5,(LEN(Fixtures!K5)-4))</f>
        <v>MCI</v>
      </c>
      <c r="K6" s="9" t="str">
        <f>LEFT(Fixtures!L5,(LEN(Fixtures!L5)-4))</f>
        <v>CHE</v>
      </c>
      <c r="L6" s="9" t="str">
        <f>LEFT(Fixtures!M5,(LEN(Fixtures!M5)-4))</f>
        <v>WHU</v>
      </c>
      <c r="M6" s="9" t="str">
        <f>LEFT(Fixtures!N5,(LEN(Fixtures!N5)-4))</f>
        <v>LEI</v>
      </c>
      <c r="N6" s="9" t="str">
        <f>LEFT(Fixtures!O5,(LEN(Fixtures!O5)-4))</f>
        <v>NEW</v>
      </c>
      <c r="O6" s="9" t="str">
        <f>LEFT(Fixtures!P5,(LEN(Fixtures!P5)-4))</f>
        <v>CRY</v>
      </c>
      <c r="P6" s="9" t="str">
        <f>LEFT(Fixtures!Q5,(LEN(Fixtures!Q5)-4))</f>
        <v>LIV</v>
      </c>
      <c r="Q6" s="9" t="str">
        <f>LEFT(Fixtures!R5,(LEN(Fixtures!R5)-4))</f>
        <v>BHA</v>
      </c>
      <c r="R6" s="9" t="str">
        <f>LEFT(Fixtures!S5,(LEN(Fixtures!S5)-4))</f>
        <v>TOT</v>
      </c>
      <c r="S6" s="9" t="str">
        <f>LEFT(Fixtures!T5,(LEN(Fixtures!T5)-4))</f>
        <v>ARS</v>
      </c>
      <c r="T6" s="9" t="str">
        <f>LEFT(Fixtures!U5,(LEN(Fixtures!U5)-4))</f>
        <v>EVE</v>
      </c>
      <c r="U6" s="9" t="str">
        <f>LEFT(Fixtures!V5,(LEN(Fixtures!V5)-4))</f>
        <v>WHU</v>
      </c>
      <c r="V6" s="9" t="str">
        <f>LEFT(Fixtures!W5,(LEN(Fixtures!W5)-4))</f>
        <v>HUD</v>
      </c>
      <c r="W6" s="9" t="str">
        <f>LEFT(Fixtures!X5,(LEN(Fixtures!X5)-4))</f>
        <v>FUL</v>
      </c>
      <c r="X6" s="9" t="str">
        <f>LEFT(Fixtures!Y5,(LEN(Fixtures!Y5)-4))</f>
        <v>WAT</v>
      </c>
      <c r="Y6" s="9" t="str">
        <f>LEFT(Fixtures!Z5,(LEN(Fixtures!Z5)-4))</f>
        <v>MNU</v>
      </c>
      <c r="Z6" s="9" t="str">
        <f>LEFT(Fixtures!AA5,(LEN(Fixtures!AA5)-4))</f>
        <v>SOU</v>
      </c>
      <c r="AA6" s="9" t="str">
        <f>LEFT(Fixtures!AB5,(LEN(Fixtures!AB5)-4))</f>
        <v>BHA</v>
      </c>
      <c r="AB6" s="9" t="str">
        <f>LEFT(Fixtures!AC5,(LEN(Fixtures!AC5)-4))</f>
        <v>TOT</v>
      </c>
      <c r="AC6" s="9" t="str">
        <f>LEFT(Fixtures!AD5,(LEN(Fixtures!AD5)-4))</f>
        <v>NEW</v>
      </c>
      <c r="AD6" s="9" t="str">
        <f>LEFT(Fixtures!AE5,(LEN(Fixtures!AE5)-4))</f>
        <v>CRY</v>
      </c>
      <c r="AE6" s="9" t="str">
        <f>LEFT(Fixtures!AF5,(LEN(Fixtures!AF5)-4))</f>
        <v>LIV</v>
      </c>
      <c r="AF6" s="9" t="str">
        <f>LEFT(Fixtures!AG5,(LEN(Fixtures!AG5)-4))</f>
        <v>LEI</v>
      </c>
      <c r="AG6" s="9" t="str">
        <f>LEFT(Fixtures!AH5,(LEN(Fixtures!AH5)-4))</f>
        <v>WOL</v>
      </c>
      <c r="AH6" s="9" t="str">
        <f>LEFT(Fixtures!AI5,(LEN(Fixtures!AI5)-4))</f>
        <v>BOU</v>
      </c>
      <c r="AI6" s="9" t="str">
        <f>LEFT(Fixtures!AJ5,(LEN(Fixtures!AJ5)-4))</f>
        <v>CAR</v>
      </c>
      <c r="AJ6" s="9" t="str">
        <f>LEFT(Fixtures!AK5,(LEN(Fixtures!AK5)-4))</f>
        <v>CHE</v>
      </c>
      <c r="AK6" s="9" t="str">
        <f>LEFT(Fixtures!AL5,(LEN(Fixtures!AL5)-4))</f>
        <v>MCI</v>
      </c>
      <c r="AL6" s="9" t="str">
        <f>LEFT(Fixtures!AM5,(LEN(Fixtures!AM5)-4))</f>
        <v>EVE</v>
      </c>
      <c r="AM6" s="9" t="str">
        <f>LEFT(Fixtures!AN5,(LEN(Fixtures!AN5)-4))</f>
        <v>ARS</v>
      </c>
    </row>
    <row r="7" spans="1:39" ht="12.75" customHeight="1" x14ac:dyDescent="0.35">
      <c r="A7" s="68" t="str">
        <f>Difficulties!A7</f>
        <v>Cardiff</v>
      </c>
      <c r="B7" s="9" t="str">
        <f>LEFT(Fixtures!C6,(LEN(Fixtures!C6)-4))</f>
        <v>BOU</v>
      </c>
      <c r="C7" s="9" t="str">
        <f>LEFT(Fixtures!D6,(LEN(Fixtures!D6)-4))</f>
        <v>NEW</v>
      </c>
      <c r="D7" s="9" t="str">
        <f>LEFT(Fixtures!E6,(LEN(Fixtures!E6)-4))</f>
        <v>HUD</v>
      </c>
      <c r="E7" s="9" t="str">
        <f>LEFT(Fixtures!F6,(LEN(Fixtures!F6)-4))</f>
        <v>ARS</v>
      </c>
      <c r="F7" s="9" t="str">
        <f>LEFT(Fixtures!G6,(LEN(Fixtures!G6)-4))</f>
        <v>CHE</v>
      </c>
      <c r="G7" s="9" t="str">
        <f>LEFT(Fixtures!H6,(LEN(Fixtures!H6)-4))</f>
        <v>MCI</v>
      </c>
      <c r="H7" s="9" t="str">
        <f>LEFT(Fixtures!I6,(LEN(Fixtures!I6)-4))</f>
        <v>BUR</v>
      </c>
      <c r="I7" s="9" t="str">
        <f>LEFT(Fixtures!J6,(LEN(Fixtures!J6)-4))</f>
        <v>TOT</v>
      </c>
      <c r="J7" s="9" t="str">
        <f>LEFT(Fixtures!K6,(LEN(Fixtures!K6)-4))</f>
        <v>FUL</v>
      </c>
      <c r="K7" s="9" t="str">
        <f>LEFT(Fixtures!L6,(LEN(Fixtures!L6)-4))</f>
        <v>LIV</v>
      </c>
      <c r="L7" s="9" t="str">
        <f>LEFT(Fixtures!M6,(LEN(Fixtures!M6)-4))</f>
        <v>LEI</v>
      </c>
      <c r="M7" s="9" t="str">
        <f>LEFT(Fixtures!N6,(LEN(Fixtures!N6)-4))</f>
        <v>BHA</v>
      </c>
      <c r="N7" s="9" t="str">
        <f>LEFT(Fixtures!O6,(LEN(Fixtures!O6)-4))</f>
        <v>EVE</v>
      </c>
      <c r="O7" s="9" t="str">
        <f>LEFT(Fixtures!P6,(LEN(Fixtures!P6)-4))</f>
        <v>WOL</v>
      </c>
      <c r="P7" s="9" t="str">
        <f>LEFT(Fixtures!Q6,(LEN(Fixtures!Q6)-4))</f>
        <v>WHU</v>
      </c>
      <c r="Q7" s="9" t="str">
        <f>LEFT(Fixtures!R6,(LEN(Fixtures!R6)-4))</f>
        <v>SOU</v>
      </c>
      <c r="R7" s="9" t="str">
        <f>LEFT(Fixtures!S6,(LEN(Fixtures!S6)-4))</f>
        <v>WAT</v>
      </c>
      <c r="S7" s="9" t="str">
        <f>LEFT(Fixtures!T6,(LEN(Fixtures!T6)-4))</f>
        <v>MNU</v>
      </c>
      <c r="T7" s="9" t="str">
        <f>LEFT(Fixtures!U6,(LEN(Fixtures!U6)-4))</f>
        <v>CRY</v>
      </c>
      <c r="U7" s="9" t="str">
        <f>LEFT(Fixtures!V6,(LEN(Fixtures!V6)-4))</f>
        <v>LEI</v>
      </c>
      <c r="V7" s="9" t="str">
        <f>LEFT(Fixtures!W6,(LEN(Fixtures!W6)-4))</f>
        <v>TOT</v>
      </c>
      <c r="W7" s="9" t="str">
        <f>LEFT(Fixtures!X6,(LEN(Fixtures!X6)-4))</f>
        <v>HUD</v>
      </c>
      <c r="X7" s="9" t="str">
        <f>LEFT(Fixtures!Y6,(LEN(Fixtures!Y6)-4))</f>
        <v>NEW</v>
      </c>
      <c r="Y7" s="9" t="str">
        <f>LEFT(Fixtures!Z6,(LEN(Fixtures!Z6)-4))</f>
        <v>ARS</v>
      </c>
      <c r="Z7" s="9" t="str">
        <f>LEFT(Fixtures!AA6,(LEN(Fixtures!AA6)-4))</f>
        <v>BOU</v>
      </c>
      <c r="AA7" s="9" t="str">
        <f>LEFT(Fixtures!AB6,(LEN(Fixtures!AB6)-4))</f>
        <v>SOU</v>
      </c>
      <c r="AB7" s="9" t="str">
        <f>LEFT(Fixtures!AC6,(LEN(Fixtures!AC6)-4))</f>
        <v>WAT</v>
      </c>
      <c r="AC7" s="9" t="str">
        <f>LEFT(Fixtures!AD6,(LEN(Fixtures!AD6)-4))</f>
        <v>EVE</v>
      </c>
      <c r="AD7" s="9" t="str">
        <f>LEFT(Fixtures!AE6,(LEN(Fixtures!AE6)-4))</f>
        <v>WOL</v>
      </c>
      <c r="AE7" s="9" t="str">
        <f>LEFT(Fixtures!AF6,(LEN(Fixtures!AF6)-4))</f>
        <v>WHU</v>
      </c>
      <c r="AF7" s="9" t="str">
        <f>LEFT(Fixtures!AG6,(LEN(Fixtures!AG6)-4))</f>
        <v>BHA</v>
      </c>
      <c r="AG7" s="9" t="str">
        <f>LEFT(Fixtures!AH6,(LEN(Fixtures!AH6)-4))</f>
        <v>CHE</v>
      </c>
      <c r="AH7" s="9" t="str">
        <f>LEFT(Fixtures!AI6,(LEN(Fixtures!AI6)-4))</f>
        <v>MCI</v>
      </c>
      <c r="AI7" s="9" t="str">
        <f>LEFT(Fixtures!AJ6,(LEN(Fixtures!AJ6)-4))</f>
        <v>BUR</v>
      </c>
      <c r="AJ7" s="9" t="str">
        <f>LEFT(Fixtures!AK6,(LEN(Fixtures!AK6)-4))</f>
        <v>LIV</v>
      </c>
      <c r="AK7" s="9" t="str">
        <f>LEFT(Fixtures!AL6,(LEN(Fixtures!AL6)-4))</f>
        <v>FUL</v>
      </c>
      <c r="AL7" s="9" t="str">
        <f>LEFT(Fixtures!AM6,(LEN(Fixtures!AM6)-4))</f>
        <v>CRY</v>
      </c>
      <c r="AM7" s="9" t="str">
        <f>LEFT(Fixtures!AN6,(LEN(Fixtures!AN6)-4))</f>
        <v>MNU</v>
      </c>
    </row>
    <row r="8" spans="1:39" ht="12.75" customHeight="1" x14ac:dyDescent="0.35">
      <c r="A8" s="68" t="str">
        <f>Difficulties!A8</f>
        <v>Chelsea</v>
      </c>
      <c r="B8" s="9" t="str">
        <f>LEFT(Fixtures!C7,(LEN(Fixtures!C7)-4))</f>
        <v>HUD</v>
      </c>
      <c r="C8" s="9" t="str">
        <f>LEFT(Fixtures!D7,(LEN(Fixtures!D7)-4))</f>
        <v>ARS</v>
      </c>
      <c r="D8" s="9" t="str">
        <f>LEFT(Fixtures!E7,(LEN(Fixtures!E7)-4))</f>
        <v>NEW</v>
      </c>
      <c r="E8" s="9" t="str">
        <f>LEFT(Fixtures!F7,(LEN(Fixtures!F7)-4))</f>
        <v>BOU</v>
      </c>
      <c r="F8" s="9" t="str">
        <f>LEFT(Fixtures!G7,(LEN(Fixtures!G7)-4))</f>
        <v>CAR</v>
      </c>
      <c r="G8" s="9" t="str">
        <f>LEFT(Fixtures!H7,(LEN(Fixtures!H7)-4))</f>
        <v>WHU</v>
      </c>
      <c r="H8" s="9" t="str">
        <f>LEFT(Fixtures!I7,(LEN(Fixtures!I7)-4))</f>
        <v>LIV</v>
      </c>
      <c r="I8" s="9" t="str">
        <f>LEFT(Fixtures!J7,(LEN(Fixtures!J7)-4))</f>
        <v>SOU</v>
      </c>
      <c r="J8" s="9" t="str">
        <f>LEFT(Fixtures!K7,(LEN(Fixtures!K7)-4))</f>
        <v>MNU</v>
      </c>
      <c r="K8" s="9" t="str">
        <f>LEFT(Fixtures!L7,(LEN(Fixtures!L7)-4))</f>
        <v>BUR</v>
      </c>
      <c r="L8" s="9" t="str">
        <f>LEFT(Fixtures!M7,(LEN(Fixtures!M7)-4))</f>
        <v>CRY</v>
      </c>
      <c r="M8" s="9" t="str">
        <f>LEFT(Fixtures!N7,(LEN(Fixtures!N7)-4))</f>
        <v>EVE</v>
      </c>
      <c r="N8" s="9" t="str">
        <f>LEFT(Fixtures!O7,(LEN(Fixtures!O7)-4))</f>
        <v>TOT</v>
      </c>
      <c r="O8" s="9" t="str">
        <f>LEFT(Fixtures!P7,(LEN(Fixtures!P7)-4))</f>
        <v>FUL</v>
      </c>
      <c r="P8" s="9" t="str">
        <f>LEFT(Fixtures!Q7,(LEN(Fixtures!Q7)-4))</f>
        <v>WOL</v>
      </c>
      <c r="Q8" s="9" t="str">
        <f>LEFT(Fixtures!R7,(LEN(Fixtures!R7)-4))</f>
        <v>MCI</v>
      </c>
      <c r="R8" s="9" t="str">
        <f>LEFT(Fixtures!S7,(LEN(Fixtures!S7)-4))</f>
        <v>BHA</v>
      </c>
      <c r="S8" s="9" t="str">
        <f>LEFT(Fixtures!T7,(LEN(Fixtures!T7)-4))</f>
        <v>LEI</v>
      </c>
      <c r="T8" s="9" t="str">
        <f>LEFT(Fixtures!U7,(LEN(Fixtures!U7)-4))</f>
        <v>WAT</v>
      </c>
      <c r="U8" s="9" t="str">
        <f>LEFT(Fixtures!V7,(LEN(Fixtures!V7)-4))</f>
        <v>CRY</v>
      </c>
      <c r="V8" s="9" t="str">
        <f>LEFT(Fixtures!W7,(LEN(Fixtures!W7)-4))</f>
        <v>SOU</v>
      </c>
      <c r="W8" s="9" t="str">
        <f>LEFT(Fixtures!X7,(LEN(Fixtures!X7)-4))</f>
        <v>NEW</v>
      </c>
      <c r="X8" s="9" t="str">
        <f>LEFT(Fixtures!Y7,(LEN(Fixtures!Y7)-4))</f>
        <v>ARS</v>
      </c>
      <c r="Y8" s="9" t="str">
        <f>LEFT(Fixtures!Z7,(LEN(Fixtures!Z7)-4))</f>
        <v>BOU</v>
      </c>
      <c r="Z8" s="9" t="str">
        <f>LEFT(Fixtures!AA7,(LEN(Fixtures!AA7)-4))</f>
        <v>HUD</v>
      </c>
      <c r="AA8" s="9" t="str">
        <f>LEFT(Fixtures!AB7,(LEN(Fixtures!AB7)-4))</f>
        <v>MCI</v>
      </c>
      <c r="AB8" s="9" t="str">
        <f>LEFT(Fixtures!AC7,(LEN(Fixtures!AC7)-4))</f>
        <v>BHA</v>
      </c>
      <c r="AC8" s="9" t="str">
        <f>LEFT(Fixtures!AD7,(LEN(Fixtures!AD7)-4))</f>
        <v>TOT</v>
      </c>
      <c r="AD8" s="9" t="str">
        <f>LEFT(Fixtures!AE7,(LEN(Fixtures!AE7)-4))</f>
        <v>FUL</v>
      </c>
      <c r="AE8" s="9" t="str">
        <f>LEFT(Fixtures!AF7,(LEN(Fixtures!AF7)-4))</f>
        <v>WOL</v>
      </c>
      <c r="AF8" s="9" t="str">
        <f>LEFT(Fixtures!AG7,(LEN(Fixtures!AG7)-4))</f>
        <v>EVE</v>
      </c>
      <c r="AG8" s="9" t="str">
        <f>LEFT(Fixtures!AH7,(LEN(Fixtures!AH7)-4))</f>
        <v>CAR</v>
      </c>
      <c r="AH8" s="9" t="str">
        <f>LEFT(Fixtures!AI7,(LEN(Fixtures!AI7)-4))</f>
        <v>WHU</v>
      </c>
      <c r="AI8" s="9" t="str">
        <f>LEFT(Fixtures!AJ7,(LEN(Fixtures!AJ7)-4))</f>
        <v>LIV</v>
      </c>
      <c r="AJ8" s="9" t="str">
        <f>LEFT(Fixtures!AK7,(LEN(Fixtures!AK7)-4))</f>
        <v>BUR</v>
      </c>
      <c r="AK8" s="9" t="str">
        <f>LEFT(Fixtures!AL7,(LEN(Fixtures!AL7)-4))</f>
        <v>MNU</v>
      </c>
      <c r="AL8" s="9" t="str">
        <f>LEFT(Fixtures!AM7,(LEN(Fixtures!AM7)-4))</f>
        <v>WAT</v>
      </c>
      <c r="AM8" s="9" t="str">
        <f>LEFT(Fixtures!AN7,(LEN(Fixtures!AN7)-4))</f>
        <v>LEI</v>
      </c>
    </row>
    <row r="9" spans="1:39" ht="12.75" customHeight="1" x14ac:dyDescent="0.35">
      <c r="A9" s="68" t="str">
        <f>Difficulties!A9</f>
        <v>Crystal Palace</v>
      </c>
      <c r="B9" s="9" t="str">
        <f>LEFT(Fixtures!C8,(LEN(Fixtures!C8)-4))</f>
        <v>FUL</v>
      </c>
      <c r="C9" s="9" t="str">
        <f>LEFT(Fixtures!D8,(LEN(Fixtures!D8)-4))</f>
        <v>LIV</v>
      </c>
      <c r="D9" s="9" t="str">
        <f>LEFT(Fixtures!E8,(LEN(Fixtures!E8)-4))</f>
        <v>WAT</v>
      </c>
      <c r="E9" s="9" t="str">
        <f>LEFT(Fixtures!F8,(LEN(Fixtures!F8)-4))</f>
        <v>SOU</v>
      </c>
      <c r="F9" s="9" t="str">
        <f>LEFT(Fixtures!G8,(LEN(Fixtures!G8)-4))</f>
        <v>HUD</v>
      </c>
      <c r="G9" s="9" t="str">
        <f>LEFT(Fixtures!H8,(LEN(Fixtures!H8)-4))</f>
        <v>NEW</v>
      </c>
      <c r="H9" s="9" t="str">
        <f>LEFT(Fixtures!I8,(LEN(Fixtures!I8)-4))</f>
        <v>BOU</v>
      </c>
      <c r="I9" s="9" t="str">
        <f>LEFT(Fixtures!J8,(LEN(Fixtures!J8)-4))</f>
        <v>WOL</v>
      </c>
      <c r="J9" s="9" t="str">
        <f>LEFT(Fixtures!K8,(LEN(Fixtures!K8)-4))</f>
        <v>EVE</v>
      </c>
      <c r="K9" s="9" t="str">
        <f>LEFT(Fixtures!L8,(LEN(Fixtures!L8)-4))</f>
        <v>ARS</v>
      </c>
      <c r="L9" s="9" t="str">
        <f>LEFT(Fixtures!M8,(LEN(Fixtures!M8)-4))</f>
        <v>CHE</v>
      </c>
      <c r="M9" s="9" t="str">
        <f>LEFT(Fixtures!N8,(LEN(Fixtures!N8)-4))</f>
        <v>TOT</v>
      </c>
      <c r="N9" s="9" t="str">
        <f>LEFT(Fixtures!O8,(LEN(Fixtures!O8)-4))</f>
        <v>MNU</v>
      </c>
      <c r="O9" s="9" t="str">
        <f>LEFT(Fixtures!P8,(LEN(Fixtures!P8)-4))</f>
        <v>BUR</v>
      </c>
      <c r="P9" s="9" t="str">
        <f>LEFT(Fixtures!Q8,(LEN(Fixtures!Q8)-4))</f>
        <v>BHA</v>
      </c>
      <c r="Q9" s="9" t="str">
        <f>LEFT(Fixtures!R8,(LEN(Fixtures!R8)-4))</f>
        <v>WHU</v>
      </c>
      <c r="R9" s="9" t="str">
        <f>LEFT(Fixtures!S8,(LEN(Fixtures!S8)-4))</f>
        <v>LEI</v>
      </c>
      <c r="S9" s="9" t="str">
        <f>LEFT(Fixtures!T8,(LEN(Fixtures!T8)-4))</f>
        <v>MCI</v>
      </c>
      <c r="T9" s="9" t="str">
        <f>LEFT(Fixtures!U8,(LEN(Fixtures!U8)-4))</f>
        <v>CAR</v>
      </c>
      <c r="U9" s="9" t="str">
        <f>LEFT(Fixtures!V8,(LEN(Fixtures!V8)-4))</f>
        <v>CHE</v>
      </c>
      <c r="V9" s="9" t="str">
        <f>LEFT(Fixtures!W8,(LEN(Fixtures!W8)-4))</f>
        <v>WOL</v>
      </c>
      <c r="W9" s="9" t="str">
        <f>LEFT(Fixtures!X8,(LEN(Fixtures!X8)-4))</f>
        <v>WAT</v>
      </c>
      <c r="X9" s="9" t="str">
        <f>LEFT(Fixtures!Y8,(LEN(Fixtures!Y8)-4))</f>
        <v>LIV</v>
      </c>
      <c r="Y9" s="9" t="str">
        <f>LEFT(Fixtures!Z8,(LEN(Fixtures!Z8)-4))</f>
        <v>SOU</v>
      </c>
      <c r="Z9" s="9" t="str">
        <f>LEFT(Fixtures!AA8,(LEN(Fixtures!AA8)-4))</f>
        <v>FUL</v>
      </c>
      <c r="AA9" s="9" t="str">
        <f>LEFT(Fixtures!AB8,(LEN(Fixtures!AB8)-4))</f>
        <v>WHU</v>
      </c>
      <c r="AB9" s="9" t="str">
        <f>LEFT(Fixtures!AC8,(LEN(Fixtures!AC8)-4))</f>
        <v>LEI</v>
      </c>
      <c r="AC9" s="9" t="str">
        <f>LEFT(Fixtures!AD8,(LEN(Fixtures!AD8)-4))</f>
        <v>MNU</v>
      </c>
      <c r="AD9" s="9" t="str">
        <f>LEFT(Fixtures!AE8,(LEN(Fixtures!AE8)-4))</f>
        <v>BUR</v>
      </c>
      <c r="AE9" s="9" t="str">
        <f>LEFT(Fixtures!AF8,(LEN(Fixtures!AF8)-4))</f>
        <v>BHA</v>
      </c>
      <c r="AF9" s="9" t="str">
        <f>LEFT(Fixtures!AG8,(LEN(Fixtures!AG8)-4))</f>
        <v>TOT</v>
      </c>
      <c r="AG9" s="9" t="str">
        <f>LEFT(Fixtures!AH8,(LEN(Fixtures!AH8)-4))</f>
        <v>HUD</v>
      </c>
      <c r="AH9" s="9" t="str">
        <f>LEFT(Fixtures!AI8,(LEN(Fixtures!AI8)-4))</f>
        <v>NEW</v>
      </c>
      <c r="AI9" s="9" t="str">
        <f>LEFT(Fixtures!AJ8,(LEN(Fixtures!AJ8)-4))</f>
        <v>MCI</v>
      </c>
      <c r="AJ9" s="9" t="str">
        <f>LEFT(Fixtures!AK8,(LEN(Fixtures!AK8)-4))</f>
        <v>ARS</v>
      </c>
      <c r="AK9" s="9" t="str">
        <f>LEFT(Fixtures!AL8,(LEN(Fixtures!AL8)-4))</f>
        <v>EVE</v>
      </c>
      <c r="AL9" s="9" t="str">
        <f>LEFT(Fixtures!AM8,(LEN(Fixtures!AM8)-4))</f>
        <v>CAR</v>
      </c>
      <c r="AM9" s="9" t="str">
        <f>LEFT(Fixtures!AN8,(LEN(Fixtures!AN8)-4))</f>
        <v>BOU</v>
      </c>
    </row>
    <row r="10" spans="1:39" ht="12.75" customHeight="1" x14ac:dyDescent="0.35">
      <c r="A10" s="68" t="str">
        <f>Difficulties!A10</f>
        <v>Everton</v>
      </c>
      <c r="B10" s="9" t="str">
        <f>LEFT(Fixtures!C9,(LEN(Fixtures!C9)-4))</f>
        <v>WOL</v>
      </c>
      <c r="C10" s="9" t="str">
        <f>LEFT(Fixtures!D9,(LEN(Fixtures!D9)-4))</f>
        <v>SOU</v>
      </c>
      <c r="D10" s="9" t="str">
        <f>LEFT(Fixtures!E9,(LEN(Fixtures!E9)-4))</f>
        <v>BOU</v>
      </c>
      <c r="E10" s="9" t="str">
        <f>LEFT(Fixtures!F9,(LEN(Fixtures!F9)-4))</f>
        <v>HUD</v>
      </c>
      <c r="F10" s="9" t="str">
        <f>LEFT(Fixtures!G9,(LEN(Fixtures!G9)-4))</f>
        <v>WHU</v>
      </c>
      <c r="G10" s="9" t="str">
        <f>LEFT(Fixtures!H9,(LEN(Fixtures!H9)-4))</f>
        <v>ARS</v>
      </c>
      <c r="H10" s="9" t="str">
        <f>LEFT(Fixtures!I9,(LEN(Fixtures!I9)-4))</f>
        <v>FUL</v>
      </c>
      <c r="I10" s="9" t="str">
        <f>LEFT(Fixtures!J9,(LEN(Fixtures!J9)-4))</f>
        <v>LEI</v>
      </c>
      <c r="J10" s="9" t="str">
        <f>LEFT(Fixtures!K9,(LEN(Fixtures!K9)-4))</f>
        <v>CRY</v>
      </c>
      <c r="K10" s="9" t="str">
        <f>LEFT(Fixtures!L9,(LEN(Fixtures!L9)-4))</f>
        <v>MNU</v>
      </c>
      <c r="L10" s="9" t="str">
        <f>LEFT(Fixtures!M9,(LEN(Fixtures!M9)-4))</f>
        <v>BHA</v>
      </c>
      <c r="M10" s="9" t="str">
        <f>LEFT(Fixtures!N9,(LEN(Fixtures!N9)-4))</f>
        <v>CHE</v>
      </c>
      <c r="N10" s="9" t="str">
        <f>LEFT(Fixtures!O9,(LEN(Fixtures!O9)-4))</f>
        <v>CAR</v>
      </c>
      <c r="O10" s="9" t="str">
        <f>LEFT(Fixtures!P9,(LEN(Fixtures!P9)-4))</f>
        <v>LIV</v>
      </c>
      <c r="P10" s="9" t="str">
        <f>LEFT(Fixtures!Q9,(LEN(Fixtures!Q9)-4))</f>
        <v>NEW</v>
      </c>
      <c r="Q10" s="9" t="str">
        <f>LEFT(Fixtures!R9,(LEN(Fixtures!R9)-4))</f>
        <v>WAT</v>
      </c>
      <c r="R10" s="9" t="str">
        <f>LEFT(Fixtures!S9,(LEN(Fixtures!S9)-4))</f>
        <v>MCI</v>
      </c>
      <c r="S10" s="9" t="str">
        <f>LEFT(Fixtures!T9,(LEN(Fixtures!T9)-4))</f>
        <v>TOT</v>
      </c>
      <c r="T10" s="9" t="str">
        <f>LEFT(Fixtures!U9,(LEN(Fixtures!U9)-4))</f>
        <v>BUR</v>
      </c>
      <c r="U10" s="9" t="str">
        <f>LEFT(Fixtures!V9,(LEN(Fixtures!V9)-4))</f>
        <v>BHA</v>
      </c>
      <c r="V10" s="9" t="str">
        <f>LEFT(Fixtures!W9,(LEN(Fixtures!W9)-4))</f>
        <v>LEI</v>
      </c>
      <c r="W10" s="9" t="str">
        <f>LEFT(Fixtures!X9,(LEN(Fixtures!X9)-4))</f>
        <v>BOU</v>
      </c>
      <c r="X10" s="9" t="str">
        <f>LEFT(Fixtures!Y9,(LEN(Fixtures!Y9)-4))</f>
        <v>SOU</v>
      </c>
      <c r="Y10" s="9" t="str">
        <f>LEFT(Fixtures!Z9,(LEN(Fixtures!Z9)-4))</f>
        <v>HUD</v>
      </c>
      <c r="Z10" s="9" t="str">
        <f>LEFT(Fixtures!AA9,(LEN(Fixtures!AA9)-4))</f>
        <v>WOL</v>
      </c>
      <c r="AA10" s="9" t="str">
        <f>LEFT(Fixtures!AB9,(LEN(Fixtures!AB9)-4))</f>
        <v>WAT</v>
      </c>
      <c r="AB10" s="9" t="str">
        <f>LEFT(Fixtures!AC9,(LEN(Fixtures!AC9)-4))</f>
        <v>MCI</v>
      </c>
      <c r="AC10" s="9" t="str">
        <f>LEFT(Fixtures!AD9,(LEN(Fixtures!AD9)-4))</f>
        <v>CAR</v>
      </c>
      <c r="AD10" s="9" t="str">
        <f>LEFT(Fixtures!AE9,(LEN(Fixtures!AE9)-4))</f>
        <v>LIV</v>
      </c>
      <c r="AE10" s="9" t="str">
        <f>LEFT(Fixtures!AF9,(LEN(Fixtures!AF9)-4))</f>
        <v>NEW</v>
      </c>
      <c r="AF10" s="9" t="str">
        <f>LEFT(Fixtures!AG9,(LEN(Fixtures!AG9)-4))</f>
        <v>CHE</v>
      </c>
      <c r="AG10" s="9" t="str">
        <f>LEFT(Fixtures!AH9,(LEN(Fixtures!AH9)-4))</f>
        <v>WHU</v>
      </c>
      <c r="AH10" s="9" t="str">
        <f>LEFT(Fixtures!AI9,(LEN(Fixtures!AI9)-4))</f>
        <v>ARS</v>
      </c>
      <c r="AI10" s="9" t="str">
        <f>LEFT(Fixtures!AJ9,(LEN(Fixtures!AJ9)-4))</f>
        <v>FUL</v>
      </c>
      <c r="AJ10" s="9" t="str">
        <f>LEFT(Fixtures!AK9,(LEN(Fixtures!AK9)-4))</f>
        <v>MNU</v>
      </c>
      <c r="AK10" s="9" t="str">
        <f>LEFT(Fixtures!AL9,(LEN(Fixtures!AL9)-4))</f>
        <v>CRY</v>
      </c>
      <c r="AL10" s="9" t="str">
        <f>LEFT(Fixtures!AM9,(LEN(Fixtures!AM9)-4))</f>
        <v>BUR</v>
      </c>
      <c r="AM10" s="9" t="str">
        <f>LEFT(Fixtures!AN9,(LEN(Fixtures!AN9)-4))</f>
        <v>TOT</v>
      </c>
    </row>
    <row r="11" spans="1:39" ht="12.75" customHeight="1" x14ac:dyDescent="0.35">
      <c r="A11" s="68" t="str">
        <f>Difficulties!A11</f>
        <v>Fulham</v>
      </c>
      <c r="B11" s="9" t="str">
        <f>LEFT(Fixtures!C10,(LEN(Fixtures!C10)-4))</f>
        <v>CRY</v>
      </c>
      <c r="C11" s="9" t="str">
        <f>LEFT(Fixtures!D10,(LEN(Fixtures!D10)-4))</f>
        <v>TOT</v>
      </c>
      <c r="D11" s="9" t="str">
        <f>LEFT(Fixtures!E10,(LEN(Fixtures!E10)-4))</f>
        <v>BUR</v>
      </c>
      <c r="E11" s="9" t="str">
        <f>LEFT(Fixtures!F10,(LEN(Fixtures!F10)-4))</f>
        <v>BHA</v>
      </c>
      <c r="F11" s="9" t="str">
        <f>LEFT(Fixtures!G10,(LEN(Fixtures!G10)-4))</f>
        <v>MCI</v>
      </c>
      <c r="G11" s="9" t="str">
        <f>LEFT(Fixtures!H10,(LEN(Fixtures!H10)-4))</f>
        <v>WAT</v>
      </c>
      <c r="H11" s="9" t="str">
        <f>LEFT(Fixtures!I10,(LEN(Fixtures!I10)-4))</f>
        <v>EVE</v>
      </c>
      <c r="I11" s="9" t="str">
        <f>LEFT(Fixtures!J10,(LEN(Fixtures!J10)-4))</f>
        <v>ARS</v>
      </c>
      <c r="J11" s="9" t="str">
        <f>LEFT(Fixtures!K10,(LEN(Fixtures!K10)-4))</f>
        <v>CAR</v>
      </c>
      <c r="K11" s="9" t="str">
        <f>LEFT(Fixtures!L10,(LEN(Fixtures!L10)-4))</f>
        <v>BOU</v>
      </c>
      <c r="L11" s="9" t="str">
        <f>LEFT(Fixtures!M10,(LEN(Fixtures!M10)-4))</f>
        <v>HUD</v>
      </c>
      <c r="M11" s="9" t="str">
        <f>LEFT(Fixtures!N10,(LEN(Fixtures!N10)-4))</f>
        <v>LIV</v>
      </c>
      <c r="N11" s="9" t="str">
        <f>LEFT(Fixtures!O10,(LEN(Fixtures!O10)-4))</f>
        <v>SOU</v>
      </c>
      <c r="O11" s="9" t="str">
        <f>LEFT(Fixtures!P10,(LEN(Fixtures!P10)-4))</f>
        <v>CHE</v>
      </c>
      <c r="P11" s="9" t="str">
        <f>LEFT(Fixtures!Q10,(LEN(Fixtures!Q10)-4))</f>
        <v>LEI</v>
      </c>
      <c r="Q11" s="9" t="str">
        <f>LEFT(Fixtures!R10,(LEN(Fixtures!R10)-4))</f>
        <v>MNU</v>
      </c>
      <c r="R11" s="9" t="str">
        <f>LEFT(Fixtures!S10,(LEN(Fixtures!S10)-4))</f>
        <v>WHU</v>
      </c>
      <c r="S11" s="9" t="str">
        <f>LEFT(Fixtures!T10,(LEN(Fixtures!T10)-4))</f>
        <v>NEW</v>
      </c>
      <c r="T11" s="9" t="str">
        <f>LEFT(Fixtures!U10,(LEN(Fixtures!U10)-4))</f>
        <v>WOL</v>
      </c>
      <c r="U11" s="9" t="str">
        <f>LEFT(Fixtures!V10,(LEN(Fixtures!V10)-4))</f>
        <v>HUD</v>
      </c>
      <c r="V11" s="9" t="str">
        <f>LEFT(Fixtures!W10,(LEN(Fixtures!W10)-4))</f>
        <v>ARS</v>
      </c>
      <c r="W11" s="9" t="str">
        <f>LEFT(Fixtures!X10,(LEN(Fixtures!X10)-4))</f>
        <v>BUR</v>
      </c>
      <c r="X11" s="9" t="str">
        <f>LEFT(Fixtures!Y10,(LEN(Fixtures!Y10)-4))</f>
        <v>TOT</v>
      </c>
      <c r="Y11" s="9" t="str">
        <f>LEFT(Fixtures!Z10,(LEN(Fixtures!Z10)-4))</f>
        <v>BHA</v>
      </c>
      <c r="Z11" s="9" t="str">
        <f>LEFT(Fixtures!AA10,(LEN(Fixtures!AA10)-4))</f>
        <v>CRY</v>
      </c>
      <c r="AA11" s="9" t="str">
        <f>LEFT(Fixtures!AB10,(LEN(Fixtures!AB10)-4))</f>
        <v>MNU</v>
      </c>
      <c r="AB11" s="9" t="str">
        <f>LEFT(Fixtures!AC10,(LEN(Fixtures!AC10)-4))</f>
        <v>WHU</v>
      </c>
      <c r="AC11" s="9" t="str">
        <f>LEFT(Fixtures!AD10,(LEN(Fixtures!AD10)-4))</f>
        <v>SOU</v>
      </c>
      <c r="AD11" s="9" t="str">
        <f>LEFT(Fixtures!AE10,(LEN(Fixtures!AE10)-4))</f>
        <v>CHE</v>
      </c>
      <c r="AE11" s="9" t="str">
        <f>LEFT(Fixtures!AF10,(LEN(Fixtures!AF10)-4))</f>
        <v>LEI</v>
      </c>
      <c r="AF11" s="9" t="str">
        <f>LEFT(Fixtures!AG10,(LEN(Fixtures!AG10)-4))</f>
        <v>LIV</v>
      </c>
      <c r="AG11" s="9" t="str">
        <f>LEFT(Fixtures!AH10,(LEN(Fixtures!AH10)-4))</f>
        <v>MCI</v>
      </c>
      <c r="AH11" s="9" t="str">
        <f>LEFT(Fixtures!AI10,(LEN(Fixtures!AI10)-4))</f>
        <v>WAT</v>
      </c>
      <c r="AI11" s="9" t="str">
        <f>LEFT(Fixtures!AJ10,(LEN(Fixtures!AJ10)-4))</f>
        <v>EVE</v>
      </c>
      <c r="AJ11" s="9" t="str">
        <f>LEFT(Fixtures!AK10,(LEN(Fixtures!AK10)-4))</f>
        <v>BOU</v>
      </c>
      <c r="AK11" s="9" t="str">
        <f>LEFT(Fixtures!AL10,(LEN(Fixtures!AL10)-4))</f>
        <v>CAR</v>
      </c>
      <c r="AL11" s="9" t="str">
        <f>LEFT(Fixtures!AM10,(LEN(Fixtures!AM10)-4))</f>
        <v>WOL</v>
      </c>
      <c r="AM11" s="9" t="str">
        <f>LEFT(Fixtures!AN10,(LEN(Fixtures!AN10)-4))</f>
        <v>NEW</v>
      </c>
    </row>
    <row r="12" spans="1:39" ht="12.75" customHeight="1" x14ac:dyDescent="0.35">
      <c r="A12" s="68" t="str">
        <f>Difficulties!A12</f>
        <v>Huddersfield</v>
      </c>
      <c r="B12" s="9" t="str">
        <f>LEFT(Fixtures!C11,(LEN(Fixtures!C11)-4))</f>
        <v>CHE</v>
      </c>
      <c r="C12" s="9" t="str">
        <f>LEFT(Fixtures!D11,(LEN(Fixtures!D11)-4))</f>
        <v>MCI</v>
      </c>
      <c r="D12" s="9" t="str">
        <f>LEFT(Fixtures!E11,(LEN(Fixtures!E11)-4))</f>
        <v>CAR</v>
      </c>
      <c r="E12" s="9" t="str">
        <f>LEFT(Fixtures!F11,(LEN(Fixtures!F11)-4))</f>
        <v>EVE</v>
      </c>
      <c r="F12" s="9" t="str">
        <f>LEFT(Fixtures!G11,(LEN(Fixtures!G11)-4))</f>
        <v>CRY</v>
      </c>
      <c r="G12" s="9" t="str">
        <f>LEFT(Fixtures!H11,(LEN(Fixtures!H11)-4))</f>
        <v>LEI</v>
      </c>
      <c r="H12" s="9" t="str">
        <f>LEFT(Fixtures!I11,(LEN(Fixtures!I11)-4))</f>
        <v>TOT</v>
      </c>
      <c r="I12" s="9" t="str">
        <f>LEFT(Fixtures!J11,(LEN(Fixtures!J11)-4))</f>
        <v>BUR</v>
      </c>
      <c r="J12" s="9" t="str">
        <f>LEFT(Fixtures!K11,(LEN(Fixtures!K11)-4))</f>
        <v>LIV</v>
      </c>
      <c r="K12" s="9" t="str">
        <f>LEFT(Fixtures!L11,(LEN(Fixtures!L11)-4))</f>
        <v>WAT</v>
      </c>
      <c r="L12" s="9" t="str">
        <f>LEFT(Fixtures!M11,(LEN(Fixtures!M11)-4))</f>
        <v>FUL</v>
      </c>
      <c r="M12" s="9" t="str">
        <f>LEFT(Fixtures!N11,(LEN(Fixtures!N11)-4))</f>
        <v>WHU</v>
      </c>
      <c r="N12" s="9" t="str">
        <f>LEFT(Fixtures!O11,(LEN(Fixtures!O11)-4))</f>
        <v>WOL</v>
      </c>
      <c r="O12" s="9" t="str">
        <f>LEFT(Fixtures!P11,(LEN(Fixtures!P11)-4))</f>
        <v>BHA</v>
      </c>
      <c r="P12" s="9" t="str">
        <f>LEFT(Fixtures!Q11,(LEN(Fixtures!Q11)-4))</f>
        <v>BOU</v>
      </c>
      <c r="Q12" s="9" t="str">
        <f>LEFT(Fixtures!R11,(LEN(Fixtures!R11)-4))</f>
        <v>ARS</v>
      </c>
      <c r="R12" s="9" t="str">
        <f>LEFT(Fixtures!S11,(LEN(Fixtures!S11)-4))</f>
        <v>NEW</v>
      </c>
      <c r="S12" s="9" t="str">
        <f>LEFT(Fixtures!T11,(LEN(Fixtures!T11)-4))</f>
        <v>SOU</v>
      </c>
      <c r="T12" s="9" t="str">
        <f>LEFT(Fixtures!U11,(LEN(Fixtures!U11)-4))</f>
        <v>MNU</v>
      </c>
      <c r="U12" s="9" t="str">
        <f>LEFT(Fixtures!V11,(LEN(Fixtures!V11)-4))</f>
        <v>FUL</v>
      </c>
      <c r="V12" s="9" t="str">
        <f>LEFT(Fixtures!W11,(LEN(Fixtures!W11)-4))</f>
        <v>BUR</v>
      </c>
      <c r="W12" s="9" t="str">
        <f>LEFT(Fixtures!X11,(LEN(Fixtures!X11)-4))</f>
        <v>CAR</v>
      </c>
      <c r="X12" s="9" t="str">
        <f>LEFT(Fixtures!Y11,(LEN(Fixtures!Y11)-4))</f>
        <v>MCI</v>
      </c>
      <c r="Y12" s="9" t="str">
        <f>LEFT(Fixtures!Z11,(LEN(Fixtures!Z11)-4))</f>
        <v>EVE</v>
      </c>
      <c r="Z12" s="9" t="str">
        <f>LEFT(Fixtures!AA11,(LEN(Fixtures!AA11)-4))</f>
        <v>CHE</v>
      </c>
      <c r="AA12" s="9" t="str">
        <f>LEFT(Fixtures!AB11,(LEN(Fixtures!AB11)-4))</f>
        <v>ARS</v>
      </c>
      <c r="AB12" s="9" t="str">
        <f>LEFT(Fixtures!AC11,(LEN(Fixtures!AC11)-4))</f>
        <v>NEW</v>
      </c>
      <c r="AC12" s="9" t="str">
        <f>LEFT(Fixtures!AD11,(LEN(Fixtures!AD11)-4))</f>
        <v>WOL</v>
      </c>
      <c r="AD12" s="9" t="str">
        <f>LEFT(Fixtures!AE11,(LEN(Fixtures!AE11)-4))</f>
        <v>BHA</v>
      </c>
      <c r="AE12" s="9" t="str">
        <f>LEFT(Fixtures!AF11,(LEN(Fixtures!AF11)-4))</f>
        <v>BOU</v>
      </c>
      <c r="AF12" s="9" t="str">
        <f>LEFT(Fixtures!AG11,(LEN(Fixtures!AG11)-4))</f>
        <v>WHU</v>
      </c>
      <c r="AG12" s="9" t="str">
        <f>LEFT(Fixtures!AH11,(LEN(Fixtures!AH11)-4))</f>
        <v>CRY</v>
      </c>
      <c r="AH12" s="9" t="str">
        <f>LEFT(Fixtures!AI11,(LEN(Fixtures!AI11)-4))</f>
        <v>LEI</v>
      </c>
      <c r="AI12" s="9" t="str">
        <f>LEFT(Fixtures!AJ11,(LEN(Fixtures!AJ11)-4))</f>
        <v>TOT</v>
      </c>
      <c r="AJ12" s="9" t="str">
        <f>LEFT(Fixtures!AK11,(LEN(Fixtures!AK11)-4))</f>
        <v>WAT</v>
      </c>
      <c r="AK12" s="9" t="str">
        <f>LEFT(Fixtures!AL11,(LEN(Fixtures!AL11)-4))</f>
        <v>LIV</v>
      </c>
      <c r="AL12" s="9" t="str">
        <f>LEFT(Fixtures!AM11,(LEN(Fixtures!AM11)-4))</f>
        <v>MNU</v>
      </c>
      <c r="AM12" s="9" t="str">
        <f>LEFT(Fixtures!AN11,(LEN(Fixtures!AN11)-4))</f>
        <v>SOU</v>
      </c>
    </row>
    <row r="13" spans="1:39" ht="12.75" customHeight="1" x14ac:dyDescent="0.35">
      <c r="A13" s="68" t="str">
        <f>Difficulties!A13</f>
        <v>Leicester</v>
      </c>
      <c r="B13" s="9" t="str">
        <f>LEFT(Fixtures!C12,(LEN(Fixtures!C12)-4))</f>
        <v>MNU</v>
      </c>
      <c r="C13" s="9" t="str">
        <f>LEFT(Fixtures!D12,(LEN(Fixtures!D12)-4))</f>
        <v>WOL</v>
      </c>
      <c r="D13" s="9" t="str">
        <f>LEFT(Fixtures!E12,(LEN(Fixtures!E12)-4))</f>
        <v>SOU</v>
      </c>
      <c r="E13" s="9" t="str">
        <f>LEFT(Fixtures!F12,(LEN(Fixtures!F12)-4))</f>
        <v>LIV</v>
      </c>
      <c r="F13" s="9" t="str">
        <f>LEFT(Fixtures!G12,(LEN(Fixtures!G12)-4))</f>
        <v>BOU</v>
      </c>
      <c r="G13" s="9" t="str">
        <f>LEFT(Fixtures!H12,(LEN(Fixtures!H12)-4))</f>
        <v>HUD</v>
      </c>
      <c r="H13" s="9" t="str">
        <f>LEFT(Fixtures!I12,(LEN(Fixtures!I12)-4))</f>
        <v>NEW</v>
      </c>
      <c r="I13" s="9" t="str">
        <f>LEFT(Fixtures!J12,(LEN(Fixtures!J12)-4))</f>
        <v>EVE</v>
      </c>
      <c r="J13" s="9" t="str">
        <f>LEFT(Fixtures!K12,(LEN(Fixtures!K12)-4))</f>
        <v>ARS</v>
      </c>
      <c r="K13" s="9" t="str">
        <f>LEFT(Fixtures!L12,(LEN(Fixtures!L12)-4))</f>
        <v>WHU</v>
      </c>
      <c r="L13" s="9" t="str">
        <f>LEFT(Fixtures!M12,(LEN(Fixtures!M12)-4))</f>
        <v>CAR</v>
      </c>
      <c r="M13" s="9" t="str">
        <f>LEFT(Fixtures!N12,(LEN(Fixtures!N12)-4))</f>
        <v>BUR</v>
      </c>
      <c r="N13" s="9" t="str">
        <f>LEFT(Fixtures!O12,(LEN(Fixtures!O12)-4))</f>
        <v>BHA</v>
      </c>
      <c r="O13" s="9" t="str">
        <f>LEFT(Fixtures!P12,(LEN(Fixtures!P12)-4))</f>
        <v>WAT</v>
      </c>
      <c r="P13" s="9" t="str">
        <f>LEFT(Fixtures!Q12,(LEN(Fixtures!Q12)-4))</f>
        <v>FUL</v>
      </c>
      <c r="Q13" s="9" t="str">
        <f>LEFT(Fixtures!R12,(LEN(Fixtures!R12)-4))</f>
        <v>TOT</v>
      </c>
      <c r="R13" s="9" t="str">
        <f>LEFT(Fixtures!S12,(LEN(Fixtures!S12)-4))</f>
        <v>CRY</v>
      </c>
      <c r="S13" s="9" t="str">
        <f>LEFT(Fixtures!T12,(LEN(Fixtures!T12)-4))</f>
        <v>CHE</v>
      </c>
      <c r="T13" s="9" t="str">
        <f>LEFT(Fixtures!U12,(LEN(Fixtures!U12)-4))</f>
        <v>MCI</v>
      </c>
      <c r="U13" s="9" t="str">
        <f>LEFT(Fixtures!V12,(LEN(Fixtures!V12)-4))</f>
        <v>CAR</v>
      </c>
      <c r="V13" s="9" t="str">
        <f>LEFT(Fixtures!W12,(LEN(Fixtures!W12)-4))</f>
        <v>EVE</v>
      </c>
      <c r="W13" s="9" t="str">
        <f>LEFT(Fixtures!X12,(LEN(Fixtures!X12)-4))</f>
        <v>SOU</v>
      </c>
      <c r="X13" s="9" t="str">
        <f>LEFT(Fixtures!Y12,(LEN(Fixtures!Y12)-4))</f>
        <v>WOL</v>
      </c>
      <c r="Y13" s="9" t="str">
        <f>LEFT(Fixtures!Z12,(LEN(Fixtures!Z12)-4))</f>
        <v>LIV</v>
      </c>
      <c r="Z13" s="9" t="str">
        <f>LEFT(Fixtures!AA12,(LEN(Fixtures!AA12)-4))</f>
        <v>MNU</v>
      </c>
      <c r="AA13" s="9" t="str">
        <f>LEFT(Fixtures!AB12,(LEN(Fixtures!AB12)-4))</f>
        <v>TOT</v>
      </c>
      <c r="AB13" s="9" t="str">
        <f>LEFT(Fixtures!AC12,(LEN(Fixtures!AC12)-4))</f>
        <v>CRY</v>
      </c>
      <c r="AC13" s="9" t="str">
        <f>LEFT(Fixtures!AD12,(LEN(Fixtures!AD12)-4))</f>
        <v>BHA</v>
      </c>
      <c r="AD13" s="9" t="str">
        <f>LEFT(Fixtures!AE12,(LEN(Fixtures!AE12)-4))</f>
        <v>WAT</v>
      </c>
      <c r="AE13" s="9" t="str">
        <f>LEFT(Fixtures!AF12,(LEN(Fixtures!AF12)-4))</f>
        <v>FUL</v>
      </c>
      <c r="AF13" s="9" t="str">
        <f>LEFT(Fixtures!AG12,(LEN(Fixtures!AG12)-4))</f>
        <v>BUR</v>
      </c>
      <c r="AG13" s="9" t="str">
        <f>LEFT(Fixtures!AH12,(LEN(Fixtures!AH12)-4))</f>
        <v>BOU</v>
      </c>
      <c r="AH13" s="9" t="str">
        <f>LEFT(Fixtures!AI12,(LEN(Fixtures!AI12)-4))</f>
        <v>HUD</v>
      </c>
      <c r="AI13" s="9" t="str">
        <f>LEFT(Fixtures!AJ12,(LEN(Fixtures!AJ12)-4))</f>
        <v>NEW</v>
      </c>
      <c r="AJ13" s="9" t="str">
        <f>LEFT(Fixtures!AK12,(LEN(Fixtures!AK12)-4))</f>
        <v>WHU</v>
      </c>
      <c r="AK13" s="9" t="str">
        <f>LEFT(Fixtures!AL12,(LEN(Fixtures!AL12)-4))</f>
        <v>ARS</v>
      </c>
      <c r="AL13" s="9" t="str">
        <f>LEFT(Fixtures!AM12,(LEN(Fixtures!AM12)-4))</f>
        <v>MCI</v>
      </c>
      <c r="AM13" s="9" t="str">
        <f>LEFT(Fixtures!AN12,(LEN(Fixtures!AN12)-4))</f>
        <v>CHE</v>
      </c>
    </row>
    <row r="14" spans="1:39" ht="12.75" customHeight="1" x14ac:dyDescent="0.35">
      <c r="A14" s="68" t="str">
        <f>Difficulties!A14</f>
        <v>Liverpool</v>
      </c>
      <c r="B14" s="9" t="str">
        <f>LEFT(Fixtures!C13,(LEN(Fixtures!C13)-4))</f>
        <v>WHU</v>
      </c>
      <c r="C14" s="9" t="str">
        <f>LEFT(Fixtures!D13,(LEN(Fixtures!D13)-4))</f>
        <v>CRY</v>
      </c>
      <c r="D14" s="9" t="str">
        <f>LEFT(Fixtures!E13,(LEN(Fixtures!E13)-4))</f>
        <v>BHA</v>
      </c>
      <c r="E14" s="9" t="str">
        <f>LEFT(Fixtures!F13,(LEN(Fixtures!F13)-4))</f>
        <v>LEI</v>
      </c>
      <c r="F14" s="9" t="str">
        <f>LEFT(Fixtures!G13,(LEN(Fixtures!G13)-4))</f>
        <v>TOT</v>
      </c>
      <c r="G14" s="9" t="str">
        <f>LEFT(Fixtures!H13,(LEN(Fixtures!H13)-4))</f>
        <v>SOU</v>
      </c>
      <c r="H14" s="9" t="str">
        <f>LEFT(Fixtures!I13,(LEN(Fixtures!I13)-4))</f>
        <v>CHE</v>
      </c>
      <c r="I14" s="9" t="str">
        <f>LEFT(Fixtures!J13,(LEN(Fixtures!J13)-4))</f>
        <v>MCI</v>
      </c>
      <c r="J14" s="9" t="str">
        <f>LEFT(Fixtures!K13,(LEN(Fixtures!K13)-4))</f>
        <v>HUD</v>
      </c>
      <c r="K14" s="9" t="str">
        <f>LEFT(Fixtures!L13,(LEN(Fixtures!L13)-4))</f>
        <v>CAR</v>
      </c>
      <c r="L14" s="9" t="str">
        <f>LEFT(Fixtures!M13,(LEN(Fixtures!M13)-4))</f>
        <v>ARS</v>
      </c>
      <c r="M14" s="9" t="str">
        <f>LEFT(Fixtures!N13,(LEN(Fixtures!N13)-4))</f>
        <v>FUL</v>
      </c>
      <c r="N14" s="9" t="str">
        <f>LEFT(Fixtures!O13,(LEN(Fixtures!O13)-4))</f>
        <v>WAT</v>
      </c>
      <c r="O14" s="9" t="str">
        <f>LEFT(Fixtures!P13,(LEN(Fixtures!P13)-4))</f>
        <v>EVE</v>
      </c>
      <c r="P14" s="9" t="str">
        <f>LEFT(Fixtures!Q13,(LEN(Fixtures!Q13)-4))</f>
        <v>BUR</v>
      </c>
      <c r="Q14" s="9" t="str">
        <f>LEFT(Fixtures!R13,(LEN(Fixtures!R13)-4))</f>
        <v>BOU</v>
      </c>
      <c r="R14" s="9" t="str">
        <f>LEFT(Fixtures!S13,(LEN(Fixtures!S13)-4))</f>
        <v>MNU</v>
      </c>
      <c r="S14" s="9" t="str">
        <f>LEFT(Fixtures!T13,(LEN(Fixtures!T13)-4))</f>
        <v>WOL</v>
      </c>
      <c r="T14" s="9" t="str">
        <f>LEFT(Fixtures!U13,(LEN(Fixtures!U13)-4))</f>
        <v>NEW</v>
      </c>
      <c r="U14" s="9" t="str">
        <f>LEFT(Fixtures!V13,(LEN(Fixtures!V13)-4))</f>
        <v>ARS</v>
      </c>
      <c r="V14" s="9" t="str">
        <f>LEFT(Fixtures!W13,(LEN(Fixtures!W13)-4))</f>
        <v>MCI</v>
      </c>
      <c r="W14" s="9" t="str">
        <f>LEFT(Fixtures!X13,(LEN(Fixtures!X13)-4))</f>
        <v>BHA</v>
      </c>
      <c r="X14" s="9" t="str">
        <f>LEFT(Fixtures!Y13,(LEN(Fixtures!Y13)-4))</f>
        <v>CRY</v>
      </c>
      <c r="Y14" s="9" t="str">
        <f>LEFT(Fixtures!Z13,(LEN(Fixtures!Z13)-4))</f>
        <v>LEI</v>
      </c>
      <c r="Z14" s="9" t="str">
        <f>LEFT(Fixtures!AA13,(LEN(Fixtures!AA13)-4))</f>
        <v>WHU</v>
      </c>
      <c r="AA14" s="9" t="str">
        <f>LEFT(Fixtures!AB13,(LEN(Fixtures!AB13)-4))</f>
        <v>BOU</v>
      </c>
      <c r="AB14" s="9" t="str">
        <f>LEFT(Fixtures!AC13,(LEN(Fixtures!AC13)-4))</f>
        <v>MNU</v>
      </c>
      <c r="AC14" s="9" t="str">
        <f>LEFT(Fixtures!AD13,(LEN(Fixtures!AD13)-4))</f>
        <v>WAT</v>
      </c>
      <c r="AD14" s="9" t="str">
        <f>LEFT(Fixtures!AE13,(LEN(Fixtures!AE13)-4))</f>
        <v>EVE</v>
      </c>
      <c r="AE14" s="9" t="str">
        <f>LEFT(Fixtures!AF13,(LEN(Fixtures!AF13)-4))</f>
        <v>BUR</v>
      </c>
      <c r="AF14" s="9" t="str">
        <f>LEFT(Fixtures!AG13,(LEN(Fixtures!AG13)-4))</f>
        <v>FUL</v>
      </c>
      <c r="AG14" s="9" t="str">
        <f>LEFT(Fixtures!AH13,(LEN(Fixtures!AH13)-4))</f>
        <v>TOT</v>
      </c>
      <c r="AH14" s="9" t="str">
        <f>LEFT(Fixtures!AI13,(LEN(Fixtures!AI13)-4))</f>
        <v>SOU</v>
      </c>
      <c r="AI14" s="9" t="str">
        <f>LEFT(Fixtures!AJ13,(LEN(Fixtures!AJ13)-4))</f>
        <v>CHE</v>
      </c>
      <c r="AJ14" s="9" t="str">
        <f>LEFT(Fixtures!AK13,(LEN(Fixtures!AK13)-4))</f>
        <v>CAR</v>
      </c>
      <c r="AK14" s="9" t="str">
        <f>LEFT(Fixtures!AL13,(LEN(Fixtures!AL13)-4))</f>
        <v>HUD</v>
      </c>
      <c r="AL14" s="9" t="str">
        <f>LEFT(Fixtures!AM13,(LEN(Fixtures!AM13)-4))</f>
        <v>NEW</v>
      </c>
      <c r="AM14" s="9" t="str">
        <f>LEFT(Fixtures!AN13,(LEN(Fixtures!AN13)-4))</f>
        <v>WOL</v>
      </c>
    </row>
    <row r="15" spans="1:39" ht="12.75" customHeight="1" x14ac:dyDescent="0.35">
      <c r="A15" s="68" t="str">
        <f>Difficulties!A15</f>
        <v>Man City</v>
      </c>
      <c r="B15" s="9" t="str">
        <f>LEFT(Fixtures!C14,(LEN(Fixtures!C14)-4))</f>
        <v>ARS</v>
      </c>
      <c r="C15" s="9" t="str">
        <f>LEFT(Fixtures!D14,(LEN(Fixtures!D14)-4))</f>
        <v>HUD</v>
      </c>
      <c r="D15" s="9" t="str">
        <f>LEFT(Fixtures!E14,(LEN(Fixtures!E14)-4))</f>
        <v>WOL</v>
      </c>
      <c r="E15" s="9" t="str">
        <f>LEFT(Fixtures!F14,(LEN(Fixtures!F14)-4))</f>
        <v>NEW</v>
      </c>
      <c r="F15" s="9" t="str">
        <f>LEFT(Fixtures!G14,(LEN(Fixtures!G14)-4))</f>
        <v>FUL</v>
      </c>
      <c r="G15" s="9" t="str">
        <f>LEFT(Fixtures!H14,(LEN(Fixtures!H14)-4))</f>
        <v>CAR</v>
      </c>
      <c r="H15" s="9" t="str">
        <f>LEFT(Fixtures!I14,(LEN(Fixtures!I14)-4))</f>
        <v>BHA</v>
      </c>
      <c r="I15" s="9" t="str">
        <f>LEFT(Fixtures!J14,(LEN(Fixtures!J14)-4))</f>
        <v>LIV</v>
      </c>
      <c r="J15" s="9" t="str">
        <f>LEFT(Fixtures!K14,(LEN(Fixtures!K14)-4))</f>
        <v>BUR</v>
      </c>
      <c r="K15" s="9" t="str">
        <f>LEFT(Fixtures!L14,(LEN(Fixtures!L14)-4))</f>
        <v>TOT</v>
      </c>
      <c r="L15" s="9" t="str">
        <f>LEFT(Fixtures!M14,(LEN(Fixtures!M14)-4))</f>
        <v>SOU</v>
      </c>
      <c r="M15" s="9" t="str">
        <f>LEFT(Fixtures!N14,(LEN(Fixtures!N14)-4))</f>
        <v>MNU</v>
      </c>
      <c r="N15" s="9" t="str">
        <f>LEFT(Fixtures!O14,(LEN(Fixtures!O14)-4))</f>
        <v>WHU</v>
      </c>
      <c r="O15" s="9" t="str">
        <f>LEFT(Fixtures!P14,(LEN(Fixtures!P14)-4))</f>
        <v>BOU</v>
      </c>
      <c r="P15" s="9" t="str">
        <f>LEFT(Fixtures!Q14,(LEN(Fixtures!Q14)-4))</f>
        <v>WAT</v>
      </c>
      <c r="Q15" s="9" t="str">
        <f>LEFT(Fixtures!R14,(LEN(Fixtures!R14)-4))</f>
        <v>CHE</v>
      </c>
      <c r="R15" s="9" t="str">
        <f>LEFT(Fixtures!S14,(LEN(Fixtures!S14)-4))</f>
        <v>EVE</v>
      </c>
      <c r="S15" s="9" t="str">
        <f>LEFT(Fixtures!T14,(LEN(Fixtures!T14)-4))</f>
        <v>CRY</v>
      </c>
      <c r="T15" s="9" t="str">
        <f>LEFT(Fixtures!U14,(LEN(Fixtures!U14)-4))</f>
        <v>LEI</v>
      </c>
      <c r="U15" s="9" t="str">
        <f>LEFT(Fixtures!V14,(LEN(Fixtures!V14)-4))</f>
        <v>SOU</v>
      </c>
      <c r="V15" s="9" t="str">
        <f>LEFT(Fixtures!W14,(LEN(Fixtures!W14)-4))</f>
        <v>LIV</v>
      </c>
      <c r="W15" s="9" t="str">
        <f>LEFT(Fixtures!X14,(LEN(Fixtures!X14)-4))</f>
        <v>WOL</v>
      </c>
      <c r="X15" s="9" t="str">
        <f>LEFT(Fixtures!Y14,(LEN(Fixtures!Y14)-4))</f>
        <v>HUD</v>
      </c>
      <c r="Y15" s="9" t="str">
        <f>LEFT(Fixtures!Z14,(LEN(Fixtures!Z14)-4))</f>
        <v>NEW</v>
      </c>
      <c r="Z15" s="9" t="str">
        <f>LEFT(Fixtures!AA14,(LEN(Fixtures!AA14)-4))</f>
        <v>ARS</v>
      </c>
      <c r="AA15" s="9" t="str">
        <f>LEFT(Fixtures!AB14,(LEN(Fixtures!AB14)-4))</f>
        <v>CHE</v>
      </c>
      <c r="AB15" s="9" t="str">
        <f>LEFT(Fixtures!AC14,(LEN(Fixtures!AC14)-4))</f>
        <v>EVE</v>
      </c>
      <c r="AC15" s="9" t="str">
        <f>LEFT(Fixtures!AD14,(LEN(Fixtures!AD14)-4))</f>
        <v>WHU</v>
      </c>
      <c r="AD15" s="9" t="str">
        <f>LEFT(Fixtures!AE14,(LEN(Fixtures!AE14)-4))</f>
        <v>BOU</v>
      </c>
      <c r="AE15" s="9" t="str">
        <f>LEFT(Fixtures!AF14,(LEN(Fixtures!AF14)-4))</f>
        <v>WAT</v>
      </c>
      <c r="AF15" s="9" t="str">
        <f>LEFT(Fixtures!AG14,(LEN(Fixtures!AG14)-4))</f>
        <v>MNU</v>
      </c>
      <c r="AG15" s="9" t="str">
        <f>LEFT(Fixtures!AH14,(LEN(Fixtures!AH14)-4))</f>
        <v>FUL</v>
      </c>
      <c r="AH15" s="9" t="str">
        <f>LEFT(Fixtures!AI14,(LEN(Fixtures!AI14)-4))</f>
        <v>CAR</v>
      </c>
      <c r="AI15" s="9" t="str">
        <f>LEFT(Fixtures!AJ14,(LEN(Fixtures!AJ14)-4))</f>
        <v>CRY</v>
      </c>
      <c r="AJ15" s="9" t="str">
        <f>LEFT(Fixtures!AK14,(LEN(Fixtures!AK14)-4))</f>
        <v>TOT</v>
      </c>
      <c r="AK15" s="9" t="str">
        <f>LEFT(Fixtures!AL14,(LEN(Fixtures!AL14)-4))</f>
        <v>BUR</v>
      </c>
      <c r="AL15" s="9" t="str">
        <f>LEFT(Fixtures!AM14,(LEN(Fixtures!AM14)-4))</f>
        <v>LEI</v>
      </c>
      <c r="AM15" s="9" t="str">
        <f>LEFT(Fixtures!AN14,(LEN(Fixtures!AN14)-4))</f>
        <v>BHA</v>
      </c>
    </row>
    <row r="16" spans="1:39" ht="12.75" customHeight="1" x14ac:dyDescent="0.35">
      <c r="A16" s="68" t="str">
        <f>Difficulties!A16</f>
        <v>Man Utd</v>
      </c>
      <c r="B16" s="9" t="str">
        <f>LEFT(Fixtures!C15,(LEN(Fixtures!C15)-4))</f>
        <v>LEI</v>
      </c>
      <c r="C16" s="9" t="str">
        <f>LEFT(Fixtures!D15,(LEN(Fixtures!D15)-4))</f>
        <v>BHA</v>
      </c>
      <c r="D16" s="9" t="str">
        <f>LEFT(Fixtures!E15,(LEN(Fixtures!E15)-4))</f>
        <v>TOT</v>
      </c>
      <c r="E16" s="9" t="str">
        <f>LEFT(Fixtures!F15,(LEN(Fixtures!F15)-4))</f>
        <v>BUR</v>
      </c>
      <c r="F16" s="9" t="str">
        <f>LEFT(Fixtures!G15,(LEN(Fixtures!G15)-4))</f>
        <v>WAT</v>
      </c>
      <c r="G16" s="9" t="str">
        <f>LEFT(Fixtures!H15,(LEN(Fixtures!H15)-4))</f>
        <v>WOL</v>
      </c>
      <c r="H16" s="9" t="str">
        <f>LEFT(Fixtures!I15,(LEN(Fixtures!I15)-4))</f>
        <v>WHU</v>
      </c>
      <c r="I16" s="9" t="str">
        <f>LEFT(Fixtures!J15,(LEN(Fixtures!J15)-4))</f>
        <v>NEW</v>
      </c>
      <c r="J16" s="9" t="str">
        <f>LEFT(Fixtures!K15,(LEN(Fixtures!K15)-4))</f>
        <v>CHE</v>
      </c>
      <c r="K16" s="9" t="str">
        <f>LEFT(Fixtures!L15,(LEN(Fixtures!L15)-4))</f>
        <v>EVE</v>
      </c>
      <c r="L16" s="9" t="str">
        <f>LEFT(Fixtures!M15,(LEN(Fixtures!M15)-4))</f>
        <v>BOU</v>
      </c>
      <c r="M16" s="9" t="str">
        <f>LEFT(Fixtures!N15,(LEN(Fixtures!N15)-4))</f>
        <v>MCI</v>
      </c>
      <c r="N16" s="9" t="str">
        <f>LEFT(Fixtures!O15,(LEN(Fixtures!O15)-4))</f>
        <v>CRY</v>
      </c>
      <c r="O16" s="9" t="str">
        <f>LEFT(Fixtures!P15,(LEN(Fixtures!P15)-4))</f>
        <v>SOU</v>
      </c>
      <c r="P16" s="9" t="str">
        <f>LEFT(Fixtures!Q15,(LEN(Fixtures!Q15)-4))</f>
        <v>ARS</v>
      </c>
      <c r="Q16" s="9" t="str">
        <f>LEFT(Fixtures!R15,(LEN(Fixtures!R15)-4))</f>
        <v>FUL</v>
      </c>
      <c r="R16" s="9" t="str">
        <f>LEFT(Fixtures!S15,(LEN(Fixtures!S15)-4))</f>
        <v>LIV</v>
      </c>
      <c r="S16" s="9" t="str">
        <f>LEFT(Fixtures!T15,(LEN(Fixtures!T15)-4))</f>
        <v>CAR</v>
      </c>
      <c r="T16" s="9" t="str">
        <f>LEFT(Fixtures!U15,(LEN(Fixtures!U15)-4))</f>
        <v>HUD</v>
      </c>
      <c r="U16" s="9" t="str">
        <f>LEFT(Fixtures!V15,(LEN(Fixtures!V15)-4))</f>
        <v>BOU</v>
      </c>
      <c r="V16" s="9" t="str">
        <f>LEFT(Fixtures!W15,(LEN(Fixtures!W15)-4))</f>
        <v>NEW</v>
      </c>
      <c r="W16" s="9" t="str">
        <f>LEFT(Fixtures!X15,(LEN(Fixtures!X15)-4))</f>
        <v>TOT</v>
      </c>
      <c r="X16" s="9" t="str">
        <f>LEFT(Fixtures!Y15,(LEN(Fixtures!Y15)-4))</f>
        <v>BHA</v>
      </c>
      <c r="Y16" s="9" t="str">
        <f>LEFT(Fixtures!Z15,(LEN(Fixtures!Z15)-4))</f>
        <v>BUR</v>
      </c>
      <c r="Z16" s="9" t="str">
        <f>LEFT(Fixtures!AA15,(LEN(Fixtures!AA15)-4))</f>
        <v>LEI</v>
      </c>
      <c r="AA16" s="9" t="str">
        <f>LEFT(Fixtures!AB15,(LEN(Fixtures!AB15)-4))</f>
        <v>FUL</v>
      </c>
      <c r="AB16" s="9" t="str">
        <f>LEFT(Fixtures!AC15,(LEN(Fixtures!AC15)-4))</f>
        <v>LIV</v>
      </c>
      <c r="AC16" s="9" t="str">
        <f>LEFT(Fixtures!AD15,(LEN(Fixtures!AD15)-4))</f>
        <v>CRY</v>
      </c>
      <c r="AD16" s="9" t="str">
        <f>LEFT(Fixtures!AE15,(LEN(Fixtures!AE15)-4))</f>
        <v>SOU</v>
      </c>
      <c r="AE16" s="9" t="str">
        <f>LEFT(Fixtures!AF15,(LEN(Fixtures!AF15)-4))</f>
        <v>ARS</v>
      </c>
      <c r="AF16" s="9" t="str">
        <f>LEFT(Fixtures!AG15,(LEN(Fixtures!AG15)-4))</f>
        <v>MCI</v>
      </c>
      <c r="AG16" s="9" t="str">
        <f>LEFT(Fixtures!AH15,(LEN(Fixtures!AH15)-4))</f>
        <v>WAT</v>
      </c>
      <c r="AH16" s="9" t="str">
        <f>LEFT(Fixtures!AI15,(LEN(Fixtures!AI15)-4))</f>
        <v>WOL</v>
      </c>
      <c r="AI16" s="9" t="str">
        <f>LEFT(Fixtures!AJ15,(LEN(Fixtures!AJ15)-4))</f>
        <v>WHU</v>
      </c>
      <c r="AJ16" s="9" t="str">
        <f>LEFT(Fixtures!AK15,(LEN(Fixtures!AK15)-4))</f>
        <v>EVE</v>
      </c>
      <c r="AK16" s="9" t="str">
        <f>LEFT(Fixtures!AL15,(LEN(Fixtures!AL15)-4))</f>
        <v>CHE</v>
      </c>
      <c r="AL16" s="9" t="str">
        <f>LEFT(Fixtures!AM15,(LEN(Fixtures!AM15)-4))</f>
        <v>HUD</v>
      </c>
      <c r="AM16" s="9" t="str">
        <f>LEFT(Fixtures!AN15,(LEN(Fixtures!AN15)-4))</f>
        <v>CAR</v>
      </c>
    </row>
    <row r="17" spans="1:39" ht="12.75" customHeight="1" x14ac:dyDescent="0.35">
      <c r="A17" s="68" t="str">
        <f>Difficulties!A17</f>
        <v>Newcastle</v>
      </c>
      <c r="B17" s="9" t="str">
        <f>LEFT(Fixtures!C16,(LEN(Fixtures!C16)-4))</f>
        <v>TOT</v>
      </c>
      <c r="C17" s="9" t="str">
        <f>LEFT(Fixtures!D16,(LEN(Fixtures!D16)-4))</f>
        <v>CAR</v>
      </c>
      <c r="D17" s="9" t="str">
        <f>LEFT(Fixtures!E16,(LEN(Fixtures!E16)-4))</f>
        <v>CHE</v>
      </c>
      <c r="E17" s="9" t="str">
        <f>LEFT(Fixtures!F16,(LEN(Fixtures!F16)-4))</f>
        <v>MCI</v>
      </c>
      <c r="F17" s="9" t="str">
        <f>LEFT(Fixtures!G16,(LEN(Fixtures!G16)-4))</f>
        <v>ARS</v>
      </c>
      <c r="G17" s="9" t="str">
        <f>LEFT(Fixtures!H16,(LEN(Fixtures!H16)-4))</f>
        <v>CRY</v>
      </c>
      <c r="H17" s="9" t="str">
        <f>LEFT(Fixtures!I16,(LEN(Fixtures!I16)-4))</f>
        <v>LEI</v>
      </c>
      <c r="I17" s="9" t="str">
        <f>LEFT(Fixtures!J16,(LEN(Fixtures!J16)-4))</f>
        <v>MNU</v>
      </c>
      <c r="J17" s="9" t="str">
        <f>LEFT(Fixtures!K16,(LEN(Fixtures!K16)-4))</f>
        <v>BHA</v>
      </c>
      <c r="K17" s="9" t="str">
        <f>LEFT(Fixtures!L16,(LEN(Fixtures!L16)-4))</f>
        <v>SOU</v>
      </c>
      <c r="L17" s="9" t="str">
        <f>LEFT(Fixtures!M16,(LEN(Fixtures!M16)-4))</f>
        <v>WAT</v>
      </c>
      <c r="M17" s="9" t="str">
        <f>LEFT(Fixtures!N16,(LEN(Fixtures!N16)-4))</f>
        <v>BOU</v>
      </c>
      <c r="N17" s="9" t="str">
        <f>LEFT(Fixtures!O16,(LEN(Fixtures!O16)-4))</f>
        <v>BUR</v>
      </c>
      <c r="O17" s="9" t="str">
        <f>LEFT(Fixtures!P16,(LEN(Fixtures!P16)-4))</f>
        <v>WHU</v>
      </c>
      <c r="P17" s="9" t="str">
        <f>LEFT(Fixtures!Q16,(LEN(Fixtures!Q16)-4))</f>
        <v>WOL</v>
      </c>
      <c r="Q17" s="9" t="str">
        <f>LEFT(Fixtures!R16,(LEN(Fixtures!R16)-4))</f>
        <v>EVE</v>
      </c>
      <c r="R17" s="9" t="str">
        <f>LEFT(Fixtures!S16,(LEN(Fixtures!S16)-4))</f>
        <v>HUD</v>
      </c>
      <c r="S17" s="9" t="str">
        <f>LEFT(Fixtures!T16,(LEN(Fixtures!T16)-4))</f>
        <v>FUL</v>
      </c>
      <c r="T17" s="9" t="str">
        <f>LEFT(Fixtures!U16,(LEN(Fixtures!U16)-4))</f>
        <v>LIV</v>
      </c>
      <c r="U17" s="9" t="str">
        <f>LEFT(Fixtures!V16,(LEN(Fixtures!V16)-4))</f>
        <v>WAT</v>
      </c>
      <c r="V17" s="9" t="str">
        <f>LEFT(Fixtures!W16,(LEN(Fixtures!W16)-4))</f>
        <v>MNU</v>
      </c>
      <c r="W17" s="9" t="str">
        <f>LEFT(Fixtures!X16,(LEN(Fixtures!X16)-4))</f>
        <v>CHE</v>
      </c>
      <c r="X17" s="9" t="str">
        <f>LEFT(Fixtures!Y16,(LEN(Fixtures!Y16)-4))</f>
        <v>CAR</v>
      </c>
      <c r="Y17" s="9" t="str">
        <f>LEFT(Fixtures!Z16,(LEN(Fixtures!Z16)-4))</f>
        <v>MCI</v>
      </c>
      <c r="Z17" s="9" t="str">
        <f>LEFT(Fixtures!AA16,(LEN(Fixtures!AA16)-4))</f>
        <v>TOT</v>
      </c>
      <c r="AA17" s="9" t="str">
        <f>LEFT(Fixtures!AB16,(LEN(Fixtures!AB16)-4))</f>
        <v>WOL</v>
      </c>
      <c r="AB17" s="9" t="str">
        <f>LEFT(Fixtures!AC16,(LEN(Fixtures!AC16)-4))</f>
        <v>HUD</v>
      </c>
      <c r="AC17" s="9" t="str">
        <f>LEFT(Fixtures!AD16,(LEN(Fixtures!AD16)-4))</f>
        <v>BUR</v>
      </c>
      <c r="AD17" s="9" t="str">
        <f>LEFT(Fixtures!AE16,(LEN(Fixtures!AE16)-4))</f>
        <v>WHU</v>
      </c>
      <c r="AE17" s="9" t="str">
        <f>LEFT(Fixtures!AF16,(LEN(Fixtures!AF16)-4))</f>
        <v>EVE</v>
      </c>
      <c r="AF17" s="9" t="str">
        <f>LEFT(Fixtures!AG16,(LEN(Fixtures!AG16)-4))</f>
        <v>BOU</v>
      </c>
      <c r="AG17" s="9" t="str">
        <f>LEFT(Fixtures!AH16,(LEN(Fixtures!AH16)-4))</f>
        <v>ARS</v>
      </c>
      <c r="AH17" s="9" t="str">
        <f>LEFT(Fixtures!AI16,(LEN(Fixtures!AI16)-4))</f>
        <v>CRY</v>
      </c>
      <c r="AI17" s="9" t="str">
        <f>LEFT(Fixtures!AJ16,(LEN(Fixtures!AJ16)-4))</f>
        <v>LEI</v>
      </c>
      <c r="AJ17" s="9" t="str">
        <f>LEFT(Fixtures!AK16,(LEN(Fixtures!AK16)-4))</f>
        <v>SOU</v>
      </c>
      <c r="AK17" s="9" t="str">
        <f>LEFT(Fixtures!AL16,(LEN(Fixtures!AL16)-4))</f>
        <v>BHA</v>
      </c>
      <c r="AL17" s="9" t="str">
        <f>LEFT(Fixtures!AM16,(LEN(Fixtures!AM16)-4))</f>
        <v>LIV</v>
      </c>
      <c r="AM17" s="9" t="str">
        <f>LEFT(Fixtures!AN16,(LEN(Fixtures!AN16)-4))</f>
        <v>FUL</v>
      </c>
    </row>
    <row r="18" spans="1:39" ht="12.75" customHeight="1" x14ac:dyDescent="0.35">
      <c r="A18" s="68" t="str">
        <f>Difficulties!A18</f>
        <v>Southampton</v>
      </c>
      <c r="B18" s="9" t="str">
        <f>LEFT(Fixtures!C17,(LEN(Fixtures!C17)-4))</f>
        <v>BUR</v>
      </c>
      <c r="C18" s="9" t="str">
        <f>LEFT(Fixtures!D17,(LEN(Fixtures!D17)-4))</f>
        <v>EVE</v>
      </c>
      <c r="D18" s="9" t="str">
        <f>LEFT(Fixtures!E17,(LEN(Fixtures!E17)-4))</f>
        <v>LEI</v>
      </c>
      <c r="E18" s="9" t="str">
        <f>LEFT(Fixtures!F17,(LEN(Fixtures!F17)-4))</f>
        <v>CRY</v>
      </c>
      <c r="F18" s="9" t="str">
        <f>LEFT(Fixtures!G17,(LEN(Fixtures!G17)-4))</f>
        <v>BHA</v>
      </c>
      <c r="G18" s="9" t="str">
        <f>LEFT(Fixtures!H17,(LEN(Fixtures!H17)-4))</f>
        <v>LIV</v>
      </c>
      <c r="H18" s="9" t="str">
        <f>LEFT(Fixtures!I17,(LEN(Fixtures!I17)-4))</f>
        <v>WOL</v>
      </c>
      <c r="I18" s="9" t="str">
        <f>LEFT(Fixtures!J17,(LEN(Fixtures!J17)-4))</f>
        <v>CHE</v>
      </c>
      <c r="J18" s="9" t="str">
        <f>LEFT(Fixtures!K17,(LEN(Fixtures!K17)-4))</f>
        <v>BOU</v>
      </c>
      <c r="K18" s="9" t="str">
        <f>LEFT(Fixtures!L17,(LEN(Fixtures!L17)-4))</f>
        <v>NEW</v>
      </c>
      <c r="L18" s="9" t="str">
        <f>LEFT(Fixtures!M17,(LEN(Fixtures!M17)-4))</f>
        <v>MCI</v>
      </c>
      <c r="M18" s="9" t="str">
        <f>LEFT(Fixtures!N17,(LEN(Fixtures!N17)-4))</f>
        <v>WAT</v>
      </c>
      <c r="N18" s="9" t="str">
        <f>LEFT(Fixtures!O17,(LEN(Fixtures!O17)-4))</f>
        <v>FUL</v>
      </c>
      <c r="O18" s="9" t="str">
        <f>LEFT(Fixtures!P17,(LEN(Fixtures!P17)-4))</f>
        <v>MNU</v>
      </c>
      <c r="P18" s="9" t="str">
        <f>LEFT(Fixtures!Q17,(LEN(Fixtures!Q17)-4))</f>
        <v>TOT</v>
      </c>
      <c r="Q18" s="9" t="str">
        <f>LEFT(Fixtures!R17,(LEN(Fixtures!R17)-4))</f>
        <v>CAR</v>
      </c>
      <c r="R18" s="9" t="str">
        <f>LEFT(Fixtures!S17,(LEN(Fixtures!S17)-4))</f>
        <v>ARS</v>
      </c>
      <c r="S18" s="9" t="str">
        <f>LEFT(Fixtures!T17,(LEN(Fixtures!T17)-4))</f>
        <v>HUD</v>
      </c>
      <c r="T18" s="9" t="str">
        <f>LEFT(Fixtures!U17,(LEN(Fixtures!U17)-4))</f>
        <v>WHU</v>
      </c>
      <c r="U18" s="9" t="str">
        <f>LEFT(Fixtures!V17,(LEN(Fixtures!V17)-4))</f>
        <v>MCI</v>
      </c>
      <c r="V18" s="9" t="str">
        <f>LEFT(Fixtures!W17,(LEN(Fixtures!W17)-4))</f>
        <v>CHE</v>
      </c>
      <c r="W18" s="9" t="str">
        <f>LEFT(Fixtures!X17,(LEN(Fixtures!X17)-4))</f>
        <v>LEI</v>
      </c>
      <c r="X18" s="9" t="str">
        <f>LEFT(Fixtures!Y17,(LEN(Fixtures!Y17)-4))</f>
        <v>EVE</v>
      </c>
      <c r="Y18" s="9" t="str">
        <f>LEFT(Fixtures!Z17,(LEN(Fixtures!Z17)-4))</f>
        <v>CRY</v>
      </c>
      <c r="Z18" s="9" t="str">
        <f>LEFT(Fixtures!AA17,(LEN(Fixtures!AA17)-4))</f>
        <v>BUR</v>
      </c>
      <c r="AA18" s="9" t="str">
        <f>LEFT(Fixtures!AB17,(LEN(Fixtures!AB17)-4))</f>
        <v>CAR</v>
      </c>
      <c r="AB18" s="9" t="str">
        <f>LEFT(Fixtures!AC17,(LEN(Fixtures!AC17)-4))</f>
        <v>ARS</v>
      </c>
      <c r="AC18" s="9" t="str">
        <f>LEFT(Fixtures!AD17,(LEN(Fixtures!AD17)-4))</f>
        <v>FUL</v>
      </c>
      <c r="AD18" s="9" t="str">
        <f>LEFT(Fixtures!AE17,(LEN(Fixtures!AE17)-4))</f>
        <v>MNU</v>
      </c>
      <c r="AE18" s="9" t="str">
        <f>LEFT(Fixtures!AF17,(LEN(Fixtures!AF17)-4))</f>
        <v>TOT</v>
      </c>
      <c r="AF18" s="9" t="str">
        <f>LEFT(Fixtures!AG17,(LEN(Fixtures!AG17)-4))</f>
        <v>WAT</v>
      </c>
      <c r="AG18" s="9" t="str">
        <f>LEFT(Fixtures!AH17,(LEN(Fixtures!AH17)-4))</f>
        <v>BHA</v>
      </c>
      <c r="AH18" s="9" t="str">
        <f>LEFT(Fixtures!AI17,(LEN(Fixtures!AI17)-4))</f>
        <v>LIV</v>
      </c>
      <c r="AI18" s="9" t="str">
        <f>LEFT(Fixtures!AJ17,(LEN(Fixtures!AJ17)-4))</f>
        <v>WOL</v>
      </c>
      <c r="AJ18" s="9" t="str">
        <f>LEFT(Fixtures!AK17,(LEN(Fixtures!AK17)-4))</f>
        <v>NEW</v>
      </c>
      <c r="AK18" s="9" t="str">
        <f>LEFT(Fixtures!AL17,(LEN(Fixtures!AL17)-4))</f>
        <v>BOU</v>
      </c>
      <c r="AL18" s="9" t="str">
        <f>LEFT(Fixtures!AM17,(LEN(Fixtures!AM17)-4))</f>
        <v>WHU</v>
      </c>
      <c r="AM18" s="9" t="str">
        <f>LEFT(Fixtures!AN17,(LEN(Fixtures!AN17)-4))</f>
        <v>HUD</v>
      </c>
    </row>
    <row r="19" spans="1:39" ht="12.75" customHeight="1" x14ac:dyDescent="0.35">
      <c r="A19" s="68" t="str">
        <f>Difficulties!A19</f>
        <v>Tottenham</v>
      </c>
      <c r="B19" s="9" t="str">
        <f>LEFT(Fixtures!C18,(LEN(Fixtures!C18)-4))</f>
        <v>NEW</v>
      </c>
      <c r="C19" s="9" t="str">
        <f>LEFT(Fixtures!D18,(LEN(Fixtures!D18)-4))</f>
        <v>FUL</v>
      </c>
      <c r="D19" s="9" t="str">
        <f>LEFT(Fixtures!E18,(LEN(Fixtures!E18)-4))</f>
        <v>MNU</v>
      </c>
      <c r="E19" s="9" t="str">
        <f>LEFT(Fixtures!F18,(LEN(Fixtures!F18)-4))</f>
        <v>WAT</v>
      </c>
      <c r="F19" s="9" t="str">
        <f>LEFT(Fixtures!G18,(LEN(Fixtures!G18)-4))</f>
        <v>LIV</v>
      </c>
      <c r="G19" s="9" t="str">
        <f>LEFT(Fixtures!H18,(LEN(Fixtures!H18)-4))</f>
        <v>BHA</v>
      </c>
      <c r="H19" s="9" t="str">
        <f>LEFT(Fixtures!I18,(LEN(Fixtures!I18)-4))</f>
        <v>HUD</v>
      </c>
      <c r="I19" s="9" t="str">
        <f>LEFT(Fixtures!J18,(LEN(Fixtures!J18)-4))</f>
        <v>CAR</v>
      </c>
      <c r="J19" s="9" t="str">
        <f>LEFT(Fixtures!K18,(LEN(Fixtures!K18)-4))</f>
        <v>WHU</v>
      </c>
      <c r="K19" s="9" t="str">
        <f>LEFT(Fixtures!L18,(LEN(Fixtures!L18)-4))</f>
        <v>MCI</v>
      </c>
      <c r="L19" s="9" t="str">
        <f>LEFT(Fixtures!M18,(LEN(Fixtures!M18)-4))</f>
        <v>WOL</v>
      </c>
      <c r="M19" s="9" t="str">
        <f>LEFT(Fixtures!N18,(LEN(Fixtures!N18)-4))</f>
        <v>CRY</v>
      </c>
      <c r="N19" s="9" t="str">
        <f>LEFT(Fixtures!O18,(LEN(Fixtures!O18)-4))</f>
        <v>CHE</v>
      </c>
      <c r="O19" s="9" t="str">
        <f>LEFT(Fixtures!P18,(LEN(Fixtures!P18)-4))</f>
        <v>ARS</v>
      </c>
      <c r="P19" s="9" t="str">
        <f>LEFT(Fixtures!Q18,(LEN(Fixtures!Q18)-4))</f>
        <v>SOU</v>
      </c>
      <c r="Q19" s="9" t="str">
        <f>LEFT(Fixtures!R18,(LEN(Fixtures!R18)-4))</f>
        <v>LEI</v>
      </c>
      <c r="R19" s="9" t="str">
        <f>LEFT(Fixtures!S18,(LEN(Fixtures!S18)-4))</f>
        <v>BUR</v>
      </c>
      <c r="S19" s="9" t="str">
        <f>LEFT(Fixtures!T18,(LEN(Fixtures!T18)-4))</f>
        <v>EVE</v>
      </c>
      <c r="T19" s="9" t="str">
        <f>LEFT(Fixtures!U18,(LEN(Fixtures!U18)-4))</f>
        <v>BOU</v>
      </c>
      <c r="U19" s="9" t="str">
        <f>LEFT(Fixtures!V18,(LEN(Fixtures!V18)-4))</f>
        <v>WOL</v>
      </c>
      <c r="V19" s="9" t="str">
        <f>LEFT(Fixtures!W18,(LEN(Fixtures!W18)-4))</f>
        <v>CAR</v>
      </c>
      <c r="W19" s="9" t="str">
        <f>LEFT(Fixtures!X18,(LEN(Fixtures!X18)-4))</f>
        <v>MNU</v>
      </c>
      <c r="X19" s="9" t="str">
        <f>LEFT(Fixtures!Y18,(LEN(Fixtures!Y18)-4))</f>
        <v>FUL</v>
      </c>
      <c r="Y19" s="9" t="str">
        <f>LEFT(Fixtures!Z18,(LEN(Fixtures!Z18)-4))</f>
        <v>WAT</v>
      </c>
      <c r="Z19" s="9" t="str">
        <f>LEFT(Fixtures!AA18,(LEN(Fixtures!AA18)-4))</f>
        <v>NEW</v>
      </c>
      <c r="AA19" s="9" t="str">
        <f>LEFT(Fixtures!AB18,(LEN(Fixtures!AB18)-4))</f>
        <v>LEI</v>
      </c>
      <c r="AB19" s="9" t="str">
        <f>LEFT(Fixtures!AC18,(LEN(Fixtures!AC18)-4))</f>
        <v>BUR</v>
      </c>
      <c r="AC19" s="9" t="str">
        <f>LEFT(Fixtures!AD18,(LEN(Fixtures!AD18)-4))</f>
        <v>CHE</v>
      </c>
      <c r="AD19" s="9" t="str">
        <f>LEFT(Fixtures!AE18,(LEN(Fixtures!AE18)-4))</f>
        <v>ARS</v>
      </c>
      <c r="AE19" s="9" t="str">
        <f>LEFT(Fixtures!AF18,(LEN(Fixtures!AF18)-4))</f>
        <v>SOU</v>
      </c>
      <c r="AF19" s="9" t="str">
        <f>LEFT(Fixtures!AG18,(LEN(Fixtures!AG18)-4))</f>
        <v>CRY</v>
      </c>
      <c r="AG19" s="9" t="str">
        <f>LEFT(Fixtures!AH18,(LEN(Fixtures!AH18)-4))</f>
        <v>LIV</v>
      </c>
      <c r="AH19" s="9" t="str">
        <f>LEFT(Fixtures!AI18,(LEN(Fixtures!AI18)-4))</f>
        <v>BHA</v>
      </c>
      <c r="AI19" s="9" t="str">
        <f>LEFT(Fixtures!AJ18,(LEN(Fixtures!AJ18)-4))</f>
        <v>HUD</v>
      </c>
      <c r="AJ19" s="9" t="str">
        <f>LEFT(Fixtures!AK18,(LEN(Fixtures!AK18)-4))</f>
        <v>MCI</v>
      </c>
      <c r="AK19" s="9" t="str">
        <f>LEFT(Fixtures!AL18,(LEN(Fixtures!AL18)-4))</f>
        <v>WHU</v>
      </c>
      <c r="AL19" s="9" t="str">
        <f>LEFT(Fixtures!AM18,(LEN(Fixtures!AM18)-4))</f>
        <v>BOU</v>
      </c>
      <c r="AM19" s="9" t="str">
        <f>LEFT(Fixtures!AN18,(LEN(Fixtures!AN18)-4))</f>
        <v>EVE</v>
      </c>
    </row>
    <row r="20" spans="1:39" ht="12.75" customHeight="1" x14ac:dyDescent="0.35">
      <c r="A20" s="68" t="str">
        <f>Difficulties!A20</f>
        <v>Watford</v>
      </c>
      <c r="B20" s="9" t="str">
        <f>LEFT(Fixtures!C19,(LEN(Fixtures!C19)-4))</f>
        <v>BHA</v>
      </c>
      <c r="C20" s="9" t="str">
        <f>LEFT(Fixtures!D19,(LEN(Fixtures!D19)-4))</f>
        <v>BUR</v>
      </c>
      <c r="D20" s="9" t="str">
        <f>LEFT(Fixtures!E19,(LEN(Fixtures!E19)-4))</f>
        <v>CRY</v>
      </c>
      <c r="E20" s="9" t="str">
        <f>LEFT(Fixtures!F19,(LEN(Fixtures!F19)-4))</f>
        <v>TOT</v>
      </c>
      <c r="F20" s="9" t="str">
        <f>LEFT(Fixtures!G19,(LEN(Fixtures!G19)-4))</f>
        <v>MNU</v>
      </c>
      <c r="G20" s="9" t="str">
        <f>LEFT(Fixtures!H19,(LEN(Fixtures!H19)-4))</f>
        <v>FUL</v>
      </c>
      <c r="H20" s="9" t="str">
        <f>LEFT(Fixtures!I19,(LEN(Fixtures!I19)-4))</f>
        <v>ARS</v>
      </c>
      <c r="I20" s="9" t="str">
        <f>LEFT(Fixtures!J19,(LEN(Fixtures!J19)-4))</f>
        <v>BOU</v>
      </c>
      <c r="J20" s="9" t="str">
        <f>LEFT(Fixtures!K19,(LEN(Fixtures!K19)-4))</f>
        <v>WOL</v>
      </c>
      <c r="K20" s="9" t="str">
        <f>LEFT(Fixtures!L19,(LEN(Fixtures!L19)-4))</f>
        <v>HUD</v>
      </c>
      <c r="L20" s="9" t="str">
        <f>LEFT(Fixtures!M19,(LEN(Fixtures!M19)-4))</f>
        <v>NEW</v>
      </c>
      <c r="M20" s="9" t="str">
        <f>LEFT(Fixtures!N19,(LEN(Fixtures!N19)-4))</f>
        <v>SOU</v>
      </c>
      <c r="N20" s="9" t="str">
        <f>LEFT(Fixtures!O19,(LEN(Fixtures!O19)-4))</f>
        <v>LIV</v>
      </c>
      <c r="O20" s="9" t="str">
        <f>LEFT(Fixtures!P19,(LEN(Fixtures!P19)-4))</f>
        <v>LEI</v>
      </c>
      <c r="P20" s="9" t="str">
        <f>LEFT(Fixtures!Q19,(LEN(Fixtures!Q19)-4))</f>
        <v>MCI</v>
      </c>
      <c r="Q20" s="9" t="str">
        <f>LEFT(Fixtures!R19,(LEN(Fixtures!R19)-4))</f>
        <v>EVE</v>
      </c>
      <c r="R20" s="9" t="str">
        <f>LEFT(Fixtures!S19,(LEN(Fixtures!S19)-4))</f>
        <v>CAR</v>
      </c>
      <c r="S20" s="9" t="str">
        <f>LEFT(Fixtures!T19,(LEN(Fixtures!T19)-4))</f>
        <v>WHU</v>
      </c>
      <c r="T20" s="9" t="str">
        <f>LEFT(Fixtures!U19,(LEN(Fixtures!U19)-4))</f>
        <v>CHE</v>
      </c>
      <c r="U20" s="9" t="str">
        <f>LEFT(Fixtures!V19,(LEN(Fixtures!V19)-4))</f>
        <v>NEW</v>
      </c>
      <c r="V20" s="9" t="str">
        <f>LEFT(Fixtures!W19,(LEN(Fixtures!W19)-4))</f>
        <v>BOU</v>
      </c>
      <c r="W20" s="9" t="str">
        <f>LEFT(Fixtures!X19,(LEN(Fixtures!X19)-4))</f>
        <v>CRY</v>
      </c>
      <c r="X20" s="9" t="str">
        <f>LEFT(Fixtures!Y19,(LEN(Fixtures!Y19)-4))</f>
        <v>BUR</v>
      </c>
      <c r="Y20" s="9" t="str">
        <f>LEFT(Fixtures!Z19,(LEN(Fixtures!Z19)-4))</f>
        <v>TOT</v>
      </c>
      <c r="Z20" s="9" t="str">
        <f>LEFT(Fixtures!AA19,(LEN(Fixtures!AA19)-4))</f>
        <v>BHA</v>
      </c>
      <c r="AA20" s="9" t="str">
        <f>LEFT(Fixtures!AB19,(LEN(Fixtures!AB19)-4))</f>
        <v>EVE</v>
      </c>
      <c r="AB20" s="9" t="str">
        <f>LEFT(Fixtures!AC19,(LEN(Fixtures!AC19)-4))</f>
        <v>CAR</v>
      </c>
      <c r="AC20" s="9" t="str">
        <f>LEFT(Fixtures!AD19,(LEN(Fixtures!AD19)-4))</f>
        <v>LIV</v>
      </c>
      <c r="AD20" s="9" t="str">
        <f>LEFT(Fixtures!AE19,(LEN(Fixtures!AE19)-4))</f>
        <v>LEI</v>
      </c>
      <c r="AE20" s="9" t="str">
        <f>LEFT(Fixtures!AF19,(LEN(Fixtures!AF19)-4))</f>
        <v>MCI</v>
      </c>
      <c r="AF20" s="9" t="str">
        <f>LEFT(Fixtures!AG19,(LEN(Fixtures!AG19)-4))</f>
        <v>SOU</v>
      </c>
      <c r="AG20" s="9" t="str">
        <f>LEFT(Fixtures!AH19,(LEN(Fixtures!AH19)-4))</f>
        <v>MNU</v>
      </c>
      <c r="AH20" s="9" t="str">
        <f>LEFT(Fixtures!AI19,(LEN(Fixtures!AI19)-4))</f>
        <v>FUL</v>
      </c>
      <c r="AI20" s="9" t="str">
        <f>LEFT(Fixtures!AJ19,(LEN(Fixtures!AJ19)-4))</f>
        <v>ARS</v>
      </c>
      <c r="AJ20" s="9" t="str">
        <f>LEFT(Fixtures!AK19,(LEN(Fixtures!AK19)-4))</f>
        <v>HUD</v>
      </c>
      <c r="AK20" s="9" t="str">
        <f>LEFT(Fixtures!AL19,(LEN(Fixtures!AL19)-4))</f>
        <v>WOL</v>
      </c>
      <c r="AL20" s="9" t="str">
        <f>LEFT(Fixtures!AM19,(LEN(Fixtures!AM19)-4))</f>
        <v>CHE</v>
      </c>
      <c r="AM20" s="9" t="str">
        <f>LEFT(Fixtures!AN19,(LEN(Fixtures!AN19)-4))</f>
        <v>WHU</v>
      </c>
    </row>
    <row r="21" spans="1:39" ht="12.75" customHeight="1" x14ac:dyDescent="0.35">
      <c r="A21" s="68" t="str">
        <f>Difficulties!A21</f>
        <v>West Ham</v>
      </c>
      <c r="B21" s="9" t="str">
        <f>LEFT(Fixtures!C20,(LEN(Fixtures!C20)-4))</f>
        <v>LIV</v>
      </c>
      <c r="C21" s="9" t="str">
        <f>LEFT(Fixtures!D20,(LEN(Fixtures!D20)-4))</f>
        <v>BOU</v>
      </c>
      <c r="D21" s="9" t="str">
        <f>LEFT(Fixtures!E20,(LEN(Fixtures!E20)-4))</f>
        <v>ARS</v>
      </c>
      <c r="E21" s="9" t="str">
        <f>LEFT(Fixtures!F20,(LEN(Fixtures!F20)-4))</f>
        <v>WOL</v>
      </c>
      <c r="F21" s="9" t="str">
        <f>LEFT(Fixtures!G20,(LEN(Fixtures!G20)-4))</f>
        <v>EVE</v>
      </c>
      <c r="G21" s="9" t="str">
        <f>LEFT(Fixtures!H20,(LEN(Fixtures!H20)-4))</f>
        <v>CHE</v>
      </c>
      <c r="H21" s="9" t="str">
        <f>LEFT(Fixtures!I20,(LEN(Fixtures!I20)-4))</f>
        <v>MNU</v>
      </c>
      <c r="I21" s="9" t="str">
        <f>LEFT(Fixtures!J20,(LEN(Fixtures!J20)-4))</f>
        <v>BHA</v>
      </c>
      <c r="J21" s="9" t="str">
        <f>LEFT(Fixtures!K20,(LEN(Fixtures!K20)-4))</f>
        <v>TOT</v>
      </c>
      <c r="K21" s="9" t="str">
        <f>LEFT(Fixtures!L20,(LEN(Fixtures!L20)-4))</f>
        <v>LEI</v>
      </c>
      <c r="L21" s="9" t="str">
        <f>LEFT(Fixtures!M20,(LEN(Fixtures!M20)-4))</f>
        <v>BUR</v>
      </c>
      <c r="M21" s="9" t="str">
        <f>LEFT(Fixtures!N20,(LEN(Fixtures!N20)-4))</f>
        <v>HUD</v>
      </c>
      <c r="N21" s="9" t="str">
        <f>LEFT(Fixtures!O20,(LEN(Fixtures!O20)-4))</f>
        <v>MCI</v>
      </c>
      <c r="O21" s="9" t="str">
        <f>LEFT(Fixtures!P20,(LEN(Fixtures!P20)-4))</f>
        <v>NEW</v>
      </c>
      <c r="P21" s="9" t="str">
        <f>LEFT(Fixtures!Q20,(LEN(Fixtures!Q20)-4))</f>
        <v>CAR</v>
      </c>
      <c r="Q21" s="9" t="str">
        <f>LEFT(Fixtures!R20,(LEN(Fixtures!R20)-4))</f>
        <v>CRY</v>
      </c>
      <c r="R21" s="9" t="str">
        <f>LEFT(Fixtures!S20,(LEN(Fixtures!S20)-4))</f>
        <v>FUL</v>
      </c>
      <c r="S21" s="9" t="str">
        <f>LEFT(Fixtures!T20,(LEN(Fixtures!T20)-4))</f>
        <v>WAT</v>
      </c>
      <c r="T21" s="9" t="str">
        <f>LEFT(Fixtures!U20,(LEN(Fixtures!U20)-4))</f>
        <v>SOU</v>
      </c>
      <c r="U21" s="9" t="str">
        <f>LEFT(Fixtures!V20,(LEN(Fixtures!V20)-4))</f>
        <v>BUR</v>
      </c>
      <c r="V21" s="9" t="str">
        <f>LEFT(Fixtures!W20,(LEN(Fixtures!W20)-4))</f>
        <v>BHA</v>
      </c>
      <c r="W21" s="9" t="str">
        <f>LEFT(Fixtures!X20,(LEN(Fixtures!X20)-4))</f>
        <v>ARS</v>
      </c>
      <c r="X21" s="9" t="str">
        <f>LEFT(Fixtures!Y20,(LEN(Fixtures!Y20)-4))</f>
        <v>BOU</v>
      </c>
      <c r="Y21" s="9" t="str">
        <f>LEFT(Fixtures!Z20,(LEN(Fixtures!Z20)-4))</f>
        <v>WOL</v>
      </c>
      <c r="Z21" s="9" t="str">
        <f>LEFT(Fixtures!AA20,(LEN(Fixtures!AA20)-4))</f>
        <v>LIV</v>
      </c>
      <c r="AA21" s="9" t="str">
        <f>LEFT(Fixtures!AB20,(LEN(Fixtures!AB20)-4))</f>
        <v>CRY</v>
      </c>
      <c r="AB21" s="9" t="str">
        <f>LEFT(Fixtures!AC20,(LEN(Fixtures!AC20)-4))</f>
        <v>FUL</v>
      </c>
      <c r="AC21" s="9" t="str">
        <f>LEFT(Fixtures!AD20,(LEN(Fixtures!AD20)-4))</f>
        <v>MCI</v>
      </c>
      <c r="AD21" s="9" t="str">
        <f>LEFT(Fixtures!AE20,(LEN(Fixtures!AE20)-4))</f>
        <v>NEW</v>
      </c>
      <c r="AE21" s="9" t="str">
        <f>LEFT(Fixtures!AF20,(LEN(Fixtures!AF20)-4))</f>
        <v>CAR</v>
      </c>
      <c r="AF21" s="9" t="str">
        <f>LEFT(Fixtures!AG20,(LEN(Fixtures!AG20)-4))</f>
        <v>HUD</v>
      </c>
      <c r="AG21" s="9" t="str">
        <f>LEFT(Fixtures!AH20,(LEN(Fixtures!AH20)-4))</f>
        <v>EVE</v>
      </c>
      <c r="AH21" s="9" t="str">
        <f>LEFT(Fixtures!AI20,(LEN(Fixtures!AI20)-4))</f>
        <v>CHE</v>
      </c>
      <c r="AI21" s="9" t="str">
        <f>LEFT(Fixtures!AJ20,(LEN(Fixtures!AJ20)-4))</f>
        <v>MNU</v>
      </c>
      <c r="AJ21" s="9" t="str">
        <f>LEFT(Fixtures!AK20,(LEN(Fixtures!AK20)-4))</f>
        <v>LEI</v>
      </c>
      <c r="AK21" s="9" t="str">
        <f>LEFT(Fixtures!AL20,(LEN(Fixtures!AL20)-4))</f>
        <v>TOT</v>
      </c>
      <c r="AL21" s="9" t="str">
        <f>LEFT(Fixtures!AM20,(LEN(Fixtures!AM20)-4))</f>
        <v>SOU</v>
      </c>
      <c r="AM21" s="9" t="str">
        <f>LEFT(Fixtures!AN20,(LEN(Fixtures!AN20)-4))</f>
        <v>WAT</v>
      </c>
    </row>
    <row r="22" spans="1:39" ht="12.75" customHeight="1" x14ac:dyDescent="0.35">
      <c r="A22" s="68" t="str">
        <f>Difficulties!A22</f>
        <v>Wolves</v>
      </c>
      <c r="B22" s="9" t="str">
        <f>LEFT(Fixtures!C21,(LEN(Fixtures!C21)-4))</f>
        <v>EVE</v>
      </c>
      <c r="C22" s="9" t="str">
        <f>LEFT(Fixtures!D21,(LEN(Fixtures!D21)-4))</f>
        <v>LEI</v>
      </c>
      <c r="D22" s="9" t="str">
        <f>LEFT(Fixtures!E21,(LEN(Fixtures!E21)-4))</f>
        <v>MCI</v>
      </c>
      <c r="E22" s="9" t="str">
        <f>LEFT(Fixtures!F21,(LEN(Fixtures!F21)-4))</f>
        <v>WHU</v>
      </c>
      <c r="F22" s="9" t="str">
        <f>LEFT(Fixtures!G21,(LEN(Fixtures!G21)-4))</f>
        <v>BUR</v>
      </c>
      <c r="G22" s="9" t="str">
        <f>LEFT(Fixtures!H21,(LEN(Fixtures!H21)-4))</f>
        <v>MNU</v>
      </c>
      <c r="H22" s="9" t="str">
        <f>LEFT(Fixtures!I21,(LEN(Fixtures!I21)-4))</f>
        <v>SOU</v>
      </c>
      <c r="I22" s="9" t="str">
        <f>LEFT(Fixtures!J21,(LEN(Fixtures!J21)-4))</f>
        <v>CRY</v>
      </c>
      <c r="J22" s="9" t="str">
        <f>LEFT(Fixtures!K21,(LEN(Fixtures!K21)-4))</f>
        <v>WAT</v>
      </c>
      <c r="K22" s="9" t="str">
        <f>LEFT(Fixtures!L21,(LEN(Fixtures!L21)-4))</f>
        <v>BHA</v>
      </c>
      <c r="L22" s="9" t="str">
        <f>LEFT(Fixtures!M21,(LEN(Fixtures!M21)-4))</f>
        <v>TOT</v>
      </c>
      <c r="M22" s="9" t="str">
        <f>LEFT(Fixtures!N21,(LEN(Fixtures!N21)-4))</f>
        <v>ARS</v>
      </c>
      <c r="N22" s="9" t="str">
        <f>LEFT(Fixtures!O21,(LEN(Fixtures!O21)-4))</f>
        <v>HUD</v>
      </c>
      <c r="O22" s="9" t="str">
        <f>LEFT(Fixtures!P21,(LEN(Fixtures!P21)-4))</f>
        <v>CAR</v>
      </c>
      <c r="P22" s="9" t="str">
        <f>LEFT(Fixtures!Q21,(LEN(Fixtures!Q21)-4))</f>
        <v>CHE</v>
      </c>
      <c r="Q22" s="9" t="str">
        <f>LEFT(Fixtures!R21,(LEN(Fixtures!R21)-4))</f>
        <v>NEW</v>
      </c>
      <c r="R22" s="9" t="str">
        <f>LEFT(Fixtures!S21,(LEN(Fixtures!S21)-4))</f>
        <v>BOU</v>
      </c>
      <c r="S22" s="9" t="str">
        <f>LEFT(Fixtures!T21,(LEN(Fixtures!T21)-4))</f>
        <v>LIV</v>
      </c>
      <c r="T22" s="9" t="str">
        <f>LEFT(Fixtures!U21,(LEN(Fixtures!U21)-4))</f>
        <v>FUL</v>
      </c>
      <c r="U22" s="9" t="str">
        <f>LEFT(Fixtures!V21,(LEN(Fixtures!V21)-4))</f>
        <v>TOT</v>
      </c>
      <c r="V22" s="9" t="str">
        <f>LEFT(Fixtures!W21,(LEN(Fixtures!W21)-4))</f>
        <v>CRY</v>
      </c>
      <c r="W22" s="9" t="str">
        <f>LEFT(Fixtures!X21,(LEN(Fixtures!X21)-4))</f>
        <v>MCI</v>
      </c>
      <c r="X22" s="9" t="str">
        <f>LEFT(Fixtures!Y21,(LEN(Fixtures!Y21)-4))</f>
        <v>LEI</v>
      </c>
      <c r="Y22" s="9" t="str">
        <f>LEFT(Fixtures!Z21,(LEN(Fixtures!Z21)-4))</f>
        <v>WHU</v>
      </c>
      <c r="Z22" s="9" t="str">
        <f>LEFT(Fixtures!AA21,(LEN(Fixtures!AA21)-4))</f>
        <v>EVE</v>
      </c>
      <c r="AA22" s="9" t="str">
        <f>LEFT(Fixtures!AB21,(LEN(Fixtures!AB21)-4))</f>
        <v>NEW</v>
      </c>
      <c r="AB22" s="9" t="str">
        <f>LEFT(Fixtures!AC21,(LEN(Fixtures!AC21)-4))</f>
        <v>BOU</v>
      </c>
      <c r="AC22" s="9" t="str">
        <f>LEFT(Fixtures!AD21,(LEN(Fixtures!AD21)-4))</f>
        <v>HUD</v>
      </c>
      <c r="AD22" s="9" t="str">
        <f>LEFT(Fixtures!AE21,(LEN(Fixtures!AE21)-4))</f>
        <v>CAR</v>
      </c>
      <c r="AE22" s="9" t="str">
        <f>LEFT(Fixtures!AF21,(LEN(Fixtures!AF21)-4))</f>
        <v>CHE</v>
      </c>
      <c r="AF22" s="9" t="str">
        <f>LEFT(Fixtures!AG21,(LEN(Fixtures!AG21)-4))</f>
        <v>ARS</v>
      </c>
      <c r="AG22" s="9" t="str">
        <f>LEFT(Fixtures!AH21,(LEN(Fixtures!AH21)-4))</f>
        <v>BUR</v>
      </c>
      <c r="AH22" s="9" t="str">
        <f>LEFT(Fixtures!AI21,(LEN(Fixtures!AI21)-4))</f>
        <v>MNU</v>
      </c>
      <c r="AI22" s="9" t="str">
        <f>LEFT(Fixtures!AJ21,(LEN(Fixtures!AJ21)-4))</f>
        <v>SOU</v>
      </c>
      <c r="AJ22" s="9" t="str">
        <f>LEFT(Fixtures!AK21,(LEN(Fixtures!AK21)-4))</f>
        <v>BHA</v>
      </c>
      <c r="AK22" s="9" t="str">
        <f>LEFT(Fixtures!AL21,(LEN(Fixtures!AL21)-4))</f>
        <v>WAT</v>
      </c>
      <c r="AL22" s="9" t="str">
        <f>LEFT(Fixtures!AM21,(LEN(Fixtures!AM21)-4))</f>
        <v>FUL</v>
      </c>
      <c r="AM22" s="9" t="str">
        <f>LEFT(Fixtures!AN21,(LEN(Fixtures!AN21)-4))</f>
        <v>LIV</v>
      </c>
    </row>
    <row r="23" spans="1:39" ht="15.75" customHeight="1" x14ac:dyDescent="0.3">
      <c r="A23" s="5" t="s">
        <v>80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70" customFormat="1" ht="12.75" customHeight="1" x14ac:dyDescent="0.35">
      <c r="A24" s="69" t="s">
        <v>1</v>
      </c>
      <c r="B24" s="69" t="s">
        <v>6</v>
      </c>
      <c r="C24" s="69" t="s">
        <v>7</v>
      </c>
      <c r="D24" s="69" t="s">
        <v>8</v>
      </c>
      <c r="E24" s="69" t="s">
        <v>9</v>
      </c>
      <c r="F24" s="69" t="s">
        <v>10</v>
      </c>
      <c r="G24" s="69" t="s">
        <v>11</v>
      </c>
      <c r="H24" s="69" t="s">
        <v>12</v>
      </c>
      <c r="I24" s="69" t="s">
        <v>13</v>
      </c>
      <c r="J24" s="69" t="s">
        <v>14</v>
      </c>
      <c r="K24" s="69" t="s">
        <v>15</v>
      </c>
      <c r="L24" s="68" t="s">
        <v>16</v>
      </c>
      <c r="M24" s="68" t="s">
        <v>17</v>
      </c>
      <c r="N24" s="68" t="s">
        <v>18</v>
      </c>
      <c r="O24" s="68" t="s">
        <v>19</v>
      </c>
      <c r="P24" s="68" t="s">
        <v>20</v>
      </c>
      <c r="Q24" s="68" t="s">
        <v>21</v>
      </c>
      <c r="R24" s="68" t="s">
        <v>22</v>
      </c>
      <c r="S24" s="68" t="s">
        <v>23</v>
      </c>
      <c r="T24" s="68" t="s">
        <v>24</v>
      </c>
      <c r="U24" s="68" t="s">
        <v>25</v>
      </c>
      <c r="V24" s="68" t="s">
        <v>26</v>
      </c>
      <c r="W24" s="68" t="s">
        <v>27</v>
      </c>
      <c r="X24" s="68" t="s">
        <v>28</v>
      </c>
      <c r="Y24" s="68" t="s">
        <v>29</v>
      </c>
      <c r="Z24" s="68" t="s">
        <v>30</v>
      </c>
      <c r="AA24" s="68" t="s">
        <v>31</v>
      </c>
      <c r="AB24" s="68" t="s">
        <v>32</v>
      </c>
      <c r="AC24" s="68" t="s">
        <v>33</v>
      </c>
      <c r="AD24" s="68" t="s">
        <v>34</v>
      </c>
      <c r="AE24" s="68" t="s">
        <v>35</v>
      </c>
      <c r="AF24" s="68" t="s">
        <v>36</v>
      </c>
      <c r="AG24" s="68" t="s">
        <v>37</v>
      </c>
      <c r="AH24" s="68" t="s">
        <v>38</v>
      </c>
      <c r="AI24" s="68" t="s">
        <v>39</v>
      </c>
      <c r="AJ24" s="68" t="s">
        <v>40</v>
      </c>
      <c r="AK24" s="68" t="s">
        <v>41</v>
      </c>
      <c r="AL24" s="68" t="s">
        <v>42</v>
      </c>
      <c r="AM24" s="68" t="s">
        <v>43</v>
      </c>
    </row>
    <row r="25" spans="1:39" ht="12.75" customHeight="1" x14ac:dyDescent="0.35">
      <c r="A25" s="68" t="str">
        <f>A3</f>
        <v>Arsenal</v>
      </c>
      <c r="B25" s="9" t="str">
        <f>LEFT(RIGHT(Fixtures!C2,2),1)</f>
        <v>H</v>
      </c>
      <c r="C25" s="9" t="str">
        <f>LEFT(RIGHT(Fixtures!D2,2),1)</f>
        <v>A</v>
      </c>
      <c r="D25" s="9" t="str">
        <f>LEFT(RIGHT(Fixtures!E2,2),1)</f>
        <v>H</v>
      </c>
      <c r="E25" s="9" t="str">
        <f>LEFT(RIGHT(Fixtures!F2,2),1)</f>
        <v>A</v>
      </c>
      <c r="F25" s="9" t="str">
        <f>LEFT(RIGHT(Fixtures!G2,2),1)</f>
        <v>A</v>
      </c>
      <c r="G25" s="9" t="str">
        <f>LEFT(RIGHT(Fixtures!H2,2),1)</f>
        <v>H</v>
      </c>
      <c r="H25" s="9" t="str">
        <f>LEFT(RIGHT(Fixtures!I2,2),1)</f>
        <v>H</v>
      </c>
      <c r="I25" s="9" t="str">
        <f>LEFT(RIGHT(Fixtures!J2,2),1)</f>
        <v>A</v>
      </c>
      <c r="J25" s="9" t="str">
        <f>LEFT(RIGHT(Fixtures!K2,2),1)</f>
        <v>H</v>
      </c>
      <c r="K25" s="9" t="str">
        <f>LEFT(RIGHT(Fixtures!L2,2),1)</f>
        <v>A</v>
      </c>
      <c r="L25" s="9" t="str">
        <f>LEFT(RIGHT(Fixtures!M2,2),1)</f>
        <v>H</v>
      </c>
      <c r="M25" s="9" t="str">
        <f>LEFT(RIGHT(Fixtures!N2,2),1)</f>
        <v>H</v>
      </c>
      <c r="N25" s="9" t="str">
        <f>LEFT(RIGHT(Fixtures!O2,2),1)</f>
        <v>A</v>
      </c>
      <c r="O25" s="9" t="str">
        <f>LEFT(RIGHT(Fixtures!P2,2),1)</f>
        <v>H</v>
      </c>
      <c r="P25" s="9" t="str">
        <f>LEFT(RIGHT(Fixtures!Q2,2),1)</f>
        <v>A</v>
      </c>
      <c r="Q25" s="9" t="str">
        <f>LEFT(RIGHT(Fixtures!R2,2),1)</f>
        <v>H</v>
      </c>
      <c r="R25" s="9" t="str">
        <f>LEFT(RIGHT(Fixtures!S2,2),1)</f>
        <v>A</v>
      </c>
      <c r="S25" s="9" t="str">
        <f>LEFT(RIGHT(Fixtures!T2,2),1)</f>
        <v>H</v>
      </c>
      <c r="T25" s="9" t="str">
        <f>LEFT(RIGHT(Fixtures!U2,2),1)</f>
        <v>A</v>
      </c>
      <c r="U25" s="9" t="str">
        <f>LEFT(RIGHT(Fixtures!V2,2),1)</f>
        <v>A</v>
      </c>
      <c r="V25" s="9" t="str">
        <f>LEFT(RIGHT(Fixtures!W2,2),1)</f>
        <v>H</v>
      </c>
      <c r="W25" s="9" t="str">
        <f>LEFT(RIGHT(Fixtures!X2,2),1)</f>
        <v>A</v>
      </c>
      <c r="X25" s="9" t="str">
        <f>LEFT(RIGHT(Fixtures!Y2,2),1)</f>
        <v>H</v>
      </c>
      <c r="Y25" s="9" t="str">
        <f>LEFT(RIGHT(Fixtures!Z2,2),1)</f>
        <v>H</v>
      </c>
      <c r="Z25" s="9" t="str">
        <f>LEFT(RIGHT(Fixtures!AA2,2),1)</f>
        <v>A</v>
      </c>
      <c r="AA25" s="9" t="str">
        <f>LEFT(RIGHT(Fixtures!AB2,2),1)</f>
        <v>A</v>
      </c>
      <c r="AB25" s="9" t="str">
        <f>LEFT(RIGHT(Fixtures!AC2,2),1)</f>
        <v>H</v>
      </c>
      <c r="AC25" s="9" t="str">
        <f>LEFT(RIGHT(Fixtures!AD2,2),1)</f>
        <v>H</v>
      </c>
      <c r="AD25" s="9" t="str">
        <f>LEFT(RIGHT(Fixtures!AE2,2),1)</f>
        <v>A</v>
      </c>
      <c r="AE25" s="9" t="str">
        <f>LEFT(RIGHT(Fixtures!AF2,2),1)</f>
        <v>H</v>
      </c>
      <c r="AF25" s="9" t="str">
        <f>LEFT(RIGHT(Fixtures!AG2,2),1)</f>
        <v>A</v>
      </c>
      <c r="AG25" s="9" t="str">
        <f>LEFT(RIGHT(Fixtures!AH2,2),1)</f>
        <v>H</v>
      </c>
      <c r="AH25" s="9" t="str">
        <f>LEFT(RIGHT(Fixtures!AI2,2),1)</f>
        <v>A</v>
      </c>
      <c r="AI25" s="9" t="str">
        <f>LEFT(RIGHT(Fixtures!AJ2,2),1)</f>
        <v>A</v>
      </c>
      <c r="AJ25" s="9" t="str">
        <f>LEFT(RIGHT(Fixtures!AK2,2),1)</f>
        <v>H</v>
      </c>
      <c r="AK25" s="9" t="str">
        <f>LEFT(RIGHT(Fixtures!AL2,2),1)</f>
        <v>A</v>
      </c>
      <c r="AL25" s="9" t="str">
        <f>LEFT(RIGHT(Fixtures!AM2,2),1)</f>
        <v>H</v>
      </c>
      <c r="AM25" s="9" t="str">
        <f>LEFT(RIGHT(Fixtures!AN2,2),1)</f>
        <v>A</v>
      </c>
    </row>
    <row r="26" spans="1:39" ht="12.75" customHeight="1" x14ac:dyDescent="0.35">
      <c r="A26" s="68" t="str">
        <f t="shared" ref="A26:A44" si="0">A4</f>
        <v>Bournemouth</v>
      </c>
      <c r="B26" s="9" t="str">
        <f>LEFT(RIGHT(Fixtures!C3,2),1)</f>
        <v>H</v>
      </c>
      <c r="C26" s="9" t="str">
        <f>LEFT(RIGHT(Fixtures!D3,2),1)</f>
        <v>A</v>
      </c>
      <c r="D26" s="9" t="str">
        <f>LEFT(RIGHT(Fixtures!E3,2),1)</f>
        <v>H</v>
      </c>
      <c r="E26" s="9" t="str">
        <f>LEFT(RIGHT(Fixtures!F3,2),1)</f>
        <v>A</v>
      </c>
      <c r="F26" s="9" t="str">
        <f>LEFT(RIGHT(Fixtures!G3,2),1)</f>
        <v>H</v>
      </c>
      <c r="G26" s="9" t="str">
        <f>LEFT(RIGHT(Fixtures!H3,2),1)</f>
        <v>A</v>
      </c>
      <c r="H26" s="9" t="str">
        <f>LEFT(RIGHT(Fixtures!I3,2),1)</f>
        <v>H</v>
      </c>
      <c r="I26" s="9" t="str">
        <f>LEFT(RIGHT(Fixtures!J3,2),1)</f>
        <v>A</v>
      </c>
      <c r="J26" s="9" t="str">
        <f>LEFT(RIGHT(Fixtures!K3,2),1)</f>
        <v>H</v>
      </c>
      <c r="K26" s="9" t="str">
        <f>LEFT(RIGHT(Fixtures!L3,2),1)</f>
        <v>A</v>
      </c>
      <c r="L26" s="9" t="str">
        <f>LEFT(RIGHT(Fixtures!M3,2),1)</f>
        <v>H</v>
      </c>
      <c r="M26" s="9" t="str">
        <f>LEFT(RIGHT(Fixtures!N3,2),1)</f>
        <v>A</v>
      </c>
      <c r="N26" s="9" t="str">
        <f>LEFT(RIGHT(Fixtures!O3,2),1)</f>
        <v>H</v>
      </c>
      <c r="O26" s="9" t="str">
        <f>LEFT(RIGHT(Fixtures!P3,2),1)</f>
        <v>A</v>
      </c>
      <c r="P26" s="9" t="str">
        <f>LEFT(RIGHT(Fixtures!Q3,2),1)</f>
        <v>H</v>
      </c>
      <c r="Q26" s="9" t="str">
        <f>LEFT(RIGHT(Fixtures!R3,2),1)</f>
        <v>H</v>
      </c>
      <c r="R26" s="9" t="str">
        <f>LEFT(RIGHT(Fixtures!S3,2),1)</f>
        <v>A</v>
      </c>
      <c r="S26" s="9" t="str">
        <f>LEFT(RIGHT(Fixtures!T3,2),1)</f>
        <v>H</v>
      </c>
      <c r="T26" s="9" t="str">
        <f>LEFT(RIGHT(Fixtures!U3,2),1)</f>
        <v>A</v>
      </c>
      <c r="U26" s="9" t="str">
        <f>LEFT(RIGHT(Fixtures!V3,2),1)</f>
        <v>A</v>
      </c>
      <c r="V26" s="9" t="str">
        <f>LEFT(RIGHT(Fixtures!W3,2),1)</f>
        <v>H</v>
      </c>
      <c r="W26" s="9" t="str">
        <f>LEFT(RIGHT(Fixtures!X3,2),1)</f>
        <v>A</v>
      </c>
      <c r="X26" s="9" t="str">
        <f>LEFT(RIGHT(Fixtures!Y3,2),1)</f>
        <v>H</v>
      </c>
      <c r="Y26" s="9" t="str">
        <f>LEFT(RIGHT(Fixtures!Z3,2),1)</f>
        <v>H</v>
      </c>
      <c r="Z26" s="9" t="str">
        <f>LEFT(RIGHT(Fixtures!AA3,2),1)</f>
        <v>A</v>
      </c>
      <c r="AA26" s="9" t="str">
        <f>LEFT(RIGHT(Fixtures!AB3,2),1)</f>
        <v>A</v>
      </c>
      <c r="AB26" s="9" t="str">
        <f>LEFT(RIGHT(Fixtures!AC3,2),1)</f>
        <v>H</v>
      </c>
      <c r="AC26" s="9" t="str">
        <f>LEFT(RIGHT(Fixtures!AD3,2),1)</f>
        <v>A</v>
      </c>
      <c r="AD26" s="9" t="str">
        <f>LEFT(RIGHT(Fixtures!AE3,2),1)</f>
        <v>H</v>
      </c>
      <c r="AE26" s="9" t="str">
        <f>LEFT(RIGHT(Fixtures!AF3,2),1)</f>
        <v>A</v>
      </c>
      <c r="AF26" s="9" t="str">
        <f>LEFT(RIGHT(Fixtures!AG3,2),1)</f>
        <v>H</v>
      </c>
      <c r="AG26" s="9" t="str">
        <f>LEFT(RIGHT(Fixtures!AH3,2),1)</f>
        <v>A</v>
      </c>
      <c r="AH26" s="9" t="str">
        <f>LEFT(RIGHT(Fixtures!AI3,2),1)</f>
        <v>H</v>
      </c>
      <c r="AI26" s="9" t="str">
        <f>LEFT(RIGHT(Fixtures!AJ3,2),1)</f>
        <v>A</v>
      </c>
      <c r="AJ26" s="9" t="str">
        <f>LEFT(RIGHT(Fixtures!AK3,2),1)</f>
        <v>H</v>
      </c>
      <c r="AK26" s="9" t="str">
        <f>LEFT(RIGHT(Fixtures!AL3,2),1)</f>
        <v>A</v>
      </c>
      <c r="AL26" s="9" t="str">
        <f>LEFT(RIGHT(Fixtures!AM3,2),1)</f>
        <v>H</v>
      </c>
      <c r="AM26" s="9" t="str">
        <f>LEFT(RIGHT(Fixtures!AN3,2),1)</f>
        <v>A</v>
      </c>
    </row>
    <row r="27" spans="1:39" ht="12.75" customHeight="1" x14ac:dyDescent="0.35">
      <c r="A27" s="68" t="str">
        <f t="shared" si="0"/>
        <v>Brighton</v>
      </c>
      <c r="B27" s="9" t="str">
        <f>LEFT(RIGHT(Fixtures!C4,2),1)</f>
        <v>A</v>
      </c>
      <c r="C27" s="9" t="str">
        <f>LEFT(RIGHT(Fixtures!D4,2),1)</f>
        <v>H</v>
      </c>
      <c r="D27" s="9" t="str">
        <f>LEFT(RIGHT(Fixtures!E4,2),1)</f>
        <v>A</v>
      </c>
      <c r="E27" s="9" t="str">
        <f>LEFT(RIGHT(Fixtures!F4,2),1)</f>
        <v>H</v>
      </c>
      <c r="F27" s="9" t="str">
        <f>LEFT(RIGHT(Fixtures!G4,2),1)</f>
        <v>A</v>
      </c>
      <c r="G27" s="9" t="str">
        <f>LEFT(RIGHT(Fixtures!H4,2),1)</f>
        <v>H</v>
      </c>
      <c r="H27" s="9" t="str">
        <f>LEFT(RIGHT(Fixtures!I4,2),1)</f>
        <v>A</v>
      </c>
      <c r="I27" s="9" t="str">
        <f>LEFT(RIGHT(Fixtures!J4,2),1)</f>
        <v>H</v>
      </c>
      <c r="J27" s="9" t="str">
        <f>LEFT(RIGHT(Fixtures!K4,2),1)</f>
        <v>A</v>
      </c>
      <c r="K27" s="9" t="str">
        <f>LEFT(RIGHT(Fixtures!L4,2),1)</f>
        <v>H</v>
      </c>
      <c r="L27" s="9" t="str">
        <f>LEFT(RIGHT(Fixtures!M4,2),1)</f>
        <v>A</v>
      </c>
      <c r="M27" s="9" t="str">
        <f>LEFT(RIGHT(Fixtures!N4,2),1)</f>
        <v>A</v>
      </c>
      <c r="N27" s="9" t="str">
        <f>LEFT(RIGHT(Fixtures!O4,2),1)</f>
        <v>H</v>
      </c>
      <c r="O27" s="9" t="str">
        <f>LEFT(RIGHT(Fixtures!P4,2),1)</f>
        <v>A</v>
      </c>
      <c r="P27" s="9" t="str">
        <f>LEFT(RIGHT(Fixtures!Q4,2),1)</f>
        <v>H</v>
      </c>
      <c r="Q27" s="9" t="str">
        <f>LEFT(RIGHT(Fixtures!R4,2),1)</f>
        <v>A</v>
      </c>
      <c r="R27" s="9" t="str">
        <f>LEFT(RIGHT(Fixtures!S4,2),1)</f>
        <v>H</v>
      </c>
      <c r="S27" s="9" t="str">
        <f>LEFT(RIGHT(Fixtures!T4,2),1)</f>
        <v>A</v>
      </c>
      <c r="T27" s="9" t="str">
        <f>LEFT(RIGHT(Fixtures!U4,2),1)</f>
        <v>H</v>
      </c>
      <c r="U27" s="9" t="str">
        <f>LEFT(RIGHT(Fixtures!V4,2),1)</f>
        <v>H</v>
      </c>
      <c r="V27" s="9" t="str">
        <f>LEFT(RIGHT(Fixtures!W4,2),1)</f>
        <v>A</v>
      </c>
      <c r="W27" s="9" t="str">
        <f>LEFT(RIGHT(Fixtures!X4,2),1)</f>
        <v>H</v>
      </c>
      <c r="X27" s="9" t="str">
        <f>LEFT(RIGHT(Fixtures!Y4,2),1)</f>
        <v>A</v>
      </c>
      <c r="Y27" s="9" t="str">
        <f>LEFT(RIGHT(Fixtures!Z4,2),1)</f>
        <v>A</v>
      </c>
      <c r="Z27" s="9" t="str">
        <f>LEFT(RIGHT(Fixtures!AA4,2),1)</f>
        <v>H</v>
      </c>
      <c r="AA27" s="9" t="str">
        <f>LEFT(RIGHT(Fixtures!AB4,2),1)</f>
        <v>H</v>
      </c>
      <c r="AB27" s="9" t="str">
        <f>LEFT(RIGHT(Fixtures!AC4,2),1)</f>
        <v>A</v>
      </c>
      <c r="AC27" s="9" t="str">
        <f>LEFT(RIGHT(Fixtures!AD4,2),1)</f>
        <v>A</v>
      </c>
      <c r="AD27" s="9" t="str">
        <f>LEFT(RIGHT(Fixtures!AE4,2),1)</f>
        <v>H</v>
      </c>
      <c r="AE27" s="9" t="str">
        <f>LEFT(RIGHT(Fixtures!AF4,2),1)</f>
        <v>A</v>
      </c>
      <c r="AF27" s="9" t="str">
        <f>LEFT(RIGHT(Fixtures!AG4,2),1)</f>
        <v>H</v>
      </c>
      <c r="AG27" s="9" t="str">
        <f>LEFT(RIGHT(Fixtures!AH4,2),1)</f>
        <v>H</v>
      </c>
      <c r="AH27" s="9" t="str">
        <f>LEFT(RIGHT(Fixtures!AI4,2),1)</f>
        <v>A</v>
      </c>
      <c r="AI27" s="9" t="str">
        <f>LEFT(RIGHT(Fixtures!AJ4,2),1)</f>
        <v>H</v>
      </c>
      <c r="AJ27" s="9" t="str">
        <f>LEFT(RIGHT(Fixtures!AK4,2),1)</f>
        <v>A</v>
      </c>
      <c r="AK27" s="9" t="str">
        <f>LEFT(RIGHT(Fixtures!AL4,2),1)</f>
        <v>H</v>
      </c>
      <c r="AL27" s="9" t="str">
        <f>LEFT(RIGHT(Fixtures!AM4,2),1)</f>
        <v>A</v>
      </c>
      <c r="AM27" s="9" t="str">
        <f>LEFT(RIGHT(Fixtures!AN4,2),1)</f>
        <v>H</v>
      </c>
    </row>
    <row r="28" spans="1:39" ht="12.75" customHeight="1" x14ac:dyDescent="0.35">
      <c r="A28" s="68" t="str">
        <f t="shared" si="0"/>
        <v>Burnley</v>
      </c>
      <c r="B28" s="9" t="str">
        <f>LEFT(RIGHT(Fixtures!C5,2),1)</f>
        <v>A</v>
      </c>
      <c r="C28" s="9" t="str">
        <f>LEFT(RIGHT(Fixtures!D5,2),1)</f>
        <v>H</v>
      </c>
      <c r="D28" s="9" t="str">
        <f>LEFT(RIGHT(Fixtures!E5,2),1)</f>
        <v>A</v>
      </c>
      <c r="E28" s="9" t="str">
        <f>LEFT(RIGHT(Fixtures!F5,2),1)</f>
        <v>H</v>
      </c>
      <c r="F28" s="9" t="str">
        <f>LEFT(RIGHT(Fixtures!G5,2),1)</f>
        <v>A</v>
      </c>
      <c r="G28" s="9" t="str">
        <f>LEFT(RIGHT(Fixtures!H5,2),1)</f>
        <v>H</v>
      </c>
      <c r="H28" s="9" t="str">
        <f>LEFT(RIGHT(Fixtures!I5,2),1)</f>
        <v>A</v>
      </c>
      <c r="I28" s="9" t="str">
        <f>LEFT(RIGHT(Fixtures!J5,2),1)</f>
        <v>H</v>
      </c>
      <c r="J28" s="9" t="str">
        <f>LEFT(RIGHT(Fixtures!K5,2),1)</f>
        <v>A</v>
      </c>
      <c r="K28" s="9" t="str">
        <f>LEFT(RIGHT(Fixtures!L5,2),1)</f>
        <v>H</v>
      </c>
      <c r="L28" s="9" t="str">
        <f>LEFT(RIGHT(Fixtures!M5,2),1)</f>
        <v>A</v>
      </c>
      <c r="M28" s="9" t="str">
        <f>LEFT(RIGHT(Fixtures!N5,2),1)</f>
        <v>A</v>
      </c>
      <c r="N28" s="9" t="str">
        <f>LEFT(RIGHT(Fixtures!O5,2),1)</f>
        <v>H</v>
      </c>
      <c r="O28" s="9" t="str">
        <f>LEFT(RIGHT(Fixtures!P5,2),1)</f>
        <v>A</v>
      </c>
      <c r="P28" s="9" t="str">
        <f>LEFT(RIGHT(Fixtures!Q5,2),1)</f>
        <v>H</v>
      </c>
      <c r="Q28" s="9" t="str">
        <f>LEFT(RIGHT(Fixtures!R5,2),1)</f>
        <v>H</v>
      </c>
      <c r="R28" s="9" t="str">
        <f>LEFT(RIGHT(Fixtures!S5,2),1)</f>
        <v>A</v>
      </c>
      <c r="S28" s="9" t="str">
        <f>LEFT(RIGHT(Fixtures!T5,2),1)</f>
        <v>A</v>
      </c>
      <c r="T28" s="9" t="str">
        <f>LEFT(RIGHT(Fixtures!U5,2),1)</f>
        <v>H</v>
      </c>
      <c r="U28" s="9" t="str">
        <f>LEFT(RIGHT(Fixtures!V5,2),1)</f>
        <v>H</v>
      </c>
      <c r="V28" s="9" t="str">
        <f>LEFT(RIGHT(Fixtures!W5,2),1)</f>
        <v>A</v>
      </c>
      <c r="W28" s="9" t="str">
        <f>LEFT(RIGHT(Fixtures!X5,2),1)</f>
        <v>H</v>
      </c>
      <c r="X28" s="9" t="str">
        <f>LEFT(RIGHT(Fixtures!Y5,2),1)</f>
        <v>A</v>
      </c>
      <c r="Y28" s="9" t="str">
        <f>LEFT(RIGHT(Fixtures!Z5,2),1)</f>
        <v>A</v>
      </c>
      <c r="Z28" s="9" t="str">
        <f>LEFT(RIGHT(Fixtures!AA5,2),1)</f>
        <v>H</v>
      </c>
      <c r="AA28" s="9" t="str">
        <f>LEFT(RIGHT(Fixtures!AB5,2),1)</f>
        <v>A</v>
      </c>
      <c r="AB28" s="9" t="str">
        <f>LEFT(RIGHT(Fixtures!AC5,2),1)</f>
        <v>H</v>
      </c>
      <c r="AC28" s="9" t="str">
        <f>LEFT(RIGHT(Fixtures!AD5,2),1)</f>
        <v>A</v>
      </c>
      <c r="AD28" s="9" t="str">
        <f>LEFT(RIGHT(Fixtures!AE5,2),1)</f>
        <v>H</v>
      </c>
      <c r="AE28" s="9" t="str">
        <f>LEFT(RIGHT(Fixtures!AF5,2),1)</f>
        <v>A</v>
      </c>
      <c r="AF28" s="9" t="str">
        <f>LEFT(RIGHT(Fixtures!AG5,2),1)</f>
        <v>H</v>
      </c>
      <c r="AG28" s="9" t="str">
        <f>LEFT(RIGHT(Fixtures!AH5,2),1)</f>
        <v>H</v>
      </c>
      <c r="AH28" s="9" t="str">
        <f>LEFT(RIGHT(Fixtures!AI5,2),1)</f>
        <v>A</v>
      </c>
      <c r="AI28" s="9" t="str">
        <f>LEFT(RIGHT(Fixtures!AJ5,2),1)</f>
        <v>H</v>
      </c>
      <c r="AJ28" s="9" t="str">
        <f>LEFT(RIGHT(Fixtures!AK5,2),1)</f>
        <v>A</v>
      </c>
      <c r="AK28" s="9" t="str">
        <f>LEFT(RIGHT(Fixtures!AL5,2),1)</f>
        <v>H</v>
      </c>
      <c r="AL28" s="9" t="str">
        <f>LEFT(RIGHT(Fixtures!AM5,2),1)</f>
        <v>A</v>
      </c>
      <c r="AM28" s="9" t="str">
        <f>LEFT(RIGHT(Fixtures!AN5,2),1)</f>
        <v>H</v>
      </c>
    </row>
    <row r="29" spans="1:39" ht="12.75" customHeight="1" x14ac:dyDescent="0.35">
      <c r="A29" s="68" t="str">
        <f t="shared" si="0"/>
        <v>Cardiff</v>
      </c>
      <c r="B29" s="9" t="str">
        <f>LEFT(RIGHT(Fixtures!C6,2),1)</f>
        <v>A</v>
      </c>
      <c r="C29" s="9" t="str">
        <f>LEFT(RIGHT(Fixtures!D6,2),1)</f>
        <v>H</v>
      </c>
      <c r="D29" s="9" t="str">
        <f>LEFT(RIGHT(Fixtures!E6,2),1)</f>
        <v>A</v>
      </c>
      <c r="E29" s="9" t="str">
        <f>LEFT(RIGHT(Fixtures!F6,2),1)</f>
        <v>H</v>
      </c>
      <c r="F29" s="9" t="str">
        <f>LEFT(RIGHT(Fixtures!G6,2),1)</f>
        <v>A</v>
      </c>
      <c r="G29" s="9" t="str">
        <f>LEFT(RIGHT(Fixtures!H6,2),1)</f>
        <v>H</v>
      </c>
      <c r="H29" s="9" t="str">
        <f>LEFT(RIGHT(Fixtures!I6,2),1)</f>
        <v>H</v>
      </c>
      <c r="I29" s="9" t="str">
        <f>LEFT(RIGHT(Fixtures!J6,2),1)</f>
        <v>A</v>
      </c>
      <c r="J29" s="9" t="str">
        <f>LEFT(RIGHT(Fixtures!K6,2),1)</f>
        <v>H</v>
      </c>
      <c r="K29" s="9" t="str">
        <f>LEFT(RIGHT(Fixtures!L6,2),1)</f>
        <v>A</v>
      </c>
      <c r="L29" s="9" t="str">
        <f>LEFT(RIGHT(Fixtures!M6,2),1)</f>
        <v>H</v>
      </c>
      <c r="M29" s="9" t="str">
        <f>LEFT(RIGHT(Fixtures!N6,2),1)</f>
        <v>H</v>
      </c>
      <c r="N29" s="9" t="str">
        <f>LEFT(RIGHT(Fixtures!O6,2),1)</f>
        <v>A</v>
      </c>
      <c r="O29" s="9" t="str">
        <f>LEFT(RIGHT(Fixtures!P6,2),1)</f>
        <v>H</v>
      </c>
      <c r="P29" s="9" t="str">
        <f>LEFT(RIGHT(Fixtures!Q6,2),1)</f>
        <v>A</v>
      </c>
      <c r="Q29" s="9" t="str">
        <f>LEFT(RIGHT(Fixtures!R6,2),1)</f>
        <v>H</v>
      </c>
      <c r="R29" s="9" t="str">
        <f>LEFT(RIGHT(Fixtures!S6,2),1)</f>
        <v>A</v>
      </c>
      <c r="S29" s="9" t="str">
        <f>LEFT(RIGHT(Fixtures!T6,2),1)</f>
        <v>H</v>
      </c>
      <c r="T29" s="9" t="str">
        <f>LEFT(RIGHT(Fixtures!U6,2),1)</f>
        <v>A</v>
      </c>
      <c r="U29" s="9" t="str">
        <f>LEFT(RIGHT(Fixtures!V6,2),1)</f>
        <v>A</v>
      </c>
      <c r="V29" s="9" t="str">
        <f>LEFT(RIGHT(Fixtures!W6,2),1)</f>
        <v>H</v>
      </c>
      <c r="W29" s="9" t="str">
        <f>LEFT(RIGHT(Fixtures!X6,2),1)</f>
        <v>H</v>
      </c>
      <c r="X29" s="9" t="str">
        <f>LEFT(RIGHT(Fixtures!Y6,2),1)</f>
        <v>A</v>
      </c>
      <c r="Y29" s="9" t="str">
        <f>LEFT(RIGHT(Fixtures!Z6,2),1)</f>
        <v>A</v>
      </c>
      <c r="Z29" s="9" t="str">
        <f>LEFT(RIGHT(Fixtures!AA6,2),1)</f>
        <v>H</v>
      </c>
      <c r="AA29" s="9" t="str">
        <f>LEFT(RIGHT(Fixtures!AB6,2),1)</f>
        <v>A</v>
      </c>
      <c r="AB29" s="9" t="str">
        <f>LEFT(RIGHT(Fixtures!AC6,2),1)</f>
        <v>H</v>
      </c>
      <c r="AC29" s="9" t="str">
        <f>LEFT(RIGHT(Fixtures!AD6,2),1)</f>
        <v>H</v>
      </c>
      <c r="AD29" s="9" t="str">
        <f>LEFT(RIGHT(Fixtures!AE6,2),1)</f>
        <v>A</v>
      </c>
      <c r="AE29" s="9" t="str">
        <f>LEFT(RIGHT(Fixtures!AF6,2),1)</f>
        <v>H</v>
      </c>
      <c r="AF29" s="9" t="str">
        <f>LEFT(RIGHT(Fixtures!AG6,2),1)</f>
        <v>A</v>
      </c>
      <c r="AG29" s="9" t="str">
        <f>LEFT(RIGHT(Fixtures!AH6,2),1)</f>
        <v>H</v>
      </c>
      <c r="AH29" s="9" t="str">
        <f>LEFT(RIGHT(Fixtures!AI6,2),1)</f>
        <v>A</v>
      </c>
      <c r="AI29" s="9" t="str">
        <f>LEFT(RIGHT(Fixtures!AJ6,2),1)</f>
        <v>A</v>
      </c>
      <c r="AJ29" s="9" t="str">
        <f>LEFT(RIGHT(Fixtures!AK6,2),1)</f>
        <v>H</v>
      </c>
      <c r="AK29" s="9" t="str">
        <f>LEFT(RIGHT(Fixtures!AL6,2),1)</f>
        <v>A</v>
      </c>
      <c r="AL29" s="9" t="str">
        <f>LEFT(RIGHT(Fixtures!AM6,2),1)</f>
        <v>H</v>
      </c>
      <c r="AM29" s="9" t="str">
        <f>LEFT(RIGHT(Fixtures!AN6,2),1)</f>
        <v>A</v>
      </c>
    </row>
    <row r="30" spans="1:39" ht="12.75" customHeight="1" x14ac:dyDescent="0.35">
      <c r="A30" s="68" t="str">
        <f t="shared" si="0"/>
        <v>Chelsea</v>
      </c>
      <c r="B30" s="9" t="str">
        <f>LEFT(RIGHT(Fixtures!C7,2),1)</f>
        <v>A</v>
      </c>
      <c r="C30" s="9" t="str">
        <f>LEFT(RIGHT(Fixtures!D7,2),1)</f>
        <v>H</v>
      </c>
      <c r="D30" s="9" t="str">
        <f>LEFT(RIGHT(Fixtures!E7,2),1)</f>
        <v>A</v>
      </c>
      <c r="E30" s="9" t="str">
        <f>LEFT(RIGHT(Fixtures!F7,2),1)</f>
        <v>H</v>
      </c>
      <c r="F30" s="9" t="str">
        <f>LEFT(RIGHT(Fixtures!G7,2),1)</f>
        <v>H</v>
      </c>
      <c r="G30" s="9" t="str">
        <f>LEFT(RIGHT(Fixtures!H7,2),1)</f>
        <v>A</v>
      </c>
      <c r="H30" s="9" t="str">
        <f>LEFT(RIGHT(Fixtures!I7,2),1)</f>
        <v>H</v>
      </c>
      <c r="I30" s="9" t="str">
        <f>LEFT(RIGHT(Fixtures!J7,2),1)</f>
        <v>A</v>
      </c>
      <c r="J30" s="9" t="str">
        <f>LEFT(RIGHT(Fixtures!K7,2),1)</f>
        <v>H</v>
      </c>
      <c r="K30" s="9" t="str">
        <f>LEFT(RIGHT(Fixtures!L7,2),1)</f>
        <v>A</v>
      </c>
      <c r="L30" s="9" t="str">
        <f>LEFT(RIGHT(Fixtures!M7,2),1)</f>
        <v>H</v>
      </c>
      <c r="M30" s="9" t="str">
        <f>LEFT(RIGHT(Fixtures!N7,2),1)</f>
        <v>H</v>
      </c>
      <c r="N30" s="9" t="str">
        <f>LEFT(RIGHT(Fixtures!O7,2),1)</f>
        <v>A</v>
      </c>
      <c r="O30" s="9" t="str">
        <f>LEFT(RIGHT(Fixtures!P7,2),1)</f>
        <v>H</v>
      </c>
      <c r="P30" s="9" t="str">
        <f>LEFT(RIGHT(Fixtures!Q7,2),1)</f>
        <v>A</v>
      </c>
      <c r="Q30" s="9" t="str">
        <f>LEFT(RIGHT(Fixtures!R7,2),1)</f>
        <v>H</v>
      </c>
      <c r="R30" s="9" t="str">
        <f>LEFT(RIGHT(Fixtures!S7,2),1)</f>
        <v>A</v>
      </c>
      <c r="S30" s="9" t="str">
        <f>LEFT(RIGHT(Fixtures!T7,2),1)</f>
        <v>H</v>
      </c>
      <c r="T30" s="9" t="str">
        <f>LEFT(RIGHT(Fixtures!U7,2),1)</f>
        <v>A</v>
      </c>
      <c r="U30" s="9" t="str">
        <f>LEFT(RIGHT(Fixtures!V7,2),1)</f>
        <v>A</v>
      </c>
      <c r="V30" s="9" t="str">
        <f>LEFT(RIGHT(Fixtures!W7,2),1)</f>
        <v>H</v>
      </c>
      <c r="W30" s="9" t="str">
        <f>LEFT(RIGHT(Fixtures!X7,2),1)</f>
        <v>H</v>
      </c>
      <c r="X30" s="9" t="str">
        <f>LEFT(RIGHT(Fixtures!Y7,2),1)</f>
        <v>A</v>
      </c>
      <c r="Y30" s="9" t="str">
        <f>LEFT(RIGHT(Fixtures!Z7,2),1)</f>
        <v>A</v>
      </c>
      <c r="Z30" s="9" t="str">
        <f>LEFT(RIGHT(Fixtures!AA7,2),1)</f>
        <v>H</v>
      </c>
      <c r="AA30" s="9" t="str">
        <f>LEFT(RIGHT(Fixtures!AB7,2),1)</f>
        <v>A</v>
      </c>
      <c r="AB30" s="9" t="str">
        <f>LEFT(RIGHT(Fixtures!AC7,2),1)</f>
        <v>H</v>
      </c>
      <c r="AC30" s="9" t="str">
        <f>LEFT(RIGHT(Fixtures!AD7,2),1)</f>
        <v>H</v>
      </c>
      <c r="AD30" s="9" t="str">
        <f>LEFT(RIGHT(Fixtures!AE7,2),1)</f>
        <v>A</v>
      </c>
      <c r="AE30" s="9" t="str">
        <f>LEFT(RIGHT(Fixtures!AF7,2),1)</f>
        <v>H</v>
      </c>
      <c r="AF30" s="9" t="str">
        <f>LEFT(RIGHT(Fixtures!AG7,2),1)</f>
        <v>A</v>
      </c>
      <c r="AG30" s="9" t="str">
        <f>LEFT(RIGHT(Fixtures!AH7,2),1)</f>
        <v>A</v>
      </c>
      <c r="AH30" s="9" t="str">
        <f>LEFT(RIGHT(Fixtures!AI7,2),1)</f>
        <v>H</v>
      </c>
      <c r="AI30" s="9" t="str">
        <f>LEFT(RIGHT(Fixtures!AJ7,2),1)</f>
        <v>A</v>
      </c>
      <c r="AJ30" s="9" t="str">
        <f>LEFT(RIGHT(Fixtures!AK7,2),1)</f>
        <v>H</v>
      </c>
      <c r="AK30" s="9" t="str">
        <f>LEFT(RIGHT(Fixtures!AL7,2),1)</f>
        <v>A</v>
      </c>
      <c r="AL30" s="9" t="str">
        <f>LEFT(RIGHT(Fixtures!AM7,2),1)</f>
        <v>H</v>
      </c>
      <c r="AM30" s="9" t="str">
        <f>LEFT(RIGHT(Fixtures!AN7,2),1)</f>
        <v>A</v>
      </c>
    </row>
    <row r="31" spans="1:39" ht="12.75" customHeight="1" x14ac:dyDescent="0.35">
      <c r="A31" s="68" t="str">
        <f t="shared" si="0"/>
        <v>Crystal Palace</v>
      </c>
      <c r="B31" s="9" t="str">
        <f>LEFT(RIGHT(Fixtures!C8,2),1)</f>
        <v>A</v>
      </c>
      <c r="C31" s="9" t="str">
        <f>LEFT(RIGHT(Fixtures!D8,2),1)</f>
        <v>H</v>
      </c>
      <c r="D31" s="9" t="str">
        <f>LEFT(RIGHT(Fixtures!E8,2),1)</f>
        <v>A</v>
      </c>
      <c r="E31" s="9" t="str">
        <f>LEFT(RIGHT(Fixtures!F8,2),1)</f>
        <v>H</v>
      </c>
      <c r="F31" s="9" t="str">
        <f>LEFT(RIGHT(Fixtures!G8,2),1)</f>
        <v>A</v>
      </c>
      <c r="G31" s="9" t="str">
        <f>LEFT(RIGHT(Fixtures!H8,2),1)</f>
        <v>H</v>
      </c>
      <c r="H31" s="9" t="str">
        <f>LEFT(RIGHT(Fixtures!I8,2),1)</f>
        <v>A</v>
      </c>
      <c r="I31" s="9" t="str">
        <f>LEFT(RIGHT(Fixtures!J8,2),1)</f>
        <v>H</v>
      </c>
      <c r="J31" s="9" t="str">
        <f>LEFT(RIGHT(Fixtures!K8,2),1)</f>
        <v>A</v>
      </c>
      <c r="K31" s="9" t="str">
        <f>LEFT(RIGHT(Fixtures!L8,2),1)</f>
        <v>H</v>
      </c>
      <c r="L31" s="9" t="str">
        <f>LEFT(RIGHT(Fixtures!M8,2),1)</f>
        <v>A</v>
      </c>
      <c r="M31" s="9" t="str">
        <f>LEFT(RIGHT(Fixtures!N8,2),1)</f>
        <v>H</v>
      </c>
      <c r="N31" s="9" t="str">
        <f>LEFT(RIGHT(Fixtures!O8,2),1)</f>
        <v>A</v>
      </c>
      <c r="O31" s="9" t="str">
        <f>LEFT(RIGHT(Fixtures!P8,2),1)</f>
        <v>H</v>
      </c>
      <c r="P31" s="9" t="str">
        <f>LEFT(RIGHT(Fixtures!Q8,2),1)</f>
        <v>A</v>
      </c>
      <c r="Q31" s="9" t="str">
        <f>LEFT(RIGHT(Fixtures!R8,2),1)</f>
        <v>A</v>
      </c>
      <c r="R31" s="9" t="str">
        <f>LEFT(RIGHT(Fixtures!S8,2),1)</f>
        <v>H</v>
      </c>
      <c r="S31" s="9" t="str">
        <f>LEFT(RIGHT(Fixtures!T8,2),1)</f>
        <v>A</v>
      </c>
      <c r="T31" s="9" t="str">
        <f>LEFT(RIGHT(Fixtures!U8,2),1)</f>
        <v>H</v>
      </c>
      <c r="U31" s="9" t="str">
        <f>LEFT(RIGHT(Fixtures!V8,2),1)</f>
        <v>H</v>
      </c>
      <c r="V31" s="9" t="str">
        <f>LEFT(RIGHT(Fixtures!W8,2),1)</f>
        <v>A</v>
      </c>
      <c r="W31" s="9" t="str">
        <f>LEFT(RIGHT(Fixtures!X8,2),1)</f>
        <v>H</v>
      </c>
      <c r="X31" s="9" t="str">
        <f>LEFT(RIGHT(Fixtures!Y8,2),1)</f>
        <v>A</v>
      </c>
      <c r="Y31" s="9" t="str">
        <f>LEFT(RIGHT(Fixtures!Z8,2),1)</f>
        <v>A</v>
      </c>
      <c r="Z31" s="9" t="str">
        <f>LEFT(RIGHT(Fixtures!AA8,2),1)</f>
        <v>H</v>
      </c>
      <c r="AA31" s="9" t="str">
        <f>LEFT(RIGHT(Fixtures!AB8,2),1)</f>
        <v>H</v>
      </c>
      <c r="AB31" s="9" t="str">
        <f>LEFT(RIGHT(Fixtures!AC8,2),1)</f>
        <v>A</v>
      </c>
      <c r="AC31" s="9" t="str">
        <f>LEFT(RIGHT(Fixtures!AD8,2),1)</f>
        <v>H</v>
      </c>
      <c r="AD31" s="9" t="str">
        <f>LEFT(RIGHT(Fixtures!AE8,2),1)</f>
        <v>A</v>
      </c>
      <c r="AE31" s="9" t="str">
        <f>LEFT(RIGHT(Fixtures!AF8,2),1)</f>
        <v>H</v>
      </c>
      <c r="AF31" s="9" t="str">
        <f>LEFT(RIGHT(Fixtures!AG8,2),1)</f>
        <v>A</v>
      </c>
      <c r="AG31" s="9" t="str">
        <f>LEFT(RIGHT(Fixtures!AH8,2),1)</f>
        <v>H</v>
      </c>
      <c r="AH31" s="9" t="str">
        <f>LEFT(RIGHT(Fixtures!AI8,2),1)</f>
        <v>A</v>
      </c>
      <c r="AI31" s="9" t="str">
        <f>LEFT(RIGHT(Fixtures!AJ8,2),1)</f>
        <v>H</v>
      </c>
      <c r="AJ31" s="9" t="str">
        <f>LEFT(RIGHT(Fixtures!AK8,2),1)</f>
        <v>A</v>
      </c>
      <c r="AK31" s="9" t="str">
        <f>LEFT(RIGHT(Fixtures!AL8,2),1)</f>
        <v>H</v>
      </c>
      <c r="AL31" s="9" t="str">
        <f>LEFT(RIGHT(Fixtures!AM8,2),1)</f>
        <v>A</v>
      </c>
      <c r="AM31" s="9" t="str">
        <f>LEFT(RIGHT(Fixtures!AN8,2),1)</f>
        <v>H</v>
      </c>
    </row>
    <row r="32" spans="1:39" ht="12.75" customHeight="1" x14ac:dyDescent="0.35">
      <c r="A32" s="68" t="str">
        <f t="shared" si="0"/>
        <v>Everton</v>
      </c>
      <c r="B32" s="9" t="str">
        <f>LEFT(RIGHT(Fixtures!C9,2),1)</f>
        <v>A</v>
      </c>
      <c r="C32" s="9" t="str">
        <f>LEFT(RIGHT(Fixtures!D9,2),1)</f>
        <v>H</v>
      </c>
      <c r="D32" s="9" t="str">
        <f>LEFT(RIGHT(Fixtures!E9,2),1)</f>
        <v>A</v>
      </c>
      <c r="E32" s="9" t="str">
        <f>LEFT(RIGHT(Fixtures!F9,2),1)</f>
        <v>H</v>
      </c>
      <c r="F32" s="9" t="str">
        <f>LEFT(RIGHT(Fixtures!G9,2),1)</f>
        <v>H</v>
      </c>
      <c r="G32" s="9" t="str">
        <f>LEFT(RIGHT(Fixtures!H9,2),1)</f>
        <v>A</v>
      </c>
      <c r="H32" s="9" t="str">
        <f>LEFT(RIGHT(Fixtures!I9,2),1)</f>
        <v>H</v>
      </c>
      <c r="I32" s="9" t="str">
        <f>LEFT(RIGHT(Fixtures!J9,2),1)</f>
        <v>A</v>
      </c>
      <c r="J32" s="9" t="str">
        <f>LEFT(RIGHT(Fixtures!K9,2),1)</f>
        <v>H</v>
      </c>
      <c r="K32" s="9" t="str">
        <f>LEFT(RIGHT(Fixtures!L9,2),1)</f>
        <v>A</v>
      </c>
      <c r="L32" s="9" t="str">
        <f>LEFT(RIGHT(Fixtures!M9,2),1)</f>
        <v>H</v>
      </c>
      <c r="M32" s="9" t="str">
        <f>LEFT(RIGHT(Fixtures!N9,2),1)</f>
        <v>A</v>
      </c>
      <c r="N32" s="9" t="str">
        <f>LEFT(RIGHT(Fixtures!O9,2),1)</f>
        <v>H</v>
      </c>
      <c r="O32" s="9" t="str">
        <f>LEFT(RIGHT(Fixtures!P9,2),1)</f>
        <v>A</v>
      </c>
      <c r="P32" s="9" t="str">
        <f>LEFT(RIGHT(Fixtures!Q9,2),1)</f>
        <v>H</v>
      </c>
      <c r="Q32" s="9" t="str">
        <f>LEFT(RIGHT(Fixtures!R9,2),1)</f>
        <v>H</v>
      </c>
      <c r="R32" s="9" t="str">
        <f>LEFT(RIGHT(Fixtures!S9,2),1)</f>
        <v>A</v>
      </c>
      <c r="S32" s="9" t="str">
        <f>LEFT(RIGHT(Fixtures!T9,2),1)</f>
        <v>H</v>
      </c>
      <c r="T32" s="9" t="str">
        <f>LEFT(RIGHT(Fixtures!U9,2),1)</f>
        <v>A</v>
      </c>
      <c r="U32" s="9" t="str">
        <f>LEFT(RIGHT(Fixtures!V9,2),1)</f>
        <v>A</v>
      </c>
      <c r="V32" s="9" t="str">
        <f>LEFT(RIGHT(Fixtures!W9,2),1)</f>
        <v>H</v>
      </c>
      <c r="W32" s="9" t="str">
        <f>LEFT(RIGHT(Fixtures!X9,2),1)</f>
        <v>H</v>
      </c>
      <c r="X32" s="9" t="str">
        <f>LEFT(RIGHT(Fixtures!Y9,2),1)</f>
        <v>A</v>
      </c>
      <c r="Y32" s="9" t="str">
        <f>LEFT(RIGHT(Fixtures!Z9,2),1)</f>
        <v>A</v>
      </c>
      <c r="Z32" s="9" t="str">
        <f>LEFT(RIGHT(Fixtures!AA9,2),1)</f>
        <v>H</v>
      </c>
      <c r="AA32" s="9" t="str">
        <f>LEFT(RIGHT(Fixtures!AB9,2),1)</f>
        <v>A</v>
      </c>
      <c r="AB32" s="9" t="str">
        <f>LEFT(RIGHT(Fixtures!AC9,2),1)</f>
        <v>H</v>
      </c>
      <c r="AC32" s="9" t="str">
        <f>LEFT(RIGHT(Fixtures!AD9,2),1)</f>
        <v>A</v>
      </c>
      <c r="AD32" s="9" t="str">
        <f>LEFT(RIGHT(Fixtures!AE9,2),1)</f>
        <v>H</v>
      </c>
      <c r="AE32" s="9" t="str">
        <f>LEFT(RIGHT(Fixtures!AF9,2),1)</f>
        <v>A</v>
      </c>
      <c r="AF32" s="9" t="str">
        <f>LEFT(RIGHT(Fixtures!AG9,2),1)</f>
        <v>H</v>
      </c>
      <c r="AG32" s="9" t="str">
        <f>LEFT(RIGHT(Fixtures!AH9,2),1)</f>
        <v>A</v>
      </c>
      <c r="AH32" s="9" t="str">
        <f>LEFT(RIGHT(Fixtures!AI9,2),1)</f>
        <v>H</v>
      </c>
      <c r="AI32" s="9" t="str">
        <f>LEFT(RIGHT(Fixtures!AJ9,2),1)</f>
        <v>A</v>
      </c>
      <c r="AJ32" s="9" t="str">
        <f>LEFT(RIGHT(Fixtures!AK9,2),1)</f>
        <v>H</v>
      </c>
      <c r="AK32" s="9" t="str">
        <f>LEFT(RIGHT(Fixtures!AL9,2),1)</f>
        <v>A</v>
      </c>
      <c r="AL32" s="9" t="str">
        <f>LEFT(RIGHT(Fixtures!AM9,2),1)</f>
        <v>H</v>
      </c>
      <c r="AM32" s="9" t="str">
        <f>LEFT(RIGHT(Fixtures!AN9,2),1)</f>
        <v>A</v>
      </c>
    </row>
    <row r="33" spans="1:39" ht="12.75" customHeight="1" x14ac:dyDescent="0.35">
      <c r="A33" s="68" t="str">
        <f t="shared" si="0"/>
        <v>Fulham</v>
      </c>
      <c r="B33" s="9" t="str">
        <f>LEFT(RIGHT(Fixtures!C10,2),1)</f>
        <v>H</v>
      </c>
      <c r="C33" s="9" t="str">
        <f>LEFT(RIGHT(Fixtures!D10,2),1)</f>
        <v>A</v>
      </c>
      <c r="D33" s="9" t="str">
        <f>LEFT(RIGHT(Fixtures!E10,2),1)</f>
        <v>H</v>
      </c>
      <c r="E33" s="9" t="str">
        <f>LEFT(RIGHT(Fixtures!F10,2),1)</f>
        <v>A</v>
      </c>
      <c r="F33" s="9" t="str">
        <f>LEFT(RIGHT(Fixtures!G10,2),1)</f>
        <v>A</v>
      </c>
      <c r="G33" s="9" t="str">
        <f>LEFT(RIGHT(Fixtures!H10,2),1)</f>
        <v>H</v>
      </c>
      <c r="H33" s="9" t="str">
        <f>LEFT(RIGHT(Fixtures!I10,2),1)</f>
        <v>A</v>
      </c>
      <c r="I33" s="9" t="str">
        <f>LEFT(RIGHT(Fixtures!J10,2),1)</f>
        <v>H</v>
      </c>
      <c r="J33" s="9" t="str">
        <f>LEFT(RIGHT(Fixtures!K10,2),1)</f>
        <v>A</v>
      </c>
      <c r="K33" s="9" t="str">
        <f>LEFT(RIGHT(Fixtures!L10,2),1)</f>
        <v>H</v>
      </c>
      <c r="L33" s="9" t="str">
        <f>LEFT(RIGHT(Fixtures!M10,2),1)</f>
        <v>A</v>
      </c>
      <c r="M33" s="9" t="str">
        <f>LEFT(RIGHT(Fixtures!N10,2),1)</f>
        <v>A</v>
      </c>
      <c r="N33" s="9" t="str">
        <f>LEFT(RIGHT(Fixtures!O10,2),1)</f>
        <v>H</v>
      </c>
      <c r="O33" s="9" t="str">
        <f>LEFT(RIGHT(Fixtures!P10,2),1)</f>
        <v>A</v>
      </c>
      <c r="P33" s="9" t="str">
        <f>LEFT(RIGHT(Fixtures!Q10,2),1)</f>
        <v>H</v>
      </c>
      <c r="Q33" s="9" t="str">
        <f>LEFT(RIGHT(Fixtures!R10,2),1)</f>
        <v>A</v>
      </c>
      <c r="R33" s="9" t="str">
        <f>LEFT(RIGHT(Fixtures!S10,2),1)</f>
        <v>H</v>
      </c>
      <c r="S33" s="9" t="str">
        <f>LEFT(RIGHT(Fixtures!T10,2),1)</f>
        <v>A</v>
      </c>
      <c r="T33" s="9" t="str">
        <f>LEFT(RIGHT(Fixtures!U10,2),1)</f>
        <v>H</v>
      </c>
      <c r="U33" s="9" t="str">
        <f>LEFT(RIGHT(Fixtures!V10,2),1)</f>
        <v>H</v>
      </c>
      <c r="V33" s="9" t="str">
        <f>LEFT(RIGHT(Fixtures!W10,2),1)</f>
        <v>A</v>
      </c>
      <c r="W33" s="9" t="str">
        <f>LEFT(RIGHT(Fixtures!X10,2),1)</f>
        <v>A</v>
      </c>
      <c r="X33" s="9" t="str">
        <f>LEFT(RIGHT(Fixtures!Y10,2),1)</f>
        <v>H</v>
      </c>
      <c r="Y33" s="9" t="str">
        <f>LEFT(RIGHT(Fixtures!Z10,2),1)</f>
        <v>H</v>
      </c>
      <c r="Z33" s="9" t="str">
        <f>LEFT(RIGHT(Fixtures!AA10,2),1)</f>
        <v>A</v>
      </c>
      <c r="AA33" s="9" t="str">
        <f>LEFT(RIGHT(Fixtures!AB10,2),1)</f>
        <v>H</v>
      </c>
      <c r="AB33" s="9" t="str">
        <f>LEFT(RIGHT(Fixtures!AC10,2),1)</f>
        <v>A</v>
      </c>
      <c r="AC33" s="9" t="str">
        <f>LEFT(RIGHT(Fixtures!AD10,2),1)</f>
        <v>A</v>
      </c>
      <c r="AD33" s="9" t="str">
        <f>LEFT(RIGHT(Fixtures!AE10,2),1)</f>
        <v>H</v>
      </c>
      <c r="AE33" s="9" t="str">
        <f>LEFT(RIGHT(Fixtures!AF10,2),1)</f>
        <v>A</v>
      </c>
      <c r="AF33" s="9" t="str">
        <f>LEFT(RIGHT(Fixtures!AG10,2),1)</f>
        <v>H</v>
      </c>
      <c r="AG33" s="9" t="str">
        <f>LEFT(RIGHT(Fixtures!AH10,2),1)</f>
        <v>H</v>
      </c>
      <c r="AH33" s="9" t="str">
        <f>LEFT(RIGHT(Fixtures!AI10,2),1)</f>
        <v>A</v>
      </c>
      <c r="AI33" s="9" t="str">
        <f>LEFT(RIGHT(Fixtures!AJ10,2),1)</f>
        <v>H</v>
      </c>
      <c r="AJ33" s="9" t="str">
        <f>LEFT(RIGHT(Fixtures!AK10,2),1)</f>
        <v>A</v>
      </c>
      <c r="AK33" s="9" t="str">
        <f>LEFT(RIGHT(Fixtures!AL10,2),1)</f>
        <v>H</v>
      </c>
      <c r="AL33" s="9" t="str">
        <f>LEFT(RIGHT(Fixtures!AM10,2),1)</f>
        <v>A</v>
      </c>
      <c r="AM33" s="9" t="str">
        <f>LEFT(RIGHT(Fixtures!AN10,2),1)</f>
        <v>H</v>
      </c>
    </row>
    <row r="34" spans="1:39" ht="12.75" customHeight="1" x14ac:dyDescent="0.35">
      <c r="A34" s="68" t="str">
        <f t="shared" si="0"/>
        <v>Huddersfield</v>
      </c>
      <c r="B34" s="9" t="str">
        <f>LEFT(RIGHT(Fixtures!C11,2),1)</f>
        <v>H</v>
      </c>
      <c r="C34" s="9" t="str">
        <f>LEFT(RIGHT(Fixtures!D11,2),1)</f>
        <v>A</v>
      </c>
      <c r="D34" s="9" t="str">
        <f>LEFT(RIGHT(Fixtures!E11,2),1)</f>
        <v>H</v>
      </c>
      <c r="E34" s="9" t="str">
        <f>LEFT(RIGHT(Fixtures!F11,2),1)</f>
        <v>A</v>
      </c>
      <c r="F34" s="9" t="str">
        <f>LEFT(RIGHT(Fixtures!G11,2),1)</f>
        <v>H</v>
      </c>
      <c r="G34" s="9" t="str">
        <f>LEFT(RIGHT(Fixtures!H11,2),1)</f>
        <v>A</v>
      </c>
      <c r="H34" s="9" t="str">
        <f>LEFT(RIGHT(Fixtures!I11,2),1)</f>
        <v>H</v>
      </c>
      <c r="I34" s="9" t="str">
        <f>LEFT(RIGHT(Fixtures!J11,2),1)</f>
        <v>A</v>
      </c>
      <c r="J34" s="9" t="str">
        <f>LEFT(RIGHT(Fixtures!K11,2),1)</f>
        <v>H</v>
      </c>
      <c r="K34" s="9" t="str">
        <f>LEFT(RIGHT(Fixtures!L11,2),1)</f>
        <v>A</v>
      </c>
      <c r="L34" s="9" t="str">
        <f>LEFT(RIGHT(Fixtures!M11,2),1)</f>
        <v>H</v>
      </c>
      <c r="M34" s="9" t="str">
        <f>LEFT(RIGHT(Fixtures!N11,2),1)</f>
        <v>H</v>
      </c>
      <c r="N34" s="9" t="str">
        <f>LEFT(RIGHT(Fixtures!O11,2),1)</f>
        <v>A</v>
      </c>
      <c r="O34" s="9" t="str">
        <f>LEFT(RIGHT(Fixtures!P11,2),1)</f>
        <v>H</v>
      </c>
      <c r="P34" s="9" t="str">
        <f>LEFT(RIGHT(Fixtures!Q11,2),1)</f>
        <v>A</v>
      </c>
      <c r="Q34" s="9" t="str">
        <f>LEFT(RIGHT(Fixtures!R11,2),1)</f>
        <v>A</v>
      </c>
      <c r="R34" s="9" t="str">
        <f>LEFT(RIGHT(Fixtures!S11,2),1)</f>
        <v>H</v>
      </c>
      <c r="S34" s="9" t="str">
        <f>LEFT(RIGHT(Fixtures!T11,2),1)</f>
        <v>H</v>
      </c>
      <c r="T34" s="9" t="str">
        <f>LEFT(RIGHT(Fixtures!U11,2),1)</f>
        <v>A</v>
      </c>
      <c r="U34" s="9" t="str">
        <f>LEFT(RIGHT(Fixtures!V11,2),1)</f>
        <v>A</v>
      </c>
      <c r="V34" s="9" t="str">
        <f>LEFT(RIGHT(Fixtures!W11,2),1)</f>
        <v>H</v>
      </c>
      <c r="W34" s="9" t="str">
        <f>LEFT(RIGHT(Fixtures!X11,2),1)</f>
        <v>A</v>
      </c>
      <c r="X34" s="9" t="str">
        <f>LEFT(RIGHT(Fixtures!Y11,2),1)</f>
        <v>H</v>
      </c>
      <c r="Y34" s="9" t="str">
        <f>LEFT(RIGHT(Fixtures!Z11,2),1)</f>
        <v>H</v>
      </c>
      <c r="Z34" s="9" t="str">
        <f>LEFT(RIGHT(Fixtures!AA11,2),1)</f>
        <v>A</v>
      </c>
      <c r="AA34" s="9" t="str">
        <f>LEFT(RIGHT(Fixtures!AB11,2),1)</f>
        <v>H</v>
      </c>
      <c r="AB34" s="9" t="str">
        <f>LEFT(RIGHT(Fixtures!AC11,2),1)</f>
        <v>A</v>
      </c>
      <c r="AC34" s="9" t="str">
        <f>LEFT(RIGHT(Fixtures!AD11,2),1)</f>
        <v>H</v>
      </c>
      <c r="AD34" s="9" t="str">
        <f>LEFT(RIGHT(Fixtures!AE11,2),1)</f>
        <v>A</v>
      </c>
      <c r="AE34" s="9" t="str">
        <f>LEFT(RIGHT(Fixtures!AF11,2),1)</f>
        <v>H</v>
      </c>
      <c r="AF34" s="9" t="str">
        <f>LEFT(RIGHT(Fixtures!AG11,2),1)</f>
        <v>A</v>
      </c>
      <c r="AG34" s="9" t="str">
        <f>LEFT(RIGHT(Fixtures!AH11,2),1)</f>
        <v>A</v>
      </c>
      <c r="AH34" s="9" t="str">
        <f>LEFT(RIGHT(Fixtures!AI11,2),1)</f>
        <v>H</v>
      </c>
      <c r="AI34" s="9" t="str">
        <f>LEFT(RIGHT(Fixtures!AJ11,2),1)</f>
        <v>A</v>
      </c>
      <c r="AJ34" s="9" t="str">
        <f>LEFT(RIGHT(Fixtures!AK11,2),1)</f>
        <v>H</v>
      </c>
      <c r="AK34" s="9" t="str">
        <f>LEFT(RIGHT(Fixtures!AL11,2),1)</f>
        <v>A</v>
      </c>
      <c r="AL34" s="9" t="str">
        <f>LEFT(RIGHT(Fixtures!AM11,2),1)</f>
        <v>H</v>
      </c>
      <c r="AM34" s="9" t="str">
        <f>LEFT(RIGHT(Fixtures!AN11,2),1)</f>
        <v>A</v>
      </c>
    </row>
    <row r="35" spans="1:39" ht="12.75" customHeight="1" x14ac:dyDescent="0.35">
      <c r="A35" s="68" t="str">
        <f t="shared" si="0"/>
        <v>Leicester</v>
      </c>
      <c r="B35" s="9" t="str">
        <f>LEFT(RIGHT(Fixtures!C12,2),1)</f>
        <v>A</v>
      </c>
      <c r="C35" s="9" t="str">
        <f>LEFT(RIGHT(Fixtures!D12,2),1)</f>
        <v>H</v>
      </c>
      <c r="D35" s="9" t="str">
        <f>LEFT(RIGHT(Fixtures!E12,2),1)</f>
        <v>A</v>
      </c>
      <c r="E35" s="9" t="str">
        <f>LEFT(RIGHT(Fixtures!F12,2),1)</f>
        <v>H</v>
      </c>
      <c r="F35" s="9" t="str">
        <f>LEFT(RIGHT(Fixtures!G12,2),1)</f>
        <v>A</v>
      </c>
      <c r="G35" s="9" t="str">
        <f>LEFT(RIGHT(Fixtures!H12,2),1)</f>
        <v>H</v>
      </c>
      <c r="H35" s="9" t="str">
        <f>LEFT(RIGHT(Fixtures!I12,2),1)</f>
        <v>A</v>
      </c>
      <c r="I35" s="9" t="str">
        <f>LEFT(RIGHT(Fixtures!J12,2),1)</f>
        <v>H</v>
      </c>
      <c r="J35" s="9" t="str">
        <f>LEFT(RIGHT(Fixtures!K12,2),1)</f>
        <v>A</v>
      </c>
      <c r="K35" s="9" t="str">
        <f>LEFT(RIGHT(Fixtures!L12,2),1)</f>
        <v>H</v>
      </c>
      <c r="L35" s="9" t="str">
        <f>LEFT(RIGHT(Fixtures!M12,2),1)</f>
        <v>A</v>
      </c>
      <c r="M35" s="9" t="str">
        <f>LEFT(RIGHT(Fixtures!N12,2),1)</f>
        <v>H</v>
      </c>
      <c r="N35" s="9" t="str">
        <f>LEFT(RIGHT(Fixtures!O12,2),1)</f>
        <v>A</v>
      </c>
      <c r="O35" s="9" t="str">
        <f>LEFT(RIGHT(Fixtures!P12,2),1)</f>
        <v>H</v>
      </c>
      <c r="P35" s="9" t="str">
        <f>LEFT(RIGHT(Fixtures!Q12,2),1)</f>
        <v>A</v>
      </c>
      <c r="Q35" s="9" t="str">
        <f>LEFT(RIGHT(Fixtures!R12,2),1)</f>
        <v>H</v>
      </c>
      <c r="R35" s="9" t="str">
        <f>LEFT(RIGHT(Fixtures!S12,2),1)</f>
        <v>A</v>
      </c>
      <c r="S35" s="9" t="str">
        <f>LEFT(RIGHT(Fixtures!T12,2),1)</f>
        <v>A</v>
      </c>
      <c r="T35" s="9" t="str">
        <f>LEFT(RIGHT(Fixtures!U12,2),1)</f>
        <v>H</v>
      </c>
      <c r="U35" s="9" t="str">
        <f>LEFT(RIGHT(Fixtures!V12,2),1)</f>
        <v>H</v>
      </c>
      <c r="V35" s="9" t="str">
        <f>LEFT(RIGHT(Fixtures!W12,2),1)</f>
        <v>A</v>
      </c>
      <c r="W35" s="9" t="str">
        <f>LEFT(RIGHT(Fixtures!X12,2),1)</f>
        <v>H</v>
      </c>
      <c r="X35" s="9" t="str">
        <f>LEFT(RIGHT(Fixtures!Y12,2),1)</f>
        <v>A</v>
      </c>
      <c r="Y35" s="9" t="str">
        <f>LEFT(RIGHT(Fixtures!Z12,2),1)</f>
        <v>A</v>
      </c>
      <c r="Z35" s="9" t="str">
        <f>LEFT(RIGHT(Fixtures!AA12,2),1)</f>
        <v>H</v>
      </c>
      <c r="AA35" s="9" t="str">
        <f>LEFT(RIGHT(Fixtures!AB12,2),1)</f>
        <v>A</v>
      </c>
      <c r="AB35" s="9" t="str">
        <f>LEFT(RIGHT(Fixtures!AC12,2),1)</f>
        <v>H</v>
      </c>
      <c r="AC35" s="9" t="str">
        <f>LEFT(RIGHT(Fixtures!AD12,2),1)</f>
        <v>H</v>
      </c>
      <c r="AD35" s="9" t="str">
        <f>LEFT(RIGHT(Fixtures!AE12,2),1)</f>
        <v>A</v>
      </c>
      <c r="AE35" s="9" t="str">
        <f>LEFT(RIGHT(Fixtures!AF12,2),1)</f>
        <v>H</v>
      </c>
      <c r="AF35" s="9" t="str">
        <f>LEFT(RIGHT(Fixtures!AG12,2),1)</f>
        <v>A</v>
      </c>
      <c r="AG35" s="9" t="str">
        <f>LEFT(RIGHT(Fixtures!AH12,2),1)</f>
        <v>H</v>
      </c>
      <c r="AH35" s="9" t="str">
        <f>LEFT(RIGHT(Fixtures!AI12,2),1)</f>
        <v>A</v>
      </c>
      <c r="AI35" s="9" t="str">
        <f>LEFT(RIGHT(Fixtures!AJ12,2),1)</f>
        <v>H</v>
      </c>
      <c r="AJ35" s="9" t="str">
        <f>LEFT(RIGHT(Fixtures!AK12,2),1)</f>
        <v>A</v>
      </c>
      <c r="AK35" s="9" t="str">
        <f>LEFT(RIGHT(Fixtures!AL12,2),1)</f>
        <v>H</v>
      </c>
      <c r="AL35" s="9" t="str">
        <f>LEFT(RIGHT(Fixtures!AM12,2),1)</f>
        <v>A</v>
      </c>
      <c r="AM35" s="9" t="str">
        <f>LEFT(RIGHT(Fixtures!AN12,2),1)</f>
        <v>H</v>
      </c>
    </row>
    <row r="36" spans="1:39" ht="12.75" customHeight="1" x14ac:dyDescent="0.35">
      <c r="A36" s="68" t="str">
        <f t="shared" si="0"/>
        <v>Liverpool</v>
      </c>
      <c r="B36" s="9" t="str">
        <f>LEFT(RIGHT(Fixtures!C13,2),1)</f>
        <v>H</v>
      </c>
      <c r="C36" s="9" t="str">
        <f>LEFT(RIGHT(Fixtures!D13,2),1)</f>
        <v>A</v>
      </c>
      <c r="D36" s="9" t="str">
        <f>LEFT(RIGHT(Fixtures!E13,2),1)</f>
        <v>H</v>
      </c>
      <c r="E36" s="9" t="str">
        <f>LEFT(RIGHT(Fixtures!F13,2),1)</f>
        <v>A</v>
      </c>
      <c r="F36" s="9" t="str">
        <f>LEFT(RIGHT(Fixtures!G13,2),1)</f>
        <v>A</v>
      </c>
      <c r="G36" s="9" t="str">
        <f>LEFT(RIGHT(Fixtures!H13,2),1)</f>
        <v>H</v>
      </c>
      <c r="H36" s="9" t="str">
        <f>LEFT(RIGHT(Fixtures!I13,2),1)</f>
        <v>A</v>
      </c>
      <c r="I36" s="9" t="str">
        <f>LEFT(RIGHT(Fixtures!J13,2),1)</f>
        <v>H</v>
      </c>
      <c r="J36" s="9" t="str">
        <f>LEFT(RIGHT(Fixtures!K13,2),1)</f>
        <v>A</v>
      </c>
      <c r="K36" s="9" t="str">
        <f>LEFT(RIGHT(Fixtures!L13,2),1)</f>
        <v>H</v>
      </c>
      <c r="L36" s="9" t="str">
        <f>LEFT(RIGHT(Fixtures!M13,2),1)</f>
        <v>A</v>
      </c>
      <c r="M36" s="9" t="str">
        <f>LEFT(RIGHT(Fixtures!N13,2),1)</f>
        <v>H</v>
      </c>
      <c r="N36" s="9" t="str">
        <f>LEFT(RIGHT(Fixtures!O13,2),1)</f>
        <v>A</v>
      </c>
      <c r="O36" s="9" t="str">
        <f>LEFT(RIGHT(Fixtures!P13,2),1)</f>
        <v>H</v>
      </c>
      <c r="P36" s="9" t="str">
        <f>LEFT(RIGHT(Fixtures!Q13,2),1)</f>
        <v>A</v>
      </c>
      <c r="Q36" s="9" t="str">
        <f>LEFT(RIGHT(Fixtures!R13,2),1)</f>
        <v>A</v>
      </c>
      <c r="R36" s="9" t="str">
        <f>LEFT(RIGHT(Fixtures!S13,2),1)</f>
        <v>H</v>
      </c>
      <c r="S36" s="9" t="str">
        <f>LEFT(RIGHT(Fixtures!T13,2),1)</f>
        <v>A</v>
      </c>
      <c r="T36" s="9" t="str">
        <f>LEFT(RIGHT(Fixtures!U13,2),1)</f>
        <v>H</v>
      </c>
      <c r="U36" s="9" t="str">
        <f>LEFT(RIGHT(Fixtures!V13,2),1)</f>
        <v>H</v>
      </c>
      <c r="V36" s="9" t="str">
        <f>LEFT(RIGHT(Fixtures!W13,2),1)</f>
        <v>A</v>
      </c>
      <c r="W36" s="9" t="str">
        <f>LEFT(RIGHT(Fixtures!X13,2),1)</f>
        <v>A</v>
      </c>
      <c r="X36" s="9" t="str">
        <f>LEFT(RIGHT(Fixtures!Y13,2),1)</f>
        <v>H</v>
      </c>
      <c r="Y36" s="9" t="str">
        <f>LEFT(RIGHT(Fixtures!Z13,2),1)</f>
        <v>H</v>
      </c>
      <c r="Z36" s="9" t="str">
        <f>LEFT(RIGHT(Fixtures!AA13,2),1)</f>
        <v>A</v>
      </c>
      <c r="AA36" s="9" t="str">
        <f>LEFT(RIGHT(Fixtures!AB13,2),1)</f>
        <v>H</v>
      </c>
      <c r="AB36" s="9" t="str">
        <f>LEFT(RIGHT(Fixtures!AC13,2),1)</f>
        <v>A</v>
      </c>
      <c r="AC36" s="9" t="str">
        <f>LEFT(RIGHT(Fixtures!AD13,2),1)</f>
        <v>H</v>
      </c>
      <c r="AD36" s="9" t="str">
        <f>LEFT(RIGHT(Fixtures!AE13,2),1)</f>
        <v>A</v>
      </c>
      <c r="AE36" s="9" t="str">
        <f>LEFT(RIGHT(Fixtures!AF13,2),1)</f>
        <v>H</v>
      </c>
      <c r="AF36" s="9" t="str">
        <f>LEFT(RIGHT(Fixtures!AG13,2),1)</f>
        <v>A</v>
      </c>
      <c r="AG36" s="9" t="str">
        <f>LEFT(RIGHT(Fixtures!AH13,2),1)</f>
        <v>H</v>
      </c>
      <c r="AH36" s="9" t="str">
        <f>LEFT(RIGHT(Fixtures!AI13,2),1)</f>
        <v>A</v>
      </c>
      <c r="AI36" s="9" t="str">
        <f>LEFT(RIGHT(Fixtures!AJ13,2),1)</f>
        <v>H</v>
      </c>
      <c r="AJ36" s="9" t="str">
        <f>LEFT(RIGHT(Fixtures!AK13,2),1)</f>
        <v>A</v>
      </c>
      <c r="AK36" s="9" t="str">
        <f>LEFT(RIGHT(Fixtures!AL13,2),1)</f>
        <v>H</v>
      </c>
      <c r="AL36" s="9" t="str">
        <f>LEFT(RIGHT(Fixtures!AM13,2),1)</f>
        <v>A</v>
      </c>
      <c r="AM36" s="9" t="str">
        <f>LEFT(RIGHT(Fixtures!AN13,2),1)</f>
        <v>H</v>
      </c>
    </row>
    <row r="37" spans="1:39" ht="12.75" customHeight="1" x14ac:dyDescent="0.35">
      <c r="A37" s="68" t="str">
        <f t="shared" si="0"/>
        <v>Man City</v>
      </c>
      <c r="B37" s="9" t="str">
        <f>LEFT(RIGHT(Fixtures!C14,2),1)</f>
        <v>A</v>
      </c>
      <c r="C37" s="9" t="str">
        <f>LEFT(RIGHT(Fixtures!D14,2),1)</f>
        <v>H</v>
      </c>
      <c r="D37" s="9" t="str">
        <f>LEFT(RIGHT(Fixtures!E14,2),1)</f>
        <v>A</v>
      </c>
      <c r="E37" s="9" t="str">
        <f>LEFT(RIGHT(Fixtures!F14,2),1)</f>
        <v>H</v>
      </c>
      <c r="F37" s="9" t="str">
        <f>LEFT(RIGHT(Fixtures!G14,2),1)</f>
        <v>H</v>
      </c>
      <c r="G37" s="9" t="str">
        <f>LEFT(RIGHT(Fixtures!H14,2),1)</f>
        <v>A</v>
      </c>
      <c r="H37" s="9" t="str">
        <f>LEFT(RIGHT(Fixtures!I14,2),1)</f>
        <v>H</v>
      </c>
      <c r="I37" s="9" t="str">
        <f>LEFT(RIGHT(Fixtures!J14,2),1)</f>
        <v>A</v>
      </c>
      <c r="J37" s="9" t="str">
        <f>LEFT(RIGHT(Fixtures!K14,2),1)</f>
        <v>H</v>
      </c>
      <c r="K37" s="9" t="str">
        <f>LEFT(RIGHT(Fixtures!L14,2),1)</f>
        <v>A</v>
      </c>
      <c r="L37" s="9" t="str">
        <f>LEFT(RIGHT(Fixtures!M14,2),1)</f>
        <v>H</v>
      </c>
      <c r="M37" s="9" t="str">
        <f>LEFT(RIGHT(Fixtures!N14,2),1)</f>
        <v>H</v>
      </c>
      <c r="N37" s="9" t="str">
        <f>LEFT(RIGHT(Fixtures!O14,2),1)</f>
        <v>A</v>
      </c>
      <c r="O37" s="9" t="str">
        <f>LEFT(RIGHT(Fixtures!P14,2),1)</f>
        <v>H</v>
      </c>
      <c r="P37" s="9" t="str">
        <f>LEFT(RIGHT(Fixtures!Q14,2),1)</f>
        <v>A</v>
      </c>
      <c r="Q37" s="9" t="str">
        <f>LEFT(RIGHT(Fixtures!R14,2),1)</f>
        <v>A</v>
      </c>
      <c r="R37" s="9" t="str">
        <f>LEFT(RIGHT(Fixtures!S14,2),1)</f>
        <v>H</v>
      </c>
      <c r="S37" s="9" t="str">
        <f>LEFT(RIGHT(Fixtures!T14,2),1)</f>
        <v>H</v>
      </c>
      <c r="T37" s="9" t="str">
        <f>LEFT(RIGHT(Fixtures!U14,2),1)</f>
        <v>A</v>
      </c>
      <c r="U37" s="9" t="str">
        <f>LEFT(RIGHT(Fixtures!V14,2),1)</f>
        <v>A</v>
      </c>
      <c r="V37" s="9" t="str">
        <f>LEFT(RIGHT(Fixtures!W14,2),1)</f>
        <v>H</v>
      </c>
      <c r="W37" s="9" t="str">
        <f>LEFT(RIGHT(Fixtures!X14,2),1)</f>
        <v>H</v>
      </c>
      <c r="X37" s="9" t="str">
        <f>LEFT(RIGHT(Fixtures!Y14,2),1)</f>
        <v>A</v>
      </c>
      <c r="Y37" s="9" t="str">
        <f>LEFT(RIGHT(Fixtures!Z14,2),1)</f>
        <v>A</v>
      </c>
      <c r="Z37" s="9" t="str">
        <f>LEFT(RIGHT(Fixtures!AA14,2),1)</f>
        <v>H</v>
      </c>
      <c r="AA37" s="9" t="str">
        <f>LEFT(RIGHT(Fixtures!AB14,2),1)</f>
        <v>H</v>
      </c>
      <c r="AB37" s="9" t="str">
        <f>LEFT(RIGHT(Fixtures!AC14,2),1)</f>
        <v>A</v>
      </c>
      <c r="AC37" s="9" t="str">
        <f>LEFT(RIGHT(Fixtures!AD14,2),1)</f>
        <v>H</v>
      </c>
      <c r="AD37" s="9" t="str">
        <f>LEFT(RIGHT(Fixtures!AE14,2),1)</f>
        <v>A</v>
      </c>
      <c r="AE37" s="9" t="str">
        <f>LEFT(RIGHT(Fixtures!AF14,2),1)</f>
        <v>H</v>
      </c>
      <c r="AF37" s="9" t="str">
        <f>LEFT(RIGHT(Fixtures!AG14,2),1)</f>
        <v>A</v>
      </c>
      <c r="AG37" s="9" t="str">
        <f>LEFT(RIGHT(Fixtures!AH14,2),1)</f>
        <v>A</v>
      </c>
      <c r="AH37" s="9" t="str">
        <f>LEFT(RIGHT(Fixtures!AI14,2),1)</f>
        <v>H</v>
      </c>
      <c r="AI37" s="9" t="str">
        <f>LEFT(RIGHT(Fixtures!AJ14,2),1)</f>
        <v>A</v>
      </c>
      <c r="AJ37" s="9" t="str">
        <f>LEFT(RIGHT(Fixtures!AK14,2),1)</f>
        <v>H</v>
      </c>
      <c r="AK37" s="9" t="str">
        <f>LEFT(RIGHT(Fixtures!AL14,2),1)</f>
        <v>A</v>
      </c>
      <c r="AL37" s="9" t="str">
        <f>LEFT(RIGHT(Fixtures!AM14,2),1)</f>
        <v>H</v>
      </c>
      <c r="AM37" s="9" t="str">
        <f>LEFT(RIGHT(Fixtures!AN14,2),1)</f>
        <v>A</v>
      </c>
    </row>
    <row r="38" spans="1:39" ht="12.75" customHeight="1" x14ac:dyDescent="0.35">
      <c r="A38" s="68" t="str">
        <f t="shared" si="0"/>
        <v>Man Utd</v>
      </c>
      <c r="B38" s="9" t="str">
        <f>LEFT(RIGHT(Fixtures!C15,2),1)</f>
        <v>H</v>
      </c>
      <c r="C38" s="9" t="str">
        <f>LEFT(RIGHT(Fixtures!D15,2),1)</f>
        <v>A</v>
      </c>
      <c r="D38" s="9" t="str">
        <f>LEFT(RIGHT(Fixtures!E15,2),1)</f>
        <v>H</v>
      </c>
      <c r="E38" s="9" t="str">
        <f>LEFT(RIGHT(Fixtures!F15,2),1)</f>
        <v>A</v>
      </c>
      <c r="F38" s="9" t="str">
        <f>LEFT(RIGHT(Fixtures!G15,2),1)</f>
        <v>A</v>
      </c>
      <c r="G38" s="9" t="str">
        <f>LEFT(RIGHT(Fixtures!H15,2),1)</f>
        <v>H</v>
      </c>
      <c r="H38" s="9" t="str">
        <f>LEFT(RIGHT(Fixtures!I15,2),1)</f>
        <v>A</v>
      </c>
      <c r="I38" s="9" t="str">
        <f>LEFT(RIGHT(Fixtures!J15,2),1)</f>
        <v>H</v>
      </c>
      <c r="J38" s="9" t="str">
        <f>LEFT(RIGHT(Fixtures!K15,2),1)</f>
        <v>A</v>
      </c>
      <c r="K38" s="9" t="str">
        <f>LEFT(RIGHT(Fixtures!L15,2),1)</f>
        <v>H</v>
      </c>
      <c r="L38" s="9" t="str">
        <f>LEFT(RIGHT(Fixtures!M15,2),1)</f>
        <v>A</v>
      </c>
      <c r="M38" s="9" t="str">
        <f>LEFT(RIGHT(Fixtures!N15,2),1)</f>
        <v>A</v>
      </c>
      <c r="N38" s="9" t="str">
        <f>LEFT(RIGHT(Fixtures!O15,2),1)</f>
        <v>H</v>
      </c>
      <c r="O38" s="9" t="str">
        <f>LEFT(RIGHT(Fixtures!P15,2),1)</f>
        <v>A</v>
      </c>
      <c r="P38" s="9" t="str">
        <f>LEFT(RIGHT(Fixtures!Q15,2),1)</f>
        <v>H</v>
      </c>
      <c r="Q38" s="9" t="str">
        <f>LEFT(RIGHT(Fixtures!R15,2),1)</f>
        <v>H</v>
      </c>
      <c r="R38" s="9" t="str">
        <f>LEFT(RIGHT(Fixtures!S15,2),1)</f>
        <v>A</v>
      </c>
      <c r="S38" s="9" t="str">
        <f>LEFT(RIGHT(Fixtures!T15,2),1)</f>
        <v>A</v>
      </c>
      <c r="T38" s="9" t="str">
        <f>LEFT(RIGHT(Fixtures!U15,2),1)</f>
        <v>H</v>
      </c>
      <c r="U38" s="9" t="str">
        <f>LEFT(RIGHT(Fixtures!V15,2),1)</f>
        <v>H</v>
      </c>
      <c r="V38" s="9" t="str">
        <f>LEFT(RIGHT(Fixtures!W15,2),1)</f>
        <v>A</v>
      </c>
      <c r="W38" s="9" t="str">
        <f>LEFT(RIGHT(Fixtures!X15,2),1)</f>
        <v>A</v>
      </c>
      <c r="X38" s="9" t="str">
        <f>LEFT(RIGHT(Fixtures!Y15,2),1)</f>
        <v>H</v>
      </c>
      <c r="Y38" s="9" t="str">
        <f>LEFT(RIGHT(Fixtures!Z15,2),1)</f>
        <v>H</v>
      </c>
      <c r="Z38" s="9" t="str">
        <f>LEFT(RIGHT(Fixtures!AA15,2),1)</f>
        <v>A</v>
      </c>
      <c r="AA38" s="9" t="str">
        <f>LEFT(RIGHT(Fixtures!AB15,2),1)</f>
        <v>A</v>
      </c>
      <c r="AB38" s="9" t="str">
        <f>LEFT(RIGHT(Fixtures!AC15,2),1)</f>
        <v>H</v>
      </c>
      <c r="AC38" s="9" t="str">
        <f>LEFT(RIGHT(Fixtures!AD15,2),1)</f>
        <v>A</v>
      </c>
      <c r="AD38" s="9" t="str">
        <f>LEFT(RIGHT(Fixtures!AE15,2),1)</f>
        <v>H</v>
      </c>
      <c r="AE38" s="9" t="str">
        <f>LEFT(RIGHT(Fixtures!AF15,2),1)</f>
        <v>A</v>
      </c>
      <c r="AF38" s="9" t="str">
        <f>LEFT(RIGHT(Fixtures!AG15,2),1)</f>
        <v>H</v>
      </c>
      <c r="AG38" s="9" t="str">
        <f>LEFT(RIGHT(Fixtures!AH15,2),1)</f>
        <v>H</v>
      </c>
      <c r="AH38" s="9" t="str">
        <f>LEFT(RIGHT(Fixtures!AI15,2),1)</f>
        <v>A</v>
      </c>
      <c r="AI38" s="9" t="str">
        <f>LEFT(RIGHT(Fixtures!AJ15,2),1)</f>
        <v>H</v>
      </c>
      <c r="AJ38" s="9" t="str">
        <f>LEFT(RIGHT(Fixtures!AK15,2),1)</f>
        <v>A</v>
      </c>
      <c r="AK38" s="9" t="str">
        <f>LEFT(RIGHT(Fixtures!AL15,2),1)</f>
        <v>H</v>
      </c>
      <c r="AL38" s="9" t="str">
        <f>LEFT(RIGHT(Fixtures!AM15,2),1)</f>
        <v>A</v>
      </c>
      <c r="AM38" s="9" t="str">
        <f>LEFT(RIGHT(Fixtures!AN15,2),1)</f>
        <v>H</v>
      </c>
    </row>
    <row r="39" spans="1:39" ht="12.75" customHeight="1" x14ac:dyDescent="0.35">
      <c r="A39" s="68" t="str">
        <f t="shared" si="0"/>
        <v>Newcastle</v>
      </c>
      <c r="B39" s="9" t="str">
        <f>LEFT(RIGHT(Fixtures!C16,2),1)</f>
        <v>H</v>
      </c>
      <c r="C39" s="9" t="str">
        <f>LEFT(RIGHT(Fixtures!D16,2),1)</f>
        <v>A</v>
      </c>
      <c r="D39" s="9" t="str">
        <f>LEFT(RIGHT(Fixtures!E16,2),1)</f>
        <v>H</v>
      </c>
      <c r="E39" s="9" t="str">
        <f>LEFT(RIGHT(Fixtures!F16,2),1)</f>
        <v>A</v>
      </c>
      <c r="F39" s="9" t="str">
        <f>LEFT(RIGHT(Fixtures!G16,2),1)</f>
        <v>H</v>
      </c>
      <c r="G39" s="9" t="str">
        <f>LEFT(RIGHT(Fixtures!H16,2),1)</f>
        <v>A</v>
      </c>
      <c r="H39" s="9" t="str">
        <f>LEFT(RIGHT(Fixtures!I16,2),1)</f>
        <v>H</v>
      </c>
      <c r="I39" s="9" t="str">
        <f>LEFT(RIGHT(Fixtures!J16,2),1)</f>
        <v>A</v>
      </c>
      <c r="J39" s="9" t="str">
        <f>LEFT(RIGHT(Fixtures!K16,2),1)</f>
        <v>H</v>
      </c>
      <c r="K39" s="9" t="str">
        <f>LEFT(RIGHT(Fixtures!L16,2),1)</f>
        <v>A</v>
      </c>
      <c r="L39" s="9" t="str">
        <f>LEFT(RIGHT(Fixtures!M16,2),1)</f>
        <v>H</v>
      </c>
      <c r="M39" s="9" t="str">
        <f>LEFT(RIGHT(Fixtures!N16,2),1)</f>
        <v>H</v>
      </c>
      <c r="N39" s="9" t="str">
        <f>LEFT(RIGHT(Fixtures!O16,2),1)</f>
        <v>A</v>
      </c>
      <c r="O39" s="9" t="str">
        <f>LEFT(RIGHT(Fixtures!P16,2),1)</f>
        <v>H</v>
      </c>
      <c r="P39" s="9" t="str">
        <f>LEFT(RIGHT(Fixtures!Q16,2),1)</f>
        <v>H</v>
      </c>
      <c r="Q39" s="9" t="str">
        <f>LEFT(RIGHT(Fixtures!R16,2),1)</f>
        <v>A</v>
      </c>
      <c r="R39" s="9" t="str">
        <f>LEFT(RIGHT(Fixtures!S16,2),1)</f>
        <v>A</v>
      </c>
      <c r="S39" s="9" t="str">
        <f>LEFT(RIGHT(Fixtures!T16,2),1)</f>
        <v>H</v>
      </c>
      <c r="T39" s="9" t="str">
        <f>LEFT(RIGHT(Fixtures!U16,2),1)</f>
        <v>A</v>
      </c>
      <c r="U39" s="9" t="str">
        <f>LEFT(RIGHT(Fixtures!V16,2),1)</f>
        <v>A</v>
      </c>
      <c r="V39" s="9" t="str">
        <f>LEFT(RIGHT(Fixtures!W16,2),1)</f>
        <v>H</v>
      </c>
      <c r="W39" s="9" t="str">
        <f>LEFT(RIGHT(Fixtures!X16,2),1)</f>
        <v>A</v>
      </c>
      <c r="X39" s="9" t="str">
        <f>LEFT(RIGHT(Fixtures!Y16,2),1)</f>
        <v>H</v>
      </c>
      <c r="Y39" s="9" t="str">
        <f>LEFT(RIGHT(Fixtures!Z16,2),1)</f>
        <v>H</v>
      </c>
      <c r="Z39" s="9" t="str">
        <f>LEFT(RIGHT(Fixtures!AA16,2),1)</f>
        <v>A</v>
      </c>
      <c r="AA39" s="9" t="str">
        <f>LEFT(RIGHT(Fixtures!AB16,2),1)</f>
        <v>A</v>
      </c>
      <c r="AB39" s="9" t="str">
        <f>LEFT(RIGHT(Fixtures!AC16,2),1)</f>
        <v>H</v>
      </c>
      <c r="AC39" s="9" t="str">
        <f>LEFT(RIGHT(Fixtures!AD16,2),1)</f>
        <v>H</v>
      </c>
      <c r="AD39" s="9" t="str">
        <f>LEFT(RIGHT(Fixtures!AE16,2),1)</f>
        <v>A</v>
      </c>
      <c r="AE39" s="9" t="str">
        <f>LEFT(RIGHT(Fixtures!AF16,2),1)</f>
        <v>H</v>
      </c>
      <c r="AF39" s="9" t="str">
        <f>LEFT(RIGHT(Fixtures!AG16,2),1)</f>
        <v>A</v>
      </c>
      <c r="AG39" s="9" t="str">
        <f>LEFT(RIGHT(Fixtures!AH16,2),1)</f>
        <v>A</v>
      </c>
      <c r="AH39" s="9" t="str">
        <f>LEFT(RIGHT(Fixtures!AI16,2),1)</f>
        <v>H</v>
      </c>
      <c r="AI39" s="9" t="str">
        <f>LEFT(RIGHT(Fixtures!AJ16,2),1)</f>
        <v>A</v>
      </c>
      <c r="AJ39" s="9" t="str">
        <f>LEFT(RIGHT(Fixtures!AK16,2),1)</f>
        <v>H</v>
      </c>
      <c r="AK39" s="9" t="str">
        <f>LEFT(RIGHT(Fixtures!AL16,2),1)</f>
        <v>A</v>
      </c>
      <c r="AL39" s="9" t="str">
        <f>LEFT(RIGHT(Fixtures!AM16,2),1)</f>
        <v>H</v>
      </c>
      <c r="AM39" s="9" t="str">
        <f>LEFT(RIGHT(Fixtures!AN16,2),1)</f>
        <v>A</v>
      </c>
    </row>
    <row r="40" spans="1:39" ht="12.75" customHeight="1" x14ac:dyDescent="0.35">
      <c r="A40" s="68" t="str">
        <f t="shared" si="0"/>
        <v>Southampton</v>
      </c>
      <c r="B40" s="9" t="str">
        <f>LEFT(RIGHT(Fixtures!C17,2),1)</f>
        <v>H</v>
      </c>
      <c r="C40" s="9" t="str">
        <f>LEFT(RIGHT(Fixtures!D17,2),1)</f>
        <v>A</v>
      </c>
      <c r="D40" s="9" t="str">
        <f>LEFT(RIGHT(Fixtures!E17,2),1)</f>
        <v>H</v>
      </c>
      <c r="E40" s="9" t="str">
        <f>LEFT(RIGHT(Fixtures!F17,2),1)</f>
        <v>A</v>
      </c>
      <c r="F40" s="9" t="str">
        <f>LEFT(RIGHT(Fixtures!G17,2),1)</f>
        <v>H</v>
      </c>
      <c r="G40" s="9" t="str">
        <f>LEFT(RIGHT(Fixtures!H17,2),1)</f>
        <v>A</v>
      </c>
      <c r="H40" s="9" t="str">
        <f>LEFT(RIGHT(Fixtures!I17,2),1)</f>
        <v>A</v>
      </c>
      <c r="I40" s="9" t="str">
        <f>LEFT(RIGHT(Fixtures!J17,2),1)</f>
        <v>H</v>
      </c>
      <c r="J40" s="9" t="str">
        <f>LEFT(RIGHT(Fixtures!K17,2),1)</f>
        <v>A</v>
      </c>
      <c r="K40" s="9" t="str">
        <f>LEFT(RIGHT(Fixtures!L17,2),1)</f>
        <v>H</v>
      </c>
      <c r="L40" s="9" t="str">
        <f>LEFT(RIGHT(Fixtures!M17,2),1)</f>
        <v>A</v>
      </c>
      <c r="M40" s="9" t="str">
        <f>LEFT(RIGHT(Fixtures!N17,2),1)</f>
        <v>H</v>
      </c>
      <c r="N40" s="9" t="str">
        <f>LEFT(RIGHT(Fixtures!O17,2),1)</f>
        <v>A</v>
      </c>
      <c r="O40" s="9" t="str">
        <f>LEFT(RIGHT(Fixtures!P17,2),1)</f>
        <v>H</v>
      </c>
      <c r="P40" s="9" t="str">
        <f>LEFT(RIGHT(Fixtures!Q17,2),1)</f>
        <v>A</v>
      </c>
      <c r="Q40" s="9" t="str">
        <f>LEFT(RIGHT(Fixtures!R17,2),1)</f>
        <v>A</v>
      </c>
      <c r="R40" s="9" t="str">
        <f>LEFT(RIGHT(Fixtures!S17,2),1)</f>
        <v>H</v>
      </c>
      <c r="S40" s="9" t="str">
        <f>LEFT(RIGHT(Fixtures!T17,2),1)</f>
        <v>A</v>
      </c>
      <c r="T40" s="9" t="str">
        <f>LEFT(RIGHT(Fixtures!U17,2),1)</f>
        <v>H</v>
      </c>
      <c r="U40" s="9" t="str">
        <f>LEFT(RIGHT(Fixtures!V17,2),1)</f>
        <v>H</v>
      </c>
      <c r="V40" s="9" t="str">
        <f>LEFT(RIGHT(Fixtures!W17,2),1)</f>
        <v>A</v>
      </c>
      <c r="W40" s="9" t="str">
        <f>LEFT(RIGHT(Fixtures!X17,2),1)</f>
        <v>A</v>
      </c>
      <c r="X40" s="9" t="str">
        <f>LEFT(RIGHT(Fixtures!Y17,2),1)</f>
        <v>H</v>
      </c>
      <c r="Y40" s="9" t="str">
        <f>LEFT(RIGHT(Fixtures!Z17,2),1)</f>
        <v>H</v>
      </c>
      <c r="Z40" s="9" t="str">
        <f>LEFT(RIGHT(Fixtures!AA17,2),1)</f>
        <v>A</v>
      </c>
      <c r="AA40" s="9" t="str">
        <f>LEFT(RIGHT(Fixtures!AB17,2),1)</f>
        <v>H</v>
      </c>
      <c r="AB40" s="9" t="str">
        <f>LEFT(RIGHT(Fixtures!AC17,2),1)</f>
        <v>A</v>
      </c>
      <c r="AC40" s="9" t="str">
        <f>LEFT(RIGHT(Fixtures!AD17,2),1)</f>
        <v>H</v>
      </c>
      <c r="AD40" s="9" t="str">
        <f>LEFT(RIGHT(Fixtures!AE17,2),1)</f>
        <v>A</v>
      </c>
      <c r="AE40" s="9" t="str">
        <f>LEFT(RIGHT(Fixtures!AF17,2),1)</f>
        <v>H</v>
      </c>
      <c r="AF40" s="9" t="str">
        <f>LEFT(RIGHT(Fixtures!AG17,2),1)</f>
        <v>A</v>
      </c>
      <c r="AG40" s="9" t="str">
        <f>LEFT(RIGHT(Fixtures!AH17,2),1)</f>
        <v>A</v>
      </c>
      <c r="AH40" s="9" t="str">
        <f>LEFT(RIGHT(Fixtures!AI17,2),1)</f>
        <v>H</v>
      </c>
      <c r="AI40" s="9" t="str">
        <f>LEFT(RIGHT(Fixtures!AJ17,2),1)</f>
        <v>H</v>
      </c>
      <c r="AJ40" s="9" t="str">
        <f>LEFT(RIGHT(Fixtures!AK17,2),1)</f>
        <v>A</v>
      </c>
      <c r="AK40" s="9" t="str">
        <f>LEFT(RIGHT(Fixtures!AL17,2),1)</f>
        <v>H</v>
      </c>
      <c r="AL40" s="9" t="str">
        <f>LEFT(RIGHT(Fixtures!AM17,2),1)</f>
        <v>A</v>
      </c>
      <c r="AM40" s="9" t="str">
        <f>LEFT(RIGHT(Fixtures!AN17,2),1)</f>
        <v>H</v>
      </c>
    </row>
    <row r="41" spans="1:39" ht="12.75" customHeight="1" x14ac:dyDescent="0.35">
      <c r="A41" s="68" t="str">
        <f>A19</f>
        <v>Tottenham</v>
      </c>
      <c r="B41" s="9" t="str">
        <f>LEFT(RIGHT(Fixtures!C18,2),1)</f>
        <v>A</v>
      </c>
      <c r="C41" s="9" t="str">
        <f>LEFT(RIGHT(Fixtures!D18,2),1)</f>
        <v>H</v>
      </c>
      <c r="D41" s="9" t="str">
        <f>LEFT(RIGHT(Fixtures!E18,2),1)</f>
        <v>A</v>
      </c>
      <c r="E41" s="9" t="str">
        <f>LEFT(RIGHT(Fixtures!F18,2),1)</f>
        <v>A</v>
      </c>
      <c r="F41" s="9" t="str">
        <f>LEFT(RIGHT(Fixtures!G18,2),1)</f>
        <v>H</v>
      </c>
      <c r="G41" s="9" t="str">
        <f>LEFT(RIGHT(Fixtures!H18,2),1)</f>
        <v>A</v>
      </c>
      <c r="H41" s="9" t="str">
        <f>LEFT(RIGHT(Fixtures!I18,2),1)</f>
        <v>A</v>
      </c>
      <c r="I41" s="9" t="str">
        <f>LEFT(RIGHT(Fixtures!J18,2),1)</f>
        <v>H</v>
      </c>
      <c r="J41" s="9" t="str">
        <f>LEFT(RIGHT(Fixtures!K18,2),1)</f>
        <v>A</v>
      </c>
      <c r="K41" s="9" t="str">
        <f>LEFT(RIGHT(Fixtures!L18,2),1)</f>
        <v>H</v>
      </c>
      <c r="L41" s="9" t="str">
        <f>LEFT(RIGHT(Fixtures!M18,2),1)</f>
        <v>A</v>
      </c>
      <c r="M41" s="9" t="str">
        <f>LEFT(RIGHT(Fixtures!N18,2),1)</f>
        <v>A</v>
      </c>
      <c r="N41" s="9" t="str">
        <f>LEFT(RIGHT(Fixtures!O18,2),1)</f>
        <v>H</v>
      </c>
      <c r="O41" s="9" t="str">
        <f>LEFT(RIGHT(Fixtures!P18,2),1)</f>
        <v>A</v>
      </c>
      <c r="P41" s="9" t="str">
        <f>LEFT(RIGHT(Fixtures!Q18,2),1)</f>
        <v>H</v>
      </c>
      <c r="Q41" s="9" t="str">
        <f>LEFT(RIGHT(Fixtures!R18,2),1)</f>
        <v>A</v>
      </c>
      <c r="R41" s="9" t="str">
        <f>LEFT(RIGHT(Fixtures!S18,2),1)</f>
        <v>H</v>
      </c>
      <c r="S41" s="9" t="str">
        <f>LEFT(RIGHT(Fixtures!T18,2),1)</f>
        <v>A</v>
      </c>
      <c r="T41" s="9" t="str">
        <f>LEFT(RIGHT(Fixtures!U18,2),1)</f>
        <v>H</v>
      </c>
      <c r="U41" s="9" t="str">
        <f>LEFT(RIGHT(Fixtures!V18,2),1)</f>
        <v>H</v>
      </c>
      <c r="V41" s="9" t="str">
        <f>LEFT(RIGHT(Fixtures!W18,2),1)</f>
        <v>A</v>
      </c>
      <c r="W41" s="9" t="str">
        <f>LEFT(RIGHT(Fixtures!X18,2),1)</f>
        <v>H</v>
      </c>
      <c r="X41" s="9" t="str">
        <f>LEFT(RIGHT(Fixtures!Y18,2),1)</f>
        <v>A</v>
      </c>
      <c r="Y41" s="9" t="str">
        <f>LEFT(RIGHT(Fixtures!Z18,2),1)</f>
        <v>H</v>
      </c>
      <c r="Z41" s="9" t="str">
        <f>LEFT(RIGHT(Fixtures!AA18,2),1)</f>
        <v>H</v>
      </c>
      <c r="AA41" s="9" t="str">
        <f>LEFT(RIGHT(Fixtures!AB18,2),1)</f>
        <v>H</v>
      </c>
      <c r="AB41" s="9" t="str">
        <f>LEFT(RIGHT(Fixtures!AC18,2),1)</f>
        <v>A</v>
      </c>
      <c r="AC41" s="9" t="str">
        <f>LEFT(RIGHT(Fixtures!AD18,2),1)</f>
        <v>A</v>
      </c>
      <c r="AD41" s="9" t="str">
        <f>LEFT(RIGHT(Fixtures!AE18,2),1)</f>
        <v>H</v>
      </c>
      <c r="AE41" s="9" t="str">
        <f>LEFT(RIGHT(Fixtures!AF18,2),1)</f>
        <v>A</v>
      </c>
      <c r="AF41" s="9" t="str">
        <f>LEFT(RIGHT(Fixtures!AG18,2),1)</f>
        <v>H</v>
      </c>
      <c r="AG41" s="9" t="str">
        <f>LEFT(RIGHT(Fixtures!AH18,2),1)</f>
        <v>A</v>
      </c>
      <c r="AH41" s="9" t="str">
        <f>LEFT(RIGHT(Fixtures!AI18,2),1)</f>
        <v>H</v>
      </c>
      <c r="AI41" s="9" t="str">
        <f>LEFT(RIGHT(Fixtures!AJ18,2),1)</f>
        <v>H</v>
      </c>
      <c r="AJ41" s="9" t="str">
        <f>LEFT(RIGHT(Fixtures!AK18,2),1)</f>
        <v>A</v>
      </c>
      <c r="AK41" s="9" t="str">
        <f>LEFT(RIGHT(Fixtures!AL18,2),1)</f>
        <v>H</v>
      </c>
      <c r="AL41" s="9" t="str">
        <f>LEFT(RIGHT(Fixtures!AM18,2),1)</f>
        <v>A</v>
      </c>
      <c r="AM41" s="9" t="str">
        <f>LEFT(RIGHT(Fixtures!AN18,2),1)</f>
        <v>H</v>
      </c>
    </row>
    <row r="42" spans="1:39" ht="12.75" customHeight="1" x14ac:dyDescent="0.35">
      <c r="A42" s="68" t="str">
        <f t="shared" si="0"/>
        <v>Watford</v>
      </c>
      <c r="B42" s="9" t="str">
        <f>LEFT(RIGHT(Fixtures!C19,2),1)</f>
        <v>H</v>
      </c>
      <c r="C42" s="9" t="str">
        <f>LEFT(RIGHT(Fixtures!D19,2),1)</f>
        <v>A</v>
      </c>
      <c r="D42" s="9" t="str">
        <f>LEFT(RIGHT(Fixtures!E19,2),1)</f>
        <v>H</v>
      </c>
      <c r="E42" s="9" t="str">
        <f>LEFT(RIGHT(Fixtures!F19,2),1)</f>
        <v>H</v>
      </c>
      <c r="F42" s="9" t="str">
        <f>LEFT(RIGHT(Fixtures!G19,2),1)</f>
        <v>H</v>
      </c>
      <c r="G42" s="9" t="str">
        <f>LEFT(RIGHT(Fixtures!H19,2),1)</f>
        <v>A</v>
      </c>
      <c r="H42" s="9" t="str">
        <f>LEFT(RIGHT(Fixtures!I19,2),1)</f>
        <v>A</v>
      </c>
      <c r="I42" s="9" t="str">
        <f>LEFT(RIGHT(Fixtures!J19,2),1)</f>
        <v>H</v>
      </c>
      <c r="J42" s="9" t="str">
        <f>LEFT(RIGHT(Fixtures!K19,2),1)</f>
        <v>A</v>
      </c>
      <c r="K42" s="9" t="str">
        <f>LEFT(RIGHT(Fixtures!L19,2),1)</f>
        <v>H</v>
      </c>
      <c r="L42" s="9" t="str">
        <f>LEFT(RIGHT(Fixtures!M19,2),1)</f>
        <v>A</v>
      </c>
      <c r="M42" s="9" t="str">
        <f>LEFT(RIGHT(Fixtures!N19,2),1)</f>
        <v>A</v>
      </c>
      <c r="N42" s="9" t="str">
        <f>LEFT(RIGHT(Fixtures!O19,2),1)</f>
        <v>H</v>
      </c>
      <c r="O42" s="9" t="str">
        <f>LEFT(RIGHT(Fixtures!P19,2),1)</f>
        <v>A</v>
      </c>
      <c r="P42" s="9" t="str">
        <f>LEFT(RIGHT(Fixtures!Q19,2),1)</f>
        <v>H</v>
      </c>
      <c r="Q42" s="9" t="str">
        <f>LEFT(RIGHT(Fixtures!R19,2),1)</f>
        <v>A</v>
      </c>
      <c r="R42" s="9" t="str">
        <f>LEFT(RIGHT(Fixtures!S19,2),1)</f>
        <v>H</v>
      </c>
      <c r="S42" s="9" t="str">
        <f>LEFT(RIGHT(Fixtures!T19,2),1)</f>
        <v>A</v>
      </c>
      <c r="T42" s="9" t="str">
        <f>LEFT(RIGHT(Fixtures!U19,2),1)</f>
        <v>H</v>
      </c>
      <c r="U42" s="9" t="str">
        <f>LEFT(RIGHT(Fixtures!V19,2),1)</f>
        <v>H</v>
      </c>
      <c r="V42" s="9" t="str">
        <f>LEFT(RIGHT(Fixtures!W19,2),1)</f>
        <v>A</v>
      </c>
      <c r="W42" s="9" t="str">
        <f>LEFT(RIGHT(Fixtures!X19,2),1)</f>
        <v>A</v>
      </c>
      <c r="X42" s="9" t="str">
        <f>LEFT(RIGHT(Fixtures!Y19,2),1)</f>
        <v>H</v>
      </c>
      <c r="Y42" s="9" t="str">
        <f>LEFT(RIGHT(Fixtures!Z19,2),1)</f>
        <v>A</v>
      </c>
      <c r="Z42" s="9" t="str">
        <f>LEFT(RIGHT(Fixtures!AA19,2),1)</f>
        <v>A</v>
      </c>
      <c r="AA42" s="9" t="str">
        <f>LEFT(RIGHT(Fixtures!AB19,2),1)</f>
        <v>H</v>
      </c>
      <c r="AB42" s="9" t="str">
        <f>LEFT(RIGHT(Fixtures!AC19,2),1)</f>
        <v>A</v>
      </c>
      <c r="AC42" s="9" t="str">
        <f>LEFT(RIGHT(Fixtures!AD19,2),1)</f>
        <v>A</v>
      </c>
      <c r="AD42" s="9" t="str">
        <f>LEFT(RIGHT(Fixtures!AE19,2),1)</f>
        <v>H</v>
      </c>
      <c r="AE42" s="9" t="str">
        <f>LEFT(RIGHT(Fixtures!AF19,2),1)</f>
        <v>A</v>
      </c>
      <c r="AF42" s="9" t="str">
        <f>LEFT(RIGHT(Fixtures!AG19,2),1)</f>
        <v>H</v>
      </c>
      <c r="AG42" s="9" t="str">
        <f>LEFT(RIGHT(Fixtures!AH19,2),1)</f>
        <v>A</v>
      </c>
      <c r="AH42" s="9" t="str">
        <f>LEFT(RIGHT(Fixtures!AI19,2),1)</f>
        <v>H</v>
      </c>
      <c r="AI42" s="9" t="str">
        <f>LEFT(RIGHT(Fixtures!AJ19,2),1)</f>
        <v>H</v>
      </c>
      <c r="AJ42" s="9" t="str">
        <f>LEFT(RIGHT(Fixtures!AK19,2),1)</f>
        <v>A</v>
      </c>
      <c r="AK42" s="9" t="str">
        <f>LEFT(RIGHT(Fixtures!AL19,2),1)</f>
        <v>H</v>
      </c>
      <c r="AL42" s="9" t="str">
        <f>LEFT(RIGHT(Fixtures!AM19,2),1)</f>
        <v>A</v>
      </c>
      <c r="AM42" s="9" t="str">
        <f>LEFT(RIGHT(Fixtures!AN19,2),1)</f>
        <v>H</v>
      </c>
    </row>
    <row r="43" spans="1:39" ht="12.75" customHeight="1" x14ac:dyDescent="0.35">
      <c r="A43" s="68" t="str">
        <f t="shared" si="0"/>
        <v>West Ham</v>
      </c>
      <c r="B43" s="9" t="str">
        <f>LEFT(RIGHT(Fixtures!C20,2),1)</f>
        <v>A</v>
      </c>
      <c r="C43" s="9" t="str">
        <f>LEFT(RIGHT(Fixtures!D20,2),1)</f>
        <v>H</v>
      </c>
      <c r="D43" s="9" t="str">
        <f>LEFT(RIGHT(Fixtures!E20,2),1)</f>
        <v>A</v>
      </c>
      <c r="E43" s="9" t="str">
        <f>LEFT(RIGHT(Fixtures!F20,2),1)</f>
        <v>H</v>
      </c>
      <c r="F43" s="9" t="str">
        <f>LEFT(RIGHT(Fixtures!G20,2),1)</f>
        <v>A</v>
      </c>
      <c r="G43" s="9" t="str">
        <f>LEFT(RIGHT(Fixtures!H20,2),1)</f>
        <v>H</v>
      </c>
      <c r="H43" s="9" t="str">
        <f>LEFT(RIGHT(Fixtures!I20,2),1)</f>
        <v>H</v>
      </c>
      <c r="I43" s="9" t="str">
        <f>LEFT(RIGHT(Fixtures!J20,2),1)</f>
        <v>A</v>
      </c>
      <c r="J43" s="9" t="str">
        <f>LEFT(RIGHT(Fixtures!K20,2),1)</f>
        <v>H</v>
      </c>
      <c r="K43" s="9" t="str">
        <f>LEFT(RIGHT(Fixtures!L20,2),1)</f>
        <v>A</v>
      </c>
      <c r="L43" s="9" t="str">
        <f>LEFT(RIGHT(Fixtures!M20,2),1)</f>
        <v>H</v>
      </c>
      <c r="M43" s="9" t="str">
        <f>LEFT(RIGHT(Fixtures!N20,2),1)</f>
        <v>A</v>
      </c>
      <c r="N43" s="9" t="str">
        <f>LEFT(RIGHT(Fixtures!O20,2),1)</f>
        <v>H</v>
      </c>
      <c r="O43" s="9" t="str">
        <f>LEFT(RIGHT(Fixtures!P20,2),1)</f>
        <v>A</v>
      </c>
      <c r="P43" s="9" t="str">
        <f>LEFT(RIGHT(Fixtures!Q20,2),1)</f>
        <v>H</v>
      </c>
      <c r="Q43" s="9" t="str">
        <f>LEFT(RIGHT(Fixtures!R20,2),1)</f>
        <v>H</v>
      </c>
      <c r="R43" s="9" t="str">
        <f>LEFT(RIGHT(Fixtures!S20,2),1)</f>
        <v>A</v>
      </c>
      <c r="S43" s="9" t="str">
        <f>LEFT(RIGHT(Fixtures!T20,2),1)</f>
        <v>H</v>
      </c>
      <c r="T43" s="9" t="str">
        <f>LEFT(RIGHT(Fixtures!U20,2),1)</f>
        <v>A</v>
      </c>
      <c r="U43" s="9" t="str">
        <f>LEFT(RIGHT(Fixtures!V20,2),1)</f>
        <v>A</v>
      </c>
      <c r="V43" s="9" t="str">
        <f>LEFT(RIGHT(Fixtures!W20,2),1)</f>
        <v>H</v>
      </c>
      <c r="W43" s="9" t="str">
        <f>LEFT(RIGHT(Fixtures!X20,2),1)</f>
        <v>H</v>
      </c>
      <c r="X43" s="9" t="str">
        <f>LEFT(RIGHT(Fixtures!Y20,2),1)</f>
        <v>A</v>
      </c>
      <c r="Y43" s="9" t="str">
        <f>LEFT(RIGHT(Fixtures!Z20,2),1)</f>
        <v>A</v>
      </c>
      <c r="Z43" s="9" t="str">
        <f>LEFT(RIGHT(Fixtures!AA20,2),1)</f>
        <v>H</v>
      </c>
      <c r="AA43" s="9" t="str">
        <f>LEFT(RIGHT(Fixtures!AB20,2),1)</f>
        <v>A</v>
      </c>
      <c r="AB43" s="9" t="str">
        <f>LEFT(RIGHT(Fixtures!AC20,2),1)</f>
        <v>H</v>
      </c>
      <c r="AC43" s="9" t="str">
        <f>LEFT(RIGHT(Fixtures!AD20,2),1)</f>
        <v>A</v>
      </c>
      <c r="AD43" s="9" t="str">
        <f>LEFT(RIGHT(Fixtures!AE20,2),1)</f>
        <v>H</v>
      </c>
      <c r="AE43" s="9" t="str">
        <f>LEFT(RIGHT(Fixtures!AF20,2),1)</f>
        <v>A</v>
      </c>
      <c r="AF43" s="9" t="str">
        <f>LEFT(RIGHT(Fixtures!AG20,2),1)</f>
        <v>H</v>
      </c>
      <c r="AG43" s="9" t="str">
        <f>LEFT(RIGHT(Fixtures!AH20,2),1)</f>
        <v>H</v>
      </c>
      <c r="AH43" s="9" t="str">
        <f>LEFT(RIGHT(Fixtures!AI20,2),1)</f>
        <v>A</v>
      </c>
      <c r="AI43" s="9" t="str">
        <f>LEFT(RIGHT(Fixtures!AJ20,2),1)</f>
        <v>A</v>
      </c>
      <c r="AJ43" s="9" t="str">
        <f>LEFT(RIGHT(Fixtures!AK20,2),1)</f>
        <v>H</v>
      </c>
      <c r="AK43" s="9" t="str">
        <f>LEFT(RIGHT(Fixtures!AL20,2),1)</f>
        <v>A</v>
      </c>
      <c r="AL43" s="9" t="str">
        <f>LEFT(RIGHT(Fixtures!AM20,2),1)</f>
        <v>H</v>
      </c>
      <c r="AM43" s="9" t="str">
        <f>LEFT(RIGHT(Fixtures!AN20,2),1)</f>
        <v>A</v>
      </c>
    </row>
    <row r="44" spans="1:39" ht="12.75" customHeight="1" x14ac:dyDescent="0.35">
      <c r="A44" s="68" t="str">
        <f t="shared" si="0"/>
        <v>Wolves</v>
      </c>
      <c r="B44" s="9" t="str">
        <f>LEFT(RIGHT(Fixtures!C21,2),1)</f>
        <v>H</v>
      </c>
      <c r="C44" s="9" t="str">
        <f>LEFT(RIGHT(Fixtures!D21,2),1)</f>
        <v>A</v>
      </c>
      <c r="D44" s="9" t="str">
        <f>LEFT(RIGHT(Fixtures!E21,2),1)</f>
        <v>H</v>
      </c>
      <c r="E44" s="9" t="str">
        <f>LEFT(RIGHT(Fixtures!F21,2),1)</f>
        <v>A</v>
      </c>
      <c r="F44" s="9" t="str">
        <f>LEFT(RIGHT(Fixtures!G21,2),1)</f>
        <v>H</v>
      </c>
      <c r="G44" s="9" t="str">
        <f>LEFT(RIGHT(Fixtures!H21,2),1)</f>
        <v>A</v>
      </c>
      <c r="H44" s="9" t="str">
        <f>LEFT(RIGHT(Fixtures!I21,2),1)</f>
        <v>H</v>
      </c>
      <c r="I44" s="9" t="str">
        <f>LEFT(RIGHT(Fixtures!J21,2),1)</f>
        <v>A</v>
      </c>
      <c r="J44" s="9" t="str">
        <f>LEFT(RIGHT(Fixtures!K21,2),1)</f>
        <v>H</v>
      </c>
      <c r="K44" s="9" t="str">
        <f>LEFT(RIGHT(Fixtures!L21,2),1)</f>
        <v>A</v>
      </c>
      <c r="L44" s="9" t="str">
        <f>LEFT(RIGHT(Fixtures!M21,2),1)</f>
        <v>H</v>
      </c>
      <c r="M44" s="9" t="str">
        <f>LEFT(RIGHT(Fixtures!N21,2),1)</f>
        <v>A</v>
      </c>
      <c r="N44" s="9" t="str">
        <f>LEFT(RIGHT(Fixtures!O21,2),1)</f>
        <v>H</v>
      </c>
      <c r="O44" s="9" t="str">
        <f>LEFT(RIGHT(Fixtures!P21,2),1)</f>
        <v>A</v>
      </c>
      <c r="P44" s="9" t="str">
        <f>LEFT(RIGHT(Fixtures!Q21,2),1)</f>
        <v>H</v>
      </c>
      <c r="Q44" s="9" t="str">
        <f>LEFT(RIGHT(Fixtures!R21,2),1)</f>
        <v>A</v>
      </c>
      <c r="R44" s="9" t="str">
        <f>LEFT(RIGHT(Fixtures!S21,2),1)</f>
        <v>H</v>
      </c>
      <c r="S44" s="9" t="str">
        <f>LEFT(RIGHT(Fixtures!T21,2),1)</f>
        <v>H</v>
      </c>
      <c r="T44" s="9" t="str">
        <f>LEFT(RIGHT(Fixtures!U21,2),1)</f>
        <v>A</v>
      </c>
      <c r="U44" s="9" t="str">
        <f>LEFT(RIGHT(Fixtures!V21,2),1)</f>
        <v>A</v>
      </c>
      <c r="V44" s="9" t="str">
        <f>LEFT(RIGHT(Fixtures!W21,2),1)</f>
        <v>H</v>
      </c>
      <c r="W44" s="9" t="str">
        <f>LEFT(RIGHT(Fixtures!X21,2),1)</f>
        <v>A</v>
      </c>
      <c r="X44" s="9" t="str">
        <f>LEFT(RIGHT(Fixtures!Y21,2),1)</f>
        <v>H</v>
      </c>
      <c r="Y44" s="9" t="str">
        <f>LEFT(RIGHT(Fixtures!Z21,2),1)</f>
        <v>H</v>
      </c>
      <c r="Z44" s="9" t="str">
        <f>LEFT(RIGHT(Fixtures!AA21,2),1)</f>
        <v>A</v>
      </c>
      <c r="AA44" s="9" t="str">
        <f>LEFT(RIGHT(Fixtures!AB21,2),1)</f>
        <v>H</v>
      </c>
      <c r="AB44" s="9" t="str">
        <f>LEFT(RIGHT(Fixtures!AC21,2),1)</f>
        <v>A</v>
      </c>
      <c r="AC44" s="9" t="str">
        <f>LEFT(RIGHT(Fixtures!AD21,2),1)</f>
        <v>A</v>
      </c>
      <c r="AD44" s="9" t="str">
        <f>LEFT(RIGHT(Fixtures!AE21,2),1)</f>
        <v>H</v>
      </c>
      <c r="AE44" s="9" t="str">
        <f>LEFT(RIGHT(Fixtures!AF21,2),1)</f>
        <v>A</v>
      </c>
      <c r="AF44" s="9" t="str">
        <f>LEFT(RIGHT(Fixtures!AG21,2),1)</f>
        <v>H</v>
      </c>
      <c r="AG44" s="9" t="str">
        <f>LEFT(RIGHT(Fixtures!AH21,2),1)</f>
        <v>A</v>
      </c>
      <c r="AH44" s="9" t="str">
        <f>LEFT(RIGHT(Fixtures!AI21,2),1)</f>
        <v>H</v>
      </c>
      <c r="AI44" s="9" t="str">
        <f>LEFT(RIGHT(Fixtures!AJ21,2),1)</f>
        <v>A</v>
      </c>
      <c r="AJ44" s="9" t="str">
        <f>LEFT(RIGHT(Fixtures!AK21,2),1)</f>
        <v>H</v>
      </c>
      <c r="AK44" s="9" t="str">
        <f>LEFT(RIGHT(Fixtures!AL21,2),1)</f>
        <v>A</v>
      </c>
      <c r="AL44" s="9" t="str">
        <f>LEFT(RIGHT(Fixtures!AM21,2),1)</f>
        <v>H</v>
      </c>
      <c r="AM44" s="9" t="str">
        <f>LEFT(RIGHT(Fixtures!AN21,2),1)</f>
        <v>A</v>
      </c>
    </row>
    <row r="45" spans="1:39" ht="15.75" customHeight="1" x14ac:dyDescent="0.3">
      <c r="A45" s="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s="70" customFormat="1" ht="12.75" customHeight="1" x14ac:dyDescent="0.35">
      <c r="A46" s="69" t="s">
        <v>1</v>
      </c>
      <c r="B46" s="69" t="s">
        <v>6</v>
      </c>
      <c r="C46" s="69" t="s">
        <v>7</v>
      </c>
      <c r="D46" s="69" t="s">
        <v>8</v>
      </c>
      <c r="E46" s="69" t="s">
        <v>9</v>
      </c>
      <c r="F46" s="69" t="s">
        <v>10</v>
      </c>
      <c r="G46" s="69" t="s">
        <v>11</v>
      </c>
      <c r="H46" s="69" t="s">
        <v>12</v>
      </c>
      <c r="I46" s="69" t="s">
        <v>13</v>
      </c>
      <c r="J46" s="69" t="s">
        <v>14</v>
      </c>
      <c r="K46" s="69" t="s">
        <v>15</v>
      </c>
      <c r="L46" s="68" t="s">
        <v>16</v>
      </c>
      <c r="M46" s="68" t="s">
        <v>17</v>
      </c>
      <c r="N46" s="68" t="s">
        <v>18</v>
      </c>
      <c r="O46" s="68" t="s">
        <v>19</v>
      </c>
      <c r="P46" s="68" t="s">
        <v>20</v>
      </c>
      <c r="Q46" s="68" t="s">
        <v>21</v>
      </c>
      <c r="R46" s="68" t="s">
        <v>22</v>
      </c>
      <c r="S46" s="68" t="s">
        <v>23</v>
      </c>
      <c r="T46" s="68" t="s">
        <v>24</v>
      </c>
      <c r="U46" s="68" t="s">
        <v>25</v>
      </c>
      <c r="V46" s="68" t="s">
        <v>26</v>
      </c>
      <c r="W46" s="68" t="s">
        <v>27</v>
      </c>
      <c r="X46" s="68" t="s">
        <v>28</v>
      </c>
      <c r="Y46" s="68" t="s">
        <v>29</v>
      </c>
      <c r="Z46" s="68" t="s">
        <v>30</v>
      </c>
      <c r="AA46" s="68" t="s">
        <v>31</v>
      </c>
      <c r="AB46" s="68" t="s">
        <v>32</v>
      </c>
      <c r="AC46" s="68" t="s">
        <v>33</v>
      </c>
      <c r="AD46" s="68" t="s">
        <v>34</v>
      </c>
      <c r="AE46" s="68" t="s">
        <v>35</v>
      </c>
      <c r="AF46" s="68" t="s">
        <v>36</v>
      </c>
      <c r="AG46" s="68" t="s">
        <v>37</v>
      </c>
      <c r="AH46" s="68" t="s">
        <v>38</v>
      </c>
      <c r="AI46" s="68" t="s">
        <v>39</v>
      </c>
      <c r="AJ46" s="68" t="s">
        <v>40</v>
      </c>
      <c r="AK46" s="68" t="s">
        <v>41</v>
      </c>
      <c r="AL46" s="68" t="s">
        <v>42</v>
      </c>
      <c r="AM46" s="68" t="s">
        <v>43</v>
      </c>
    </row>
    <row r="47" spans="1:39" ht="12.75" customHeight="1" x14ac:dyDescent="0.35">
      <c r="A47" s="68" t="str">
        <f>A3</f>
        <v>Arsenal</v>
      </c>
      <c r="B47" s="4">
        <f>VLOOKUP(B3,Difficulties!$B$3:$F$22,IF(Calc_VsAtt!B25="H",5,3),FALSE)+VLOOKUP($A47,Difficulties!$A$3:$F$22,IF(Calc_VsAtt!B25="H",3,5),FALSE)</f>
        <v>0.84736842105262411</v>
      </c>
      <c r="C47" s="4">
        <f>VLOOKUP(C3,Difficulties!$B$3:$F$22,IF(Calc_VsAtt!C25="H",5,3),FALSE)+VLOOKUP($A47,Difficulties!$A$3:$F$22,IF(Calc_VsAtt!C25="H",3,5),FALSE)</f>
        <v>-0.78421052631578902</v>
      </c>
      <c r="D47" s="4">
        <f>VLOOKUP(D3,Difficulties!$B$3:$F$22,IF(Calc_VsAtt!D25="H",5,3),FALSE)+VLOOKUP($A47,Difficulties!$A$3:$F$22,IF(Calc_VsAtt!D25="H",3,5),FALSE)</f>
        <v>2.373684210526307</v>
      </c>
      <c r="E47" s="4">
        <f>VLOOKUP(E3,Difficulties!$B$3:$F$22,IF(Calc_VsAtt!E25="H",5,3),FALSE)+VLOOKUP($A47,Difficulties!$A$3:$F$22,IF(Calc_VsAtt!E25="H",3,5),FALSE)</f>
        <v>-0.25684210526315798</v>
      </c>
      <c r="F47" s="4">
        <f>VLOOKUP(F3,Difficulties!$B$3:$F$22,IF(Calc_VsAtt!F25="H",5,3),FALSE)+VLOOKUP($A47,Difficulties!$A$3:$F$22,IF(Calc_VsAtt!F25="H",3,5),FALSE)</f>
        <v>-0.731578947368421</v>
      </c>
      <c r="G47" s="4">
        <f>VLOOKUP(G3,Difficulties!$B$3:$F$22,IF(Calc_VsAtt!G25="H",5,3),FALSE)+VLOOKUP($A47,Difficulties!$A$3:$F$22,IF(Calc_VsAtt!G25="H",3,5),FALSE)</f>
        <v>2.0578947368420959</v>
      </c>
      <c r="H47" s="4">
        <f>VLOOKUP(H3,Difficulties!$B$3:$F$22,IF(Calc_VsAtt!H25="H",5,3),FALSE)+VLOOKUP($A47,Difficulties!$A$3:$F$22,IF(Calc_VsAtt!H25="H",3,5),FALSE)</f>
        <v>1.899999999999991</v>
      </c>
      <c r="I47" s="4">
        <f>VLOOKUP(I3,Difficulties!$B$3:$F$22,IF(Calc_VsAtt!I25="H",5,3),FALSE)+VLOOKUP($A47,Difficulties!$A$3:$F$22,IF(Calc_VsAtt!I25="H",3,5),FALSE)</f>
        <v>-0.22684210526315801</v>
      </c>
      <c r="J47" s="4">
        <f>VLOOKUP(J3,Difficulties!$B$3:$F$22,IF(Calc_VsAtt!J25="H",5,3),FALSE)+VLOOKUP($A47,Difficulties!$A$3:$F$22,IF(Calc_VsAtt!J25="H",3,5),FALSE)</f>
        <v>2.1631578947368331</v>
      </c>
      <c r="K47" s="4">
        <f>VLOOKUP(K3,Difficulties!$B$3:$F$22,IF(Calc_VsAtt!K25="H",5,3),FALSE)+VLOOKUP($A47,Difficulties!$A$3:$F$22,IF(Calc_VsAtt!K25="H",3,5),FALSE)</f>
        <v>-0.20526315789473709</v>
      </c>
      <c r="L47" s="4">
        <f>VLOOKUP(L3,Difficulties!$B$3:$F$22,IF(Calc_VsAtt!L25="H",5,3),FALSE)+VLOOKUP($A47,Difficulties!$A$3:$F$22,IF(Calc_VsAtt!L25="H",3,5),FALSE)</f>
        <v>1.636842105263149</v>
      </c>
      <c r="M47" s="4">
        <f>VLOOKUP(M3,Difficulties!$B$3:$F$22,IF(Calc_VsAtt!M25="H",5,3),FALSE)+VLOOKUP($A47,Difficulties!$A$3:$F$22,IF(Calc_VsAtt!M25="H",3,5),FALSE)</f>
        <v>1.7526315789473601</v>
      </c>
      <c r="N47" s="4">
        <f>VLOOKUP(N3,Difficulties!$B$3:$F$22,IF(Calc_VsAtt!N25="H",5,3),FALSE)+VLOOKUP($A47,Difficulties!$A$3:$F$22,IF(Calc_VsAtt!N25="H",3,5),FALSE)</f>
        <v>-4.7368421052632004E-2</v>
      </c>
      <c r="O47" s="4">
        <f>VLOOKUP(O3,Difficulties!$B$3:$F$22,IF(Calc_VsAtt!O25="H",5,3),FALSE)+VLOOKUP($A47,Difficulties!$A$3:$F$22,IF(Calc_VsAtt!O25="H",3,5),FALSE)</f>
        <v>1.2157894736842021</v>
      </c>
      <c r="P47" s="4">
        <f>VLOOKUP(P3,Difficulties!$B$3:$F$22,IF(Calc_VsAtt!P25="H",5,3),FALSE)+VLOOKUP($A47,Difficulties!$A$3:$F$22,IF(Calc_VsAtt!P25="H",3,5),FALSE)</f>
        <v>-1.152631578947368</v>
      </c>
      <c r="Q47" s="4">
        <f>VLOOKUP(Q3,Difficulties!$B$3:$F$22,IF(Calc_VsAtt!Q25="H",5,3),FALSE)+VLOOKUP($A47,Difficulties!$A$3:$F$22,IF(Calc_VsAtt!Q25="H",3,5),FALSE)</f>
        <v>1.899999999999991</v>
      </c>
      <c r="R47" s="4">
        <f>VLOOKUP(R3,Difficulties!$B$3:$F$22,IF(Calc_VsAtt!R25="H",5,3),FALSE)+VLOOKUP($A47,Difficulties!$A$3:$F$22,IF(Calc_VsAtt!R25="H",3,5),FALSE)</f>
        <v>-0.2578947368421054</v>
      </c>
      <c r="S47" s="4">
        <f>VLOOKUP(S3,Difficulties!$B$3:$F$22,IF(Calc_VsAtt!S25="H",5,3),FALSE)+VLOOKUP($A47,Difficulties!$A$3:$F$22,IF(Calc_VsAtt!S25="H",3,5),FALSE)</f>
        <v>1.321052631578939</v>
      </c>
      <c r="T47" s="4">
        <f>VLOOKUP(T3,Difficulties!$B$3:$F$22,IF(Calc_VsAtt!T25="H",5,3),FALSE)+VLOOKUP($A47,Difficulties!$A$3:$F$22,IF(Calc_VsAtt!T25="H",3,5),FALSE)</f>
        <v>-0.31052631578947371</v>
      </c>
      <c r="U47" s="4">
        <f>VLOOKUP(U3,Difficulties!$B$3:$F$22,IF(Calc_VsAtt!U25="H",5,3),FALSE)+VLOOKUP($A47,Difficulties!$A$3:$F$22,IF(Calc_VsAtt!U25="H",3,5),FALSE)</f>
        <v>-1.1000000000000001</v>
      </c>
      <c r="V47" s="4">
        <f>VLOOKUP(V3,Difficulties!$B$3:$F$22,IF(Calc_VsAtt!V25="H",5,3),FALSE)+VLOOKUP($A47,Difficulties!$A$3:$F$22,IF(Calc_VsAtt!V25="H",3,5),FALSE)</f>
        <v>1.92263157894736</v>
      </c>
      <c r="W47" s="4">
        <f>VLOOKUP(W3,Difficulties!$B$3:$F$22,IF(Calc_VsAtt!W25="H",5,3),FALSE)+VLOOKUP($A47,Difficulties!$A$3:$F$22,IF(Calc_VsAtt!W25="H",3,5),FALSE)</f>
        <v>-0.2578947368421054</v>
      </c>
      <c r="X47" s="4">
        <f>VLOOKUP(X3,Difficulties!$B$3:$F$22,IF(Calc_VsAtt!X25="H",5,3),FALSE)+VLOOKUP($A47,Difficulties!$A$3:$F$22,IF(Calc_VsAtt!X25="H",3,5),FALSE)</f>
        <v>1.321052631578939</v>
      </c>
      <c r="Y47" s="4">
        <f>VLOOKUP(Y3,Difficulties!$B$3:$F$22,IF(Calc_VsAtt!Y25="H",5,3),FALSE)+VLOOKUP($A47,Difficulties!$A$3:$F$22,IF(Calc_VsAtt!Y25="H",3,5),FALSE)</f>
        <v>1.7926315789473601</v>
      </c>
      <c r="Z47" s="4">
        <f>VLOOKUP(Z3,Difficulties!$B$3:$F$22,IF(Calc_VsAtt!Z25="H",5,3),FALSE)+VLOOKUP($A47,Difficulties!$A$3:$F$22,IF(Calc_VsAtt!Z25="H",3,5),FALSE)</f>
        <v>-0.88947368421052597</v>
      </c>
      <c r="AA47" s="4">
        <f>VLOOKUP(AA3,Difficulties!$B$3:$F$22,IF(Calc_VsAtt!AA25="H",5,3),FALSE)+VLOOKUP($A47,Difficulties!$A$3:$F$22,IF(Calc_VsAtt!AA25="H",3,5),FALSE)</f>
        <v>-0.31052631578947371</v>
      </c>
      <c r="AB47" s="4">
        <f>VLOOKUP(AB3,Difficulties!$B$3:$F$22,IF(Calc_VsAtt!AB25="H",5,3),FALSE)+VLOOKUP($A47,Difficulties!$A$3:$F$22,IF(Calc_VsAtt!AB25="H",3,5),FALSE)</f>
        <v>1.7421052631578862</v>
      </c>
      <c r="AC47" s="4">
        <f>VLOOKUP(AC3,Difficulties!$B$3:$F$22,IF(Calc_VsAtt!AC25="H",5,3),FALSE)+VLOOKUP($A47,Difficulties!$A$3:$F$22,IF(Calc_VsAtt!AC25="H",3,5),FALSE)</f>
        <v>1.7947368421052541</v>
      </c>
      <c r="AD47" s="4">
        <f>VLOOKUP(AD3,Difficulties!$B$3:$F$22,IF(Calc_VsAtt!AD25="H",5,3),FALSE)+VLOOKUP($A47,Difficulties!$A$3:$F$22,IF(Calc_VsAtt!AD25="H",3,5),FALSE)</f>
        <v>-0.78421052631578902</v>
      </c>
      <c r="AE47" s="4">
        <f>VLOOKUP(AE3,Difficulties!$B$3:$F$22,IF(Calc_VsAtt!AE25="H",5,3),FALSE)+VLOOKUP($A47,Difficulties!$A$3:$F$22,IF(Calc_VsAtt!AE25="H",3,5),FALSE)</f>
        <v>1.1631578947368342</v>
      </c>
      <c r="AF47" s="4">
        <f>VLOOKUP(AF3,Difficulties!$B$3:$F$22,IF(Calc_VsAtt!AF25="H",5,3),FALSE)+VLOOKUP($A47,Difficulties!$A$3:$F$22,IF(Calc_VsAtt!AF25="H",3,5),FALSE)</f>
        <v>-0.20684210526315799</v>
      </c>
      <c r="AG47" s="4">
        <f>VLOOKUP(AG3,Difficulties!$B$3:$F$22,IF(Calc_VsAtt!AG25="H",5,3),FALSE)+VLOOKUP($A47,Difficulties!$A$3:$F$22,IF(Calc_VsAtt!AG25="H",3,5),FALSE)</f>
        <v>1.7421052631578862</v>
      </c>
      <c r="AH47" s="4">
        <f>VLOOKUP(AH3,Difficulties!$B$3:$F$22,IF(Calc_VsAtt!AH25="H",5,3),FALSE)+VLOOKUP($A47,Difficulties!$A$3:$F$22,IF(Calc_VsAtt!AH25="H",3,5),FALSE)</f>
        <v>-0.46842105263157902</v>
      </c>
      <c r="AI47" s="4">
        <f>VLOOKUP(AI3,Difficulties!$B$3:$F$22,IF(Calc_VsAtt!AI25="H",5,3),FALSE)+VLOOKUP($A47,Difficulties!$A$3:$F$22,IF(Calc_VsAtt!AI25="H",3,5),FALSE)</f>
        <v>5.2631578947359703E-3</v>
      </c>
      <c r="AJ47" s="4">
        <f>VLOOKUP(AJ3,Difficulties!$B$3:$F$22,IF(Calc_VsAtt!AJ25="H",5,3),FALSE)+VLOOKUP($A47,Difficulties!$A$3:$F$22,IF(Calc_VsAtt!AJ25="H",3,5),FALSE)</f>
        <v>1.636842105263149</v>
      </c>
      <c r="AK47" s="4">
        <f>VLOOKUP(AK3,Difficulties!$B$3:$F$22,IF(Calc_VsAtt!AK25="H",5,3),FALSE)+VLOOKUP($A47,Difficulties!$A$3:$F$22,IF(Calc_VsAtt!AK25="H",3,5),FALSE)</f>
        <v>-0.46842105263157902</v>
      </c>
      <c r="AL47" s="4">
        <f>VLOOKUP(AL3,Difficulties!$B$3:$F$22,IF(Calc_VsAtt!AL25="H",5,3),FALSE)+VLOOKUP($A47,Difficulties!$A$3:$F$22,IF(Calc_VsAtt!AL25="H",3,5),FALSE)</f>
        <v>1.6894736842105171</v>
      </c>
      <c r="AM47" s="4">
        <f>VLOOKUP(AM3,Difficulties!$B$3:$F$22,IF(Calc_VsAtt!AM25="H",5,3),FALSE)+VLOOKUP($A47,Difficulties!$A$3:$F$22,IF(Calc_VsAtt!AM25="H",3,5),FALSE)</f>
        <v>-0.731578947368421</v>
      </c>
    </row>
    <row r="48" spans="1:39" ht="12.75" customHeight="1" x14ac:dyDescent="0.35">
      <c r="A48" s="68" t="str">
        <f t="shared" ref="A48:A66" si="1">A4</f>
        <v>Bournemouth</v>
      </c>
      <c r="B48" s="4">
        <f>VLOOKUP(B4,Difficulties!$B$3:$F$22,IF(Calc_VsAtt!B26="H",5,3),FALSE)+VLOOKUP($A48,Difficulties!$A$3:$F$22,IF(Calc_VsAtt!B26="H",3,5),FALSE)</f>
        <v>0.31894736842105259</v>
      </c>
      <c r="C48" s="4">
        <f>VLOOKUP(C4,Difficulties!$B$3:$F$22,IF(Calc_VsAtt!C26="H",5,3),FALSE)+VLOOKUP($A48,Difficulties!$A$3:$F$22,IF(Calc_VsAtt!C26="H",3,5),FALSE)</f>
        <v>-0.31052631578947337</v>
      </c>
      <c r="D48" s="4">
        <f>VLOOKUP(D4,Difficulties!$B$3:$F$22,IF(Calc_VsAtt!D26="H",5,3),FALSE)+VLOOKUP($A48,Difficulties!$A$3:$F$22,IF(Calc_VsAtt!D26="H",3,5),FALSE)</f>
        <v>0.58421052631578863</v>
      </c>
      <c r="E48" s="4">
        <f>VLOOKUP(E4,Difficulties!$B$3:$F$22,IF(Calc_VsAtt!E26="H",5,3),FALSE)+VLOOKUP($A48,Difficulties!$A$3:$F$22,IF(Calc_VsAtt!E26="H",3,5),FALSE)</f>
        <v>-0.83684210526315694</v>
      </c>
      <c r="F48" s="4">
        <f>VLOOKUP(F4,Difficulties!$B$3:$F$22,IF(Calc_VsAtt!F26="H",5,3),FALSE)+VLOOKUP($A48,Difficulties!$A$3:$F$22,IF(Calc_VsAtt!F26="H",3,5),FALSE)</f>
        <v>0.68947368421052557</v>
      </c>
      <c r="G48" s="4">
        <f>VLOOKUP(G4,Difficulties!$B$3:$F$22,IF(Calc_VsAtt!G26="H",5,3),FALSE)+VLOOKUP($A48,Difficulties!$A$3:$F$22,IF(Calc_VsAtt!G26="H",3,5),FALSE)</f>
        <v>-0.78421052631578902</v>
      </c>
      <c r="H48" s="4">
        <f>VLOOKUP(H4,Difficulties!$B$3:$F$22,IF(Calc_VsAtt!H26="H",5,3),FALSE)+VLOOKUP($A48,Difficulties!$A$3:$F$22,IF(Calc_VsAtt!H26="H",3,5),FALSE)</f>
        <v>0.16315789473684161</v>
      </c>
      <c r="I48" s="4">
        <f>VLOOKUP(I4,Difficulties!$B$3:$F$22,IF(Calc_VsAtt!I26="H",5,3),FALSE)+VLOOKUP($A48,Difficulties!$A$3:$F$22,IF(Calc_VsAtt!I26="H",3,5),FALSE)</f>
        <v>-4.7368421052632004E-2</v>
      </c>
      <c r="J48" s="4">
        <f>VLOOKUP(J4,Difficulties!$B$3:$F$22,IF(Calc_VsAtt!J26="H",5,3),FALSE)+VLOOKUP($A48,Difficulties!$A$3:$F$22,IF(Calc_VsAtt!J26="H",3,5),FALSE)</f>
        <v>0.26842105263157862</v>
      </c>
      <c r="K48" s="4">
        <f>VLOOKUP(K4,Difficulties!$B$3:$F$22,IF(Calc_VsAtt!K26="H",5,3),FALSE)+VLOOKUP($A48,Difficulties!$A$3:$F$22,IF(Calc_VsAtt!K26="H",3,5),FALSE)</f>
        <v>-0.27947368421052599</v>
      </c>
      <c r="L48" s="4">
        <f>VLOOKUP(L4,Difficulties!$B$3:$F$22,IF(Calc_VsAtt!L26="H",5,3),FALSE)+VLOOKUP($A48,Difficulties!$A$3:$F$22,IF(Calc_VsAtt!L26="H",3,5),FALSE)</f>
        <v>-0.31052631578947337</v>
      </c>
      <c r="M48" s="4">
        <f>VLOOKUP(M4,Difficulties!$B$3:$F$22,IF(Calc_VsAtt!M26="H",5,3),FALSE)+VLOOKUP($A48,Difficulties!$A$3:$F$22,IF(Calc_VsAtt!M26="H",3,5),FALSE)</f>
        <v>-0.78421052631578902</v>
      </c>
      <c r="N48" s="4">
        <f>VLOOKUP(N4,Difficulties!$B$3:$F$22,IF(Calc_VsAtt!N26="H",5,3),FALSE)+VLOOKUP($A48,Difficulties!$A$3:$F$22,IF(Calc_VsAtt!N26="H",3,5),FALSE)</f>
        <v>0.32105263157894659</v>
      </c>
      <c r="O48" s="4">
        <f>VLOOKUP(O4,Difficulties!$B$3:$F$22,IF(Calc_VsAtt!O26="H",5,3),FALSE)+VLOOKUP($A48,Difficulties!$A$3:$F$22,IF(Calc_VsAtt!O26="H",3,5),FALSE)</f>
        <v>-0.94210526315789389</v>
      </c>
      <c r="P48" s="4">
        <f>VLOOKUP(P4,Difficulties!$B$3:$F$22,IF(Calc_VsAtt!P26="H",5,3),FALSE)+VLOOKUP($A48,Difficulties!$A$3:$F$22,IF(Calc_VsAtt!P26="H",3,5),FALSE)</f>
        <v>0.42631578947368359</v>
      </c>
      <c r="Q48" s="4">
        <f>VLOOKUP(Q4,Difficulties!$B$3:$F$22,IF(Calc_VsAtt!Q26="H",5,3),FALSE)+VLOOKUP($A48,Difficulties!$A$3:$F$22,IF(Calc_VsAtt!Q26="H",3,5),FALSE)</f>
        <v>0.16315789473684161</v>
      </c>
      <c r="R48" s="4">
        <f>VLOOKUP(R4,Difficulties!$B$3:$F$22,IF(Calc_VsAtt!R26="H",5,3),FALSE)+VLOOKUP($A48,Difficulties!$A$3:$F$22,IF(Calc_VsAtt!R26="H",3,5),FALSE)</f>
        <v>-0.25947368421052597</v>
      </c>
      <c r="S48" s="4">
        <f>VLOOKUP(S4,Difficulties!$B$3:$F$22,IF(Calc_VsAtt!S26="H",5,3),FALSE)+VLOOKUP($A48,Difficulties!$A$3:$F$22,IF(Calc_VsAtt!S26="H",3,5),FALSE)</f>
        <v>0.21578947368420962</v>
      </c>
      <c r="T48" s="4">
        <f>VLOOKUP(T4,Difficulties!$B$3:$F$22,IF(Calc_VsAtt!T26="H",5,3),FALSE)+VLOOKUP($A48,Difficulties!$A$3:$F$22,IF(Calc_VsAtt!T26="H",3,5),FALSE)</f>
        <v>-0.83684210526315694</v>
      </c>
      <c r="U48" s="4">
        <f>VLOOKUP(U4,Difficulties!$B$3:$F$22,IF(Calc_VsAtt!U26="H",5,3),FALSE)+VLOOKUP($A48,Difficulties!$A$3:$F$22,IF(Calc_VsAtt!U26="H",3,5),FALSE)</f>
        <v>-1.2052631578947359</v>
      </c>
      <c r="V48" s="4">
        <f>VLOOKUP(V4,Difficulties!$B$3:$F$22,IF(Calc_VsAtt!V26="H",5,3),FALSE)+VLOOKUP($A48,Difficulties!$A$3:$F$22,IF(Calc_VsAtt!V26="H",3,5),FALSE)</f>
        <v>0.42631578947368359</v>
      </c>
      <c r="W48" s="4">
        <f>VLOOKUP(W4,Difficulties!$B$3:$F$22,IF(Calc_VsAtt!W26="H",5,3),FALSE)+VLOOKUP($A48,Difficulties!$A$3:$F$22,IF(Calc_VsAtt!W26="H",3,5),FALSE)</f>
        <v>-0.52105263157894699</v>
      </c>
      <c r="X48" s="4">
        <f>VLOOKUP(X4,Difficulties!$B$3:$F$22,IF(Calc_VsAtt!X26="H",5,3),FALSE)+VLOOKUP($A48,Difficulties!$A$3:$F$22,IF(Calc_VsAtt!X26="H",3,5),FALSE)</f>
        <v>0.89999999999999958</v>
      </c>
      <c r="Y48" s="4">
        <f>VLOOKUP(Y4,Difficulties!$B$3:$F$22,IF(Calc_VsAtt!Y26="H",5,3),FALSE)+VLOOKUP($A48,Difficulties!$A$3:$F$22,IF(Calc_VsAtt!Y26="H",3,5),FALSE)</f>
        <v>-0.1526315789473684</v>
      </c>
      <c r="Z48" s="4">
        <f>VLOOKUP(Z4,Difficulties!$B$3:$F$22,IF(Calc_VsAtt!Z26="H",5,3),FALSE)+VLOOKUP($A48,Difficulties!$A$3:$F$22,IF(Calc_VsAtt!Z26="H",3,5),FALSE)</f>
        <v>-0.30947368421052601</v>
      </c>
      <c r="AA48" s="4">
        <f>VLOOKUP(AA4,Difficulties!$B$3:$F$22,IF(Calc_VsAtt!AA26="H",5,3),FALSE)+VLOOKUP($A48,Difficulties!$A$3:$F$22,IF(Calc_VsAtt!AA26="H",3,5),FALSE)</f>
        <v>-1.152631578947368</v>
      </c>
      <c r="AB48" s="4">
        <f>VLOOKUP(AB4,Difficulties!$B$3:$F$22,IF(Calc_VsAtt!AB26="H",5,3),FALSE)+VLOOKUP($A48,Difficulties!$A$3:$F$22,IF(Calc_VsAtt!AB26="H",3,5),FALSE)</f>
        <v>0.27894736842105261</v>
      </c>
      <c r="AC48" s="4">
        <f>VLOOKUP(AC4,Difficulties!$B$3:$F$22,IF(Calc_VsAtt!AC26="H",5,3),FALSE)+VLOOKUP($A48,Difficulties!$A$3:$F$22,IF(Calc_VsAtt!AC26="H",3,5),FALSE)</f>
        <v>-0.62631578947368394</v>
      </c>
      <c r="AD48" s="4">
        <f>VLOOKUP(AD4,Difficulties!$B$3:$F$22,IF(Calc_VsAtt!AD26="H",5,3),FALSE)+VLOOKUP($A48,Difficulties!$A$3:$F$22,IF(Calc_VsAtt!AD26="H",3,5),FALSE)</f>
        <v>-0.62631578947368338</v>
      </c>
      <c r="AE48" s="4">
        <f>VLOOKUP(AE4,Difficulties!$B$3:$F$22,IF(Calc_VsAtt!AE26="H",5,3),FALSE)+VLOOKUP($A48,Difficulties!$A$3:$F$22,IF(Calc_VsAtt!AE26="H",3,5),FALSE)</f>
        <v>-0.36315789473684168</v>
      </c>
      <c r="AF48" s="4">
        <f>VLOOKUP(AF4,Difficulties!$B$3:$F$22,IF(Calc_VsAtt!AF26="H",5,3),FALSE)+VLOOKUP($A48,Difficulties!$A$3:$F$22,IF(Calc_VsAtt!AF26="H",3,5),FALSE)</f>
        <v>0.26842105263157862</v>
      </c>
      <c r="AG48" s="4">
        <f>VLOOKUP(AG4,Difficulties!$B$3:$F$22,IF(Calc_VsAtt!AG26="H",5,3),FALSE)+VLOOKUP($A48,Difficulties!$A$3:$F$22,IF(Calc_VsAtt!AG26="H",3,5),FALSE)</f>
        <v>-0.52105263157894699</v>
      </c>
      <c r="AH48" s="4">
        <f>VLOOKUP(AH4,Difficulties!$B$3:$F$22,IF(Calc_VsAtt!AH26="H",5,3),FALSE)+VLOOKUP($A48,Difficulties!$A$3:$F$22,IF(Calc_VsAtt!AH26="H",3,5),FALSE)</f>
        <v>-0.1526315789473684</v>
      </c>
      <c r="AI48" s="4">
        <f>VLOOKUP(AI4,Difficulties!$B$3:$F$22,IF(Calc_VsAtt!AI26="H",5,3),FALSE)+VLOOKUP($A48,Difficulties!$A$3:$F$22,IF(Calc_VsAtt!AI26="H",3,5),FALSE)</f>
        <v>-0.36315789473684168</v>
      </c>
      <c r="AJ48" s="4">
        <f>VLOOKUP(AJ4,Difficulties!$B$3:$F$22,IF(Calc_VsAtt!AJ26="H",5,3),FALSE)+VLOOKUP($A48,Difficulties!$A$3:$F$22,IF(Calc_VsAtt!AJ26="H",3,5),FALSE)</f>
        <v>0.4489473684210526</v>
      </c>
      <c r="AK48" s="4">
        <f>VLOOKUP(AK4,Difficulties!$B$3:$F$22,IF(Calc_VsAtt!AK26="H",5,3),FALSE)+VLOOKUP($A48,Difficulties!$A$3:$F$22,IF(Calc_VsAtt!AK26="H",3,5),FALSE)</f>
        <v>-0.31052631578947337</v>
      </c>
      <c r="AL48" s="4">
        <f>VLOOKUP(AL4,Difficulties!$B$3:$F$22,IF(Calc_VsAtt!AL26="H",5,3),FALSE)+VLOOKUP($A48,Difficulties!$A$3:$F$22,IF(Calc_VsAtt!AL26="H",3,5),FALSE)</f>
        <v>-0.2578947368421054</v>
      </c>
      <c r="AM48" s="4">
        <f>VLOOKUP(AM4,Difficulties!$B$3:$F$22,IF(Calc_VsAtt!AM26="H",5,3),FALSE)+VLOOKUP($A48,Difficulties!$A$3:$F$22,IF(Calc_VsAtt!AM26="H",3,5),FALSE)</f>
        <v>-0.25789473684210507</v>
      </c>
    </row>
    <row r="49" spans="1:39" ht="12.75" customHeight="1" x14ac:dyDescent="0.35">
      <c r="A49" s="68" t="str">
        <f t="shared" si="1"/>
        <v>Brighton</v>
      </c>
      <c r="B49" s="4">
        <f>VLOOKUP(B5,Difficulties!$B$3:$F$22,IF(Calc_VsAtt!B27="H",5,3),FALSE)+VLOOKUP($A49,Difficulties!$A$3:$F$22,IF(Calc_VsAtt!B27="H",3,5),FALSE)</f>
        <v>-0.52105263157894799</v>
      </c>
      <c r="C49" s="4">
        <f>VLOOKUP(C5,Difficulties!$B$3:$F$22,IF(Calc_VsAtt!C27="H",5,3),FALSE)+VLOOKUP($A49,Difficulties!$A$3:$F$22,IF(Calc_VsAtt!C27="H",3,5),FALSE)</f>
        <v>-0.41578947368421026</v>
      </c>
      <c r="D49" s="4">
        <f>VLOOKUP(D5,Difficulties!$B$3:$F$22,IF(Calc_VsAtt!D27="H",5,3),FALSE)+VLOOKUP($A49,Difficulties!$A$3:$F$22,IF(Calc_VsAtt!D27="H",3,5),FALSE)</f>
        <v>-1.6263157894736839</v>
      </c>
      <c r="E49" s="4">
        <f>VLOOKUP(E5,Difficulties!$B$3:$F$22,IF(Calc_VsAtt!E27="H",5,3),FALSE)+VLOOKUP($A49,Difficulties!$A$3:$F$22,IF(Calc_VsAtt!E27="H",3,5),FALSE)</f>
        <v>0.3436842105263157</v>
      </c>
      <c r="F49" s="4">
        <f>VLOOKUP(F5,Difficulties!$B$3:$F$22,IF(Calc_VsAtt!F27="H",5,3),FALSE)+VLOOKUP($A49,Difficulties!$A$3:$F$22,IF(Calc_VsAtt!F27="H",3,5),FALSE)</f>
        <v>-0.78421052631578936</v>
      </c>
      <c r="G49" s="4">
        <f>VLOOKUP(G5,Difficulties!$B$3:$F$22,IF(Calc_VsAtt!G27="H",5,3),FALSE)+VLOOKUP($A49,Difficulties!$A$3:$F$22,IF(Calc_VsAtt!G27="H",3,5),FALSE)</f>
        <v>-0.36315789473684229</v>
      </c>
      <c r="H49" s="4">
        <f>VLOOKUP(H5,Difficulties!$B$3:$F$22,IF(Calc_VsAtt!H27="H",5,3),FALSE)+VLOOKUP($A49,Difficulties!$A$3:$F$22,IF(Calc_VsAtt!H27="H",3,5),FALSE)</f>
        <v>-1.4157894736842098</v>
      </c>
      <c r="I49" s="4">
        <f>VLOOKUP(I5,Difficulties!$B$3:$F$22,IF(Calc_VsAtt!I27="H",5,3),FALSE)+VLOOKUP($A49,Difficulties!$A$3:$F$22,IF(Calc_VsAtt!I27="H",3,5),FALSE)</f>
        <v>0.79473684210526263</v>
      </c>
      <c r="J49" s="4">
        <f>VLOOKUP(J5,Difficulties!$B$3:$F$22,IF(Calc_VsAtt!J27="H",5,3),FALSE)+VLOOKUP($A49,Difficulties!$A$3:$F$22,IF(Calc_VsAtt!J27="H",3,5),FALSE)</f>
        <v>-1.257894736842105</v>
      </c>
      <c r="K49" s="4">
        <f>VLOOKUP(K5,Difficulties!$B$3:$F$22,IF(Calc_VsAtt!K27="H",5,3),FALSE)+VLOOKUP($A49,Difficulties!$A$3:$F$22,IF(Calc_VsAtt!K27="H",3,5),FALSE)</f>
        <v>0.17368421052631572</v>
      </c>
      <c r="L49" s="4">
        <f>VLOOKUP(L5,Difficulties!$B$3:$F$22,IF(Calc_VsAtt!L27="H",5,3),FALSE)+VLOOKUP($A49,Difficulties!$A$3:$F$22,IF(Calc_VsAtt!L27="H",3,5),FALSE)</f>
        <v>-0.99473684210526292</v>
      </c>
      <c r="M49" s="4">
        <f>VLOOKUP(M5,Difficulties!$B$3:$F$22,IF(Calc_VsAtt!M27="H",5,3),FALSE)+VLOOKUP($A49,Difficulties!$A$3:$F$22,IF(Calc_VsAtt!M27="H",3,5),FALSE)</f>
        <v>-0.78315789473684194</v>
      </c>
      <c r="N49" s="4">
        <f>VLOOKUP(N5,Difficulties!$B$3:$F$22,IF(Calc_VsAtt!N27="H",5,3),FALSE)+VLOOKUP($A49,Difficulties!$A$3:$F$22,IF(Calc_VsAtt!N27="H",3,5),FALSE)</f>
        <v>0.58421052631578863</v>
      </c>
      <c r="O49" s="4">
        <f>VLOOKUP(O5,Difficulties!$B$3:$F$22,IF(Calc_VsAtt!O27="H",5,3),FALSE)+VLOOKUP($A49,Difficulties!$A$3:$F$22,IF(Calc_VsAtt!O27="H",3,5),FALSE)</f>
        <v>-0.83684210526315772</v>
      </c>
      <c r="P49" s="4">
        <f>VLOOKUP(P5,Difficulties!$B$3:$F$22,IF(Calc_VsAtt!P27="H",5,3),FALSE)+VLOOKUP($A49,Difficulties!$A$3:$F$22,IF(Calc_VsAtt!P27="H",3,5),FALSE)</f>
        <v>5.7894736842104708E-2</v>
      </c>
      <c r="Q49" s="4">
        <f>VLOOKUP(Q5,Difficulties!$B$3:$F$22,IF(Calc_VsAtt!Q27="H",5,3),FALSE)+VLOOKUP($A49,Difficulties!$A$3:$F$22,IF(Calc_VsAtt!Q27="H",3,5),FALSE)</f>
        <v>-1.257894736842105</v>
      </c>
      <c r="R49" s="4">
        <f>VLOOKUP(R5,Difficulties!$B$3:$F$22,IF(Calc_VsAtt!R27="H",5,3),FALSE)+VLOOKUP($A49,Difficulties!$A$3:$F$22,IF(Calc_VsAtt!R27="H",3,5),FALSE)</f>
        <v>-0.25789473684210529</v>
      </c>
      <c r="S49" s="4">
        <f>VLOOKUP(S5,Difficulties!$B$3:$F$22,IF(Calc_VsAtt!S27="H",5,3),FALSE)+VLOOKUP($A49,Difficulties!$A$3:$F$22,IF(Calc_VsAtt!S27="H",3,5),FALSE)</f>
        <v>-0.57368421052631602</v>
      </c>
      <c r="T49" s="4">
        <f>VLOOKUP(T5,Difficulties!$B$3:$F$22,IF(Calc_VsAtt!T27="H",5,3),FALSE)+VLOOKUP($A49,Difficulties!$A$3:$F$22,IF(Calc_VsAtt!T27="H",3,5),FALSE)</f>
        <v>0.2157894736842097</v>
      </c>
      <c r="U49" s="4">
        <f>VLOOKUP(U5,Difficulties!$B$3:$F$22,IF(Calc_VsAtt!U27="H",5,3),FALSE)+VLOOKUP($A49,Difficulties!$A$3:$F$22,IF(Calc_VsAtt!U27="H",3,5),FALSE)</f>
        <v>0.47894736842105173</v>
      </c>
      <c r="V49" s="4">
        <f>VLOOKUP(V5,Difficulties!$B$3:$F$22,IF(Calc_VsAtt!V27="H",5,3),FALSE)+VLOOKUP($A49,Difficulties!$A$3:$F$22,IF(Calc_VsAtt!V27="H",3,5),FALSE)</f>
        <v>-0.78421052631578936</v>
      </c>
      <c r="W49" s="4">
        <f>VLOOKUP(W5,Difficulties!$B$3:$F$22,IF(Calc_VsAtt!W27="H",5,3),FALSE)+VLOOKUP($A49,Difficulties!$A$3:$F$22,IF(Calc_VsAtt!W27="H",3,5),FALSE)</f>
        <v>5.7894736842104708E-2</v>
      </c>
      <c r="X49" s="4">
        <f>VLOOKUP(X5,Difficulties!$B$3:$F$22,IF(Calc_VsAtt!X27="H",5,3),FALSE)+VLOOKUP($A49,Difficulties!$A$3:$F$22,IF(Calc_VsAtt!X27="H",3,5),FALSE)</f>
        <v>-1.6789473684210519</v>
      </c>
      <c r="Y49" s="4">
        <f>VLOOKUP(Y5,Difficulties!$B$3:$F$22,IF(Calc_VsAtt!Y27="H",5,3),FALSE)+VLOOKUP($A49,Difficulties!$A$3:$F$22,IF(Calc_VsAtt!Y27="H",3,5),FALSE)</f>
        <v>-0.75315789473684203</v>
      </c>
      <c r="Z49" s="4">
        <f>VLOOKUP(Z5,Difficulties!$B$3:$F$22,IF(Calc_VsAtt!Z27="H",5,3),FALSE)+VLOOKUP($A49,Difficulties!$A$3:$F$22,IF(Calc_VsAtt!Z27="H",3,5),FALSE)</f>
        <v>0.3210526315789467</v>
      </c>
      <c r="AA49" s="4">
        <f>VLOOKUP(AA5,Difficulties!$B$3:$F$22,IF(Calc_VsAtt!AA27="H",5,3),FALSE)+VLOOKUP($A49,Difficulties!$A$3:$F$22,IF(Calc_VsAtt!AA27="H",3,5),FALSE)</f>
        <v>-0.25789473684210529</v>
      </c>
      <c r="AB49" s="4">
        <f>VLOOKUP(AB5,Difficulties!$B$3:$F$22,IF(Calc_VsAtt!AB27="H",5,3),FALSE)+VLOOKUP($A49,Difficulties!$A$3:$F$22,IF(Calc_VsAtt!AB27="H",3,5),FALSE)</f>
        <v>-1.3105263157894731</v>
      </c>
      <c r="AC49" s="4">
        <f>VLOOKUP(AC5,Difficulties!$B$3:$F$22,IF(Calc_VsAtt!AC27="H",5,3),FALSE)+VLOOKUP($A49,Difficulties!$A$3:$F$22,IF(Calc_VsAtt!AC27="H",3,5),FALSE)</f>
        <v>-0.99473684210526292</v>
      </c>
      <c r="AD49" s="4">
        <f>VLOOKUP(AD5,Difficulties!$B$3:$F$22,IF(Calc_VsAtt!AD27="H",5,3),FALSE)+VLOOKUP($A49,Difficulties!$A$3:$F$22,IF(Calc_VsAtt!AD27="H",3,5),FALSE)</f>
        <v>0.3210526315789467</v>
      </c>
      <c r="AE49" s="4">
        <f>VLOOKUP(AE5,Difficulties!$B$3:$F$22,IF(Calc_VsAtt!AE27="H",5,3),FALSE)+VLOOKUP($A49,Difficulties!$A$3:$F$22,IF(Calc_VsAtt!AE27="H",3,5),FALSE)</f>
        <v>-0.73157894736842111</v>
      </c>
      <c r="AF49" s="4">
        <f>VLOOKUP(AF5,Difficulties!$B$3:$F$22,IF(Calc_VsAtt!AF27="H",5,3),FALSE)+VLOOKUP($A49,Difficulties!$A$3:$F$22,IF(Calc_VsAtt!AF27="H",3,5),FALSE)</f>
        <v>0.2136842105263157</v>
      </c>
      <c r="AG49" s="4">
        <f>VLOOKUP(AG5,Difficulties!$B$3:$F$22,IF(Calc_VsAtt!AG27="H",5,3),FALSE)+VLOOKUP($A49,Difficulties!$A$3:$F$22,IF(Calc_VsAtt!AG27="H",3,5),FALSE)</f>
        <v>0.16315789473684172</v>
      </c>
      <c r="AH49" s="4">
        <f>VLOOKUP(AH5,Difficulties!$B$3:$F$22,IF(Calc_VsAtt!AH27="H",5,3),FALSE)+VLOOKUP($A49,Difficulties!$A$3:$F$22,IF(Calc_VsAtt!AH27="H",3,5),FALSE)</f>
        <v>-1.3105263157894731</v>
      </c>
      <c r="AI49" s="4">
        <f>VLOOKUP(AI5,Difficulties!$B$3:$F$22,IF(Calc_VsAtt!AI27="H",5,3),FALSE)+VLOOKUP($A49,Difficulties!$A$3:$F$22,IF(Calc_VsAtt!AI27="H",3,5),FALSE)</f>
        <v>0.2157894736842097</v>
      </c>
      <c r="AJ49" s="4">
        <f>VLOOKUP(AJ5,Difficulties!$B$3:$F$22,IF(Calc_VsAtt!AJ27="H",5,3),FALSE)+VLOOKUP($A49,Difficulties!$A$3:$F$22,IF(Calc_VsAtt!AJ27="H",3,5),FALSE)</f>
        <v>-0.73315789473684201</v>
      </c>
      <c r="AK49" s="4">
        <f>VLOOKUP(AK5,Difficulties!$B$3:$F$22,IF(Calc_VsAtt!AK27="H",5,3),FALSE)+VLOOKUP($A49,Difficulties!$A$3:$F$22,IF(Calc_VsAtt!AK27="H",3,5),FALSE)</f>
        <v>0.16315789473684172</v>
      </c>
      <c r="AL49" s="4">
        <f>VLOOKUP(AL5,Difficulties!$B$3:$F$22,IF(Calc_VsAtt!AL27="H",5,3),FALSE)+VLOOKUP($A49,Difficulties!$A$3:$F$22,IF(Calc_VsAtt!AL27="H",3,5),FALSE)</f>
        <v>-1.1000000000000001</v>
      </c>
      <c r="AM49" s="4">
        <f>VLOOKUP(AM5,Difficulties!$B$3:$F$22,IF(Calc_VsAtt!AM27="H",5,3),FALSE)+VLOOKUP($A49,Difficulties!$A$3:$F$22,IF(Calc_VsAtt!AM27="H",3,5),FALSE)</f>
        <v>-0.73157894736842033</v>
      </c>
    </row>
    <row r="50" spans="1:39" ht="12.75" customHeight="1" x14ac:dyDescent="0.35">
      <c r="A50" s="68" t="str">
        <f t="shared" si="1"/>
        <v>Burnley</v>
      </c>
      <c r="B50" s="4">
        <f>VLOOKUP(B6,Difficulties!$B$3:$F$22,IF(Calc_VsAtt!B28="H",5,3),FALSE)+VLOOKUP($A50,Difficulties!$A$3:$F$22,IF(Calc_VsAtt!B28="H",3,5),FALSE)</f>
        <v>-0.2578947368421054</v>
      </c>
      <c r="C50" s="4">
        <f>VLOOKUP(C6,Difficulties!$B$3:$F$22,IF(Calc_VsAtt!C28="H",5,3),FALSE)+VLOOKUP($A50,Difficulties!$A$3:$F$22,IF(Calc_VsAtt!C28="H",3,5),FALSE)</f>
        <v>-0.10000000000000003</v>
      </c>
      <c r="D50" s="4">
        <f>VLOOKUP(D6,Difficulties!$B$3:$F$22,IF(Calc_VsAtt!D28="H",5,3),FALSE)+VLOOKUP($A50,Difficulties!$A$3:$F$22,IF(Calc_VsAtt!D28="H",3,5),FALSE)</f>
        <v>-0.22684210526315801</v>
      </c>
      <c r="E50" s="4">
        <f>VLOOKUP(E6,Difficulties!$B$3:$F$22,IF(Calc_VsAtt!E28="H",5,3),FALSE)+VLOOKUP($A50,Difficulties!$A$3:$F$22,IF(Calc_VsAtt!E28="H",3,5),FALSE)</f>
        <v>-0.83684210526315694</v>
      </c>
      <c r="F50" s="4">
        <f>VLOOKUP(F6,Difficulties!$B$3:$F$22,IF(Calc_VsAtt!F28="H",5,3),FALSE)+VLOOKUP($A50,Difficulties!$A$3:$F$22,IF(Calc_VsAtt!F28="H",3,5),FALSE)</f>
        <v>-0.20684210526315799</v>
      </c>
      <c r="G50" s="4">
        <f>VLOOKUP(G6,Difficulties!$B$3:$F$22,IF(Calc_VsAtt!G28="H",5,3),FALSE)+VLOOKUP($A50,Difficulties!$A$3:$F$22,IF(Calc_VsAtt!G28="H",3,5),FALSE)</f>
        <v>-0.20526315789473704</v>
      </c>
      <c r="H50" s="4">
        <f>VLOOKUP(H6,Difficulties!$B$3:$F$22,IF(Calc_VsAtt!H28="H",5,3),FALSE)+VLOOKUP($A50,Difficulties!$A$3:$F$22,IF(Calc_VsAtt!H28="H",3,5),FALSE)</f>
        <v>-0.25684210526315798</v>
      </c>
      <c r="I50" s="4">
        <f>VLOOKUP(I6,Difficulties!$B$3:$F$22,IF(Calc_VsAtt!I28="H",5,3),FALSE)+VLOOKUP($A50,Difficulties!$A$3:$F$22,IF(Calc_VsAtt!I28="H",3,5),FALSE)</f>
        <v>-0.10000000000000003</v>
      </c>
      <c r="J50" s="4">
        <f>VLOOKUP(J6,Difficulties!$B$3:$F$22,IF(Calc_VsAtt!J28="H",5,3),FALSE)+VLOOKUP($A50,Difficulties!$A$3:$F$22,IF(Calc_VsAtt!J28="H",3,5),FALSE)</f>
        <v>-0.88947368421052597</v>
      </c>
      <c r="K50" s="4">
        <f>VLOOKUP(K6,Difficulties!$B$3:$F$22,IF(Calc_VsAtt!K28="H",5,3),FALSE)+VLOOKUP($A50,Difficulties!$A$3:$F$22,IF(Calc_VsAtt!K28="H",3,5),FALSE)</f>
        <v>-0.67894736842105208</v>
      </c>
      <c r="L50" s="4">
        <f>VLOOKUP(L6,Difficulties!$B$3:$F$22,IF(Calc_VsAtt!L28="H",5,3),FALSE)+VLOOKUP($A50,Difficulties!$A$3:$F$22,IF(Calc_VsAtt!L28="H",3,5),FALSE)</f>
        <v>-0.2578947368421054</v>
      </c>
      <c r="M50" s="4">
        <f>VLOOKUP(M6,Difficulties!$B$3:$F$22,IF(Calc_VsAtt!M28="H",5,3),FALSE)+VLOOKUP($A50,Difficulties!$A$3:$F$22,IF(Calc_VsAtt!M28="H",3,5),FALSE)</f>
        <v>-0.46842105263157902</v>
      </c>
      <c r="N50" s="4">
        <f>VLOOKUP(N6,Difficulties!$B$3:$F$22,IF(Calc_VsAtt!N28="H",5,3),FALSE)+VLOOKUP($A50,Difficulties!$A$3:$F$22,IF(Calc_VsAtt!N28="H",3,5),FALSE)</f>
        <v>-0.25789473684210501</v>
      </c>
      <c r="O50" s="4">
        <f>VLOOKUP(O6,Difficulties!$B$3:$F$22,IF(Calc_VsAtt!O28="H",5,3),FALSE)+VLOOKUP($A50,Difficulties!$A$3:$F$22,IF(Calc_VsAtt!O28="H",3,5),FALSE)</f>
        <v>-0.20526315789473709</v>
      </c>
      <c r="P50" s="4">
        <f>VLOOKUP(P6,Difficulties!$B$3:$F$22,IF(Calc_VsAtt!P28="H",5,3),FALSE)+VLOOKUP($A50,Difficulties!$A$3:$F$22,IF(Calc_VsAtt!P28="H",3,5),FALSE)</f>
        <v>-0.36315789473684201</v>
      </c>
      <c r="Q50" s="4">
        <f>VLOOKUP(Q6,Difficulties!$B$3:$F$22,IF(Calc_VsAtt!Q28="H",5,3),FALSE)+VLOOKUP($A50,Difficulties!$A$3:$F$22,IF(Calc_VsAtt!Q28="H",3,5),FALSE)</f>
        <v>-0.31052631578947398</v>
      </c>
      <c r="R50" s="4">
        <f>VLOOKUP(R6,Difficulties!$B$3:$F$22,IF(Calc_VsAtt!R28="H",5,3),FALSE)+VLOOKUP($A50,Difficulties!$A$3:$F$22,IF(Calc_VsAtt!R28="H",3,5),FALSE)</f>
        <v>-0.78421052631578902</v>
      </c>
      <c r="S50" s="4">
        <f>VLOOKUP(S6,Difficulties!$B$3:$F$22,IF(Calc_VsAtt!S28="H",5,3),FALSE)+VLOOKUP($A50,Difficulties!$A$3:$F$22,IF(Calc_VsAtt!S28="H",3,5),FALSE)</f>
        <v>-0.57368421052631602</v>
      </c>
      <c r="T50" s="4">
        <f>VLOOKUP(T6,Difficulties!$B$3:$F$22,IF(Calc_VsAtt!T28="H",5,3),FALSE)+VLOOKUP($A50,Difficulties!$A$3:$F$22,IF(Calc_VsAtt!T28="H",3,5),FALSE)</f>
        <v>5.7894736842104999E-2</v>
      </c>
      <c r="U50" s="4">
        <f>VLOOKUP(U6,Difficulties!$B$3:$F$22,IF(Calc_VsAtt!U28="H",5,3),FALSE)+VLOOKUP($A50,Difficulties!$A$3:$F$22,IF(Calc_VsAtt!U28="H",3,5),FALSE)</f>
        <v>0.37368421052631595</v>
      </c>
      <c r="V50" s="4">
        <f>VLOOKUP(V6,Difficulties!$B$3:$F$22,IF(Calc_VsAtt!V28="H",5,3),FALSE)+VLOOKUP($A50,Difficulties!$A$3:$F$22,IF(Calc_VsAtt!V28="H",3,5),FALSE)</f>
        <v>-0.31052631578947371</v>
      </c>
      <c r="W50" s="4">
        <f>VLOOKUP(W6,Difficulties!$B$3:$F$22,IF(Calc_VsAtt!W28="H",5,3),FALSE)+VLOOKUP($A50,Difficulties!$A$3:$F$22,IF(Calc_VsAtt!W28="H",3,5),FALSE)</f>
        <v>-7.7368421052631031E-2</v>
      </c>
      <c r="X50" s="4">
        <f>VLOOKUP(X6,Difficulties!$B$3:$F$22,IF(Calc_VsAtt!X28="H",5,3),FALSE)+VLOOKUP($A50,Difficulties!$A$3:$F$22,IF(Calc_VsAtt!X28="H",3,5),FALSE)</f>
        <v>5.2631578947359703E-3</v>
      </c>
      <c r="Y50" s="4">
        <f>VLOOKUP(Y6,Difficulties!$B$3:$F$22,IF(Calc_VsAtt!Y28="H",5,3),FALSE)+VLOOKUP($A50,Difficulties!$A$3:$F$22,IF(Calc_VsAtt!Y28="H",3,5),FALSE)</f>
        <v>-1.152631578947368</v>
      </c>
      <c r="Z50" s="4">
        <f>VLOOKUP(Z6,Difficulties!$B$3:$F$22,IF(Calc_VsAtt!Z28="H",5,3),FALSE)+VLOOKUP($A50,Difficulties!$A$3:$F$22,IF(Calc_VsAtt!Z28="H",3,5),FALSE)</f>
        <v>-0.25789473684210501</v>
      </c>
      <c r="AA50" s="4">
        <f>VLOOKUP(AA6,Difficulties!$B$3:$F$22,IF(Calc_VsAtt!AA28="H",5,3),FALSE)+VLOOKUP($A50,Difficulties!$A$3:$F$22,IF(Calc_VsAtt!AA28="H",3,5),FALSE)</f>
        <v>-0.31052631578947371</v>
      </c>
      <c r="AB50" s="4">
        <f>VLOOKUP(AB6,Difficulties!$B$3:$F$22,IF(Calc_VsAtt!AB28="H",5,3),FALSE)+VLOOKUP($A50,Difficulties!$A$3:$F$22,IF(Calc_VsAtt!AB28="H",3,5),FALSE)</f>
        <v>-0.78421052631578902</v>
      </c>
      <c r="AC50" s="4">
        <f>VLOOKUP(AC6,Difficulties!$B$3:$F$22,IF(Calc_VsAtt!AC28="H",5,3),FALSE)+VLOOKUP($A50,Difficulties!$A$3:$F$22,IF(Calc_VsAtt!AC28="H",3,5),FALSE)</f>
        <v>-0.731578947368421</v>
      </c>
      <c r="AD50" s="4">
        <f>VLOOKUP(AD6,Difficulties!$B$3:$F$22,IF(Calc_VsAtt!AD28="H",5,3),FALSE)+VLOOKUP($A50,Difficulties!$A$3:$F$22,IF(Calc_VsAtt!AD28="H",3,5),FALSE)</f>
        <v>-0.36315789473684201</v>
      </c>
      <c r="AE50" s="4">
        <f>VLOOKUP(AE6,Difficulties!$B$3:$F$22,IF(Calc_VsAtt!AE28="H",5,3),FALSE)+VLOOKUP($A50,Difficulties!$A$3:$F$22,IF(Calc_VsAtt!AE28="H",3,5),FALSE)</f>
        <v>-1.1000000000000001</v>
      </c>
      <c r="AF50" s="4">
        <f>VLOOKUP(AF6,Difficulties!$B$3:$F$22,IF(Calc_VsAtt!AF28="H",5,3),FALSE)+VLOOKUP($A50,Difficulties!$A$3:$F$22,IF(Calc_VsAtt!AF28="H",3,5),FALSE)</f>
        <v>0.16315789473684195</v>
      </c>
      <c r="AG50" s="4">
        <f>VLOOKUP(AG6,Difficulties!$B$3:$F$22,IF(Calc_VsAtt!AG28="H",5,3),FALSE)+VLOOKUP($A50,Difficulties!$A$3:$F$22,IF(Calc_VsAtt!AG28="H",3,5),FALSE)</f>
        <v>-0.24736842105263102</v>
      </c>
      <c r="AH50" s="4">
        <f>VLOOKUP(AH6,Difficulties!$B$3:$F$22,IF(Calc_VsAtt!AH28="H",5,3),FALSE)+VLOOKUP($A50,Difficulties!$A$3:$F$22,IF(Calc_VsAtt!AH28="H",3,5),FALSE)</f>
        <v>-4.7368421052632004E-2</v>
      </c>
      <c r="AI50" s="4">
        <f>VLOOKUP(AI6,Difficulties!$B$3:$F$22,IF(Calc_VsAtt!AI28="H",5,3),FALSE)+VLOOKUP($A50,Difficulties!$A$3:$F$22,IF(Calc_VsAtt!AI28="H",3,5),FALSE)</f>
        <v>-0.20736842105263104</v>
      </c>
      <c r="AJ50" s="4">
        <f>VLOOKUP(AJ6,Difficulties!$B$3:$F$22,IF(Calc_VsAtt!AJ28="H",5,3),FALSE)+VLOOKUP($A50,Difficulties!$A$3:$F$22,IF(Calc_VsAtt!AJ28="H",3,5),FALSE)</f>
        <v>-0.78421052631578902</v>
      </c>
      <c r="AK50" s="4">
        <f>VLOOKUP(AK6,Difficulties!$B$3:$F$22,IF(Calc_VsAtt!AK28="H",5,3),FALSE)+VLOOKUP($A50,Difficulties!$A$3:$F$22,IF(Calc_VsAtt!AK28="H",3,5),FALSE)</f>
        <v>-1.1526315789473669</v>
      </c>
      <c r="AL50" s="4">
        <f>VLOOKUP(AL6,Difficulties!$B$3:$F$22,IF(Calc_VsAtt!AL28="H",5,3),FALSE)+VLOOKUP($A50,Difficulties!$A$3:$F$22,IF(Calc_VsAtt!AL28="H",3,5),FALSE)</f>
        <v>-0.46842105263157902</v>
      </c>
      <c r="AM50" s="4">
        <f>VLOOKUP(AM6,Difficulties!$B$3:$F$22,IF(Calc_VsAtt!AM28="H",5,3),FALSE)+VLOOKUP($A50,Difficulties!$A$3:$F$22,IF(Calc_VsAtt!AM28="H",3,5),FALSE)</f>
        <v>-0.20526315789473704</v>
      </c>
    </row>
    <row r="51" spans="1:39" ht="12.75" customHeight="1" x14ac:dyDescent="0.35">
      <c r="A51" s="68" t="str">
        <f t="shared" si="1"/>
        <v>Cardiff</v>
      </c>
      <c r="B51" s="4">
        <f>VLOOKUP(B7,Difficulties!$B$3:$F$22,IF(Calc_VsAtt!B29="H",5,3),FALSE)+VLOOKUP($A51,Difficulties!$A$3:$F$22,IF(Calc_VsAtt!B29="H",3,5),FALSE)</f>
        <v>-0.56052631578947398</v>
      </c>
      <c r="C51" s="4">
        <f>VLOOKUP(C7,Difficulties!$B$3:$F$22,IF(Calc_VsAtt!C29="H",5,3),FALSE)+VLOOKUP($A51,Difficulties!$A$3:$F$22,IF(Calc_VsAtt!C29="H",3,5),FALSE)</f>
        <v>-0.12052631578947398</v>
      </c>
      <c r="D51" s="4">
        <f>VLOOKUP(D7,Difficulties!$B$3:$F$22,IF(Calc_VsAtt!D29="H",5,3),FALSE)+VLOOKUP($A51,Difficulties!$A$3:$F$22,IF(Calc_VsAtt!D29="H",3,5),FALSE)</f>
        <v>-0.8236842105263158</v>
      </c>
      <c r="E51" s="4">
        <f>VLOOKUP(E7,Difficulties!$B$3:$F$22,IF(Calc_VsAtt!E29="H",5,3),FALSE)+VLOOKUP($A51,Difficulties!$A$3:$F$22,IF(Calc_VsAtt!E29="H",3,5),FALSE)</f>
        <v>-6.7894736842106007E-2</v>
      </c>
      <c r="F51" s="4">
        <f>VLOOKUP(F7,Difficulties!$B$3:$F$22,IF(Calc_VsAtt!F29="H",5,3),FALSE)+VLOOKUP($A51,Difficulties!$A$3:$F$22,IF(Calc_VsAtt!F29="H",3,5),FALSE)</f>
        <v>-1.2973684210526311</v>
      </c>
      <c r="G51" s="4">
        <f>VLOOKUP(G7,Difficulties!$B$3:$F$22,IF(Calc_VsAtt!G29="H",5,3),FALSE)+VLOOKUP($A51,Difficulties!$A$3:$F$22,IF(Calc_VsAtt!G29="H",3,5),FALSE)</f>
        <v>-1.015263157894736</v>
      </c>
      <c r="H51" s="4">
        <f>VLOOKUP(H7,Difficulties!$B$3:$F$22,IF(Calc_VsAtt!H29="H",5,3),FALSE)+VLOOKUP($A51,Difficulties!$A$3:$F$22,IF(Calc_VsAtt!H29="H",3,5),FALSE)</f>
        <v>-0.54157894736842094</v>
      </c>
      <c r="I51" s="4">
        <f>VLOOKUP(I7,Difficulties!$B$3:$F$22,IF(Calc_VsAtt!I29="H",5,3),FALSE)+VLOOKUP($A51,Difficulties!$A$3:$F$22,IF(Calc_VsAtt!I29="H",3,5),FALSE)</f>
        <v>-1.2973684210526311</v>
      </c>
      <c r="J51" s="4">
        <f>VLOOKUP(J7,Difficulties!$B$3:$F$22,IF(Calc_VsAtt!J29="H",5,3),FALSE)+VLOOKUP($A51,Difficulties!$A$3:$F$22,IF(Calc_VsAtt!J29="H",3,5),FALSE)</f>
        <v>0.06</v>
      </c>
      <c r="K51" s="4">
        <f>VLOOKUP(K7,Difficulties!$B$3:$F$22,IF(Calc_VsAtt!K29="H",5,3),FALSE)+VLOOKUP($A51,Difficulties!$A$3:$F$22,IF(Calc_VsAtt!K29="H",3,5),FALSE)</f>
        <v>-1.6131578947368421</v>
      </c>
      <c r="L51" s="4">
        <f>VLOOKUP(L7,Difficulties!$B$3:$F$22,IF(Calc_VsAtt!L29="H",5,3),FALSE)+VLOOKUP($A51,Difficulties!$A$3:$F$22,IF(Calc_VsAtt!L29="H",3,5),FALSE)</f>
        <v>0.30052631578947298</v>
      </c>
      <c r="M51" s="4">
        <f>VLOOKUP(M7,Difficulties!$B$3:$F$22,IF(Calc_VsAtt!M29="H",5,3),FALSE)+VLOOKUP($A51,Difficulties!$A$3:$F$22,IF(Calc_VsAtt!M29="H",3,5),FALSE)</f>
        <v>-0.17315789473684298</v>
      </c>
      <c r="N51" s="4">
        <f>VLOOKUP(N7,Difficulties!$B$3:$F$22,IF(Calc_VsAtt!N29="H",5,3),FALSE)+VLOOKUP($A51,Difficulties!$A$3:$F$22,IF(Calc_VsAtt!N29="H",3,5),FALSE)</f>
        <v>-0.98157894736842111</v>
      </c>
      <c r="O51" s="4">
        <f>VLOOKUP(O7,Difficulties!$B$3:$F$22,IF(Calc_VsAtt!O29="H",5,3),FALSE)+VLOOKUP($A51,Difficulties!$A$3:$F$22,IF(Calc_VsAtt!O29="H",3,5),FALSE)</f>
        <v>-0.10999999999999999</v>
      </c>
      <c r="P51" s="4">
        <f>VLOOKUP(P7,Difficulties!$B$3:$F$22,IF(Calc_VsAtt!P29="H",5,3),FALSE)+VLOOKUP($A51,Difficulties!$A$3:$F$22,IF(Calc_VsAtt!P29="H",3,5),FALSE)</f>
        <v>-0.77105263157894743</v>
      </c>
      <c r="Q51" s="4">
        <f>VLOOKUP(Q7,Difficulties!$B$3:$F$22,IF(Calc_VsAtt!Q29="H",5,3),FALSE)+VLOOKUP($A51,Difficulties!$A$3:$F$22,IF(Calc_VsAtt!Q29="H",3,5),FALSE)</f>
        <v>-0.12052631578947398</v>
      </c>
      <c r="R51" s="4">
        <f>VLOOKUP(R7,Difficulties!$B$3:$F$22,IF(Calc_VsAtt!R29="H",5,3),FALSE)+VLOOKUP($A51,Difficulties!$A$3:$F$22,IF(Calc_VsAtt!R29="H",3,5),FALSE)</f>
        <v>-0.50789473684210606</v>
      </c>
      <c r="S51" s="4">
        <f>VLOOKUP(S7,Difficulties!$B$3:$F$22,IF(Calc_VsAtt!S29="H",5,3),FALSE)+VLOOKUP($A51,Difficulties!$A$3:$F$22,IF(Calc_VsAtt!S29="H",3,5),FALSE)</f>
        <v>-0.69947368421052603</v>
      </c>
      <c r="T51" s="4">
        <f>VLOOKUP(T7,Difficulties!$B$3:$F$22,IF(Calc_VsAtt!T29="H",5,3),FALSE)+VLOOKUP($A51,Difficulties!$A$3:$F$22,IF(Calc_VsAtt!T29="H",3,5),FALSE)</f>
        <v>-0.71842105263157918</v>
      </c>
      <c r="U51" s="4">
        <f>VLOOKUP(U7,Difficulties!$B$3:$F$22,IF(Calc_VsAtt!U29="H",5,3),FALSE)+VLOOKUP($A51,Difficulties!$A$3:$F$22,IF(Calc_VsAtt!U29="H",3,5),FALSE)</f>
        <v>-0.98157894736842111</v>
      </c>
      <c r="V51" s="4">
        <f>VLOOKUP(V7,Difficulties!$B$3:$F$22,IF(Calc_VsAtt!V29="H",5,3),FALSE)+VLOOKUP($A51,Difficulties!$A$3:$F$22,IF(Calc_VsAtt!V29="H",3,5),FALSE)</f>
        <v>-0.646842105263158</v>
      </c>
      <c r="W51" s="4">
        <f>VLOOKUP(W7,Difficulties!$B$3:$F$22,IF(Calc_VsAtt!W29="H",5,3),FALSE)+VLOOKUP($A51,Difficulties!$A$3:$F$22,IF(Calc_VsAtt!W29="H",3,5),FALSE)</f>
        <v>3.7368421052630996E-2</v>
      </c>
      <c r="X51" s="4">
        <f>VLOOKUP(X7,Difficulties!$B$3:$F$22,IF(Calc_VsAtt!X29="H",5,3),FALSE)+VLOOKUP($A51,Difficulties!$A$3:$F$22,IF(Calc_VsAtt!X29="H",3,5),FALSE)</f>
        <v>-1.2447368421052629</v>
      </c>
      <c r="Y51" s="4">
        <f>VLOOKUP(Y7,Difficulties!$B$3:$F$22,IF(Calc_VsAtt!Y29="H",5,3),FALSE)+VLOOKUP($A51,Difficulties!$A$3:$F$22,IF(Calc_VsAtt!Y29="H",3,5),FALSE)</f>
        <v>-1.0868421052631581</v>
      </c>
      <c r="Z51" s="4">
        <f>VLOOKUP(Z7,Difficulties!$B$3:$F$22,IF(Calc_VsAtt!Z29="H",5,3),FALSE)+VLOOKUP($A51,Difficulties!$A$3:$F$22,IF(Calc_VsAtt!Z29="H",3,5),FALSE)</f>
        <v>-6.7894736842106007E-2</v>
      </c>
      <c r="AA51" s="4">
        <f>VLOOKUP(AA7,Difficulties!$B$3:$F$22,IF(Calc_VsAtt!AA29="H",5,3),FALSE)+VLOOKUP($A51,Difficulties!$A$3:$F$22,IF(Calc_VsAtt!AA29="H",3,5),FALSE)</f>
        <v>-0.77105263157894743</v>
      </c>
      <c r="AB51" s="4">
        <f>VLOOKUP(AB7,Difficulties!$B$3:$F$22,IF(Calc_VsAtt!AB29="H",5,3),FALSE)+VLOOKUP($A51,Difficulties!$A$3:$F$22,IF(Calc_VsAtt!AB29="H",3,5),FALSE)</f>
        <v>3.7368421052630996E-2</v>
      </c>
      <c r="AC51" s="4">
        <f>VLOOKUP(AC7,Difficulties!$B$3:$F$22,IF(Calc_VsAtt!AC29="H",5,3),FALSE)+VLOOKUP($A51,Difficulties!$A$3:$F$22,IF(Calc_VsAtt!AC29="H",3,5),FALSE)</f>
        <v>0.19526315789473603</v>
      </c>
      <c r="AD51" s="4">
        <f>VLOOKUP(AD7,Difficulties!$B$3:$F$22,IF(Calc_VsAtt!AD29="H",5,3),FALSE)+VLOOKUP($A51,Difficulties!$A$3:$F$22,IF(Calc_VsAtt!AD29="H",3,5),FALSE)</f>
        <v>-0.72000000000000008</v>
      </c>
      <c r="AE51" s="4">
        <f>VLOOKUP(AE7,Difficulties!$B$3:$F$22,IF(Calc_VsAtt!AE29="H",5,3),FALSE)+VLOOKUP($A51,Difficulties!$A$3:$F$22,IF(Calc_VsAtt!AE29="H",3,5),FALSE)</f>
        <v>0.51105263157894698</v>
      </c>
      <c r="AF51" s="4">
        <f>VLOOKUP(AF7,Difficulties!$B$3:$F$22,IF(Calc_VsAtt!AF29="H",5,3),FALSE)+VLOOKUP($A51,Difficulties!$A$3:$F$22,IF(Calc_VsAtt!AF29="H",3,5),FALSE)</f>
        <v>-0.8236842105263158</v>
      </c>
      <c r="AG51" s="4">
        <f>VLOOKUP(AG7,Difficulties!$B$3:$F$22,IF(Calc_VsAtt!AG29="H",5,3),FALSE)+VLOOKUP($A51,Difficulties!$A$3:$F$22,IF(Calc_VsAtt!AG29="H",3,5),FALSE)</f>
        <v>-0.54157894736842094</v>
      </c>
      <c r="AH51" s="4">
        <f>VLOOKUP(AH7,Difficulties!$B$3:$F$22,IF(Calc_VsAtt!AH29="H",5,3),FALSE)+VLOOKUP($A51,Difficulties!$A$3:$F$22,IF(Calc_VsAtt!AH29="H",3,5),FALSE)</f>
        <v>-1.402631578947368</v>
      </c>
      <c r="AI51" s="4">
        <f>VLOOKUP(AI7,Difficulties!$B$3:$F$22,IF(Calc_VsAtt!AI29="H",5,3),FALSE)+VLOOKUP($A51,Difficulties!$A$3:$F$22,IF(Calc_VsAtt!AI29="H",3,5),FALSE)</f>
        <v>-1.2447368421052629</v>
      </c>
      <c r="AJ51" s="4">
        <f>VLOOKUP(AJ7,Difficulties!$B$3:$F$22,IF(Calc_VsAtt!AJ29="H",5,3),FALSE)+VLOOKUP($A51,Difficulties!$A$3:$F$22,IF(Calc_VsAtt!AJ29="H",3,5),FALSE)</f>
        <v>-0.22578947368421098</v>
      </c>
      <c r="AK51" s="4">
        <f>VLOOKUP(AK7,Difficulties!$B$3:$F$22,IF(Calc_VsAtt!AK29="H",5,3),FALSE)+VLOOKUP($A51,Difficulties!$A$3:$F$22,IF(Calc_VsAtt!AK29="H",3,5),FALSE)</f>
        <v>-0.74</v>
      </c>
      <c r="AL51" s="4">
        <f>VLOOKUP(AL7,Difficulties!$B$3:$F$22,IF(Calc_VsAtt!AL29="H",5,3),FALSE)+VLOOKUP($A51,Difficulties!$A$3:$F$22,IF(Calc_VsAtt!AL29="H",3,5),FALSE)</f>
        <v>-0.22578947368421098</v>
      </c>
      <c r="AM51" s="4">
        <f>VLOOKUP(AM7,Difficulties!$B$3:$F$22,IF(Calc_VsAtt!AM29="H",5,3),FALSE)+VLOOKUP($A51,Difficulties!$A$3:$F$22,IF(Calc_VsAtt!AM29="H",3,5),FALSE)</f>
        <v>-1.66578947368421</v>
      </c>
    </row>
    <row r="52" spans="1:39" ht="12.75" customHeight="1" x14ac:dyDescent="0.35">
      <c r="A52" s="68" t="str">
        <f t="shared" si="1"/>
        <v>Chelsea</v>
      </c>
      <c r="B52" s="4">
        <f>VLOOKUP(B8,Difficulties!$B$3:$F$22,IF(Calc_VsAtt!B30="H",5,3),FALSE)+VLOOKUP($A52,Difficulties!$A$3:$F$22,IF(Calc_VsAtt!B30="H",3,5),FALSE)</f>
        <v>0.32105263157894731</v>
      </c>
      <c r="C52" s="4">
        <f>VLOOKUP(C8,Difficulties!$B$3:$F$22,IF(Calc_VsAtt!C30="H",5,3),FALSE)+VLOOKUP($A52,Difficulties!$A$3:$F$22,IF(Calc_VsAtt!C30="H",3,5),FALSE)</f>
        <v>0.53157894736842004</v>
      </c>
      <c r="D52" s="4">
        <f>VLOOKUP(D8,Difficulties!$B$3:$F$22,IF(Calc_VsAtt!D30="H",5,3),FALSE)+VLOOKUP($A52,Difficulties!$A$3:$F$22,IF(Calc_VsAtt!D30="H",3,5),FALSE)</f>
        <v>-9.9999999999999978E-2</v>
      </c>
      <c r="E52" s="4">
        <f>VLOOKUP(E8,Difficulties!$B$3:$F$22,IF(Calc_VsAtt!E30="H",5,3),FALSE)+VLOOKUP($A52,Difficulties!$A$3:$F$22,IF(Calc_VsAtt!E30="H",3,5),FALSE)</f>
        <v>0.53157894736842004</v>
      </c>
      <c r="F52" s="4">
        <f>VLOOKUP(F8,Difficulties!$B$3:$F$22,IF(Calc_VsAtt!F30="H",5,3),FALSE)+VLOOKUP($A52,Difficulties!$A$3:$F$22,IF(Calc_VsAtt!F30="H",3,5),FALSE)</f>
        <v>0.52947368421052599</v>
      </c>
      <c r="G52" s="4">
        <f>VLOOKUP(G8,Difficulties!$B$3:$F$22,IF(Calc_VsAtt!G30="H",5,3),FALSE)+VLOOKUP($A52,Difficulties!$A$3:$F$22,IF(Calc_VsAtt!G30="H",3,5),FALSE)</f>
        <v>0.37368421052631562</v>
      </c>
      <c r="H52" s="4">
        <f>VLOOKUP(H8,Difficulties!$B$3:$F$22,IF(Calc_VsAtt!H30="H",5,3),FALSE)+VLOOKUP($A52,Difficulties!$A$3:$F$22,IF(Calc_VsAtt!H30="H",3,5),FALSE)</f>
        <v>0.37368421052631501</v>
      </c>
      <c r="I52" s="4">
        <f>VLOOKUP(I8,Difficulties!$B$3:$F$22,IF(Calc_VsAtt!I30="H",5,3),FALSE)+VLOOKUP($A52,Difficulties!$A$3:$F$22,IF(Calc_VsAtt!I30="H",3,5),FALSE)</f>
        <v>0.37368421052631562</v>
      </c>
      <c r="J52" s="4">
        <f>VLOOKUP(J8,Difficulties!$B$3:$F$22,IF(Calc_VsAtt!J30="H",5,3),FALSE)+VLOOKUP($A52,Difficulties!$A$3:$F$22,IF(Calc_VsAtt!J30="H",3,5),FALSE)</f>
        <v>-9.9999999999999978E-2</v>
      </c>
      <c r="K52" s="4">
        <f>VLOOKUP(K8,Difficulties!$B$3:$F$22,IF(Calc_VsAtt!K30="H",5,3),FALSE)+VLOOKUP($A52,Difficulties!$A$3:$F$22,IF(Calc_VsAtt!K30="H",3,5),FALSE)</f>
        <v>-9.9999999999999978E-2</v>
      </c>
      <c r="L52" s="4">
        <f>VLOOKUP(L8,Difficulties!$B$3:$F$22,IF(Calc_VsAtt!L30="H",5,3),FALSE)+VLOOKUP($A52,Difficulties!$A$3:$F$22,IF(Calc_VsAtt!L30="H",3,5),FALSE)</f>
        <v>0.37368421052631501</v>
      </c>
      <c r="M52" s="4">
        <f>VLOOKUP(M8,Difficulties!$B$3:$F$22,IF(Calc_VsAtt!M30="H",5,3),FALSE)+VLOOKUP($A52,Difficulties!$A$3:$F$22,IF(Calc_VsAtt!M30="H",3,5),FALSE)</f>
        <v>0.79473684210526208</v>
      </c>
      <c r="N52" s="4">
        <f>VLOOKUP(N8,Difficulties!$B$3:$F$22,IF(Calc_VsAtt!N30="H",5,3),FALSE)+VLOOKUP($A52,Difficulties!$A$3:$F$22,IF(Calc_VsAtt!N30="H",3,5),FALSE)</f>
        <v>-0.15263157894736801</v>
      </c>
      <c r="O52" s="4">
        <f>VLOOKUP(O8,Difficulties!$B$3:$F$22,IF(Calc_VsAtt!O30="H",5,3),FALSE)+VLOOKUP($A52,Difficulties!$A$3:$F$22,IF(Calc_VsAtt!O30="H",3,5),FALSE)</f>
        <v>0.65947368421052599</v>
      </c>
      <c r="P52" s="4">
        <f>VLOOKUP(P8,Difficulties!$B$3:$F$22,IF(Calc_VsAtt!P30="H",5,3),FALSE)+VLOOKUP($A52,Difficulties!$A$3:$F$22,IF(Calc_VsAtt!P30="H",3,5),FALSE)</f>
        <v>0.42473684210526302</v>
      </c>
      <c r="Q52" s="4">
        <f>VLOOKUP(Q8,Difficulties!$B$3:$F$22,IF(Calc_VsAtt!Q30="H",5,3),FALSE)+VLOOKUP($A52,Difficulties!$A$3:$F$22,IF(Calc_VsAtt!Q30="H",3,5),FALSE)</f>
        <v>-0.41578947368420999</v>
      </c>
      <c r="R52" s="4">
        <f>VLOOKUP(R8,Difficulties!$B$3:$F$22,IF(Calc_VsAtt!R30="H",5,3),FALSE)+VLOOKUP($A52,Difficulties!$A$3:$F$22,IF(Calc_VsAtt!R30="H",3,5),FALSE)</f>
        <v>0.32105263157894731</v>
      </c>
      <c r="S52" s="4">
        <f>VLOOKUP(S8,Difficulties!$B$3:$F$22,IF(Calc_VsAtt!S30="H",5,3),FALSE)+VLOOKUP($A52,Difficulties!$A$3:$F$22,IF(Calc_VsAtt!S30="H",3,5),FALSE)</f>
        <v>0.89999999999999902</v>
      </c>
      <c r="T52" s="4">
        <f>VLOOKUP(T8,Difficulties!$B$3:$F$22,IF(Calc_VsAtt!T30="H",5,3),FALSE)+VLOOKUP($A52,Difficulties!$A$3:$F$22,IF(Calc_VsAtt!T30="H",3,5),FALSE)</f>
        <v>0.63684210526315699</v>
      </c>
      <c r="U52" s="4">
        <f>VLOOKUP(U8,Difficulties!$B$3:$F$22,IF(Calc_VsAtt!U30="H",5,3),FALSE)+VLOOKUP($A52,Difficulties!$A$3:$F$22,IF(Calc_VsAtt!U30="H",3,5),FALSE)</f>
        <v>0.42631578947368393</v>
      </c>
      <c r="V52" s="4">
        <f>VLOOKUP(V8,Difficulties!$B$3:$F$22,IF(Calc_VsAtt!V30="H",5,3),FALSE)+VLOOKUP($A52,Difficulties!$A$3:$F$22,IF(Calc_VsAtt!V30="H",3,5),FALSE)</f>
        <v>0.47894736842105201</v>
      </c>
      <c r="W52" s="4">
        <f>VLOOKUP(W8,Difficulties!$B$3:$F$22,IF(Calc_VsAtt!W30="H",5,3),FALSE)+VLOOKUP($A52,Difficulties!$A$3:$F$22,IF(Calc_VsAtt!W30="H",3,5),FALSE)</f>
        <v>0.47894736842105201</v>
      </c>
      <c r="X52" s="4">
        <f>VLOOKUP(X8,Difficulties!$B$3:$F$22,IF(Calc_VsAtt!X30="H",5,3),FALSE)+VLOOKUP($A52,Difficulties!$A$3:$F$22,IF(Calc_VsAtt!X30="H",3,5),FALSE)</f>
        <v>5.7894736842104999E-2</v>
      </c>
      <c r="Y52" s="4">
        <f>VLOOKUP(Y8,Difficulties!$B$3:$F$22,IF(Calc_VsAtt!Y30="H",5,3),FALSE)+VLOOKUP($A52,Difficulties!$A$3:$F$22,IF(Calc_VsAtt!Y30="H",3,5),FALSE)</f>
        <v>0.58421052631578907</v>
      </c>
      <c r="Z52" s="4">
        <f>VLOOKUP(Z8,Difficulties!$B$3:$F$22,IF(Calc_VsAtt!Z30="H",5,3),FALSE)+VLOOKUP($A52,Difficulties!$A$3:$F$22,IF(Calc_VsAtt!Z30="H",3,5),FALSE)</f>
        <v>0.63684210526315699</v>
      </c>
      <c r="AA52" s="4">
        <f>VLOOKUP(AA8,Difficulties!$B$3:$F$22,IF(Calc_VsAtt!AA30="H",5,3),FALSE)+VLOOKUP($A52,Difficulties!$A$3:$F$22,IF(Calc_VsAtt!AA30="H",3,5),FALSE)</f>
        <v>-0.25789473684210495</v>
      </c>
      <c r="AB52" s="4">
        <f>VLOOKUP(AB8,Difficulties!$B$3:$F$22,IF(Calc_VsAtt!AB30="H",5,3),FALSE)+VLOOKUP($A52,Difficulties!$A$3:$F$22,IF(Calc_VsAtt!AB30="H",3,5),FALSE)</f>
        <v>0.42631578947368298</v>
      </c>
      <c r="AC52" s="4">
        <f>VLOOKUP(AC8,Difficulties!$B$3:$F$22,IF(Calc_VsAtt!AC30="H",5,3),FALSE)+VLOOKUP($A52,Difficulties!$A$3:$F$22,IF(Calc_VsAtt!AC30="H",3,5),FALSE)</f>
        <v>-4.7368421052632004E-2</v>
      </c>
      <c r="AD52" s="4">
        <f>VLOOKUP(AD8,Difficulties!$B$3:$F$22,IF(Calc_VsAtt!AD30="H",5,3),FALSE)+VLOOKUP($A52,Difficulties!$A$3:$F$22,IF(Calc_VsAtt!AD30="H",3,5),FALSE)</f>
        <v>0.40473684210526301</v>
      </c>
      <c r="AE52" s="4">
        <f>VLOOKUP(AE8,Difficulties!$B$3:$F$22,IF(Calc_VsAtt!AE30="H",5,3),FALSE)+VLOOKUP($A52,Difficulties!$A$3:$F$22,IF(Calc_VsAtt!AE30="H",3,5),FALSE)</f>
        <v>0.48947368421052601</v>
      </c>
      <c r="AF52" s="4">
        <f>VLOOKUP(AF8,Difficulties!$B$3:$F$22,IF(Calc_VsAtt!AF30="H",5,3),FALSE)+VLOOKUP($A52,Difficulties!$A$3:$F$22,IF(Calc_VsAtt!AF30="H",3,5),FALSE)</f>
        <v>0.163157894736842</v>
      </c>
      <c r="AG52" s="4">
        <f>VLOOKUP(AG8,Difficulties!$B$3:$F$22,IF(Calc_VsAtt!AG30="H",5,3),FALSE)+VLOOKUP($A52,Difficulties!$A$3:$F$22,IF(Calc_VsAtt!AG30="H",3,5),FALSE)</f>
        <v>0.37473684210526303</v>
      </c>
      <c r="AH52" s="4">
        <f>VLOOKUP(AH8,Difficulties!$B$3:$F$22,IF(Calc_VsAtt!AH30="H",5,3),FALSE)+VLOOKUP($A52,Difficulties!$A$3:$F$22,IF(Calc_VsAtt!AH30="H",3,5),FALSE)</f>
        <v>1.1105263157894729</v>
      </c>
      <c r="AI52" s="4">
        <f>VLOOKUP(AI8,Difficulties!$B$3:$F$22,IF(Calc_VsAtt!AI30="H",5,3),FALSE)+VLOOKUP($A52,Difficulties!$A$3:$F$22,IF(Calc_VsAtt!AI30="H",3,5),FALSE)</f>
        <v>-0.46842105263157896</v>
      </c>
      <c r="AJ52" s="4">
        <f>VLOOKUP(AJ8,Difficulties!$B$3:$F$22,IF(Calc_VsAtt!AJ30="H",5,3),FALSE)+VLOOKUP($A52,Difficulties!$A$3:$F$22,IF(Calc_VsAtt!AJ30="H",3,5),FALSE)</f>
        <v>5.7894736842104999E-2</v>
      </c>
      <c r="AK52" s="4">
        <f>VLOOKUP(AK8,Difficulties!$B$3:$F$22,IF(Calc_VsAtt!AK30="H",5,3),FALSE)+VLOOKUP($A52,Difficulties!$A$3:$F$22,IF(Calc_VsAtt!AK30="H",3,5),FALSE)</f>
        <v>-0.52105263157894699</v>
      </c>
      <c r="AL52" s="4">
        <f>VLOOKUP(AL8,Difficulties!$B$3:$F$22,IF(Calc_VsAtt!AL30="H",5,3),FALSE)+VLOOKUP($A52,Difficulties!$A$3:$F$22,IF(Calc_VsAtt!AL30="H",3,5),FALSE)</f>
        <v>0.63684210526315699</v>
      </c>
      <c r="AM52" s="4">
        <f>VLOOKUP(AM8,Difficulties!$B$3:$F$22,IF(Calc_VsAtt!AM30="H",5,3),FALSE)+VLOOKUP($A52,Difficulties!$A$3:$F$22,IF(Calc_VsAtt!AM30="H",3,5),FALSE)</f>
        <v>0.163157894736842</v>
      </c>
    </row>
    <row r="53" spans="1:39" ht="12.75" customHeight="1" x14ac:dyDescent="0.35">
      <c r="A53" s="68" t="str">
        <f t="shared" si="1"/>
        <v>Crystal Palace</v>
      </c>
      <c r="B53" s="4">
        <f>VLOOKUP(B9,Difficulties!$B$3:$F$22,IF(Calc_VsAtt!B31="H",5,3),FALSE)+VLOOKUP($A53,Difficulties!$A$3:$F$22,IF(Calc_VsAtt!B31="H",3,5),FALSE)</f>
        <v>-0.43736842105263102</v>
      </c>
      <c r="C53" s="4">
        <f>VLOOKUP(C9,Difficulties!$B$3:$F$22,IF(Calc_VsAtt!C31="H",5,3),FALSE)+VLOOKUP($A53,Difficulties!$A$3:$F$22,IF(Calc_VsAtt!C31="H",3,5),FALSE)</f>
        <v>0.32105263157894603</v>
      </c>
      <c r="D53" s="4">
        <f>VLOOKUP(D9,Difficulties!$B$3:$F$22,IF(Calc_VsAtt!D31="H",5,3),FALSE)+VLOOKUP($A53,Difficulties!$A$3:$F$22,IF(Calc_VsAtt!D31="H",3,5),FALSE)</f>
        <v>-0.20526315789473704</v>
      </c>
      <c r="E53" s="4">
        <f>VLOOKUP(E9,Difficulties!$B$3:$F$22,IF(Calc_VsAtt!E31="H",5,3),FALSE)+VLOOKUP($A53,Difficulties!$A$3:$F$22,IF(Calc_VsAtt!E31="H",3,5),FALSE)</f>
        <v>0.42631578947368298</v>
      </c>
      <c r="F53" s="4">
        <f>VLOOKUP(F9,Difficulties!$B$3:$F$22,IF(Calc_VsAtt!F31="H",5,3),FALSE)+VLOOKUP($A53,Difficulties!$A$3:$F$22,IF(Calc_VsAtt!F31="H",3,5),FALSE)</f>
        <v>-0.52105263157894677</v>
      </c>
      <c r="G53" s="4">
        <f>VLOOKUP(G9,Difficulties!$B$3:$F$22,IF(Calc_VsAtt!G31="H",5,3),FALSE)+VLOOKUP($A53,Difficulties!$A$3:$F$22,IF(Calc_VsAtt!G31="H",3,5),FALSE)</f>
        <v>0.42631578947368298</v>
      </c>
      <c r="H53" s="4">
        <f>VLOOKUP(H9,Difficulties!$B$3:$F$22,IF(Calc_VsAtt!H31="H",5,3),FALSE)+VLOOKUP($A53,Difficulties!$A$3:$F$22,IF(Calc_VsAtt!H31="H",3,5),FALSE)</f>
        <v>-0.25789473684210501</v>
      </c>
      <c r="I53" s="4">
        <f>VLOOKUP(I9,Difficulties!$B$3:$F$22,IF(Calc_VsAtt!I31="H",5,3),FALSE)+VLOOKUP($A53,Difficulties!$A$3:$F$22,IF(Calc_VsAtt!I31="H",3,5),FALSE)</f>
        <v>0.43684210526315703</v>
      </c>
      <c r="J53" s="4">
        <f>VLOOKUP(J9,Difficulties!$B$3:$F$22,IF(Calc_VsAtt!J31="H",5,3),FALSE)+VLOOKUP($A53,Difficulties!$A$3:$F$22,IF(Calc_VsAtt!J31="H",3,5),FALSE)</f>
        <v>-0.67894736842105208</v>
      </c>
      <c r="K53" s="4">
        <f>VLOOKUP(K9,Difficulties!$B$3:$F$22,IF(Calc_VsAtt!K31="H",5,3),FALSE)+VLOOKUP($A53,Difficulties!$A$3:$F$22,IF(Calc_VsAtt!K31="H",3,5),FALSE)</f>
        <v>0.47894736842105101</v>
      </c>
      <c r="L53" s="4">
        <f>VLOOKUP(L9,Difficulties!$B$3:$F$22,IF(Calc_VsAtt!L31="H",5,3),FALSE)+VLOOKUP($A53,Difficulties!$A$3:$F$22,IF(Calc_VsAtt!L31="H",3,5),FALSE)</f>
        <v>-0.99473684210526203</v>
      </c>
      <c r="M53" s="4">
        <f>VLOOKUP(M9,Difficulties!$B$3:$F$22,IF(Calc_VsAtt!M31="H",5,3),FALSE)+VLOOKUP($A53,Difficulties!$A$3:$F$22,IF(Calc_VsAtt!M31="H",3,5),FALSE)</f>
        <v>-0.100000000000001</v>
      </c>
      <c r="N53" s="4">
        <f>VLOOKUP(N9,Difficulties!$B$3:$F$22,IF(Calc_VsAtt!N31="H",5,3),FALSE)+VLOOKUP($A53,Difficulties!$A$3:$F$22,IF(Calc_VsAtt!N31="H",3,5),FALSE)</f>
        <v>-1.363157894736841</v>
      </c>
      <c r="O53" s="4">
        <f>VLOOKUP(O9,Difficulties!$B$3:$F$22,IF(Calc_VsAtt!O31="H",5,3),FALSE)+VLOOKUP($A53,Difficulties!$A$3:$F$22,IF(Calc_VsAtt!O31="H",3,5),FALSE)</f>
        <v>5.263157894735998E-3</v>
      </c>
      <c r="P53" s="4">
        <f>VLOOKUP(P9,Difficulties!$B$3:$F$22,IF(Calc_VsAtt!P31="H",5,3),FALSE)+VLOOKUP($A53,Difficulties!$A$3:$F$22,IF(Calc_VsAtt!P31="H",3,5),FALSE)</f>
        <v>-0.52105263157894677</v>
      </c>
      <c r="Q53" s="4">
        <f>VLOOKUP(Q9,Difficulties!$B$3:$F$22,IF(Calc_VsAtt!Q31="H",5,3),FALSE)+VLOOKUP($A53,Difficulties!$A$3:$F$22,IF(Calc_VsAtt!Q31="H",3,5),FALSE)</f>
        <v>-0.46842105263157841</v>
      </c>
      <c r="R53" s="4">
        <f>VLOOKUP(R9,Difficulties!$B$3:$F$22,IF(Calc_VsAtt!R31="H",5,3),FALSE)+VLOOKUP($A53,Difficulties!$A$3:$F$22,IF(Calc_VsAtt!R31="H",3,5),FALSE)</f>
        <v>0.84736842105262999</v>
      </c>
      <c r="S53" s="4">
        <f>VLOOKUP(S9,Difficulties!$B$3:$F$22,IF(Calc_VsAtt!S31="H",5,3),FALSE)+VLOOKUP($A53,Difficulties!$A$3:$F$22,IF(Calc_VsAtt!S31="H",3,5),FALSE)</f>
        <v>-1.099999999999999</v>
      </c>
      <c r="T53" s="4">
        <f>VLOOKUP(T9,Difficulties!$B$3:$F$22,IF(Calc_VsAtt!T31="H",5,3),FALSE)+VLOOKUP($A53,Difficulties!$A$3:$F$22,IF(Calc_VsAtt!T31="H",3,5),FALSE)</f>
        <v>0.47684210526315696</v>
      </c>
      <c r="U53" s="4">
        <f>VLOOKUP(U9,Difficulties!$B$3:$F$22,IF(Calc_VsAtt!U31="H",5,3),FALSE)+VLOOKUP($A53,Difficulties!$A$3:$F$22,IF(Calc_VsAtt!U31="H",3,5),FALSE)</f>
        <v>5.263157894735998E-3</v>
      </c>
      <c r="V53" s="4">
        <f>VLOOKUP(V9,Difficulties!$B$3:$F$22,IF(Calc_VsAtt!V31="H",5,3),FALSE)+VLOOKUP($A53,Difficulties!$A$3:$F$22,IF(Calc_VsAtt!V31="H",3,5),FALSE)</f>
        <v>-0.417368421052631</v>
      </c>
      <c r="W53" s="4">
        <f>VLOOKUP(W9,Difficulties!$B$3:$F$22,IF(Calc_VsAtt!W31="H",5,3),FALSE)+VLOOKUP($A53,Difficulties!$A$3:$F$22,IF(Calc_VsAtt!W31="H",3,5),FALSE)</f>
        <v>0.58421052631578796</v>
      </c>
      <c r="X53" s="4">
        <f>VLOOKUP(X9,Difficulties!$B$3:$F$22,IF(Calc_VsAtt!X31="H",5,3),FALSE)+VLOOKUP($A53,Difficulties!$A$3:$F$22,IF(Calc_VsAtt!X31="H",3,5),FALSE)</f>
        <v>-1.3105263157894731</v>
      </c>
      <c r="Y53" s="4">
        <f>VLOOKUP(Y9,Difficulties!$B$3:$F$22,IF(Calc_VsAtt!Y31="H",5,3),FALSE)+VLOOKUP($A53,Difficulties!$A$3:$F$22,IF(Calc_VsAtt!Y31="H",3,5),FALSE)</f>
        <v>-0.46842105263157841</v>
      </c>
      <c r="Z53" s="4">
        <f>VLOOKUP(Z9,Difficulties!$B$3:$F$22,IF(Calc_VsAtt!Z31="H",5,3),FALSE)+VLOOKUP($A53,Difficulties!$A$3:$F$22,IF(Calc_VsAtt!Z31="H",3,5),FALSE)</f>
        <v>0.60684210526315696</v>
      </c>
      <c r="AA53" s="4">
        <f>VLOOKUP(AA9,Difficulties!$B$3:$F$22,IF(Calc_VsAtt!AA31="H",5,3),FALSE)+VLOOKUP($A53,Difficulties!$A$3:$F$22,IF(Calc_VsAtt!AA31="H",3,5),FALSE)</f>
        <v>1.0578947368421039</v>
      </c>
      <c r="AB53" s="4">
        <f>VLOOKUP(AB9,Difficulties!$B$3:$F$22,IF(Calc_VsAtt!AB31="H",5,3),FALSE)+VLOOKUP($A53,Difficulties!$A$3:$F$22,IF(Calc_VsAtt!AB31="H",3,5),FALSE)</f>
        <v>-0.67894736842105208</v>
      </c>
      <c r="AC53" s="4">
        <f>VLOOKUP(AC9,Difficulties!$B$3:$F$22,IF(Calc_VsAtt!AC31="H",5,3),FALSE)+VLOOKUP($A53,Difficulties!$A$3:$F$22,IF(Calc_VsAtt!AC31="H",3,5),FALSE)</f>
        <v>-0.15263157894736898</v>
      </c>
      <c r="AD53" s="4">
        <f>VLOOKUP(AD9,Difficulties!$B$3:$F$22,IF(Calc_VsAtt!AD31="H",5,3),FALSE)+VLOOKUP($A53,Difficulties!$A$3:$F$22,IF(Calc_VsAtt!AD31="H",3,5),FALSE)</f>
        <v>-0.942105263157894</v>
      </c>
      <c r="AE53" s="4">
        <f>VLOOKUP(AE9,Difficulties!$B$3:$F$22,IF(Calc_VsAtt!AE31="H",5,3),FALSE)+VLOOKUP($A53,Difficulties!$A$3:$F$22,IF(Calc_VsAtt!AE31="H",3,5),FALSE)</f>
        <v>0.37368421052631401</v>
      </c>
      <c r="AF53" s="4">
        <f>VLOOKUP(AF9,Difficulties!$B$3:$F$22,IF(Calc_VsAtt!AF31="H",5,3),FALSE)+VLOOKUP($A53,Difficulties!$A$3:$F$22,IF(Calc_VsAtt!AF31="H",3,5),FALSE)</f>
        <v>-0.99473684210526203</v>
      </c>
      <c r="AG53" s="4">
        <f>VLOOKUP(AG9,Difficulties!$B$3:$F$22,IF(Calc_VsAtt!AG31="H",5,3),FALSE)+VLOOKUP($A53,Difficulties!$A$3:$F$22,IF(Calc_VsAtt!AG31="H",3,5),FALSE)</f>
        <v>0.58421052631578796</v>
      </c>
      <c r="AH53" s="4">
        <f>VLOOKUP(AH9,Difficulties!$B$3:$F$22,IF(Calc_VsAtt!AH31="H",5,3),FALSE)+VLOOKUP($A53,Difficulties!$A$3:$F$22,IF(Calc_VsAtt!AH31="H",3,5),FALSE)</f>
        <v>-0.942105263157894</v>
      </c>
      <c r="AI53" s="4">
        <f>VLOOKUP(AI9,Difficulties!$B$3:$F$22,IF(Calc_VsAtt!AI31="H",5,3),FALSE)+VLOOKUP($A53,Difficulties!$A$3:$F$22,IF(Calc_VsAtt!AI31="H",3,5),FALSE)</f>
        <v>-0.46842105263157896</v>
      </c>
      <c r="AJ53" s="4">
        <f>VLOOKUP(AJ9,Difficulties!$B$3:$F$22,IF(Calc_VsAtt!AJ31="H",5,3),FALSE)+VLOOKUP($A53,Difficulties!$A$3:$F$22,IF(Calc_VsAtt!AJ31="H",3,5),FALSE)</f>
        <v>-0.78421052631578902</v>
      </c>
      <c r="AK53" s="4">
        <f>VLOOKUP(AK9,Difficulties!$B$3:$F$22,IF(Calc_VsAtt!AK31="H",5,3),FALSE)+VLOOKUP($A53,Difficulties!$A$3:$F$22,IF(Calc_VsAtt!AK31="H",3,5),FALSE)</f>
        <v>0.74210526315789305</v>
      </c>
      <c r="AL53" s="4">
        <f>VLOOKUP(AL9,Difficulties!$B$3:$F$22,IF(Calc_VsAtt!AL31="H",5,3),FALSE)+VLOOKUP($A53,Difficulties!$A$3:$F$22,IF(Calc_VsAtt!AL31="H",3,5),FALSE)</f>
        <v>-0.46736842105263099</v>
      </c>
      <c r="AM53" s="4">
        <f>VLOOKUP(AM9,Difficulties!$B$3:$F$22,IF(Calc_VsAtt!AM31="H",5,3),FALSE)+VLOOKUP($A53,Difficulties!$A$3:$F$22,IF(Calc_VsAtt!AM31="H",3,5),FALSE)</f>
        <v>0.47894736842105101</v>
      </c>
    </row>
    <row r="54" spans="1:39" ht="12.75" customHeight="1" x14ac:dyDescent="0.35">
      <c r="A54" s="68" t="str">
        <f t="shared" si="1"/>
        <v>Everton</v>
      </c>
      <c r="B54" s="4">
        <f>VLOOKUP(B10,Difficulties!$B$3:$F$22,IF(Calc_VsAtt!B32="H",5,3),FALSE)+VLOOKUP($A54,Difficulties!$A$3:$F$22,IF(Calc_VsAtt!B32="H",3,5),FALSE)</f>
        <v>-0.417368421052631</v>
      </c>
      <c r="C54" s="4">
        <f>VLOOKUP(C10,Difficulties!$B$3:$F$22,IF(Calc_VsAtt!C32="H",5,3),FALSE)+VLOOKUP($A54,Difficulties!$A$3:$F$22,IF(Calc_VsAtt!C32="H",3,5),FALSE)</f>
        <v>0.37368421052631501</v>
      </c>
      <c r="D54" s="4">
        <f>VLOOKUP(D10,Difficulties!$B$3:$F$22,IF(Calc_VsAtt!D32="H",5,3),FALSE)+VLOOKUP($A54,Difficulties!$A$3:$F$22,IF(Calc_VsAtt!D32="H",3,5),FALSE)</f>
        <v>-0.25789473684210501</v>
      </c>
      <c r="E54" s="4">
        <f>VLOOKUP(E10,Difficulties!$B$3:$F$22,IF(Calc_VsAtt!E32="H",5,3),FALSE)+VLOOKUP($A54,Difficulties!$A$3:$F$22,IF(Calc_VsAtt!E32="H",3,5),FALSE)</f>
        <v>0.53157894736842004</v>
      </c>
      <c r="F54" s="4">
        <f>VLOOKUP(F10,Difficulties!$B$3:$F$22,IF(Calc_VsAtt!F32="H",5,3),FALSE)+VLOOKUP($A54,Difficulties!$A$3:$F$22,IF(Calc_VsAtt!F32="H",3,5),FALSE)</f>
        <v>1.005263157894736</v>
      </c>
      <c r="G54" s="4">
        <f>VLOOKUP(G10,Difficulties!$B$3:$F$22,IF(Calc_VsAtt!G32="H",5,3),FALSE)+VLOOKUP($A54,Difficulties!$A$3:$F$22,IF(Calc_VsAtt!G32="H",3,5),FALSE)</f>
        <v>-0.78421052631578902</v>
      </c>
      <c r="H54" s="4">
        <f>VLOOKUP(H10,Difficulties!$B$3:$F$22,IF(Calc_VsAtt!H32="H",5,3),FALSE)+VLOOKUP($A54,Difficulties!$A$3:$F$22,IF(Calc_VsAtt!H32="H",3,5),FALSE)</f>
        <v>0.55421052631578904</v>
      </c>
      <c r="I54" s="4">
        <f>VLOOKUP(I10,Difficulties!$B$3:$F$22,IF(Calc_VsAtt!I32="H",5,3),FALSE)+VLOOKUP($A54,Difficulties!$A$3:$F$22,IF(Calc_VsAtt!I32="H",3,5),FALSE)</f>
        <v>-0.67894736842105208</v>
      </c>
      <c r="J54" s="4">
        <f>VLOOKUP(J10,Difficulties!$B$3:$F$22,IF(Calc_VsAtt!J32="H",5,3),FALSE)+VLOOKUP($A54,Difficulties!$A$3:$F$22,IF(Calc_VsAtt!J32="H",3,5),FALSE)</f>
        <v>0.26842105263157801</v>
      </c>
      <c r="K54" s="4">
        <f>VLOOKUP(K10,Difficulties!$B$3:$F$22,IF(Calc_VsAtt!K32="H",5,3),FALSE)+VLOOKUP($A54,Difficulties!$A$3:$F$22,IF(Calc_VsAtt!K32="H",3,5),FALSE)</f>
        <v>-1.363157894736841</v>
      </c>
      <c r="L54" s="4">
        <f>VLOOKUP(L10,Difficulties!$B$3:$F$22,IF(Calc_VsAtt!L32="H",5,3),FALSE)+VLOOKUP($A54,Difficulties!$A$3:$F$22,IF(Calc_VsAtt!L32="H",3,5),FALSE)</f>
        <v>0.32105263157894603</v>
      </c>
      <c r="M54" s="4">
        <f>VLOOKUP(M10,Difficulties!$B$3:$F$22,IF(Calc_VsAtt!M32="H",5,3),FALSE)+VLOOKUP($A54,Difficulties!$A$3:$F$22,IF(Calc_VsAtt!M32="H",3,5),FALSE)</f>
        <v>-0.99473684210526203</v>
      </c>
      <c r="N54" s="4">
        <f>VLOOKUP(N10,Difficulties!$B$3:$F$22,IF(Calc_VsAtt!N32="H",5,3),FALSE)+VLOOKUP($A54,Difficulties!$A$3:$F$22,IF(Calc_VsAtt!N32="H",3,5),FALSE)</f>
        <v>0.42421052631578898</v>
      </c>
      <c r="O54" s="4">
        <f>VLOOKUP(O10,Difficulties!$B$3:$F$22,IF(Calc_VsAtt!O32="H",5,3),FALSE)+VLOOKUP($A54,Difficulties!$A$3:$F$22,IF(Calc_VsAtt!O32="H",3,5),FALSE)</f>
        <v>-1.3105263157894731</v>
      </c>
      <c r="P54" s="4">
        <f>VLOOKUP(P10,Difficulties!$B$3:$F$22,IF(Calc_VsAtt!P32="H",5,3),FALSE)+VLOOKUP($A54,Difficulties!$A$3:$F$22,IF(Calc_VsAtt!P32="H",3,5),FALSE)</f>
        <v>0.37368421052631501</v>
      </c>
      <c r="Q54" s="4">
        <f>VLOOKUP(Q10,Difficulties!$B$3:$F$22,IF(Calc_VsAtt!Q32="H",5,3),FALSE)+VLOOKUP($A54,Difficulties!$A$3:$F$22,IF(Calc_VsAtt!Q32="H",3,5),FALSE)</f>
        <v>0.53157894736842004</v>
      </c>
      <c r="R54" s="4">
        <f>VLOOKUP(R10,Difficulties!$B$3:$F$22,IF(Calc_VsAtt!R32="H",5,3),FALSE)+VLOOKUP($A54,Difficulties!$A$3:$F$22,IF(Calc_VsAtt!R32="H",3,5),FALSE)</f>
        <v>-1.099999999999999</v>
      </c>
      <c r="S54" s="4">
        <f>VLOOKUP(S10,Difficulties!$B$3:$F$22,IF(Calc_VsAtt!S32="H",5,3),FALSE)+VLOOKUP($A54,Difficulties!$A$3:$F$22,IF(Calc_VsAtt!S32="H",3,5),FALSE)</f>
        <v>-0.15263157894736901</v>
      </c>
      <c r="T54" s="4">
        <f>VLOOKUP(T10,Difficulties!$B$3:$F$22,IF(Calc_VsAtt!T32="H",5,3),FALSE)+VLOOKUP($A54,Difficulties!$A$3:$F$22,IF(Calc_VsAtt!T32="H",3,5),FALSE)</f>
        <v>-0.942105263157894</v>
      </c>
      <c r="U54" s="4">
        <f>VLOOKUP(U10,Difficulties!$B$3:$F$22,IF(Calc_VsAtt!U32="H",5,3),FALSE)+VLOOKUP($A54,Difficulties!$A$3:$F$22,IF(Calc_VsAtt!U32="H",3,5),FALSE)</f>
        <v>-0.52105263157894677</v>
      </c>
      <c r="V54" s="4">
        <f>VLOOKUP(V10,Difficulties!$B$3:$F$22,IF(Calc_VsAtt!V32="H",5,3),FALSE)+VLOOKUP($A54,Difficulties!$A$3:$F$22,IF(Calc_VsAtt!V32="H",3,5),FALSE)</f>
        <v>0.79473684210526196</v>
      </c>
      <c r="W54" s="4">
        <f>VLOOKUP(W10,Difficulties!$B$3:$F$22,IF(Calc_VsAtt!W32="H",5,3),FALSE)+VLOOKUP($A54,Difficulties!$A$3:$F$22,IF(Calc_VsAtt!W32="H",3,5),FALSE)</f>
        <v>0.42631578947368298</v>
      </c>
      <c r="X54" s="4">
        <f>VLOOKUP(X10,Difficulties!$B$3:$F$22,IF(Calc_VsAtt!X32="H",5,3),FALSE)+VLOOKUP($A54,Difficulties!$A$3:$F$22,IF(Calc_VsAtt!X32="H",3,5),FALSE)</f>
        <v>-0.46842105263157841</v>
      </c>
      <c r="Y54" s="4">
        <f>VLOOKUP(Y10,Difficulties!$B$3:$F$22,IF(Calc_VsAtt!Y32="H",5,3),FALSE)+VLOOKUP($A54,Difficulties!$A$3:$F$22,IF(Calc_VsAtt!Y32="H",3,5),FALSE)</f>
        <v>-0.52105263157894677</v>
      </c>
      <c r="Z54" s="4">
        <f>VLOOKUP(Z10,Difficulties!$B$3:$F$22,IF(Calc_VsAtt!Z32="H",5,3),FALSE)+VLOOKUP($A54,Difficulties!$A$3:$F$22,IF(Calc_VsAtt!Z32="H",3,5),FALSE)</f>
        <v>0.384210526315789</v>
      </c>
      <c r="AA54" s="4">
        <f>VLOOKUP(AA10,Difficulties!$B$3:$F$22,IF(Calc_VsAtt!AA32="H",5,3),FALSE)+VLOOKUP($A54,Difficulties!$A$3:$F$22,IF(Calc_VsAtt!AA32="H",3,5),FALSE)</f>
        <v>-0.20526315789473704</v>
      </c>
      <c r="AB54" s="4">
        <f>VLOOKUP(AB10,Difficulties!$B$3:$F$22,IF(Calc_VsAtt!AB32="H",5,3),FALSE)+VLOOKUP($A54,Difficulties!$A$3:$F$22,IF(Calc_VsAtt!AB32="H",3,5),FALSE)</f>
        <v>-0.52105263157894699</v>
      </c>
      <c r="AC54" s="4">
        <f>VLOOKUP(AC10,Difficulties!$B$3:$F$22,IF(Calc_VsAtt!AC32="H",5,3),FALSE)+VLOOKUP($A54,Difficulties!$A$3:$F$22,IF(Calc_VsAtt!AC32="H",3,5),FALSE)</f>
        <v>-0.46736842105263099</v>
      </c>
      <c r="AD54" s="4">
        <f>VLOOKUP(AD10,Difficulties!$B$3:$F$22,IF(Calc_VsAtt!AD32="H",5,3),FALSE)+VLOOKUP($A54,Difficulties!$A$3:$F$22,IF(Calc_VsAtt!AD32="H",3,5),FALSE)</f>
        <v>0.26842105263157801</v>
      </c>
      <c r="AE54" s="4">
        <f>VLOOKUP(AE10,Difficulties!$B$3:$F$22,IF(Calc_VsAtt!AE32="H",5,3),FALSE)+VLOOKUP($A54,Difficulties!$A$3:$F$22,IF(Calc_VsAtt!AE32="H",3,5),FALSE)</f>
        <v>-0.942105263157894</v>
      </c>
      <c r="AF54" s="4">
        <f>VLOOKUP(AF10,Difficulties!$B$3:$F$22,IF(Calc_VsAtt!AF32="H",5,3),FALSE)+VLOOKUP($A54,Difficulties!$A$3:$F$22,IF(Calc_VsAtt!AF32="H",3,5),FALSE)</f>
        <v>-4.7368421052632004E-2</v>
      </c>
      <c r="AG54" s="4">
        <f>VLOOKUP(AG10,Difficulties!$B$3:$F$22,IF(Calc_VsAtt!AG32="H",5,3),FALSE)+VLOOKUP($A54,Difficulties!$A$3:$F$22,IF(Calc_VsAtt!AG32="H",3,5),FALSE)</f>
        <v>-0.46842105263157841</v>
      </c>
      <c r="AH54" s="4">
        <f>VLOOKUP(AH10,Difficulties!$B$3:$F$22,IF(Calc_VsAtt!AH32="H",5,3),FALSE)+VLOOKUP($A54,Difficulties!$A$3:$F$22,IF(Calc_VsAtt!AH32="H",3,5),FALSE)</f>
        <v>0.42631578947368298</v>
      </c>
      <c r="AI54" s="4">
        <f>VLOOKUP(AI10,Difficulties!$B$3:$F$22,IF(Calc_VsAtt!AI32="H",5,3),FALSE)+VLOOKUP($A54,Difficulties!$A$3:$F$22,IF(Calc_VsAtt!AI32="H",3,5),FALSE)</f>
        <v>-0.43736842105263102</v>
      </c>
      <c r="AJ54" s="4">
        <f>VLOOKUP(AJ10,Difficulties!$B$3:$F$22,IF(Calc_VsAtt!AJ32="H",5,3),FALSE)+VLOOKUP($A54,Difficulties!$A$3:$F$22,IF(Calc_VsAtt!AJ32="H",3,5),FALSE)</f>
        <v>-0.20526315789473698</v>
      </c>
      <c r="AK54" s="4">
        <f>VLOOKUP(AK10,Difficulties!$B$3:$F$22,IF(Calc_VsAtt!AK32="H",5,3),FALSE)+VLOOKUP($A54,Difficulties!$A$3:$F$22,IF(Calc_VsAtt!AK32="H",3,5),FALSE)</f>
        <v>-0.4157894736842101</v>
      </c>
      <c r="AL54" s="4">
        <f>VLOOKUP(AL10,Difficulties!$B$3:$F$22,IF(Calc_VsAtt!AL32="H",5,3),FALSE)+VLOOKUP($A54,Difficulties!$A$3:$F$22,IF(Calc_VsAtt!AL32="H",3,5),FALSE)</f>
        <v>-4.7368421052632004E-2</v>
      </c>
      <c r="AM54" s="4">
        <f>VLOOKUP(AM10,Difficulties!$B$3:$F$22,IF(Calc_VsAtt!AM32="H",5,3),FALSE)+VLOOKUP($A54,Difficulties!$A$3:$F$22,IF(Calc_VsAtt!AM32="H",3,5),FALSE)</f>
        <v>-0.99473684210526203</v>
      </c>
    </row>
    <row r="55" spans="1:39" ht="12.75" customHeight="1" x14ac:dyDescent="0.35">
      <c r="A55" s="68" t="str">
        <f t="shared" si="1"/>
        <v>Fulham</v>
      </c>
      <c r="B55" s="4">
        <f>VLOOKUP(B11,Difficulties!$B$3:$F$22,IF(Calc_VsAtt!B33="H",5,3),FALSE)+VLOOKUP($A55,Difficulties!$A$3:$F$22,IF(Calc_VsAtt!B33="H",3,5),FALSE)</f>
        <v>-0.22578947368421098</v>
      </c>
      <c r="C55" s="4">
        <f>VLOOKUP(C11,Difficulties!$B$3:$F$22,IF(Calc_VsAtt!C33="H",5,3),FALSE)+VLOOKUP($A55,Difficulties!$A$3:$F$22,IF(Calc_VsAtt!C33="H",3,5),FALSE)</f>
        <v>-1.0773684210526309</v>
      </c>
      <c r="D55" s="4">
        <f>VLOOKUP(D11,Difficulties!$B$3:$F$22,IF(Calc_VsAtt!D33="H",5,3),FALSE)+VLOOKUP($A55,Difficulties!$A$3:$F$22,IF(Calc_VsAtt!D33="H",3,5),FALSE)</f>
        <v>-0.54157894736842094</v>
      </c>
      <c r="E55" s="4">
        <f>VLOOKUP(E11,Difficulties!$B$3:$F$22,IF(Calc_VsAtt!E33="H",5,3),FALSE)+VLOOKUP($A55,Difficulties!$A$3:$F$22,IF(Calc_VsAtt!E33="H",3,5),FALSE)</f>
        <v>-0.60368421052631571</v>
      </c>
      <c r="F55" s="4">
        <f>VLOOKUP(F11,Difficulties!$B$3:$F$22,IF(Calc_VsAtt!F33="H",5,3),FALSE)+VLOOKUP($A55,Difficulties!$A$3:$F$22,IF(Calc_VsAtt!F33="H",3,5),FALSE)</f>
        <v>-1.182631578947368</v>
      </c>
      <c r="G55" s="4">
        <f>VLOOKUP(G11,Difficulties!$B$3:$F$22,IF(Calc_VsAtt!G33="H",5,3),FALSE)+VLOOKUP($A55,Difficulties!$A$3:$F$22,IF(Calc_VsAtt!G33="H",3,5),FALSE)</f>
        <v>3.7368421052630996E-2</v>
      </c>
      <c r="H55" s="4">
        <f>VLOOKUP(H11,Difficulties!$B$3:$F$22,IF(Calc_VsAtt!H33="H",5,3),FALSE)+VLOOKUP($A55,Difficulties!$A$3:$F$22,IF(Calc_VsAtt!H33="H",3,5),FALSE)</f>
        <v>-0.76157894736842091</v>
      </c>
      <c r="I55" s="4">
        <f>VLOOKUP(I11,Difficulties!$B$3:$F$22,IF(Calc_VsAtt!I33="H",5,3),FALSE)+VLOOKUP($A55,Difficulties!$A$3:$F$22,IF(Calc_VsAtt!I33="H",3,5),FALSE)</f>
        <v>-6.7894736842106007E-2</v>
      </c>
      <c r="J55" s="4">
        <f>VLOOKUP(J11,Difficulties!$B$3:$F$22,IF(Calc_VsAtt!J33="H",5,3),FALSE)+VLOOKUP($A55,Difficulties!$A$3:$F$22,IF(Calc_VsAtt!J33="H",3,5),FALSE)</f>
        <v>-0.54999999999999993</v>
      </c>
      <c r="K55" s="4">
        <f>VLOOKUP(K11,Difficulties!$B$3:$F$22,IF(Calc_VsAtt!K33="H",5,3),FALSE)+VLOOKUP($A55,Difficulties!$A$3:$F$22,IF(Calc_VsAtt!K33="H",3,5),FALSE)</f>
        <v>-6.7894736842106007E-2</v>
      </c>
      <c r="L55" s="4">
        <f>VLOOKUP(L11,Difficulties!$B$3:$F$22,IF(Calc_VsAtt!L33="H",5,3),FALSE)+VLOOKUP($A55,Difficulties!$A$3:$F$22,IF(Calc_VsAtt!L33="H",3,5),FALSE)</f>
        <v>-0.60368421052631571</v>
      </c>
      <c r="M55" s="4">
        <f>VLOOKUP(M11,Difficulties!$B$3:$F$22,IF(Calc_VsAtt!M33="H",5,3),FALSE)+VLOOKUP($A55,Difficulties!$A$3:$F$22,IF(Calc_VsAtt!M33="H",3,5),FALSE)</f>
        <v>-1.3931578947368419</v>
      </c>
      <c r="N55" s="4">
        <f>VLOOKUP(N11,Difficulties!$B$3:$F$22,IF(Calc_VsAtt!N33="H",5,3),FALSE)+VLOOKUP($A55,Difficulties!$A$3:$F$22,IF(Calc_VsAtt!N33="H",3,5),FALSE)</f>
        <v>-0.12052631578947398</v>
      </c>
      <c r="O55" s="4">
        <f>VLOOKUP(O11,Difficulties!$B$3:$F$22,IF(Calc_VsAtt!O33="H",5,3),FALSE)+VLOOKUP($A55,Difficulties!$A$3:$F$22,IF(Calc_VsAtt!O33="H",3,5),FALSE)</f>
        <v>-1.0773684210526309</v>
      </c>
      <c r="P55" s="4">
        <f>VLOOKUP(P11,Difficulties!$B$3:$F$22,IF(Calc_VsAtt!P33="H",5,3),FALSE)+VLOOKUP($A55,Difficulties!$A$3:$F$22,IF(Calc_VsAtt!P33="H",3,5),FALSE)</f>
        <v>0.30052631578947298</v>
      </c>
      <c r="Q55" s="4">
        <f>VLOOKUP(Q11,Difficulties!$B$3:$F$22,IF(Calc_VsAtt!Q33="H",5,3),FALSE)+VLOOKUP($A55,Difficulties!$A$3:$F$22,IF(Calc_VsAtt!Q33="H",3,5),FALSE)</f>
        <v>-1.4457894736842101</v>
      </c>
      <c r="R55" s="4">
        <f>VLOOKUP(R11,Difficulties!$B$3:$F$22,IF(Calc_VsAtt!R33="H",5,3),FALSE)+VLOOKUP($A55,Difficulties!$A$3:$F$22,IF(Calc_VsAtt!R33="H",3,5),FALSE)</f>
        <v>0.51105263157894698</v>
      </c>
      <c r="S55" s="4">
        <f>VLOOKUP(S11,Difficulties!$B$3:$F$22,IF(Calc_VsAtt!S33="H",5,3),FALSE)+VLOOKUP($A55,Difficulties!$A$3:$F$22,IF(Calc_VsAtt!S33="H",3,5),FALSE)</f>
        <v>-1.0247368421052629</v>
      </c>
      <c r="T55" s="4">
        <f>VLOOKUP(T11,Difficulties!$B$3:$F$22,IF(Calc_VsAtt!T33="H",5,3),FALSE)+VLOOKUP($A55,Difficulties!$A$3:$F$22,IF(Calc_VsAtt!T33="H",3,5),FALSE)</f>
        <v>-0.10999999999999999</v>
      </c>
      <c r="U55" s="4">
        <f>VLOOKUP(U11,Difficulties!$B$3:$F$22,IF(Calc_VsAtt!U33="H",5,3),FALSE)+VLOOKUP($A55,Difficulties!$A$3:$F$22,IF(Calc_VsAtt!U33="H",3,5),FALSE)</f>
        <v>3.7368421052630996E-2</v>
      </c>
      <c r="V55" s="4">
        <f>VLOOKUP(V11,Difficulties!$B$3:$F$22,IF(Calc_VsAtt!V33="H",5,3),FALSE)+VLOOKUP($A55,Difficulties!$A$3:$F$22,IF(Calc_VsAtt!V33="H",3,5),FALSE)</f>
        <v>-0.86684210526315797</v>
      </c>
      <c r="W55" s="4">
        <f>VLOOKUP(W11,Difficulties!$B$3:$F$22,IF(Calc_VsAtt!W33="H",5,3),FALSE)+VLOOKUP($A55,Difficulties!$A$3:$F$22,IF(Calc_VsAtt!W33="H",3,5),FALSE)</f>
        <v>-1.0247368421052629</v>
      </c>
      <c r="X55" s="4">
        <f>VLOOKUP(X11,Difficulties!$B$3:$F$22,IF(Calc_VsAtt!X33="H",5,3),FALSE)+VLOOKUP($A55,Difficulties!$A$3:$F$22,IF(Calc_VsAtt!X33="H",3,5),FALSE)</f>
        <v>-0.646842105263158</v>
      </c>
      <c r="Y55" s="4">
        <f>VLOOKUP(Y11,Difficulties!$B$3:$F$22,IF(Calc_VsAtt!Y33="H",5,3),FALSE)+VLOOKUP($A55,Difficulties!$A$3:$F$22,IF(Calc_VsAtt!Y33="H",3,5),FALSE)</f>
        <v>-0.17315789473684298</v>
      </c>
      <c r="Z55" s="4">
        <f>VLOOKUP(Z11,Difficulties!$B$3:$F$22,IF(Calc_VsAtt!Z33="H",5,3),FALSE)+VLOOKUP($A55,Difficulties!$A$3:$F$22,IF(Calc_VsAtt!Z33="H",3,5),FALSE)</f>
        <v>-0.49842105263157904</v>
      </c>
      <c r="AA55" s="4">
        <f>VLOOKUP(AA11,Difficulties!$B$3:$F$22,IF(Calc_VsAtt!AA33="H",5,3),FALSE)+VLOOKUP($A55,Difficulties!$A$3:$F$22,IF(Calc_VsAtt!AA33="H",3,5),FALSE)</f>
        <v>-0.69947368421052603</v>
      </c>
      <c r="AB55" s="4">
        <f>VLOOKUP(AB11,Difficulties!$B$3:$F$22,IF(Calc_VsAtt!AB33="H",5,3),FALSE)+VLOOKUP($A55,Difficulties!$A$3:$F$22,IF(Calc_VsAtt!AB33="H",3,5),FALSE)</f>
        <v>-0.55105263157894735</v>
      </c>
      <c r="AC55" s="4">
        <f>VLOOKUP(AC11,Difficulties!$B$3:$F$22,IF(Calc_VsAtt!AC33="H",5,3),FALSE)+VLOOKUP($A55,Difficulties!$A$3:$F$22,IF(Calc_VsAtt!AC33="H",3,5),FALSE)</f>
        <v>-0.55105263157894735</v>
      </c>
      <c r="AD55" s="4">
        <f>VLOOKUP(AD11,Difficulties!$B$3:$F$22,IF(Calc_VsAtt!AD33="H",5,3),FALSE)+VLOOKUP($A55,Difficulties!$A$3:$F$22,IF(Calc_VsAtt!AD33="H",3,5),FALSE)</f>
        <v>-0.54157894736842094</v>
      </c>
      <c r="AE55" s="4">
        <f>VLOOKUP(AE11,Difficulties!$B$3:$F$22,IF(Calc_VsAtt!AE33="H",5,3),FALSE)+VLOOKUP($A55,Difficulties!$A$3:$F$22,IF(Calc_VsAtt!AE33="H",3,5),FALSE)</f>
        <v>-0.76157894736842091</v>
      </c>
      <c r="AF55" s="4">
        <f>VLOOKUP(AF11,Difficulties!$B$3:$F$22,IF(Calc_VsAtt!AF33="H",5,3),FALSE)+VLOOKUP($A55,Difficulties!$A$3:$F$22,IF(Calc_VsAtt!AF33="H",3,5),FALSE)</f>
        <v>-0.22578947368421098</v>
      </c>
      <c r="AG55" s="4">
        <f>VLOOKUP(AG11,Difficulties!$B$3:$F$22,IF(Calc_VsAtt!AG33="H",5,3),FALSE)+VLOOKUP($A55,Difficulties!$A$3:$F$22,IF(Calc_VsAtt!AG33="H",3,5),FALSE)</f>
        <v>-1.015263157894736</v>
      </c>
      <c r="AH55" s="4">
        <f>VLOOKUP(AH11,Difficulties!$B$3:$F$22,IF(Calc_VsAtt!AH33="H",5,3),FALSE)+VLOOKUP($A55,Difficulties!$A$3:$F$22,IF(Calc_VsAtt!AH33="H",3,5),FALSE)</f>
        <v>-0.28789473684210598</v>
      </c>
      <c r="AI55" s="4">
        <f>VLOOKUP(AI11,Difficulties!$B$3:$F$22,IF(Calc_VsAtt!AI33="H",5,3),FALSE)+VLOOKUP($A55,Difficulties!$A$3:$F$22,IF(Calc_VsAtt!AI33="H",3,5),FALSE)</f>
        <v>0.19526315789473603</v>
      </c>
      <c r="AJ55" s="4">
        <f>VLOOKUP(AJ11,Difficulties!$B$3:$F$22,IF(Calc_VsAtt!AJ33="H",5,3),FALSE)+VLOOKUP($A55,Difficulties!$A$3:$F$22,IF(Calc_VsAtt!AJ33="H",3,5),FALSE)</f>
        <v>-0.34052631578947395</v>
      </c>
      <c r="AK55" s="4">
        <f>VLOOKUP(AK11,Difficulties!$B$3:$F$22,IF(Calc_VsAtt!AK33="H",5,3),FALSE)+VLOOKUP($A55,Difficulties!$A$3:$F$22,IF(Calc_VsAtt!AK33="H",3,5),FALSE)</f>
        <v>-7.0000000000000007E-2</v>
      </c>
      <c r="AL55" s="4">
        <f>VLOOKUP(AL11,Difficulties!$B$3:$F$22,IF(Calc_VsAtt!AL33="H",5,3),FALSE)+VLOOKUP($A55,Difficulties!$A$3:$F$22,IF(Calc_VsAtt!AL33="H",3,5),FALSE)</f>
        <v>-0.49999999999999994</v>
      </c>
      <c r="AM55" s="4">
        <f>VLOOKUP(AM11,Difficulties!$B$3:$F$22,IF(Calc_VsAtt!AM33="H",5,3),FALSE)+VLOOKUP($A55,Difficulties!$A$3:$F$22,IF(Calc_VsAtt!AM33="H",3,5),FALSE)</f>
        <v>-0.12052631578947398</v>
      </c>
    </row>
    <row r="56" spans="1:39" ht="12.75" customHeight="1" x14ac:dyDescent="0.35">
      <c r="A56" s="68" t="str">
        <f t="shared" si="1"/>
        <v>Huddersfield</v>
      </c>
      <c r="B56" s="4">
        <f>VLOOKUP(B12,Difficulties!$B$3:$F$22,IF(Calc_VsAtt!B34="H",5,3),FALSE)+VLOOKUP($A56,Difficulties!$A$3:$F$22,IF(Calc_VsAtt!B34="H",3,5),FALSE)</f>
        <v>-0.67894736842105208</v>
      </c>
      <c r="C56" s="4">
        <f>VLOOKUP(C12,Difficulties!$B$3:$F$22,IF(Calc_VsAtt!C34="H",5,3),FALSE)+VLOOKUP($A56,Difficulties!$A$3:$F$22,IF(Calc_VsAtt!C34="H",3,5),FALSE)</f>
        <v>-1.3105263157894731</v>
      </c>
      <c r="D56" s="4">
        <f>VLOOKUP(D12,Difficulties!$B$3:$F$22,IF(Calc_VsAtt!D34="H",5,3),FALSE)+VLOOKUP($A56,Difficulties!$A$3:$F$22,IF(Calc_VsAtt!D34="H",3,5),FALSE)</f>
        <v>-0.20736842105263104</v>
      </c>
      <c r="E56" s="4">
        <f>VLOOKUP(E12,Difficulties!$B$3:$F$22,IF(Calc_VsAtt!E34="H",5,3),FALSE)+VLOOKUP($A56,Difficulties!$A$3:$F$22,IF(Calc_VsAtt!E34="H",3,5),FALSE)</f>
        <v>-0.88947368421052597</v>
      </c>
      <c r="F56" s="4">
        <f>VLOOKUP(F12,Difficulties!$B$3:$F$22,IF(Calc_VsAtt!F34="H",5,3),FALSE)+VLOOKUP($A56,Difficulties!$A$3:$F$22,IF(Calc_VsAtt!F34="H",3,5),FALSE)</f>
        <v>-0.36315789473684201</v>
      </c>
      <c r="G56" s="4">
        <f>VLOOKUP(G12,Difficulties!$B$3:$F$22,IF(Calc_VsAtt!G34="H",5,3),FALSE)+VLOOKUP($A56,Difficulties!$A$3:$F$22,IF(Calc_VsAtt!G34="H",3,5),FALSE)</f>
        <v>-0.88947368421052597</v>
      </c>
      <c r="H56" s="4">
        <f>VLOOKUP(H12,Difficulties!$B$3:$F$22,IF(Calc_VsAtt!H34="H",5,3),FALSE)+VLOOKUP($A56,Difficulties!$A$3:$F$22,IF(Calc_VsAtt!H34="H",3,5),FALSE)</f>
        <v>-0.78421052631578902</v>
      </c>
      <c r="I56" s="4">
        <f>VLOOKUP(I12,Difficulties!$B$3:$F$22,IF(Calc_VsAtt!I34="H",5,3),FALSE)+VLOOKUP($A56,Difficulties!$A$3:$F$22,IF(Calc_VsAtt!I34="H",3,5),FALSE)</f>
        <v>-1.152631578947368</v>
      </c>
      <c r="J56" s="4">
        <f>VLOOKUP(J12,Difficulties!$B$3:$F$22,IF(Calc_VsAtt!J34="H",5,3),FALSE)+VLOOKUP($A56,Difficulties!$A$3:$F$22,IF(Calc_VsAtt!J34="H",3,5),FALSE)</f>
        <v>-0.36315789473684201</v>
      </c>
      <c r="K56" s="4">
        <f>VLOOKUP(K12,Difficulties!$B$3:$F$22,IF(Calc_VsAtt!K34="H",5,3),FALSE)+VLOOKUP($A56,Difficulties!$A$3:$F$22,IF(Calc_VsAtt!K34="H",3,5),FALSE)</f>
        <v>-0.41578947368421104</v>
      </c>
      <c r="L56" s="4">
        <f>VLOOKUP(L12,Difficulties!$B$3:$F$22,IF(Calc_VsAtt!L34="H",5,3),FALSE)+VLOOKUP($A56,Difficulties!$A$3:$F$22,IF(Calc_VsAtt!L34="H",3,5),FALSE)</f>
        <v>-7.7368421052631031E-2</v>
      </c>
      <c r="M56" s="4">
        <f>VLOOKUP(M12,Difficulties!$B$3:$F$22,IF(Calc_VsAtt!M34="H",5,3),FALSE)+VLOOKUP($A56,Difficulties!$A$3:$F$22,IF(Calc_VsAtt!M34="H",3,5),FALSE)</f>
        <v>0.37368421052631595</v>
      </c>
      <c r="N56" s="4">
        <f>VLOOKUP(N12,Difficulties!$B$3:$F$22,IF(Calc_VsAtt!N34="H",5,3),FALSE)+VLOOKUP($A56,Difficulties!$A$3:$F$22,IF(Calc_VsAtt!N34="H",3,5),FALSE)</f>
        <v>-0.62789473684210506</v>
      </c>
      <c r="O56" s="4">
        <f>VLOOKUP(O12,Difficulties!$B$3:$F$22,IF(Calc_VsAtt!O34="H",5,3),FALSE)+VLOOKUP($A56,Difficulties!$A$3:$F$22,IF(Calc_VsAtt!O34="H",3,5),FALSE)</f>
        <v>-0.31052631578947398</v>
      </c>
      <c r="P56" s="4">
        <f>VLOOKUP(P12,Difficulties!$B$3:$F$22,IF(Calc_VsAtt!P34="H",5,3),FALSE)+VLOOKUP($A56,Difficulties!$A$3:$F$22,IF(Calc_VsAtt!P34="H",3,5),FALSE)</f>
        <v>-0.46842105263157902</v>
      </c>
      <c r="Q56" s="4">
        <f>VLOOKUP(Q12,Difficulties!$B$3:$F$22,IF(Calc_VsAtt!Q34="H",5,3),FALSE)+VLOOKUP($A56,Difficulties!$A$3:$F$22,IF(Calc_VsAtt!Q34="H",3,5),FALSE)</f>
        <v>-0.99473684210526303</v>
      </c>
      <c r="R56" s="4">
        <f>VLOOKUP(R12,Difficulties!$B$3:$F$22,IF(Calc_VsAtt!R34="H",5,3),FALSE)+VLOOKUP($A56,Difficulties!$A$3:$F$22,IF(Calc_VsAtt!R34="H",3,5),FALSE)</f>
        <v>-0.25789473684210501</v>
      </c>
      <c r="S56" s="4">
        <f>VLOOKUP(S12,Difficulties!$B$3:$F$22,IF(Calc_VsAtt!S34="H",5,3),FALSE)+VLOOKUP($A56,Difficulties!$A$3:$F$22,IF(Calc_VsAtt!S34="H",3,5),FALSE)</f>
        <v>-0.25789473684210501</v>
      </c>
      <c r="T56" s="4">
        <f>VLOOKUP(T12,Difficulties!$B$3:$F$22,IF(Calc_VsAtt!T34="H",5,3),FALSE)+VLOOKUP($A56,Difficulties!$A$3:$F$22,IF(Calc_VsAtt!T34="H",3,5),FALSE)</f>
        <v>-1.5736842105263151</v>
      </c>
      <c r="U56" s="4">
        <f>VLOOKUP(U12,Difficulties!$B$3:$F$22,IF(Calc_VsAtt!U34="H",5,3),FALSE)+VLOOKUP($A56,Difficulties!$A$3:$F$22,IF(Calc_VsAtt!U34="H",3,5),FALSE)</f>
        <v>-0.64789473684210508</v>
      </c>
      <c r="V56" s="4">
        <f>VLOOKUP(V12,Difficulties!$B$3:$F$22,IF(Calc_VsAtt!V34="H",5,3),FALSE)+VLOOKUP($A56,Difficulties!$A$3:$F$22,IF(Calc_VsAtt!V34="H",3,5),FALSE)</f>
        <v>-0.67894736842105208</v>
      </c>
      <c r="W56" s="4">
        <f>VLOOKUP(W12,Difficulties!$B$3:$F$22,IF(Calc_VsAtt!W34="H",5,3),FALSE)+VLOOKUP($A56,Difficulties!$A$3:$F$22,IF(Calc_VsAtt!W34="H",3,5),FALSE)</f>
        <v>-0.67789473684210499</v>
      </c>
      <c r="X56" s="4">
        <f>VLOOKUP(X12,Difficulties!$B$3:$F$22,IF(Calc_VsAtt!X34="H",5,3),FALSE)+VLOOKUP($A56,Difficulties!$A$3:$F$22,IF(Calc_VsAtt!X34="H",3,5),FALSE)</f>
        <v>-1.1526315789473669</v>
      </c>
      <c r="Y56" s="4">
        <f>VLOOKUP(Y12,Difficulties!$B$3:$F$22,IF(Calc_VsAtt!Y34="H",5,3),FALSE)+VLOOKUP($A56,Difficulties!$A$3:$F$22,IF(Calc_VsAtt!Y34="H",3,5),FALSE)</f>
        <v>5.7894736842104999E-2</v>
      </c>
      <c r="Z56" s="4">
        <f>VLOOKUP(Z12,Difficulties!$B$3:$F$22,IF(Calc_VsAtt!Z34="H",5,3),FALSE)+VLOOKUP($A56,Difficulties!$A$3:$F$22,IF(Calc_VsAtt!Z34="H",3,5),FALSE)</f>
        <v>-1.2052631578947359</v>
      </c>
      <c r="AA56" s="4">
        <f>VLOOKUP(AA12,Difficulties!$B$3:$F$22,IF(Calc_VsAtt!AA34="H",5,3),FALSE)+VLOOKUP($A56,Difficulties!$A$3:$F$22,IF(Calc_VsAtt!AA34="H",3,5),FALSE)</f>
        <v>-0.20526315789473704</v>
      </c>
      <c r="AB56" s="4">
        <f>VLOOKUP(AB12,Difficulties!$B$3:$F$22,IF(Calc_VsAtt!AB34="H",5,3),FALSE)+VLOOKUP($A56,Difficulties!$A$3:$F$22,IF(Calc_VsAtt!AB34="H",3,5),FALSE)</f>
        <v>-1.152631578947368</v>
      </c>
      <c r="AC56" s="4">
        <f>VLOOKUP(AC12,Difficulties!$B$3:$F$22,IF(Calc_VsAtt!AC34="H",5,3),FALSE)+VLOOKUP($A56,Difficulties!$A$3:$F$22,IF(Calc_VsAtt!AC34="H",3,5),FALSE)</f>
        <v>-0.24736842105263102</v>
      </c>
      <c r="AD56" s="4">
        <f>VLOOKUP(AD12,Difficulties!$B$3:$F$22,IF(Calc_VsAtt!AD34="H",5,3),FALSE)+VLOOKUP($A56,Difficulties!$A$3:$F$22,IF(Calc_VsAtt!AD34="H",3,5),FALSE)</f>
        <v>-0.73157894736842077</v>
      </c>
      <c r="AE56" s="4">
        <f>VLOOKUP(AE12,Difficulties!$B$3:$F$22,IF(Calc_VsAtt!AE34="H",5,3),FALSE)+VLOOKUP($A56,Difficulties!$A$3:$F$22,IF(Calc_VsAtt!AE34="H",3,5),FALSE)</f>
        <v>-0.20526315789473704</v>
      </c>
      <c r="AF56" s="4">
        <f>VLOOKUP(AF12,Difficulties!$B$3:$F$22,IF(Calc_VsAtt!AF34="H",5,3),FALSE)+VLOOKUP($A56,Difficulties!$A$3:$F$22,IF(Calc_VsAtt!AF34="H",3,5),FALSE)</f>
        <v>-0.67894736842105241</v>
      </c>
      <c r="AG56" s="4">
        <f>VLOOKUP(AG12,Difficulties!$B$3:$F$22,IF(Calc_VsAtt!AG34="H",5,3),FALSE)+VLOOKUP($A56,Difficulties!$A$3:$F$22,IF(Calc_VsAtt!AG34="H",3,5),FALSE)</f>
        <v>-0.62631578947368416</v>
      </c>
      <c r="AH56" s="4">
        <f>VLOOKUP(AH12,Difficulties!$B$3:$F$22,IF(Calc_VsAtt!AH34="H",5,3),FALSE)+VLOOKUP($A56,Difficulties!$A$3:$F$22,IF(Calc_VsAtt!AH34="H",3,5),FALSE)</f>
        <v>0.16315789473684195</v>
      </c>
      <c r="AI56" s="4">
        <f>VLOOKUP(AI12,Difficulties!$B$3:$F$22,IF(Calc_VsAtt!AI34="H",5,3),FALSE)+VLOOKUP($A56,Difficulties!$A$3:$F$22,IF(Calc_VsAtt!AI34="H",3,5),FALSE)</f>
        <v>-1.2052631578947359</v>
      </c>
      <c r="AJ56" s="4">
        <f>VLOOKUP(AJ12,Difficulties!$B$3:$F$22,IF(Calc_VsAtt!AJ34="H",5,3),FALSE)+VLOOKUP($A56,Difficulties!$A$3:$F$22,IF(Calc_VsAtt!AJ34="H",3,5),FALSE)</f>
        <v>-0.10000000000000003</v>
      </c>
      <c r="AK56" s="4">
        <f>VLOOKUP(AK12,Difficulties!$B$3:$F$22,IF(Calc_VsAtt!AK34="H",5,3),FALSE)+VLOOKUP($A56,Difficulties!$A$3:$F$22,IF(Calc_VsAtt!AK34="H",3,5),FALSE)</f>
        <v>-1.521052631578947</v>
      </c>
      <c r="AL56" s="4">
        <f>VLOOKUP(AL12,Difficulties!$B$3:$F$22,IF(Calc_VsAtt!AL34="H",5,3),FALSE)+VLOOKUP($A56,Difficulties!$A$3:$F$22,IF(Calc_VsAtt!AL34="H",3,5),FALSE)</f>
        <v>-0.83684210526315694</v>
      </c>
      <c r="AM56" s="4">
        <f>VLOOKUP(AM12,Difficulties!$B$3:$F$22,IF(Calc_VsAtt!AM34="H",5,3),FALSE)+VLOOKUP($A56,Difficulties!$A$3:$F$22,IF(Calc_VsAtt!AM34="H",3,5),FALSE)</f>
        <v>-0.67894736842105241</v>
      </c>
    </row>
    <row r="57" spans="1:39" ht="12.75" customHeight="1" x14ac:dyDescent="0.35">
      <c r="A57" s="68" t="str">
        <f t="shared" si="1"/>
        <v>Leicester</v>
      </c>
      <c r="B57" s="4">
        <f>VLOOKUP(B13,Difficulties!$B$3:$F$22,IF(Calc_VsAtt!B35="H",5,3),FALSE)+VLOOKUP($A57,Difficulties!$A$3:$F$22,IF(Calc_VsAtt!B35="H",3,5),FALSE)</f>
        <v>-0.57368421052631602</v>
      </c>
      <c r="C57" s="4">
        <f>VLOOKUP(C13,Difficulties!$B$3:$F$22,IF(Calc_VsAtt!C35="H",5,3),FALSE)+VLOOKUP($A57,Difficulties!$A$3:$F$22,IF(Calc_VsAtt!C35="H",3,5),FALSE)</f>
        <v>0.2263157894736843</v>
      </c>
      <c r="D57" s="4">
        <f>VLOOKUP(D13,Difficulties!$B$3:$F$22,IF(Calc_VsAtt!D35="H",5,3),FALSE)+VLOOKUP($A57,Difficulties!$A$3:$F$22,IF(Calc_VsAtt!D35="H",3,5),FALSE)</f>
        <v>0.32105263157894659</v>
      </c>
      <c r="E57" s="4">
        <f>VLOOKUP(E13,Difficulties!$B$3:$F$22,IF(Calc_VsAtt!E35="H",5,3),FALSE)+VLOOKUP($A57,Difficulties!$A$3:$F$22,IF(Calc_VsAtt!E35="H",3,5),FALSE)</f>
        <v>0.11052631578947331</v>
      </c>
      <c r="F57" s="4">
        <f>VLOOKUP(F13,Difficulties!$B$3:$F$22,IF(Calc_VsAtt!F35="H",5,3),FALSE)+VLOOKUP($A57,Difficulties!$A$3:$F$22,IF(Calc_VsAtt!F35="H",3,5),FALSE)</f>
        <v>0.53157894736842004</v>
      </c>
      <c r="G57" s="4">
        <f>VLOOKUP(G13,Difficulties!$B$3:$F$22,IF(Calc_VsAtt!G35="H",5,3),FALSE)+VLOOKUP($A57,Difficulties!$A$3:$F$22,IF(Calc_VsAtt!G35="H",3,5),FALSE)</f>
        <v>0.37368421052631529</v>
      </c>
      <c r="H57" s="4">
        <f>VLOOKUP(H13,Difficulties!$B$3:$F$22,IF(Calc_VsAtt!H35="H",5,3),FALSE)+VLOOKUP($A57,Difficulties!$A$3:$F$22,IF(Calc_VsAtt!H35="H",3,5),FALSE)</f>
        <v>-0.15263157894736901</v>
      </c>
      <c r="I57" s="4">
        <f>VLOOKUP(I13,Difficulties!$B$3:$F$22,IF(Calc_VsAtt!I35="H",5,3),FALSE)+VLOOKUP($A57,Difficulties!$A$3:$F$22,IF(Calc_VsAtt!I35="H",3,5),FALSE)</f>
        <v>0.53157894736842026</v>
      </c>
      <c r="J57" s="4">
        <f>VLOOKUP(J13,Difficulties!$B$3:$F$22,IF(Calc_VsAtt!J35="H",5,3),FALSE)+VLOOKUP($A57,Difficulties!$A$3:$F$22,IF(Calc_VsAtt!J35="H",3,5),FALSE)</f>
        <v>5.2631578947359703E-3</v>
      </c>
      <c r="K57" s="4">
        <f>VLOOKUP(K13,Difficulties!$B$3:$F$22,IF(Calc_VsAtt!K35="H",5,3),FALSE)+VLOOKUP($A57,Difficulties!$A$3:$F$22,IF(Calc_VsAtt!K35="H",3,5),FALSE)</f>
        <v>0.84736842105263122</v>
      </c>
      <c r="L57" s="4">
        <f>VLOOKUP(L13,Difficulties!$B$3:$F$22,IF(Calc_VsAtt!L35="H",5,3),FALSE)+VLOOKUP($A57,Difficulties!$A$3:$F$22,IF(Calc_VsAtt!L35="H",3,5),FALSE)</f>
        <v>0.32210526315789401</v>
      </c>
      <c r="M57" s="4">
        <f>VLOOKUP(M13,Difficulties!$B$3:$F$22,IF(Calc_VsAtt!M35="H",5,3),FALSE)+VLOOKUP($A57,Difficulties!$A$3:$F$22,IF(Calc_VsAtt!M35="H",3,5),FALSE)</f>
        <v>-0.2052631578947367</v>
      </c>
      <c r="N57" s="4">
        <f>VLOOKUP(N13,Difficulties!$B$3:$F$22,IF(Calc_VsAtt!N35="H",5,3),FALSE)+VLOOKUP($A57,Difficulties!$A$3:$F$22,IF(Calc_VsAtt!N35="H",3,5),FALSE)</f>
        <v>0.26842105263157828</v>
      </c>
      <c r="O57" s="4">
        <f>VLOOKUP(O13,Difficulties!$B$3:$F$22,IF(Calc_VsAtt!O35="H",5,3),FALSE)+VLOOKUP($A57,Difficulties!$A$3:$F$22,IF(Calc_VsAtt!O35="H",3,5),FALSE)</f>
        <v>0.37368421052631529</v>
      </c>
      <c r="P57" s="4">
        <f>VLOOKUP(P13,Difficulties!$B$3:$F$22,IF(Calc_VsAtt!P35="H",5,3),FALSE)+VLOOKUP($A57,Difficulties!$A$3:$F$22,IF(Calc_VsAtt!P35="H",3,5),FALSE)</f>
        <v>0.35210526315789398</v>
      </c>
      <c r="Q57" s="4">
        <f>VLOOKUP(Q13,Difficulties!$B$3:$F$22,IF(Calc_VsAtt!Q35="H",5,3),FALSE)+VLOOKUP($A57,Difficulties!$A$3:$F$22,IF(Calc_VsAtt!Q35="H",3,5),FALSE)</f>
        <v>-0.31052631578947371</v>
      </c>
      <c r="R57" s="4">
        <f>VLOOKUP(R13,Difficulties!$B$3:$F$22,IF(Calc_VsAtt!R35="H",5,3),FALSE)+VLOOKUP($A57,Difficulties!$A$3:$F$22,IF(Calc_VsAtt!R35="H",3,5),FALSE)</f>
        <v>0.3736842105263149</v>
      </c>
      <c r="S57" s="4">
        <f>VLOOKUP(S13,Difficulties!$B$3:$F$22,IF(Calc_VsAtt!S35="H",5,3),FALSE)+VLOOKUP($A57,Difficulties!$A$3:$F$22,IF(Calc_VsAtt!S35="H",3,5),FALSE)</f>
        <v>-0.20526315789473704</v>
      </c>
      <c r="T57" s="4">
        <f>VLOOKUP(T13,Difficulties!$B$3:$F$22,IF(Calc_VsAtt!T35="H",5,3),FALSE)+VLOOKUP($A57,Difficulties!$A$3:$F$22,IF(Calc_VsAtt!T35="H",3,5),FALSE)</f>
        <v>-0.67894736842105174</v>
      </c>
      <c r="U57" s="4">
        <f>VLOOKUP(U13,Difficulties!$B$3:$F$22,IF(Calc_VsAtt!U35="H",5,3),FALSE)+VLOOKUP($A57,Difficulties!$A$3:$F$22,IF(Calc_VsAtt!U35="H",3,5),FALSE)</f>
        <v>0.26631578947368428</v>
      </c>
      <c r="V57" s="4">
        <f>VLOOKUP(V13,Difficulties!$B$3:$F$22,IF(Calc_VsAtt!V35="H",5,3),FALSE)+VLOOKUP($A57,Difficulties!$A$3:$F$22,IF(Calc_VsAtt!V35="H",3,5),FALSE)</f>
        <v>0.11052631578947297</v>
      </c>
      <c r="W57" s="4">
        <f>VLOOKUP(W13,Difficulties!$B$3:$F$22,IF(Calc_VsAtt!W35="H",5,3),FALSE)+VLOOKUP($A57,Difficulties!$A$3:$F$22,IF(Calc_VsAtt!W35="H",3,5),FALSE)</f>
        <v>0.21578947368421031</v>
      </c>
      <c r="X57" s="4">
        <f>VLOOKUP(X13,Difficulties!$B$3:$F$22,IF(Calc_VsAtt!X35="H",5,3),FALSE)+VLOOKUP($A57,Difficulties!$A$3:$F$22,IF(Calc_VsAtt!X35="H",3,5),FALSE)</f>
        <v>0.372105263157894</v>
      </c>
      <c r="Y57" s="4">
        <f>VLOOKUP(Y13,Difficulties!$B$3:$F$22,IF(Calc_VsAtt!Y35="H",5,3),FALSE)+VLOOKUP($A57,Difficulties!$A$3:$F$22,IF(Calc_VsAtt!Y35="H",3,5),FALSE)</f>
        <v>-0.52105263157894799</v>
      </c>
      <c r="Z57" s="4">
        <f>VLOOKUP(Z13,Difficulties!$B$3:$F$22,IF(Calc_VsAtt!Z35="H",5,3),FALSE)+VLOOKUP($A57,Difficulties!$A$3:$F$22,IF(Calc_VsAtt!Z35="H",3,5),FALSE)</f>
        <v>-0.36315789473684168</v>
      </c>
      <c r="AA57" s="4">
        <f>VLOOKUP(AA13,Difficulties!$B$3:$F$22,IF(Calc_VsAtt!AA35="H",5,3),FALSE)+VLOOKUP($A57,Difficulties!$A$3:$F$22,IF(Calc_VsAtt!AA35="H",3,5),FALSE)</f>
        <v>-0.20526315789473704</v>
      </c>
      <c r="AB57" s="4">
        <f>VLOOKUP(AB13,Difficulties!$B$3:$F$22,IF(Calc_VsAtt!AB35="H",5,3),FALSE)+VLOOKUP($A57,Difficulties!$A$3:$F$22,IF(Calc_VsAtt!AB35="H",3,5),FALSE)</f>
        <v>0.11052631578947331</v>
      </c>
      <c r="AC57" s="4">
        <f>VLOOKUP(AC13,Difficulties!$B$3:$F$22,IF(Calc_VsAtt!AC35="H",5,3),FALSE)+VLOOKUP($A57,Difficulties!$A$3:$F$22,IF(Calc_VsAtt!AC35="H",3,5),FALSE)</f>
        <v>0.16315789473684131</v>
      </c>
      <c r="AD57" s="4">
        <f>VLOOKUP(AD13,Difficulties!$B$3:$F$22,IF(Calc_VsAtt!AD35="H",5,3),FALSE)+VLOOKUP($A57,Difficulties!$A$3:$F$22,IF(Calc_VsAtt!AD35="H",3,5),FALSE)</f>
        <v>0.58421052631578796</v>
      </c>
      <c r="AE57" s="4">
        <f>VLOOKUP(AE13,Difficulties!$B$3:$F$22,IF(Calc_VsAtt!AE35="H",5,3),FALSE)+VLOOKUP($A57,Difficulties!$A$3:$F$22,IF(Calc_VsAtt!AE35="H",3,5),FALSE)</f>
        <v>0.39631578947368429</v>
      </c>
      <c r="AF57" s="4">
        <f>VLOOKUP(AF13,Difficulties!$B$3:$F$22,IF(Calc_VsAtt!AF35="H",5,3),FALSE)+VLOOKUP($A57,Difficulties!$A$3:$F$22,IF(Calc_VsAtt!AF35="H",3,5),FALSE)</f>
        <v>-0.15263157894736901</v>
      </c>
      <c r="AG57" s="4">
        <f>VLOOKUP(AG13,Difficulties!$B$3:$F$22,IF(Calc_VsAtt!AG35="H",5,3),FALSE)+VLOOKUP($A57,Difficulties!$A$3:$F$22,IF(Calc_VsAtt!AG35="H",3,5),FALSE)</f>
        <v>0.26842105263157828</v>
      </c>
      <c r="AH57" s="4">
        <f>VLOOKUP(AH13,Difficulties!$B$3:$F$22,IF(Calc_VsAtt!AH35="H",5,3),FALSE)+VLOOKUP($A57,Difficulties!$A$3:$F$22,IF(Calc_VsAtt!AH35="H",3,5),FALSE)</f>
        <v>0.26842105263157828</v>
      </c>
      <c r="AI57" s="4">
        <f>VLOOKUP(AI13,Difficulties!$B$3:$F$22,IF(Calc_VsAtt!AI35="H",5,3),FALSE)+VLOOKUP($A57,Difficulties!$A$3:$F$22,IF(Calc_VsAtt!AI35="H",3,5),FALSE)</f>
        <v>0.21578947368421031</v>
      </c>
      <c r="AJ57" s="4">
        <f>VLOOKUP(AJ13,Difficulties!$B$3:$F$22,IF(Calc_VsAtt!AJ35="H",5,3),FALSE)+VLOOKUP($A57,Difficulties!$A$3:$F$22,IF(Calc_VsAtt!AJ35="H",3,5),FALSE)</f>
        <v>0.32105263157894659</v>
      </c>
      <c r="AK57" s="4">
        <f>VLOOKUP(AK13,Difficulties!$B$3:$F$22,IF(Calc_VsAtt!AK35="H",5,3),FALSE)+VLOOKUP($A57,Difficulties!$A$3:$F$22,IF(Calc_VsAtt!AK35="H",3,5),FALSE)</f>
        <v>0.26842105263157828</v>
      </c>
      <c r="AL57" s="4">
        <f>VLOOKUP(AL13,Difficulties!$B$3:$F$22,IF(Calc_VsAtt!AL35="H",5,3),FALSE)+VLOOKUP($A57,Difficulties!$A$3:$F$22,IF(Calc_VsAtt!AL35="H",3,5),FALSE)</f>
        <v>-0.31052631578947398</v>
      </c>
      <c r="AM57" s="4">
        <f>VLOOKUP(AM13,Difficulties!$B$3:$F$22,IF(Calc_VsAtt!AM35="H",5,3),FALSE)+VLOOKUP($A57,Difficulties!$A$3:$F$22,IF(Calc_VsAtt!AM35="H",3,5),FALSE)</f>
        <v>-0.2052631578947367</v>
      </c>
    </row>
    <row r="58" spans="1:39" ht="12.75" customHeight="1" x14ac:dyDescent="0.35">
      <c r="A58" s="68" t="str">
        <f t="shared" si="1"/>
        <v>Liverpool</v>
      </c>
      <c r="B58" s="4">
        <f>VLOOKUP(B14,Difficulties!$B$3:$F$22,IF(Calc_VsAtt!B36="H",5,3),FALSE)+VLOOKUP($A58,Difficulties!$A$3:$F$22,IF(Calc_VsAtt!B36="H",3,5),FALSE)</f>
        <v>1.8999999999999968</v>
      </c>
      <c r="C58" s="4">
        <f>VLOOKUP(C14,Difficulties!$B$3:$F$22,IF(Calc_VsAtt!C36="H",5,3),FALSE)+VLOOKUP($A58,Difficulties!$A$3:$F$22,IF(Calc_VsAtt!C36="H",3,5),FALSE)</f>
        <v>0.79473684210526285</v>
      </c>
      <c r="D58" s="4">
        <f>VLOOKUP(D14,Difficulties!$B$3:$F$22,IF(Calc_VsAtt!D36="H",5,3),FALSE)+VLOOKUP($A58,Difficulties!$A$3:$F$22,IF(Calc_VsAtt!D36="H",3,5),FALSE)</f>
        <v>1.215789473684207</v>
      </c>
      <c r="E58" s="4">
        <f>VLOOKUP(E14,Difficulties!$B$3:$F$22,IF(Calc_VsAtt!E36="H",5,3),FALSE)+VLOOKUP($A58,Difficulties!$A$3:$F$22,IF(Calc_VsAtt!E36="H",3,5),FALSE)</f>
        <v>0.53157894736842093</v>
      </c>
      <c r="F58" s="4">
        <f>VLOOKUP(F14,Difficulties!$B$3:$F$22,IF(Calc_VsAtt!F36="H",5,3),FALSE)+VLOOKUP($A58,Difficulties!$A$3:$F$22,IF(Calc_VsAtt!F36="H",3,5),FALSE)</f>
        <v>0.21578947368421098</v>
      </c>
      <c r="G58" s="4">
        <f>VLOOKUP(G14,Difficulties!$B$3:$F$22,IF(Calc_VsAtt!G36="H",5,3),FALSE)+VLOOKUP($A58,Difficulties!$A$3:$F$22,IF(Calc_VsAtt!G36="H",3,5),FALSE)</f>
        <v>1.268421052631576</v>
      </c>
      <c r="H58" s="4">
        <f>VLOOKUP(H14,Difficulties!$B$3:$F$22,IF(Calc_VsAtt!H36="H",5,3),FALSE)+VLOOKUP($A58,Difficulties!$A$3:$F$22,IF(Calc_VsAtt!H36="H",3,5),FALSE)</f>
        <v>0.21578947368421098</v>
      </c>
      <c r="I58" s="4">
        <f>VLOOKUP(I14,Difficulties!$B$3:$F$22,IF(Calc_VsAtt!I36="H",5,3),FALSE)+VLOOKUP($A58,Difficulties!$A$3:$F$22,IF(Calc_VsAtt!I36="H",3,5),FALSE)</f>
        <v>0.37368421052631395</v>
      </c>
      <c r="J58" s="4">
        <f>VLOOKUP(J14,Difficulties!$B$3:$F$22,IF(Calc_VsAtt!J36="H",5,3),FALSE)+VLOOKUP($A58,Difficulties!$A$3:$F$22,IF(Calc_VsAtt!J36="H",3,5),FALSE)</f>
        <v>0.68947368421052624</v>
      </c>
      <c r="K58" s="4">
        <f>VLOOKUP(K14,Difficulties!$B$3:$F$22,IF(Calc_VsAtt!K36="H",5,3),FALSE)+VLOOKUP($A58,Difficulties!$A$3:$F$22,IF(Calc_VsAtt!K36="H",3,5),FALSE)</f>
        <v>1.31894736842105</v>
      </c>
      <c r="L58" s="4">
        <f>VLOOKUP(L14,Difficulties!$B$3:$F$22,IF(Calc_VsAtt!L36="H",5,3),FALSE)+VLOOKUP($A58,Difficulties!$A$3:$F$22,IF(Calc_VsAtt!L36="H",3,5),FALSE)</f>
        <v>0.42631578947368398</v>
      </c>
      <c r="M58" s="4">
        <f>VLOOKUP(M14,Difficulties!$B$3:$F$22,IF(Calc_VsAtt!M36="H",5,3),FALSE)+VLOOKUP($A58,Difficulties!$A$3:$F$22,IF(Calc_VsAtt!M36="H",3,5),FALSE)</f>
        <v>1.4489473684210499</v>
      </c>
      <c r="N58" s="4">
        <f>VLOOKUP(N14,Difficulties!$B$3:$F$22,IF(Calc_VsAtt!N36="H",5,3),FALSE)+VLOOKUP($A58,Difficulties!$A$3:$F$22,IF(Calc_VsAtt!N36="H",3,5),FALSE)</f>
        <v>1.005263157894736</v>
      </c>
      <c r="O58" s="4">
        <f>VLOOKUP(O14,Difficulties!$B$3:$F$22,IF(Calc_VsAtt!O36="H",5,3),FALSE)+VLOOKUP($A58,Difficulties!$A$3:$F$22,IF(Calc_VsAtt!O36="H",3,5),FALSE)</f>
        <v>1.584210526315786</v>
      </c>
      <c r="P58" s="4">
        <f>VLOOKUP(P14,Difficulties!$B$3:$F$22,IF(Calc_VsAtt!P36="H",5,3),FALSE)+VLOOKUP($A58,Difficulties!$A$3:$F$22,IF(Calc_VsAtt!P36="H",3,5),FALSE)</f>
        <v>0.268421052631579</v>
      </c>
      <c r="Q58" s="4">
        <f>VLOOKUP(Q14,Difficulties!$B$3:$F$22,IF(Calc_VsAtt!Q36="H",5,3),FALSE)+VLOOKUP($A58,Difficulties!$A$3:$F$22,IF(Calc_VsAtt!Q36="H",3,5),FALSE)</f>
        <v>0.95263157894736805</v>
      </c>
      <c r="R58" s="4">
        <f>VLOOKUP(R14,Difficulties!$B$3:$F$22,IF(Calc_VsAtt!R36="H",5,3),FALSE)+VLOOKUP($A58,Difficulties!$A$3:$F$22,IF(Calc_VsAtt!R36="H",3,5),FALSE)</f>
        <v>0.68947368421052402</v>
      </c>
      <c r="S58" s="4">
        <f>VLOOKUP(S14,Difficulties!$B$3:$F$22,IF(Calc_VsAtt!S36="H",5,3),FALSE)+VLOOKUP($A58,Difficulties!$A$3:$F$22,IF(Calc_VsAtt!S36="H",3,5),FALSE)</f>
        <v>0.79315789473684195</v>
      </c>
      <c r="T58" s="4">
        <f>VLOOKUP(T14,Difficulties!$B$3:$F$22,IF(Calc_VsAtt!T36="H",5,3),FALSE)+VLOOKUP($A58,Difficulties!$A$3:$F$22,IF(Calc_VsAtt!T36="H",3,5),FALSE)</f>
        <v>1.268421052631576</v>
      </c>
      <c r="U58" s="4">
        <f>VLOOKUP(U14,Difficulties!$B$3:$F$22,IF(Calc_VsAtt!U36="H",5,3),FALSE)+VLOOKUP($A58,Difficulties!$A$3:$F$22,IF(Calc_VsAtt!U36="H",3,5),FALSE)</f>
        <v>1.3210526315789439</v>
      </c>
      <c r="V58" s="4">
        <f>VLOOKUP(V14,Difficulties!$B$3:$F$22,IF(Calc_VsAtt!V36="H",5,3),FALSE)+VLOOKUP($A58,Difficulties!$A$3:$F$22,IF(Calc_VsAtt!V36="H",3,5),FALSE)</f>
        <v>0.11052631578947403</v>
      </c>
      <c r="W58" s="4">
        <f>VLOOKUP(W14,Difficulties!$B$3:$F$22,IF(Calc_VsAtt!W36="H",5,3),FALSE)+VLOOKUP($A58,Difficulties!$A$3:$F$22,IF(Calc_VsAtt!W36="H",3,5),FALSE)</f>
        <v>0.68947368421052624</v>
      </c>
      <c r="X58" s="4">
        <f>VLOOKUP(X14,Difficulties!$B$3:$F$22,IF(Calc_VsAtt!X36="H",5,3),FALSE)+VLOOKUP($A58,Difficulties!$A$3:$F$22,IF(Calc_VsAtt!X36="H",3,5),FALSE)</f>
        <v>1.1631578947368388</v>
      </c>
      <c r="Y58" s="4">
        <f>VLOOKUP(Y14,Difficulties!$B$3:$F$22,IF(Calc_VsAtt!Y36="H",5,3),FALSE)+VLOOKUP($A58,Difficulties!$A$3:$F$22,IF(Calc_VsAtt!Y36="H",3,5),FALSE)</f>
        <v>1.6894736842105229</v>
      </c>
      <c r="Z58" s="4">
        <f>VLOOKUP(Z14,Difficulties!$B$3:$F$22,IF(Calc_VsAtt!Z36="H",5,3),FALSE)+VLOOKUP($A58,Difficulties!$A$3:$F$22,IF(Calc_VsAtt!Z36="H",3,5),FALSE)</f>
        <v>0.7421052631578946</v>
      </c>
      <c r="AA58" s="4">
        <f>VLOOKUP(AA14,Difficulties!$B$3:$F$22,IF(Calc_VsAtt!AA36="H",5,3),FALSE)+VLOOKUP($A58,Difficulties!$A$3:$F$22,IF(Calc_VsAtt!AA36="H",3,5),FALSE)</f>
        <v>1.3210526315789439</v>
      </c>
      <c r="AB58" s="4">
        <f>VLOOKUP(AB14,Difficulties!$B$3:$F$22,IF(Calc_VsAtt!AB36="H",5,3),FALSE)+VLOOKUP($A58,Difficulties!$A$3:$F$22,IF(Calc_VsAtt!AB36="H",3,5),FALSE)</f>
        <v>-0.15263157894736801</v>
      </c>
      <c r="AC58" s="4">
        <f>VLOOKUP(AC14,Difficulties!$B$3:$F$22,IF(Calc_VsAtt!AC36="H",5,3),FALSE)+VLOOKUP($A58,Difficulties!$A$3:$F$22,IF(Calc_VsAtt!AC36="H",3,5),FALSE)</f>
        <v>1.4263157894736809</v>
      </c>
      <c r="AD58" s="4">
        <f>VLOOKUP(AD14,Difficulties!$B$3:$F$22,IF(Calc_VsAtt!AD36="H",5,3),FALSE)+VLOOKUP($A58,Difficulties!$A$3:$F$22,IF(Calc_VsAtt!AD36="H",3,5),FALSE)</f>
        <v>0.53157894736842093</v>
      </c>
      <c r="AE58" s="4">
        <f>VLOOKUP(AE14,Difficulties!$B$3:$F$22,IF(Calc_VsAtt!AE36="H",5,3),FALSE)+VLOOKUP($A58,Difficulties!$A$3:$F$22,IF(Calc_VsAtt!AE36="H",3,5),FALSE)</f>
        <v>0.84736842105262888</v>
      </c>
      <c r="AF58" s="4">
        <f>VLOOKUP(AF14,Difficulties!$B$3:$F$22,IF(Calc_VsAtt!AF36="H",5,3),FALSE)+VLOOKUP($A58,Difficulties!$A$3:$F$22,IF(Calc_VsAtt!AF36="H",3,5),FALSE)</f>
        <v>0.77315789473684204</v>
      </c>
      <c r="AG58" s="4">
        <f>VLOOKUP(AG14,Difficulties!$B$3:$F$22,IF(Calc_VsAtt!AG36="H",5,3),FALSE)+VLOOKUP($A58,Difficulties!$A$3:$F$22,IF(Calc_VsAtt!AG36="H",3,5),FALSE)</f>
        <v>0.74210526315789194</v>
      </c>
      <c r="AH58" s="4">
        <f>VLOOKUP(AH14,Difficulties!$B$3:$F$22,IF(Calc_VsAtt!AH36="H",5,3),FALSE)+VLOOKUP($A58,Difficulties!$A$3:$F$22,IF(Calc_VsAtt!AH36="H",3,5),FALSE)</f>
        <v>0.7421052631578946</v>
      </c>
      <c r="AI58" s="4">
        <f>VLOOKUP(AI14,Difficulties!$B$3:$F$22,IF(Calc_VsAtt!AI36="H",5,3),FALSE)+VLOOKUP($A58,Difficulties!$A$3:$F$22,IF(Calc_VsAtt!AI36="H",3,5),FALSE)</f>
        <v>0.84736842105262888</v>
      </c>
      <c r="AJ58" s="4">
        <f>VLOOKUP(AJ14,Difficulties!$B$3:$F$22,IF(Calc_VsAtt!AJ36="H",5,3),FALSE)+VLOOKUP($A58,Difficulties!$A$3:$F$22,IF(Calc_VsAtt!AJ36="H",3,5),FALSE)</f>
        <v>0.74315789473684202</v>
      </c>
      <c r="AK58" s="4">
        <f>VLOOKUP(AK14,Difficulties!$B$3:$F$22,IF(Calc_VsAtt!AK36="H",5,3),FALSE)+VLOOKUP($A58,Difficulties!$A$3:$F$22,IF(Calc_VsAtt!AK36="H",3,5),FALSE)</f>
        <v>1.4263157894736809</v>
      </c>
      <c r="AL58" s="4">
        <f>VLOOKUP(AL14,Difficulties!$B$3:$F$22,IF(Calc_VsAtt!AL36="H",5,3),FALSE)+VLOOKUP($A58,Difficulties!$A$3:$F$22,IF(Calc_VsAtt!AL36="H",3,5),FALSE)</f>
        <v>0.268421052631579</v>
      </c>
      <c r="AM58" s="4">
        <f>VLOOKUP(AM14,Difficulties!$B$3:$F$22,IF(Calc_VsAtt!AM36="H",5,3),FALSE)+VLOOKUP($A58,Difficulties!$A$3:$F$22,IF(Calc_VsAtt!AM36="H",3,5),FALSE)</f>
        <v>1.2789473684210499</v>
      </c>
    </row>
    <row r="59" spans="1:39" ht="12.75" customHeight="1" x14ac:dyDescent="0.35">
      <c r="A59" s="68" t="str">
        <f t="shared" si="1"/>
        <v>Man City</v>
      </c>
      <c r="B59" s="4">
        <f>VLOOKUP(B15,Difficulties!$B$3:$F$22,IF(Calc_VsAtt!B37="H",5,3),FALSE)+VLOOKUP($A59,Difficulties!$A$3:$F$22,IF(Calc_VsAtt!B37="H",3,5),FALSE)</f>
        <v>0.74210526315789194</v>
      </c>
      <c r="C59" s="4">
        <f>VLOOKUP(C15,Difficulties!$B$3:$F$22,IF(Calc_VsAtt!C37="H",5,3),FALSE)+VLOOKUP($A59,Difficulties!$A$3:$F$22,IF(Calc_VsAtt!C37="H",3,5),FALSE)</f>
        <v>2.2684210526315711</v>
      </c>
      <c r="D59" s="4">
        <f>VLOOKUP(D15,Difficulties!$B$3:$F$22,IF(Calc_VsAtt!D37="H",5,3),FALSE)+VLOOKUP($A59,Difficulties!$A$3:$F$22,IF(Calc_VsAtt!D37="H",3,5),FALSE)</f>
        <v>1.10894736842105</v>
      </c>
      <c r="E59" s="4">
        <f>VLOOKUP(E15,Difficulties!$B$3:$F$22,IF(Calc_VsAtt!E37="H",5,3),FALSE)+VLOOKUP($A59,Difficulties!$A$3:$F$22,IF(Calc_VsAtt!E37="H",3,5),FALSE)</f>
        <v>2.1105263157894658</v>
      </c>
      <c r="F59" s="4">
        <f>VLOOKUP(F15,Difficulties!$B$3:$F$22,IF(Calc_VsAtt!F37="H",5,3),FALSE)+VLOOKUP($A59,Difficulties!$A$3:$F$22,IF(Calc_VsAtt!F37="H",3,5),FALSE)</f>
        <v>2.2910526315789399</v>
      </c>
      <c r="G59" s="4">
        <f>VLOOKUP(G15,Difficulties!$B$3:$F$22,IF(Calc_VsAtt!G37="H",5,3),FALSE)+VLOOKUP($A59,Difficulties!$A$3:$F$22,IF(Calc_VsAtt!G37="H",3,5),FALSE)</f>
        <v>1.05894736842105</v>
      </c>
      <c r="H59" s="4">
        <f>VLOOKUP(H15,Difficulties!$B$3:$F$22,IF(Calc_VsAtt!H37="H",5,3),FALSE)+VLOOKUP($A59,Difficulties!$A$3:$F$22,IF(Calc_VsAtt!H37="H",3,5),FALSE)</f>
        <v>2.0578947368420968</v>
      </c>
      <c r="I59" s="4">
        <f>VLOOKUP(I15,Difficulties!$B$3:$F$22,IF(Calc_VsAtt!I37="H",5,3),FALSE)+VLOOKUP($A59,Difficulties!$A$3:$F$22,IF(Calc_VsAtt!I37="H",3,5),FALSE)</f>
        <v>0.21578947368420798</v>
      </c>
      <c r="J59" s="4">
        <f>VLOOKUP(J15,Difficulties!$B$3:$F$22,IF(Calc_VsAtt!J37="H",5,3),FALSE)+VLOOKUP($A59,Difficulties!$A$3:$F$22,IF(Calc_VsAtt!J37="H",3,5),FALSE)</f>
        <v>1.6894736842105189</v>
      </c>
      <c r="K59" s="4">
        <f>VLOOKUP(K15,Difficulties!$B$3:$F$22,IF(Calc_VsAtt!K37="H",5,3),FALSE)+VLOOKUP($A59,Difficulties!$A$3:$F$22,IF(Calc_VsAtt!K37="H",3,5),FALSE)</f>
        <v>0.53157894736841893</v>
      </c>
      <c r="L59" s="4">
        <f>VLOOKUP(L15,Difficulties!$B$3:$F$22,IF(Calc_VsAtt!L37="H",5,3),FALSE)+VLOOKUP($A59,Difficulties!$A$3:$F$22,IF(Calc_VsAtt!L37="H",3,5),FALSE)</f>
        <v>2.1105263157894658</v>
      </c>
      <c r="M59" s="4">
        <f>VLOOKUP(M15,Difficulties!$B$3:$F$22,IF(Calc_VsAtt!M37="H",5,3),FALSE)+VLOOKUP($A59,Difficulties!$A$3:$F$22,IF(Calc_VsAtt!M37="H",3,5),FALSE)</f>
        <v>1.531578947368414</v>
      </c>
      <c r="N59" s="4">
        <f>VLOOKUP(N15,Difficulties!$B$3:$F$22,IF(Calc_VsAtt!N37="H",5,3),FALSE)+VLOOKUP($A59,Difficulties!$A$3:$F$22,IF(Calc_VsAtt!N37="H",3,5),FALSE)</f>
        <v>1.0578947368421026</v>
      </c>
      <c r="O59" s="4">
        <f>VLOOKUP(O15,Difficulties!$B$3:$F$22,IF(Calc_VsAtt!O37="H",5,3),FALSE)+VLOOKUP($A59,Difficulties!$A$3:$F$22,IF(Calc_VsAtt!O37="H",3,5),FALSE)</f>
        <v>2.163157894736834</v>
      </c>
      <c r="P59" s="4">
        <f>VLOOKUP(P15,Difficulties!$B$3:$F$22,IF(Calc_VsAtt!P37="H",5,3),FALSE)+VLOOKUP($A59,Difficulties!$A$3:$F$22,IF(Calc_VsAtt!P37="H",3,5),FALSE)</f>
        <v>1.3210526315789439</v>
      </c>
      <c r="Q59" s="4">
        <f>VLOOKUP(Q15,Difficulties!$B$3:$F$22,IF(Calc_VsAtt!Q37="H",5,3),FALSE)+VLOOKUP($A59,Difficulties!$A$3:$F$22,IF(Calc_VsAtt!Q37="H",3,5),FALSE)</f>
        <v>0.53157894736841893</v>
      </c>
      <c r="R59" s="4">
        <f>VLOOKUP(R15,Difficulties!$B$3:$F$22,IF(Calc_VsAtt!R37="H",5,3),FALSE)+VLOOKUP($A59,Difficulties!$A$3:$F$22,IF(Calc_VsAtt!R37="H",3,5),FALSE)</f>
        <v>2.426315789473676</v>
      </c>
      <c r="S59" s="4">
        <f>VLOOKUP(S15,Difficulties!$B$3:$F$22,IF(Calc_VsAtt!S37="H",5,3),FALSE)+VLOOKUP($A59,Difficulties!$A$3:$F$22,IF(Calc_VsAtt!S37="H",3,5),FALSE)</f>
        <v>2.0052631578947291</v>
      </c>
      <c r="T59" s="4">
        <f>VLOOKUP(T15,Difficulties!$B$3:$F$22,IF(Calc_VsAtt!T37="H",5,3),FALSE)+VLOOKUP($A59,Difficulties!$A$3:$F$22,IF(Calc_VsAtt!T37="H",3,5),FALSE)</f>
        <v>0.84736842105262888</v>
      </c>
      <c r="U59" s="4">
        <f>VLOOKUP(U15,Difficulties!$B$3:$F$22,IF(Calc_VsAtt!U37="H",5,3),FALSE)+VLOOKUP($A59,Difficulties!$A$3:$F$22,IF(Calc_VsAtt!U37="H",3,5),FALSE)</f>
        <v>1.0578947368421026</v>
      </c>
      <c r="V59" s="4">
        <f>VLOOKUP(V15,Difficulties!$B$3:$F$22,IF(Calc_VsAtt!V37="H",5,3),FALSE)+VLOOKUP($A59,Difficulties!$A$3:$F$22,IF(Calc_VsAtt!V37="H",3,5),FALSE)</f>
        <v>2.0052631578947291</v>
      </c>
      <c r="W59" s="4">
        <f>VLOOKUP(W15,Difficulties!$B$3:$F$22,IF(Calc_VsAtt!W37="H",5,3),FALSE)+VLOOKUP($A59,Difficulties!$A$3:$F$22,IF(Calc_VsAtt!W37="H",3,5),FALSE)</f>
        <v>2.12105263157894</v>
      </c>
      <c r="X59" s="4">
        <f>VLOOKUP(X15,Difficulties!$B$3:$F$22,IF(Calc_VsAtt!X37="H",5,3),FALSE)+VLOOKUP($A59,Difficulties!$A$3:$F$22,IF(Calc_VsAtt!X37="H",3,5),FALSE)</f>
        <v>1.0052631578947342</v>
      </c>
      <c r="Y59" s="4">
        <f>VLOOKUP(Y15,Difficulties!$B$3:$F$22,IF(Calc_VsAtt!Y37="H",5,3),FALSE)+VLOOKUP($A59,Difficulties!$A$3:$F$22,IF(Calc_VsAtt!Y37="H",3,5),FALSE)</f>
        <v>0.58421052631578696</v>
      </c>
      <c r="Z59" s="4">
        <f>VLOOKUP(Z15,Difficulties!$B$3:$F$22,IF(Calc_VsAtt!Z37="H",5,3),FALSE)+VLOOKUP($A59,Difficulties!$A$3:$F$22,IF(Calc_VsAtt!Z37="H",3,5),FALSE)</f>
        <v>2.163157894736834</v>
      </c>
      <c r="AA59" s="4">
        <f>VLOOKUP(AA15,Difficulties!$B$3:$F$22,IF(Calc_VsAtt!AA37="H",5,3),FALSE)+VLOOKUP($A59,Difficulties!$A$3:$F$22,IF(Calc_VsAtt!AA37="H",3,5),FALSE)</f>
        <v>1.6894736842105189</v>
      </c>
      <c r="AB59" s="4">
        <f>VLOOKUP(AB15,Difficulties!$B$3:$F$22,IF(Calc_VsAtt!AB37="H",5,3),FALSE)+VLOOKUP($A59,Difficulties!$A$3:$F$22,IF(Calc_VsAtt!AB37="H",3,5),FALSE)</f>
        <v>0.84736842105262888</v>
      </c>
      <c r="AC59" s="4">
        <f>VLOOKUP(AC15,Difficulties!$B$3:$F$22,IF(Calc_VsAtt!AC37="H",5,3),FALSE)+VLOOKUP($A59,Difficulties!$A$3:$F$22,IF(Calc_VsAtt!AC37="H",3,5),FALSE)</f>
        <v>2.7421052631578871</v>
      </c>
      <c r="AD59" s="4">
        <f>VLOOKUP(AD15,Difficulties!$B$3:$F$22,IF(Calc_VsAtt!AD37="H",5,3),FALSE)+VLOOKUP($A59,Difficulties!$A$3:$F$22,IF(Calc_VsAtt!AD37="H",3,5),FALSE)</f>
        <v>1.268421052631576</v>
      </c>
      <c r="AE59" s="4">
        <f>VLOOKUP(AE15,Difficulties!$B$3:$F$22,IF(Calc_VsAtt!AE37="H",5,3),FALSE)+VLOOKUP($A59,Difficulties!$A$3:$F$22,IF(Calc_VsAtt!AE37="H",3,5),FALSE)</f>
        <v>2.2684210526315711</v>
      </c>
      <c r="AF59" s="4">
        <f>VLOOKUP(AF15,Difficulties!$B$3:$F$22,IF(Calc_VsAtt!AF37="H",5,3),FALSE)+VLOOKUP($A59,Difficulties!$A$3:$F$22,IF(Calc_VsAtt!AF37="H",3,5),FALSE)</f>
        <v>0.16315789473683995</v>
      </c>
      <c r="AG59" s="4">
        <f>VLOOKUP(AG15,Difficulties!$B$3:$F$22,IF(Calc_VsAtt!AG37="H",5,3),FALSE)+VLOOKUP($A59,Difficulties!$A$3:$F$22,IF(Calc_VsAtt!AG37="H",3,5),FALSE)</f>
        <v>1.08894736842105</v>
      </c>
      <c r="AH59" s="4">
        <f>VLOOKUP(AH15,Difficulties!$B$3:$F$22,IF(Calc_VsAtt!AH37="H",5,3),FALSE)+VLOOKUP($A59,Difficulties!$A$3:$F$22,IF(Calc_VsAtt!AH37="H",3,5),FALSE)</f>
        <v>2.16105263157894</v>
      </c>
      <c r="AI59" s="4">
        <f>VLOOKUP(AI15,Difficulties!$B$3:$F$22,IF(Calc_VsAtt!AI37="H",5,3),FALSE)+VLOOKUP($A59,Difficulties!$A$3:$F$22,IF(Calc_VsAtt!AI37="H",3,5),FALSE)</f>
        <v>1.1105263157894709</v>
      </c>
      <c r="AJ59" s="4">
        <f>VLOOKUP(AJ15,Difficulties!$B$3:$F$22,IF(Calc_VsAtt!AJ37="H",5,3),FALSE)+VLOOKUP($A59,Difficulties!$A$3:$F$22,IF(Calc_VsAtt!AJ37="H",3,5),FALSE)</f>
        <v>1.584210526315782</v>
      </c>
      <c r="AK59" s="4">
        <f>VLOOKUP(AK15,Difficulties!$B$3:$F$22,IF(Calc_VsAtt!AK37="H",5,3),FALSE)+VLOOKUP($A59,Difficulties!$A$3:$F$22,IF(Calc_VsAtt!AK37="H",3,5),FALSE)</f>
        <v>0.58421052631578696</v>
      </c>
      <c r="AL59" s="4">
        <f>VLOOKUP(AL15,Difficulties!$B$3:$F$22,IF(Calc_VsAtt!AL37="H",5,3),FALSE)+VLOOKUP($A59,Difficulties!$A$3:$F$22,IF(Calc_VsAtt!AL37="H",3,5),FALSE)</f>
        <v>2.5315789473684127</v>
      </c>
      <c r="AM59" s="4">
        <f>VLOOKUP(AM15,Difficulties!$B$3:$F$22,IF(Calc_VsAtt!AM37="H",5,3),FALSE)+VLOOKUP($A59,Difficulties!$A$3:$F$22,IF(Calc_VsAtt!AM37="H",3,5),FALSE)</f>
        <v>1.0052631578947342</v>
      </c>
    </row>
    <row r="60" spans="1:39" ht="12.75" customHeight="1" x14ac:dyDescent="0.35">
      <c r="A60" s="68" t="str">
        <f t="shared" si="1"/>
        <v>Man Utd</v>
      </c>
      <c r="B60" s="4">
        <f>VLOOKUP(B16,Difficulties!$B$3:$F$22,IF(Calc_VsAtt!B38="H",5,3),FALSE)+VLOOKUP($A60,Difficulties!$A$3:$F$22,IF(Calc_VsAtt!B38="H",3,5),FALSE)</f>
        <v>1.3210526315789459</v>
      </c>
      <c r="C60" s="4">
        <f>VLOOKUP(C16,Difficulties!$B$3:$F$22,IF(Calc_VsAtt!C38="H",5,3),FALSE)+VLOOKUP($A60,Difficulties!$A$3:$F$22,IF(Calc_VsAtt!C38="H",3,5),FALSE)</f>
        <v>0.21578947368421031</v>
      </c>
      <c r="D60" s="4">
        <f>VLOOKUP(D16,Difficulties!$B$3:$F$22,IF(Calc_VsAtt!D38="H",5,3),FALSE)+VLOOKUP($A60,Difficulties!$A$3:$F$22,IF(Calc_VsAtt!D38="H",3,5),FALSE)</f>
        <v>0.37368421052631495</v>
      </c>
      <c r="E60" s="4">
        <f>VLOOKUP(E16,Difficulties!$B$3:$F$22,IF(Calc_VsAtt!E38="H",5,3),FALSE)+VLOOKUP($A60,Difficulties!$A$3:$F$22,IF(Calc_VsAtt!E38="H",3,5),FALSE)</f>
        <v>-0.20526315789473698</v>
      </c>
      <c r="F60" s="4">
        <f>VLOOKUP(F16,Difficulties!$B$3:$F$22,IF(Calc_VsAtt!F38="H",5,3),FALSE)+VLOOKUP($A60,Difficulties!$A$3:$F$22,IF(Calc_VsAtt!F38="H",3,5),FALSE)</f>
        <v>0.53157894736842004</v>
      </c>
      <c r="G60" s="4">
        <f>VLOOKUP(G16,Difficulties!$B$3:$F$22,IF(Calc_VsAtt!G38="H",5,3),FALSE)+VLOOKUP($A60,Difficulties!$A$3:$F$22,IF(Calc_VsAtt!G38="H",3,5),FALSE)</f>
        <v>0.91052631578947296</v>
      </c>
      <c r="H60" s="4">
        <f>VLOOKUP(H16,Difficulties!$B$3:$F$22,IF(Calc_VsAtt!H38="H",5,3),FALSE)+VLOOKUP($A60,Difficulties!$A$3:$F$22,IF(Calc_VsAtt!H38="H",3,5),FALSE)</f>
        <v>0.26842105263157862</v>
      </c>
      <c r="I60" s="4">
        <f>VLOOKUP(I16,Difficulties!$B$3:$F$22,IF(Calc_VsAtt!I38="H",5,3),FALSE)+VLOOKUP($A60,Difficulties!$A$3:$F$22,IF(Calc_VsAtt!I38="H",3,5),FALSE)</f>
        <v>0.89999999999999902</v>
      </c>
      <c r="J60" s="4">
        <f>VLOOKUP(J16,Difficulties!$B$3:$F$22,IF(Calc_VsAtt!J38="H",5,3),FALSE)+VLOOKUP($A60,Difficulties!$A$3:$F$22,IF(Calc_VsAtt!J38="H",3,5),FALSE)</f>
        <v>-0.25789473684210501</v>
      </c>
      <c r="K60" s="4">
        <f>VLOOKUP(K16,Difficulties!$B$3:$F$22,IF(Calc_VsAtt!K38="H",5,3),FALSE)+VLOOKUP($A60,Difficulties!$A$3:$F$22,IF(Calc_VsAtt!K38="H",3,5),FALSE)</f>
        <v>1.215789473684209</v>
      </c>
      <c r="L60" s="4">
        <f>VLOOKUP(L16,Difficulties!$B$3:$F$22,IF(Calc_VsAtt!L38="H",5,3),FALSE)+VLOOKUP($A60,Difficulties!$A$3:$F$22,IF(Calc_VsAtt!L38="H",3,5),FALSE)</f>
        <v>0.47894736842105201</v>
      </c>
      <c r="M60" s="4">
        <f>VLOOKUP(M16,Difficulties!$B$3:$F$22,IF(Calc_VsAtt!M38="H",5,3),FALSE)+VLOOKUP($A60,Difficulties!$A$3:$F$22,IF(Calc_VsAtt!M38="H",3,5),FALSE)</f>
        <v>-0.36315789473684196</v>
      </c>
      <c r="N60" s="4">
        <f>VLOOKUP(N16,Difficulties!$B$3:$F$22,IF(Calc_VsAtt!N38="H",5,3),FALSE)+VLOOKUP($A60,Difficulties!$A$3:$F$22,IF(Calc_VsAtt!N38="H",3,5),FALSE)</f>
        <v>0.79473684210526196</v>
      </c>
      <c r="O60" s="4">
        <f>VLOOKUP(O16,Difficulties!$B$3:$F$22,IF(Calc_VsAtt!O38="H",5,3),FALSE)+VLOOKUP($A60,Difficulties!$A$3:$F$22,IF(Calc_VsAtt!O38="H",3,5),FALSE)</f>
        <v>0.26842105263157862</v>
      </c>
      <c r="P60" s="4">
        <f>VLOOKUP(P16,Difficulties!$B$3:$F$22,IF(Calc_VsAtt!P38="H",5,3),FALSE)+VLOOKUP($A60,Difficulties!$A$3:$F$22,IF(Calc_VsAtt!P38="H",3,5),FALSE)</f>
        <v>0.95263157894736694</v>
      </c>
      <c r="Q60" s="4">
        <f>VLOOKUP(Q16,Difficulties!$B$3:$F$22,IF(Calc_VsAtt!Q38="H",5,3),FALSE)+VLOOKUP($A60,Difficulties!$A$3:$F$22,IF(Calc_VsAtt!Q38="H",3,5),FALSE)</f>
        <v>1.0805263157894729</v>
      </c>
      <c r="R60" s="4">
        <f>VLOOKUP(R16,Difficulties!$B$3:$F$22,IF(Calc_VsAtt!R38="H",5,3),FALSE)+VLOOKUP($A60,Difficulties!$A$3:$F$22,IF(Calc_VsAtt!R38="H",3,5),FALSE)</f>
        <v>-0.57368421052631602</v>
      </c>
      <c r="S60" s="4">
        <f>VLOOKUP(S16,Difficulties!$B$3:$F$22,IF(Calc_VsAtt!S38="H",5,3),FALSE)+VLOOKUP($A60,Difficulties!$A$3:$F$22,IF(Calc_VsAtt!S38="H",3,5),FALSE)</f>
        <v>0.26947368421052598</v>
      </c>
      <c r="T60" s="4">
        <f>VLOOKUP(T16,Difficulties!$B$3:$F$22,IF(Calc_VsAtt!T38="H",5,3),FALSE)+VLOOKUP($A60,Difficulties!$A$3:$F$22,IF(Calc_VsAtt!T38="H",3,5),FALSE)</f>
        <v>1.0578947368421039</v>
      </c>
      <c r="U60" s="4">
        <f>VLOOKUP(U16,Difficulties!$B$3:$F$22,IF(Calc_VsAtt!U38="H",5,3),FALSE)+VLOOKUP($A60,Difficulties!$A$3:$F$22,IF(Calc_VsAtt!U38="H",3,5),FALSE)</f>
        <v>0.95263157894736694</v>
      </c>
      <c r="V60" s="4">
        <f>VLOOKUP(V16,Difficulties!$B$3:$F$22,IF(Calc_VsAtt!V38="H",5,3),FALSE)+VLOOKUP($A60,Difficulties!$A$3:$F$22,IF(Calc_VsAtt!V38="H",3,5),FALSE)</f>
        <v>-0.20526315789473698</v>
      </c>
      <c r="W60" s="4">
        <f>VLOOKUP(W16,Difficulties!$B$3:$F$22,IF(Calc_VsAtt!W38="H",5,3),FALSE)+VLOOKUP($A60,Difficulties!$A$3:$F$22,IF(Calc_VsAtt!W38="H",3,5),FALSE)</f>
        <v>-0.25789473684210501</v>
      </c>
      <c r="X60" s="4">
        <f>VLOOKUP(X16,Difficulties!$B$3:$F$22,IF(Calc_VsAtt!X38="H",5,3),FALSE)+VLOOKUP($A60,Difficulties!$A$3:$F$22,IF(Calc_VsAtt!X38="H",3,5),FALSE)</f>
        <v>0.84736842105262999</v>
      </c>
      <c r="Y60" s="4">
        <f>VLOOKUP(Y16,Difficulties!$B$3:$F$22,IF(Calc_VsAtt!Y38="H",5,3),FALSE)+VLOOKUP($A60,Difficulties!$A$3:$F$22,IF(Calc_VsAtt!Y38="H",3,5),FALSE)</f>
        <v>0.47894736842105196</v>
      </c>
      <c r="Z60" s="4">
        <f>VLOOKUP(Z16,Difficulties!$B$3:$F$22,IF(Calc_VsAtt!Z38="H",5,3),FALSE)+VLOOKUP($A60,Difficulties!$A$3:$F$22,IF(Calc_VsAtt!Z38="H",3,5),FALSE)</f>
        <v>5.7894736842104999E-2</v>
      </c>
      <c r="AA60" s="4">
        <f>VLOOKUP(AA16,Difficulties!$B$3:$F$22,IF(Calc_VsAtt!AA38="H",5,3),FALSE)+VLOOKUP($A60,Difficulties!$A$3:$F$22,IF(Calc_VsAtt!AA38="H",3,5),FALSE)</f>
        <v>0.299473684210526</v>
      </c>
      <c r="AB60" s="4">
        <f>VLOOKUP(AB16,Difficulties!$B$3:$F$22,IF(Calc_VsAtt!AB38="H",5,3),FALSE)+VLOOKUP($A60,Difficulties!$A$3:$F$22,IF(Calc_VsAtt!AB38="H",3,5),FALSE)</f>
        <v>0.79473684210526196</v>
      </c>
      <c r="AC60" s="4">
        <f>VLOOKUP(AC16,Difficulties!$B$3:$F$22,IF(Calc_VsAtt!AC38="H",5,3),FALSE)+VLOOKUP($A60,Difficulties!$A$3:$F$22,IF(Calc_VsAtt!AC38="H",3,5),FALSE)</f>
        <v>0.32105263157894692</v>
      </c>
      <c r="AD60" s="4">
        <f>VLOOKUP(AD16,Difficulties!$B$3:$F$22,IF(Calc_VsAtt!AD38="H",5,3),FALSE)+VLOOKUP($A60,Difficulties!$A$3:$F$22,IF(Calc_VsAtt!AD38="H",3,5),FALSE)</f>
        <v>0.89999999999999902</v>
      </c>
      <c r="AE60" s="4">
        <f>VLOOKUP(AE16,Difficulties!$B$3:$F$22,IF(Calc_VsAtt!AE38="H",5,3),FALSE)+VLOOKUP($A60,Difficulties!$A$3:$F$22,IF(Calc_VsAtt!AE38="H",3,5),FALSE)</f>
        <v>-4.7368421052632004E-2</v>
      </c>
      <c r="AF60" s="4">
        <f>VLOOKUP(AF16,Difficulties!$B$3:$F$22,IF(Calc_VsAtt!AF38="H",5,3),FALSE)+VLOOKUP($A60,Difficulties!$A$3:$F$22,IF(Calc_VsAtt!AF38="H",3,5),FALSE)</f>
        <v>5.2631578947369695E-3</v>
      </c>
      <c r="AG60" s="4">
        <f>VLOOKUP(AG16,Difficulties!$B$3:$F$22,IF(Calc_VsAtt!AG38="H",5,3),FALSE)+VLOOKUP($A60,Difficulties!$A$3:$F$22,IF(Calc_VsAtt!AG38="H",3,5),FALSE)</f>
        <v>1.0578947368421039</v>
      </c>
      <c r="AH60" s="4">
        <f>VLOOKUP(AH16,Difficulties!$B$3:$F$22,IF(Calc_VsAtt!AH38="H",5,3),FALSE)+VLOOKUP($A60,Difficulties!$A$3:$F$22,IF(Calc_VsAtt!AH38="H",3,5),FALSE)</f>
        <v>0.31947368421052602</v>
      </c>
      <c r="AI60" s="4">
        <f>VLOOKUP(AI16,Difficulties!$B$3:$F$22,IF(Calc_VsAtt!AI38="H",5,3),FALSE)+VLOOKUP($A60,Difficulties!$A$3:$F$22,IF(Calc_VsAtt!AI38="H",3,5),FALSE)</f>
        <v>1.5315789473684198</v>
      </c>
      <c r="AJ60" s="4">
        <f>VLOOKUP(AJ16,Difficulties!$B$3:$F$22,IF(Calc_VsAtt!AJ38="H",5,3),FALSE)+VLOOKUP($A60,Difficulties!$A$3:$F$22,IF(Calc_VsAtt!AJ38="H",3,5),FALSE)</f>
        <v>5.7894736842104999E-2</v>
      </c>
      <c r="AK60" s="4">
        <f>VLOOKUP(AK16,Difficulties!$B$3:$F$22,IF(Calc_VsAtt!AK38="H",5,3),FALSE)+VLOOKUP($A60,Difficulties!$A$3:$F$22,IF(Calc_VsAtt!AK38="H",3,5),FALSE)</f>
        <v>0.47894736842105196</v>
      </c>
      <c r="AL60" s="4">
        <f>VLOOKUP(AL16,Difficulties!$B$3:$F$22,IF(Calc_VsAtt!AL38="H",5,3),FALSE)+VLOOKUP($A60,Difficulties!$A$3:$F$22,IF(Calc_VsAtt!AL38="H",3,5),FALSE)</f>
        <v>0.21578947368421031</v>
      </c>
      <c r="AM60" s="4">
        <f>VLOOKUP(AM16,Difficulties!$B$3:$F$22,IF(Calc_VsAtt!AM38="H",5,3),FALSE)+VLOOKUP($A60,Difficulties!$A$3:$F$22,IF(Calc_VsAtt!AM38="H",3,5),FALSE)</f>
        <v>0.950526315789473</v>
      </c>
    </row>
    <row r="61" spans="1:39" ht="12.75" customHeight="1" x14ac:dyDescent="0.35">
      <c r="A61" s="68" t="str">
        <f t="shared" si="1"/>
        <v>Newcastle</v>
      </c>
      <c r="B61" s="4">
        <f>VLOOKUP(B17,Difficulties!$B$3:$F$22,IF(Calc_VsAtt!B39="H",5,3),FALSE)+VLOOKUP($A61,Difficulties!$A$3:$F$22,IF(Calc_VsAtt!B39="H",3,5),FALSE)</f>
        <v>-0.52105263157894699</v>
      </c>
      <c r="C61" s="4">
        <f>VLOOKUP(C17,Difficulties!$B$3:$F$22,IF(Calc_VsAtt!C39="H",5,3),FALSE)+VLOOKUP($A61,Difficulties!$A$3:$F$22,IF(Calc_VsAtt!C39="H",3,5),FALSE)</f>
        <v>-0.36210526315789404</v>
      </c>
      <c r="D61" s="4">
        <f>VLOOKUP(D17,Difficulties!$B$3:$F$22,IF(Calc_VsAtt!D39="H",5,3),FALSE)+VLOOKUP($A61,Difficulties!$A$3:$F$22,IF(Calc_VsAtt!D39="H",3,5),FALSE)</f>
        <v>-0.41578947368421004</v>
      </c>
      <c r="E61" s="4">
        <f>VLOOKUP(E17,Difficulties!$B$3:$F$22,IF(Calc_VsAtt!E39="H",5,3),FALSE)+VLOOKUP($A61,Difficulties!$A$3:$F$22,IF(Calc_VsAtt!E39="H",3,5),FALSE)</f>
        <v>-0.99473684210526203</v>
      </c>
      <c r="F61" s="4">
        <f>VLOOKUP(F17,Difficulties!$B$3:$F$22,IF(Calc_VsAtt!F39="H",5,3),FALSE)+VLOOKUP($A61,Difficulties!$A$3:$F$22,IF(Calc_VsAtt!F39="H",3,5),FALSE)</f>
        <v>5.7894736842104971E-2</v>
      </c>
      <c r="G61" s="4">
        <f>VLOOKUP(G17,Difficulties!$B$3:$F$22,IF(Calc_VsAtt!G39="H",5,3),FALSE)+VLOOKUP($A61,Difficulties!$A$3:$F$22,IF(Calc_VsAtt!G39="H",3,5),FALSE)</f>
        <v>-0.3105263157894731</v>
      </c>
      <c r="H61" s="4">
        <f>VLOOKUP(H17,Difficulties!$B$3:$F$22,IF(Calc_VsAtt!H39="H",5,3),FALSE)+VLOOKUP($A61,Difficulties!$A$3:$F$22,IF(Calc_VsAtt!H39="H",3,5),FALSE)</f>
        <v>0.42631578947368398</v>
      </c>
      <c r="I61" s="4">
        <f>VLOOKUP(I17,Difficulties!$B$3:$F$22,IF(Calc_VsAtt!I39="H",5,3),FALSE)+VLOOKUP($A61,Difficulties!$A$3:$F$22,IF(Calc_VsAtt!I39="H",3,5),FALSE)</f>
        <v>-1.2578947368421041</v>
      </c>
      <c r="J61" s="4">
        <f>VLOOKUP(J17,Difficulties!$B$3:$F$22,IF(Calc_VsAtt!J39="H",5,3),FALSE)+VLOOKUP($A61,Difficulties!$A$3:$F$22,IF(Calc_VsAtt!J39="H",3,5),FALSE)</f>
        <v>-4.7368421052632004E-2</v>
      </c>
      <c r="K61" s="4">
        <f>VLOOKUP(K17,Difficulties!$B$3:$F$22,IF(Calc_VsAtt!K39="H",5,3),FALSE)+VLOOKUP($A61,Difficulties!$A$3:$F$22,IF(Calc_VsAtt!K39="H",3,5),FALSE)</f>
        <v>-0.3631578947368414</v>
      </c>
      <c r="L61" s="4">
        <f>VLOOKUP(L17,Difficulties!$B$3:$F$22,IF(Calc_VsAtt!L39="H",5,3),FALSE)+VLOOKUP($A61,Difficulties!$A$3:$F$22,IF(Calc_VsAtt!L39="H",3,5),FALSE)</f>
        <v>0.16315789473684197</v>
      </c>
      <c r="M61" s="4">
        <f>VLOOKUP(M17,Difficulties!$B$3:$F$22,IF(Calc_VsAtt!M39="H",5,3),FALSE)+VLOOKUP($A61,Difficulties!$A$3:$F$22,IF(Calc_VsAtt!M39="H",3,5),FALSE)</f>
        <v>5.7894736842104971E-2</v>
      </c>
      <c r="N61" s="4">
        <f>VLOOKUP(N17,Difficulties!$B$3:$F$22,IF(Calc_VsAtt!N39="H",5,3),FALSE)+VLOOKUP($A61,Difficulties!$A$3:$F$22,IF(Calc_VsAtt!N39="H",3,5),FALSE)</f>
        <v>-0.83684210526315694</v>
      </c>
      <c r="O61" s="4">
        <f>VLOOKUP(O17,Difficulties!$B$3:$F$22,IF(Calc_VsAtt!O39="H",5,3),FALSE)+VLOOKUP($A61,Difficulties!$A$3:$F$22,IF(Calc_VsAtt!O39="H",3,5),FALSE)</f>
        <v>0.63684210526315799</v>
      </c>
      <c r="P61" s="4">
        <f>VLOOKUP(P17,Difficulties!$B$3:$F$22,IF(Calc_VsAtt!P39="H",5,3),FALSE)+VLOOKUP($A61,Difficulties!$A$3:$F$22,IF(Calc_VsAtt!P39="H",3,5),FALSE)</f>
        <v>1.5789473684210992E-2</v>
      </c>
      <c r="Q61" s="4">
        <f>VLOOKUP(Q17,Difficulties!$B$3:$F$22,IF(Calc_VsAtt!Q39="H",5,3),FALSE)+VLOOKUP($A61,Difficulties!$A$3:$F$22,IF(Calc_VsAtt!Q39="H",3,5),FALSE)</f>
        <v>-0.57368421052631502</v>
      </c>
      <c r="R61" s="4">
        <f>VLOOKUP(R17,Difficulties!$B$3:$F$22,IF(Calc_VsAtt!R39="H",5,3),FALSE)+VLOOKUP($A61,Difficulties!$A$3:$F$22,IF(Calc_VsAtt!R39="H",3,5),FALSE)</f>
        <v>-0.41578947368420971</v>
      </c>
      <c r="S61" s="4">
        <f>VLOOKUP(S17,Difficulties!$B$3:$F$22,IF(Calc_VsAtt!S39="H",5,3),FALSE)+VLOOKUP($A61,Difficulties!$A$3:$F$22,IF(Calc_VsAtt!S39="H",3,5),FALSE)</f>
        <v>0.18578947368421098</v>
      </c>
      <c r="T61" s="4">
        <f>VLOOKUP(T17,Difficulties!$B$3:$F$22,IF(Calc_VsAtt!T39="H",5,3),FALSE)+VLOOKUP($A61,Difficulties!$A$3:$F$22,IF(Calc_VsAtt!T39="H",3,5),FALSE)</f>
        <v>-1.2052631578947359</v>
      </c>
      <c r="U61" s="4">
        <f>VLOOKUP(U17,Difficulties!$B$3:$F$22,IF(Calc_VsAtt!U39="H",5,3),FALSE)+VLOOKUP($A61,Difficulties!$A$3:$F$22,IF(Calc_VsAtt!U39="H",3,5),FALSE)</f>
        <v>-0.10000000000000003</v>
      </c>
      <c r="V61" s="4">
        <f>VLOOKUP(V17,Difficulties!$B$3:$F$22,IF(Calc_VsAtt!V39="H",5,3),FALSE)+VLOOKUP($A61,Difficulties!$A$3:$F$22,IF(Calc_VsAtt!V39="H",3,5),FALSE)</f>
        <v>-0.57368421052631502</v>
      </c>
      <c r="W61" s="4">
        <f>VLOOKUP(W17,Difficulties!$B$3:$F$22,IF(Calc_VsAtt!W39="H",5,3),FALSE)+VLOOKUP($A61,Difficulties!$A$3:$F$22,IF(Calc_VsAtt!W39="H",3,5),FALSE)</f>
        <v>-0.88947368421052508</v>
      </c>
      <c r="X61" s="4">
        <f>VLOOKUP(X17,Difficulties!$B$3:$F$22,IF(Calc_VsAtt!X39="H",5,3),FALSE)+VLOOKUP($A61,Difficulties!$A$3:$F$22,IF(Calc_VsAtt!X39="H",3,5),FALSE)</f>
        <v>5.5789473684210972E-2</v>
      </c>
      <c r="Y61" s="4">
        <f>VLOOKUP(Y17,Difficulties!$B$3:$F$22,IF(Calc_VsAtt!Y39="H",5,3),FALSE)+VLOOKUP($A61,Difficulties!$A$3:$F$22,IF(Calc_VsAtt!Y39="H",3,5),FALSE)</f>
        <v>-0.88947368421052497</v>
      </c>
      <c r="Z61" s="4">
        <f>VLOOKUP(Z17,Difficulties!$B$3:$F$22,IF(Calc_VsAtt!Z39="H",5,3),FALSE)+VLOOKUP($A61,Difficulties!$A$3:$F$22,IF(Calc_VsAtt!Z39="H",3,5),FALSE)</f>
        <v>-0.88947368421052508</v>
      </c>
      <c r="AA61" s="4">
        <f>VLOOKUP(AA17,Difficulties!$B$3:$F$22,IF(Calc_VsAtt!AA39="H",5,3),FALSE)+VLOOKUP($A61,Difficulties!$A$3:$F$22,IF(Calc_VsAtt!AA39="H",3,5),FALSE)</f>
        <v>-0.312105263157894</v>
      </c>
      <c r="AB61" s="4">
        <f>VLOOKUP(AB17,Difficulties!$B$3:$F$22,IF(Calc_VsAtt!AB39="H",5,3),FALSE)+VLOOKUP($A61,Difficulties!$A$3:$F$22,IF(Calc_VsAtt!AB39="H",3,5),FALSE)</f>
        <v>0.16315789473684197</v>
      </c>
      <c r="AC61" s="4">
        <f>VLOOKUP(AC17,Difficulties!$B$3:$F$22,IF(Calc_VsAtt!AC39="H",5,3),FALSE)+VLOOKUP($A61,Difficulties!$A$3:$F$22,IF(Calc_VsAtt!AC39="H",3,5),FALSE)</f>
        <v>-0.41578947368421004</v>
      </c>
      <c r="AD61" s="4">
        <f>VLOOKUP(AD17,Difficulties!$B$3:$F$22,IF(Calc_VsAtt!AD39="H",5,3),FALSE)+VLOOKUP($A61,Difficulties!$A$3:$F$22,IF(Calc_VsAtt!AD39="H",3,5),FALSE)</f>
        <v>-0.3631578947368414</v>
      </c>
      <c r="AE61" s="4">
        <f>VLOOKUP(AE17,Difficulties!$B$3:$F$22,IF(Calc_VsAtt!AE39="H",5,3),FALSE)+VLOOKUP($A61,Difficulties!$A$3:$F$22,IF(Calc_VsAtt!AE39="H",3,5),FALSE)</f>
        <v>0.32105263157894703</v>
      </c>
      <c r="AF61" s="4">
        <f>VLOOKUP(AF17,Difficulties!$B$3:$F$22,IF(Calc_VsAtt!AF39="H",5,3),FALSE)+VLOOKUP($A61,Difficulties!$A$3:$F$22,IF(Calc_VsAtt!AF39="H",3,5),FALSE)</f>
        <v>-0.15263157894736801</v>
      </c>
      <c r="AG61" s="4">
        <f>VLOOKUP(AG17,Difficulties!$B$3:$F$22,IF(Calc_VsAtt!AG39="H",5,3),FALSE)+VLOOKUP($A61,Difficulties!$A$3:$F$22,IF(Calc_VsAtt!AG39="H",3,5),FALSE)</f>
        <v>-0.67894736842105208</v>
      </c>
      <c r="AH61" s="4">
        <f>VLOOKUP(AH17,Difficulties!$B$3:$F$22,IF(Calc_VsAtt!AH39="H",5,3),FALSE)+VLOOKUP($A61,Difficulties!$A$3:$F$22,IF(Calc_VsAtt!AH39="H",3,5),FALSE)</f>
        <v>-0.1</v>
      </c>
      <c r="AI61" s="4">
        <f>VLOOKUP(AI17,Difficulties!$B$3:$F$22,IF(Calc_VsAtt!AI39="H",5,3),FALSE)+VLOOKUP($A61,Difficulties!$A$3:$F$22,IF(Calc_VsAtt!AI39="H",3,5),FALSE)</f>
        <v>-0.57368421052631502</v>
      </c>
      <c r="AJ61" s="4">
        <f>VLOOKUP(AJ17,Difficulties!$B$3:$F$22,IF(Calc_VsAtt!AJ39="H",5,3),FALSE)+VLOOKUP($A61,Difficulties!$A$3:$F$22,IF(Calc_VsAtt!AJ39="H",3,5),FALSE)</f>
        <v>5.2631578947369972E-3</v>
      </c>
      <c r="AK61" s="4">
        <f>VLOOKUP(AK17,Difficulties!$B$3:$F$22,IF(Calc_VsAtt!AK39="H",5,3),FALSE)+VLOOKUP($A61,Difficulties!$A$3:$F$22,IF(Calc_VsAtt!AK39="H",3,5),FALSE)</f>
        <v>-0.41578947368420971</v>
      </c>
      <c r="AL61" s="4">
        <f>VLOOKUP(AL17,Difficulties!$B$3:$F$22,IF(Calc_VsAtt!AL39="H",5,3),FALSE)+VLOOKUP($A61,Difficulties!$A$3:$F$22,IF(Calc_VsAtt!AL39="H",3,5),FALSE)</f>
        <v>-0.1</v>
      </c>
      <c r="AM61" s="4">
        <f>VLOOKUP(AM17,Difficulties!$B$3:$F$22,IF(Calc_VsAtt!AM39="H",5,3),FALSE)+VLOOKUP($A61,Difficulties!$A$3:$F$22,IF(Calc_VsAtt!AM39="H",3,5),FALSE)</f>
        <v>-0.33210526315789402</v>
      </c>
    </row>
    <row r="62" spans="1:39" ht="12.75" customHeight="1" x14ac:dyDescent="0.35">
      <c r="A62" s="68" t="str">
        <f t="shared" si="1"/>
        <v>Southampton</v>
      </c>
      <c r="B62" s="4">
        <f>VLOOKUP(B18,Difficulties!$B$3:$F$22,IF(Calc_VsAtt!B40="H",5,3),FALSE)+VLOOKUP($A62,Difficulties!$A$3:$F$22,IF(Calc_VsAtt!B40="H",3,5),FALSE)</f>
        <v>-0.46842105263157902</v>
      </c>
      <c r="C62" s="4">
        <f>VLOOKUP(C18,Difficulties!$B$3:$F$22,IF(Calc_VsAtt!C40="H",5,3),FALSE)+VLOOKUP($A62,Difficulties!$A$3:$F$22,IF(Calc_VsAtt!C40="H",3,5),FALSE)</f>
        <v>-0.62631578947368394</v>
      </c>
      <c r="D62" s="4">
        <f>VLOOKUP(D18,Difficulties!$B$3:$F$22,IF(Calc_VsAtt!D40="H",5,3),FALSE)+VLOOKUP($A62,Difficulties!$A$3:$F$22,IF(Calc_VsAtt!D40="H",3,5),FALSE)</f>
        <v>0.37368421052631495</v>
      </c>
      <c r="E62" s="4">
        <f>VLOOKUP(E18,Difficulties!$B$3:$F$22,IF(Calc_VsAtt!E40="H",5,3),FALSE)+VLOOKUP($A62,Difficulties!$A$3:$F$22,IF(Calc_VsAtt!E40="H",3,5),FALSE)</f>
        <v>-0.36315789473684207</v>
      </c>
      <c r="F62" s="4">
        <f>VLOOKUP(F18,Difficulties!$B$3:$F$22,IF(Calc_VsAtt!F40="H",5,3),FALSE)+VLOOKUP($A62,Difficulties!$A$3:$F$22,IF(Calc_VsAtt!F40="H",3,5),FALSE)</f>
        <v>-0.100000000000001</v>
      </c>
      <c r="G62" s="4">
        <f>VLOOKUP(G18,Difficulties!$B$3:$F$22,IF(Calc_VsAtt!G40="H",5,3),FALSE)+VLOOKUP($A62,Difficulties!$A$3:$F$22,IF(Calc_VsAtt!G40="H",3,5),FALSE)</f>
        <v>-1.257894736842105</v>
      </c>
      <c r="H62" s="4">
        <f>VLOOKUP(H18,Difficulties!$B$3:$F$22,IF(Calc_VsAtt!H40="H",5,3),FALSE)+VLOOKUP($A62,Difficulties!$A$3:$F$22,IF(Calc_VsAtt!H40="H",3,5),FALSE)</f>
        <v>-0.36473684210526297</v>
      </c>
      <c r="I62" s="4">
        <f>VLOOKUP(I18,Difficulties!$B$3:$F$22,IF(Calc_VsAtt!I40="H",5,3),FALSE)+VLOOKUP($A62,Difficulties!$A$3:$F$22,IF(Calc_VsAtt!I40="H",3,5),FALSE)</f>
        <v>-0.46842105263157902</v>
      </c>
      <c r="J62" s="4">
        <f>VLOOKUP(J18,Difficulties!$B$3:$F$22,IF(Calc_VsAtt!J40="H",5,3),FALSE)+VLOOKUP($A62,Difficulties!$A$3:$F$22,IF(Calc_VsAtt!J40="H",3,5),FALSE)</f>
        <v>-0.20526315789473698</v>
      </c>
      <c r="K62" s="4">
        <f>VLOOKUP(K18,Difficulties!$B$3:$F$22,IF(Calc_VsAtt!K40="H",5,3),FALSE)+VLOOKUP($A62,Difficulties!$A$3:$F$22,IF(Calc_VsAtt!K40="H",3,5),FALSE)</f>
        <v>-4.7368421052632004E-2</v>
      </c>
      <c r="L62" s="4">
        <f>VLOOKUP(L18,Difficulties!$B$3:$F$22,IF(Calc_VsAtt!L40="H",5,3),FALSE)+VLOOKUP($A62,Difficulties!$A$3:$F$22,IF(Calc_VsAtt!L40="H",3,5),FALSE)</f>
        <v>-1.0473684210526311</v>
      </c>
      <c r="M62" s="4">
        <f>VLOOKUP(M18,Difficulties!$B$3:$F$22,IF(Calc_VsAtt!M40="H",5,3),FALSE)+VLOOKUP($A62,Difficulties!$A$3:$F$22,IF(Calc_VsAtt!M40="H",3,5),FALSE)</f>
        <v>0.11052631578947297</v>
      </c>
      <c r="N62" s="4">
        <f>VLOOKUP(N18,Difficulties!$B$3:$F$22,IF(Calc_VsAtt!N40="H",5,3),FALSE)+VLOOKUP($A62,Difficulties!$A$3:$F$22,IF(Calc_VsAtt!N40="H",3,5),FALSE)</f>
        <v>-0.38473684210526299</v>
      </c>
      <c r="O62" s="4">
        <f>VLOOKUP(O18,Difficulties!$B$3:$F$22,IF(Calc_VsAtt!O40="H",5,3),FALSE)+VLOOKUP($A62,Difficulties!$A$3:$F$22,IF(Calc_VsAtt!O40="H",3,5),FALSE)</f>
        <v>-0.62631578947368394</v>
      </c>
      <c r="P62" s="4">
        <f>VLOOKUP(P18,Difficulties!$B$3:$F$22,IF(Calc_VsAtt!P40="H",5,3),FALSE)+VLOOKUP($A62,Difficulties!$A$3:$F$22,IF(Calc_VsAtt!P40="H",3,5),FALSE)</f>
        <v>-0.942105263157894</v>
      </c>
      <c r="Q62" s="4">
        <f>VLOOKUP(Q18,Difficulties!$B$3:$F$22,IF(Calc_VsAtt!Q40="H",5,3),FALSE)+VLOOKUP($A62,Difficulties!$A$3:$F$22,IF(Calc_VsAtt!Q40="H",3,5),FALSE)</f>
        <v>-0.41473684210526296</v>
      </c>
      <c r="R62" s="4">
        <f>VLOOKUP(R18,Difficulties!$B$3:$F$22,IF(Calc_VsAtt!R40="H",5,3),FALSE)+VLOOKUP($A62,Difficulties!$A$3:$F$22,IF(Calc_VsAtt!R40="H",3,5),FALSE)</f>
        <v>5.2631578947359703E-3</v>
      </c>
      <c r="S62" s="4">
        <f>VLOOKUP(S18,Difficulties!$B$3:$F$22,IF(Calc_VsAtt!S40="H",5,3),FALSE)+VLOOKUP($A62,Difficulties!$A$3:$F$22,IF(Calc_VsAtt!S40="H",3,5),FALSE)</f>
        <v>-0.46842105263157868</v>
      </c>
      <c r="T62" s="4">
        <f>VLOOKUP(T18,Difficulties!$B$3:$F$22,IF(Calc_VsAtt!T40="H",5,3),FALSE)+VLOOKUP($A62,Difficulties!$A$3:$F$22,IF(Calc_VsAtt!T40="H",3,5),FALSE)</f>
        <v>0.58421052631578896</v>
      </c>
      <c r="U62" s="4">
        <f>VLOOKUP(U18,Difficulties!$B$3:$F$22,IF(Calc_VsAtt!U40="H",5,3),FALSE)+VLOOKUP($A62,Difficulties!$A$3:$F$22,IF(Calc_VsAtt!U40="H",3,5),FALSE)</f>
        <v>-0.942105263157894</v>
      </c>
      <c r="V62" s="4">
        <f>VLOOKUP(V18,Difficulties!$B$3:$F$22,IF(Calc_VsAtt!V40="H",5,3),FALSE)+VLOOKUP($A62,Difficulties!$A$3:$F$22,IF(Calc_VsAtt!V40="H",3,5),FALSE)</f>
        <v>-0.942105263157894</v>
      </c>
      <c r="W62" s="4">
        <f>VLOOKUP(W18,Difficulties!$B$3:$F$22,IF(Calc_VsAtt!W40="H",5,3),FALSE)+VLOOKUP($A62,Difficulties!$A$3:$F$22,IF(Calc_VsAtt!W40="H",3,5),FALSE)</f>
        <v>-0.62631578947368394</v>
      </c>
      <c r="X62" s="4">
        <f>VLOOKUP(X18,Difficulties!$B$3:$F$22,IF(Calc_VsAtt!X40="H",5,3),FALSE)+VLOOKUP($A62,Difficulties!$A$3:$F$22,IF(Calc_VsAtt!X40="H",3,5),FALSE)</f>
        <v>0.26842105263157801</v>
      </c>
      <c r="Y62" s="4">
        <f>VLOOKUP(Y18,Difficulties!$B$3:$F$22,IF(Calc_VsAtt!Y40="H",5,3),FALSE)+VLOOKUP($A62,Difficulties!$A$3:$F$22,IF(Calc_VsAtt!Y40="H",3,5),FALSE)</f>
        <v>-0.15263157894736901</v>
      </c>
      <c r="Z62" s="4">
        <f>VLOOKUP(Z18,Difficulties!$B$3:$F$22,IF(Calc_VsAtt!Z40="H",5,3),FALSE)+VLOOKUP($A62,Difficulties!$A$3:$F$22,IF(Calc_VsAtt!Z40="H",3,5),FALSE)</f>
        <v>-0.88947368421052597</v>
      </c>
      <c r="AA62" s="4">
        <f>VLOOKUP(AA18,Difficulties!$B$3:$F$22,IF(Calc_VsAtt!AA40="H",5,3),FALSE)+VLOOKUP($A62,Difficulties!$A$3:$F$22,IF(Calc_VsAtt!AA40="H",3,5),FALSE)</f>
        <v>3.1578947368419708E-3</v>
      </c>
      <c r="AB62" s="4">
        <f>VLOOKUP(AB18,Difficulties!$B$3:$F$22,IF(Calc_VsAtt!AB40="H",5,3),FALSE)+VLOOKUP($A62,Difficulties!$A$3:$F$22,IF(Calc_VsAtt!AB40="H",3,5),FALSE)</f>
        <v>-0.731578947368421</v>
      </c>
      <c r="AC62" s="4">
        <f>VLOOKUP(AC18,Difficulties!$B$3:$F$22,IF(Calc_VsAtt!AC40="H",5,3),FALSE)+VLOOKUP($A62,Difficulties!$A$3:$F$22,IF(Calc_VsAtt!AC40="H",3,5),FALSE)</f>
        <v>0.13315789473684198</v>
      </c>
      <c r="AD62" s="4">
        <f>VLOOKUP(AD18,Difficulties!$B$3:$F$22,IF(Calc_VsAtt!AD40="H",5,3),FALSE)+VLOOKUP($A62,Difficulties!$A$3:$F$22,IF(Calc_VsAtt!AD40="H",3,5),FALSE)</f>
        <v>-1.3105263157894731</v>
      </c>
      <c r="AE62" s="4">
        <f>VLOOKUP(AE18,Difficulties!$B$3:$F$22,IF(Calc_VsAtt!AE40="H",5,3),FALSE)+VLOOKUP($A62,Difficulties!$A$3:$F$22,IF(Calc_VsAtt!AE40="H",3,5),FALSE)</f>
        <v>-0.57368421052631602</v>
      </c>
      <c r="AF62" s="4">
        <f>VLOOKUP(AF18,Difficulties!$B$3:$F$22,IF(Calc_VsAtt!AF40="H",5,3),FALSE)+VLOOKUP($A62,Difficulties!$A$3:$F$22,IF(Calc_VsAtt!AF40="H",3,5),FALSE)</f>
        <v>-0.15263157894736901</v>
      </c>
      <c r="AG62" s="4">
        <f>VLOOKUP(AG18,Difficulties!$B$3:$F$22,IF(Calc_VsAtt!AG40="H",5,3),FALSE)+VLOOKUP($A62,Difficulties!$A$3:$F$22,IF(Calc_VsAtt!AG40="H",3,5),FALSE)</f>
        <v>-0.46842105263157868</v>
      </c>
      <c r="AH62" s="4">
        <f>VLOOKUP(AH18,Difficulties!$B$3:$F$22,IF(Calc_VsAtt!AH40="H",5,3),FALSE)+VLOOKUP($A62,Difficulties!$A$3:$F$22,IF(Calc_VsAtt!AH40="H",3,5),FALSE)</f>
        <v>-0.15263157894736901</v>
      </c>
      <c r="AI62" s="4">
        <f>VLOOKUP(AI18,Difficulties!$B$3:$F$22,IF(Calc_VsAtt!AI40="H",5,3),FALSE)+VLOOKUP($A62,Difficulties!$A$3:$F$22,IF(Calc_VsAtt!AI40="H",3,5),FALSE)</f>
        <v>-3.6842105263158009E-2</v>
      </c>
      <c r="AJ62" s="4">
        <f>VLOOKUP(AJ18,Difficulties!$B$3:$F$22,IF(Calc_VsAtt!AJ40="H",5,3),FALSE)+VLOOKUP($A62,Difficulties!$A$3:$F$22,IF(Calc_VsAtt!AJ40="H",3,5),FALSE)</f>
        <v>-0.88947368421052597</v>
      </c>
      <c r="AK62" s="4">
        <f>VLOOKUP(AK18,Difficulties!$B$3:$F$22,IF(Calc_VsAtt!AK40="H",5,3),FALSE)+VLOOKUP($A62,Difficulties!$A$3:$F$22,IF(Calc_VsAtt!AK40="H",3,5),FALSE)</f>
        <v>5.2631578947359703E-3</v>
      </c>
      <c r="AL62" s="4">
        <f>VLOOKUP(AL18,Difficulties!$B$3:$F$22,IF(Calc_VsAtt!AL40="H",5,3),FALSE)+VLOOKUP($A62,Difficulties!$A$3:$F$22,IF(Calc_VsAtt!AL40="H",3,5),FALSE)</f>
        <v>-0.41578947368421038</v>
      </c>
      <c r="AM62" s="4">
        <f>VLOOKUP(AM18,Difficulties!$B$3:$F$22,IF(Calc_VsAtt!AM40="H",5,3),FALSE)+VLOOKUP($A62,Difficulties!$A$3:$F$22,IF(Calc_VsAtt!AM40="H",3,5),FALSE)</f>
        <v>0.11052631578947297</v>
      </c>
    </row>
    <row r="63" spans="1:39" ht="12.75" customHeight="1" x14ac:dyDescent="0.35">
      <c r="A63" s="68" t="str">
        <f t="shared" si="1"/>
        <v>Tottenham</v>
      </c>
      <c r="B63" s="4">
        <f>VLOOKUP(B19,Difficulties!$B$3:$F$22,IF(Calc_VsAtt!B41="H",5,3),FALSE)+VLOOKUP($A63,Difficulties!$A$3:$F$22,IF(Calc_VsAtt!B41="H",3,5),FALSE)</f>
        <v>5.2631578947360258E-3</v>
      </c>
      <c r="C63" s="4">
        <f>VLOOKUP(C19,Difficulties!$B$3:$F$22,IF(Calc_VsAtt!C41="H",5,3),FALSE)+VLOOKUP($A63,Difficulties!$A$3:$F$22,IF(Calc_VsAtt!C41="H",3,5),FALSE)</f>
        <v>1.1857894736842101</v>
      </c>
      <c r="D63" s="4">
        <f>VLOOKUP(D19,Difficulties!$B$3:$F$22,IF(Calc_VsAtt!D41="H",5,3),FALSE)+VLOOKUP($A63,Difficulties!$A$3:$F$22,IF(Calc_VsAtt!D41="H",3,5),FALSE)</f>
        <v>-0.41578947368421099</v>
      </c>
      <c r="E63" s="4">
        <f>VLOOKUP(E19,Difficulties!$B$3:$F$22,IF(Calc_VsAtt!E41="H",5,3),FALSE)+VLOOKUP($A63,Difficulties!$A$3:$F$22,IF(Calc_VsAtt!E41="H",3,5),FALSE)</f>
        <v>0.74210526315789305</v>
      </c>
      <c r="F63" s="4">
        <f>VLOOKUP(F19,Difficulties!$B$3:$F$22,IF(Calc_VsAtt!F41="H",5,3),FALSE)+VLOOKUP($A63,Difficulties!$A$3:$F$22,IF(Calc_VsAtt!F41="H",3,5),FALSE)</f>
        <v>0.89999999999999902</v>
      </c>
      <c r="G63" s="4">
        <f>VLOOKUP(G19,Difficulties!$B$3:$F$22,IF(Calc_VsAtt!G41="H",5,3),FALSE)+VLOOKUP($A63,Difficulties!$A$3:$F$22,IF(Calc_VsAtt!G41="H",3,5),FALSE)</f>
        <v>0.42631578947368332</v>
      </c>
      <c r="H63" s="4">
        <f>VLOOKUP(H19,Difficulties!$B$3:$F$22,IF(Calc_VsAtt!H41="H",5,3),FALSE)+VLOOKUP($A63,Difficulties!$A$3:$F$22,IF(Calc_VsAtt!H41="H",3,5),FALSE)</f>
        <v>0.42631578947368332</v>
      </c>
      <c r="I63" s="4">
        <f>VLOOKUP(I19,Difficulties!$B$3:$F$22,IF(Calc_VsAtt!I41="H",5,3),FALSE)+VLOOKUP($A63,Difficulties!$A$3:$F$22,IF(Calc_VsAtt!I41="H",3,5),FALSE)</f>
        <v>1.0557894736842099</v>
      </c>
      <c r="J63" s="4">
        <f>VLOOKUP(J19,Difficulties!$B$3:$F$22,IF(Calc_VsAtt!J41="H",5,3),FALSE)+VLOOKUP($A63,Difficulties!$A$3:$F$22,IF(Calc_VsAtt!J41="H",3,5),FALSE)</f>
        <v>0.47894736842105162</v>
      </c>
      <c r="K63" s="4">
        <f>VLOOKUP(K19,Difficulties!$B$3:$F$22,IF(Calc_VsAtt!K41="H",5,3),FALSE)+VLOOKUP($A63,Difficulties!$A$3:$F$22,IF(Calc_VsAtt!K41="H",3,5),FALSE)</f>
        <v>0.11052631578947403</v>
      </c>
      <c r="L63" s="4">
        <f>VLOOKUP(L19,Difficulties!$B$3:$F$22,IF(Calc_VsAtt!L41="H",5,3),FALSE)+VLOOKUP($A63,Difficulties!$A$3:$F$22,IF(Calc_VsAtt!L41="H",3,5),FALSE)</f>
        <v>0.52999999999999903</v>
      </c>
      <c r="M63" s="4">
        <f>VLOOKUP(M19,Difficulties!$B$3:$F$22,IF(Calc_VsAtt!M41="H",5,3),FALSE)+VLOOKUP($A63,Difficulties!$A$3:$F$22,IF(Calc_VsAtt!M41="H",3,5),FALSE)</f>
        <v>0.53157894736841993</v>
      </c>
      <c r="N63" s="4">
        <f>VLOOKUP(N19,Difficulties!$B$3:$F$22,IF(Calc_VsAtt!N41="H",5,3),FALSE)+VLOOKUP($A63,Difficulties!$A$3:$F$22,IF(Calc_VsAtt!N41="H",3,5),FALSE)</f>
        <v>0.58421052631578907</v>
      </c>
      <c r="O63" s="4">
        <f>VLOOKUP(O19,Difficulties!$B$3:$F$22,IF(Calc_VsAtt!O41="H",5,3),FALSE)+VLOOKUP($A63,Difficulties!$A$3:$F$22,IF(Calc_VsAtt!O41="H",3,5),FALSE)</f>
        <v>0.163157894736841</v>
      </c>
      <c r="P63" s="4">
        <f>VLOOKUP(P19,Difficulties!$B$3:$F$22,IF(Calc_VsAtt!P41="H",5,3),FALSE)+VLOOKUP($A63,Difficulties!$A$3:$F$22,IF(Calc_VsAtt!P41="H",3,5),FALSE)</f>
        <v>1.005263157894736</v>
      </c>
      <c r="Q63" s="4">
        <f>VLOOKUP(Q19,Difficulties!$B$3:$F$22,IF(Calc_VsAtt!Q41="H",5,3),FALSE)+VLOOKUP($A63,Difficulties!$A$3:$F$22,IF(Calc_VsAtt!Q41="H",3,5),FALSE)</f>
        <v>0.26842105263157801</v>
      </c>
      <c r="R63" s="4">
        <f>VLOOKUP(R19,Difficulties!$B$3:$F$22,IF(Calc_VsAtt!R41="H",5,3),FALSE)+VLOOKUP($A63,Difficulties!$A$3:$F$22,IF(Calc_VsAtt!R41="H",3,5),FALSE)</f>
        <v>0.58421052631578907</v>
      </c>
      <c r="S63" s="4">
        <f>VLOOKUP(S19,Difficulties!$B$3:$F$22,IF(Calc_VsAtt!S41="H",5,3),FALSE)+VLOOKUP($A63,Difficulties!$A$3:$F$22,IF(Calc_VsAtt!S41="H",3,5),FALSE)</f>
        <v>0.26842105263157801</v>
      </c>
      <c r="T63" s="4">
        <f>VLOOKUP(T19,Difficulties!$B$3:$F$22,IF(Calc_VsAtt!T41="H",5,3),FALSE)+VLOOKUP($A63,Difficulties!$A$3:$F$22,IF(Calc_VsAtt!T41="H",3,5),FALSE)</f>
        <v>1.0578947368421039</v>
      </c>
      <c r="U63" s="4">
        <f>VLOOKUP(U19,Difficulties!$B$3:$F$22,IF(Calc_VsAtt!U41="H",5,3),FALSE)+VLOOKUP($A63,Difficulties!$A$3:$F$22,IF(Calc_VsAtt!U41="H",3,5),FALSE)</f>
        <v>1.0157894736842099</v>
      </c>
      <c r="V63" s="4">
        <f>VLOOKUP(V19,Difficulties!$B$3:$F$22,IF(Calc_VsAtt!V41="H",5,3),FALSE)+VLOOKUP($A63,Difficulties!$A$3:$F$22,IF(Calc_VsAtt!V41="H",3,5),FALSE)</f>
        <v>0.47999999999999898</v>
      </c>
      <c r="W63" s="4">
        <f>VLOOKUP(W19,Difficulties!$B$3:$F$22,IF(Calc_VsAtt!W41="H",5,3),FALSE)+VLOOKUP($A63,Difficulties!$A$3:$F$22,IF(Calc_VsAtt!W41="H",3,5),FALSE)</f>
        <v>0.42631578947368404</v>
      </c>
      <c r="X63" s="4">
        <f>VLOOKUP(X19,Difficulties!$B$3:$F$22,IF(Calc_VsAtt!X41="H",5,3),FALSE)+VLOOKUP($A63,Difficulties!$A$3:$F$22,IF(Calc_VsAtt!X41="H",3,5),FALSE)</f>
        <v>0.50999999999999901</v>
      </c>
      <c r="Y63" s="4">
        <f>VLOOKUP(Y19,Difficulties!$B$3:$F$22,IF(Calc_VsAtt!Y41="H",5,3),FALSE)+VLOOKUP($A63,Difficulties!$A$3:$F$22,IF(Calc_VsAtt!Y41="H",3,5),FALSE)</f>
        <v>1.1631578947368411</v>
      </c>
      <c r="Z63" s="4">
        <f>VLOOKUP(Z19,Difficulties!$B$3:$F$22,IF(Calc_VsAtt!Z41="H",5,3),FALSE)+VLOOKUP($A63,Difficulties!$A$3:$F$22,IF(Calc_VsAtt!Z41="H",3,5),FALSE)</f>
        <v>1.005263157894736</v>
      </c>
      <c r="AA63" s="4">
        <f>VLOOKUP(AA19,Difficulties!$B$3:$F$22,IF(Calc_VsAtt!AA41="H",5,3),FALSE)+VLOOKUP($A63,Difficulties!$A$3:$F$22,IF(Calc_VsAtt!AA41="H",3,5),FALSE)</f>
        <v>1.4263157894736831</v>
      </c>
      <c r="AB63" s="4">
        <f>VLOOKUP(AB19,Difficulties!$B$3:$F$22,IF(Calc_VsAtt!AB41="H",5,3),FALSE)+VLOOKUP($A63,Difficulties!$A$3:$F$22,IF(Calc_VsAtt!AB41="H",3,5),FALSE)</f>
        <v>5.2631578947360258E-3</v>
      </c>
      <c r="AC63" s="4">
        <f>VLOOKUP(AC19,Difficulties!$B$3:$F$22,IF(Calc_VsAtt!AC41="H",5,3),FALSE)+VLOOKUP($A63,Difficulties!$A$3:$F$22,IF(Calc_VsAtt!AC41="H",3,5),FALSE)</f>
        <v>-4.7368421052632004E-2</v>
      </c>
      <c r="AD63" s="4">
        <f>VLOOKUP(AD19,Difficulties!$B$3:$F$22,IF(Calc_VsAtt!AD41="H",5,3),FALSE)+VLOOKUP($A63,Difficulties!$A$3:$F$22,IF(Calc_VsAtt!AD41="H",3,5),FALSE)</f>
        <v>1.0578947368421039</v>
      </c>
      <c r="AE63" s="4">
        <f>VLOOKUP(AE19,Difficulties!$B$3:$F$22,IF(Calc_VsAtt!AE41="H",5,3),FALSE)+VLOOKUP($A63,Difficulties!$A$3:$F$22,IF(Calc_VsAtt!AE41="H",3,5),FALSE)</f>
        <v>0.47894736842105162</v>
      </c>
      <c r="AF63" s="4">
        <f>VLOOKUP(AF19,Difficulties!$B$3:$F$22,IF(Calc_VsAtt!AF41="H",5,3),FALSE)+VLOOKUP($A63,Difficulties!$A$3:$F$22,IF(Calc_VsAtt!AF41="H",3,5),FALSE)</f>
        <v>0.89999999999999902</v>
      </c>
      <c r="AG63" s="4">
        <f>VLOOKUP(AG19,Difficulties!$B$3:$F$22,IF(Calc_VsAtt!AG41="H",5,3),FALSE)+VLOOKUP($A63,Difficulties!$A$3:$F$22,IF(Calc_VsAtt!AG41="H",3,5),FALSE)</f>
        <v>-0.36315789473684296</v>
      </c>
      <c r="AH63" s="4">
        <f>VLOOKUP(AH19,Difficulties!$B$3:$F$22,IF(Calc_VsAtt!AH41="H",5,3),FALSE)+VLOOKUP($A63,Difficulties!$A$3:$F$22,IF(Calc_VsAtt!AH41="H",3,5),FALSE)</f>
        <v>0.95263157894736705</v>
      </c>
      <c r="AI63" s="4">
        <f>VLOOKUP(AI19,Difficulties!$B$3:$F$22,IF(Calc_VsAtt!AI41="H",5,3),FALSE)+VLOOKUP($A63,Difficulties!$A$3:$F$22,IF(Calc_VsAtt!AI41="H",3,5),FALSE)</f>
        <v>1.1631578947368411</v>
      </c>
      <c r="AJ63" s="4">
        <f>VLOOKUP(AJ19,Difficulties!$B$3:$F$22,IF(Calc_VsAtt!AJ41="H",5,3),FALSE)+VLOOKUP($A63,Difficulties!$A$3:$F$22,IF(Calc_VsAtt!AJ41="H",3,5),FALSE)</f>
        <v>-0.15263157894736895</v>
      </c>
      <c r="AK63" s="4">
        <f>VLOOKUP(AK19,Difficulties!$B$3:$F$22,IF(Calc_VsAtt!AK41="H",5,3),FALSE)+VLOOKUP($A63,Difficulties!$A$3:$F$22,IF(Calc_VsAtt!AK41="H",3,5),FALSE)</f>
        <v>1.636842105263157</v>
      </c>
      <c r="AL63" s="4">
        <f>VLOOKUP(AL19,Difficulties!$B$3:$F$22,IF(Calc_VsAtt!AL41="H",5,3),FALSE)+VLOOKUP($A63,Difficulties!$A$3:$F$22,IF(Calc_VsAtt!AL41="H",3,5),FALSE)</f>
        <v>0.68947368421052502</v>
      </c>
      <c r="AM63" s="4">
        <f>VLOOKUP(AM19,Difficulties!$B$3:$F$22,IF(Calc_VsAtt!AM41="H",5,3),FALSE)+VLOOKUP($A63,Difficulties!$A$3:$F$22,IF(Calc_VsAtt!AM41="H",3,5),FALSE)</f>
        <v>1.3210526315789459</v>
      </c>
    </row>
    <row r="64" spans="1:39" ht="12.75" customHeight="1" x14ac:dyDescent="0.35">
      <c r="A64" s="68" t="str">
        <f t="shared" si="1"/>
        <v>Watford</v>
      </c>
      <c r="B64" s="4">
        <f>VLOOKUP(B20,Difficulties!$B$3:$F$22,IF(Calc_VsAtt!B42="H",5,3),FALSE)+VLOOKUP($A64,Difficulties!$A$3:$F$22,IF(Calc_VsAtt!B42="H",3,5),FALSE)</f>
        <v>0.26842105263157789</v>
      </c>
      <c r="C64" s="4">
        <f>VLOOKUP(C20,Difficulties!$B$3:$F$22,IF(Calc_VsAtt!C42="H",5,3),FALSE)+VLOOKUP($A64,Difficulties!$A$3:$F$22,IF(Calc_VsAtt!C42="H",3,5),FALSE)</f>
        <v>-0.88947368421052597</v>
      </c>
      <c r="D64" s="4">
        <f>VLOOKUP(D20,Difficulties!$B$3:$F$22,IF(Calc_VsAtt!D42="H",5,3),FALSE)+VLOOKUP($A64,Difficulties!$A$3:$F$22,IF(Calc_VsAtt!D42="H",3,5),FALSE)</f>
        <v>0.21578947368420992</v>
      </c>
      <c r="E64" s="4">
        <f>VLOOKUP(E20,Difficulties!$B$3:$F$22,IF(Calc_VsAtt!E42="H",5,3),FALSE)+VLOOKUP($A64,Difficulties!$A$3:$F$22,IF(Calc_VsAtt!E42="H",3,5),FALSE)</f>
        <v>-0.20526315789473709</v>
      </c>
      <c r="F64" s="4">
        <f>VLOOKUP(F20,Difficulties!$B$3:$F$22,IF(Calc_VsAtt!F42="H",5,3),FALSE)+VLOOKUP($A64,Difficulties!$A$3:$F$22,IF(Calc_VsAtt!F42="H",3,5),FALSE)</f>
        <v>-0.25789473684210507</v>
      </c>
      <c r="G64" s="4">
        <f>VLOOKUP(G20,Difficulties!$B$3:$F$22,IF(Calc_VsAtt!G42="H",5,3),FALSE)+VLOOKUP($A64,Difficulties!$A$3:$F$22,IF(Calc_VsAtt!G42="H",3,5),FALSE)</f>
        <v>-0.38473684210526299</v>
      </c>
      <c r="H64" s="4">
        <f>VLOOKUP(H20,Difficulties!$B$3:$F$22,IF(Calc_VsAtt!H42="H",5,3),FALSE)+VLOOKUP($A64,Difficulties!$A$3:$F$22,IF(Calc_VsAtt!H42="H",3,5),FALSE)</f>
        <v>-0.731578947368421</v>
      </c>
      <c r="I64" s="4">
        <f>VLOOKUP(I20,Difficulties!$B$3:$F$22,IF(Calc_VsAtt!I42="H",5,3),FALSE)+VLOOKUP($A64,Difficulties!$A$3:$F$22,IF(Calc_VsAtt!I42="H",3,5),FALSE)</f>
        <v>0.3736842105263149</v>
      </c>
      <c r="J64" s="4">
        <f>VLOOKUP(J20,Difficulties!$B$3:$F$22,IF(Calc_VsAtt!J42="H",5,3),FALSE)+VLOOKUP($A64,Difficulties!$A$3:$F$22,IF(Calc_VsAtt!J42="H",3,5),FALSE)</f>
        <v>-0.36473684210526297</v>
      </c>
      <c r="K64" s="4">
        <f>VLOOKUP(K20,Difficulties!$B$3:$F$22,IF(Calc_VsAtt!K42="H",5,3),FALSE)+VLOOKUP($A64,Difficulties!$A$3:$F$22,IF(Calc_VsAtt!K42="H",3,5),FALSE)</f>
        <v>0.4789473684210519</v>
      </c>
      <c r="L64" s="4">
        <f>VLOOKUP(L20,Difficulties!$B$3:$F$22,IF(Calc_VsAtt!L42="H",5,3),FALSE)+VLOOKUP($A64,Difficulties!$A$3:$F$22,IF(Calc_VsAtt!L42="H",3,5),FALSE)</f>
        <v>-0.88947368421052597</v>
      </c>
      <c r="M64" s="4">
        <f>VLOOKUP(M20,Difficulties!$B$3:$F$22,IF(Calc_VsAtt!M42="H",5,3),FALSE)+VLOOKUP($A64,Difficulties!$A$3:$F$22,IF(Calc_VsAtt!M42="H",3,5),FALSE)</f>
        <v>-0.41578947368421038</v>
      </c>
      <c r="N64" s="4">
        <f>VLOOKUP(N20,Difficulties!$B$3:$F$22,IF(Calc_VsAtt!N42="H",5,3),FALSE)+VLOOKUP($A64,Difficulties!$A$3:$F$22,IF(Calc_VsAtt!N42="H",3,5),FALSE)</f>
        <v>0.21578947368420992</v>
      </c>
      <c r="O64" s="4">
        <f>VLOOKUP(O20,Difficulties!$B$3:$F$22,IF(Calc_VsAtt!O42="H",5,3),FALSE)+VLOOKUP($A64,Difficulties!$A$3:$F$22,IF(Calc_VsAtt!O42="H",3,5),FALSE)</f>
        <v>-0.62631578947368394</v>
      </c>
      <c r="P64" s="4">
        <f>VLOOKUP(P20,Difficulties!$B$3:$F$22,IF(Calc_VsAtt!P42="H",5,3),FALSE)+VLOOKUP($A64,Difficulties!$A$3:$F$22,IF(Calc_VsAtt!P42="H",3,5),FALSE)</f>
        <v>-0.57368421052631513</v>
      </c>
      <c r="Q64" s="4">
        <f>VLOOKUP(Q20,Difficulties!$B$3:$F$22,IF(Calc_VsAtt!Q42="H",5,3),FALSE)+VLOOKUP($A64,Difficulties!$A$3:$F$22,IF(Calc_VsAtt!Q42="H",3,5),FALSE)</f>
        <v>-0.62631578947368394</v>
      </c>
      <c r="R64" s="4">
        <f>VLOOKUP(R20,Difficulties!$B$3:$F$22,IF(Calc_VsAtt!R42="H",5,3),FALSE)+VLOOKUP($A64,Difficulties!$A$3:$F$22,IF(Calc_VsAtt!R42="H",3,5),FALSE)</f>
        <v>0.3715789473684209</v>
      </c>
      <c r="S64" s="4">
        <f>VLOOKUP(S20,Difficulties!$B$3:$F$22,IF(Calc_VsAtt!S42="H",5,3),FALSE)+VLOOKUP($A64,Difficulties!$A$3:$F$22,IF(Calc_VsAtt!S42="H",3,5),FALSE)</f>
        <v>-0.41578947368421038</v>
      </c>
      <c r="T64" s="4">
        <f>VLOOKUP(T20,Difficulties!$B$3:$F$22,IF(Calc_VsAtt!T42="H",5,3),FALSE)+VLOOKUP($A64,Difficulties!$A$3:$F$22,IF(Calc_VsAtt!T42="H",3,5),FALSE)</f>
        <v>-0.1000000000000001</v>
      </c>
      <c r="U64" s="4">
        <f>VLOOKUP(U20,Difficulties!$B$3:$F$22,IF(Calc_VsAtt!U42="H",5,3),FALSE)+VLOOKUP($A64,Difficulties!$A$3:$F$22,IF(Calc_VsAtt!U42="H",3,5),FALSE)</f>
        <v>0.32105263157894692</v>
      </c>
      <c r="V64" s="4">
        <f>VLOOKUP(V20,Difficulties!$B$3:$F$22,IF(Calc_VsAtt!V42="H",5,3),FALSE)+VLOOKUP($A64,Difficulties!$A$3:$F$22,IF(Calc_VsAtt!V42="H",3,5),FALSE)</f>
        <v>-0.20526315789473698</v>
      </c>
      <c r="W64" s="4">
        <f>VLOOKUP(W20,Difficulties!$B$3:$F$22,IF(Calc_VsAtt!W42="H",5,3),FALSE)+VLOOKUP($A64,Difficulties!$A$3:$F$22,IF(Calc_VsAtt!W42="H",3,5),FALSE)</f>
        <v>-0.36315789473684207</v>
      </c>
      <c r="X64" s="4">
        <f>VLOOKUP(X20,Difficulties!$B$3:$F$22,IF(Calc_VsAtt!X42="H",5,3),FALSE)+VLOOKUP($A64,Difficulties!$A$3:$F$22,IF(Calc_VsAtt!X42="H",3,5),FALSE)</f>
        <v>-0.1000000000000001</v>
      </c>
      <c r="Y64" s="4">
        <f>VLOOKUP(Y20,Difficulties!$B$3:$F$22,IF(Calc_VsAtt!Y42="H",5,3),FALSE)+VLOOKUP($A64,Difficulties!$A$3:$F$22,IF(Calc_VsAtt!Y42="H",3,5),FALSE)</f>
        <v>-0.942105263157894</v>
      </c>
      <c r="Z64" s="4">
        <f>VLOOKUP(Z20,Difficulties!$B$3:$F$22,IF(Calc_VsAtt!Z42="H",5,3),FALSE)+VLOOKUP($A64,Difficulties!$A$3:$F$22,IF(Calc_VsAtt!Z42="H",3,5),FALSE)</f>
        <v>-0.46842105263157868</v>
      </c>
      <c r="AA64" s="4">
        <f>VLOOKUP(AA20,Difficulties!$B$3:$F$22,IF(Calc_VsAtt!AA42="H",5,3),FALSE)+VLOOKUP($A64,Difficulties!$A$3:$F$22,IF(Calc_VsAtt!AA42="H",3,5),FALSE)</f>
        <v>0.63684210526315688</v>
      </c>
      <c r="AB64" s="4">
        <f>VLOOKUP(AB20,Difficulties!$B$3:$F$22,IF(Calc_VsAtt!AB42="H",5,3),FALSE)+VLOOKUP($A64,Difficulties!$A$3:$F$22,IF(Calc_VsAtt!AB42="H",3,5),FALSE)</f>
        <v>-0.41473684210526296</v>
      </c>
      <c r="AC64" s="4">
        <f>VLOOKUP(AC20,Difficulties!$B$3:$F$22,IF(Calc_VsAtt!AC42="H",5,3),FALSE)+VLOOKUP($A64,Difficulties!$A$3:$F$22,IF(Calc_VsAtt!AC42="H",3,5),FALSE)</f>
        <v>-1.257894736842105</v>
      </c>
      <c r="AD64" s="4">
        <f>VLOOKUP(AD20,Difficulties!$B$3:$F$22,IF(Calc_VsAtt!AD42="H",5,3),FALSE)+VLOOKUP($A64,Difficulties!$A$3:$F$22,IF(Calc_VsAtt!AD42="H",3,5),FALSE)</f>
        <v>0.74210526315789382</v>
      </c>
      <c r="AE64" s="4">
        <f>VLOOKUP(AE20,Difficulties!$B$3:$F$22,IF(Calc_VsAtt!AE42="H",5,3),FALSE)+VLOOKUP($A64,Difficulties!$A$3:$F$22,IF(Calc_VsAtt!AE42="H",3,5),FALSE)</f>
        <v>-1.0473684210526311</v>
      </c>
      <c r="AF64" s="4">
        <f>VLOOKUP(AF20,Difficulties!$B$3:$F$22,IF(Calc_VsAtt!AF42="H",5,3),FALSE)+VLOOKUP($A64,Difficulties!$A$3:$F$22,IF(Calc_VsAtt!AF42="H",3,5),FALSE)</f>
        <v>0.32105263157894692</v>
      </c>
      <c r="AG64" s="4">
        <f>VLOOKUP(AG20,Difficulties!$B$3:$F$22,IF(Calc_VsAtt!AG42="H",5,3),FALSE)+VLOOKUP($A64,Difficulties!$A$3:$F$22,IF(Calc_VsAtt!AG42="H",3,5),FALSE)</f>
        <v>-1.3105263157894731</v>
      </c>
      <c r="AH64" s="4">
        <f>VLOOKUP(AH20,Difficulties!$B$3:$F$22,IF(Calc_VsAtt!AH42="H",5,3),FALSE)+VLOOKUP($A64,Difficulties!$A$3:$F$22,IF(Calc_VsAtt!AH42="H",3,5),FALSE)</f>
        <v>0.5015789473684209</v>
      </c>
      <c r="AI64" s="4">
        <f>VLOOKUP(AI20,Difficulties!$B$3:$F$22,IF(Calc_VsAtt!AI42="H",5,3),FALSE)+VLOOKUP($A64,Difficulties!$A$3:$F$22,IF(Calc_VsAtt!AI42="H",3,5),FALSE)</f>
        <v>0.3736842105263149</v>
      </c>
      <c r="AJ64" s="4">
        <f>VLOOKUP(AJ20,Difficulties!$B$3:$F$22,IF(Calc_VsAtt!AJ42="H",5,3),FALSE)+VLOOKUP($A64,Difficulties!$A$3:$F$22,IF(Calc_VsAtt!AJ42="H",3,5),FALSE)</f>
        <v>-0.46842105263157868</v>
      </c>
      <c r="AK64" s="4">
        <f>VLOOKUP(AK20,Difficulties!$B$3:$F$22,IF(Calc_VsAtt!AK42="H",5,3),FALSE)+VLOOKUP($A64,Difficulties!$A$3:$F$22,IF(Calc_VsAtt!AK42="H",3,5),FALSE)</f>
        <v>0.33157894736842092</v>
      </c>
      <c r="AL64" s="4">
        <f>VLOOKUP(AL20,Difficulties!$B$3:$F$22,IF(Calc_VsAtt!AL42="H",5,3),FALSE)+VLOOKUP($A64,Difficulties!$A$3:$F$22,IF(Calc_VsAtt!AL42="H",3,5),FALSE)</f>
        <v>-0.942105263157894</v>
      </c>
      <c r="AM64" s="4">
        <f>VLOOKUP(AM20,Difficulties!$B$3:$F$22,IF(Calc_VsAtt!AM42="H",5,3),FALSE)+VLOOKUP($A64,Difficulties!$A$3:$F$22,IF(Calc_VsAtt!AM42="H",3,5),FALSE)</f>
        <v>0.95263157894736783</v>
      </c>
    </row>
    <row r="65" spans="1:39" ht="12.75" customHeight="1" x14ac:dyDescent="0.35">
      <c r="A65" s="68" t="str">
        <f t="shared" si="1"/>
        <v>West Ham</v>
      </c>
      <c r="B65" s="4">
        <f>VLOOKUP(B21,Difficulties!$B$3:$F$22,IF(Calc_VsAtt!B43="H",5,3),FALSE)+VLOOKUP($A65,Difficulties!$A$3:$F$22,IF(Calc_VsAtt!B43="H",3,5),FALSE)</f>
        <v>-0.88947368421052631</v>
      </c>
      <c r="C65" s="4">
        <f>VLOOKUP(C21,Difficulties!$B$3:$F$22,IF(Calc_VsAtt!C43="H",5,3),FALSE)+VLOOKUP($A65,Difficulties!$A$3:$F$22,IF(Calc_VsAtt!C43="H",3,5),FALSE)</f>
        <v>0.2157894736842097</v>
      </c>
      <c r="D65" s="4">
        <f>VLOOKUP(D21,Difficulties!$B$3:$F$22,IF(Calc_VsAtt!D43="H",5,3),FALSE)+VLOOKUP($A65,Difficulties!$A$3:$F$22,IF(Calc_VsAtt!D43="H",3,5),FALSE)</f>
        <v>-0.36315789473684229</v>
      </c>
      <c r="E65" s="4">
        <f>VLOOKUP(E21,Difficulties!$B$3:$F$22,IF(Calc_VsAtt!E43="H",5,3),FALSE)+VLOOKUP($A65,Difficulties!$A$3:$F$22,IF(Calc_VsAtt!E43="H",3,5),FALSE)</f>
        <v>0.17368421052631572</v>
      </c>
      <c r="F65" s="4">
        <f>VLOOKUP(F21,Difficulties!$B$3:$F$22,IF(Calc_VsAtt!F43="H",5,3),FALSE)+VLOOKUP($A65,Difficulties!$A$3:$F$22,IF(Calc_VsAtt!F43="H",3,5),FALSE)</f>
        <v>-0.25789473684210529</v>
      </c>
      <c r="G65" s="4">
        <f>VLOOKUP(G21,Difficulties!$B$3:$F$22,IF(Calc_VsAtt!G43="H",5,3),FALSE)+VLOOKUP($A65,Difficulties!$A$3:$F$22,IF(Calc_VsAtt!G43="H",3,5),FALSE)</f>
        <v>-0.25789473684210529</v>
      </c>
      <c r="H65" s="4">
        <f>VLOOKUP(H21,Difficulties!$B$3:$F$22,IF(Calc_VsAtt!H43="H",5,3),FALSE)+VLOOKUP($A65,Difficulties!$A$3:$F$22,IF(Calc_VsAtt!H43="H",3,5),FALSE)</f>
        <v>-0.41578947368421026</v>
      </c>
      <c r="I65" s="4">
        <f>VLOOKUP(I21,Difficulties!$B$3:$F$22,IF(Calc_VsAtt!I43="H",5,3),FALSE)+VLOOKUP($A65,Difficulties!$A$3:$F$22,IF(Calc_VsAtt!I43="H",3,5),FALSE)</f>
        <v>-9.9999999999999992E-2</v>
      </c>
      <c r="J65" s="4">
        <f>VLOOKUP(J21,Difficulties!$B$3:$F$22,IF(Calc_VsAtt!J43="H",5,3),FALSE)+VLOOKUP($A65,Difficulties!$A$3:$F$22,IF(Calc_VsAtt!J43="H",3,5),FALSE)</f>
        <v>-0.36315789473684229</v>
      </c>
      <c r="K65" s="4">
        <f>VLOOKUP(K21,Difficulties!$B$3:$F$22,IF(Calc_VsAtt!K43="H",5,3),FALSE)+VLOOKUP($A65,Difficulties!$A$3:$F$22,IF(Calc_VsAtt!K43="H",3,5),FALSE)</f>
        <v>-0.25789473684210529</v>
      </c>
      <c r="L65" s="4">
        <f>VLOOKUP(L21,Difficulties!$B$3:$F$22,IF(Calc_VsAtt!L43="H",5,3),FALSE)+VLOOKUP($A65,Difficulties!$A$3:$F$22,IF(Calc_VsAtt!L43="H",3,5),FALSE)</f>
        <v>-0.25789473684210529</v>
      </c>
      <c r="M65" s="4">
        <f>VLOOKUP(M21,Difficulties!$B$3:$F$22,IF(Calc_VsAtt!M43="H",5,3),FALSE)+VLOOKUP($A65,Difficulties!$A$3:$F$22,IF(Calc_VsAtt!M43="H",3,5),FALSE)</f>
        <v>-9.9999999999999992E-2</v>
      </c>
      <c r="N65" s="4">
        <f>VLOOKUP(N21,Difficulties!$B$3:$F$22,IF(Calc_VsAtt!N43="H",5,3),FALSE)+VLOOKUP($A65,Difficulties!$A$3:$F$22,IF(Calc_VsAtt!N43="H",3,5),FALSE)</f>
        <v>-0.73157894736842033</v>
      </c>
      <c r="O65" s="4">
        <f>VLOOKUP(O21,Difficulties!$B$3:$F$22,IF(Calc_VsAtt!O43="H",5,3),FALSE)+VLOOKUP($A65,Difficulties!$A$3:$F$22,IF(Calc_VsAtt!O43="H",3,5),FALSE)</f>
        <v>-0.52105263157894732</v>
      </c>
      <c r="P65" s="4">
        <f>VLOOKUP(P21,Difficulties!$B$3:$F$22,IF(Calc_VsAtt!P43="H",5,3),FALSE)+VLOOKUP($A65,Difficulties!$A$3:$F$22,IF(Calc_VsAtt!P43="H",3,5),FALSE)</f>
        <v>0.2136842105263157</v>
      </c>
      <c r="Q65" s="4">
        <f>VLOOKUP(Q21,Difficulties!$B$3:$F$22,IF(Calc_VsAtt!Q43="H",5,3),FALSE)+VLOOKUP($A65,Difficulties!$A$3:$F$22,IF(Calc_VsAtt!Q43="H",3,5),FALSE)</f>
        <v>5.7894736842104708E-2</v>
      </c>
      <c r="R65" s="4">
        <f>VLOOKUP(R21,Difficulties!$B$3:$F$22,IF(Calc_VsAtt!R43="H",5,3),FALSE)+VLOOKUP($A65,Difficulties!$A$3:$F$22,IF(Calc_VsAtt!R43="H",3,5),FALSE)</f>
        <v>-1.6315789473684297E-2</v>
      </c>
      <c r="S65" s="4">
        <f>VLOOKUP(S21,Difficulties!$B$3:$F$22,IF(Calc_VsAtt!S43="H",5,3),FALSE)+VLOOKUP($A65,Difficulties!$A$3:$F$22,IF(Calc_VsAtt!S43="H",3,5),FALSE)</f>
        <v>0.3210526315789467</v>
      </c>
      <c r="T65" s="4">
        <f>VLOOKUP(T21,Difficulties!$B$3:$F$22,IF(Calc_VsAtt!T43="H",5,3),FALSE)+VLOOKUP($A65,Difficulties!$A$3:$F$22,IF(Calc_VsAtt!T43="H",3,5),FALSE)</f>
        <v>-4.7368421052631698E-2</v>
      </c>
      <c r="U65" s="4">
        <f>VLOOKUP(U21,Difficulties!$B$3:$F$22,IF(Calc_VsAtt!U43="H",5,3),FALSE)+VLOOKUP($A65,Difficulties!$A$3:$F$22,IF(Calc_VsAtt!U43="H",3,5),FALSE)</f>
        <v>-0.52105263157894732</v>
      </c>
      <c r="V65" s="4">
        <f>VLOOKUP(V21,Difficulties!$B$3:$F$22,IF(Calc_VsAtt!V43="H",5,3),FALSE)+VLOOKUP($A65,Difficulties!$A$3:$F$22,IF(Calc_VsAtt!V43="H",3,5),FALSE)</f>
        <v>0.11052631578947271</v>
      </c>
      <c r="W65" s="4">
        <f>VLOOKUP(W21,Difficulties!$B$3:$F$22,IF(Calc_VsAtt!W43="H",5,3),FALSE)+VLOOKUP($A65,Difficulties!$A$3:$F$22,IF(Calc_VsAtt!W43="H",3,5),FALSE)</f>
        <v>0.2157894736842097</v>
      </c>
      <c r="X65" s="4">
        <f>VLOOKUP(X21,Difficulties!$B$3:$F$22,IF(Calc_VsAtt!X43="H",5,3),FALSE)+VLOOKUP($A65,Difficulties!$A$3:$F$22,IF(Calc_VsAtt!X43="H",3,5),FALSE)</f>
        <v>0.16315789473684172</v>
      </c>
      <c r="Y65" s="4">
        <f>VLOOKUP(Y21,Difficulties!$B$3:$F$22,IF(Calc_VsAtt!Y43="H",5,3),FALSE)+VLOOKUP($A65,Difficulties!$A$3:$F$22,IF(Calc_VsAtt!Y43="H",3,5),FALSE)</f>
        <v>3.6842105263157066E-3</v>
      </c>
      <c r="Z65" s="4">
        <f>VLOOKUP(Z21,Difficulties!$B$3:$F$22,IF(Calc_VsAtt!Z43="H",5,3),FALSE)+VLOOKUP($A65,Difficulties!$A$3:$F$22,IF(Calc_VsAtt!Z43="H",3,5),FALSE)</f>
        <v>5.7894736842104708E-2</v>
      </c>
      <c r="AA65" s="4">
        <f>VLOOKUP(AA21,Difficulties!$B$3:$F$22,IF(Calc_VsAtt!AA43="H",5,3),FALSE)+VLOOKUP($A65,Difficulties!$A$3:$F$22,IF(Calc_VsAtt!AA43="H",3,5),FALSE)</f>
        <v>5.2631578947366087E-3</v>
      </c>
      <c r="AB65" s="4">
        <f>VLOOKUP(AB21,Difficulties!$B$3:$F$22,IF(Calc_VsAtt!AB43="H",5,3),FALSE)+VLOOKUP($A65,Difficulties!$A$3:$F$22,IF(Calc_VsAtt!AB43="H",3,5),FALSE)</f>
        <v>0.3436842105263157</v>
      </c>
      <c r="AC65" s="4">
        <f>VLOOKUP(AC21,Difficulties!$B$3:$F$22,IF(Calc_VsAtt!AC43="H",5,3),FALSE)+VLOOKUP($A65,Difficulties!$A$3:$F$22,IF(Calc_VsAtt!AC43="H",3,5),FALSE)</f>
        <v>-0.6789473684210523</v>
      </c>
      <c r="AD65" s="4">
        <f>VLOOKUP(AD21,Difficulties!$B$3:$F$22,IF(Calc_VsAtt!AD43="H",5,3),FALSE)+VLOOKUP($A65,Difficulties!$A$3:$F$22,IF(Calc_VsAtt!AD43="H",3,5),FALSE)</f>
        <v>0.16315789473684172</v>
      </c>
      <c r="AE65" s="4">
        <f>VLOOKUP(AE21,Difficulties!$B$3:$F$22,IF(Calc_VsAtt!AE43="H",5,3),FALSE)+VLOOKUP($A65,Difficulties!$A$3:$F$22,IF(Calc_VsAtt!AE43="H",3,5),FALSE)</f>
        <v>-4.6315789473684296E-2</v>
      </c>
      <c r="AF65" s="4">
        <f>VLOOKUP(AF21,Difficulties!$B$3:$F$22,IF(Calc_VsAtt!AF43="H",5,3),FALSE)+VLOOKUP($A65,Difficulties!$A$3:$F$22,IF(Calc_VsAtt!AF43="H",3,5),FALSE)</f>
        <v>0.3210526315789467</v>
      </c>
      <c r="AG65" s="4">
        <f>VLOOKUP(AG21,Difficulties!$B$3:$F$22,IF(Calc_VsAtt!AG43="H",5,3),FALSE)+VLOOKUP($A65,Difficulties!$A$3:$F$22,IF(Calc_VsAtt!AG43="H",3,5),FALSE)</f>
        <v>0.47894736842105173</v>
      </c>
      <c r="AH65" s="4">
        <f>VLOOKUP(AH21,Difficulties!$B$3:$F$22,IF(Calc_VsAtt!AH43="H",5,3),FALSE)+VLOOKUP($A65,Difficulties!$A$3:$F$22,IF(Calc_VsAtt!AH43="H",3,5),FALSE)</f>
        <v>-0.57368421052631535</v>
      </c>
      <c r="AI65" s="4">
        <f>VLOOKUP(AI21,Difficulties!$B$3:$F$22,IF(Calc_VsAtt!AI43="H",5,3),FALSE)+VLOOKUP($A65,Difficulties!$A$3:$F$22,IF(Calc_VsAtt!AI43="H",3,5),FALSE)</f>
        <v>-0.94210526315789433</v>
      </c>
      <c r="AJ65" s="4">
        <f>VLOOKUP(AJ21,Difficulties!$B$3:$F$22,IF(Calc_VsAtt!AJ43="H",5,3),FALSE)+VLOOKUP($A65,Difficulties!$A$3:$F$22,IF(Calc_VsAtt!AJ43="H",3,5),FALSE)</f>
        <v>0.58421052631578863</v>
      </c>
      <c r="AK65" s="4">
        <f>VLOOKUP(AK21,Difficulties!$B$3:$F$22,IF(Calc_VsAtt!AK43="H",5,3),FALSE)+VLOOKUP($A65,Difficulties!$A$3:$F$22,IF(Calc_VsAtt!AK43="H",3,5),FALSE)</f>
        <v>-0.57368421052631535</v>
      </c>
      <c r="AL65" s="4">
        <f>VLOOKUP(AL21,Difficulties!$B$3:$F$22,IF(Calc_VsAtt!AL43="H",5,3),FALSE)+VLOOKUP($A65,Difficulties!$A$3:$F$22,IF(Calc_VsAtt!AL43="H",3,5),FALSE)</f>
        <v>0.16315789473684172</v>
      </c>
      <c r="AM65" s="4">
        <f>VLOOKUP(AM21,Difficulties!$B$3:$F$22,IF(Calc_VsAtt!AM43="H",5,3),FALSE)+VLOOKUP($A65,Difficulties!$A$3:$F$22,IF(Calc_VsAtt!AM43="H",3,5),FALSE)</f>
        <v>0.2157894736842097</v>
      </c>
    </row>
    <row r="66" spans="1:39" ht="12.75" customHeight="1" x14ac:dyDescent="0.35">
      <c r="A66" s="68" t="str">
        <f t="shared" si="1"/>
        <v>Wolves</v>
      </c>
      <c r="B66" s="4">
        <f>VLOOKUP(B22,Difficulties!$B$3:$F$22,IF(Calc_VsAtt!B44="H",5,3),FALSE)+VLOOKUP($A66,Difficulties!$A$3:$F$22,IF(Calc_VsAtt!B44="H",3,5),FALSE)</f>
        <v>0.355263157894736</v>
      </c>
      <c r="C66" s="4">
        <f>VLOOKUP(C22,Difficulties!$B$3:$F$22,IF(Calc_VsAtt!C44="H",5,3),FALSE)+VLOOKUP($A66,Difficulties!$A$3:$F$22,IF(Calc_VsAtt!C44="H",3,5),FALSE)</f>
        <v>-0.85157894736842099</v>
      </c>
      <c r="D66" s="4">
        <f>VLOOKUP(D22,Difficulties!$B$3:$F$22,IF(Calc_VsAtt!D44="H",5,3),FALSE)+VLOOKUP($A66,Difficulties!$A$3:$F$22,IF(Calc_VsAtt!D44="H",3,5),FALSE)</f>
        <v>-0.85526315789473606</v>
      </c>
      <c r="E66" s="4">
        <f>VLOOKUP(E22,Difficulties!$B$3:$F$22,IF(Calc_VsAtt!E44="H",5,3),FALSE)+VLOOKUP($A66,Difficulties!$A$3:$F$22,IF(Calc_VsAtt!E44="H",3,5),FALSE)</f>
        <v>-0.64105263157894743</v>
      </c>
      <c r="F66" s="4">
        <f>VLOOKUP(F22,Difficulties!$B$3:$F$22,IF(Calc_VsAtt!F44="H",5,3),FALSE)+VLOOKUP($A66,Difficulties!$A$3:$F$22,IF(Calc_VsAtt!F44="H",3,5),FALSE)</f>
        <v>-0.38157894736842102</v>
      </c>
      <c r="G66" s="4">
        <f>VLOOKUP(G22,Difficulties!$B$3:$F$22,IF(Calc_VsAtt!G44="H",5,3),FALSE)+VLOOKUP($A66,Difficulties!$A$3:$F$22,IF(Calc_VsAtt!G44="H",3,5),FALSE)</f>
        <v>-1.5357894736842099</v>
      </c>
      <c r="H66" s="4">
        <f>VLOOKUP(H22,Difficulties!$B$3:$F$22,IF(Calc_VsAtt!H44="H",5,3),FALSE)+VLOOKUP($A66,Difficulties!$A$3:$F$22,IF(Calc_VsAtt!H44="H",3,5),FALSE)</f>
        <v>3.9473684210525994E-2</v>
      </c>
      <c r="I66" s="4">
        <f>VLOOKUP(I22,Difficulties!$B$3:$F$22,IF(Calc_VsAtt!I44="H",5,3),FALSE)+VLOOKUP($A66,Difficulties!$A$3:$F$22,IF(Calc_VsAtt!I44="H",3,5),FALSE)</f>
        <v>-0.58842105263157918</v>
      </c>
      <c r="J66" s="4">
        <f>VLOOKUP(J22,Difficulties!$B$3:$F$22,IF(Calc_VsAtt!J44="H",5,3),FALSE)+VLOOKUP($A66,Difficulties!$A$3:$F$22,IF(Calc_VsAtt!J44="H",3,5),FALSE)</f>
        <v>0.19736842105263097</v>
      </c>
      <c r="K66" s="4">
        <f>VLOOKUP(K22,Difficulties!$B$3:$F$22,IF(Calc_VsAtt!K44="H",5,3),FALSE)+VLOOKUP($A66,Difficulties!$A$3:$F$22,IF(Calc_VsAtt!K44="H",3,5),FALSE)</f>
        <v>-0.69368421052631579</v>
      </c>
      <c r="L66" s="4">
        <f>VLOOKUP(L22,Difficulties!$B$3:$F$22,IF(Calc_VsAtt!L44="H",5,3),FALSE)+VLOOKUP($A66,Difficulties!$A$3:$F$22,IF(Calc_VsAtt!L44="H",3,5),FALSE)</f>
        <v>-0.48684210526315802</v>
      </c>
      <c r="M66" s="4">
        <f>VLOOKUP(M22,Difficulties!$B$3:$F$22,IF(Calc_VsAtt!M44="H",5,3),FALSE)+VLOOKUP($A66,Difficulties!$A$3:$F$22,IF(Calc_VsAtt!M44="H",3,5),FALSE)</f>
        <v>-0.95684210526315805</v>
      </c>
      <c r="N66" s="4">
        <f>VLOOKUP(N22,Difficulties!$B$3:$F$22,IF(Calc_VsAtt!N44="H",5,3),FALSE)+VLOOKUP($A66,Difficulties!$A$3:$F$22,IF(Calc_VsAtt!N44="H",3,5),FALSE)</f>
        <v>0.19736842105263097</v>
      </c>
      <c r="O66" s="4">
        <f>VLOOKUP(O22,Difficulties!$B$3:$F$22,IF(Calc_VsAtt!O44="H",5,3),FALSE)+VLOOKUP($A66,Difficulties!$A$3:$F$22,IF(Calc_VsAtt!O44="H",3,5),FALSE)</f>
        <v>-0.64</v>
      </c>
      <c r="P66" s="4">
        <f>VLOOKUP(P22,Difficulties!$B$3:$F$22,IF(Calc_VsAtt!P44="H",5,3),FALSE)+VLOOKUP($A66,Difficulties!$A$3:$F$22,IF(Calc_VsAtt!P44="H",3,5),FALSE)</f>
        <v>-0.38157894736842102</v>
      </c>
      <c r="Q66" s="4">
        <f>VLOOKUP(Q22,Difficulties!$B$3:$F$22,IF(Calc_VsAtt!Q44="H",5,3),FALSE)+VLOOKUP($A66,Difficulties!$A$3:$F$22,IF(Calc_VsAtt!Q44="H",3,5),FALSE)</f>
        <v>-1.114736842105263</v>
      </c>
      <c r="R66" s="4">
        <f>VLOOKUP(R22,Difficulties!$B$3:$F$22,IF(Calc_VsAtt!R44="H",5,3),FALSE)+VLOOKUP($A66,Difficulties!$A$3:$F$22,IF(Calc_VsAtt!R44="H",3,5),FALSE)</f>
        <v>9.2105263157893968E-2</v>
      </c>
      <c r="S66" s="4">
        <f>VLOOKUP(S22,Difficulties!$B$3:$F$22,IF(Calc_VsAtt!S44="H",5,3),FALSE)+VLOOKUP($A66,Difficulties!$A$3:$F$22,IF(Calc_VsAtt!S44="H",3,5),FALSE)</f>
        <v>-6.5789473684211008E-2</v>
      </c>
      <c r="T66" s="4">
        <f>VLOOKUP(T22,Difficulties!$B$3:$F$22,IF(Calc_VsAtt!T44="H",5,3),FALSE)+VLOOKUP($A66,Difficulties!$A$3:$F$22,IF(Calc_VsAtt!T44="H",3,5),FALSE)</f>
        <v>-0.6100000000000001</v>
      </c>
      <c r="U66" s="4">
        <f>VLOOKUP(U22,Difficulties!$B$3:$F$22,IF(Calc_VsAtt!U44="H",5,3),FALSE)+VLOOKUP($A66,Difficulties!$A$3:$F$22,IF(Calc_VsAtt!U44="H",3,5),FALSE)</f>
        <v>-1.1673684210526312</v>
      </c>
      <c r="V66" s="4">
        <f>VLOOKUP(V22,Difficulties!$B$3:$F$22,IF(Calc_VsAtt!V44="H",5,3),FALSE)+VLOOKUP($A66,Difficulties!$A$3:$F$22,IF(Calc_VsAtt!V44="H",3,5),FALSE)</f>
        <v>-6.5789473684211008E-2</v>
      </c>
      <c r="W66" s="4">
        <f>VLOOKUP(W22,Difficulties!$B$3:$F$22,IF(Calc_VsAtt!W44="H",5,3),FALSE)+VLOOKUP($A66,Difficulties!$A$3:$F$22,IF(Calc_VsAtt!W44="H",3,5),FALSE)</f>
        <v>-1.2726315789473679</v>
      </c>
      <c r="X66" s="4">
        <f>VLOOKUP(X22,Difficulties!$B$3:$F$22,IF(Calc_VsAtt!X44="H",5,3),FALSE)+VLOOKUP($A66,Difficulties!$A$3:$F$22,IF(Calc_VsAtt!X44="H",3,5),FALSE)</f>
        <v>0.46052631578947295</v>
      </c>
      <c r="Y66" s="4">
        <f>VLOOKUP(Y22,Difficulties!$B$3:$F$22,IF(Calc_VsAtt!Y44="H",5,3),FALSE)+VLOOKUP($A66,Difficulties!$A$3:$F$22,IF(Calc_VsAtt!Y44="H",3,5),FALSE)</f>
        <v>0.6710526315789469</v>
      </c>
      <c r="Z66" s="4">
        <f>VLOOKUP(Z22,Difficulties!$B$3:$F$22,IF(Calc_VsAtt!Z44="H",5,3),FALSE)+VLOOKUP($A66,Difficulties!$A$3:$F$22,IF(Calc_VsAtt!Z44="H",3,5),FALSE)</f>
        <v>-0.85157894736842099</v>
      </c>
      <c r="AA66" s="4">
        <f>VLOOKUP(AA22,Difficulties!$B$3:$F$22,IF(Calc_VsAtt!AA44="H",5,3),FALSE)+VLOOKUP($A66,Difficulties!$A$3:$F$22,IF(Calc_VsAtt!AA44="H",3,5),FALSE)</f>
        <v>3.9473684210525994E-2</v>
      </c>
      <c r="AB66" s="4">
        <f>VLOOKUP(AB22,Difficulties!$B$3:$F$22,IF(Calc_VsAtt!AB44="H",5,3),FALSE)+VLOOKUP($A66,Difficulties!$A$3:$F$22,IF(Calc_VsAtt!AB44="H",3,5),FALSE)</f>
        <v>-0.43052631578947403</v>
      </c>
      <c r="AC66" s="4">
        <f>VLOOKUP(AC22,Difficulties!$B$3:$F$22,IF(Calc_VsAtt!AC44="H",5,3),FALSE)+VLOOKUP($A66,Difficulties!$A$3:$F$22,IF(Calc_VsAtt!AC44="H",3,5),FALSE)</f>
        <v>-0.69368421052631579</v>
      </c>
      <c r="AD66" s="4">
        <f>VLOOKUP(AD22,Difficulties!$B$3:$F$22,IF(Calc_VsAtt!AD44="H",5,3),FALSE)+VLOOKUP($A66,Difficulties!$A$3:$F$22,IF(Calc_VsAtt!AD44="H",3,5),FALSE)</f>
        <v>8.9999999999999969E-2</v>
      </c>
      <c r="AE66" s="4">
        <f>VLOOKUP(AE22,Difficulties!$B$3:$F$22,IF(Calc_VsAtt!AE44="H",5,3),FALSE)+VLOOKUP($A66,Difficulties!$A$3:$F$22,IF(Calc_VsAtt!AE44="H",3,5),FALSE)</f>
        <v>-1.1673684210526312</v>
      </c>
      <c r="AF66" s="4">
        <f>VLOOKUP(AF22,Difficulties!$B$3:$F$22,IF(Calc_VsAtt!AF44="H",5,3),FALSE)+VLOOKUP($A66,Difficulties!$A$3:$F$22,IF(Calc_VsAtt!AF44="H",3,5),FALSE)</f>
        <v>9.2105263157893968E-2</v>
      </c>
      <c r="AG66" s="4">
        <f>VLOOKUP(AG22,Difficulties!$B$3:$F$22,IF(Calc_VsAtt!AG44="H",5,3),FALSE)+VLOOKUP($A66,Difficulties!$A$3:$F$22,IF(Calc_VsAtt!AG44="H",3,5),FALSE)</f>
        <v>-1.114736842105263</v>
      </c>
      <c r="AH66" s="4">
        <f>VLOOKUP(AH22,Difficulties!$B$3:$F$22,IF(Calc_VsAtt!AH44="H",5,3),FALSE)+VLOOKUP($A66,Difficulties!$A$3:$F$22,IF(Calc_VsAtt!AH44="H",3,5),FALSE)</f>
        <v>-0.53947368421052599</v>
      </c>
      <c r="AI66" s="4">
        <f>VLOOKUP(AI22,Difficulties!$B$3:$F$22,IF(Calc_VsAtt!AI44="H",5,3),FALSE)+VLOOKUP($A66,Difficulties!$A$3:$F$22,IF(Calc_VsAtt!AI44="H",3,5),FALSE)</f>
        <v>-0.64105263157894743</v>
      </c>
      <c r="AJ66" s="4">
        <f>VLOOKUP(AJ22,Difficulties!$B$3:$F$22,IF(Calc_VsAtt!AJ44="H",5,3),FALSE)+VLOOKUP($A66,Difficulties!$A$3:$F$22,IF(Calc_VsAtt!AJ44="H",3,5),FALSE)</f>
        <v>-1.3157894736843007E-2</v>
      </c>
      <c r="AK66" s="4">
        <f>VLOOKUP(AK22,Difficulties!$B$3:$F$22,IF(Calc_VsAtt!AK44="H",5,3),FALSE)+VLOOKUP($A66,Difficulties!$A$3:$F$22,IF(Calc_VsAtt!AK44="H",3,5),FALSE)</f>
        <v>-0.37789473684210606</v>
      </c>
      <c r="AL66" s="4">
        <f>VLOOKUP(AL22,Difficulties!$B$3:$F$22,IF(Calc_VsAtt!AL44="H",5,3),FALSE)+VLOOKUP($A66,Difficulties!$A$3:$F$22,IF(Calc_VsAtt!AL44="H",3,5),FALSE)</f>
        <v>0.21999999999999997</v>
      </c>
      <c r="AM66" s="4">
        <f>VLOOKUP(AM22,Difficulties!$B$3:$F$22,IF(Calc_VsAtt!AM44="H",5,3),FALSE)+VLOOKUP($A66,Difficulties!$A$3:$F$22,IF(Calc_VsAtt!AM44="H",3,5),FALSE)</f>
        <v>-1.483157894736842</v>
      </c>
    </row>
    <row r="67" spans="1:39" ht="15.75" customHeight="1" x14ac:dyDescent="0.3">
      <c r="A67" s="5" t="s">
        <v>122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35">
      <c r="A68" s="6" t="s">
        <v>123</v>
      </c>
      <c r="B68" s="6">
        <v>1</v>
      </c>
      <c r="C68" s="6">
        <v>2</v>
      </c>
      <c r="D68" s="6">
        <v>3</v>
      </c>
      <c r="E68" s="6">
        <v>4</v>
      </c>
      <c r="F68" s="6">
        <v>5</v>
      </c>
      <c r="G68" s="6">
        <v>6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  <c r="N68" s="6">
        <v>13</v>
      </c>
      <c r="O68" s="6">
        <v>14</v>
      </c>
      <c r="P68" s="6">
        <v>15</v>
      </c>
      <c r="Q68" s="6">
        <v>16</v>
      </c>
      <c r="R68" s="6">
        <v>17</v>
      </c>
      <c r="S68" s="6">
        <v>18</v>
      </c>
      <c r="T68" s="6">
        <v>19</v>
      </c>
      <c r="U68" s="6">
        <v>20</v>
      </c>
      <c r="V68" s="6">
        <v>21</v>
      </c>
      <c r="W68" s="6">
        <v>22</v>
      </c>
      <c r="X68" s="6">
        <v>23</v>
      </c>
      <c r="Y68" s="6">
        <v>24</v>
      </c>
      <c r="Z68" s="6">
        <v>25</v>
      </c>
      <c r="AA68" s="6">
        <v>26</v>
      </c>
      <c r="AB68" s="6">
        <v>27</v>
      </c>
      <c r="AC68" s="6">
        <v>28</v>
      </c>
      <c r="AD68" s="6">
        <v>29</v>
      </c>
      <c r="AE68" s="6">
        <v>30</v>
      </c>
      <c r="AF68" s="6">
        <v>31</v>
      </c>
      <c r="AG68" s="6">
        <v>32</v>
      </c>
      <c r="AH68" s="6">
        <v>33</v>
      </c>
      <c r="AI68" s="6">
        <v>34</v>
      </c>
      <c r="AJ68" s="6">
        <v>35</v>
      </c>
      <c r="AK68" s="6">
        <v>36</v>
      </c>
      <c r="AL68" s="6">
        <v>37</v>
      </c>
      <c r="AM68" s="6">
        <v>38</v>
      </c>
    </row>
    <row r="69" spans="1:39" ht="12.75" customHeight="1" x14ac:dyDescent="0.35">
      <c r="A69" s="6" t="s">
        <v>124</v>
      </c>
      <c r="B69" s="6">
        <f>B68+Intro!$C$13-1</f>
        <v>5</v>
      </c>
      <c r="C69" s="6">
        <f>C68+Intro!$C$13-1</f>
        <v>6</v>
      </c>
      <c r="D69" s="6">
        <f>D68+Intro!$C$13-1</f>
        <v>7</v>
      </c>
      <c r="E69" s="6">
        <f>E68+Intro!$C$13-1</f>
        <v>8</v>
      </c>
      <c r="F69" s="6">
        <f>F68+Intro!$C$13-1</f>
        <v>9</v>
      </c>
      <c r="G69" s="6">
        <f>G68+Intro!$C$13-1</f>
        <v>10</v>
      </c>
      <c r="H69" s="6">
        <f>H68+Intro!$C$13-1</f>
        <v>11</v>
      </c>
      <c r="I69" s="6">
        <f>I68+Intro!$C$13-1</f>
        <v>12</v>
      </c>
      <c r="J69" s="6">
        <f>J68+Intro!$C$13-1</f>
        <v>13</v>
      </c>
      <c r="K69" s="6">
        <f>K68+Intro!$C$13-1</f>
        <v>14</v>
      </c>
      <c r="L69" s="6">
        <f>L68+Intro!$C$13-1</f>
        <v>15</v>
      </c>
      <c r="M69" s="6">
        <f>M68+Intro!$C$13-1</f>
        <v>16</v>
      </c>
      <c r="N69" s="6">
        <f>N68+Intro!$C$13-1</f>
        <v>17</v>
      </c>
      <c r="O69" s="6">
        <f>O68+Intro!$C$13-1</f>
        <v>18</v>
      </c>
      <c r="P69" s="6">
        <f>P68+Intro!$C$13-1</f>
        <v>19</v>
      </c>
      <c r="Q69" s="6">
        <f>Q68+Intro!$C$13-1</f>
        <v>20</v>
      </c>
      <c r="R69" s="6">
        <f>R68+Intro!$C$13-1</f>
        <v>21</v>
      </c>
      <c r="S69" s="6">
        <f>S68+Intro!$C$13-1</f>
        <v>22</v>
      </c>
      <c r="T69" s="6">
        <f>T68+Intro!$C$13-1</f>
        <v>23</v>
      </c>
      <c r="U69" s="6">
        <f>U68+Intro!$C$13-1</f>
        <v>24</v>
      </c>
      <c r="V69" s="6">
        <f>V68+Intro!$C$13-1</f>
        <v>25</v>
      </c>
      <c r="W69" s="6">
        <f>W68+Intro!$C$13-1</f>
        <v>26</v>
      </c>
      <c r="X69" s="6">
        <f>X68+Intro!$C$13-1</f>
        <v>27</v>
      </c>
      <c r="Y69" s="6">
        <f>Y68+Intro!$C$13-1</f>
        <v>28</v>
      </c>
      <c r="Z69" s="6">
        <f>Z68+Intro!$C$13-1</f>
        <v>29</v>
      </c>
      <c r="AA69" s="6">
        <f>AA68+Intro!$C$13-1</f>
        <v>30</v>
      </c>
      <c r="AB69" s="6">
        <f>AB68+Intro!$C$13-1</f>
        <v>31</v>
      </c>
      <c r="AC69" s="6">
        <f>AC68+Intro!$C$13-1</f>
        <v>32</v>
      </c>
      <c r="AD69" s="6">
        <f>AD68+Intro!$C$13-1</f>
        <v>33</v>
      </c>
      <c r="AE69" s="6">
        <f>AE68+Intro!$C$13-1</f>
        <v>34</v>
      </c>
      <c r="AF69" s="6">
        <f>AF68+Intro!$C$13-1</f>
        <v>35</v>
      </c>
      <c r="AG69" s="6">
        <f>AG68+Intro!$C$13-1</f>
        <v>36</v>
      </c>
      <c r="AH69" s="6">
        <f>AH68+Intro!$C$13-1</f>
        <v>37</v>
      </c>
      <c r="AI69" s="6">
        <f>AI68+Intro!$C$13-1</f>
        <v>38</v>
      </c>
      <c r="AJ69" s="6">
        <f>AJ68+Intro!$C$13-1</f>
        <v>39</v>
      </c>
      <c r="AK69" s="6">
        <f>AK68+Intro!$C$13-1</f>
        <v>40</v>
      </c>
      <c r="AL69" s="6">
        <f>AL68+Intro!$C$13-1</f>
        <v>41</v>
      </c>
      <c r="AM69" s="6">
        <f>AM68+Intro!$C$13-1</f>
        <v>42</v>
      </c>
    </row>
    <row r="70" spans="1:39" ht="12.75" customHeight="1" x14ac:dyDescent="0.35">
      <c r="A70" s="68" t="str">
        <f>A3</f>
        <v>Arsenal</v>
      </c>
      <c r="B70" s="9">
        <f t="shared" ref="B70:AM76" si="2">IF(B$69&lt;=38,ROUND(SUMIFS($B47:$AM47,$B$68:$AM$68,"&lt;="&amp;B$69,$B$68:$AM$68,"&gt;="&amp;B$68),3),"")</f>
        <v>1.448</v>
      </c>
      <c r="C70" s="9">
        <f t="shared" si="2"/>
        <v>2.6589999999999998</v>
      </c>
      <c r="D70" s="9">
        <f t="shared" si="2"/>
        <v>5.343</v>
      </c>
      <c r="E70" s="9">
        <f t="shared" si="2"/>
        <v>2.7429999999999999</v>
      </c>
      <c r="F70" s="9">
        <f t="shared" si="2"/>
        <v>5.1630000000000003</v>
      </c>
      <c r="G70" s="9">
        <f t="shared" si="2"/>
        <v>5.6890000000000001</v>
      </c>
      <c r="H70" s="9">
        <f t="shared" si="2"/>
        <v>5.2679999999999998</v>
      </c>
      <c r="I70" s="9">
        <f t="shared" si="2"/>
        <v>5.1210000000000004</v>
      </c>
      <c r="J70" s="9">
        <f t="shared" si="2"/>
        <v>5.3</v>
      </c>
      <c r="K70" s="9">
        <f t="shared" si="2"/>
        <v>4.3529999999999998</v>
      </c>
      <c r="L70" s="9">
        <f t="shared" si="2"/>
        <v>3.4049999999999998</v>
      </c>
      <c r="M70" s="9">
        <f t="shared" si="2"/>
        <v>3.6680000000000001</v>
      </c>
      <c r="N70" s="9">
        <f t="shared" si="2"/>
        <v>1.6579999999999999</v>
      </c>
      <c r="O70" s="9">
        <f t="shared" si="2"/>
        <v>3.0259999999999998</v>
      </c>
      <c r="P70" s="9">
        <f t="shared" si="2"/>
        <v>1.5</v>
      </c>
      <c r="Q70" s="9">
        <f t="shared" si="2"/>
        <v>1.5529999999999999</v>
      </c>
      <c r="R70" s="9">
        <f t="shared" si="2"/>
        <v>1.575</v>
      </c>
      <c r="S70" s="9">
        <f t="shared" si="2"/>
        <v>1.575</v>
      </c>
      <c r="T70" s="9">
        <f t="shared" si="2"/>
        <v>1.575</v>
      </c>
      <c r="U70" s="9">
        <f t="shared" si="2"/>
        <v>3.6779999999999999</v>
      </c>
      <c r="V70" s="9">
        <f t="shared" si="2"/>
        <v>3.8889999999999998</v>
      </c>
      <c r="W70" s="9">
        <f t="shared" si="2"/>
        <v>1.6559999999999999</v>
      </c>
      <c r="X70" s="9">
        <f t="shared" si="2"/>
        <v>3.6560000000000001</v>
      </c>
      <c r="Y70" s="9">
        <f t="shared" si="2"/>
        <v>4.1289999999999996</v>
      </c>
      <c r="Z70" s="9">
        <f t="shared" si="2"/>
        <v>1.5529999999999999</v>
      </c>
      <c r="AA70" s="9">
        <f t="shared" si="2"/>
        <v>3.605</v>
      </c>
      <c r="AB70" s="9">
        <f t="shared" si="2"/>
        <v>3.7090000000000001</v>
      </c>
      <c r="AC70" s="9">
        <f t="shared" si="2"/>
        <v>3.7090000000000001</v>
      </c>
      <c r="AD70" s="9">
        <f t="shared" si="2"/>
        <v>1.446</v>
      </c>
      <c r="AE70" s="9">
        <f t="shared" si="2"/>
        <v>2.2349999999999999</v>
      </c>
      <c r="AF70" s="9">
        <f t="shared" si="2"/>
        <v>2.7090000000000001</v>
      </c>
      <c r="AG70" s="9">
        <f t="shared" si="2"/>
        <v>2.4470000000000001</v>
      </c>
      <c r="AH70" s="9">
        <f t="shared" si="2"/>
        <v>2.395</v>
      </c>
      <c r="AI70" s="9">
        <f t="shared" si="2"/>
        <v>2.1320000000000001</v>
      </c>
      <c r="AJ70" s="9" t="str">
        <f t="shared" si="2"/>
        <v/>
      </c>
      <c r="AK70" s="9" t="str">
        <f t="shared" si="2"/>
        <v/>
      </c>
      <c r="AL70" s="9" t="str">
        <f t="shared" si="2"/>
        <v/>
      </c>
      <c r="AM70" s="9" t="str">
        <f t="shared" si="2"/>
        <v/>
      </c>
    </row>
    <row r="71" spans="1:39" ht="12.75" customHeight="1" x14ac:dyDescent="0.35">
      <c r="A71" s="68" t="str">
        <f t="shared" ref="A71:A89" si="3">A4</f>
        <v>Bournemouth</v>
      </c>
      <c r="B71" s="9">
        <f t="shared" si="2"/>
        <v>0.44500000000000001</v>
      </c>
      <c r="C71" s="9">
        <f t="shared" si="2"/>
        <v>-0.65800000000000003</v>
      </c>
      <c r="D71" s="9">
        <f t="shared" si="2"/>
        <v>-0.184</v>
      </c>
      <c r="E71" s="9">
        <f t="shared" si="2"/>
        <v>-0.81599999999999995</v>
      </c>
      <c r="F71" s="9">
        <f t="shared" si="2"/>
        <v>0.28899999999999998</v>
      </c>
      <c r="G71" s="9">
        <f t="shared" si="2"/>
        <v>-0.67900000000000005</v>
      </c>
      <c r="H71" s="9">
        <f t="shared" si="2"/>
        <v>-0.20599999999999999</v>
      </c>
      <c r="I71" s="9">
        <f t="shared" si="2"/>
        <v>-1.153</v>
      </c>
      <c r="J71" s="9">
        <f t="shared" si="2"/>
        <v>-0.78500000000000003</v>
      </c>
      <c r="K71" s="9">
        <f t="shared" si="2"/>
        <v>-1.9950000000000001</v>
      </c>
      <c r="L71" s="9">
        <f t="shared" si="2"/>
        <v>-1.2889999999999999</v>
      </c>
      <c r="M71" s="9">
        <f t="shared" si="2"/>
        <v>-0.81599999999999995</v>
      </c>
      <c r="N71" s="9">
        <f t="shared" si="2"/>
        <v>-0.29099999999999998</v>
      </c>
      <c r="O71" s="9">
        <f t="shared" si="2"/>
        <v>-0.39600000000000002</v>
      </c>
      <c r="P71" s="9">
        <f t="shared" si="2"/>
        <v>-0.29099999999999998</v>
      </c>
      <c r="Q71" s="9">
        <f t="shared" si="2"/>
        <v>-1.923</v>
      </c>
      <c r="R71" s="9">
        <f t="shared" si="2"/>
        <v>-1.659</v>
      </c>
      <c r="S71" s="9">
        <f t="shared" si="2"/>
        <v>-1.921</v>
      </c>
      <c r="T71" s="9">
        <f t="shared" si="2"/>
        <v>-1.2370000000000001</v>
      </c>
      <c r="U71" s="9">
        <f t="shared" si="2"/>
        <v>-0.55300000000000005</v>
      </c>
      <c r="V71" s="9">
        <f t="shared" si="2"/>
        <v>0.34300000000000003</v>
      </c>
      <c r="W71" s="9">
        <f t="shared" si="2"/>
        <v>-1.236</v>
      </c>
      <c r="X71" s="9">
        <f t="shared" si="2"/>
        <v>-0.436</v>
      </c>
      <c r="Y71" s="9">
        <f t="shared" si="2"/>
        <v>-1.962</v>
      </c>
      <c r="Z71" s="9">
        <f t="shared" si="2"/>
        <v>-2.4359999999999999</v>
      </c>
      <c r="AA71" s="9">
        <f t="shared" si="2"/>
        <v>-2.4889999999999999</v>
      </c>
      <c r="AB71" s="9">
        <f t="shared" si="2"/>
        <v>-1.0680000000000001</v>
      </c>
      <c r="AC71" s="9">
        <f t="shared" si="2"/>
        <v>-1.8680000000000001</v>
      </c>
      <c r="AD71" s="9">
        <f t="shared" si="2"/>
        <v>-1.395</v>
      </c>
      <c r="AE71" s="9">
        <f t="shared" si="2"/>
        <v>-1.1319999999999999</v>
      </c>
      <c r="AF71" s="9">
        <f t="shared" si="2"/>
        <v>-0.31900000000000001</v>
      </c>
      <c r="AG71" s="9">
        <f t="shared" si="2"/>
        <v>-0.89800000000000002</v>
      </c>
      <c r="AH71" s="9">
        <f t="shared" si="2"/>
        <v>-0.63500000000000001</v>
      </c>
      <c r="AI71" s="9">
        <f t="shared" si="2"/>
        <v>-0.74099999999999999</v>
      </c>
      <c r="AJ71" s="9" t="str">
        <f t="shared" si="2"/>
        <v/>
      </c>
      <c r="AK71" s="9" t="str">
        <f t="shared" si="2"/>
        <v/>
      </c>
      <c r="AL71" s="9" t="str">
        <f t="shared" si="2"/>
        <v/>
      </c>
      <c r="AM71" s="9" t="str">
        <f t="shared" si="2"/>
        <v/>
      </c>
    </row>
    <row r="72" spans="1:39" ht="12.75" customHeight="1" x14ac:dyDescent="0.35">
      <c r="A72" s="68" t="str">
        <f t="shared" si="3"/>
        <v>Brighton</v>
      </c>
      <c r="B72" s="9">
        <f t="shared" si="2"/>
        <v>-3.004</v>
      </c>
      <c r="C72" s="9">
        <f t="shared" si="2"/>
        <v>-2.8460000000000001</v>
      </c>
      <c r="D72" s="9">
        <f t="shared" si="2"/>
        <v>-3.8460000000000001</v>
      </c>
      <c r="E72" s="9">
        <f t="shared" si="2"/>
        <v>-1.425</v>
      </c>
      <c r="F72" s="9">
        <f t="shared" si="2"/>
        <v>-3.0259999999999998</v>
      </c>
      <c r="G72" s="9">
        <f t="shared" si="2"/>
        <v>-2.0680000000000001</v>
      </c>
      <c r="H72" s="9">
        <f t="shared" si="2"/>
        <v>-2.7</v>
      </c>
      <c r="I72" s="9">
        <f t="shared" si="2"/>
        <v>-2.0670000000000002</v>
      </c>
      <c r="J72" s="9">
        <f t="shared" si="2"/>
        <v>-2.278</v>
      </c>
      <c r="K72" s="9">
        <f t="shared" si="2"/>
        <v>-1.857</v>
      </c>
      <c r="L72" s="9">
        <f t="shared" si="2"/>
        <v>-1.9730000000000001</v>
      </c>
      <c r="M72" s="9">
        <f t="shared" si="2"/>
        <v>-2.2360000000000002</v>
      </c>
      <c r="N72" s="9">
        <f t="shared" si="2"/>
        <v>-1.7110000000000001</v>
      </c>
      <c r="O72" s="9">
        <f t="shared" si="2"/>
        <v>-2.8679999999999999</v>
      </c>
      <c r="P72" s="9">
        <f t="shared" si="2"/>
        <v>-1.8160000000000001</v>
      </c>
      <c r="Q72" s="9">
        <f t="shared" si="2"/>
        <v>-1.395</v>
      </c>
      <c r="R72" s="9">
        <f t="shared" si="2"/>
        <v>-0.92100000000000004</v>
      </c>
      <c r="S72" s="9">
        <f t="shared" si="2"/>
        <v>-0.60499999999999998</v>
      </c>
      <c r="T72" s="9">
        <f t="shared" si="2"/>
        <v>-1.7110000000000001</v>
      </c>
      <c r="U72" s="9">
        <f t="shared" si="2"/>
        <v>-2.6789999999999998</v>
      </c>
      <c r="V72" s="9">
        <f t="shared" si="2"/>
        <v>-2.8370000000000002</v>
      </c>
      <c r="W72" s="9">
        <f t="shared" si="2"/>
        <v>-2.3109999999999999</v>
      </c>
      <c r="X72" s="9">
        <f t="shared" si="2"/>
        <v>-3.6789999999999998</v>
      </c>
      <c r="Y72" s="9">
        <f t="shared" si="2"/>
        <v>-2.9950000000000001</v>
      </c>
      <c r="Z72" s="9">
        <f t="shared" si="2"/>
        <v>-1.921</v>
      </c>
      <c r="AA72" s="9">
        <f t="shared" si="2"/>
        <v>-2.9740000000000002</v>
      </c>
      <c r="AB72" s="9">
        <f t="shared" si="2"/>
        <v>-2.5019999999999998</v>
      </c>
      <c r="AC72" s="9">
        <f t="shared" si="2"/>
        <v>-1.028</v>
      </c>
      <c r="AD72" s="9">
        <f t="shared" si="2"/>
        <v>-1.3440000000000001</v>
      </c>
      <c r="AE72" s="9">
        <f t="shared" si="2"/>
        <v>-1.4490000000000001</v>
      </c>
      <c r="AF72" s="9">
        <f t="shared" si="2"/>
        <v>-1.4510000000000001</v>
      </c>
      <c r="AG72" s="9">
        <f t="shared" si="2"/>
        <v>-1.502</v>
      </c>
      <c r="AH72" s="9">
        <f t="shared" si="2"/>
        <v>-2.7650000000000001</v>
      </c>
      <c r="AI72" s="9">
        <f t="shared" si="2"/>
        <v>-2.1859999999999999</v>
      </c>
      <c r="AJ72" s="9" t="str">
        <f t="shared" si="2"/>
        <v/>
      </c>
      <c r="AK72" s="9" t="str">
        <f t="shared" si="2"/>
        <v/>
      </c>
      <c r="AL72" s="9" t="str">
        <f t="shared" si="2"/>
        <v/>
      </c>
      <c r="AM72" s="9" t="str">
        <f t="shared" si="2"/>
        <v/>
      </c>
    </row>
    <row r="73" spans="1:39" ht="12.75" customHeight="1" x14ac:dyDescent="0.35">
      <c r="A73" s="68" t="str">
        <f t="shared" si="3"/>
        <v>Burnley</v>
      </c>
      <c r="B73" s="9">
        <f t="shared" si="2"/>
        <v>-1.6279999999999999</v>
      </c>
      <c r="C73" s="9">
        <f t="shared" si="2"/>
        <v>-1.5760000000000001</v>
      </c>
      <c r="D73" s="9">
        <f t="shared" si="2"/>
        <v>-1.7330000000000001</v>
      </c>
      <c r="E73" s="9">
        <f t="shared" si="2"/>
        <v>-1.6060000000000001</v>
      </c>
      <c r="F73" s="9">
        <f t="shared" si="2"/>
        <v>-1.6579999999999999</v>
      </c>
      <c r="G73" s="9">
        <f t="shared" si="2"/>
        <v>-2.1309999999999998</v>
      </c>
      <c r="H73" s="9">
        <f t="shared" si="2"/>
        <v>-2.1829999999999998</v>
      </c>
      <c r="I73" s="9">
        <f t="shared" si="2"/>
        <v>-2.395</v>
      </c>
      <c r="J73" s="9">
        <f t="shared" si="2"/>
        <v>-2.5529999999999999</v>
      </c>
      <c r="K73" s="9">
        <f t="shared" si="2"/>
        <v>-1.8680000000000001</v>
      </c>
      <c r="L73" s="9">
        <f t="shared" si="2"/>
        <v>-1.5529999999999999</v>
      </c>
      <c r="M73" s="9">
        <f t="shared" si="2"/>
        <v>-1.605</v>
      </c>
      <c r="N73" s="9">
        <f t="shared" si="2"/>
        <v>-1.921</v>
      </c>
      <c r="O73" s="9">
        <f t="shared" si="2"/>
        <v>-2.2370000000000001</v>
      </c>
      <c r="P73" s="9">
        <f t="shared" si="2"/>
        <v>-1.974</v>
      </c>
      <c r="Q73" s="9">
        <f t="shared" si="2"/>
        <v>-1.2370000000000001</v>
      </c>
      <c r="R73" s="9">
        <f t="shared" si="2"/>
        <v>-1.2370000000000001</v>
      </c>
      <c r="S73" s="9">
        <f t="shared" si="2"/>
        <v>-0.53</v>
      </c>
      <c r="T73" s="9">
        <f t="shared" si="2"/>
        <v>4.9000000000000002E-2</v>
      </c>
      <c r="U73" s="9">
        <f t="shared" si="2"/>
        <v>-1.1619999999999999</v>
      </c>
      <c r="V73" s="9">
        <f t="shared" si="2"/>
        <v>-1.7929999999999999</v>
      </c>
      <c r="W73" s="9">
        <f t="shared" si="2"/>
        <v>-1.7929999999999999</v>
      </c>
      <c r="X73" s="9">
        <f t="shared" si="2"/>
        <v>-2.5</v>
      </c>
      <c r="Y73" s="9">
        <f t="shared" si="2"/>
        <v>-3.2370000000000001</v>
      </c>
      <c r="Z73" s="9">
        <f t="shared" si="2"/>
        <v>-2.4470000000000001</v>
      </c>
      <c r="AA73" s="9">
        <f t="shared" si="2"/>
        <v>-3.2890000000000001</v>
      </c>
      <c r="AB73" s="9">
        <f t="shared" si="2"/>
        <v>-2.8159999999999998</v>
      </c>
      <c r="AC73" s="9">
        <f t="shared" si="2"/>
        <v>-2.2789999999999999</v>
      </c>
      <c r="AD73" s="9">
        <f t="shared" si="2"/>
        <v>-1.595</v>
      </c>
      <c r="AE73" s="9">
        <f t="shared" si="2"/>
        <v>-1.4390000000000001</v>
      </c>
      <c r="AF73" s="9">
        <f t="shared" si="2"/>
        <v>-1.123</v>
      </c>
      <c r="AG73" s="9">
        <f t="shared" si="2"/>
        <v>-2.4390000000000001</v>
      </c>
      <c r="AH73" s="9">
        <f t="shared" si="2"/>
        <v>-2.66</v>
      </c>
      <c r="AI73" s="9">
        <f t="shared" si="2"/>
        <v>-2.8180000000000001</v>
      </c>
      <c r="AJ73" s="9" t="str">
        <f t="shared" si="2"/>
        <v/>
      </c>
      <c r="AK73" s="9" t="str">
        <f t="shared" si="2"/>
        <v/>
      </c>
      <c r="AL73" s="9" t="str">
        <f t="shared" si="2"/>
        <v/>
      </c>
      <c r="AM73" s="9" t="str">
        <f t="shared" si="2"/>
        <v/>
      </c>
    </row>
    <row r="74" spans="1:39" ht="12.75" customHeight="1" x14ac:dyDescent="0.35">
      <c r="A74" s="68" t="str">
        <f t="shared" si="3"/>
        <v>Cardiff</v>
      </c>
      <c r="B74" s="9">
        <f t="shared" si="2"/>
        <v>-2.87</v>
      </c>
      <c r="C74" s="9">
        <f t="shared" si="2"/>
        <v>-3.3250000000000002</v>
      </c>
      <c r="D74" s="9">
        <f t="shared" si="2"/>
        <v>-3.746</v>
      </c>
      <c r="E74" s="9">
        <f t="shared" si="2"/>
        <v>-4.2190000000000003</v>
      </c>
      <c r="F74" s="9">
        <f t="shared" si="2"/>
        <v>-4.0919999999999996</v>
      </c>
      <c r="G74" s="9">
        <f t="shared" si="2"/>
        <v>-4.407</v>
      </c>
      <c r="H74" s="9">
        <f t="shared" si="2"/>
        <v>-3.0920000000000001</v>
      </c>
      <c r="I74" s="9">
        <f t="shared" si="2"/>
        <v>-2.7229999999999999</v>
      </c>
      <c r="J74" s="9">
        <f t="shared" si="2"/>
        <v>-2.407</v>
      </c>
      <c r="K74" s="9">
        <f t="shared" si="2"/>
        <v>-2.577</v>
      </c>
      <c r="L74" s="9">
        <f t="shared" si="2"/>
        <v>-1.7350000000000001</v>
      </c>
      <c r="M74" s="9">
        <f t="shared" si="2"/>
        <v>-2.1560000000000001</v>
      </c>
      <c r="N74" s="9">
        <f t="shared" si="2"/>
        <v>-2.4910000000000001</v>
      </c>
      <c r="O74" s="9">
        <f t="shared" si="2"/>
        <v>-2.2090000000000001</v>
      </c>
      <c r="P74" s="9">
        <f t="shared" si="2"/>
        <v>-2.8170000000000002</v>
      </c>
      <c r="Q74" s="9">
        <f t="shared" si="2"/>
        <v>-3.028</v>
      </c>
      <c r="R74" s="9">
        <f t="shared" si="2"/>
        <v>-3.5539999999999998</v>
      </c>
      <c r="S74" s="9">
        <f t="shared" si="2"/>
        <v>-3.0089999999999999</v>
      </c>
      <c r="T74" s="9">
        <f t="shared" si="2"/>
        <v>-3.5539999999999998</v>
      </c>
      <c r="U74" s="9">
        <f t="shared" si="2"/>
        <v>-3.923</v>
      </c>
      <c r="V74" s="9">
        <f t="shared" si="2"/>
        <v>-3.0089999999999999</v>
      </c>
      <c r="W74" s="9">
        <f t="shared" si="2"/>
        <v>-3.133</v>
      </c>
      <c r="X74" s="9">
        <f t="shared" si="2"/>
        <v>-3.133</v>
      </c>
      <c r="Y74" s="9">
        <f t="shared" si="2"/>
        <v>-1.6930000000000001</v>
      </c>
      <c r="Z74" s="9">
        <f t="shared" si="2"/>
        <v>-1.3260000000000001</v>
      </c>
      <c r="AA74" s="9">
        <f t="shared" si="2"/>
        <v>-0.747</v>
      </c>
      <c r="AB74" s="9">
        <f t="shared" si="2"/>
        <v>-0.8</v>
      </c>
      <c r="AC74" s="9">
        <f t="shared" si="2"/>
        <v>-1.379</v>
      </c>
      <c r="AD74" s="9">
        <f t="shared" si="2"/>
        <v>-2.9769999999999999</v>
      </c>
      <c r="AE74" s="9">
        <f t="shared" si="2"/>
        <v>-3.5019999999999998</v>
      </c>
      <c r="AF74" s="9">
        <f t="shared" si="2"/>
        <v>-4.2380000000000004</v>
      </c>
      <c r="AG74" s="9">
        <f t="shared" si="2"/>
        <v>-4.1550000000000002</v>
      </c>
      <c r="AH74" s="9">
        <f t="shared" si="2"/>
        <v>-3.839</v>
      </c>
      <c r="AI74" s="9">
        <f t="shared" si="2"/>
        <v>-4.1020000000000003</v>
      </c>
      <c r="AJ74" s="9" t="str">
        <f t="shared" si="2"/>
        <v/>
      </c>
      <c r="AK74" s="9" t="str">
        <f t="shared" si="2"/>
        <v/>
      </c>
      <c r="AL74" s="9" t="str">
        <f t="shared" si="2"/>
        <v/>
      </c>
      <c r="AM74" s="9" t="str">
        <f t="shared" si="2"/>
        <v/>
      </c>
    </row>
    <row r="75" spans="1:39" ht="12.75" customHeight="1" x14ac:dyDescent="0.35">
      <c r="A75" s="68" t="str">
        <f t="shared" si="3"/>
        <v>Chelsea</v>
      </c>
      <c r="B75" s="9">
        <f t="shared" si="2"/>
        <v>1.8140000000000001</v>
      </c>
      <c r="C75" s="9">
        <f t="shared" si="2"/>
        <v>1.8660000000000001</v>
      </c>
      <c r="D75" s="9">
        <f t="shared" si="2"/>
        <v>1.708</v>
      </c>
      <c r="E75" s="9">
        <f t="shared" si="2"/>
        <v>2.1819999999999999</v>
      </c>
      <c r="F75" s="9">
        <f t="shared" si="2"/>
        <v>1.5509999999999999</v>
      </c>
      <c r="G75" s="9">
        <f t="shared" si="2"/>
        <v>0.92100000000000004</v>
      </c>
      <c r="H75" s="9">
        <f t="shared" si="2"/>
        <v>0.92100000000000004</v>
      </c>
      <c r="I75" s="9">
        <f t="shared" si="2"/>
        <v>1.3420000000000001</v>
      </c>
      <c r="J75" s="9">
        <f t="shared" si="2"/>
        <v>0.81599999999999995</v>
      </c>
      <c r="K75" s="9">
        <f t="shared" si="2"/>
        <v>1.575</v>
      </c>
      <c r="L75" s="9">
        <f t="shared" si="2"/>
        <v>2.1</v>
      </c>
      <c r="M75" s="9">
        <f t="shared" si="2"/>
        <v>1.3109999999999999</v>
      </c>
      <c r="N75" s="9">
        <f t="shared" si="2"/>
        <v>0.83699999999999997</v>
      </c>
      <c r="O75" s="9">
        <f t="shared" si="2"/>
        <v>1.889</v>
      </c>
      <c r="P75" s="9">
        <f t="shared" si="2"/>
        <v>1.867</v>
      </c>
      <c r="Q75" s="9">
        <f t="shared" si="2"/>
        <v>1.8680000000000001</v>
      </c>
      <c r="R75" s="9">
        <f t="shared" si="2"/>
        <v>2.7629999999999999</v>
      </c>
      <c r="S75" s="9">
        <f t="shared" si="2"/>
        <v>2.9209999999999998</v>
      </c>
      <c r="T75" s="9">
        <f t="shared" si="2"/>
        <v>2.0790000000000002</v>
      </c>
      <c r="U75" s="9">
        <f t="shared" si="2"/>
        <v>2.0259999999999998</v>
      </c>
      <c r="V75" s="9">
        <f t="shared" si="2"/>
        <v>2.2370000000000001</v>
      </c>
      <c r="W75" s="9">
        <f t="shared" si="2"/>
        <v>1.5</v>
      </c>
      <c r="X75" s="9">
        <f t="shared" si="2"/>
        <v>1.4470000000000001</v>
      </c>
      <c r="Y75" s="9">
        <f t="shared" si="2"/>
        <v>1.3420000000000001</v>
      </c>
      <c r="Z75" s="9">
        <f t="shared" si="2"/>
        <v>1.163</v>
      </c>
      <c r="AA75" s="9">
        <f t="shared" si="2"/>
        <v>1.0149999999999999</v>
      </c>
      <c r="AB75" s="9">
        <f t="shared" si="2"/>
        <v>1.4359999999999999</v>
      </c>
      <c r="AC75" s="9">
        <f t="shared" si="2"/>
        <v>1.385</v>
      </c>
      <c r="AD75" s="9">
        <f t="shared" si="2"/>
        <v>2.5430000000000001</v>
      </c>
      <c r="AE75" s="9">
        <f t="shared" si="2"/>
        <v>1.669</v>
      </c>
      <c r="AF75" s="9">
        <f t="shared" si="2"/>
        <v>1.238</v>
      </c>
      <c r="AG75" s="9">
        <f t="shared" si="2"/>
        <v>0.55400000000000005</v>
      </c>
      <c r="AH75" s="9">
        <f t="shared" si="2"/>
        <v>0.81599999999999995</v>
      </c>
      <c r="AI75" s="9">
        <f t="shared" si="2"/>
        <v>-0.13200000000000001</v>
      </c>
      <c r="AJ75" s="9" t="str">
        <f t="shared" si="2"/>
        <v/>
      </c>
      <c r="AK75" s="9" t="str">
        <f t="shared" si="2"/>
        <v/>
      </c>
      <c r="AL75" s="9" t="str">
        <f t="shared" si="2"/>
        <v/>
      </c>
      <c r="AM75" s="9" t="str">
        <f t="shared" si="2"/>
        <v/>
      </c>
    </row>
    <row r="76" spans="1:39" ht="12.75" customHeight="1" x14ac:dyDescent="0.35">
      <c r="A76" s="68" t="str">
        <f t="shared" si="3"/>
        <v>Crystal Palace</v>
      </c>
      <c r="B76" s="9">
        <f t="shared" si="2"/>
        <v>-0.41599999999999998</v>
      </c>
      <c r="C76" s="9">
        <f t="shared" si="2"/>
        <v>0.44700000000000001</v>
      </c>
      <c r="D76" s="9">
        <f t="shared" si="2"/>
        <v>-0.13200000000000001</v>
      </c>
      <c r="E76" s="9">
        <f t="shared" si="2"/>
        <v>0.51100000000000001</v>
      </c>
      <c r="F76" s="9">
        <f t="shared" si="2"/>
        <v>-0.59499999999999997</v>
      </c>
      <c r="G76" s="9">
        <f t="shared" si="2"/>
        <v>0.40500000000000003</v>
      </c>
      <c r="H76" s="9">
        <f t="shared" si="2"/>
        <v>-1.016</v>
      </c>
      <c r="I76" s="9">
        <f t="shared" si="2"/>
        <v>-0.85799999999999998</v>
      </c>
      <c r="J76" s="9">
        <f t="shared" si="2"/>
        <v>-2.6579999999999999</v>
      </c>
      <c r="K76" s="9">
        <f t="shared" si="2"/>
        <v>-1.974</v>
      </c>
      <c r="L76" s="9">
        <f t="shared" si="2"/>
        <v>-2.9740000000000002</v>
      </c>
      <c r="M76" s="9">
        <f t="shared" si="2"/>
        <v>-2.4470000000000001</v>
      </c>
      <c r="N76" s="9">
        <f t="shared" si="2"/>
        <v>-1.5</v>
      </c>
      <c r="O76" s="9">
        <f t="shared" si="2"/>
        <v>-1.2370000000000001</v>
      </c>
      <c r="P76" s="9">
        <f t="shared" si="2"/>
        <v>-0.76500000000000001</v>
      </c>
      <c r="Q76" s="9">
        <f t="shared" si="2"/>
        <v>-0.23899999999999999</v>
      </c>
      <c r="R76" s="9">
        <f t="shared" si="2"/>
        <v>-0.188</v>
      </c>
      <c r="S76" s="9">
        <f t="shared" si="2"/>
        <v>-0.45100000000000001</v>
      </c>
      <c r="T76" s="9">
        <f t="shared" si="2"/>
        <v>-0.66200000000000003</v>
      </c>
      <c r="U76" s="9">
        <f t="shared" si="2"/>
        <v>-1.607</v>
      </c>
      <c r="V76" s="9">
        <f t="shared" si="2"/>
        <v>-1.0049999999999999</v>
      </c>
      <c r="W76" s="9">
        <f t="shared" si="2"/>
        <v>0.47</v>
      </c>
      <c r="X76" s="9">
        <f t="shared" si="2"/>
        <v>-0.79300000000000004</v>
      </c>
      <c r="Y76" s="9">
        <f t="shared" si="2"/>
        <v>0.36499999999999999</v>
      </c>
      <c r="Z76" s="9">
        <f t="shared" si="2"/>
        <v>-0.109</v>
      </c>
      <c r="AA76" s="9">
        <f t="shared" si="2"/>
        <v>-0.34200000000000003</v>
      </c>
      <c r="AB76" s="9">
        <f t="shared" si="2"/>
        <v>-2.395</v>
      </c>
      <c r="AC76" s="9">
        <f t="shared" ref="AC76:AM76" si="4">IF(AC$69&lt;=38,ROUND(SUMIFS($B53:$AM53,$B$68:$AM$68,"&lt;="&amp;AC$69,$B$68:$AM$68,"&gt;="&amp;AC$68),3),"")</f>
        <v>-1.1319999999999999</v>
      </c>
      <c r="AD76" s="9">
        <f t="shared" si="4"/>
        <v>-1.921</v>
      </c>
      <c r="AE76" s="9">
        <f t="shared" si="4"/>
        <v>-1.4470000000000001</v>
      </c>
      <c r="AF76" s="9">
        <f t="shared" si="4"/>
        <v>-2.605</v>
      </c>
      <c r="AG76" s="9">
        <f t="shared" si="4"/>
        <v>-0.86799999999999999</v>
      </c>
      <c r="AH76" s="9">
        <f t="shared" si="4"/>
        <v>-1.92</v>
      </c>
      <c r="AI76" s="9">
        <f t="shared" si="4"/>
        <v>-0.499</v>
      </c>
      <c r="AJ76" s="9" t="str">
        <f t="shared" si="4"/>
        <v/>
      </c>
      <c r="AK76" s="9" t="str">
        <f t="shared" si="4"/>
        <v/>
      </c>
      <c r="AL76" s="9" t="str">
        <f t="shared" si="4"/>
        <v/>
      </c>
      <c r="AM76" s="9" t="str">
        <f t="shared" si="4"/>
        <v/>
      </c>
    </row>
    <row r="77" spans="1:39" ht="12.75" customHeight="1" x14ac:dyDescent="0.35">
      <c r="A77" s="68" t="str">
        <f t="shared" si="3"/>
        <v>Everton</v>
      </c>
      <c r="B77" s="9">
        <f t="shared" ref="B77:AM83" si="5">IF(B$69&lt;=38,ROUND(SUMIFS($B54:$AM54,$B$68:$AM$68,"&lt;="&amp;B$69,$B$68:$AM$68,"&gt;="&amp;B$68),3),"")</f>
        <v>1.2350000000000001</v>
      </c>
      <c r="C77" s="9">
        <f t="shared" si="5"/>
        <v>0.86799999999999999</v>
      </c>
      <c r="D77" s="9">
        <f t="shared" si="5"/>
        <v>1.0489999999999999</v>
      </c>
      <c r="E77" s="9">
        <f t="shared" si="5"/>
        <v>0.628</v>
      </c>
      <c r="F77" s="9">
        <f t="shared" si="5"/>
        <v>0.36499999999999999</v>
      </c>
      <c r="G77" s="9">
        <f t="shared" si="5"/>
        <v>-2.004</v>
      </c>
      <c r="H77" s="9">
        <f t="shared" si="5"/>
        <v>-0.89800000000000002</v>
      </c>
      <c r="I77" s="9">
        <f t="shared" si="5"/>
        <v>-2.4470000000000001</v>
      </c>
      <c r="J77" s="9">
        <f t="shared" si="5"/>
        <v>-1.3440000000000001</v>
      </c>
      <c r="K77" s="9">
        <f t="shared" si="5"/>
        <v>-2.923</v>
      </c>
      <c r="L77" s="9">
        <f t="shared" si="5"/>
        <v>-1.1859999999999999</v>
      </c>
      <c r="M77" s="9">
        <f t="shared" si="5"/>
        <v>-0.97599999999999998</v>
      </c>
      <c r="N77" s="9">
        <f t="shared" si="5"/>
        <v>-1.081</v>
      </c>
      <c r="O77" s="9">
        <f t="shared" si="5"/>
        <v>-1.6579999999999999</v>
      </c>
      <c r="P77" s="9">
        <f t="shared" si="5"/>
        <v>-1.2889999999999999</v>
      </c>
      <c r="Q77" s="9">
        <f t="shared" si="5"/>
        <v>-2.1840000000000002</v>
      </c>
      <c r="R77" s="9">
        <f t="shared" si="5"/>
        <v>-1.921</v>
      </c>
      <c r="S77" s="9">
        <f t="shared" si="5"/>
        <v>-0.39500000000000002</v>
      </c>
      <c r="T77" s="9">
        <f t="shared" si="5"/>
        <v>-0.71099999999999997</v>
      </c>
      <c r="U77" s="9">
        <f t="shared" si="5"/>
        <v>-0.28899999999999998</v>
      </c>
      <c r="V77" s="9">
        <f t="shared" si="5"/>
        <v>0.61599999999999999</v>
      </c>
      <c r="W77" s="9">
        <f t="shared" si="5"/>
        <v>-0.38400000000000001</v>
      </c>
      <c r="X77" s="9">
        <f t="shared" si="5"/>
        <v>-1.3320000000000001</v>
      </c>
      <c r="Y77" s="9">
        <f t="shared" si="5"/>
        <v>-1.331</v>
      </c>
      <c r="Z77" s="9">
        <f t="shared" si="5"/>
        <v>-0.54100000000000004</v>
      </c>
      <c r="AA77" s="9">
        <f t="shared" si="5"/>
        <v>-1.867</v>
      </c>
      <c r="AB77" s="9">
        <f t="shared" si="5"/>
        <v>-1.7090000000000001</v>
      </c>
      <c r="AC77" s="9">
        <f t="shared" si="5"/>
        <v>-1.657</v>
      </c>
      <c r="AD77" s="9">
        <f t="shared" si="5"/>
        <v>-0.76300000000000001</v>
      </c>
      <c r="AE77" s="9">
        <f t="shared" si="5"/>
        <v>-1.4690000000000001</v>
      </c>
      <c r="AF77" s="9">
        <f t="shared" si="5"/>
        <v>-0.73199999999999998</v>
      </c>
      <c r="AG77" s="9">
        <f t="shared" si="5"/>
        <v>-1.101</v>
      </c>
      <c r="AH77" s="9">
        <f t="shared" si="5"/>
        <v>-0.67900000000000005</v>
      </c>
      <c r="AI77" s="9">
        <f t="shared" si="5"/>
        <v>-2.101</v>
      </c>
      <c r="AJ77" s="9" t="str">
        <f t="shared" si="5"/>
        <v/>
      </c>
      <c r="AK77" s="9" t="str">
        <f t="shared" si="5"/>
        <v/>
      </c>
      <c r="AL77" s="9" t="str">
        <f t="shared" si="5"/>
        <v/>
      </c>
      <c r="AM77" s="9" t="str">
        <f t="shared" si="5"/>
        <v/>
      </c>
    </row>
    <row r="78" spans="1:39" ht="12.75" customHeight="1" x14ac:dyDescent="0.35">
      <c r="A78" s="68" t="str">
        <f t="shared" si="3"/>
        <v>Fulham</v>
      </c>
      <c r="B78" s="9">
        <f t="shared" si="5"/>
        <v>-3.6309999999999998</v>
      </c>
      <c r="C78" s="9">
        <f t="shared" si="5"/>
        <v>-3.3679999999999999</v>
      </c>
      <c r="D78" s="9">
        <f t="shared" si="5"/>
        <v>-3.052</v>
      </c>
      <c r="E78" s="9">
        <f t="shared" si="5"/>
        <v>-2.5779999999999998</v>
      </c>
      <c r="F78" s="9">
        <f t="shared" si="5"/>
        <v>-2.5249999999999999</v>
      </c>
      <c r="G78" s="9">
        <f t="shared" si="5"/>
        <v>-1.41</v>
      </c>
      <c r="H78" s="9">
        <f t="shared" si="5"/>
        <v>-2.0510000000000002</v>
      </c>
      <c r="I78" s="9">
        <f t="shared" si="5"/>
        <v>-2.6829999999999998</v>
      </c>
      <c r="J78" s="9">
        <f t="shared" si="5"/>
        <v>-2.7349999999999999</v>
      </c>
      <c r="K78" s="9">
        <f t="shared" si="5"/>
        <v>-3.2629999999999999</v>
      </c>
      <c r="L78" s="9">
        <f t="shared" si="5"/>
        <v>-2.8940000000000001</v>
      </c>
      <c r="M78" s="9">
        <f t="shared" si="5"/>
        <v>-3.7360000000000002</v>
      </c>
      <c r="N78" s="9">
        <f t="shared" si="5"/>
        <v>-1.8320000000000001</v>
      </c>
      <c r="O78" s="9">
        <f t="shared" si="5"/>
        <v>-2.7360000000000002</v>
      </c>
      <c r="P78" s="9">
        <f t="shared" si="5"/>
        <v>-1.7689999999999999</v>
      </c>
      <c r="Q78" s="9">
        <f t="shared" si="5"/>
        <v>-2.032</v>
      </c>
      <c r="R78" s="9">
        <f t="shared" si="5"/>
        <v>-1.4530000000000001</v>
      </c>
      <c r="S78" s="9">
        <f t="shared" si="5"/>
        <v>-2.9889999999999999</v>
      </c>
      <c r="T78" s="9">
        <f t="shared" si="5"/>
        <v>-2.6110000000000002</v>
      </c>
      <c r="U78" s="9">
        <f t="shared" si="5"/>
        <v>-2.6739999999999999</v>
      </c>
      <c r="V78" s="9">
        <f t="shared" si="5"/>
        <v>-3.21</v>
      </c>
      <c r="W78" s="9">
        <f t="shared" si="5"/>
        <v>-3.0430000000000001</v>
      </c>
      <c r="X78" s="9">
        <f t="shared" si="5"/>
        <v>-2.569</v>
      </c>
      <c r="Y78" s="9">
        <f t="shared" si="5"/>
        <v>-2.4729999999999999</v>
      </c>
      <c r="Z78" s="9">
        <f t="shared" si="5"/>
        <v>-2.8420000000000001</v>
      </c>
      <c r="AA78" s="9">
        <f t="shared" si="5"/>
        <v>-3.105</v>
      </c>
      <c r="AB78" s="9">
        <f t="shared" si="5"/>
        <v>-2.6309999999999998</v>
      </c>
      <c r="AC78" s="9">
        <f t="shared" si="5"/>
        <v>-3.0950000000000002</v>
      </c>
      <c r="AD78" s="9">
        <f t="shared" si="5"/>
        <v>-2.8319999999999999</v>
      </c>
      <c r="AE78" s="9">
        <f t="shared" si="5"/>
        <v>-2.0950000000000002</v>
      </c>
      <c r="AF78" s="9">
        <f t="shared" si="5"/>
        <v>-1.6739999999999999</v>
      </c>
      <c r="AG78" s="9">
        <f t="shared" si="5"/>
        <v>-1.518</v>
      </c>
      <c r="AH78" s="9">
        <f t="shared" si="5"/>
        <v>-1.0029999999999999</v>
      </c>
      <c r="AI78" s="9">
        <f t="shared" si="5"/>
        <v>-0.83599999999999997</v>
      </c>
      <c r="AJ78" s="9" t="str">
        <f t="shared" si="5"/>
        <v/>
      </c>
      <c r="AK78" s="9" t="str">
        <f t="shared" si="5"/>
        <v/>
      </c>
      <c r="AL78" s="9" t="str">
        <f t="shared" si="5"/>
        <v/>
      </c>
      <c r="AM78" s="9" t="str">
        <f t="shared" si="5"/>
        <v/>
      </c>
    </row>
    <row r="79" spans="1:39" ht="12.75" customHeight="1" x14ac:dyDescent="0.35">
      <c r="A79" s="68" t="str">
        <f t="shared" si="3"/>
        <v>Huddersfield</v>
      </c>
      <c r="B79" s="9">
        <f t="shared" si="5"/>
        <v>-3.4489999999999998</v>
      </c>
      <c r="C79" s="9">
        <f t="shared" si="5"/>
        <v>-3.66</v>
      </c>
      <c r="D79" s="9">
        <f t="shared" si="5"/>
        <v>-3.1339999999999999</v>
      </c>
      <c r="E79" s="9">
        <f t="shared" si="5"/>
        <v>-4.0789999999999997</v>
      </c>
      <c r="F79" s="9">
        <f t="shared" si="5"/>
        <v>-3.5529999999999999</v>
      </c>
      <c r="G79" s="9">
        <f t="shared" si="5"/>
        <v>-3.605</v>
      </c>
      <c r="H79" s="9">
        <f t="shared" si="5"/>
        <v>-2.7930000000000001</v>
      </c>
      <c r="I79" s="9">
        <f t="shared" si="5"/>
        <v>-1.635</v>
      </c>
      <c r="J79" s="9">
        <f t="shared" si="5"/>
        <v>-1.111</v>
      </c>
      <c r="K79" s="9">
        <f t="shared" si="5"/>
        <v>-1.0580000000000001</v>
      </c>
      <c r="L79" s="9">
        <f t="shared" si="5"/>
        <v>-1.111</v>
      </c>
      <c r="M79" s="9">
        <f t="shared" si="5"/>
        <v>-2.028</v>
      </c>
      <c r="N79" s="9">
        <f t="shared" si="5"/>
        <v>-2.6589999999999998</v>
      </c>
      <c r="O79" s="9">
        <f t="shared" si="5"/>
        <v>-2.2890000000000001</v>
      </c>
      <c r="P79" s="9">
        <f t="shared" si="5"/>
        <v>-3.5529999999999999</v>
      </c>
      <c r="Q79" s="9">
        <f t="shared" si="5"/>
        <v>-3.7320000000000002</v>
      </c>
      <c r="R79" s="9">
        <f t="shared" si="5"/>
        <v>-3.4159999999999999</v>
      </c>
      <c r="S79" s="9">
        <f t="shared" si="5"/>
        <v>-3.8359999999999999</v>
      </c>
      <c r="T79" s="9">
        <f t="shared" si="5"/>
        <v>-4.7309999999999999</v>
      </c>
      <c r="U79" s="9">
        <f t="shared" si="5"/>
        <v>-3.0990000000000002</v>
      </c>
      <c r="V79" s="9">
        <f t="shared" si="5"/>
        <v>-3.657</v>
      </c>
      <c r="W79" s="9">
        <f t="shared" si="5"/>
        <v>-3.1829999999999998</v>
      </c>
      <c r="X79" s="9">
        <f t="shared" si="5"/>
        <v>-3.6579999999999999</v>
      </c>
      <c r="Y79" s="9">
        <f t="shared" si="5"/>
        <v>-2.7530000000000001</v>
      </c>
      <c r="Z79" s="9">
        <f t="shared" si="5"/>
        <v>-3.5419999999999998</v>
      </c>
      <c r="AA79" s="9">
        <f t="shared" si="5"/>
        <v>-2.5419999999999998</v>
      </c>
      <c r="AB79" s="9">
        <f t="shared" si="5"/>
        <v>-3.016</v>
      </c>
      <c r="AC79" s="9">
        <f t="shared" si="5"/>
        <v>-2.4889999999999999</v>
      </c>
      <c r="AD79" s="9">
        <f t="shared" si="5"/>
        <v>-2.0790000000000002</v>
      </c>
      <c r="AE79" s="9">
        <f t="shared" si="5"/>
        <v>-2.5529999999999999</v>
      </c>
      <c r="AF79" s="9">
        <f t="shared" si="5"/>
        <v>-2.4470000000000001</v>
      </c>
      <c r="AG79" s="9">
        <f t="shared" si="5"/>
        <v>-3.2890000000000001</v>
      </c>
      <c r="AH79" s="9">
        <f t="shared" si="5"/>
        <v>-3.5</v>
      </c>
      <c r="AI79" s="9">
        <f t="shared" si="5"/>
        <v>-4.3419999999999996</v>
      </c>
      <c r="AJ79" s="9" t="str">
        <f t="shared" si="5"/>
        <v/>
      </c>
      <c r="AK79" s="9" t="str">
        <f t="shared" si="5"/>
        <v/>
      </c>
      <c r="AL79" s="9" t="str">
        <f t="shared" si="5"/>
        <v/>
      </c>
      <c r="AM79" s="9" t="str">
        <f t="shared" si="5"/>
        <v/>
      </c>
    </row>
    <row r="80" spans="1:39" ht="12.75" customHeight="1" x14ac:dyDescent="0.35">
      <c r="A80" s="68" t="str">
        <f t="shared" si="3"/>
        <v>Leicester</v>
      </c>
      <c r="B80" s="9">
        <f t="shared" si="5"/>
        <v>0.61599999999999999</v>
      </c>
      <c r="C80" s="9">
        <f t="shared" si="5"/>
        <v>1.5629999999999999</v>
      </c>
      <c r="D80" s="9">
        <f t="shared" si="5"/>
        <v>1.1839999999999999</v>
      </c>
      <c r="E80" s="9">
        <f t="shared" si="5"/>
        <v>1.395</v>
      </c>
      <c r="F80" s="9">
        <f t="shared" si="5"/>
        <v>1.2889999999999999</v>
      </c>
      <c r="G80" s="9">
        <f t="shared" si="5"/>
        <v>1.605</v>
      </c>
      <c r="H80" s="9">
        <f t="shared" si="5"/>
        <v>1.554</v>
      </c>
      <c r="I80" s="9">
        <f t="shared" si="5"/>
        <v>1.5009999999999999</v>
      </c>
      <c r="J80" s="9">
        <f t="shared" si="5"/>
        <v>1.238</v>
      </c>
      <c r="K80" s="9">
        <f t="shared" si="5"/>
        <v>1.6060000000000001</v>
      </c>
      <c r="L80" s="9">
        <f t="shared" si="5"/>
        <v>1.111</v>
      </c>
      <c r="M80" s="9">
        <f t="shared" si="5"/>
        <v>0.47799999999999998</v>
      </c>
      <c r="N80" s="9">
        <f t="shared" si="5"/>
        <v>1.0569999999999999</v>
      </c>
      <c r="O80" s="9">
        <f t="shared" si="5"/>
        <v>0.58399999999999996</v>
      </c>
      <c r="P80" s="9">
        <f t="shared" si="5"/>
        <v>-0.46899999999999997</v>
      </c>
      <c r="Q80" s="9">
        <f t="shared" si="5"/>
        <v>-0.55500000000000005</v>
      </c>
      <c r="R80" s="9">
        <f t="shared" si="5"/>
        <v>-0.13400000000000001</v>
      </c>
      <c r="S80" s="9">
        <f t="shared" si="5"/>
        <v>-0.29199999999999998</v>
      </c>
      <c r="T80" s="9">
        <f t="shared" si="5"/>
        <v>0.28599999999999998</v>
      </c>
      <c r="U80" s="9">
        <f t="shared" si="5"/>
        <v>0.44400000000000001</v>
      </c>
      <c r="V80" s="9">
        <f t="shared" si="5"/>
        <v>-0.186</v>
      </c>
      <c r="W80" s="9">
        <f t="shared" si="5"/>
        <v>-0.502</v>
      </c>
      <c r="X80" s="9">
        <f t="shared" si="5"/>
        <v>-0.60699999999999998</v>
      </c>
      <c r="Y80" s="9">
        <f t="shared" si="5"/>
        <v>-0.81599999999999995</v>
      </c>
      <c r="Z80" s="9">
        <f t="shared" si="5"/>
        <v>0.28899999999999998</v>
      </c>
      <c r="AA80" s="9">
        <f t="shared" si="5"/>
        <v>1.0489999999999999</v>
      </c>
      <c r="AB80" s="9">
        <f t="shared" si="5"/>
        <v>1.1020000000000001</v>
      </c>
      <c r="AC80" s="9">
        <f t="shared" si="5"/>
        <v>1.2589999999999999</v>
      </c>
      <c r="AD80" s="9">
        <f t="shared" si="5"/>
        <v>1.365</v>
      </c>
      <c r="AE80" s="9">
        <f t="shared" si="5"/>
        <v>0.996</v>
      </c>
      <c r="AF80" s="9">
        <f t="shared" si="5"/>
        <v>0.92100000000000004</v>
      </c>
      <c r="AG80" s="9">
        <f t="shared" si="5"/>
        <v>1.3420000000000001</v>
      </c>
      <c r="AH80" s="9">
        <f t="shared" si="5"/>
        <v>0.76300000000000001</v>
      </c>
      <c r="AI80" s="9">
        <f t="shared" si="5"/>
        <v>0.28899999999999998</v>
      </c>
      <c r="AJ80" s="9" t="str">
        <f t="shared" si="5"/>
        <v/>
      </c>
      <c r="AK80" s="9" t="str">
        <f t="shared" si="5"/>
        <v/>
      </c>
      <c r="AL80" s="9" t="str">
        <f t="shared" si="5"/>
        <v/>
      </c>
      <c r="AM80" s="9" t="str">
        <f t="shared" si="5"/>
        <v/>
      </c>
    </row>
    <row r="81" spans="1:39" ht="12.75" customHeight="1" x14ac:dyDescent="0.35">
      <c r="A81" s="68" t="str">
        <f t="shared" si="3"/>
        <v>Liverpool</v>
      </c>
      <c r="B81" s="9">
        <f t="shared" si="5"/>
        <v>4.6580000000000004</v>
      </c>
      <c r="C81" s="9">
        <f t="shared" si="5"/>
        <v>4.0259999999999998</v>
      </c>
      <c r="D81" s="9">
        <f t="shared" si="5"/>
        <v>3.4470000000000001</v>
      </c>
      <c r="E81" s="9">
        <f t="shared" si="5"/>
        <v>2.605</v>
      </c>
      <c r="F81" s="9">
        <f t="shared" si="5"/>
        <v>2.7629999999999999</v>
      </c>
      <c r="G81" s="9">
        <f t="shared" si="5"/>
        <v>3.8660000000000001</v>
      </c>
      <c r="H81" s="9">
        <f t="shared" si="5"/>
        <v>3.024</v>
      </c>
      <c r="I81" s="9">
        <f t="shared" si="5"/>
        <v>4.2569999999999997</v>
      </c>
      <c r="J81" s="9">
        <f t="shared" si="5"/>
        <v>4.8890000000000002</v>
      </c>
      <c r="K81" s="9">
        <f t="shared" si="5"/>
        <v>5.7839999999999998</v>
      </c>
      <c r="L81" s="9">
        <f t="shared" si="5"/>
        <v>4.7329999999999997</v>
      </c>
      <c r="M81" s="9">
        <f t="shared" si="5"/>
        <v>5.2590000000000003</v>
      </c>
      <c r="N81" s="9">
        <f t="shared" si="5"/>
        <v>4.5</v>
      </c>
      <c r="O81" s="9">
        <f t="shared" si="5"/>
        <v>4.2880000000000003</v>
      </c>
      <c r="P81" s="9">
        <f t="shared" si="5"/>
        <v>3.972</v>
      </c>
      <c r="Q81" s="9">
        <f t="shared" si="5"/>
        <v>5.0250000000000004</v>
      </c>
      <c r="R81" s="9">
        <f t="shared" si="5"/>
        <v>4.1829999999999998</v>
      </c>
      <c r="S81" s="9">
        <f t="shared" si="5"/>
        <v>4.1829999999999998</v>
      </c>
      <c r="T81" s="9">
        <f t="shared" si="5"/>
        <v>4.5529999999999999</v>
      </c>
      <c r="U81" s="9">
        <f t="shared" si="5"/>
        <v>4.9740000000000002</v>
      </c>
      <c r="V81" s="9">
        <f t="shared" si="5"/>
        <v>4.3949999999999996</v>
      </c>
      <c r="W81" s="9">
        <f t="shared" si="5"/>
        <v>5.6050000000000004</v>
      </c>
      <c r="X81" s="9">
        <f t="shared" si="5"/>
        <v>4.7629999999999999</v>
      </c>
      <c r="Y81" s="9">
        <f t="shared" si="5"/>
        <v>5.0259999999999998</v>
      </c>
      <c r="Z81" s="9">
        <f t="shared" si="5"/>
        <v>3.8679999999999999</v>
      </c>
      <c r="AA81" s="9">
        <f t="shared" si="5"/>
        <v>3.9740000000000002</v>
      </c>
      <c r="AB81" s="9">
        <f t="shared" si="5"/>
        <v>3.4260000000000002</v>
      </c>
      <c r="AC81" s="9">
        <f t="shared" si="5"/>
        <v>4.3209999999999997</v>
      </c>
      <c r="AD81" s="9">
        <f t="shared" si="5"/>
        <v>3.6360000000000001</v>
      </c>
      <c r="AE81" s="9">
        <f t="shared" si="5"/>
        <v>3.952</v>
      </c>
      <c r="AF81" s="9">
        <f t="shared" si="5"/>
        <v>3.8479999999999999</v>
      </c>
      <c r="AG81" s="9">
        <f t="shared" si="5"/>
        <v>4.5010000000000003</v>
      </c>
      <c r="AH81" s="9">
        <f t="shared" si="5"/>
        <v>4.0270000000000001</v>
      </c>
      <c r="AI81" s="9">
        <f t="shared" si="5"/>
        <v>4.5640000000000001</v>
      </c>
      <c r="AJ81" s="9" t="str">
        <f t="shared" si="5"/>
        <v/>
      </c>
      <c r="AK81" s="9" t="str">
        <f t="shared" si="5"/>
        <v/>
      </c>
      <c r="AL81" s="9" t="str">
        <f t="shared" si="5"/>
        <v/>
      </c>
      <c r="AM81" s="9" t="str">
        <f t="shared" si="5"/>
        <v/>
      </c>
    </row>
    <row r="82" spans="1:39" ht="12.75" customHeight="1" x14ac:dyDescent="0.35">
      <c r="A82" s="68" t="str">
        <f t="shared" si="3"/>
        <v>Man City</v>
      </c>
      <c r="B82" s="9">
        <f t="shared" si="5"/>
        <v>8.5210000000000008</v>
      </c>
      <c r="C82" s="9">
        <f t="shared" si="5"/>
        <v>8.8379999999999992</v>
      </c>
      <c r="D82" s="9">
        <f t="shared" si="5"/>
        <v>8.6270000000000007</v>
      </c>
      <c r="E82" s="9">
        <f t="shared" si="5"/>
        <v>7.734</v>
      </c>
      <c r="F82" s="9">
        <f t="shared" si="5"/>
        <v>7.3129999999999997</v>
      </c>
      <c r="G82" s="9">
        <f t="shared" si="5"/>
        <v>5.5540000000000003</v>
      </c>
      <c r="H82" s="9">
        <f t="shared" si="5"/>
        <v>6.6050000000000004</v>
      </c>
      <c r="I82" s="9">
        <f t="shared" si="5"/>
        <v>6.0789999999999997</v>
      </c>
      <c r="J82" s="9">
        <f t="shared" si="5"/>
        <v>6.9210000000000003</v>
      </c>
      <c r="K82" s="9">
        <f t="shared" si="5"/>
        <v>7.3949999999999996</v>
      </c>
      <c r="L82" s="9">
        <f t="shared" si="5"/>
        <v>8.1839999999999993</v>
      </c>
      <c r="M82" s="9">
        <f t="shared" si="5"/>
        <v>6.6050000000000004</v>
      </c>
      <c r="N82" s="9">
        <f t="shared" si="5"/>
        <v>7.5</v>
      </c>
      <c r="O82" s="9">
        <f t="shared" si="5"/>
        <v>8.4469999999999992</v>
      </c>
      <c r="P82" s="9">
        <f t="shared" si="5"/>
        <v>7.1319999999999997</v>
      </c>
      <c r="Q82" s="9">
        <f t="shared" si="5"/>
        <v>6.8680000000000003</v>
      </c>
      <c r="R82" s="9">
        <f t="shared" si="5"/>
        <v>8.3420000000000005</v>
      </c>
      <c r="S82" s="9">
        <f t="shared" si="5"/>
        <v>8.0370000000000008</v>
      </c>
      <c r="T82" s="9">
        <f t="shared" si="5"/>
        <v>7.0369999999999999</v>
      </c>
      <c r="U82" s="9">
        <f t="shared" si="5"/>
        <v>6.774</v>
      </c>
      <c r="V82" s="9">
        <f t="shared" si="5"/>
        <v>7.8789999999999996</v>
      </c>
      <c r="W82" s="9">
        <f t="shared" si="5"/>
        <v>7.5629999999999997</v>
      </c>
      <c r="X82" s="9">
        <f t="shared" si="5"/>
        <v>6.2889999999999997</v>
      </c>
      <c r="Y82" s="9">
        <f t="shared" si="5"/>
        <v>8.0259999999999998</v>
      </c>
      <c r="Z82" s="9">
        <f t="shared" si="5"/>
        <v>8.7110000000000003</v>
      </c>
      <c r="AA82" s="9">
        <f t="shared" si="5"/>
        <v>8.8160000000000007</v>
      </c>
      <c r="AB82" s="9">
        <f t="shared" si="5"/>
        <v>7.2889999999999997</v>
      </c>
      <c r="AC82" s="9">
        <f t="shared" si="5"/>
        <v>7.5309999999999997</v>
      </c>
      <c r="AD82" s="9">
        <f t="shared" si="5"/>
        <v>6.95</v>
      </c>
      <c r="AE82" s="9">
        <f t="shared" si="5"/>
        <v>6.7919999999999998</v>
      </c>
      <c r="AF82" s="9">
        <f t="shared" si="5"/>
        <v>6.1079999999999997</v>
      </c>
      <c r="AG82" s="9">
        <f t="shared" si="5"/>
        <v>6.5289999999999999</v>
      </c>
      <c r="AH82" s="9">
        <f t="shared" si="5"/>
        <v>7.9720000000000004</v>
      </c>
      <c r="AI82" s="9">
        <f t="shared" si="5"/>
        <v>6.8159999999999998</v>
      </c>
      <c r="AJ82" s="9" t="str">
        <f t="shared" si="5"/>
        <v/>
      </c>
      <c r="AK82" s="9" t="str">
        <f t="shared" si="5"/>
        <v/>
      </c>
      <c r="AL82" s="9" t="str">
        <f t="shared" si="5"/>
        <v/>
      </c>
      <c r="AM82" s="9" t="str">
        <f t="shared" si="5"/>
        <v/>
      </c>
    </row>
    <row r="83" spans="1:39" ht="12.75" customHeight="1" x14ac:dyDescent="0.35">
      <c r="A83" s="68" t="str">
        <f t="shared" si="3"/>
        <v>Man Utd</v>
      </c>
      <c r="B83" s="9">
        <f t="shared" si="5"/>
        <v>2.2370000000000001</v>
      </c>
      <c r="C83" s="9">
        <f t="shared" si="5"/>
        <v>1.8260000000000001</v>
      </c>
      <c r="D83" s="9">
        <f t="shared" si="5"/>
        <v>1.879</v>
      </c>
      <c r="E83" s="9">
        <f t="shared" si="5"/>
        <v>2.4049999999999998</v>
      </c>
      <c r="F83" s="9">
        <f t="shared" si="5"/>
        <v>2.3530000000000002</v>
      </c>
      <c r="G83" s="9">
        <f t="shared" si="5"/>
        <v>3.0369999999999999</v>
      </c>
      <c r="H83" s="9">
        <f t="shared" si="5"/>
        <v>2.605</v>
      </c>
      <c r="I83" s="9">
        <f t="shared" si="5"/>
        <v>1.974</v>
      </c>
      <c r="J83" s="9">
        <f t="shared" si="5"/>
        <v>1.8680000000000001</v>
      </c>
      <c r="K83" s="9">
        <f t="shared" si="5"/>
        <v>2.395</v>
      </c>
      <c r="L83" s="9">
        <f t="shared" si="5"/>
        <v>2.1320000000000001</v>
      </c>
      <c r="M83" s="9">
        <f t="shared" si="5"/>
        <v>2.7330000000000001</v>
      </c>
      <c r="N83" s="9">
        <f t="shared" si="5"/>
        <v>2.5230000000000001</v>
      </c>
      <c r="O83" s="9">
        <f t="shared" si="5"/>
        <v>1.9970000000000001</v>
      </c>
      <c r="P83" s="9">
        <f t="shared" si="5"/>
        <v>2.7869999999999999</v>
      </c>
      <c r="Q83" s="9">
        <f t="shared" si="5"/>
        <v>2.7869999999999999</v>
      </c>
      <c r="R83" s="9">
        <f t="shared" si="5"/>
        <v>1.5009999999999999</v>
      </c>
      <c r="S83" s="9">
        <f t="shared" si="5"/>
        <v>1.8169999999999999</v>
      </c>
      <c r="T83" s="9">
        <f t="shared" si="5"/>
        <v>2.395</v>
      </c>
      <c r="U83" s="9">
        <f t="shared" si="5"/>
        <v>1.8160000000000001</v>
      </c>
      <c r="V83" s="9">
        <f t="shared" si="5"/>
        <v>0.92100000000000004</v>
      </c>
      <c r="W83" s="9">
        <f t="shared" si="5"/>
        <v>1.4259999999999999</v>
      </c>
      <c r="X83" s="9">
        <f t="shared" si="5"/>
        <v>2.4780000000000002</v>
      </c>
      <c r="Y83" s="9">
        <f t="shared" si="5"/>
        <v>1.952</v>
      </c>
      <c r="Z83" s="9">
        <f t="shared" si="5"/>
        <v>2.3730000000000002</v>
      </c>
      <c r="AA83" s="9">
        <f t="shared" si="5"/>
        <v>2.2679999999999998</v>
      </c>
      <c r="AB83" s="9">
        <f t="shared" si="5"/>
        <v>1.974</v>
      </c>
      <c r="AC83" s="9">
        <f t="shared" ref="AC83:AM83" si="6">IF(AC$69&lt;=38,ROUND(SUMIFS($B60:$AM60,$B$68:$AM$68,"&lt;="&amp;AC$69,$B$68:$AM$68,"&gt;="&amp;AC$68),3),"")</f>
        <v>2.2370000000000001</v>
      </c>
      <c r="AD83" s="9">
        <f t="shared" si="6"/>
        <v>2.2349999999999999</v>
      </c>
      <c r="AE83" s="9">
        <f t="shared" si="6"/>
        <v>2.867</v>
      </c>
      <c r="AF83" s="9">
        <f t="shared" si="6"/>
        <v>2.972</v>
      </c>
      <c r="AG83" s="9">
        <f t="shared" si="6"/>
        <v>3.4460000000000002</v>
      </c>
      <c r="AH83" s="9">
        <f t="shared" si="6"/>
        <v>2.6040000000000001</v>
      </c>
      <c r="AI83" s="9">
        <f t="shared" si="6"/>
        <v>3.2349999999999999</v>
      </c>
      <c r="AJ83" s="9" t="str">
        <f t="shared" si="6"/>
        <v/>
      </c>
      <c r="AK83" s="9" t="str">
        <f t="shared" si="6"/>
        <v/>
      </c>
      <c r="AL83" s="9" t="str">
        <f t="shared" si="6"/>
        <v/>
      </c>
      <c r="AM83" s="9" t="str">
        <f t="shared" si="6"/>
        <v/>
      </c>
    </row>
    <row r="84" spans="1:39" ht="12.75" customHeight="1" x14ac:dyDescent="0.35">
      <c r="A84" s="68" t="str">
        <f t="shared" si="3"/>
        <v>Newcastle</v>
      </c>
      <c r="B84" s="9">
        <f t="shared" ref="B84:AM89" si="7">IF(B$69&lt;=38,ROUND(SUMIFS($B61:$AM61,$B$68:$AM$68,"&lt;="&amp;B$69,$B$68:$AM$68,"&gt;="&amp;B$68),3),"")</f>
        <v>-2.2360000000000002</v>
      </c>
      <c r="C84" s="9">
        <f t="shared" si="7"/>
        <v>-2.0249999999999999</v>
      </c>
      <c r="D84" s="9">
        <f t="shared" si="7"/>
        <v>-1.2370000000000001</v>
      </c>
      <c r="E84" s="9">
        <f t="shared" si="7"/>
        <v>-2.0790000000000002</v>
      </c>
      <c r="F84" s="9">
        <f t="shared" si="7"/>
        <v>-1.1319999999999999</v>
      </c>
      <c r="G84" s="9">
        <f t="shared" si="7"/>
        <v>-1.5529999999999999</v>
      </c>
      <c r="H84" s="9">
        <f t="shared" si="7"/>
        <v>-1.079</v>
      </c>
      <c r="I84" s="9">
        <f t="shared" si="7"/>
        <v>-1.4470000000000001</v>
      </c>
      <c r="J84" s="9">
        <f t="shared" si="7"/>
        <v>-1.026</v>
      </c>
      <c r="K84" s="9">
        <f t="shared" si="7"/>
        <v>-0.34200000000000003</v>
      </c>
      <c r="L84" s="9">
        <f t="shared" si="7"/>
        <v>3.6999999999999998E-2</v>
      </c>
      <c r="M84" s="9">
        <f t="shared" si="7"/>
        <v>-0.7</v>
      </c>
      <c r="N84" s="9">
        <f t="shared" si="7"/>
        <v>-1.1739999999999999</v>
      </c>
      <c r="O84" s="9">
        <f t="shared" si="7"/>
        <v>-0.151</v>
      </c>
      <c r="P84" s="9">
        <f t="shared" si="7"/>
        <v>-1.9930000000000001</v>
      </c>
      <c r="Q84" s="9">
        <f t="shared" si="7"/>
        <v>-2.109</v>
      </c>
      <c r="R84" s="9">
        <f t="shared" si="7"/>
        <v>-2.109</v>
      </c>
      <c r="S84" s="9">
        <f t="shared" si="7"/>
        <v>-2.5830000000000002</v>
      </c>
      <c r="T84" s="9">
        <f t="shared" si="7"/>
        <v>-2.7130000000000001</v>
      </c>
      <c r="U84" s="9">
        <f t="shared" si="7"/>
        <v>-2.3969999999999998</v>
      </c>
      <c r="V84" s="9">
        <f t="shared" si="7"/>
        <v>-3.1859999999999999</v>
      </c>
      <c r="W84" s="9">
        <f t="shared" si="7"/>
        <v>-2.9249999999999998</v>
      </c>
      <c r="X84" s="9">
        <f t="shared" si="7"/>
        <v>-1.8720000000000001</v>
      </c>
      <c r="Y84" s="9">
        <f t="shared" si="7"/>
        <v>-2.3439999999999999</v>
      </c>
      <c r="Z84" s="9">
        <f t="shared" si="7"/>
        <v>-1.8169999999999999</v>
      </c>
      <c r="AA84" s="9">
        <f t="shared" si="7"/>
        <v>-0.60699999999999998</v>
      </c>
      <c r="AB84" s="9">
        <f t="shared" si="7"/>
        <v>-0.44700000000000001</v>
      </c>
      <c r="AC84" s="9">
        <f t="shared" si="7"/>
        <v>-1.2889999999999999</v>
      </c>
      <c r="AD84" s="9">
        <f t="shared" si="7"/>
        <v>-0.97399999999999998</v>
      </c>
      <c r="AE84" s="9">
        <f t="shared" si="7"/>
        <v>-1.1839999999999999</v>
      </c>
      <c r="AF84" s="9">
        <f t="shared" si="7"/>
        <v>-1.5</v>
      </c>
      <c r="AG84" s="9">
        <f t="shared" si="7"/>
        <v>-1.7629999999999999</v>
      </c>
      <c r="AH84" s="9">
        <f t="shared" si="7"/>
        <v>-1.1839999999999999</v>
      </c>
      <c r="AI84" s="9">
        <f t="shared" si="7"/>
        <v>-1.4159999999999999</v>
      </c>
      <c r="AJ84" s="9" t="str">
        <f t="shared" si="7"/>
        <v/>
      </c>
      <c r="AK84" s="9" t="str">
        <f t="shared" si="7"/>
        <v/>
      </c>
      <c r="AL84" s="9" t="str">
        <f t="shared" si="7"/>
        <v/>
      </c>
      <c r="AM84" s="9" t="str">
        <f t="shared" si="7"/>
        <v/>
      </c>
    </row>
    <row r="85" spans="1:39" ht="12.75" customHeight="1" x14ac:dyDescent="0.35">
      <c r="A85" s="68" t="str">
        <f t="shared" si="3"/>
        <v>Southampton</v>
      </c>
      <c r="B85" s="9">
        <f t="shared" si="7"/>
        <v>-1.1839999999999999</v>
      </c>
      <c r="C85" s="9">
        <f t="shared" si="7"/>
        <v>-1.974</v>
      </c>
      <c r="D85" s="9">
        <f t="shared" si="7"/>
        <v>-1.712</v>
      </c>
      <c r="E85" s="9">
        <f t="shared" si="7"/>
        <v>-2.5539999999999998</v>
      </c>
      <c r="F85" s="9">
        <f t="shared" si="7"/>
        <v>-2.3959999999999999</v>
      </c>
      <c r="G85" s="9">
        <f t="shared" si="7"/>
        <v>-2.3439999999999999</v>
      </c>
      <c r="H85" s="9">
        <f t="shared" si="7"/>
        <v>-2.133</v>
      </c>
      <c r="I85" s="9">
        <f t="shared" si="7"/>
        <v>-1.6579999999999999</v>
      </c>
      <c r="J85" s="9">
        <f t="shared" si="7"/>
        <v>-1.5740000000000001</v>
      </c>
      <c r="K85" s="9">
        <f t="shared" si="7"/>
        <v>-1.9950000000000001</v>
      </c>
      <c r="L85" s="9">
        <f t="shared" si="7"/>
        <v>-2.89</v>
      </c>
      <c r="M85" s="9">
        <f t="shared" si="7"/>
        <v>-2.2570000000000001</v>
      </c>
      <c r="N85" s="9">
        <f t="shared" si="7"/>
        <v>-2.363</v>
      </c>
      <c r="O85" s="9">
        <f t="shared" si="7"/>
        <v>-2.4460000000000002</v>
      </c>
      <c r="P85" s="9">
        <f t="shared" si="7"/>
        <v>-1.236</v>
      </c>
      <c r="Q85" s="9">
        <f t="shared" si="7"/>
        <v>-1.236</v>
      </c>
      <c r="R85" s="9">
        <f t="shared" si="7"/>
        <v>-1.7629999999999999</v>
      </c>
      <c r="S85" s="9">
        <f t="shared" si="7"/>
        <v>-2.395</v>
      </c>
      <c r="T85" s="9">
        <f t="shared" si="7"/>
        <v>-1.6579999999999999</v>
      </c>
      <c r="U85" s="9">
        <f t="shared" si="7"/>
        <v>-2.395</v>
      </c>
      <c r="V85" s="9">
        <f t="shared" si="7"/>
        <v>-2.3420000000000001</v>
      </c>
      <c r="W85" s="9">
        <f t="shared" si="7"/>
        <v>-1.397</v>
      </c>
      <c r="X85" s="9">
        <f t="shared" si="7"/>
        <v>-1.502</v>
      </c>
      <c r="Y85" s="9">
        <f t="shared" si="7"/>
        <v>-1.637</v>
      </c>
      <c r="Z85" s="9">
        <f t="shared" si="7"/>
        <v>-2.7949999999999999</v>
      </c>
      <c r="AA85" s="9">
        <f t="shared" si="7"/>
        <v>-2.4790000000000001</v>
      </c>
      <c r="AB85" s="9">
        <f t="shared" si="7"/>
        <v>-2.6349999999999998</v>
      </c>
      <c r="AC85" s="9">
        <f t="shared" si="7"/>
        <v>-2.3719999999999999</v>
      </c>
      <c r="AD85" s="9">
        <f t="shared" si="7"/>
        <v>-2.6579999999999999</v>
      </c>
      <c r="AE85" s="9">
        <f t="shared" si="7"/>
        <v>-1.3839999999999999</v>
      </c>
      <c r="AF85" s="9">
        <f t="shared" si="7"/>
        <v>-1.7</v>
      </c>
      <c r="AG85" s="9">
        <f t="shared" si="7"/>
        <v>-1.542</v>
      </c>
      <c r="AH85" s="9">
        <f t="shared" si="7"/>
        <v>-1.4890000000000001</v>
      </c>
      <c r="AI85" s="9">
        <f t="shared" si="7"/>
        <v>-1.226</v>
      </c>
      <c r="AJ85" s="9" t="str">
        <f t="shared" si="7"/>
        <v/>
      </c>
      <c r="AK85" s="9" t="str">
        <f t="shared" si="7"/>
        <v/>
      </c>
      <c r="AL85" s="9" t="str">
        <f t="shared" si="7"/>
        <v/>
      </c>
      <c r="AM85" s="9" t="str">
        <f t="shared" si="7"/>
        <v/>
      </c>
    </row>
    <row r="86" spans="1:39" ht="12.75" customHeight="1" x14ac:dyDescent="0.35">
      <c r="A86" s="68" t="str">
        <f t="shared" si="3"/>
        <v>Tottenham</v>
      </c>
      <c r="B86" s="9">
        <f t="shared" si="7"/>
        <v>2.4169999999999998</v>
      </c>
      <c r="C86" s="9">
        <f t="shared" si="7"/>
        <v>2.8380000000000001</v>
      </c>
      <c r="D86" s="9">
        <f t="shared" si="7"/>
        <v>2.0790000000000002</v>
      </c>
      <c r="E86" s="9">
        <f t="shared" si="7"/>
        <v>3.5510000000000002</v>
      </c>
      <c r="F86" s="9">
        <f t="shared" si="7"/>
        <v>3.2869999999999999</v>
      </c>
      <c r="G86" s="9">
        <f t="shared" si="7"/>
        <v>2.4980000000000002</v>
      </c>
      <c r="H86" s="9">
        <f t="shared" si="7"/>
        <v>2.6019999999999999</v>
      </c>
      <c r="I86" s="9">
        <f t="shared" si="7"/>
        <v>2.7069999999999999</v>
      </c>
      <c r="J86" s="9">
        <f t="shared" si="7"/>
        <v>2.2349999999999999</v>
      </c>
      <c r="K86" s="9">
        <f t="shared" si="7"/>
        <v>1.919</v>
      </c>
      <c r="L86" s="9">
        <f t="shared" si="7"/>
        <v>2.8140000000000001</v>
      </c>
      <c r="M86" s="9">
        <f t="shared" si="7"/>
        <v>2.5529999999999999</v>
      </c>
      <c r="N86" s="9">
        <f t="shared" si="7"/>
        <v>2.605</v>
      </c>
      <c r="O86" s="9">
        <f t="shared" si="7"/>
        <v>2.2890000000000001</v>
      </c>
      <c r="P86" s="9">
        <f t="shared" si="7"/>
        <v>3.1840000000000002</v>
      </c>
      <c r="Q86" s="9">
        <f t="shared" si="7"/>
        <v>3.1949999999999998</v>
      </c>
      <c r="R86" s="9">
        <f t="shared" si="7"/>
        <v>3.4060000000000001</v>
      </c>
      <c r="S86" s="9">
        <f t="shared" si="7"/>
        <v>3.2480000000000002</v>
      </c>
      <c r="T86" s="9">
        <f t="shared" si="7"/>
        <v>3.49</v>
      </c>
      <c r="U86" s="9">
        <f t="shared" si="7"/>
        <v>3.5950000000000002</v>
      </c>
      <c r="V86" s="9">
        <f t="shared" si="7"/>
        <v>3.585</v>
      </c>
      <c r="W86" s="9">
        <f t="shared" si="7"/>
        <v>4.5309999999999997</v>
      </c>
      <c r="X86" s="9">
        <f t="shared" si="7"/>
        <v>4.1100000000000003</v>
      </c>
      <c r="Y86" s="9">
        <f t="shared" si="7"/>
        <v>3.5529999999999999</v>
      </c>
      <c r="Z86" s="9">
        <f t="shared" si="7"/>
        <v>3.4470000000000001</v>
      </c>
      <c r="AA86" s="9">
        <f t="shared" si="7"/>
        <v>2.9209999999999998</v>
      </c>
      <c r="AB86" s="9">
        <f t="shared" si="7"/>
        <v>2.395</v>
      </c>
      <c r="AC86" s="9">
        <f t="shared" si="7"/>
        <v>2.0259999999999998</v>
      </c>
      <c r="AD86" s="9">
        <f t="shared" si="7"/>
        <v>3.0259999999999998</v>
      </c>
      <c r="AE86" s="9">
        <f t="shared" si="7"/>
        <v>3.1320000000000001</v>
      </c>
      <c r="AF86" s="9">
        <f t="shared" si="7"/>
        <v>2.5</v>
      </c>
      <c r="AG86" s="9">
        <f t="shared" si="7"/>
        <v>3.2370000000000001</v>
      </c>
      <c r="AH86" s="9">
        <f t="shared" si="7"/>
        <v>4.2889999999999997</v>
      </c>
      <c r="AI86" s="9">
        <f t="shared" si="7"/>
        <v>4.6580000000000004</v>
      </c>
      <c r="AJ86" s="9" t="str">
        <f t="shared" si="7"/>
        <v/>
      </c>
      <c r="AK86" s="9" t="str">
        <f t="shared" si="7"/>
        <v/>
      </c>
      <c r="AL86" s="9" t="str">
        <f t="shared" si="7"/>
        <v/>
      </c>
      <c r="AM86" s="9" t="str">
        <f t="shared" si="7"/>
        <v/>
      </c>
    </row>
    <row r="87" spans="1:39" ht="12.75" customHeight="1" x14ac:dyDescent="0.35">
      <c r="A87" s="68" t="str">
        <f t="shared" si="3"/>
        <v>Watford</v>
      </c>
      <c r="B87" s="9">
        <f t="shared" si="7"/>
        <v>-0.86799999999999999</v>
      </c>
      <c r="C87" s="9">
        <f t="shared" si="7"/>
        <v>-1.522</v>
      </c>
      <c r="D87" s="9">
        <f t="shared" si="7"/>
        <v>-1.3640000000000001</v>
      </c>
      <c r="E87" s="9">
        <f t="shared" si="7"/>
        <v>-1.206</v>
      </c>
      <c r="F87" s="9">
        <f t="shared" si="7"/>
        <v>-1.365</v>
      </c>
      <c r="G87" s="9">
        <f t="shared" si="7"/>
        <v>-0.628</v>
      </c>
      <c r="H87" s="9">
        <f t="shared" si="7"/>
        <v>-1.133</v>
      </c>
      <c r="I87" s="9">
        <f t="shared" si="7"/>
        <v>-0.81699999999999995</v>
      </c>
      <c r="J87" s="9">
        <f t="shared" si="7"/>
        <v>-0.97499999999999998</v>
      </c>
      <c r="K87" s="9">
        <f t="shared" si="7"/>
        <v>-1.2370000000000001</v>
      </c>
      <c r="L87" s="9">
        <f t="shared" si="7"/>
        <v>-2.2890000000000001</v>
      </c>
      <c r="M87" s="9">
        <f t="shared" si="7"/>
        <v>-2.0259999999999998</v>
      </c>
      <c r="N87" s="9">
        <f t="shared" si="7"/>
        <v>-1.2390000000000001</v>
      </c>
      <c r="O87" s="9">
        <f t="shared" si="7"/>
        <v>-1.871</v>
      </c>
      <c r="P87" s="9">
        <f t="shared" si="7"/>
        <v>-1.3440000000000001</v>
      </c>
      <c r="Q87" s="9">
        <f t="shared" si="7"/>
        <v>-0.44900000000000001</v>
      </c>
      <c r="R87" s="9">
        <f t="shared" si="7"/>
        <v>-2.8000000000000001E-2</v>
      </c>
      <c r="S87" s="9">
        <f t="shared" si="7"/>
        <v>-0.76300000000000001</v>
      </c>
      <c r="T87" s="9">
        <f t="shared" si="7"/>
        <v>-0.44700000000000001</v>
      </c>
      <c r="U87" s="9">
        <f t="shared" si="7"/>
        <v>-1.2889999999999999</v>
      </c>
      <c r="V87" s="9">
        <f t="shared" si="7"/>
        <v>-2.0790000000000002</v>
      </c>
      <c r="W87" s="9">
        <f t="shared" si="7"/>
        <v>-1.2370000000000001</v>
      </c>
      <c r="X87" s="9">
        <f t="shared" si="7"/>
        <v>-1.288</v>
      </c>
      <c r="Y87" s="9">
        <f t="shared" si="7"/>
        <v>-2.4460000000000002</v>
      </c>
      <c r="Z87" s="9">
        <f t="shared" si="7"/>
        <v>-0.76200000000000001</v>
      </c>
      <c r="AA87" s="9">
        <f t="shared" si="7"/>
        <v>-1.341</v>
      </c>
      <c r="AB87" s="9">
        <f t="shared" si="7"/>
        <v>-1.657</v>
      </c>
      <c r="AC87" s="9">
        <f t="shared" si="7"/>
        <v>-2.5529999999999999</v>
      </c>
      <c r="AD87" s="9">
        <f t="shared" si="7"/>
        <v>-0.79300000000000004</v>
      </c>
      <c r="AE87" s="9">
        <f t="shared" si="7"/>
        <v>-1.1619999999999999</v>
      </c>
      <c r="AF87" s="9">
        <f t="shared" si="7"/>
        <v>-0.58299999999999996</v>
      </c>
      <c r="AG87" s="9">
        <f t="shared" si="7"/>
        <v>-0.57199999999999995</v>
      </c>
      <c r="AH87" s="9">
        <f t="shared" si="7"/>
        <v>-0.20399999999999999</v>
      </c>
      <c r="AI87" s="9">
        <f t="shared" si="7"/>
        <v>0.247</v>
      </c>
      <c r="AJ87" s="9" t="str">
        <f t="shared" si="7"/>
        <v/>
      </c>
      <c r="AK87" s="9" t="str">
        <f t="shared" si="7"/>
        <v/>
      </c>
      <c r="AL87" s="9" t="str">
        <f t="shared" si="7"/>
        <v/>
      </c>
      <c r="AM87" s="9" t="str">
        <f t="shared" si="7"/>
        <v/>
      </c>
    </row>
    <row r="88" spans="1:39" ht="12.75" customHeight="1" x14ac:dyDescent="0.35">
      <c r="A88" s="68" t="str">
        <f t="shared" si="3"/>
        <v>West Ham</v>
      </c>
      <c r="B88" s="9">
        <f t="shared" si="7"/>
        <v>-1.121</v>
      </c>
      <c r="C88" s="9">
        <f t="shared" si="7"/>
        <v>-0.48899999999999999</v>
      </c>
      <c r="D88" s="9">
        <f t="shared" si="7"/>
        <v>-1.121</v>
      </c>
      <c r="E88" s="9">
        <f t="shared" si="7"/>
        <v>-0.85799999999999998</v>
      </c>
      <c r="F88" s="9">
        <f t="shared" si="7"/>
        <v>-1.395</v>
      </c>
      <c r="G88" s="9">
        <f t="shared" si="7"/>
        <v>-1.395</v>
      </c>
      <c r="H88" s="9">
        <f t="shared" si="7"/>
        <v>-1.395</v>
      </c>
      <c r="I88" s="9">
        <f t="shared" si="7"/>
        <v>-1.079</v>
      </c>
      <c r="J88" s="9">
        <f t="shared" si="7"/>
        <v>-1.7110000000000001</v>
      </c>
      <c r="K88" s="9">
        <f t="shared" si="7"/>
        <v>-1.8680000000000001</v>
      </c>
      <c r="L88" s="9">
        <f t="shared" si="7"/>
        <v>-1.397</v>
      </c>
      <c r="M88" s="9">
        <f t="shared" si="7"/>
        <v>-1.081</v>
      </c>
      <c r="N88" s="9">
        <f t="shared" si="7"/>
        <v>-0.997</v>
      </c>
      <c r="O88" s="9">
        <f t="shared" si="7"/>
        <v>5.5E-2</v>
      </c>
      <c r="P88" s="9">
        <f t="shared" si="7"/>
        <v>0.52900000000000003</v>
      </c>
      <c r="Q88" s="9">
        <f t="shared" si="7"/>
        <v>-0.20599999999999999</v>
      </c>
      <c r="R88" s="9">
        <f t="shared" si="7"/>
        <v>-0.153</v>
      </c>
      <c r="S88" s="9">
        <f t="shared" si="7"/>
        <v>7.9000000000000001E-2</v>
      </c>
      <c r="T88" s="9">
        <f t="shared" si="7"/>
        <v>-7.9000000000000001E-2</v>
      </c>
      <c r="U88" s="9">
        <f t="shared" si="7"/>
        <v>-2.8000000000000001E-2</v>
      </c>
      <c r="V88" s="9">
        <f t="shared" si="7"/>
        <v>0.55100000000000005</v>
      </c>
      <c r="W88" s="9">
        <f t="shared" si="7"/>
        <v>0.44600000000000001</v>
      </c>
      <c r="X88" s="9">
        <f t="shared" si="7"/>
        <v>0.57399999999999995</v>
      </c>
      <c r="Y88" s="9">
        <f t="shared" si="7"/>
        <v>-0.26800000000000002</v>
      </c>
      <c r="Z88" s="9">
        <f t="shared" si="7"/>
        <v>-0.109</v>
      </c>
      <c r="AA88" s="9">
        <f t="shared" si="7"/>
        <v>-0.21299999999999999</v>
      </c>
      <c r="AB88" s="9">
        <f t="shared" si="7"/>
        <v>0.10299999999999999</v>
      </c>
      <c r="AC88" s="9">
        <f t="shared" si="7"/>
        <v>0.23799999999999999</v>
      </c>
      <c r="AD88" s="9">
        <f t="shared" si="7"/>
        <v>0.34300000000000003</v>
      </c>
      <c r="AE88" s="9">
        <f t="shared" si="7"/>
        <v>-0.76200000000000001</v>
      </c>
      <c r="AF88" s="9">
        <f t="shared" si="7"/>
        <v>-0.13200000000000001</v>
      </c>
      <c r="AG88" s="9">
        <f t="shared" si="7"/>
        <v>-1.026</v>
      </c>
      <c r="AH88" s="9">
        <f t="shared" si="7"/>
        <v>-1.3420000000000001</v>
      </c>
      <c r="AI88" s="9">
        <f t="shared" si="7"/>
        <v>-0.55300000000000005</v>
      </c>
      <c r="AJ88" s="9" t="str">
        <f t="shared" si="7"/>
        <v/>
      </c>
      <c r="AK88" s="9" t="str">
        <f t="shared" si="7"/>
        <v/>
      </c>
      <c r="AL88" s="9" t="str">
        <f t="shared" si="7"/>
        <v/>
      </c>
      <c r="AM88" s="9" t="str">
        <f t="shared" si="7"/>
        <v/>
      </c>
    </row>
    <row r="89" spans="1:39" ht="12.75" customHeight="1" x14ac:dyDescent="0.35">
      <c r="A89" s="68" t="str">
        <f t="shared" si="3"/>
        <v>Wolves</v>
      </c>
      <c r="B89" s="9">
        <f t="shared" si="7"/>
        <v>-2.3740000000000001</v>
      </c>
      <c r="C89" s="9">
        <f t="shared" si="7"/>
        <v>-4.2649999999999997</v>
      </c>
      <c r="D89" s="9">
        <f t="shared" si="7"/>
        <v>-3.3740000000000001</v>
      </c>
      <c r="E89" s="9">
        <f t="shared" si="7"/>
        <v>-3.1070000000000002</v>
      </c>
      <c r="F89" s="9">
        <f t="shared" si="7"/>
        <v>-2.2690000000000001</v>
      </c>
      <c r="G89" s="9">
        <f t="shared" si="7"/>
        <v>-2.581</v>
      </c>
      <c r="H89" s="9">
        <f t="shared" si="7"/>
        <v>-1.532</v>
      </c>
      <c r="I89" s="9">
        <f t="shared" si="7"/>
        <v>-2.528</v>
      </c>
      <c r="J89" s="9">
        <f t="shared" si="7"/>
        <v>-1.7430000000000001</v>
      </c>
      <c r="K89" s="9">
        <f t="shared" si="7"/>
        <v>-2.58</v>
      </c>
      <c r="L89" s="9">
        <f t="shared" si="7"/>
        <v>-2.2679999999999998</v>
      </c>
      <c r="M89" s="9">
        <f t="shared" si="7"/>
        <v>-2.8959999999999999</v>
      </c>
      <c r="N89" s="9">
        <f t="shared" si="7"/>
        <v>-1.847</v>
      </c>
      <c r="O89" s="9">
        <f t="shared" si="7"/>
        <v>-2.11</v>
      </c>
      <c r="P89" s="9">
        <f t="shared" si="7"/>
        <v>-2.08</v>
      </c>
      <c r="Q89" s="9">
        <f t="shared" si="7"/>
        <v>-2.8660000000000001</v>
      </c>
      <c r="R89" s="9">
        <f t="shared" si="7"/>
        <v>-1.8169999999999999</v>
      </c>
      <c r="S89" s="9">
        <f t="shared" si="7"/>
        <v>-3.1819999999999999</v>
      </c>
      <c r="T89" s="9">
        <f t="shared" si="7"/>
        <v>-2.6549999999999998</v>
      </c>
      <c r="U89" s="9">
        <f t="shared" si="7"/>
        <v>-1.3740000000000001</v>
      </c>
      <c r="V89" s="9">
        <f t="shared" si="7"/>
        <v>-1.0580000000000001</v>
      </c>
      <c r="W89" s="9">
        <f t="shared" si="7"/>
        <v>-0.95299999999999996</v>
      </c>
      <c r="X89" s="9">
        <f t="shared" si="7"/>
        <v>-0.111</v>
      </c>
      <c r="Y89" s="9">
        <f t="shared" si="7"/>
        <v>-1.2649999999999999</v>
      </c>
      <c r="Z89" s="9">
        <f t="shared" si="7"/>
        <v>-1.8460000000000001</v>
      </c>
      <c r="AA89" s="9">
        <f t="shared" si="7"/>
        <v>-2.1619999999999999</v>
      </c>
      <c r="AB89" s="9">
        <f t="shared" si="7"/>
        <v>-2.109</v>
      </c>
      <c r="AC89" s="9">
        <f t="shared" si="7"/>
        <v>-2.794</v>
      </c>
      <c r="AD89" s="9">
        <f t="shared" si="7"/>
        <v>-2.6389999999999998</v>
      </c>
      <c r="AE89" s="9">
        <f t="shared" si="7"/>
        <v>-3.371</v>
      </c>
      <c r="AF89" s="9">
        <f t="shared" si="7"/>
        <v>-2.2160000000000002</v>
      </c>
      <c r="AG89" s="9">
        <f t="shared" si="7"/>
        <v>-2.6859999999999999</v>
      </c>
      <c r="AH89" s="9">
        <f t="shared" si="7"/>
        <v>-1.3520000000000001</v>
      </c>
      <c r="AI89" s="9">
        <f t="shared" si="7"/>
        <v>-2.2949999999999999</v>
      </c>
      <c r="AJ89" s="9" t="str">
        <f t="shared" si="7"/>
        <v/>
      </c>
      <c r="AK89" s="9" t="str">
        <f t="shared" si="7"/>
        <v/>
      </c>
      <c r="AL89" s="9" t="str">
        <f t="shared" si="7"/>
        <v/>
      </c>
      <c r="AM89" s="9" t="str">
        <f t="shared" si="7"/>
        <v/>
      </c>
    </row>
    <row r="90" spans="1:39" ht="15.75" customHeight="1" x14ac:dyDescent="0.3">
      <c r="A90" s="5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s="70" customFormat="1" ht="12.75" customHeight="1" x14ac:dyDescent="0.35">
      <c r="A91" s="69" t="s">
        <v>1</v>
      </c>
      <c r="B91" s="69" t="s">
        <v>6</v>
      </c>
      <c r="C91" s="69" t="s">
        <v>7</v>
      </c>
      <c r="D91" s="69" t="s">
        <v>8</v>
      </c>
      <c r="E91" s="69" t="s">
        <v>9</v>
      </c>
      <c r="F91" s="69" t="s">
        <v>10</v>
      </c>
      <c r="G91" s="69" t="s">
        <v>11</v>
      </c>
      <c r="H91" s="69" t="s">
        <v>12</v>
      </c>
      <c r="I91" s="69" t="s">
        <v>13</v>
      </c>
      <c r="J91" s="69" t="s">
        <v>14</v>
      </c>
      <c r="K91" s="69" t="s">
        <v>15</v>
      </c>
      <c r="L91" s="68" t="s">
        <v>16</v>
      </c>
      <c r="M91" s="68" t="s">
        <v>17</v>
      </c>
      <c r="N91" s="68" t="s">
        <v>18</v>
      </c>
      <c r="O91" s="68" t="s">
        <v>19</v>
      </c>
      <c r="P91" s="68" t="s">
        <v>20</v>
      </c>
      <c r="Q91" s="68" t="s">
        <v>21</v>
      </c>
      <c r="R91" s="68" t="s">
        <v>22</v>
      </c>
      <c r="S91" s="68" t="s">
        <v>23</v>
      </c>
      <c r="T91" s="68" t="s">
        <v>24</v>
      </c>
      <c r="U91" s="68" t="s">
        <v>25</v>
      </c>
      <c r="V91" s="68" t="s">
        <v>26</v>
      </c>
      <c r="W91" s="68" t="s">
        <v>27</v>
      </c>
      <c r="X91" s="68" t="s">
        <v>28</v>
      </c>
      <c r="Y91" s="68" t="s">
        <v>29</v>
      </c>
      <c r="Z91" s="68" t="s">
        <v>30</v>
      </c>
      <c r="AA91" s="68" t="s">
        <v>31</v>
      </c>
      <c r="AB91" s="68" t="s">
        <v>32</v>
      </c>
      <c r="AC91" s="68" t="s">
        <v>33</v>
      </c>
      <c r="AD91" s="68" t="s">
        <v>34</v>
      </c>
      <c r="AE91" s="68" t="s">
        <v>35</v>
      </c>
      <c r="AF91" s="68" t="s">
        <v>36</v>
      </c>
      <c r="AG91" s="68" t="s">
        <v>37</v>
      </c>
      <c r="AH91" s="68" t="s">
        <v>38</v>
      </c>
      <c r="AI91" s="68" t="s">
        <v>39</v>
      </c>
      <c r="AJ91" s="68" t="s">
        <v>40</v>
      </c>
      <c r="AK91" s="68" t="s">
        <v>41</v>
      </c>
      <c r="AL91" s="68" t="s">
        <v>42</v>
      </c>
      <c r="AM91" s="68" t="s">
        <v>43</v>
      </c>
    </row>
    <row r="92" spans="1:39" ht="12.75" customHeight="1" x14ac:dyDescent="0.35">
      <c r="A92" s="68" t="str">
        <f>A3</f>
        <v>Arsenal</v>
      </c>
      <c r="B92" s="9">
        <f>IF(ISERROR(RANK(B70,B$70:B$89,0)+COUNTIF(B$70:B70,B70)-1),"",RANK(B70,B$70:B$89,0)+COUNTIF(B$70:B70,B70)-1)</f>
        <v>6</v>
      </c>
      <c r="C92" s="9">
        <f>IF(ISERROR(RANK(C70,C$70:C$89,0)+COUNTIF(C$70:C70,C70)-1),"",RANK(C70,C$70:C$89,0)+COUNTIF(C$70:C70,C70)-1)</f>
        <v>4</v>
      </c>
      <c r="D92" s="9">
        <f>IF(ISERROR(RANK(D70,D$70:D$89,0)+COUNTIF(D$70:D70,D70)-1),"",RANK(D70,D$70:D$89,0)+COUNTIF(D$70:D70,D70)-1)</f>
        <v>2</v>
      </c>
      <c r="E92" s="9">
        <f>IF(ISERROR(RANK(E70,E$70:E$89,0)+COUNTIF(E$70:E70,E70)-1),"",RANK(E70,E$70:E$89,0)+COUNTIF(E$70:E70,E70)-1)</f>
        <v>3</v>
      </c>
      <c r="F92" s="9">
        <f>IF(ISERROR(RANK(F70,F$70:F$89,0)+COUNTIF(F$70:F70,F70)-1),"",RANK(F70,F$70:F$89,0)+COUNTIF(F$70:F70,F70)-1)</f>
        <v>2</v>
      </c>
      <c r="G92" s="9">
        <f>IF(ISERROR(RANK(G70,G$70:G$89,0)+COUNTIF(G$70:G70,G70)-1),"",RANK(G70,G$70:G$89,0)+COUNTIF(G$70:G70,G70)-1)</f>
        <v>1</v>
      </c>
      <c r="H92" s="9">
        <f>IF(ISERROR(RANK(H70,H$70:H$89,0)+COUNTIF(H$70:H70,H70)-1),"",RANK(H70,H$70:H$89,0)+COUNTIF(H$70:H70,H70)-1)</f>
        <v>2</v>
      </c>
      <c r="I92" s="9">
        <f>IF(ISERROR(RANK(I70,I$70:I$89,0)+COUNTIF(I$70:I70,I70)-1),"",RANK(I70,I$70:I$89,0)+COUNTIF(I$70:I70,I70)-1)</f>
        <v>2</v>
      </c>
      <c r="J92" s="9">
        <f>IF(ISERROR(RANK(J70,J$70:J$89,0)+COUNTIF(J$70:J70,J70)-1),"",RANK(J70,J$70:J$89,0)+COUNTIF(J$70:J70,J70)-1)</f>
        <v>2</v>
      </c>
      <c r="K92" s="9">
        <f>IF(ISERROR(RANK(K70,K$70:K$89,0)+COUNTIF(K$70:K70,K70)-1),"",RANK(K70,K$70:K$89,0)+COUNTIF(K$70:K70,K70)-1)</f>
        <v>3</v>
      </c>
      <c r="L92" s="9">
        <f>IF(ISERROR(RANK(L70,L$70:L$89,0)+COUNTIF(L$70:L70,L70)-1),"",RANK(L70,L$70:L$89,0)+COUNTIF(L$70:L70,L70)-1)</f>
        <v>3</v>
      </c>
      <c r="M92" s="9">
        <f>IF(ISERROR(RANK(M70,M$70:M$89,0)+COUNTIF(M$70:M70,M70)-1),"",RANK(M70,M$70:M$89,0)+COUNTIF(M$70:M70,M70)-1)</f>
        <v>3</v>
      </c>
      <c r="N92" s="9">
        <f>IF(ISERROR(RANK(N70,N$70:N$89,0)+COUNTIF(N$70:N70,N70)-1),"",RANK(N70,N$70:N$89,0)+COUNTIF(N$70:N70,N70)-1)</f>
        <v>5</v>
      </c>
      <c r="O92" s="9">
        <f>IF(ISERROR(RANK(O70,O$70:O$89,0)+COUNTIF(O$70:O70,O70)-1),"",RANK(O70,O$70:O$89,0)+COUNTIF(O$70:O70,O70)-1)</f>
        <v>3</v>
      </c>
      <c r="P92" s="9">
        <f>IF(ISERROR(RANK(P70,P$70:P$89,0)+COUNTIF(P$70:P70,P70)-1),"",RANK(P70,P$70:P$89,0)+COUNTIF(P$70:P70,P70)-1)</f>
        <v>6</v>
      </c>
      <c r="Q92" s="9">
        <f>IF(ISERROR(RANK(Q70,Q$70:Q$89,0)+COUNTIF(Q$70:Q70,Q70)-1),"",RANK(Q70,Q$70:Q$89,0)+COUNTIF(Q$70:Q70,Q70)-1)</f>
        <v>6</v>
      </c>
      <c r="R92" s="9">
        <f>IF(ISERROR(RANK(R70,R$70:R$89,0)+COUNTIF(R$70:R70,R70)-1),"",RANK(R70,R$70:R$89,0)+COUNTIF(R$70:R70,R70)-1)</f>
        <v>5</v>
      </c>
      <c r="S92" s="9">
        <f>IF(ISERROR(RANK(S70,S$70:S$89,0)+COUNTIF(S$70:S70,S70)-1),"",RANK(S70,S$70:S$89,0)+COUNTIF(S$70:S70,S70)-1)</f>
        <v>6</v>
      </c>
      <c r="T92" s="9">
        <f>IF(ISERROR(RANK(T70,T$70:T$89,0)+COUNTIF(T$70:T70,T70)-1),"",RANK(T70,T$70:T$89,0)+COUNTIF(T$70:T70,T70)-1)</f>
        <v>6</v>
      </c>
      <c r="U92" s="9">
        <f>IF(ISERROR(RANK(U70,U$70:U$89,0)+COUNTIF(U$70:U70,U70)-1),"",RANK(U70,U$70:U$89,0)+COUNTIF(U$70:U70,U70)-1)</f>
        <v>3</v>
      </c>
      <c r="V92" s="9">
        <f>IF(ISERROR(RANK(V70,V$70:V$89,0)+COUNTIF(V$70:V70,V70)-1),"",RANK(V70,V$70:V$89,0)+COUNTIF(V$70:V70,V70)-1)</f>
        <v>3</v>
      </c>
      <c r="W92" s="9">
        <f>IF(ISERROR(RANK(W70,W$70:W$89,0)+COUNTIF(W$70:W70,W70)-1),"",RANK(W70,W$70:W$89,0)+COUNTIF(W$70:W70,W70)-1)</f>
        <v>4</v>
      </c>
      <c r="X92" s="9">
        <f>IF(ISERROR(RANK(X70,X$70:X$89,0)+COUNTIF(X$70:X70,X70)-1),"",RANK(X70,X$70:X$89,0)+COUNTIF(X$70:X70,X70)-1)</f>
        <v>4</v>
      </c>
      <c r="Y92" s="9">
        <f>IF(ISERROR(RANK(Y70,Y$70:Y$89,0)+COUNTIF(Y$70:Y70,Y70)-1),"",RANK(Y70,Y$70:Y$89,0)+COUNTIF(Y$70:Y70,Y70)-1)</f>
        <v>3</v>
      </c>
      <c r="Z92" s="9">
        <f>IF(ISERROR(RANK(Z70,Z$70:Z$89,0)+COUNTIF(Z$70:Z70,Z70)-1),"",RANK(Z70,Z$70:Z$89,0)+COUNTIF(Z$70:Z70,Z70)-1)</f>
        <v>5</v>
      </c>
      <c r="AA92" s="9">
        <f>IF(ISERROR(RANK(AA70,AA$70:AA$89,0)+COUNTIF(AA$70:AA70,AA70)-1),"",RANK(AA70,AA$70:AA$89,0)+COUNTIF(AA$70:AA70,AA70)-1)</f>
        <v>3</v>
      </c>
      <c r="AB92" s="9">
        <f>IF(ISERROR(RANK(AB70,AB$70:AB$89,0)+COUNTIF(AB$70:AB70,AB70)-1),"",RANK(AB70,AB$70:AB$89,0)+COUNTIF(AB$70:AB70,AB70)-1)</f>
        <v>2</v>
      </c>
      <c r="AC92" s="9">
        <f>IF(ISERROR(RANK(AC70,AC$70:AC$89,0)+COUNTIF(AC$70:AC70,AC70)-1),"",RANK(AC70,AC$70:AC$89,0)+COUNTIF(AC$70:AC70,AC70)-1)</f>
        <v>3</v>
      </c>
      <c r="AD92" s="9">
        <f>IF(ISERROR(RANK(AD70,AD$70:AD$89,0)+COUNTIF(AD$70:AD70,AD70)-1),"",RANK(AD70,AD$70:AD$89,0)+COUNTIF(AD$70:AD70,AD70)-1)</f>
        <v>6</v>
      </c>
      <c r="AE92" s="9">
        <f>IF(ISERROR(RANK(AE70,AE$70:AE$89,0)+COUNTIF(AE$70:AE70,AE70)-1),"",RANK(AE70,AE$70:AE$89,0)+COUNTIF(AE$70:AE70,AE70)-1)</f>
        <v>5</v>
      </c>
      <c r="AF92" s="9">
        <f>IF(ISERROR(RANK(AF70,AF$70:AF$89,0)+COUNTIF(AF$70:AF70,AF70)-1),"",RANK(AF70,AF$70:AF$89,0)+COUNTIF(AF$70:AF70,AF70)-1)</f>
        <v>4</v>
      </c>
      <c r="AG92" s="9">
        <f>IF(ISERROR(RANK(AG70,AG$70:AG$89,0)+COUNTIF(AG$70:AG70,AG70)-1),"",RANK(AG70,AG$70:AG$89,0)+COUNTIF(AG$70:AG70,AG70)-1)</f>
        <v>5</v>
      </c>
      <c r="AH92" s="9">
        <f>IF(ISERROR(RANK(AH70,AH$70:AH$89,0)+COUNTIF(AH$70:AH70,AH70)-1),"",RANK(AH70,AH$70:AH$89,0)+COUNTIF(AH$70:AH70,AH70)-1)</f>
        <v>5</v>
      </c>
      <c r="AI92" s="9">
        <f>IF(ISERROR(RANK(AI70,AI$70:AI$89,0)+COUNTIF(AI$70:AI70,AI70)-1),"",RANK(AI70,AI$70:AI$89,0)+COUNTIF(AI$70:AI70,AI70)-1)</f>
        <v>5</v>
      </c>
      <c r="AJ92" s="9" t="str">
        <f>IF(ISERROR(RANK(AJ70,AJ$70:AJ$89,0)+COUNTIF(AJ$70:AJ70,AJ70)-1),"",RANK(AJ70,AJ$70:AJ$89,0)+COUNTIF(AJ$70:AJ70,AJ70)-1)</f>
        <v/>
      </c>
      <c r="AK92" s="9" t="str">
        <f>IF(ISERROR(RANK(AK70,AK$70:AK$89,0)+COUNTIF(AK$70:AK70,AK70)-1),"",RANK(AK70,AK$70:AK$89,0)+COUNTIF(AK$70:AK70,AK70)-1)</f>
        <v/>
      </c>
      <c r="AL92" s="9" t="str">
        <f>IF(ISERROR(RANK(AL70,AL$70:AL$89,0)+COUNTIF(AL$70:AL70,AL70)-1),"",RANK(AL70,AL$70:AL$89,0)+COUNTIF(AL$70:AL70,AL70)-1)</f>
        <v/>
      </c>
      <c r="AM92" s="9" t="str">
        <f>IF(ISERROR(RANK(AM70,AM$70:AM$89,0)+COUNTIF(AM$70:AM70,AM70)-1),"",RANK(AM70,AM$70:AM$89,0)+COUNTIF(AM$70:AM70,AM70)-1)</f>
        <v/>
      </c>
    </row>
    <row r="93" spans="1:39" ht="12.75" customHeight="1" x14ac:dyDescent="0.35">
      <c r="A93" s="68" t="str">
        <f t="shared" ref="A93:A111" si="8">A4</f>
        <v>Bournemouth</v>
      </c>
      <c r="B93" s="9">
        <f>IF(ISERROR(RANK(B71,B$70:B$89,0)+COUNTIF(B$70:B71,B71)-1),"",RANK(B71,B$70:B$89,0)+COUNTIF(B$70:B71,B71)-1)</f>
        <v>9</v>
      </c>
      <c r="C93" s="9">
        <f>IF(ISERROR(RANK(C71,C$70:C$89,0)+COUNTIF(C$70:C71,C71)-1),"",RANK(C71,C$70:C$89,0)+COUNTIF(C$70:C71,C71)-1)</f>
        <v>11</v>
      </c>
      <c r="D93" s="9">
        <f>IF(ISERROR(RANK(D71,D$70:D$89,0)+COUNTIF(D$70:D71,D71)-1),"",RANK(D71,D$70:D$89,0)+COUNTIF(D$70:D71,D71)-1)</f>
        <v>10</v>
      </c>
      <c r="E93" s="9">
        <f>IF(ISERROR(RANK(E71,E$70:E$89,0)+COUNTIF(E$70:E71,E71)-1),"",RANK(E71,E$70:E$89,0)+COUNTIF(E$70:E71,E71)-1)</f>
        <v>10</v>
      </c>
      <c r="F93" s="9">
        <f>IF(ISERROR(RANK(F71,F$70:F$89,0)+COUNTIF(F$70:F71,F71)-1),"",RANK(F71,F$70:F$89,0)+COUNTIF(F$70:F71,F71)-1)</f>
        <v>9</v>
      </c>
      <c r="G93" s="9">
        <f>IF(ISERROR(RANK(G71,G$70:G$89,0)+COUNTIF(G$70:G71,G71)-1),"",RANK(G71,G$70:G$89,0)+COUNTIF(G$70:G71,G71)-1)</f>
        <v>10</v>
      </c>
      <c r="H93" s="9">
        <f>IF(ISERROR(RANK(H71,H$70:H$89,0)+COUNTIF(H$70:H71,H71)-1),"",RANK(H71,H$70:H$89,0)+COUNTIF(H$70:H71,H71)-1)</f>
        <v>8</v>
      </c>
      <c r="I93" s="9">
        <f>IF(ISERROR(RANK(I71,I$70:I$89,0)+COUNTIF(I$70:I71,I71)-1),"",RANK(I71,I$70:I$89,0)+COUNTIF(I$70:I71,I71)-1)</f>
        <v>11</v>
      </c>
      <c r="J93" s="9">
        <f>IF(ISERROR(RANK(J71,J$70:J$89,0)+COUNTIF(J$70:J71,J71)-1),"",RANK(J71,J$70:J$89,0)+COUNTIF(J$70:J71,J71)-1)</f>
        <v>8</v>
      </c>
      <c r="K93" s="9">
        <f>IF(ISERROR(RANK(K71,K$70:K$89,0)+COUNTIF(K$70:K71,K71)-1),"",RANK(K71,K$70:K$89,0)+COUNTIF(K$70:K71,K71)-1)</f>
        <v>15</v>
      </c>
      <c r="L93" s="9">
        <f>IF(ISERROR(RANK(L71,L$70:L$89,0)+COUNTIF(L$70:L71,L71)-1),"",RANK(L71,L$70:L$89,0)+COUNTIF(L$70:L71,L71)-1)</f>
        <v>11</v>
      </c>
      <c r="M93" s="9">
        <f>IF(ISERROR(RANK(M71,M$70:M$89,0)+COUNTIF(M$70:M71,M71)-1),"",RANK(M71,M$70:M$89,0)+COUNTIF(M$70:M71,M71)-1)</f>
        <v>9</v>
      </c>
      <c r="N93" s="9">
        <f>IF(ISERROR(RANK(N71,N$70:N$89,0)+COUNTIF(N$70:N71,N71)-1),"",RANK(N71,N$70:N$89,0)+COUNTIF(N$70:N71,N71)-1)</f>
        <v>8</v>
      </c>
      <c r="O93" s="9">
        <f>IF(ISERROR(RANK(O71,O$70:O$89,0)+COUNTIF(O$70:O71,O71)-1),"",RANK(O71,O$70:O$89,0)+COUNTIF(O$70:O71,O71)-1)</f>
        <v>10</v>
      </c>
      <c r="P93" s="9">
        <f>IF(ISERROR(RANK(P71,P$70:P$89,0)+COUNTIF(P$70:P71,P71)-1),"",RANK(P71,P$70:P$89,0)+COUNTIF(P$70:P71,P71)-1)</f>
        <v>8</v>
      </c>
      <c r="Q93" s="9">
        <f>IF(ISERROR(RANK(Q71,Q$70:Q$89,0)+COUNTIF(Q$70:Q71,Q71)-1),"",RANK(Q71,Q$70:Q$89,0)+COUNTIF(Q$70:Q71,Q71)-1)</f>
        <v>14</v>
      </c>
      <c r="R93" s="9">
        <f>IF(ISERROR(RANK(R71,R$70:R$89,0)+COUNTIF(R$70:R71,R71)-1),"",RANK(R71,R$70:R$89,0)+COUNTIF(R$70:R71,R71)-1)</f>
        <v>14</v>
      </c>
      <c r="S93" s="9">
        <f>IF(ISERROR(RANK(S71,S$70:S$89,0)+COUNTIF(S$70:S71,S71)-1),"",RANK(S71,S$70:S$89,0)+COUNTIF(S$70:S71,S71)-1)</f>
        <v>14</v>
      </c>
      <c r="T93" s="9">
        <f>IF(ISERROR(RANK(T71,T$70:T$89,0)+COUNTIF(T$70:T71,T71)-1),"",RANK(T71,T$70:T$89,0)+COUNTIF(T$70:T71,T71)-1)</f>
        <v>13</v>
      </c>
      <c r="U93" s="9">
        <f>IF(ISERROR(RANK(U71,U$70:U$89,0)+COUNTIF(U$70:U71,U71)-1),"",RANK(U71,U$70:U$89,0)+COUNTIF(U$70:U71,U71)-1)</f>
        <v>10</v>
      </c>
      <c r="V93" s="9">
        <f>IF(ISERROR(RANK(V71,V$70:V$89,0)+COUNTIF(V$70:V71,V71)-1),"",RANK(V71,V$70:V$89,0)+COUNTIF(V$70:V71,V71)-1)</f>
        <v>9</v>
      </c>
      <c r="W93" s="9">
        <f>IF(ISERROR(RANK(W71,W$70:W$89,0)+COUNTIF(W$70:W71,W71)-1),"",RANK(W71,W$70:W$89,0)+COUNTIF(W$70:W71,W71)-1)</f>
        <v>12</v>
      </c>
      <c r="X93" s="9">
        <f>IF(ISERROR(RANK(X71,X$70:X$89,0)+COUNTIF(X$70:X71,X71)-1),"",RANK(X71,X$70:X$89,0)+COUNTIF(X$70:X71,X71)-1)</f>
        <v>9</v>
      </c>
      <c r="Y93" s="9">
        <f>IF(ISERROR(RANK(Y71,Y$70:Y$89,0)+COUNTIF(Y$70:Y71,Y71)-1),"",RANK(Y71,Y$70:Y$89,0)+COUNTIF(Y$70:Y71,Y71)-1)</f>
        <v>14</v>
      </c>
      <c r="Z93" s="9">
        <f>IF(ISERROR(RANK(Z71,Z$70:Z$89,0)+COUNTIF(Z$70:Z71,Z71)-1),"",RANK(Z71,Z$70:Z$89,0)+COUNTIF(Z$70:Z71,Z71)-1)</f>
        <v>16</v>
      </c>
      <c r="AA93" s="9">
        <f>IF(ISERROR(RANK(AA71,AA$70:AA$89,0)+COUNTIF(AA$70:AA71,AA71)-1),"",RANK(AA71,AA$70:AA$89,0)+COUNTIF(AA$70:AA71,AA71)-1)</f>
        <v>16</v>
      </c>
      <c r="AB93" s="9">
        <f>IF(ISERROR(RANK(AB71,AB$70:AB$89,0)+COUNTIF(AB$70:AB71,AB71)-1),"",RANK(AB71,AB$70:AB$89,0)+COUNTIF(AB$70:AB71,AB71)-1)</f>
        <v>11</v>
      </c>
      <c r="AC93" s="9">
        <f>IF(ISERROR(RANK(AC71,AC$70:AC$89,0)+COUNTIF(AC$70:AC71,AC71)-1),"",RANK(AC71,AC$70:AC$89,0)+COUNTIF(AC$70:AC71,AC71)-1)</f>
        <v>14</v>
      </c>
      <c r="AD93" s="9">
        <f>IF(ISERROR(RANK(AD71,AD$70:AD$89,0)+COUNTIF(AD$70:AD71,AD71)-1),"",RANK(AD71,AD$70:AD$89,0)+COUNTIF(AD$70:AD71,AD71)-1)</f>
        <v>13</v>
      </c>
      <c r="AE93" s="9">
        <f>IF(ISERROR(RANK(AE71,AE$70:AE$89,0)+COUNTIF(AE$70:AE71,AE71)-1),"",RANK(AE71,AE$70:AE$89,0)+COUNTIF(AE$70:AE71,AE71)-1)</f>
        <v>9</v>
      </c>
      <c r="AF93" s="9">
        <f>IF(ISERROR(RANK(AF71,AF$70:AF$89,0)+COUNTIF(AF$70:AF71,AF71)-1),"",RANK(AF71,AF$70:AF$89,0)+COUNTIF(AF$70:AF71,AF71)-1)</f>
        <v>9</v>
      </c>
      <c r="AG93" s="9">
        <f>IF(ISERROR(RANK(AG71,AG$70:AG$89,0)+COUNTIF(AG$70:AG71,AG71)-1),"",RANK(AG71,AG$70:AG$89,0)+COUNTIF(AG$70:AG71,AG71)-1)</f>
        <v>10</v>
      </c>
      <c r="AH93" s="9">
        <f>IF(ISERROR(RANK(AH71,AH$70:AH$89,0)+COUNTIF(AH$70:AH71,AH71)-1),"",RANK(AH71,AH$70:AH$89,0)+COUNTIF(AH$70:AH71,AH71)-1)</f>
        <v>9</v>
      </c>
      <c r="AI93" s="9">
        <f>IF(ISERROR(RANK(AI71,AI$70:AI$89,0)+COUNTIF(AI$70:AI71,AI71)-1),"",RANK(AI71,AI$70:AI$89,0)+COUNTIF(AI$70:AI71,AI71)-1)</f>
        <v>11</v>
      </c>
      <c r="AJ93" s="9" t="str">
        <f>IF(ISERROR(RANK(AJ71,AJ$70:AJ$89,0)+COUNTIF(AJ$70:AJ71,AJ71)-1),"",RANK(AJ71,AJ$70:AJ$89,0)+COUNTIF(AJ$70:AJ71,AJ71)-1)</f>
        <v/>
      </c>
      <c r="AK93" s="9" t="str">
        <f>IF(ISERROR(RANK(AK71,AK$70:AK$89,0)+COUNTIF(AK$70:AK71,AK71)-1),"",RANK(AK71,AK$70:AK$89,0)+COUNTIF(AK$70:AK71,AK71)-1)</f>
        <v/>
      </c>
      <c r="AL93" s="9" t="str">
        <f>IF(ISERROR(RANK(AL71,AL$70:AL$89,0)+COUNTIF(AL$70:AL71,AL71)-1),"",RANK(AL71,AL$70:AL$89,0)+COUNTIF(AL$70:AL71,AL71)-1)</f>
        <v/>
      </c>
      <c r="AM93" s="9" t="str">
        <f>IF(ISERROR(RANK(AM71,AM$70:AM$89,0)+COUNTIF(AM$70:AM71,AM71)-1),"",RANK(AM71,AM$70:AM$89,0)+COUNTIF(AM$70:AM71,AM71)-1)</f>
        <v/>
      </c>
    </row>
    <row r="94" spans="1:39" ht="12.75" customHeight="1" x14ac:dyDescent="0.35">
      <c r="A94" s="68" t="str">
        <f t="shared" si="8"/>
        <v>Brighton</v>
      </c>
      <c r="B94" s="9">
        <f>IF(ISERROR(RANK(B72,B$70:B$89,0)+COUNTIF(B$70:B72,B72)-1),"",RANK(B72,B$70:B$89,0)+COUNTIF(B$70:B72,B72)-1)</f>
        <v>18</v>
      </c>
      <c r="C94" s="9">
        <f>IF(ISERROR(RANK(C72,C$70:C$89,0)+COUNTIF(C$70:C72,C72)-1),"",RANK(C72,C$70:C$89,0)+COUNTIF(C$70:C72,C72)-1)</f>
        <v>16</v>
      </c>
      <c r="D94" s="9">
        <f>IF(ISERROR(RANK(D72,D$70:D$89,0)+COUNTIF(D$70:D72,D72)-1),"",RANK(D72,D$70:D$89,0)+COUNTIF(D$70:D72,D72)-1)</f>
        <v>20</v>
      </c>
      <c r="E94" s="9">
        <f>IF(ISERROR(RANK(E72,E$70:E$89,0)+COUNTIF(E$70:E72,E72)-1),"",RANK(E72,E$70:E$89,0)+COUNTIF(E$70:E72,E72)-1)</f>
        <v>13</v>
      </c>
      <c r="F94" s="9">
        <f>IF(ISERROR(RANK(F72,F$70:F$89,0)+COUNTIF(F$70:F72,F72)-1),"",RANK(F72,F$70:F$89,0)+COUNTIF(F$70:F72,F72)-1)</f>
        <v>18</v>
      </c>
      <c r="G94" s="9">
        <f>IF(ISERROR(RANK(G72,G$70:G$89,0)+COUNTIF(G$70:G72,G72)-1),"",RANK(G72,G$70:G$89,0)+COUNTIF(G$70:G72,G72)-1)</f>
        <v>15</v>
      </c>
      <c r="H94" s="9">
        <f>IF(ISERROR(RANK(H72,H$70:H$89,0)+COUNTIF(H$70:H72,H72)-1),"",RANK(H72,H$70:H$89,0)+COUNTIF(H$70:H72,H72)-1)</f>
        <v>18</v>
      </c>
      <c r="I94" s="9">
        <f>IF(ISERROR(RANK(I72,I$70:I$89,0)+COUNTIF(I$70:I72,I72)-1),"",RANK(I72,I$70:I$89,0)+COUNTIF(I$70:I72,I72)-1)</f>
        <v>15</v>
      </c>
      <c r="J94" s="9">
        <f>IF(ISERROR(RANK(J72,J$70:J$89,0)+COUNTIF(J$70:J72,J72)-1),"",RANK(J72,J$70:J$89,0)+COUNTIF(J$70:J72,J72)-1)</f>
        <v>16</v>
      </c>
      <c r="K94" s="9">
        <f>IF(ISERROR(RANK(K72,K$70:K$89,0)+COUNTIF(K$70:K72,K72)-1),"",RANK(K72,K$70:K$89,0)+COUNTIF(K$70:K72,K72)-1)</f>
        <v>11</v>
      </c>
      <c r="L94" s="9">
        <f>IF(ISERROR(RANK(L72,L$70:L$89,0)+COUNTIF(L$70:L72,L72)-1),"",RANK(L72,L$70:L$89,0)+COUNTIF(L$70:L72,L72)-1)</f>
        <v>15</v>
      </c>
      <c r="M94" s="9">
        <f>IF(ISERROR(RANK(M72,M$70:M$89,0)+COUNTIF(M$70:M72,M72)-1),"",RANK(M72,M$70:M$89,0)+COUNTIF(M$70:M72,M72)-1)</f>
        <v>16</v>
      </c>
      <c r="N94" s="9">
        <f>IF(ISERROR(RANK(N72,N$70:N$89,0)+COUNTIF(N$70:N72,N72)-1),"",RANK(N72,N$70:N$89,0)+COUNTIF(N$70:N72,N72)-1)</f>
        <v>14</v>
      </c>
      <c r="O94" s="9">
        <f>IF(ISERROR(RANK(O72,O$70:O$89,0)+COUNTIF(O$70:O72,O72)-1),"",RANK(O72,O$70:O$89,0)+COUNTIF(O$70:O72,O72)-1)</f>
        <v>20</v>
      </c>
      <c r="P94" s="9">
        <f>IF(ISERROR(RANK(P72,P$70:P$89,0)+COUNTIF(P$70:P72,P72)-1),"",RANK(P72,P$70:P$89,0)+COUNTIF(P$70:P72,P72)-1)</f>
        <v>15</v>
      </c>
      <c r="Q94" s="9">
        <f>IF(ISERROR(RANK(Q72,Q$70:Q$89,0)+COUNTIF(Q$70:Q72,Q72)-1),"",RANK(Q72,Q$70:Q$89,0)+COUNTIF(Q$70:Q72,Q72)-1)</f>
        <v>13</v>
      </c>
      <c r="R94" s="9">
        <f>IF(ISERROR(RANK(R72,R$70:R$89,0)+COUNTIF(R$70:R72,R72)-1),"",RANK(R72,R$70:R$89,0)+COUNTIF(R$70:R72,R72)-1)</f>
        <v>11</v>
      </c>
      <c r="S94" s="9">
        <f>IF(ISERROR(RANK(S72,S$70:S$89,0)+COUNTIF(S$70:S72,S72)-1),"",RANK(S72,S$70:S$89,0)+COUNTIF(S$70:S72,S72)-1)</f>
        <v>12</v>
      </c>
      <c r="T94" s="9">
        <f>IF(ISERROR(RANK(T72,T$70:T$89,0)+COUNTIF(T$70:T72,T72)-1),"",RANK(T72,T$70:T$89,0)+COUNTIF(T$70:T72,T72)-1)</f>
        <v>15</v>
      </c>
      <c r="U94" s="9">
        <f>IF(ISERROR(RANK(U72,U$70:U$89,0)+COUNTIF(U$70:U72,U72)-1),"",RANK(U72,U$70:U$89,0)+COUNTIF(U$70:U72,U72)-1)</f>
        <v>18</v>
      </c>
      <c r="V94" s="9">
        <f>IF(ISERROR(RANK(V72,V$70:V$89,0)+COUNTIF(V$70:V72,V72)-1),"",RANK(V72,V$70:V$89,0)+COUNTIF(V$70:V72,V72)-1)</f>
        <v>16</v>
      </c>
      <c r="W94" s="9">
        <f>IF(ISERROR(RANK(W72,W$70:W$89,0)+COUNTIF(W$70:W72,W72)-1),"",RANK(W72,W$70:W$89,0)+COUNTIF(W$70:W72,W72)-1)</f>
        <v>16</v>
      </c>
      <c r="X94" s="9">
        <f>IF(ISERROR(RANK(X72,X$70:X$89,0)+COUNTIF(X$70:X72,X72)-1),"",RANK(X72,X$70:X$89,0)+COUNTIF(X$70:X72,X72)-1)</f>
        <v>20</v>
      </c>
      <c r="Y94" s="9">
        <f>IF(ISERROR(RANK(Y72,Y$70:Y$89,0)+COUNTIF(Y$70:Y72,Y72)-1),"",RANK(Y72,Y$70:Y$89,0)+COUNTIF(Y$70:Y72,Y72)-1)</f>
        <v>19</v>
      </c>
      <c r="Z94" s="9">
        <f>IF(ISERROR(RANK(Z72,Z$70:Z$89,0)+COUNTIF(Z$70:Z72,Z72)-1),"",RANK(Z72,Z$70:Z$89,0)+COUNTIF(Z$70:Z72,Z72)-1)</f>
        <v>15</v>
      </c>
      <c r="AA94" s="9">
        <f>IF(ISERROR(RANK(AA72,AA$70:AA$89,0)+COUNTIF(AA$70:AA72,AA72)-1),"",RANK(AA72,AA$70:AA$89,0)+COUNTIF(AA$70:AA72,AA72)-1)</f>
        <v>18</v>
      </c>
      <c r="AB94" s="9">
        <f>IF(ISERROR(RANK(AB72,AB$70:AB$89,0)+COUNTIF(AB$70:AB72,AB72)-1),"",RANK(AB72,AB$70:AB$89,0)+COUNTIF(AB$70:AB72,AB72)-1)</f>
        <v>16</v>
      </c>
      <c r="AC94" s="9">
        <f>IF(ISERROR(RANK(AC72,AC$70:AC$89,0)+COUNTIF(AC$70:AC72,AC72)-1),"",RANK(AC72,AC$70:AC$89,0)+COUNTIF(AC$70:AC72,AC72)-1)</f>
        <v>9</v>
      </c>
      <c r="AD94" s="9">
        <f>IF(ISERROR(RANK(AD72,AD$70:AD$89,0)+COUNTIF(AD$70:AD72,AD72)-1),"",RANK(AD72,AD$70:AD$89,0)+COUNTIF(AD$70:AD72,AD72)-1)</f>
        <v>12</v>
      </c>
      <c r="AE94" s="9">
        <f>IF(ISERROR(RANK(AE72,AE$70:AE$89,0)+COUNTIF(AE$70:AE72,AE72)-1),"",RANK(AE72,AE$70:AE$89,0)+COUNTIF(AE$70:AE72,AE72)-1)</f>
        <v>15</v>
      </c>
      <c r="AF94" s="9">
        <f>IF(ISERROR(RANK(AF72,AF$70:AF$89,0)+COUNTIF(AF$70:AF72,AF72)-1),"",RANK(AF72,AF$70:AF$89,0)+COUNTIF(AF$70:AF72,AF72)-1)</f>
        <v>13</v>
      </c>
      <c r="AG94" s="9">
        <f>IF(ISERROR(RANK(AG72,AG$70:AG$89,0)+COUNTIF(AG$70:AG72,AG72)-1),"",RANK(AG72,AG$70:AG$89,0)+COUNTIF(AG$70:AG72,AG72)-1)</f>
        <v>13</v>
      </c>
      <c r="AH94" s="9">
        <f>IF(ISERROR(RANK(AH72,AH$70:AH$89,0)+COUNTIF(AH$70:AH72,AH72)-1),"",RANK(AH72,AH$70:AH$89,0)+COUNTIF(AH$70:AH72,AH72)-1)</f>
        <v>18</v>
      </c>
      <c r="AI94" s="9">
        <f>IF(ISERROR(RANK(AI72,AI$70:AI$89,0)+COUNTIF(AI$70:AI72,AI72)-1),"",RANK(AI72,AI$70:AI$89,0)+COUNTIF(AI$70:AI72,AI72)-1)</f>
        <v>16</v>
      </c>
      <c r="AJ94" s="9" t="str">
        <f>IF(ISERROR(RANK(AJ72,AJ$70:AJ$89,0)+COUNTIF(AJ$70:AJ72,AJ72)-1),"",RANK(AJ72,AJ$70:AJ$89,0)+COUNTIF(AJ$70:AJ72,AJ72)-1)</f>
        <v/>
      </c>
      <c r="AK94" s="9" t="str">
        <f>IF(ISERROR(RANK(AK72,AK$70:AK$89,0)+COUNTIF(AK$70:AK72,AK72)-1),"",RANK(AK72,AK$70:AK$89,0)+COUNTIF(AK$70:AK72,AK72)-1)</f>
        <v/>
      </c>
      <c r="AL94" s="9" t="str">
        <f>IF(ISERROR(RANK(AL72,AL$70:AL$89,0)+COUNTIF(AL$70:AL72,AL72)-1),"",RANK(AL72,AL$70:AL$89,0)+COUNTIF(AL$70:AL72,AL72)-1)</f>
        <v/>
      </c>
      <c r="AM94" s="9" t="str">
        <f>IF(ISERROR(RANK(AM72,AM$70:AM$89,0)+COUNTIF(AM$70:AM72,AM72)-1),"",RANK(AM72,AM$70:AM$89,0)+COUNTIF(AM$70:AM72,AM72)-1)</f>
        <v/>
      </c>
    </row>
    <row r="95" spans="1:39" ht="12.75" customHeight="1" x14ac:dyDescent="0.35">
      <c r="A95" s="68" t="str">
        <f t="shared" si="8"/>
        <v>Burnley</v>
      </c>
      <c r="B95" s="9">
        <f>IF(ISERROR(RANK(B73,B$70:B$89,0)+COUNTIF(B$70:B73,B73)-1),"",RANK(B73,B$70:B$89,0)+COUNTIF(B$70:B73,B73)-1)</f>
        <v>14</v>
      </c>
      <c r="C95" s="9">
        <f>IF(ISERROR(RANK(C73,C$70:C$89,0)+COUNTIF(C$70:C73,C73)-1),"",RANK(C73,C$70:C$89,0)+COUNTIF(C$70:C73,C73)-1)</f>
        <v>13</v>
      </c>
      <c r="D95" s="9">
        <f>IF(ISERROR(RANK(D73,D$70:D$89,0)+COUNTIF(D$70:D73,D73)-1),"",RANK(D73,D$70:D$89,0)+COUNTIF(D$70:D73,D73)-1)</f>
        <v>15</v>
      </c>
      <c r="E95" s="9">
        <f>IF(ISERROR(RANK(E73,E$70:E$89,0)+COUNTIF(E$70:E73,E73)-1),"",RANK(E73,E$70:E$89,0)+COUNTIF(E$70:E73,E73)-1)</f>
        <v>14</v>
      </c>
      <c r="F95" s="9">
        <f>IF(ISERROR(RANK(F73,F$70:F$89,0)+COUNTIF(F$70:F73,F73)-1),"",RANK(F73,F$70:F$89,0)+COUNTIF(F$70:F73,F73)-1)</f>
        <v>14</v>
      </c>
      <c r="G95" s="9">
        <f>IF(ISERROR(RANK(G73,G$70:G$89,0)+COUNTIF(G$70:G73,G73)-1),"",RANK(G73,G$70:G$89,0)+COUNTIF(G$70:G73,G73)-1)</f>
        <v>16</v>
      </c>
      <c r="H95" s="9">
        <f>IF(ISERROR(RANK(H73,H$70:H$89,0)+COUNTIF(H$70:H73,H73)-1),"",RANK(H73,H$70:H$89,0)+COUNTIF(H$70:H73,H73)-1)</f>
        <v>17</v>
      </c>
      <c r="I95" s="9">
        <f>IF(ISERROR(RANK(I73,I$70:I$89,0)+COUNTIF(I$70:I73,I73)-1),"",RANK(I73,I$70:I$89,0)+COUNTIF(I$70:I73,I73)-1)</f>
        <v>16</v>
      </c>
      <c r="J95" s="9">
        <f>IF(ISERROR(RANK(J73,J$70:J$89,0)+COUNTIF(J$70:J73,J73)-1),"",RANK(J73,J$70:J$89,0)+COUNTIF(J$70:J73,J73)-1)</f>
        <v>18</v>
      </c>
      <c r="K95" s="9">
        <f>IF(ISERROR(RANK(K73,K$70:K$89,0)+COUNTIF(K$70:K73,K73)-1),"",RANK(K73,K$70:K$89,0)+COUNTIF(K$70:K73,K73)-1)</f>
        <v>12</v>
      </c>
      <c r="L95" s="9">
        <f>IF(ISERROR(RANK(L73,L$70:L$89,0)+COUNTIF(L$70:L73,L73)-1),"",RANK(L73,L$70:L$89,0)+COUNTIF(L$70:L73,L73)-1)</f>
        <v>13</v>
      </c>
      <c r="M95" s="9">
        <f>IF(ISERROR(RANK(M73,M$70:M$89,0)+COUNTIF(M$70:M73,M73)-1),"",RANK(M73,M$70:M$89,0)+COUNTIF(M$70:M73,M73)-1)</f>
        <v>12</v>
      </c>
      <c r="N95" s="9">
        <f>IF(ISERROR(RANK(N73,N$70:N$89,0)+COUNTIF(N$70:N73,N73)-1),"",RANK(N73,N$70:N$89,0)+COUNTIF(N$70:N73,N73)-1)</f>
        <v>17</v>
      </c>
      <c r="O95" s="9">
        <f>IF(ISERROR(RANK(O73,O$70:O$89,0)+COUNTIF(O$70:O73,O73)-1),"",RANK(O73,O$70:O$89,0)+COUNTIF(O$70:O73,O73)-1)</f>
        <v>16</v>
      </c>
      <c r="P95" s="9">
        <f>IF(ISERROR(RANK(P73,P$70:P$89,0)+COUNTIF(P$70:P73,P73)-1),"",RANK(P73,P$70:P$89,0)+COUNTIF(P$70:P73,P73)-1)</f>
        <v>16</v>
      </c>
      <c r="Q95" s="9">
        <f>IF(ISERROR(RANK(Q73,Q$70:Q$89,0)+COUNTIF(Q$70:Q73,Q73)-1),"",RANK(Q73,Q$70:Q$89,0)+COUNTIF(Q$70:Q73,Q73)-1)</f>
        <v>12</v>
      </c>
      <c r="R95" s="9">
        <f>IF(ISERROR(RANK(R73,R$70:R$89,0)+COUNTIF(R$70:R73,R73)-1),"",RANK(R73,R$70:R$89,0)+COUNTIF(R$70:R73,R73)-1)</f>
        <v>12</v>
      </c>
      <c r="S95" s="9">
        <f>IF(ISERROR(RANK(S73,S$70:S$89,0)+COUNTIF(S$70:S73,S73)-1),"",RANK(S73,S$70:S$89,0)+COUNTIF(S$70:S73,S73)-1)</f>
        <v>11</v>
      </c>
      <c r="T95" s="9">
        <f>IF(ISERROR(RANK(T73,T$70:T$89,0)+COUNTIF(T$70:T73,T73)-1),"",RANK(T73,T$70:T$89,0)+COUNTIF(T$70:T73,T73)-1)</f>
        <v>8</v>
      </c>
      <c r="U95" s="9">
        <f>IF(ISERROR(RANK(U73,U$70:U$89,0)+COUNTIF(U$70:U73,U73)-1),"",RANK(U73,U$70:U$89,0)+COUNTIF(U$70:U73,U73)-1)</f>
        <v>11</v>
      </c>
      <c r="V95" s="9">
        <f>IF(ISERROR(RANK(V73,V$70:V$89,0)+COUNTIF(V$70:V73,V73)-1),"",RANK(V73,V$70:V$89,0)+COUNTIF(V$70:V73,V73)-1)</f>
        <v>13</v>
      </c>
      <c r="W95" s="9">
        <f>IF(ISERROR(RANK(W73,W$70:W$89,0)+COUNTIF(W$70:W73,W73)-1),"",RANK(W73,W$70:W$89,0)+COUNTIF(W$70:W73,W73)-1)</f>
        <v>15</v>
      </c>
      <c r="X95" s="9">
        <f>IF(ISERROR(RANK(X73,X$70:X$89,0)+COUNTIF(X$70:X73,X73)-1),"",RANK(X73,X$70:X$89,0)+COUNTIF(X$70:X73,X73)-1)</f>
        <v>16</v>
      </c>
      <c r="Y95" s="9">
        <f>IF(ISERROR(RANK(Y73,Y$70:Y$89,0)+COUNTIF(Y$70:Y73,Y73)-1),"",RANK(Y73,Y$70:Y$89,0)+COUNTIF(Y$70:Y73,Y73)-1)</f>
        <v>20</v>
      </c>
      <c r="Z95" s="9">
        <f>IF(ISERROR(RANK(Z73,Z$70:Z$89,0)+COUNTIF(Z$70:Z73,Z73)-1),"",RANK(Z73,Z$70:Z$89,0)+COUNTIF(Z$70:Z73,Z73)-1)</f>
        <v>17</v>
      </c>
      <c r="AA95" s="9">
        <f>IF(ISERROR(RANK(AA73,AA$70:AA$89,0)+COUNTIF(AA$70:AA73,AA73)-1),"",RANK(AA73,AA$70:AA$89,0)+COUNTIF(AA$70:AA73,AA73)-1)</f>
        <v>20</v>
      </c>
      <c r="AB95" s="9">
        <f>IF(ISERROR(RANK(AB73,AB$70:AB$89,0)+COUNTIF(AB$70:AB73,AB73)-1),"",RANK(AB73,AB$70:AB$89,0)+COUNTIF(AB$70:AB73,AB73)-1)</f>
        <v>19</v>
      </c>
      <c r="AC95" s="9">
        <f>IF(ISERROR(RANK(AC73,AC$70:AC$89,0)+COUNTIF(AC$70:AC73,AC73)-1),"",RANK(AC73,AC$70:AC$89,0)+COUNTIF(AC$70:AC73,AC73)-1)</f>
        <v>15</v>
      </c>
      <c r="AD95" s="9">
        <f>IF(ISERROR(RANK(AD73,AD$70:AD$89,0)+COUNTIF(AD$70:AD73,AD73)-1),"",RANK(AD73,AD$70:AD$89,0)+COUNTIF(AD$70:AD73,AD73)-1)</f>
        <v>14</v>
      </c>
      <c r="AE95" s="9">
        <f>IF(ISERROR(RANK(AE73,AE$70:AE$89,0)+COUNTIF(AE$70:AE73,AE73)-1),"",RANK(AE73,AE$70:AE$89,0)+COUNTIF(AE$70:AE73,AE73)-1)</f>
        <v>13</v>
      </c>
      <c r="AF95" s="9">
        <f>IF(ISERROR(RANK(AF73,AF$70:AF$89,0)+COUNTIF(AF$70:AF73,AF73)-1),"",RANK(AF73,AF$70:AF$89,0)+COUNTIF(AF$70:AF73,AF73)-1)</f>
        <v>12</v>
      </c>
      <c r="AG95" s="9">
        <f>IF(ISERROR(RANK(AG73,AG$70:AG$89,0)+COUNTIF(AG$70:AG73,AG73)-1),"",RANK(AG73,AG$70:AG$89,0)+COUNTIF(AG$70:AG73,AG73)-1)</f>
        <v>17</v>
      </c>
      <c r="AH95" s="9">
        <f>IF(ISERROR(RANK(AH73,AH$70:AH$89,0)+COUNTIF(AH$70:AH73,AH73)-1),"",RANK(AH73,AH$70:AH$89,0)+COUNTIF(AH$70:AH73,AH73)-1)</f>
        <v>17</v>
      </c>
      <c r="AI95" s="9">
        <f>IF(ISERROR(RANK(AI73,AI$70:AI$89,0)+COUNTIF(AI$70:AI73,AI73)-1),"",RANK(AI73,AI$70:AI$89,0)+COUNTIF(AI$70:AI73,AI73)-1)</f>
        <v>18</v>
      </c>
      <c r="AJ95" s="9" t="str">
        <f>IF(ISERROR(RANK(AJ73,AJ$70:AJ$89,0)+COUNTIF(AJ$70:AJ73,AJ73)-1),"",RANK(AJ73,AJ$70:AJ$89,0)+COUNTIF(AJ$70:AJ73,AJ73)-1)</f>
        <v/>
      </c>
      <c r="AK95" s="9" t="str">
        <f>IF(ISERROR(RANK(AK73,AK$70:AK$89,0)+COUNTIF(AK$70:AK73,AK73)-1),"",RANK(AK73,AK$70:AK$89,0)+COUNTIF(AK$70:AK73,AK73)-1)</f>
        <v/>
      </c>
      <c r="AL95" s="9" t="str">
        <f>IF(ISERROR(RANK(AL73,AL$70:AL$89,0)+COUNTIF(AL$70:AL73,AL73)-1),"",RANK(AL73,AL$70:AL$89,0)+COUNTIF(AL$70:AL73,AL73)-1)</f>
        <v/>
      </c>
      <c r="AM95" s="9" t="str">
        <f>IF(ISERROR(RANK(AM73,AM$70:AM$89,0)+COUNTIF(AM$70:AM73,AM73)-1),"",RANK(AM73,AM$70:AM$89,0)+COUNTIF(AM$70:AM73,AM73)-1)</f>
        <v/>
      </c>
    </row>
    <row r="96" spans="1:39" ht="12.75" customHeight="1" x14ac:dyDescent="0.35">
      <c r="A96" s="68" t="str">
        <f t="shared" si="8"/>
        <v>Cardiff</v>
      </c>
      <c r="B96" s="9">
        <f>IF(ISERROR(RANK(B74,B$70:B$89,0)+COUNTIF(B$70:B74,B74)-1),"",RANK(B74,B$70:B$89,0)+COUNTIF(B$70:B74,B74)-1)</f>
        <v>17</v>
      </c>
      <c r="C96" s="9">
        <f>IF(ISERROR(RANK(C74,C$70:C$89,0)+COUNTIF(C$70:C74,C74)-1),"",RANK(C74,C$70:C$89,0)+COUNTIF(C$70:C74,C74)-1)</f>
        <v>17</v>
      </c>
      <c r="D96" s="9">
        <f>IF(ISERROR(RANK(D74,D$70:D$89,0)+COUNTIF(D$70:D74,D74)-1),"",RANK(D74,D$70:D$89,0)+COUNTIF(D$70:D74,D74)-1)</f>
        <v>19</v>
      </c>
      <c r="E96" s="9">
        <f>IF(ISERROR(RANK(E74,E$70:E$89,0)+COUNTIF(E$70:E74,E74)-1),"",RANK(E74,E$70:E$89,0)+COUNTIF(E$70:E74,E74)-1)</f>
        <v>20</v>
      </c>
      <c r="F96" s="9">
        <f>IF(ISERROR(RANK(F74,F$70:F$89,0)+COUNTIF(F$70:F74,F74)-1),"",RANK(F74,F$70:F$89,0)+COUNTIF(F$70:F74,F74)-1)</f>
        <v>20</v>
      </c>
      <c r="G96" s="9">
        <f>IF(ISERROR(RANK(G74,G$70:G$89,0)+COUNTIF(G$70:G74,G74)-1),"",RANK(G74,G$70:G$89,0)+COUNTIF(G$70:G74,G74)-1)</f>
        <v>20</v>
      </c>
      <c r="H96" s="9">
        <f>IF(ISERROR(RANK(H74,H$70:H$89,0)+COUNTIF(H$70:H74,H74)-1),"",RANK(H74,H$70:H$89,0)+COUNTIF(H$70:H74,H74)-1)</f>
        <v>20</v>
      </c>
      <c r="I96" s="9">
        <f>IF(ISERROR(RANK(I74,I$70:I$89,0)+COUNTIF(I$70:I74,I74)-1),"",RANK(I74,I$70:I$89,0)+COUNTIF(I$70:I74,I74)-1)</f>
        <v>20</v>
      </c>
      <c r="J96" s="9">
        <f>IF(ISERROR(RANK(J74,J$70:J$89,0)+COUNTIF(J$70:J74,J74)-1),"",RANK(J74,J$70:J$89,0)+COUNTIF(J$70:J74,J74)-1)</f>
        <v>17</v>
      </c>
      <c r="K96" s="9">
        <f>IF(ISERROR(RANK(K74,K$70:K$89,0)+COUNTIF(K$70:K74,K74)-1),"",RANK(K74,K$70:K$89,0)+COUNTIF(K$70:K74,K74)-1)</f>
        <v>17</v>
      </c>
      <c r="L96" s="9">
        <f>IF(ISERROR(RANK(L74,L$70:L$89,0)+COUNTIF(L$70:L74,L74)-1),"",RANK(L74,L$70:L$89,0)+COUNTIF(L$70:L74,L74)-1)</f>
        <v>14</v>
      </c>
      <c r="M96" s="9">
        <f>IF(ISERROR(RANK(M74,M$70:M$89,0)+COUNTIF(M$70:M74,M74)-1),"",RANK(M74,M$70:M$89,0)+COUNTIF(M$70:M74,M74)-1)</f>
        <v>15</v>
      </c>
      <c r="N96" s="9">
        <f>IF(ISERROR(RANK(N74,N$70:N$89,0)+COUNTIF(N$70:N74,N74)-1),"",RANK(N74,N$70:N$89,0)+COUNTIF(N$70:N74,N74)-1)</f>
        <v>19</v>
      </c>
      <c r="O96" s="9">
        <f>IF(ISERROR(RANK(O74,O$70:O$89,0)+COUNTIF(O$70:O74,O74)-1),"",RANK(O74,O$70:O$89,0)+COUNTIF(O$70:O74,O74)-1)</f>
        <v>15</v>
      </c>
      <c r="P96" s="9">
        <f>IF(ISERROR(RANK(P74,P$70:P$89,0)+COUNTIF(P$70:P74,P74)-1),"",RANK(P74,P$70:P$89,0)+COUNTIF(P$70:P74,P74)-1)</f>
        <v>19</v>
      </c>
      <c r="Q96" s="9">
        <f>IF(ISERROR(RANK(Q74,Q$70:Q$89,0)+COUNTIF(Q$70:Q74,Q74)-1),"",RANK(Q74,Q$70:Q$89,0)+COUNTIF(Q$70:Q74,Q74)-1)</f>
        <v>19</v>
      </c>
      <c r="R96" s="9">
        <f>IF(ISERROR(RANK(R74,R$70:R$89,0)+COUNTIF(R$70:R74,R74)-1),"",RANK(R74,R$70:R$89,0)+COUNTIF(R$70:R74,R74)-1)</f>
        <v>20</v>
      </c>
      <c r="S96" s="9">
        <f>IF(ISERROR(RANK(S74,S$70:S$89,0)+COUNTIF(S$70:S74,S74)-1),"",RANK(S74,S$70:S$89,0)+COUNTIF(S$70:S74,S74)-1)</f>
        <v>18</v>
      </c>
      <c r="T96" s="9">
        <f>IF(ISERROR(RANK(T74,T$70:T$89,0)+COUNTIF(T$70:T74,T74)-1),"",RANK(T74,T$70:T$89,0)+COUNTIF(T$70:T74,T74)-1)</f>
        <v>19</v>
      </c>
      <c r="U96" s="9">
        <f>IF(ISERROR(RANK(U74,U$70:U$89,0)+COUNTIF(U$70:U74,U74)-1),"",RANK(U74,U$70:U$89,0)+COUNTIF(U$70:U74,U74)-1)</f>
        <v>20</v>
      </c>
      <c r="V96" s="9">
        <f>IF(ISERROR(RANK(V74,V$70:V$89,0)+COUNTIF(V$70:V74,V74)-1),"",RANK(V74,V$70:V$89,0)+COUNTIF(V$70:V74,V74)-1)</f>
        <v>17</v>
      </c>
      <c r="W96" s="9">
        <f>IF(ISERROR(RANK(W74,W$70:W$89,0)+COUNTIF(W$70:W74,W74)-1),"",RANK(W74,W$70:W$89,0)+COUNTIF(W$70:W74,W74)-1)</f>
        <v>19</v>
      </c>
      <c r="X96" s="9">
        <f>IF(ISERROR(RANK(X74,X$70:X$89,0)+COUNTIF(X$70:X74,X74)-1),"",RANK(X74,X$70:X$89,0)+COUNTIF(X$70:X74,X74)-1)</f>
        <v>18</v>
      </c>
      <c r="Y96" s="9">
        <f>IF(ISERROR(RANK(Y74,Y$70:Y$89,0)+COUNTIF(Y$70:Y74,Y74)-1),"",RANK(Y74,Y$70:Y$89,0)+COUNTIF(Y$70:Y74,Y74)-1)</f>
        <v>13</v>
      </c>
      <c r="Z96" s="9">
        <f>IF(ISERROR(RANK(Z74,Z$70:Z$89,0)+COUNTIF(Z$70:Z74,Z74)-1),"",RANK(Z74,Z$70:Z$89,0)+COUNTIF(Z$70:Z74,Z74)-1)</f>
        <v>12</v>
      </c>
      <c r="AA96" s="9">
        <f>IF(ISERROR(RANK(AA74,AA$70:AA$89,0)+COUNTIF(AA$70:AA74,AA74)-1),"",RANK(AA74,AA$70:AA$89,0)+COUNTIF(AA$70:AA74,AA74)-1)</f>
        <v>11</v>
      </c>
      <c r="AB96" s="9">
        <f>IF(ISERROR(RANK(AB74,AB$70:AB$89,0)+COUNTIF(AB$70:AB74,AB74)-1),"",RANK(AB74,AB$70:AB$89,0)+COUNTIF(AB$70:AB74,AB74)-1)</f>
        <v>10</v>
      </c>
      <c r="AC96" s="9">
        <f>IF(ISERROR(RANK(AC74,AC$70:AC$89,0)+COUNTIF(AC$70:AC74,AC74)-1),"",RANK(AC74,AC$70:AC$89,0)+COUNTIF(AC$70:AC74,AC74)-1)</f>
        <v>12</v>
      </c>
      <c r="AD96" s="9">
        <f>IF(ISERROR(RANK(AD74,AD$70:AD$89,0)+COUNTIF(AD$70:AD74,AD74)-1),"",RANK(AD74,AD$70:AD$89,0)+COUNTIF(AD$70:AD74,AD74)-1)</f>
        <v>20</v>
      </c>
      <c r="AE96" s="9">
        <f>IF(ISERROR(RANK(AE74,AE$70:AE$89,0)+COUNTIF(AE$70:AE74,AE74)-1),"",RANK(AE74,AE$70:AE$89,0)+COUNTIF(AE$70:AE74,AE74)-1)</f>
        <v>20</v>
      </c>
      <c r="AF96" s="9">
        <f>IF(ISERROR(RANK(AF74,AF$70:AF$89,0)+COUNTIF(AF$70:AF74,AF74)-1),"",RANK(AF74,AF$70:AF$89,0)+COUNTIF(AF$70:AF74,AF74)-1)</f>
        <v>20</v>
      </c>
      <c r="AG96" s="9">
        <f>IF(ISERROR(RANK(AG74,AG$70:AG$89,0)+COUNTIF(AG$70:AG74,AG74)-1),"",RANK(AG74,AG$70:AG$89,0)+COUNTIF(AG$70:AG74,AG74)-1)</f>
        <v>20</v>
      </c>
      <c r="AH96" s="9">
        <f>IF(ISERROR(RANK(AH74,AH$70:AH$89,0)+COUNTIF(AH$70:AH74,AH74)-1),"",RANK(AH74,AH$70:AH$89,0)+COUNTIF(AH$70:AH74,AH74)-1)</f>
        <v>20</v>
      </c>
      <c r="AI96" s="9">
        <f>IF(ISERROR(RANK(AI74,AI$70:AI$89,0)+COUNTIF(AI$70:AI74,AI74)-1),"",RANK(AI74,AI$70:AI$89,0)+COUNTIF(AI$70:AI74,AI74)-1)</f>
        <v>19</v>
      </c>
      <c r="AJ96" s="9" t="str">
        <f>IF(ISERROR(RANK(AJ74,AJ$70:AJ$89,0)+COUNTIF(AJ$70:AJ74,AJ74)-1),"",RANK(AJ74,AJ$70:AJ$89,0)+COUNTIF(AJ$70:AJ74,AJ74)-1)</f>
        <v/>
      </c>
      <c r="AK96" s="9" t="str">
        <f>IF(ISERROR(RANK(AK74,AK$70:AK$89,0)+COUNTIF(AK$70:AK74,AK74)-1),"",RANK(AK74,AK$70:AK$89,0)+COUNTIF(AK$70:AK74,AK74)-1)</f>
        <v/>
      </c>
      <c r="AL96" s="9" t="str">
        <f>IF(ISERROR(RANK(AL74,AL$70:AL$89,0)+COUNTIF(AL$70:AL74,AL74)-1),"",RANK(AL74,AL$70:AL$89,0)+COUNTIF(AL$70:AL74,AL74)-1)</f>
        <v/>
      </c>
      <c r="AM96" s="9" t="str">
        <f>IF(ISERROR(RANK(AM74,AM$70:AM$89,0)+COUNTIF(AM$70:AM74,AM74)-1),"",RANK(AM74,AM$70:AM$89,0)+COUNTIF(AM$70:AM74,AM74)-1)</f>
        <v/>
      </c>
    </row>
    <row r="97" spans="1:39" ht="12.75" customHeight="1" x14ac:dyDescent="0.35">
      <c r="A97" s="68" t="str">
        <f t="shared" si="8"/>
        <v>Chelsea</v>
      </c>
      <c r="B97" s="9">
        <f>IF(ISERROR(RANK(B75,B$70:B$89,0)+COUNTIF(B$70:B75,B75)-1),"",RANK(B75,B$70:B$89,0)+COUNTIF(B$70:B75,B75)-1)</f>
        <v>5</v>
      </c>
      <c r="C97" s="9">
        <f>IF(ISERROR(RANK(C75,C$70:C$89,0)+COUNTIF(C$70:C75,C75)-1),"",RANK(C75,C$70:C$89,0)+COUNTIF(C$70:C75,C75)-1)</f>
        <v>5</v>
      </c>
      <c r="D97" s="9">
        <f>IF(ISERROR(RANK(D75,D$70:D$89,0)+COUNTIF(D$70:D75,D75)-1),"",RANK(D75,D$70:D$89,0)+COUNTIF(D$70:D75,D75)-1)</f>
        <v>6</v>
      </c>
      <c r="E97" s="9">
        <f>IF(ISERROR(RANK(E75,E$70:E$89,0)+COUNTIF(E$70:E75,E75)-1),"",RANK(E75,E$70:E$89,0)+COUNTIF(E$70:E75,E75)-1)</f>
        <v>6</v>
      </c>
      <c r="F97" s="9">
        <f>IF(ISERROR(RANK(F75,F$70:F$89,0)+COUNTIF(F$70:F75,F75)-1),"",RANK(F75,F$70:F$89,0)+COUNTIF(F$70:F75,F75)-1)</f>
        <v>6</v>
      </c>
      <c r="G97" s="9">
        <f>IF(ISERROR(RANK(G75,G$70:G$89,0)+COUNTIF(G$70:G75,G75)-1),"",RANK(G75,G$70:G$89,0)+COUNTIF(G$70:G75,G75)-1)</f>
        <v>7</v>
      </c>
      <c r="H97" s="9">
        <f>IF(ISERROR(RANK(H75,H$70:H$89,0)+COUNTIF(H$70:H75,H75)-1),"",RANK(H75,H$70:H$89,0)+COUNTIF(H$70:H75,H75)-1)</f>
        <v>7</v>
      </c>
      <c r="I97" s="9">
        <f>IF(ISERROR(RANK(I75,I$70:I$89,0)+COUNTIF(I$70:I75,I75)-1),"",RANK(I75,I$70:I$89,0)+COUNTIF(I$70:I75,I75)-1)</f>
        <v>7</v>
      </c>
      <c r="J97" s="9">
        <f>IF(ISERROR(RANK(J75,J$70:J$89,0)+COUNTIF(J$70:J75,J75)-1),"",RANK(J75,J$70:J$89,0)+COUNTIF(J$70:J75,J75)-1)</f>
        <v>7</v>
      </c>
      <c r="K97" s="9">
        <f>IF(ISERROR(RANK(K75,K$70:K$89,0)+COUNTIF(K$70:K75,K75)-1),"",RANK(K75,K$70:K$89,0)+COUNTIF(K$70:K75,K75)-1)</f>
        <v>7</v>
      </c>
      <c r="L97" s="9">
        <f>IF(ISERROR(RANK(L75,L$70:L$89,0)+COUNTIF(L$70:L75,L75)-1),"",RANK(L75,L$70:L$89,0)+COUNTIF(L$70:L75,L75)-1)</f>
        <v>6</v>
      </c>
      <c r="M97" s="9">
        <f>IF(ISERROR(RANK(M75,M$70:M$89,0)+COUNTIF(M$70:M75,M75)-1),"",RANK(M75,M$70:M$89,0)+COUNTIF(M$70:M75,M75)-1)</f>
        <v>6</v>
      </c>
      <c r="N97" s="9">
        <f>IF(ISERROR(RANK(N75,N$70:N$89,0)+COUNTIF(N$70:N75,N75)-1),"",RANK(N75,N$70:N$89,0)+COUNTIF(N$70:N75,N75)-1)</f>
        <v>7</v>
      </c>
      <c r="O97" s="9">
        <f>IF(ISERROR(RANK(O75,O$70:O$89,0)+COUNTIF(O$70:O75,O75)-1),"",RANK(O75,O$70:O$89,0)+COUNTIF(O$70:O75,O75)-1)</f>
        <v>6</v>
      </c>
      <c r="P97" s="9">
        <f>IF(ISERROR(RANK(P75,P$70:P$89,0)+COUNTIF(P$70:P75,P75)-1),"",RANK(P75,P$70:P$89,0)+COUNTIF(P$70:P75,P75)-1)</f>
        <v>5</v>
      </c>
      <c r="Q97" s="9">
        <f>IF(ISERROR(RANK(Q75,Q$70:Q$89,0)+COUNTIF(Q$70:Q75,Q75)-1),"",RANK(Q75,Q$70:Q$89,0)+COUNTIF(Q$70:Q75,Q75)-1)</f>
        <v>5</v>
      </c>
      <c r="R97" s="9">
        <f>IF(ISERROR(RANK(R75,R$70:R$89,0)+COUNTIF(R$70:R75,R75)-1),"",RANK(R75,R$70:R$89,0)+COUNTIF(R$70:R75,R75)-1)</f>
        <v>4</v>
      </c>
      <c r="S97" s="9">
        <f>IF(ISERROR(RANK(S75,S$70:S$89,0)+COUNTIF(S$70:S75,S75)-1),"",RANK(S75,S$70:S$89,0)+COUNTIF(S$70:S75,S75)-1)</f>
        <v>4</v>
      </c>
      <c r="T97" s="9">
        <f>IF(ISERROR(RANK(T75,T$70:T$89,0)+COUNTIF(T$70:T75,T75)-1),"",RANK(T75,T$70:T$89,0)+COUNTIF(T$70:T75,T75)-1)</f>
        <v>5</v>
      </c>
      <c r="U97" s="9">
        <f>IF(ISERROR(RANK(U75,U$70:U$89,0)+COUNTIF(U$70:U75,U75)-1),"",RANK(U75,U$70:U$89,0)+COUNTIF(U$70:U75,U75)-1)</f>
        <v>5</v>
      </c>
      <c r="V97" s="9">
        <f>IF(ISERROR(RANK(V75,V$70:V$89,0)+COUNTIF(V$70:V75,V75)-1),"",RANK(V75,V$70:V$89,0)+COUNTIF(V$70:V75,V75)-1)</f>
        <v>5</v>
      </c>
      <c r="W97" s="9">
        <f>IF(ISERROR(RANK(W75,W$70:W$89,0)+COUNTIF(W$70:W75,W75)-1),"",RANK(W75,W$70:W$89,0)+COUNTIF(W$70:W75,W75)-1)</f>
        <v>5</v>
      </c>
      <c r="X97" s="9">
        <f>IF(ISERROR(RANK(X75,X$70:X$89,0)+COUNTIF(X$70:X75,X75)-1),"",RANK(X75,X$70:X$89,0)+COUNTIF(X$70:X75,X75)-1)</f>
        <v>6</v>
      </c>
      <c r="Y97" s="9">
        <f>IF(ISERROR(RANK(Y75,Y$70:Y$89,0)+COUNTIF(Y$70:Y75,Y75)-1),"",RANK(Y75,Y$70:Y$89,0)+COUNTIF(Y$70:Y75,Y75)-1)</f>
        <v>6</v>
      </c>
      <c r="Z97" s="9">
        <f>IF(ISERROR(RANK(Z75,Z$70:Z$89,0)+COUNTIF(Z$70:Z75,Z75)-1),"",RANK(Z75,Z$70:Z$89,0)+COUNTIF(Z$70:Z75,Z75)-1)</f>
        <v>6</v>
      </c>
      <c r="AA97" s="9">
        <f>IF(ISERROR(RANK(AA75,AA$70:AA$89,0)+COUNTIF(AA$70:AA75,AA75)-1),"",RANK(AA75,AA$70:AA$89,0)+COUNTIF(AA$70:AA75,AA75)-1)</f>
        <v>7</v>
      </c>
      <c r="AB97" s="9">
        <f>IF(ISERROR(RANK(AB75,AB$70:AB$89,0)+COUNTIF(AB$70:AB75,AB75)-1),"",RANK(AB75,AB$70:AB$89,0)+COUNTIF(AB$70:AB75,AB75)-1)</f>
        <v>6</v>
      </c>
      <c r="AC97" s="9">
        <f>IF(ISERROR(RANK(AC75,AC$70:AC$89,0)+COUNTIF(AC$70:AC75,AC75)-1),"",RANK(AC75,AC$70:AC$89,0)+COUNTIF(AC$70:AC75,AC75)-1)</f>
        <v>6</v>
      </c>
      <c r="AD97" s="9">
        <f>IF(ISERROR(RANK(AD75,AD$70:AD$89,0)+COUNTIF(AD$70:AD75,AD75)-1),"",RANK(AD75,AD$70:AD$89,0)+COUNTIF(AD$70:AD75,AD75)-1)</f>
        <v>4</v>
      </c>
      <c r="AE97" s="9">
        <f>IF(ISERROR(RANK(AE75,AE$70:AE$89,0)+COUNTIF(AE$70:AE75,AE75)-1),"",RANK(AE75,AE$70:AE$89,0)+COUNTIF(AE$70:AE75,AE75)-1)</f>
        <v>6</v>
      </c>
      <c r="AF97" s="9">
        <f>IF(ISERROR(RANK(AF75,AF$70:AF$89,0)+COUNTIF(AF$70:AF75,AF75)-1),"",RANK(AF75,AF$70:AF$89,0)+COUNTIF(AF$70:AF75,AF75)-1)</f>
        <v>6</v>
      </c>
      <c r="AG97" s="9">
        <f>IF(ISERROR(RANK(AG75,AG$70:AG$89,0)+COUNTIF(AG$70:AG75,AG75)-1),"",RANK(AG75,AG$70:AG$89,0)+COUNTIF(AG$70:AG75,AG75)-1)</f>
        <v>7</v>
      </c>
      <c r="AH97" s="9">
        <f>IF(ISERROR(RANK(AH75,AH$70:AH$89,0)+COUNTIF(AH$70:AH75,AH75)-1),"",RANK(AH75,AH$70:AH$89,0)+COUNTIF(AH$70:AH75,AH75)-1)</f>
        <v>6</v>
      </c>
      <c r="AI97" s="9">
        <f>IF(ISERROR(RANK(AI75,AI$70:AI$89,0)+COUNTIF(AI$70:AI75,AI75)-1),"",RANK(AI75,AI$70:AI$89,0)+COUNTIF(AI$70:AI75,AI75)-1)</f>
        <v>8</v>
      </c>
      <c r="AJ97" s="9" t="str">
        <f>IF(ISERROR(RANK(AJ75,AJ$70:AJ$89,0)+COUNTIF(AJ$70:AJ75,AJ75)-1),"",RANK(AJ75,AJ$70:AJ$89,0)+COUNTIF(AJ$70:AJ75,AJ75)-1)</f>
        <v/>
      </c>
      <c r="AK97" s="9" t="str">
        <f>IF(ISERROR(RANK(AK75,AK$70:AK$89,0)+COUNTIF(AK$70:AK75,AK75)-1),"",RANK(AK75,AK$70:AK$89,0)+COUNTIF(AK$70:AK75,AK75)-1)</f>
        <v/>
      </c>
      <c r="AL97" s="9" t="str">
        <f>IF(ISERROR(RANK(AL75,AL$70:AL$89,0)+COUNTIF(AL$70:AL75,AL75)-1),"",RANK(AL75,AL$70:AL$89,0)+COUNTIF(AL$70:AL75,AL75)-1)</f>
        <v/>
      </c>
      <c r="AM97" s="9" t="str">
        <f>IF(ISERROR(RANK(AM75,AM$70:AM$89,0)+COUNTIF(AM$70:AM75,AM75)-1),"",RANK(AM75,AM$70:AM$89,0)+COUNTIF(AM$70:AM75,AM75)-1)</f>
        <v/>
      </c>
    </row>
    <row r="98" spans="1:39" ht="12.75" customHeight="1" x14ac:dyDescent="0.35">
      <c r="A98" s="68" t="str">
        <f t="shared" si="8"/>
        <v>Crystal Palace</v>
      </c>
      <c r="B98" s="9">
        <f>IF(ISERROR(RANK(B76,B$70:B$89,0)+COUNTIF(B$70:B76,B76)-1),"",RANK(B76,B$70:B$89,0)+COUNTIF(B$70:B76,B76)-1)</f>
        <v>10</v>
      </c>
      <c r="C98" s="9">
        <f>IF(ISERROR(RANK(C76,C$70:C$89,0)+COUNTIF(C$70:C76,C76)-1),"",RANK(C76,C$70:C$89,0)+COUNTIF(C$70:C76,C76)-1)</f>
        <v>9</v>
      </c>
      <c r="D98" s="9">
        <f>IF(ISERROR(RANK(D76,D$70:D$89,0)+COUNTIF(D$70:D76,D76)-1),"",RANK(D76,D$70:D$89,0)+COUNTIF(D$70:D76,D76)-1)</f>
        <v>9</v>
      </c>
      <c r="E98" s="9">
        <f>IF(ISERROR(RANK(E76,E$70:E$89,0)+COUNTIF(E$70:E76,E76)-1),"",RANK(E76,E$70:E$89,0)+COUNTIF(E$70:E76,E76)-1)</f>
        <v>9</v>
      </c>
      <c r="F98" s="9">
        <f>IF(ISERROR(RANK(F76,F$70:F$89,0)+COUNTIF(F$70:F76,F76)-1),"",RANK(F76,F$70:F$89,0)+COUNTIF(F$70:F76,F76)-1)</f>
        <v>10</v>
      </c>
      <c r="G98" s="9">
        <f>IF(ISERROR(RANK(G76,G$70:G$89,0)+COUNTIF(G$70:G76,G76)-1),"",RANK(G76,G$70:G$89,0)+COUNTIF(G$70:G76,G76)-1)</f>
        <v>8</v>
      </c>
      <c r="H98" s="9">
        <f>IF(ISERROR(RANK(H76,H$70:H$89,0)+COUNTIF(H$70:H76,H76)-1),"",RANK(H76,H$70:H$89,0)+COUNTIF(H$70:H76,H76)-1)</f>
        <v>10</v>
      </c>
      <c r="I98" s="9">
        <f>IF(ISERROR(RANK(I76,I$70:I$89,0)+COUNTIF(I$70:I76,I76)-1),"",RANK(I76,I$70:I$89,0)+COUNTIF(I$70:I76,I76)-1)</f>
        <v>9</v>
      </c>
      <c r="J98" s="9">
        <f>IF(ISERROR(RANK(J76,J$70:J$89,0)+COUNTIF(J$70:J76,J76)-1),"",RANK(J76,J$70:J$89,0)+COUNTIF(J$70:J76,J76)-1)</f>
        <v>19</v>
      </c>
      <c r="K98" s="9">
        <f>IF(ISERROR(RANK(K76,K$70:K$89,0)+COUNTIF(K$70:K76,K76)-1),"",RANK(K76,K$70:K$89,0)+COUNTIF(K$70:K76,K76)-1)</f>
        <v>14</v>
      </c>
      <c r="L98" s="9">
        <f>IF(ISERROR(RANK(L76,L$70:L$89,0)+COUNTIF(L$70:L76,L76)-1),"",RANK(L76,L$70:L$89,0)+COUNTIF(L$70:L76,L76)-1)</f>
        <v>20</v>
      </c>
      <c r="M98" s="9">
        <f>IF(ISERROR(RANK(M76,M$70:M$89,0)+COUNTIF(M$70:M76,M76)-1),"",RANK(M76,M$70:M$89,0)+COUNTIF(M$70:M76,M76)-1)</f>
        <v>18</v>
      </c>
      <c r="N98" s="9">
        <f>IF(ISERROR(RANK(N76,N$70:N$89,0)+COUNTIF(N$70:N76,N76)-1),"",RANK(N76,N$70:N$89,0)+COUNTIF(N$70:N76,N76)-1)</f>
        <v>13</v>
      </c>
      <c r="O98" s="9">
        <f>IF(ISERROR(RANK(O76,O$70:O$89,0)+COUNTIF(O$70:O76,O76)-1),"",RANK(O76,O$70:O$89,0)+COUNTIF(O$70:O76,O76)-1)</f>
        <v>11</v>
      </c>
      <c r="P98" s="9">
        <f>IF(ISERROR(RANK(P76,P$70:P$89,0)+COUNTIF(P$70:P76,P76)-1),"",RANK(P76,P$70:P$89,0)+COUNTIF(P$70:P76,P76)-1)</f>
        <v>10</v>
      </c>
      <c r="Q98" s="9">
        <f>IF(ISERROR(RANK(Q76,Q$70:Q$89,0)+COUNTIF(Q$70:Q76,Q76)-1),"",RANK(Q76,Q$70:Q$89,0)+COUNTIF(Q$70:Q76,Q76)-1)</f>
        <v>8</v>
      </c>
      <c r="R98" s="9">
        <f>IF(ISERROR(RANK(R76,R$70:R$89,0)+COUNTIF(R$70:R76,R76)-1),"",RANK(R76,R$70:R$89,0)+COUNTIF(R$70:R76,R76)-1)</f>
        <v>10</v>
      </c>
      <c r="S98" s="9">
        <f>IF(ISERROR(RANK(S76,S$70:S$89,0)+COUNTIF(S$70:S76,S76)-1),"",RANK(S76,S$70:S$89,0)+COUNTIF(S$70:S76,S76)-1)</f>
        <v>10</v>
      </c>
      <c r="T98" s="9">
        <f>IF(ISERROR(RANK(T76,T$70:T$89,0)+COUNTIF(T$70:T76,T76)-1),"",RANK(T76,T$70:T$89,0)+COUNTIF(T$70:T76,T76)-1)</f>
        <v>11</v>
      </c>
      <c r="U98" s="9">
        <f>IF(ISERROR(RANK(U76,U$70:U$89,0)+COUNTIF(U$70:U76,U76)-1),"",RANK(U76,U$70:U$89,0)+COUNTIF(U$70:U76,U76)-1)</f>
        <v>14</v>
      </c>
      <c r="V98" s="9">
        <f>IF(ISERROR(RANK(V76,V$70:V$89,0)+COUNTIF(V$70:V76,V76)-1),"",RANK(V76,V$70:V$89,0)+COUNTIF(V$70:V76,V76)-1)</f>
        <v>11</v>
      </c>
      <c r="W98" s="9">
        <f>IF(ISERROR(RANK(W76,W$70:W$89,0)+COUNTIF(W$70:W76,W76)-1),"",RANK(W76,W$70:W$89,0)+COUNTIF(W$70:W76,W76)-1)</f>
        <v>7</v>
      </c>
      <c r="X98" s="9">
        <f>IF(ISERROR(RANK(X76,X$70:X$89,0)+COUNTIF(X$70:X76,X76)-1),"",RANK(X76,X$70:X$89,0)+COUNTIF(X$70:X76,X76)-1)</f>
        <v>11</v>
      </c>
      <c r="Y98" s="9">
        <f>IF(ISERROR(RANK(Y76,Y$70:Y$89,0)+COUNTIF(Y$70:Y76,Y76)-1),"",RANK(Y76,Y$70:Y$89,0)+COUNTIF(Y$70:Y76,Y76)-1)</f>
        <v>7</v>
      </c>
      <c r="Z98" s="9">
        <f>IF(ISERROR(RANK(Z76,Z$70:Z$89,0)+COUNTIF(Z$70:Z76,Z76)-1),"",RANK(Z76,Z$70:Z$89,0)+COUNTIF(Z$70:Z76,Z76)-1)</f>
        <v>8</v>
      </c>
      <c r="AA98" s="9">
        <f>IF(ISERROR(RANK(AA76,AA$70:AA$89,0)+COUNTIF(AA$70:AA76,AA76)-1),"",RANK(AA76,AA$70:AA$89,0)+COUNTIF(AA$70:AA76,AA76)-1)</f>
        <v>9</v>
      </c>
      <c r="AB98" s="9">
        <f>IF(ISERROR(RANK(AB76,AB$70:AB$89,0)+COUNTIF(AB$70:AB76,AB76)-1),"",RANK(AB76,AB$70:AB$89,0)+COUNTIF(AB$70:AB76,AB76)-1)</f>
        <v>15</v>
      </c>
      <c r="AC98" s="9">
        <f>IF(ISERROR(RANK(AC76,AC$70:AC$89,0)+COUNTIF(AC$70:AC76,AC76)-1),"",RANK(AC76,AC$70:AC$89,0)+COUNTIF(AC$70:AC76,AC76)-1)</f>
        <v>10</v>
      </c>
      <c r="AD98" s="9">
        <f>IF(ISERROR(RANK(AD76,AD$70:AD$89,0)+COUNTIF(AD$70:AD76,AD76)-1),"",RANK(AD76,AD$70:AD$89,0)+COUNTIF(AD$70:AD76,AD76)-1)</f>
        <v>15</v>
      </c>
      <c r="AE98" s="9">
        <f>IF(ISERROR(RANK(AE76,AE$70:AE$89,0)+COUNTIF(AE$70:AE76,AE76)-1),"",RANK(AE76,AE$70:AE$89,0)+COUNTIF(AE$70:AE76,AE76)-1)</f>
        <v>14</v>
      </c>
      <c r="AF98" s="9">
        <f>IF(ISERROR(RANK(AF76,AF$70:AF$89,0)+COUNTIF(AF$70:AF76,AF76)-1),"",RANK(AF76,AF$70:AF$89,0)+COUNTIF(AF$70:AF76,AF76)-1)</f>
        <v>19</v>
      </c>
      <c r="AG98" s="9">
        <f>IF(ISERROR(RANK(AG76,AG$70:AG$89,0)+COUNTIF(AG$70:AG76,AG76)-1),"",RANK(AG76,AG$70:AG$89,0)+COUNTIF(AG$70:AG76,AG76)-1)</f>
        <v>9</v>
      </c>
      <c r="AH98" s="9">
        <f>IF(ISERROR(RANK(AH76,AH$70:AH$89,0)+COUNTIF(AH$70:AH76,AH76)-1),"",RANK(AH76,AH$70:AH$89,0)+COUNTIF(AH$70:AH76,AH76)-1)</f>
        <v>16</v>
      </c>
      <c r="AI98" s="9">
        <f>IF(ISERROR(RANK(AI76,AI$70:AI$89,0)+COUNTIF(AI$70:AI76,AI76)-1),"",RANK(AI76,AI$70:AI$89,0)+COUNTIF(AI$70:AI76,AI76)-1)</f>
        <v>9</v>
      </c>
      <c r="AJ98" s="9" t="str">
        <f>IF(ISERROR(RANK(AJ76,AJ$70:AJ$89,0)+COUNTIF(AJ$70:AJ76,AJ76)-1),"",RANK(AJ76,AJ$70:AJ$89,0)+COUNTIF(AJ$70:AJ76,AJ76)-1)</f>
        <v/>
      </c>
      <c r="AK98" s="9" t="str">
        <f>IF(ISERROR(RANK(AK76,AK$70:AK$89,0)+COUNTIF(AK$70:AK76,AK76)-1),"",RANK(AK76,AK$70:AK$89,0)+COUNTIF(AK$70:AK76,AK76)-1)</f>
        <v/>
      </c>
      <c r="AL98" s="9" t="str">
        <f>IF(ISERROR(RANK(AL76,AL$70:AL$89,0)+COUNTIF(AL$70:AL76,AL76)-1),"",RANK(AL76,AL$70:AL$89,0)+COUNTIF(AL$70:AL76,AL76)-1)</f>
        <v/>
      </c>
      <c r="AM98" s="9" t="str">
        <f>IF(ISERROR(RANK(AM76,AM$70:AM$89,0)+COUNTIF(AM$70:AM76,AM76)-1),"",RANK(AM76,AM$70:AM$89,0)+COUNTIF(AM$70:AM76,AM76)-1)</f>
        <v/>
      </c>
    </row>
    <row r="99" spans="1:39" ht="12.75" customHeight="1" x14ac:dyDescent="0.35">
      <c r="A99" s="68" t="str">
        <f t="shared" si="8"/>
        <v>Everton</v>
      </c>
      <c r="B99" s="9">
        <f>IF(ISERROR(RANK(B77,B$70:B$89,0)+COUNTIF(B$70:B77,B77)-1),"",RANK(B77,B$70:B$89,0)+COUNTIF(B$70:B77,B77)-1)</f>
        <v>7</v>
      </c>
      <c r="C99" s="9">
        <f>IF(ISERROR(RANK(C77,C$70:C$89,0)+COUNTIF(C$70:C77,C77)-1),"",RANK(C77,C$70:C$89,0)+COUNTIF(C$70:C77,C77)-1)</f>
        <v>8</v>
      </c>
      <c r="D99" s="9">
        <f>IF(ISERROR(RANK(D77,D$70:D$89,0)+COUNTIF(D$70:D77,D77)-1),"",RANK(D77,D$70:D$89,0)+COUNTIF(D$70:D77,D77)-1)</f>
        <v>8</v>
      </c>
      <c r="E99" s="9">
        <f>IF(ISERROR(RANK(E77,E$70:E$89,0)+COUNTIF(E$70:E77,E77)-1),"",RANK(E77,E$70:E$89,0)+COUNTIF(E$70:E77,E77)-1)</f>
        <v>8</v>
      </c>
      <c r="F99" s="9">
        <f>IF(ISERROR(RANK(F77,F$70:F$89,0)+COUNTIF(F$70:F77,F77)-1),"",RANK(F77,F$70:F$89,0)+COUNTIF(F$70:F77,F77)-1)</f>
        <v>8</v>
      </c>
      <c r="G99" s="9">
        <f>IF(ISERROR(RANK(G77,G$70:G$89,0)+COUNTIF(G$70:G77,G77)-1),"",RANK(G77,G$70:G$89,0)+COUNTIF(G$70:G77,G77)-1)</f>
        <v>14</v>
      </c>
      <c r="H99" s="9">
        <f>IF(ISERROR(RANK(H77,H$70:H$89,0)+COUNTIF(H$70:H77,H77)-1),"",RANK(H77,H$70:H$89,0)+COUNTIF(H$70:H77,H77)-1)</f>
        <v>9</v>
      </c>
      <c r="I99" s="9">
        <f>IF(ISERROR(RANK(I77,I$70:I$89,0)+COUNTIF(I$70:I77,I77)-1),"",RANK(I77,I$70:I$89,0)+COUNTIF(I$70:I77,I77)-1)</f>
        <v>17</v>
      </c>
      <c r="J99" s="9">
        <f>IF(ISERROR(RANK(J77,J$70:J$89,0)+COUNTIF(J$70:J77,J77)-1),"",RANK(J77,J$70:J$89,0)+COUNTIF(J$70:J77,J77)-1)</f>
        <v>12</v>
      </c>
      <c r="K99" s="9">
        <f>IF(ISERROR(RANK(K77,K$70:K$89,0)+COUNTIF(K$70:K77,K77)-1),"",RANK(K77,K$70:K$89,0)+COUNTIF(K$70:K77,K77)-1)</f>
        <v>19</v>
      </c>
      <c r="L99" s="9">
        <f>IF(ISERROR(RANK(L77,L$70:L$89,0)+COUNTIF(L$70:L77,L77)-1),"",RANK(L77,L$70:L$89,0)+COUNTIF(L$70:L77,L77)-1)</f>
        <v>10</v>
      </c>
      <c r="M99" s="9">
        <f>IF(ISERROR(RANK(M77,M$70:M$89,0)+COUNTIF(M$70:M77,M77)-1),"",RANK(M77,M$70:M$89,0)+COUNTIF(M$70:M77,M77)-1)</f>
        <v>10</v>
      </c>
      <c r="N99" s="9">
        <f>IF(ISERROR(RANK(N77,N$70:N$89,0)+COUNTIF(N$70:N77,N77)-1),"",RANK(N77,N$70:N$89,0)+COUNTIF(N$70:N77,N77)-1)</f>
        <v>10</v>
      </c>
      <c r="O99" s="9">
        <f>IF(ISERROR(RANK(O77,O$70:O$89,0)+COUNTIF(O$70:O77,O77)-1),"",RANK(O77,O$70:O$89,0)+COUNTIF(O$70:O77,O77)-1)</f>
        <v>12</v>
      </c>
      <c r="P99" s="9">
        <f>IF(ISERROR(RANK(P77,P$70:P$89,0)+COUNTIF(P$70:P77,P77)-1),"",RANK(P77,P$70:P$89,0)+COUNTIF(P$70:P77,P77)-1)</f>
        <v>12</v>
      </c>
      <c r="Q99" s="9">
        <f>IF(ISERROR(RANK(Q77,Q$70:Q$89,0)+COUNTIF(Q$70:Q77,Q77)-1),"",RANK(Q77,Q$70:Q$89,0)+COUNTIF(Q$70:Q77,Q77)-1)</f>
        <v>17</v>
      </c>
      <c r="R99" s="9">
        <f>IF(ISERROR(RANK(R77,R$70:R$89,0)+COUNTIF(R$70:R77,R77)-1),"",RANK(R77,R$70:R$89,0)+COUNTIF(R$70:R77,R77)-1)</f>
        <v>17</v>
      </c>
      <c r="S99" s="9">
        <f>IF(ISERROR(RANK(S77,S$70:S$89,0)+COUNTIF(S$70:S77,S77)-1),"",RANK(S77,S$70:S$89,0)+COUNTIF(S$70:S77,S77)-1)</f>
        <v>9</v>
      </c>
      <c r="T99" s="9">
        <f>IF(ISERROR(RANK(T77,T$70:T$89,0)+COUNTIF(T$70:T77,T77)-1),"",RANK(T77,T$70:T$89,0)+COUNTIF(T$70:T77,T77)-1)</f>
        <v>12</v>
      </c>
      <c r="U99" s="9">
        <f>IF(ISERROR(RANK(U77,U$70:U$89,0)+COUNTIF(U$70:U77,U77)-1),"",RANK(U77,U$70:U$89,0)+COUNTIF(U$70:U77,U77)-1)</f>
        <v>9</v>
      </c>
      <c r="V99" s="9">
        <f>IF(ISERROR(RANK(V77,V$70:V$89,0)+COUNTIF(V$70:V77,V77)-1),"",RANK(V77,V$70:V$89,0)+COUNTIF(V$70:V77,V77)-1)</f>
        <v>7</v>
      </c>
      <c r="W99" s="9">
        <f>IF(ISERROR(RANK(W77,W$70:W$89,0)+COUNTIF(W$70:W77,W77)-1),"",RANK(W77,W$70:W$89,0)+COUNTIF(W$70:W77,W77)-1)</f>
        <v>9</v>
      </c>
      <c r="X99" s="9">
        <f>IF(ISERROR(RANK(X77,X$70:X$89,0)+COUNTIF(X$70:X77,X77)-1),"",RANK(X77,X$70:X$89,0)+COUNTIF(X$70:X77,X77)-1)</f>
        <v>13</v>
      </c>
      <c r="Y99" s="9">
        <f>IF(ISERROR(RANK(Y77,Y$70:Y$89,0)+COUNTIF(Y$70:Y77,Y77)-1),"",RANK(Y77,Y$70:Y$89,0)+COUNTIF(Y$70:Y77,Y77)-1)</f>
        <v>11</v>
      </c>
      <c r="Z99" s="9">
        <f>IF(ISERROR(RANK(Z77,Z$70:Z$89,0)+COUNTIF(Z$70:Z77,Z77)-1),"",RANK(Z77,Z$70:Z$89,0)+COUNTIF(Z$70:Z77,Z77)-1)</f>
        <v>10</v>
      </c>
      <c r="AA99" s="9">
        <f>IF(ISERROR(RANK(AA77,AA$70:AA$89,0)+COUNTIF(AA$70:AA77,AA77)-1),"",RANK(AA77,AA$70:AA$89,0)+COUNTIF(AA$70:AA77,AA77)-1)</f>
        <v>13</v>
      </c>
      <c r="AB99" s="9">
        <f>IF(ISERROR(RANK(AB77,AB$70:AB$89,0)+COUNTIF(AB$70:AB77,AB77)-1),"",RANK(AB77,AB$70:AB$89,0)+COUNTIF(AB$70:AB77,AB77)-1)</f>
        <v>13</v>
      </c>
      <c r="AC99" s="9">
        <f>IF(ISERROR(RANK(AC77,AC$70:AC$89,0)+COUNTIF(AC$70:AC77,AC77)-1),"",RANK(AC77,AC$70:AC$89,0)+COUNTIF(AC$70:AC77,AC77)-1)</f>
        <v>13</v>
      </c>
      <c r="AD99" s="9">
        <f>IF(ISERROR(RANK(AD77,AD$70:AD$89,0)+COUNTIF(AD$70:AD77,AD77)-1),"",RANK(AD77,AD$70:AD$89,0)+COUNTIF(AD$70:AD77,AD77)-1)</f>
        <v>9</v>
      </c>
      <c r="AE99" s="9">
        <f>IF(ISERROR(RANK(AE77,AE$70:AE$89,0)+COUNTIF(AE$70:AE77,AE77)-1),"",RANK(AE77,AE$70:AE$89,0)+COUNTIF(AE$70:AE77,AE77)-1)</f>
        <v>16</v>
      </c>
      <c r="AF99" s="9">
        <f>IF(ISERROR(RANK(AF77,AF$70:AF$89,0)+COUNTIF(AF$70:AF77,AF77)-1),"",RANK(AF77,AF$70:AF$89,0)+COUNTIF(AF$70:AF77,AF77)-1)</f>
        <v>11</v>
      </c>
      <c r="AG99" s="9">
        <f>IF(ISERROR(RANK(AG77,AG$70:AG$89,0)+COUNTIF(AG$70:AG77,AG77)-1),"",RANK(AG77,AG$70:AG$89,0)+COUNTIF(AG$70:AG77,AG77)-1)</f>
        <v>12</v>
      </c>
      <c r="AH99" s="9">
        <f>IF(ISERROR(RANK(AH77,AH$70:AH$89,0)+COUNTIF(AH$70:AH77,AH77)-1),"",RANK(AH77,AH$70:AH$89,0)+COUNTIF(AH$70:AH77,AH77)-1)</f>
        <v>10</v>
      </c>
      <c r="AI99" s="9">
        <f>IF(ISERROR(RANK(AI77,AI$70:AI$89,0)+COUNTIF(AI$70:AI77,AI77)-1),"",RANK(AI77,AI$70:AI$89,0)+COUNTIF(AI$70:AI77,AI77)-1)</f>
        <v>15</v>
      </c>
      <c r="AJ99" s="9" t="str">
        <f>IF(ISERROR(RANK(AJ77,AJ$70:AJ$89,0)+COUNTIF(AJ$70:AJ77,AJ77)-1),"",RANK(AJ77,AJ$70:AJ$89,0)+COUNTIF(AJ$70:AJ77,AJ77)-1)</f>
        <v/>
      </c>
      <c r="AK99" s="9" t="str">
        <f>IF(ISERROR(RANK(AK77,AK$70:AK$89,0)+COUNTIF(AK$70:AK77,AK77)-1),"",RANK(AK77,AK$70:AK$89,0)+COUNTIF(AK$70:AK77,AK77)-1)</f>
        <v/>
      </c>
      <c r="AL99" s="9" t="str">
        <f>IF(ISERROR(RANK(AL77,AL$70:AL$89,0)+COUNTIF(AL$70:AL77,AL77)-1),"",RANK(AL77,AL$70:AL$89,0)+COUNTIF(AL$70:AL77,AL77)-1)</f>
        <v/>
      </c>
      <c r="AM99" s="9" t="str">
        <f>IF(ISERROR(RANK(AM77,AM$70:AM$89,0)+COUNTIF(AM$70:AM77,AM77)-1),"",RANK(AM77,AM$70:AM$89,0)+COUNTIF(AM$70:AM77,AM77)-1)</f>
        <v/>
      </c>
    </row>
    <row r="100" spans="1:39" ht="12.75" customHeight="1" x14ac:dyDescent="0.35">
      <c r="A100" s="68" t="str">
        <f t="shared" si="8"/>
        <v>Fulham</v>
      </c>
      <c r="B100" s="9">
        <f>IF(ISERROR(RANK(B78,B$70:B$89,0)+COUNTIF(B$70:B78,B78)-1),"",RANK(B78,B$70:B$89,0)+COUNTIF(B$70:B78,B78)-1)</f>
        <v>20</v>
      </c>
      <c r="C100" s="9">
        <f>IF(ISERROR(RANK(C78,C$70:C$89,0)+COUNTIF(C$70:C78,C78)-1),"",RANK(C78,C$70:C$89,0)+COUNTIF(C$70:C78,C78)-1)</f>
        <v>18</v>
      </c>
      <c r="D100" s="9">
        <f>IF(ISERROR(RANK(D78,D$70:D$89,0)+COUNTIF(D$70:D78,D78)-1),"",RANK(D78,D$70:D$89,0)+COUNTIF(D$70:D78,D78)-1)</f>
        <v>16</v>
      </c>
      <c r="E100" s="9">
        <f>IF(ISERROR(RANK(E78,E$70:E$89,0)+COUNTIF(E$70:E78,E78)-1),"",RANK(E78,E$70:E$89,0)+COUNTIF(E$70:E78,E78)-1)</f>
        <v>17</v>
      </c>
      <c r="F100" s="9">
        <f>IF(ISERROR(RANK(F78,F$70:F$89,0)+COUNTIF(F$70:F78,F78)-1),"",RANK(F78,F$70:F$89,0)+COUNTIF(F$70:F78,F78)-1)</f>
        <v>17</v>
      </c>
      <c r="G100" s="9">
        <f>IF(ISERROR(RANK(G78,G$70:G$89,0)+COUNTIF(G$70:G78,G78)-1),"",RANK(G78,G$70:G$89,0)+COUNTIF(G$70:G78,G78)-1)</f>
        <v>12</v>
      </c>
      <c r="H100" s="9">
        <f>IF(ISERROR(RANK(H78,H$70:H$89,0)+COUNTIF(H$70:H78,H78)-1),"",RANK(H78,H$70:H$89,0)+COUNTIF(H$70:H78,H78)-1)</f>
        <v>15</v>
      </c>
      <c r="I100" s="9">
        <f>IF(ISERROR(RANK(I78,I$70:I$89,0)+COUNTIF(I$70:I78,I78)-1),"",RANK(I78,I$70:I$89,0)+COUNTIF(I$70:I78,I78)-1)</f>
        <v>19</v>
      </c>
      <c r="J100" s="9">
        <f>IF(ISERROR(RANK(J78,J$70:J$89,0)+COUNTIF(J$70:J78,J78)-1),"",RANK(J78,J$70:J$89,0)+COUNTIF(J$70:J78,J78)-1)</f>
        <v>20</v>
      </c>
      <c r="K100" s="9">
        <f>IF(ISERROR(RANK(K78,K$70:K$89,0)+COUNTIF(K$70:K78,K78)-1),"",RANK(K78,K$70:K$89,0)+COUNTIF(K$70:K78,K78)-1)</f>
        <v>20</v>
      </c>
      <c r="L100" s="9">
        <f>IF(ISERROR(RANK(L78,L$70:L$89,0)+COUNTIF(L$70:L78,L78)-1),"",RANK(L78,L$70:L$89,0)+COUNTIF(L$70:L78,L78)-1)</f>
        <v>19</v>
      </c>
      <c r="M100" s="9">
        <f>IF(ISERROR(RANK(M78,M$70:M$89,0)+COUNTIF(M$70:M78,M78)-1),"",RANK(M78,M$70:M$89,0)+COUNTIF(M$70:M78,M78)-1)</f>
        <v>20</v>
      </c>
      <c r="N100" s="9">
        <f>IF(ISERROR(RANK(N78,N$70:N$89,0)+COUNTIF(N$70:N78,N78)-1),"",RANK(N78,N$70:N$89,0)+COUNTIF(N$70:N78,N78)-1)</f>
        <v>15</v>
      </c>
      <c r="O100" s="9">
        <f>IF(ISERROR(RANK(O78,O$70:O$89,0)+COUNTIF(O$70:O78,O78)-1),"",RANK(O78,O$70:O$89,0)+COUNTIF(O$70:O78,O78)-1)</f>
        <v>19</v>
      </c>
      <c r="P100" s="9">
        <f>IF(ISERROR(RANK(P78,P$70:P$89,0)+COUNTIF(P$70:P78,P78)-1),"",RANK(P78,P$70:P$89,0)+COUNTIF(P$70:P78,P78)-1)</f>
        <v>14</v>
      </c>
      <c r="Q100" s="9">
        <f>IF(ISERROR(RANK(Q78,Q$70:Q$89,0)+COUNTIF(Q$70:Q78,Q78)-1),"",RANK(Q78,Q$70:Q$89,0)+COUNTIF(Q$70:Q78,Q78)-1)</f>
        <v>15</v>
      </c>
      <c r="R100" s="9">
        <f>IF(ISERROR(RANK(R78,R$70:R$89,0)+COUNTIF(R$70:R78,R78)-1),"",RANK(R78,R$70:R$89,0)+COUNTIF(R$70:R78,R78)-1)</f>
        <v>13</v>
      </c>
      <c r="S100" s="9">
        <f>IF(ISERROR(RANK(S78,S$70:S$89,0)+COUNTIF(S$70:S78,S78)-1),"",RANK(S78,S$70:S$89,0)+COUNTIF(S$70:S78,S78)-1)</f>
        <v>17</v>
      </c>
      <c r="T100" s="9">
        <f>IF(ISERROR(RANK(T78,T$70:T$89,0)+COUNTIF(T$70:T78,T78)-1),"",RANK(T78,T$70:T$89,0)+COUNTIF(T$70:T78,T78)-1)</f>
        <v>16</v>
      </c>
      <c r="U100" s="9">
        <f>IF(ISERROR(RANK(U78,U$70:U$89,0)+COUNTIF(U$70:U78,U78)-1),"",RANK(U78,U$70:U$89,0)+COUNTIF(U$70:U78,U78)-1)</f>
        <v>17</v>
      </c>
      <c r="V100" s="9">
        <f>IF(ISERROR(RANK(V78,V$70:V$89,0)+COUNTIF(V$70:V78,V78)-1),"",RANK(V78,V$70:V$89,0)+COUNTIF(V$70:V78,V78)-1)</f>
        <v>19</v>
      </c>
      <c r="W100" s="9">
        <f>IF(ISERROR(RANK(W78,W$70:W$89,0)+COUNTIF(W$70:W78,W78)-1),"",RANK(W78,W$70:W$89,0)+COUNTIF(W$70:W78,W78)-1)</f>
        <v>18</v>
      </c>
      <c r="X100" s="9">
        <f>IF(ISERROR(RANK(X78,X$70:X$89,0)+COUNTIF(X$70:X78,X78)-1),"",RANK(X78,X$70:X$89,0)+COUNTIF(X$70:X78,X78)-1)</f>
        <v>17</v>
      </c>
      <c r="Y100" s="9">
        <f>IF(ISERROR(RANK(Y78,Y$70:Y$89,0)+COUNTIF(Y$70:Y78,Y78)-1),"",RANK(Y78,Y$70:Y$89,0)+COUNTIF(Y$70:Y78,Y78)-1)</f>
        <v>17</v>
      </c>
      <c r="Z100" s="9">
        <f>IF(ISERROR(RANK(Z78,Z$70:Z$89,0)+COUNTIF(Z$70:Z78,Z78)-1),"",RANK(Z78,Z$70:Z$89,0)+COUNTIF(Z$70:Z78,Z78)-1)</f>
        <v>19</v>
      </c>
      <c r="AA100" s="9">
        <f>IF(ISERROR(RANK(AA78,AA$70:AA$89,0)+COUNTIF(AA$70:AA78,AA78)-1),"",RANK(AA78,AA$70:AA$89,0)+COUNTIF(AA$70:AA78,AA78)-1)</f>
        <v>19</v>
      </c>
      <c r="AB100" s="9">
        <f>IF(ISERROR(RANK(AB78,AB$70:AB$89,0)+COUNTIF(AB$70:AB78,AB78)-1),"",RANK(AB78,AB$70:AB$89,0)+COUNTIF(AB$70:AB78,AB78)-1)</f>
        <v>17</v>
      </c>
      <c r="AC100" s="9">
        <f>IF(ISERROR(RANK(AC78,AC$70:AC$89,0)+COUNTIF(AC$70:AC78,AC78)-1),"",RANK(AC78,AC$70:AC$89,0)+COUNTIF(AC$70:AC78,AC78)-1)</f>
        <v>20</v>
      </c>
      <c r="AD100" s="9">
        <f>IF(ISERROR(RANK(AD78,AD$70:AD$89,0)+COUNTIF(AD$70:AD78,AD78)-1),"",RANK(AD78,AD$70:AD$89,0)+COUNTIF(AD$70:AD78,AD78)-1)</f>
        <v>19</v>
      </c>
      <c r="AE100" s="9">
        <f>IF(ISERROR(RANK(AE78,AE$70:AE$89,0)+COUNTIF(AE$70:AE78,AE78)-1),"",RANK(AE78,AE$70:AE$89,0)+COUNTIF(AE$70:AE78,AE78)-1)</f>
        <v>17</v>
      </c>
      <c r="AF100" s="9">
        <f>IF(ISERROR(RANK(AF78,AF$70:AF$89,0)+COUNTIF(AF$70:AF78,AF78)-1),"",RANK(AF78,AF$70:AF$89,0)+COUNTIF(AF$70:AF78,AF78)-1)</f>
        <v>15</v>
      </c>
      <c r="AG100" s="9">
        <f>IF(ISERROR(RANK(AG78,AG$70:AG$89,0)+COUNTIF(AG$70:AG78,AG78)-1),"",RANK(AG78,AG$70:AG$89,0)+COUNTIF(AG$70:AG78,AG78)-1)</f>
        <v>14</v>
      </c>
      <c r="AH100" s="9">
        <f>IF(ISERROR(RANK(AH78,AH$70:AH$89,0)+COUNTIF(AH$70:AH78,AH78)-1),"",RANK(AH78,AH$70:AH$89,0)+COUNTIF(AH$70:AH78,AH78)-1)</f>
        <v>11</v>
      </c>
      <c r="AI100" s="9">
        <f>IF(ISERROR(RANK(AI78,AI$70:AI$89,0)+COUNTIF(AI$70:AI78,AI78)-1),"",RANK(AI78,AI$70:AI$89,0)+COUNTIF(AI$70:AI78,AI78)-1)</f>
        <v>12</v>
      </c>
      <c r="AJ100" s="9" t="str">
        <f>IF(ISERROR(RANK(AJ78,AJ$70:AJ$89,0)+COUNTIF(AJ$70:AJ78,AJ78)-1),"",RANK(AJ78,AJ$70:AJ$89,0)+COUNTIF(AJ$70:AJ78,AJ78)-1)</f>
        <v/>
      </c>
      <c r="AK100" s="9" t="str">
        <f>IF(ISERROR(RANK(AK78,AK$70:AK$89,0)+COUNTIF(AK$70:AK78,AK78)-1),"",RANK(AK78,AK$70:AK$89,0)+COUNTIF(AK$70:AK78,AK78)-1)</f>
        <v/>
      </c>
      <c r="AL100" s="9" t="str">
        <f>IF(ISERROR(RANK(AL78,AL$70:AL$89,0)+COUNTIF(AL$70:AL78,AL78)-1),"",RANK(AL78,AL$70:AL$89,0)+COUNTIF(AL$70:AL78,AL78)-1)</f>
        <v/>
      </c>
      <c r="AM100" s="9" t="str">
        <f>IF(ISERROR(RANK(AM78,AM$70:AM$89,0)+COUNTIF(AM$70:AM78,AM78)-1),"",RANK(AM78,AM$70:AM$89,0)+COUNTIF(AM$70:AM78,AM78)-1)</f>
        <v/>
      </c>
    </row>
    <row r="101" spans="1:39" ht="12.75" customHeight="1" x14ac:dyDescent="0.35">
      <c r="A101" s="68" t="str">
        <f t="shared" si="8"/>
        <v>Huddersfield</v>
      </c>
      <c r="B101" s="9">
        <f>IF(ISERROR(RANK(B79,B$70:B$89,0)+COUNTIF(B$70:B79,B79)-1),"",RANK(B79,B$70:B$89,0)+COUNTIF(B$70:B79,B79)-1)</f>
        <v>19</v>
      </c>
      <c r="C101" s="9">
        <f>IF(ISERROR(RANK(C79,C$70:C$89,0)+COUNTIF(C$70:C79,C79)-1),"",RANK(C79,C$70:C$89,0)+COUNTIF(C$70:C79,C79)-1)</f>
        <v>19</v>
      </c>
      <c r="D101" s="9">
        <f>IF(ISERROR(RANK(D79,D$70:D$89,0)+COUNTIF(D$70:D79,D79)-1),"",RANK(D79,D$70:D$89,0)+COUNTIF(D$70:D79,D79)-1)</f>
        <v>17</v>
      </c>
      <c r="E101" s="9">
        <f>IF(ISERROR(RANK(E79,E$70:E$89,0)+COUNTIF(E$70:E79,E79)-1),"",RANK(E79,E$70:E$89,0)+COUNTIF(E$70:E79,E79)-1)</f>
        <v>19</v>
      </c>
      <c r="F101" s="9">
        <f>IF(ISERROR(RANK(F79,F$70:F$89,0)+COUNTIF(F$70:F79,F79)-1),"",RANK(F79,F$70:F$89,0)+COUNTIF(F$70:F79,F79)-1)</f>
        <v>19</v>
      </c>
      <c r="G101" s="9">
        <f>IF(ISERROR(RANK(G79,G$70:G$89,0)+COUNTIF(G$70:G79,G79)-1),"",RANK(G79,G$70:G$89,0)+COUNTIF(G$70:G79,G79)-1)</f>
        <v>19</v>
      </c>
      <c r="H101" s="9">
        <f>IF(ISERROR(RANK(H79,H$70:H$89,0)+COUNTIF(H$70:H79,H79)-1),"",RANK(H79,H$70:H$89,0)+COUNTIF(H$70:H79,H79)-1)</f>
        <v>19</v>
      </c>
      <c r="I101" s="9">
        <f>IF(ISERROR(RANK(I79,I$70:I$89,0)+COUNTIF(I$70:I79,I79)-1),"",RANK(I79,I$70:I$89,0)+COUNTIF(I$70:I79,I79)-1)</f>
        <v>13</v>
      </c>
      <c r="J101" s="9">
        <f>IF(ISERROR(RANK(J79,J$70:J$89,0)+COUNTIF(J$70:J79,J79)-1),"",RANK(J79,J$70:J$89,0)+COUNTIF(J$70:J79,J79)-1)</f>
        <v>11</v>
      </c>
      <c r="K101" s="9">
        <f>IF(ISERROR(RANK(K79,K$70:K$89,0)+COUNTIF(K$70:K79,K79)-1),"",RANK(K79,K$70:K$89,0)+COUNTIF(K$70:K79,K79)-1)</f>
        <v>9</v>
      </c>
      <c r="L101" s="9">
        <f>IF(ISERROR(RANK(L79,L$70:L$89,0)+COUNTIF(L$70:L79,L79)-1),"",RANK(L79,L$70:L$89,0)+COUNTIF(L$70:L79,L79)-1)</f>
        <v>9</v>
      </c>
      <c r="M101" s="9">
        <f>IF(ISERROR(RANK(M79,M$70:M$89,0)+COUNTIF(M$70:M79,M79)-1),"",RANK(M79,M$70:M$89,0)+COUNTIF(M$70:M79,M79)-1)</f>
        <v>14</v>
      </c>
      <c r="N101" s="9">
        <f>IF(ISERROR(RANK(N79,N$70:N$89,0)+COUNTIF(N$70:N79,N79)-1),"",RANK(N79,N$70:N$89,0)+COUNTIF(N$70:N79,N79)-1)</f>
        <v>20</v>
      </c>
      <c r="O101" s="9">
        <f>IF(ISERROR(RANK(O79,O$70:O$89,0)+COUNTIF(O$70:O79,O79)-1),"",RANK(O79,O$70:O$89,0)+COUNTIF(O$70:O79,O79)-1)</f>
        <v>17</v>
      </c>
      <c r="P101" s="9">
        <f>IF(ISERROR(RANK(P79,P$70:P$89,0)+COUNTIF(P$70:P79,P79)-1),"",RANK(P79,P$70:P$89,0)+COUNTIF(P$70:P79,P79)-1)</f>
        <v>20</v>
      </c>
      <c r="Q101" s="9">
        <f>IF(ISERROR(RANK(Q79,Q$70:Q$89,0)+COUNTIF(Q$70:Q79,Q79)-1),"",RANK(Q79,Q$70:Q$89,0)+COUNTIF(Q$70:Q79,Q79)-1)</f>
        <v>20</v>
      </c>
      <c r="R101" s="9">
        <f>IF(ISERROR(RANK(R79,R$70:R$89,0)+COUNTIF(R$70:R79,R79)-1),"",RANK(R79,R$70:R$89,0)+COUNTIF(R$70:R79,R79)-1)</f>
        <v>19</v>
      </c>
      <c r="S101" s="9">
        <f>IF(ISERROR(RANK(S79,S$70:S$89,0)+COUNTIF(S$70:S79,S79)-1),"",RANK(S79,S$70:S$89,0)+COUNTIF(S$70:S79,S79)-1)</f>
        <v>20</v>
      </c>
      <c r="T101" s="9">
        <f>IF(ISERROR(RANK(T79,T$70:T$89,0)+COUNTIF(T$70:T79,T79)-1),"",RANK(T79,T$70:T$89,0)+COUNTIF(T$70:T79,T79)-1)</f>
        <v>20</v>
      </c>
      <c r="U101" s="9">
        <f>IF(ISERROR(RANK(U79,U$70:U$89,0)+COUNTIF(U$70:U79,U79)-1),"",RANK(U79,U$70:U$89,0)+COUNTIF(U$70:U79,U79)-1)</f>
        <v>19</v>
      </c>
      <c r="V101" s="9">
        <f>IF(ISERROR(RANK(V79,V$70:V$89,0)+COUNTIF(V$70:V79,V79)-1),"",RANK(V79,V$70:V$89,0)+COUNTIF(V$70:V79,V79)-1)</f>
        <v>20</v>
      </c>
      <c r="W101" s="9">
        <f>IF(ISERROR(RANK(W79,W$70:W$89,0)+COUNTIF(W$70:W79,W79)-1),"",RANK(W79,W$70:W$89,0)+COUNTIF(W$70:W79,W79)-1)</f>
        <v>20</v>
      </c>
      <c r="X101" s="9">
        <f>IF(ISERROR(RANK(X79,X$70:X$89,0)+COUNTIF(X$70:X79,X79)-1),"",RANK(X79,X$70:X$89,0)+COUNTIF(X$70:X79,X79)-1)</f>
        <v>19</v>
      </c>
      <c r="Y101" s="9">
        <f>IF(ISERROR(RANK(Y79,Y$70:Y$89,0)+COUNTIF(Y$70:Y79,Y79)-1),"",RANK(Y79,Y$70:Y$89,0)+COUNTIF(Y$70:Y79,Y79)-1)</f>
        <v>18</v>
      </c>
      <c r="Z101" s="9">
        <f>IF(ISERROR(RANK(Z79,Z$70:Z$89,0)+COUNTIF(Z$70:Z79,Z79)-1),"",RANK(Z79,Z$70:Z$89,0)+COUNTIF(Z$70:Z79,Z79)-1)</f>
        <v>20</v>
      </c>
      <c r="AA101" s="9">
        <f>IF(ISERROR(RANK(AA79,AA$70:AA$89,0)+COUNTIF(AA$70:AA79,AA79)-1),"",RANK(AA79,AA$70:AA$89,0)+COUNTIF(AA$70:AA79,AA79)-1)</f>
        <v>17</v>
      </c>
      <c r="AB101" s="9">
        <f>IF(ISERROR(RANK(AB79,AB$70:AB$89,0)+COUNTIF(AB$70:AB79,AB79)-1),"",RANK(AB79,AB$70:AB$89,0)+COUNTIF(AB$70:AB79,AB79)-1)</f>
        <v>20</v>
      </c>
      <c r="AC101" s="9">
        <f>IF(ISERROR(RANK(AC79,AC$70:AC$89,0)+COUNTIF(AC$70:AC79,AC79)-1),"",RANK(AC79,AC$70:AC$89,0)+COUNTIF(AC$70:AC79,AC79)-1)</f>
        <v>17</v>
      </c>
      <c r="AD101" s="9">
        <f>IF(ISERROR(RANK(AD79,AD$70:AD$89,0)+COUNTIF(AD$70:AD79,AD79)-1),"",RANK(AD79,AD$70:AD$89,0)+COUNTIF(AD$70:AD79,AD79)-1)</f>
        <v>16</v>
      </c>
      <c r="AE101" s="9">
        <f>IF(ISERROR(RANK(AE79,AE$70:AE$89,0)+COUNTIF(AE$70:AE79,AE79)-1),"",RANK(AE79,AE$70:AE$89,0)+COUNTIF(AE$70:AE79,AE79)-1)</f>
        <v>18</v>
      </c>
      <c r="AF101" s="9">
        <f>IF(ISERROR(RANK(AF79,AF$70:AF$89,0)+COUNTIF(AF$70:AF79,AF79)-1),"",RANK(AF79,AF$70:AF$89,0)+COUNTIF(AF$70:AF79,AF79)-1)</f>
        <v>18</v>
      </c>
      <c r="AG101" s="9">
        <f>IF(ISERROR(RANK(AG79,AG$70:AG$89,0)+COUNTIF(AG$70:AG79,AG79)-1),"",RANK(AG79,AG$70:AG$89,0)+COUNTIF(AG$70:AG79,AG79)-1)</f>
        <v>19</v>
      </c>
      <c r="AH101" s="9">
        <f>IF(ISERROR(RANK(AH79,AH$70:AH$89,0)+COUNTIF(AH$70:AH79,AH79)-1),"",RANK(AH79,AH$70:AH$89,0)+COUNTIF(AH$70:AH79,AH79)-1)</f>
        <v>19</v>
      </c>
      <c r="AI101" s="9">
        <f>IF(ISERROR(RANK(AI79,AI$70:AI$89,0)+COUNTIF(AI$70:AI79,AI79)-1),"",RANK(AI79,AI$70:AI$89,0)+COUNTIF(AI$70:AI79,AI79)-1)</f>
        <v>20</v>
      </c>
      <c r="AJ101" s="9" t="str">
        <f>IF(ISERROR(RANK(AJ79,AJ$70:AJ$89,0)+COUNTIF(AJ$70:AJ79,AJ79)-1),"",RANK(AJ79,AJ$70:AJ$89,0)+COUNTIF(AJ$70:AJ79,AJ79)-1)</f>
        <v/>
      </c>
      <c r="AK101" s="9" t="str">
        <f>IF(ISERROR(RANK(AK79,AK$70:AK$89,0)+COUNTIF(AK$70:AK79,AK79)-1),"",RANK(AK79,AK$70:AK$89,0)+COUNTIF(AK$70:AK79,AK79)-1)</f>
        <v/>
      </c>
      <c r="AL101" s="9" t="str">
        <f>IF(ISERROR(RANK(AL79,AL$70:AL$89,0)+COUNTIF(AL$70:AL79,AL79)-1),"",RANK(AL79,AL$70:AL$89,0)+COUNTIF(AL$70:AL79,AL79)-1)</f>
        <v/>
      </c>
      <c r="AM101" s="9" t="str">
        <f>IF(ISERROR(RANK(AM79,AM$70:AM$89,0)+COUNTIF(AM$70:AM79,AM79)-1),"",RANK(AM79,AM$70:AM$89,0)+COUNTIF(AM$70:AM79,AM79)-1)</f>
        <v/>
      </c>
    </row>
    <row r="102" spans="1:39" ht="12.75" customHeight="1" x14ac:dyDescent="0.35">
      <c r="A102" s="68" t="str">
        <f t="shared" si="8"/>
        <v>Leicester</v>
      </c>
      <c r="B102" s="9">
        <f>IF(ISERROR(RANK(B80,B$70:B$89,0)+COUNTIF(B$70:B80,B80)-1),"",RANK(B80,B$70:B$89,0)+COUNTIF(B$70:B80,B80)-1)</f>
        <v>8</v>
      </c>
      <c r="C102" s="9">
        <f>IF(ISERROR(RANK(C80,C$70:C$89,0)+COUNTIF(C$70:C80,C80)-1),"",RANK(C80,C$70:C$89,0)+COUNTIF(C$70:C80,C80)-1)</f>
        <v>7</v>
      </c>
      <c r="D102" s="9">
        <f>IF(ISERROR(RANK(D80,D$70:D$89,0)+COUNTIF(D$70:D80,D80)-1),"",RANK(D80,D$70:D$89,0)+COUNTIF(D$70:D80,D80)-1)</f>
        <v>7</v>
      </c>
      <c r="E102" s="9">
        <f>IF(ISERROR(RANK(E80,E$70:E$89,0)+COUNTIF(E$70:E80,E80)-1),"",RANK(E80,E$70:E$89,0)+COUNTIF(E$70:E80,E80)-1)</f>
        <v>7</v>
      </c>
      <c r="F102" s="9">
        <f>IF(ISERROR(RANK(F80,F$70:F$89,0)+COUNTIF(F$70:F80,F80)-1),"",RANK(F80,F$70:F$89,0)+COUNTIF(F$70:F80,F80)-1)</f>
        <v>7</v>
      </c>
      <c r="G102" s="9">
        <f>IF(ISERROR(RANK(G80,G$70:G$89,0)+COUNTIF(G$70:G80,G80)-1),"",RANK(G80,G$70:G$89,0)+COUNTIF(G$70:G80,G80)-1)</f>
        <v>6</v>
      </c>
      <c r="H102" s="9">
        <f>IF(ISERROR(RANK(H80,H$70:H$89,0)+COUNTIF(H$70:H80,H80)-1),"",RANK(H80,H$70:H$89,0)+COUNTIF(H$70:H80,H80)-1)</f>
        <v>6</v>
      </c>
      <c r="I102" s="9">
        <f>IF(ISERROR(RANK(I80,I$70:I$89,0)+COUNTIF(I$70:I80,I80)-1),"",RANK(I80,I$70:I$89,0)+COUNTIF(I$70:I80,I80)-1)</f>
        <v>6</v>
      </c>
      <c r="J102" s="9">
        <f>IF(ISERROR(RANK(J80,J$70:J$89,0)+COUNTIF(J$70:J80,J80)-1),"",RANK(J80,J$70:J$89,0)+COUNTIF(J$70:J80,J80)-1)</f>
        <v>6</v>
      </c>
      <c r="K102" s="9">
        <f>IF(ISERROR(RANK(K80,K$70:K$89,0)+COUNTIF(K$70:K80,K80)-1),"",RANK(K80,K$70:K$89,0)+COUNTIF(K$70:K80,K80)-1)</f>
        <v>6</v>
      </c>
      <c r="L102" s="9">
        <f>IF(ISERROR(RANK(L80,L$70:L$89,0)+COUNTIF(L$70:L80,L80)-1),"",RANK(L80,L$70:L$89,0)+COUNTIF(L$70:L80,L80)-1)</f>
        <v>7</v>
      </c>
      <c r="M102" s="9">
        <f>IF(ISERROR(RANK(M80,M$70:M$89,0)+COUNTIF(M$70:M80,M80)-1),"",RANK(M80,M$70:M$89,0)+COUNTIF(M$70:M80,M80)-1)</f>
        <v>7</v>
      </c>
      <c r="N102" s="9">
        <f>IF(ISERROR(RANK(N80,N$70:N$89,0)+COUNTIF(N$70:N80,N80)-1),"",RANK(N80,N$70:N$89,0)+COUNTIF(N$70:N80,N80)-1)</f>
        <v>6</v>
      </c>
      <c r="O102" s="9">
        <f>IF(ISERROR(RANK(O80,O$70:O$89,0)+COUNTIF(O$70:O80,O80)-1),"",RANK(O80,O$70:O$89,0)+COUNTIF(O$70:O80,O80)-1)</f>
        <v>7</v>
      </c>
      <c r="P102" s="9">
        <f>IF(ISERROR(RANK(P80,P$70:P$89,0)+COUNTIF(P$70:P80,P80)-1),"",RANK(P80,P$70:P$89,0)+COUNTIF(P$70:P80,P80)-1)</f>
        <v>9</v>
      </c>
      <c r="Q102" s="9">
        <f>IF(ISERROR(RANK(Q80,Q$70:Q$89,0)+COUNTIF(Q$70:Q80,Q80)-1),"",RANK(Q80,Q$70:Q$89,0)+COUNTIF(Q$70:Q80,Q80)-1)</f>
        <v>10</v>
      </c>
      <c r="R102" s="9">
        <f>IF(ISERROR(RANK(R80,R$70:R$89,0)+COUNTIF(R$70:R80,R80)-1),"",RANK(R80,R$70:R$89,0)+COUNTIF(R$70:R80,R80)-1)</f>
        <v>8</v>
      </c>
      <c r="S102" s="9">
        <f>IF(ISERROR(RANK(S80,S$70:S$89,0)+COUNTIF(S$70:S80,S80)-1),"",RANK(S80,S$70:S$89,0)+COUNTIF(S$70:S80,S80)-1)</f>
        <v>8</v>
      </c>
      <c r="T102" s="9">
        <f>IF(ISERROR(RANK(T80,T$70:T$89,0)+COUNTIF(T$70:T80,T80)-1),"",RANK(T80,T$70:T$89,0)+COUNTIF(T$70:T80,T80)-1)</f>
        <v>7</v>
      </c>
      <c r="U102" s="9">
        <f>IF(ISERROR(RANK(U80,U$70:U$89,0)+COUNTIF(U$70:U80,U80)-1),"",RANK(U80,U$70:U$89,0)+COUNTIF(U$70:U80,U80)-1)</f>
        <v>7</v>
      </c>
      <c r="V102" s="9">
        <f>IF(ISERROR(RANK(V80,V$70:V$89,0)+COUNTIF(V$70:V80,V80)-1),"",RANK(V80,V$70:V$89,0)+COUNTIF(V$70:V80,V80)-1)</f>
        <v>10</v>
      </c>
      <c r="W102" s="9">
        <f>IF(ISERROR(RANK(W80,W$70:W$89,0)+COUNTIF(W$70:W80,W80)-1),"",RANK(W80,W$70:W$89,0)+COUNTIF(W$70:W80,W80)-1)</f>
        <v>10</v>
      </c>
      <c r="X102" s="9">
        <f>IF(ISERROR(RANK(X80,X$70:X$89,0)+COUNTIF(X$70:X80,X80)-1),"",RANK(X80,X$70:X$89,0)+COUNTIF(X$70:X80,X80)-1)</f>
        <v>10</v>
      </c>
      <c r="Y102" s="9">
        <f>IF(ISERROR(RANK(Y80,Y$70:Y$89,0)+COUNTIF(Y$70:Y80,Y80)-1),"",RANK(Y80,Y$70:Y$89,0)+COUNTIF(Y$70:Y80,Y80)-1)</f>
        <v>9</v>
      </c>
      <c r="Z102" s="9">
        <f>IF(ISERROR(RANK(Z80,Z$70:Z$89,0)+COUNTIF(Z$70:Z80,Z80)-1),"",RANK(Z80,Z$70:Z$89,0)+COUNTIF(Z$70:Z80,Z80)-1)</f>
        <v>7</v>
      </c>
      <c r="AA102" s="9">
        <f>IF(ISERROR(RANK(AA80,AA$70:AA$89,0)+COUNTIF(AA$70:AA80,AA80)-1),"",RANK(AA80,AA$70:AA$89,0)+COUNTIF(AA$70:AA80,AA80)-1)</f>
        <v>6</v>
      </c>
      <c r="AB102" s="9">
        <f>IF(ISERROR(RANK(AB80,AB$70:AB$89,0)+COUNTIF(AB$70:AB80,AB80)-1),"",RANK(AB80,AB$70:AB$89,0)+COUNTIF(AB$70:AB80,AB80)-1)</f>
        <v>7</v>
      </c>
      <c r="AC102" s="9">
        <f>IF(ISERROR(RANK(AC80,AC$70:AC$89,0)+COUNTIF(AC$70:AC80,AC80)-1),"",RANK(AC80,AC$70:AC$89,0)+COUNTIF(AC$70:AC80,AC80)-1)</f>
        <v>7</v>
      </c>
      <c r="AD102" s="9">
        <f>IF(ISERROR(RANK(AD80,AD$70:AD$89,0)+COUNTIF(AD$70:AD80,AD80)-1),"",RANK(AD80,AD$70:AD$89,0)+COUNTIF(AD$70:AD80,AD80)-1)</f>
        <v>7</v>
      </c>
      <c r="AE102" s="9">
        <f>IF(ISERROR(RANK(AE80,AE$70:AE$89,0)+COUNTIF(AE$70:AE80,AE80)-1),"",RANK(AE80,AE$70:AE$89,0)+COUNTIF(AE$70:AE80,AE80)-1)</f>
        <v>7</v>
      </c>
      <c r="AF102" s="9">
        <f>IF(ISERROR(RANK(AF80,AF$70:AF$89,0)+COUNTIF(AF$70:AF80,AF80)-1),"",RANK(AF80,AF$70:AF$89,0)+COUNTIF(AF$70:AF80,AF80)-1)</f>
        <v>7</v>
      </c>
      <c r="AG102" s="9">
        <f>IF(ISERROR(RANK(AG80,AG$70:AG$89,0)+COUNTIF(AG$70:AG80,AG80)-1),"",RANK(AG80,AG$70:AG$89,0)+COUNTIF(AG$70:AG80,AG80)-1)</f>
        <v>6</v>
      </c>
      <c r="AH102" s="9">
        <f>IF(ISERROR(RANK(AH80,AH$70:AH$89,0)+COUNTIF(AH$70:AH80,AH80)-1),"",RANK(AH80,AH$70:AH$89,0)+COUNTIF(AH$70:AH80,AH80)-1)</f>
        <v>7</v>
      </c>
      <c r="AI102" s="9">
        <f>IF(ISERROR(RANK(AI80,AI$70:AI$89,0)+COUNTIF(AI$70:AI80,AI80)-1),"",RANK(AI80,AI$70:AI$89,0)+COUNTIF(AI$70:AI80,AI80)-1)</f>
        <v>6</v>
      </c>
      <c r="AJ102" s="9" t="str">
        <f>IF(ISERROR(RANK(AJ80,AJ$70:AJ$89,0)+COUNTIF(AJ$70:AJ80,AJ80)-1),"",RANK(AJ80,AJ$70:AJ$89,0)+COUNTIF(AJ$70:AJ80,AJ80)-1)</f>
        <v/>
      </c>
      <c r="AK102" s="9" t="str">
        <f>IF(ISERROR(RANK(AK80,AK$70:AK$89,0)+COUNTIF(AK$70:AK80,AK80)-1),"",RANK(AK80,AK$70:AK$89,0)+COUNTIF(AK$70:AK80,AK80)-1)</f>
        <v/>
      </c>
      <c r="AL102" s="9" t="str">
        <f>IF(ISERROR(RANK(AL80,AL$70:AL$89,0)+COUNTIF(AL$70:AL80,AL80)-1),"",RANK(AL80,AL$70:AL$89,0)+COUNTIF(AL$70:AL80,AL80)-1)</f>
        <v/>
      </c>
      <c r="AM102" s="9" t="str">
        <f>IF(ISERROR(RANK(AM80,AM$70:AM$89,0)+COUNTIF(AM$70:AM80,AM80)-1),"",RANK(AM80,AM$70:AM$89,0)+COUNTIF(AM$70:AM80,AM80)-1)</f>
        <v/>
      </c>
    </row>
    <row r="103" spans="1:39" ht="12.75" customHeight="1" x14ac:dyDescent="0.35">
      <c r="A103" s="68" t="str">
        <f t="shared" si="8"/>
        <v>Liverpool</v>
      </c>
      <c r="B103" s="9">
        <f>IF(ISERROR(RANK(B81,B$70:B$89,0)+COUNTIF(B$70:B81,B81)-1),"",RANK(B81,B$70:B$89,0)+COUNTIF(B$70:B81,B81)-1)</f>
        <v>2</v>
      </c>
      <c r="C103" s="9">
        <f>IF(ISERROR(RANK(C81,C$70:C$89,0)+COUNTIF(C$70:C81,C81)-1),"",RANK(C81,C$70:C$89,0)+COUNTIF(C$70:C81,C81)-1)</f>
        <v>2</v>
      </c>
      <c r="D103" s="9">
        <f>IF(ISERROR(RANK(D81,D$70:D$89,0)+COUNTIF(D$70:D81,D81)-1),"",RANK(D81,D$70:D$89,0)+COUNTIF(D$70:D81,D81)-1)</f>
        <v>3</v>
      </c>
      <c r="E103" s="9">
        <f>IF(ISERROR(RANK(E81,E$70:E$89,0)+COUNTIF(E$70:E81,E81)-1),"",RANK(E81,E$70:E$89,0)+COUNTIF(E$70:E81,E81)-1)</f>
        <v>4</v>
      </c>
      <c r="F103" s="9">
        <f>IF(ISERROR(RANK(F81,F$70:F$89,0)+COUNTIF(F$70:F81,F81)-1),"",RANK(F81,F$70:F$89,0)+COUNTIF(F$70:F81,F81)-1)</f>
        <v>4</v>
      </c>
      <c r="G103" s="9">
        <f>IF(ISERROR(RANK(G81,G$70:G$89,0)+COUNTIF(G$70:G81,G81)-1),"",RANK(G81,G$70:G$89,0)+COUNTIF(G$70:G81,G81)-1)</f>
        <v>3</v>
      </c>
      <c r="H103" s="9">
        <f>IF(ISERROR(RANK(H81,H$70:H$89,0)+COUNTIF(H$70:H81,H81)-1),"",RANK(H81,H$70:H$89,0)+COUNTIF(H$70:H81,H81)-1)</f>
        <v>3</v>
      </c>
      <c r="I103" s="9">
        <f>IF(ISERROR(RANK(I81,I$70:I$89,0)+COUNTIF(I$70:I81,I81)-1),"",RANK(I81,I$70:I$89,0)+COUNTIF(I$70:I81,I81)-1)</f>
        <v>3</v>
      </c>
      <c r="J103" s="9">
        <f>IF(ISERROR(RANK(J81,J$70:J$89,0)+COUNTIF(J$70:J81,J81)-1),"",RANK(J81,J$70:J$89,0)+COUNTIF(J$70:J81,J81)-1)</f>
        <v>3</v>
      </c>
      <c r="K103" s="9">
        <f>IF(ISERROR(RANK(K81,K$70:K$89,0)+COUNTIF(K$70:K81,K81)-1),"",RANK(K81,K$70:K$89,0)+COUNTIF(K$70:K81,K81)-1)</f>
        <v>2</v>
      </c>
      <c r="L103" s="9">
        <f>IF(ISERROR(RANK(L81,L$70:L$89,0)+COUNTIF(L$70:L81,L81)-1),"",RANK(L81,L$70:L$89,0)+COUNTIF(L$70:L81,L81)-1)</f>
        <v>2</v>
      </c>
      <c r="M103" s="9">
        <f>IF(ISERROR(RANK(M81,M$70:M$89,0)+COUNTIF(M$70:M81,M81)-1),"",RANK(M81,M$70:M$89,0)+COUNTIF(M$70:M81,M81)-1)</f>
        <v>2</v>
      </c>
      <c r="N103" s="9">
        <f>IF(ISERROR(RANK(N81,N$70:N$89,0)+COUNTIF(N$70:N81,N81)-1),"",RANK(N81,N$70:N$89,0)+COUNTIF(N$70:N81,N81)-1)</f>
        <v>2</v>
      </c>
      <c r="O103" s="9">
        <f>IF(ISERROR(RANK(O81,O$70:O$89,0)+COUNTIF(O$70:O81,O81)-1),"",RANK(O81,O$70:O$89,0)+COUNTIF(O$70:O81,O81)-1)</f>
        <v>2</v>
      </c>
      <c r="P103" s="9">
        <f>IF(ISERROR(RANK(P81,P$70:P$89,0)+COUNTIF(P$70:P81,P81)-1),"",RANK(P81,P$70:P$89,0)+COUNTIF(P$70:P81,P81)-1)</f>
        <v>2</v>
      </c>
      <c r="Q103" s="9">
        <f>IF(ISERROR(RANK(Q81,Q$70:Q$89,0)+COUNTIF(Q$70:Q81,Q81)-1),"",RANK(Q81,Q$70:Q$89,0)+COUNTIF(Q$70:Q81,Q81)-1)</f>
        <v>2</v>
      </c>
      <c r="R103" s="9">
        <f>IF(ISERROR(RANK(R81,R$70:R$89,0)+COUNTIF(R$70:R81,R81)-1),"",RANK(R81,R$70:R$89,0)+COUNTIF(R$70:R81,R81)-1)</f>
        <v>2</v>
      </c>
      <c r="S103" s="9">
        <f>IF(ISERROR(RANK(S81,S$70:S$89,0)+COUNTIF(S$70:S81,S81)-1),"",RANK(S81,S$70:S$89,0)+COUNTIF(S$70:S81,S81)-1)</f>
        <v>2</v>
      </c>
      <c r="T103" s="9">
        <f>IF(ISERROR(RANK(T81,T$70:T$89,0)+COUNTIF(T$70:T81,T81)-1),"",RANK(T81,T$70:T$89,0)+COUNTIF(T$70:T81,T81)-1)</f>
        <v>2</v>
      </c>
      <c r="U103" s="9">
        <f>IF(ISERROR(RANK(U81,U$70:U$89,0)+COUNTIF(U$70:U81,U81)-1),"",RANK(U81,U$70:U$89,0)+COUNTIF(U$70:U81,U81)-1)</f>
        <v>2</v>
      </c>
      <c r="V103" s="9">
        <f>IF(ISERROR(RANK(V81,V$70:V$89,0)+COUNTIF(V$70:V81,V81)-1),"",RANK(V81,V$70:V$89,0)+COUNTIF(V$70:V81,V81)-1)</f>
        <v>2</v>
      </c>
      <c r="W103" s="9">
        <f>IF(ISERROR(RANK(W81,W$70:W$89,0)+COUNTIF(W$70:W81,W81)-1),"",RANK(W81,W$70:W$89,0)+COUNTIF(W$70:W81,W81)-1)</f>
        <v>2</v>
      </c>
      <c r="X103" s="9">
        <f>IF(ISERROR(RANK(X81,X$70:X$89,0)+COUNTIF(X$70:X81,X81)-1),"",RANK(X81,X$70:X$89,0)+COUNTIF(X$70:X81,X81)-1)</f>
        <v>2</v>
      </c>
      <c r="Y103" s="9">
        <f>IF(ISERROR(RANK(Y81,Y$70:Y$89,0)+COUNTIF(Y$70:Y81,Y81)-1),"",RANK(Y81,Y$70:Y$89,0)+COUNTIF(Y$70:Y81,Y81)-1)</f>
        <v>2</v>
      </c>
      <c r="Z103" s="9">
        <f>IF(ISERROR(RANK(Z81,Z$70:Z$89,0)+COUNTIF(Z$70:Z81,Z81)-1),"",RANK(Z81,Z$70:Z$89,0)+COUNTIF(Z$70:Z81,Z81)-1)</f>
        <v>2</v>
      </c>
      <c r="AA103" s="9">
        <f>IF(ISERROR(RANK(AA81,AA$70:AA$89,0)+COUNTIF(AA$70:AA81,AA81)-1),"",RANK(AA81,AA$70:AA$89,0)+COUNTIF(AA$70:AA81,AA81)-1)</f>
        <v>2</v>
      </c>
      <c r="AB103" s="9">
        <f>IF(ISERROR(RANK(AB81,AB$70:AB$89,0)+COUNTIF(AB$70:AB81,AB81)-1),"",RANK(AB81,AB$70:AB$89,0)+COUNTIF(AB$70:AB81,AB81)-1)</f>
        <v>3</v>
      </c>
      <c r="AC103" s="9">
        <f>IF(ISERROR(RANK(AC81,AC$70:AC$89,0)+COUNTIF(AC$70:AC81,AC81)-1),"",RANK(AC81,AC$70:AC$89,0)+COUNTIF(AC$70:AC81,AC81)-1)</f>
        <v>2</v>
      </c>
      <c r="AD103" s="9">
        <f>IF(ISERROR(RANK(AD81,AD$70:AD$89,0)+COUNTIF(AD$70:AD81,AD81)-1),"",RANK(AD81,AD$70:AD$89,0)+COUNTIF(AD$70:AD81,AD81)-1)</f>
        <v>2</v>
      </c>
      <c r="AE103" s="9">
        <f>IF(ISERROR(RANK(AE81,AE$70:AE$89,0)+COUNTIF(AE$70:AE81,AE81)-1),"",RANK(AE81,AE$70:AE$89,0)+COUNTIF(AE$70:AE81,AE81)-1)</f>
        <v>2</v>
      </c>
      <c r="AF103" s="9">
        <f>IF(ISERROR(RANK(AF81,AF$70:AF$89,0)+COUNTIF(AF$70:AF81,AF81)-1),"",RANK(AF81,AF$70:AF$89,0)+COUNTIF(AF$70:AF81,AF81)-1)</f>
        <v>2</v>
      </c>
      <c r="AG103" s="9">
        <f>IF(ISERROR(RANK(AG81,AG$70:AG$89,0)+COUNTIF(AG$70:AG81,AG81)-1),"",RANK(AG81,AG$70:AG$89,0)+COUNTIF(AG$70:AG81,AG81)-1)</f>
        <v>2</v>
      </c>
      <c r="AH103" s="9">
        <f>IF(ISERROR(RANK(AH81,AH$70:AH$89,0)+COUNTIF(AH$70:AH81,AH81)-1),"",RANK(AH81,AH$70:AH$89,0)+COUNTIF(AH$70:AH81,AH81)-1)</f>
        <v>3</v>
      </c>
      <c r="AI103" s="9">
        <f>IF(ISERROR(RANK(AI81,AI$70:AI$89,0)+COUNTIF(AI$70:AI81,AI81)-1),"",RANK(AI81,AI$70:AI$89,0)+COUNTIF(AI$70:AI81,AI81)-1)</f>
        <v>3</v>
      </c>
      <c r="AJ103" s="9" t="str">
        <f>IF(ISERROR(RANK(AJ81,AJ$70:AJ$89,0)+COUNTIF(AJ$70:AJ81,AJ81)-1),"",RANK(AJ81,AJ$70:AJ$89,0)+COUNTIF(AJ$70:AJ81,AJ81)-1)</f>
        <v/>
      </c>
      <c r="AK103" s="9" t="str">
        <f>IF(ISERROR(RANK(AK81,AK$70:AK$89,0)+COUNTIF(AK$70:AK81,AK81)-1),"",RANK(AK81,AK$70:AK$89,0)+COUNTIF(AK$70:AK81,AK81)-1)</f>
        <v/>
      </c>
      <c r="AL103" s="9" t="str">
        <f>IF(ISERROR(RANK(AL81,AL$70:AL$89,0)+COUNTIF(AL$70:AL81,AL81)-1),"",RANK(AL81,AL$70:AL$89,0)+COUNTIF(AL$70:AL81,AL81)-1)</f>
        <v/>
      </c>
      <c r="AM103" s="9" t="str">
        <f>IF(ISERROR(RANK(AM81,AM$70:AM$89,0)+COUNTIF(AM$70:AM81,AM81)-1),"",RANK(AM81,AM$70:AM$89,0)+COUNTIF(AM$70:AM81,AM81)-1)</f>
        <v/>
      </c>
    </row>
    <row r="104" spans="1:39" ht="12.75" customHeight="1" x14ac:dyDescent="0.35">
      <c r="A104" s="68" t="str">
        <f t="shared" si="8"/>
        <v>Man City</v>
      </c>
      <c r="B104" s="9">
        <f>IF(ISERROR(RANK(B82,B$70:B$89,0)+COUNTIF(B$70:B82,B82)-1),"",RANK(B82,B$70:B$89,0)+COUNTIF(B$70:B82,B82)-1)</f>
        <v>1</v>
      </c>
      <c r="C104" s="9">
        <f>IF(ISERROR(RANK(C82,C$70:C$89,0)+COUNTIF(C$70:C82,C82)-1),"",RANK(C82,C$70:C$89,0)+COUNTIF(C$70:C82,C82)-1)</f>
        <v>1</v>
      </c>
      <c r="D104" s="9">
        <f>IF(ISERROR(RANK(D82,D$70:D$89,0)+COUNTIF(D$70:D82,D82)-1),"",RANK(D82,D$70:D$89,0)+COUNTIF(D$70:D82,D82)-1)</f>
        <v>1</v>
      </c>
      <c r="E104" s="9">
        <f>IF(ISERROR(RANK(E82,E$70:E$89,0)+COUNTIF(E$70:E82,E82)-1),"",RANK(E82,E$70:E$89,0)+COUNTIF(E$70:E82,E82)-1)</f>
        <v>1</v>
      </c>
      <c r="F104" s="9">
        <f>IF(ISERROR(RANK(F82,F$70:F$89,0)+COUNTIF(F$70:F82,F82)-1),"",RANK(F82,F$70:F$89,0)+COUNTIF(F$70:F82,F82)-1)</f>
        <v>1</v>
      </c>
      <c r="G104" s="9">
        <f>IF(ISERROR(RANK(G82,G$70:G$89,0)+COUNTIF(G$70:G82,G82)-1),"",RANK(G82,G$70:G$89,0)+COUNTIF(G$70:G82,G82)-1)</f>
        <v>2</v>
      </c>
      <c r="H104" s="9">
        <f>IF(ISERROR(RANK(H82,H$70:H$89,0)+COUNTIF(H$70:H82,H82)-1),"",RANK(H82,H$70:H$89,0)+COUNTIF(H$70:H82,H82)-1)</f>
        <v>1</v>
      </c>
      <c r="I104" s="9">
        <f>IF(ISERROR(RANK(I82,I$70:I$89,0)+COUNTIF(I$70:I82,I82)-1),"",RANK(I82,I$70:I$89,0)+COUNTIF(I$70:I82,I82)-1)</f>
        <v>1</v>
      </c>
      <c r="J104" s="9">
        <f>IF(ISERROR(RANK(J82,J$70:J$89,0)+COUNTIF(J$70:J82,J82)-1),"",RANK(J82,J$70:J$89,0)+COUNTIF(J$70:J82,J82)-1)</f>
        <v>1</v>
      </c>
      <c r="K104" s="9">
        <f>IF(ISERROR(RANK(K82,K$70:K$89,0)+COUNTIF(K$70:K82,K82)-1),"",RANK(K82,K$70:K$89,0)+COUNTIF(K$70:K82,K82)-1)</f>
        <v>1</v>
      </c>
      <c r="L104" s="9">
        <f>IF(ISERROR(RANK(L82,L$70:L$89,0)+COUNTIF(L$70:L82,L82)-1),"",RANK(L82,L$70:L$89,0)+COUNTIF(L$70:L82,L82)-1)</f>
        <v>1</v>
      </c>
      <c r="M104" s="9">
        <f>IF(ISERROR(RANK(M82,M$70:M$89,0)+COUNTIF(M$70:M82,M82)-1),"",RANK(M82,M$70:M$89,0)+COUNTIF(M$70:M82,M82)-1)</f>
        <v>1</v>
      </c>
      <c r="N104" s="9">
        <f>IF(ISERROR(RANK(N82,N$70:N$89,0)+COUNTIF(N$70:N82,N82)-1),"",RANK(N82,N$70:N$89,0)+COUNTIF(N$70:N82,N82)-1)</f>
        <v>1</v>
      </c>
      <c r="O104" s="9">
        <f>IF(ISERROR(RANK(O82,O$70:O$89,0)+COUNTIF(O$70:O82,O82)-1),"",RANK(O82,O$70:O$89,0)+COUNTIF(O$70:O82,O82)-1)</f>
        <v>1</v>
      </c>
      <c r="P104" s="9">
        <f>IF(ISERROR(RANK(P82,P$70:P$89,0)+COUNTIF(P$70:P82,P82)-1),"",RANK(P82,P$70:P$89,0)+COUNTIF(P$70:P82,P82)-1)</f>
        <v>1</v>
      </c>
      <c r="Q104" s="9">
        <f>IF(ISERROR(RANK(Q82,Q$70:Q$89,0)+COUNTIF(Q$70:Q82,Q82)-1),"",RANK(Q82,Q$70:Q$89,0)+COUNTIF(Q$70:Q82,Q82)-1)</f>
        <v>1</v>
      </c>
      <c r="R104" s="9">
        <f>IF(ISERROR(RANK(R82,R$70:R$89,0)+COUNTIF(R$70:R82,R82)-1),"",RANK(R82,R$70:R$89,0)+COUNTIF(R$70:R82,R82)-1)</f>
        <v>1</v>
      </c>
      <c r="S104" s="9">
        <f>IF(ISERROR(RANK(S82,S$70:S$89,0)+COUNTIF(S$70:S82,S82)-1),"",RANK(S82,S$70:S$89,0)+COUNTIF(S$70:S82,S82)-1)</f>
        <v>1</v>
      </c>
      <c r="T104" s="9">
        <f>IF(ISERROR(RANK(T82,T$70:T$89,0)+COUNTIF(T$70:T82,T82)-1),"",RANK(T82,T$70:T$89,0)+COUNTIF(T$70:T82,T82)-1)</f>
        <v>1</v>
      </c>
      <c r="U104" s="9">
        <f>IF(ISERROR(RANK(U82,U$70:U$89,0)+COUNTIF(U$70:U82,U82)-1),"",RANK(U82,U$70:U$89,0)+COUNTIF(U$70:U82,U82)-1)</f>
        <v>1</v>
      </c>
      <c r="V104" s="9">
        <f>IF(ISERROR(RANK(V82,V$70:V$89,0)+COUNTIF(V$70:V82,V82)-1),"",RANK(V82,V$70:V$89,0)+COUNTIF(V$70:V82,V82)-1)</f>
        <v>1</v>
      </c>
      <c r="W104" s="9">
        <f>IF(ISERROR(RANK(W82,W$70:W$89,0)+COUNTIF(W$70:W82,W82)-1),"",RANK(W82,W$70:W$89,0)+COUNTIF(W$70:W82,W82)-1)</f>
        <v>1</v>
      </c>
      <c r="X104" s="9">
        <f>IF(ISERROR(RANK(X82,X$70:X$89,0)+COUNTIF(X$70:X82,X82)-1),"",RANK(X82,X$70:X$89,0)+COUNTIF(X$70:X82,X82)-1)</f>
        <v>1</v>
      </c>
      <c r="Y104" s="9">
        <f>IF(ISERROR(RANK(Y82,Y$70:Y$89,0)+COUNTIF(Y$70:Y82,Y82)-1),"",RANK(Y82,Y$70:Y$89,0)+COUNTIF(Y$70:Y82,Y82)-1)</f>
        <v>1</v>
      </c>
      <c r="Z104" s="9">
        <f>IF(ISERROR(RANK(Z82,Z$70:Z$89,0)+COUNTIF(Z$70:Z82,Z82)-1),"",RANK(Z82,Z$70:Z$89,0)+COUNTIF(Z$70:Z82,Z82)-1)</f>
        <v>1</v>
      </c>
      <c r="AA104" s="9">
        <f>IF(ISERROR(RANK(AA82,AA$70:AA$89,0)+COUNTIF(AA$70:AA82,AA82)-1),"",RANK(AA82,AA$70:AA$89,0)+COUNTIF(AA$70:AA82,AA82)-1)</f>
        <v>1</v>
      </c>
      <c r="AB104" s="9">
        <f>IF(ISERROR(RANK(AB82,AB$70:AB$89,0)+COUNTIF(AB$70:AB82,AB82)-1),"",RANK(AB82,AB$70:AB$89,0)+COUNTIF(AB$70:AB82,AB82)-1)</f>
        <v>1</v>
      </c>
      <c r="AC104" s="9">
        <f>IF(ISERROR(RANK(AC82,AC$70:AC$89,0)+COUNTIF(AC$70:AC82,AC82)-1),"",RANK(AC82,AC$70:AC$89,0)+COUNTIF(AC$70:AC82,AC82)-1)</f>
        <v>1</v>
      </c>
      <c r="AD104" s="9">
        <f>IF(ISERROR(RANK(AD82,AD$70:AD$89,0)+COUNTIF(AD$70:AD82,AD82)-1),"",RANK(AD82,AD$70:AD$89,0)+COUNTIF(AD$70:AD82,AD82)-1)</f>
        <v>1</v>
      </c>
      <c r="AE104" s="9">
        <f>IF(ISERROR(RANK(AE82,AE$70:AE$89,0)+COUNTIF(AE$70:AE82,AE82)-1),"",RANK(AE82,AE$70:AE$89,0)+COUNTIF(AE$70:AE82,AE82)-1)</f>
        <v>1</v>
      </c>
      <c r="AF104" s="9">
        <f>IF(ISERROR(RANK(AF82,AF$70:AF$89,0)+COUNTIF(AF$70:AF82,AF82)-1),"",RANK(AF82,AF$70:AF$89,0)+COUNTIF(AF$70:AF82,AF82)-1)</f>
        <v>1</v>
      </c>
      <c r="AG104" s="9">
        <f>IF(ISERROR(RANK(AG82,AG$70:AG$89,0)+COUNTIF(AG$70:AG82,AG82)-1),"",RANK(AG82,AG$70:AG$89,0)+COUNTIF(AG$70:AG82,AG82)-1)</f>
        <v>1</v>
      </c>
      <c r="AH104" s="9">
        <f>IF(ISERROR(RANK(AH82,AH$70:AH$89,0)+COUNTIF(AH$70:AH82,AH82)-1),"",RANK(AH82,AH$70:AH$89,0)+COUNTIF(AH$70:AH82,AH82)-1)</f>
        <v>1</v>
      </c>
      <c r="AI104" s="9">
        <f>IF(ISERROR(RANK(AI82,AI$70:AI$89,0)+COUNTIF(AI$70:AI82,AI82)-1),"",RANK(AI82,AI$70:AI$89,0)+COUNTIF(AI$70:AI82,AI82)-1)</f>
        <v>1</v>
      </c>
      <c r="AJ104" s="9" t="str">
        <f>IF(ISERROR(RANK(AJ82,AJ$70:AJ$89,0)+COUNTIF(AJ$70:AJ82,AJ82)-1),"",RANK(AJ82,AJ$70:AJ$89,0)+COUNTIF(AJ$70:AJ82,AJ82)-1)</f>
        <v/>
      </c>
      <c r="AK104" s="9" t="str">
        <f>IF(ISERROR(RANK(AK82,AK$70:AK$89,0)+COUNTIF(AK$70:AK82,AK82)-1),"",RANK(AK82,AK$70:AK$89,0)+COUNTIF(AK$70:AK82,AK82)-1)</f>
        <v/>
      </c>
      <c r="AL104" s="9" t="str">
        <f>IF(ISERROR(RANK(AL82,AL$70:AL$89,0)+COUNTIF(AL$70:AL82,AL82)-1),"",RANK(AL82,AL$70:AL$89,0)+COUNTIF(AL$70:AL82,AL82)-1)</f>
        <v/>
      </c>
      <c r="AM104" s="9" t="str">
        <f>IF(ISERROR(RANK(AM82,AM$70:AM$89,0)+COUNTIF(AM$70:AM82,AM82)-1),"",RANK(AM82,AM$70:AM$89,0)+COUNTIF(AM$70:AM82,AM82)-1)</f>
        <v/>
      </c>
    </row>
    <row r="105" spans="1:39" ht="12.75" customHeight="1" x14ac:dyDescent="0.35">
      <c r="A105" s="68" t="str">
        <f t="shared" si="8"/>
        <v>Man Utd</v>
      </c>
      <c r="B105" s="9">
        <f>IF(ISERROR(RANK(B83,B$70:B$89,0)+COUNTIF(B$70:B83,B83)-1),"",RANK(B83,B$70:B$89,0)+COUNTIF(B$70:B83,B83)-1)</f>
        <v>4</v>
      </c>
      <c r="C105" s="9">
        <f>IF(ISERROR(RANK(C83,C$70:C$89,0)+COUNTIF(C$70:C83,C83)-1),"",RANK(C83,C$70:C$89,0)+COUNTIF(C$70:C83,C83)-1)</f>
        <v>6</v>
      </c>
      <c r="D105" s="9">
        <f>IF(ISERROR(RANK(D83,D$70:D$89,0)+COUNTIF(D$70:D83,D83)-1),"",RANK(D83,D$70:D$89,0)+COUNTIF(D$70:D83,D83)-1)</f>
        <v>5</v>
      </c>
      <c r="E105" s="9">
        <f>IF(ISERROR(RANK(E83,E$70:E$89,0)+COUNTIF(E$70:E83,E83)-1),"",RANK(E83,E$70:E$89,0)+COUNTIF(E$70:E83,E83)-1)</f>
        <v>5</v>
      </c>
      <c r="F105" s="9">
        <f>IF(ISERROR(RANK(F83,F$70:F$89,0)+COUNTIF(F$70:F83,F83)-1),"",RANK(F83,F$70:F$89,0)+COUNTIF(F$70:F83,F83)-1)</f>
        <v>5</v>
      </c>
      <c r="G105" s="9">
        <f>IF(ISERROR(RANK(G83,G$70:G$89,0)+COUNTIF(G$70:G83,G83)-1),"",RANK(G83,G$70:G$89,0)+COUNTIF(G$70:G83,G83)-1)</f>
        <v>4</v>
      </c>
      <c r="H105" s="9">
        <f>IF(ISERROR(RANK(H83,H$70:H$89,0)+COUNTIF(H$70:H83,H83)-1),"",RANK(H83,H$70:H$89,0)+COUNTIF(H$70:H83,H83)-1)</f>
        <v>4</v>
      </c>
      <c r="I105" s="9">
        <f>IF(ISERROR(RANK(I83,I$70:I$89,0)+COUNTIF(I$70:I83,I83)-1),"",RANK(I83,I$70:I$89,0)+COUNTIF(I$70:I83,I83)-1)</f>
        <v>5</v>
      </c>
      <c r="J105" s="9">
        <f>IF(ISERROR(RANK(J83,J$70:J$89,0)+COUNTIF(J$70:J83,J83)-1),"",RANK(J83,J$70:J$89,0)+COUNTIF(J$70:J83,J83)-1)</f>
        <v>5</v>
      </c>
      <c r="K105" s="9">
        <f>IF(ISERROR(RANK(K83,K$70:K$89,0)+COUNTIF(K$70:K83,K83)-1),"",RANK(K83,K$70:K$89,0)+COUNTIF(K$70:K83,K83)-1)</f>
        <v>4</v>
      </c>
      <c r="L105" s="9">
        <f>IF(ISERROR(RANK(L83,L$70:L$89,0)+COUNTIF(L$70:L83,L83)-1),"",RANK(L83,L$70:L$89,0)+COUNTIF(L$70:L83,L83)-1)</f>
        <v>5</v>
      </c>
      <c r="M105" s="9">
        <f>IF(ISERROR(RANK(M83,M$70:M$89,0)+COUNTIF(M$70:M83,M83)-1),"",RANK(M83,M$70:M$89,0)+COUNTIF(M$70:M83,M83)-1)</f>
        <v>4</v>
      </c>
      <c r="N105" s="9">
        <f>IF(ISERROR(RANK(N83,N$70:N$89,0)+COUNTIF(N$70:N83,N83)-1),"",RANK(N83,N$70:N$89,0)+COUNTIF(N$70:N83,N83)-1)</f>
        <v>4</v>
      </c>
      <c r="O105" s="9">
        <f>IF(ISERROR(RANK(O83,O$70:O$89,0)+COUNTIF(O$70:O83,O83)-1),"",RANK(O83,O$70:O$89,0)+COUNTIF(O$70:O83,O83)-1)</f>
        <v>5</v>
      </c>
      <c r="P105" s="9">
        <f>IF(ISERROR(RANK(P83,P$70:P$89,0)+COUNTIF(P$70:P83,P83)-1),"",RANK(P83,P$70:P$89,0)+COUNTIF(P$70:P83,P83)-1)</f>
        <v>4</v>
      </c>
      <c r="Q105" s="9">
        <f>IF(ISERROR(RANK(Q83,Q$70:Q$89,0)+COUNTIF(Q$70:Q83,Q83)-1),"",RANK(Q83,Q$70:Q$89,0)+COUNTIF(Q$70:Q83,Q83)-1)</f>
        <v>4</v>
      </c>
      <c r="R105" s="9">
        <f>IF(ISERROR(RANK(R83,R$70:R$89,0)+COUNTIF(R$70:R83,R83)-1),"",RANK(R83,R$70:R$89,0)+COUNTIF(R$70:R83,R83)-1)</f>
        <v>6</v>
      </c>
      <c r="S105" s="9">
        <f>IF(ISERROR(RANK(S83,S$70:S$89,0)+COUNTIF(S$70:S83,S83)-1),"",RANK(S83,S$70:S$89,0)+COUNTIF(S$70:S83,S83)-1)</f>
        <v>5</v>
      </c>
      <c r="T105" s="9">
        <f>IF(ISERROR(RANK(T83,T$70:T$89,0)+COUNTIF(T$70:T83,T83)-1),"",RANK(T83,T$70:T$89,0)+COUNTIF(T$70:T83,T83)-1)</f>
        <v>4</v>
      </c>
      <c r="U105" s="9">
        <f>IF(ISERROR(RANK(U83,U$70:U$89,0)+COUNTIF(U$70:U83,U83)-1),"",RANK(U83,U$70:U$89,0)+COUNTIF(U$70:U83,U83)-1)</f>
        <v>6</v>
      </c>
      <c r="V105" s="9">
        <f>IF(ISERROR(RANK(V83,V$70:V$89,0)+COUNTIF(V$70:V83,V83)-1),"",RANK(V83,V$70:V$89,0)+COUNTIF(V$70:V83,V83)-1)</f>
        <v>6</v>
      </c>
      <c r="W105" s="9">
        <f>IF(ISERROR(RANK(W83,W$70:W$89,0)+COUNTIF(W$70:W83,W83)-1),"",RANK(W83,W$70:W$89,0)+COUNTIF(W$70:W83,W83)-1)</f>
        <v>6</v>
      </c>
      <c r="X105" s="9">
        <f>IF(ISERROR(RANK(X83,X$70:X$89,0)+COUNTIF(X$70:X83,X83)-1),"",RANK(X83,X$70:X$89,0)+COUNTIF(X$70:X83,X83)-1)</f>
        <v>5</v>
      </c>
      <c r="Y105" s="9">
        <f>IF(ISERROR(RANK(Y83,Y$70:Y$89,0)+COUNTIF(Y$70:Y83,Y83)-1),"",RANK(Y83,Y$70:Y$89,0)+COUNTIF(Y$70:Y83,Y83)-1)</f>
        <v>5</v>
      </c>
      <c r="Z105" s="9">
        <f>IF(ISERROR(RANK(Z83,Z$70:Z$89,0)+COUNTIF(Z$70:Z83,Z83)-1),"",RANK(Z83,Z$70:Z$89,0)+COUNTIF(Z$70:Z83,Z83)-1)</f>
        <v>4</v>
      </c>
      <c r="AA105" s="9">
        <f>IF(ISERROR(RANK(AA83,AA$70:AA$89,0)+COUNTIF(AA$70:AA83,AA83)-1),"",RANK(AA83,AA$70:AA$89,0)+COUNTIF(AA$70:AA83,AA83)-1)</f>
        <v>5</v>
      </c>
      <c r="AB105" s="9">
        <f>IF(ISERROR(RANK(AB83,AB$70:AB$89,0)+COUNTIF(AB$70:AB83,AB83)-1),"",RANK(AB83,AB$70:AB$89,0)+COUNTIF(AB$70:AB83,AB83)-1)</f>
        <v>5</v>
      </c>
      <c r="AC105" s="9">
        <f>IF(ISERROR(RANK(AC83,AC$70:AC$89,0)+COUNTIF(AC$70:AC83,AC83)-1),"",RANK(AC83,AC$70:AC$89,0)+COUNTIF(AC$70:AC83,AC83)-1)</f>
        <v>4</v>
      </c>
      <c r="AD105" s="9">
        <f>IF(ISERROR(RANK(AD83,AD$70:AD$89,0)+COUNTIF(AD$70:AD83,AD83)-1),"",RANK(AD83,AD$70:AD$89,0)+COUNTIF(AD$70:AD83,AD83)-1)</f>
        <v>5</v>
      </c>
      <c r="AE105" s="9">
        <f>IF(ISERROR(RANK(AE83,AE$70:AE$89,0)+COUNTIF(AE$70:AE83,AE83)-1),"",RANK(AE83,AE$70:AE$89,0)+COUNTIF(AE$70:AE83,AE83)-1)</f>
        <v>4</v>
      </c>
      <c r="AF105" s="9">
        <f>IF(ISERROR(RANK(AF83,AF$70:AF$89,0)+COUNTIF(AF$70:AF83,AF83)-1),"",RANK(AF83,AF$70:AF$89,0)+COUNTIF(AF$70:AF83,AF83)-1)</f>
        <v>3</v>
      </c>
      <c r="AG105" s="9">
        <f>IF(ISERROR(RANK(AG83,AG$70:AG$89,0)+COUNTIF(AG$70:AG83,AG83)-1),"",RANK(AG83,AG$70:AG$89,0)+COUNTIF(AG$70:AG83,AG83)-1)</f>
        <v>3</v>
      </c>
      <c r="AH105" s="9">
        <f>IF(ISERROR(RANK(AH83,AH$70:AH$89,0)+COUNTIF(AH$70:AH83,AH83)-1),"",RANK(AH83,AH$70:AH$89,0)+COUNTIF(AH$70:AH83,AH83)-1)</f>
        <v>4</v>
      </c>
      <c r="AI105" s="9">
        <f>IF(ISERROR(RANK(AI83,AI$70:AI$89,0)+COUNTIF(AI$70:AI83,AI83)-1),"",RANK(AI83,AI$70:AI$89,0)+COUNTIF(AI$70:AI83,AI83)-1)</f>
        <v>4</v>
      </c>
      <c r="AJ105" s="9" t="str">
        <f>IF(ISERROR(RANK(AJ83,AJ$70:AJ$89,0)+COUNTIF(AJ$70:AJ83,AJ83)-1),"",RANK(AJ83,AJ$70:AJ$89,0)+COUNTIF(AJ$70:AJ83,AJ83)-1)</f>
        <v/>
      </c>
      <c r="AK105" s="9" t="str">
        <f>IF(ISERROR(RANK(AK83,AK$70:AK$89,0)+COUNTIF(AK$70:AK83,AK83)-1),"",RANK(AK83,AK$70:AK$89,0)+COUNTIF(AK$70:AK83,AK83)-1)</f>
        <v/>
      </c>
      <c r="AL105" s="9" t="str">
        <f>IF(ISERROR(RANK(AL83,AL$70:AL$89,0)+COUNTIF(AL$70:AL83,AL83)-1),"",RANK(AL83,AL$70:AL$89,0)+COUNTIF(AL$70:AL83,AL83)-1)</f>
        <v/>
      </c>
      <c r="AM105" s="9" t="str">
        <f>IF(ISERROR(RANK(AM83,AM$70:AM$89,0)+COUNTIF(AM$70:AM83,AM83)-1),"",RANK(AM83,AM$70:AM$89,0)+COUNTIF(AM$70:AM83,AM83)-1)</f>
        <v/>
      </c>
    </row>
    <row r="106" spans="1:39" ht="12.75" customHeight="1" x14ac:dyDescent="0.35">
      <c r="A106" s="68" t="str">
        <f t="shared" si="8"/>
        <v>Newcastle</v>
      </c>
      <c r="B106" s="9">
        <f>IF(ISERROR(RANK(B84,B$70:B$89,0)+COUNTIF(B$70:B84,B84)-1),"",RANK(B84,B$70:B$89,0)+COUNTIF(B$70:B84,B84)-1)</f>
        <v>15</v>
      </c>
      <c r="C106" s="9">
        <f>IF(ISERROR(RANK(C84,C$70:C$89,0)+COUNTIF(C$70:C84,C84)-1),"",RANK(C84,C$70:C$89,0)+COUNTIF(C$70:C84,C84)-1)</f>
        <v>15</v>
      </c>
      <c r="D106" s="9">
        <f>IF(ISERROR(RANK(D84,D$70:D$89,0)+COUNTIF(D$70:D84,D84)-1),"",RANK(D84,D$70:D$89,0)+COUNTIF(D$70:D84,D84)-1)</f>
        <v>12</v>
      </c>
      <c r="E106" s="9">
        <f>IF(ISERROR(RANK(E84,E$70:E$89,0)+COUNTIF(E$70:E84,E84)-1),"",RANK(E84,E$70:E$89,0)+COUNTIF(E$70:E84,E84)-1)</f>
        <v>15</v>
      </c>
      <c r="F106" s="9">
        <f>IF(ISERROR(RANK(F84,F$70:F$89,0)+COUNTIF(F$70:F84,F84)-1),"",RANK(F84,F$70:F$89,0)+COUNTIF(F$70:F84,F84)-1)</f>
        <v>11</v>
      </c>
      <c r="G106" s="9">
        <f>IF(ISERROR(RANK(G84,G$70:G$89,0)+COUNTIF(G$70:G84,G84)-1),"",RANK(G84,G$70:G$89,0)+COUNTIF(G$70:G84,G84)-1)</f>
        <v>13</v>
      </c>
      <c r="H106" s="9">
        <f>IF(ISERROR(RANK(H84,H$70:H$89,0)+COUNTIF(H$70:H84,H84)-1),"",RANK(H84,H$70:H$89,0)+COUNTIF(H$70:H84,H84)-1)</f>
        <v>11</v>
      </c>
      <c r="I106" s="9">
        <f>IF(ISERROR(RANK(I84,I$70:I$89,0)+COUNTIF(I$70:I84,I84)-1),"",RANK(I84,I$70:I$89,0)+COUNTIF(I$70:I84,I84)-1)</f>
        <v>12</v>
      </c>
      <c r="J106" s="9">
        <f>IF(ISERROR(RANK(J84,J$70:J$89,0)+COUNTIF(J$70:J84,J84)-1),"",RANK(J84,J$70:J$89,0)+COUNTIF(J$70:J84,J84)-1)</f>
        <v>10</v>
      </c>
      <c r="K106" s="9">
        <f>IF(ISERROR(RANK(K84,K$70:K$89,0)+COUNTIF(K$70:K84,K84)-1),"",RANK(K84,K$70:K$89,0)+COUNTIF(K$70:K84,K84)-1)</f>
        <v>8</v>
      </c>
      <c r="L106" s="9">
        <f>IF(ISERROR(RANK(L84,L$70:L$89,0)+COUNTIF(L$70:L84,L84)-1),"",RANK(L84,L$70:L$89,0)+COUNTIF(L$70:L84,L84)-1)</f>
        <v>8</v>
      </c>
      <c r="M106" s="9">
        <f>IF(ISERROR(RANK(M84,M$70:M$89,0)+COUNTIF(M$70:M84,M84)-1),"",RANK(M84,M$70:M$89,0)+COUNTIF(M$70:M84,M84)-1)</f>
        <v>8</v>
      </c>
      <c r="N106" s="9">
        <f>IF(ISERROR(RANK(N84,N$70:N$89,0)+COUNTIF(N$70:N84,N84)-1),"",RANK(N84,N$70:N$89,0)+COUNTIF(N$70:N84,N84)-1)</f>
        <v>11</v>
      </c>
      <c r="O106" s="9">
        <f>IF(ISERROR(RANK(O84,O$70:O$89,0)+COUNTIF(O$70:O84,O84)-1),"",RANK(O84,O$70:O$89,0)+COUNTIF(O$70:O84,O84)-1)</f>
        <v>9</v>
      </c>
      <c r="P106" s="9">
        <f>IF(ISERROR(RANK(P84,P$70:P$89,0)+COUNTIF(P$70:P84,P84)-1),"",RANK(P84,P$70:P$89,0)+COUNTIF(P$70:P84,P84)-1)</f>
        <v>17</v>
      </c>
      <c r="Q106" s="9">
        <f>IF(ISERROR(RANK(Q84,Q$70:Q$89,0)+COUNTIF(Q$70:Q84,Q84)-1),"",RANK(Q84,Q$70:Q$89,0)+COUNTIF(Q$70:Q84,Q84)-1)</f>
        <v>16</v>
      </c>
      <c r="R106" s="9">
        <f>IF(ISERROR(RANK(R84,R$70:R$89,0)+COUNTIF(R$70:R84,R84)-1),"",RANK(R84,R$70:R$89,0)+COUNTIF(R$70:R84,R84)-1)</f>
        <v>18</v>
      </c>
      <c r="S106" s="9">
        <f>IF(ISERROR(RANK(S84,S$70:S$89,0)+COUNTIF(S$70:S84,S84)-1),"",RANK(S84,S$70:S$89,0)+COUNTIF(S$70:S84,S84)-1)</f>
        <v>16</v>
      </c>
      <c r="T106" s="9">
        <f>IF(ISERROR(RANK(T84,T$70:T$89,0)+COUNTIF(T$70:T84,T84)-1),"",RANK(T84,T$70:T$89,0)+COUNTIF(T$70:T84,T84)-1)</f>
        <v>18</v>
      </c>
      <c r="U106" s="9">
        <f>IF(ISERROR(RANK(U84,U$70:U$89,0)+COUNTIF(U$70:U84,U84)-1),"",RANK(U84,U$70:U$89,0)+COUNTIF(U$70:U84,U84)-1)</f>
        <v>16</v>
      </c>
      <c r="V106" s="9">
        <f>IF(ISERROR(RANK(V84,V$70:V$89,0)+COUNTIF(V$70:V84,V84)-1),"",RANK(V84,V$70:V$89,0)+COUNTIF(V$70:V84,V84)-1)</f>
        <v>18</v>
      </c>
      <c r="W106" s="9">
        <f>IF(ISERROR(RANK(W84,W$70:W$89,0)+COUNTIF(W$70:W84,W84)-1),"",RANK(W84,W$70:W$89,0)+COUNTIF(W$70:W84,W84)-1)</f>
        <v>17</v>
      </c>
      <c r="X106" s="9">
        <f>IF(ISERROR(RANK(X84,X$70:X$89,0)+COUNTIF(X$70:X84,X84)-1),"",RANK(X84,X$70:X$89,0)+COUNTIF(X$70:X84,X84)-1)</f>
        <v>15</v>
      </c>
      <c r="Y106" s="9">
        <f>IF(ISERROR(RANK(Y84,Y$70:Y$89,0)+COUNTIF(Y$70:Y84,Y84)-1),"",RANK(Y84,Y$70:Y$89,0)+COUNTIF(Y$70:Y84,Y84)-1)</f>
        <v>15</v>
      </c>
      <c r="Z106" s="9">
        <f>IF(ISERROR(RANK(Z84,Z$70:Z$89,0)+COUNTIF(Z$70:Z84,Z84)-1),"",RANK(Z84,Z$70:Z$89,0)+COUNTIF(Z$70:Z84,Z84)-1)</f>
        <v>13</v>
      </c>
      <c r="AA106" s="9">
        <f>IF(ISERROR(RANK(AA84,AA$70:AA$89,0)+COUNTIF(AA$70:AA84,AA84)-1),"",RANK(AA84,AA$70:AA$89,0)+COUNTIF(AA$70:AA84,AA84)-1)</f>
        <v>10</v>
      </c>
      <c r="AB106" s="9">
        <f>IF(ISERROR(RANK(AB84,AB$70:AB$89,0)+COUNTIF(AB$70:AB84,AB84)-1),"",RANK(AB84,AB$70:AB$89,0)+COUNTIF(AB$70:AB84,AB84)-1)</f>
        <v>9</v>
      </c>
      <c r="AC106" s="9">
        <f>IF(ISERROR(RANK(AC84,AC$70:AC$89,0)+COUNTIF(AC$70:AC84,AC84)-1),"",RANK(AC84,AC$70:AC$89,0)+COUNTIF(AC$70:AC84,AC84)-1)</f>
        <v>11</v>
      </c>
      <c r="AD106" s="9">
        <f>IF(ISERROR(RANK(AD84,AD$70:AD$89,0)+COUNTIF(AD$70:AD84,AD84)-1),"",RANK(AD84,AD$70:AD$89,0)+COUNTIF(AD$70:AD84,AD84)-1)</f>
        <v>11</v>
      </c>
      <c r="AE106" s="9">
        <f>IF(ISERROR(RANK(AE84,AE$70:AE$89,0)+COUNTIF(AE$70:AE84,AE84)-1),"",RANK(AE84,AE$70:AE$89,0)+COUNTIF(AE$70:AE84,AE84)-1)</f>
        <v>11</v>
      </c>
      <c r="AF106" s="9">
        <f>IF(ISERROR(RANK(AF84,AF$70:AF$89,0)+COUNTIF(AF$70:AF84,AF84)-1),"",RANK(AF84,AF$70:AF$89,0)+COUNTIF(AF$70:AF84,AF84)-1)</f>
        <v>14</v>
      </c>
      <c r="AG106" s="9">
        <f>IF(ISERROR(RANK(AG84,AG$70:AG$89,0)+COUNTIF(AG$70:AG84,AG84)-1),"",RANK(AG84,AG$70:AG$89,0)+COUNTIF(AG$70:AG84,AG84)-1)</f>
        <v>16</v>
      </c>
      <c r="AH106" s="9">
        <f>IF(ISERROR(RANK(AH84,AH$70:AH$89,0)+COUNTIF(AH$70:AH84,AH84)-1),"",RANK(AH84,AH$70:AH$89,0)+COUNTIF(AH$70:AH84,AH84)-1)</f>
        <v>12</v>
      </c>
      <c r="AI106" s="9">
        <f>IF(ISERROR(RANK(AI84,AI$70:AI$89,0)+COUNTIF(AI$70:AI84,AI84)-1),"",RANK(AI84,AI$70:AI$89,0)+COUNTIF(AI$70:AI84,AI84)-1)</f>
        <v>14</v>
      </c>
      <c r="AJ106" s="9" t="str">
        <f>IF(ISERROR(RANK(AJ84,AJ$70:AJ$89,0)+COUNTIF(AJ$70:AJ84,AJ84)-1),"",RANK(AJ84,AJ$70:AJ$89,0)+COUNTIF(AJ$70:AJ84,AJ84)-1)</f>
        <v/>
      </c>
      <c r="AK106" s="9" t="str">
        <f>IF(ISERROR(RANK(AK84,AK$70:AK$89,0)+COUNTIF(AK$70:AK84,AK84)-1),"",RANK(AK84,AK$70:AK$89,0)+COUNTIF(AK$70:AK84,AK84)-1)</f>
        <v/>
      </c>
      <c r="AL106" s="9" t="str">
        <f>IF(ISERROR(RANK(AL84,AL$70:AL$89,0)+COUNTIF(AL$70:AL84,AL84)-1),"",RANK(AL84,AL$70:AL$89,0)+COUNTIF(AL$70:AL84,AL84)-1)</f>
        <v/>
      </c>
      <c r="AM106" s="9" t="str">
        <f>IF(ISERROR(RANK(AM84,AM$70:AM$89,0)+COUNTIF(AM$70:AM84,AM84)-1),"",RANK(AM84,AM$70:AM$89,0)+COUNTIF(AM$70:AM84,AM84)-1)</f>
        <v/>
      </c>
    </row>
    <row r="107" spans="1:39" ht="12.75" customHeight="1" x14ac:dyDescent="0.35">
      <c r="A107" s="68" t="str">
        <f t="shared" si="8"/>
        <v>Southampton</v>
      </c>
      <c r="B107" s="9">
        <f>IF(ISERROR(RANK(B85,B$70:B$89,0)+COUNTIF(B$70:B85,B85)-1),"",RANK(B85,B$70:B$89,0)+COUNTIF(B$70:B85,B85)-1)</f>
        <v>13</v>
      </c>
      <c r="C107" s="9">
        <f>IF(ISERROR(RANK(C85,C$70:C$89,0)+COUNTIF(C$70:C85,C85)-1),"",RANK(C85,C$70:C$89,0)+COUNTIF(C$70:C85,C85)-1)</f>
        <v>14</v>
      </c>
      <c r="D107" s="9">
        <f>IF(ISERROR(RANK(D85,D$70:D$89,0)+COUNTIF(D$70:D85,D85)-1),"",RANK(D85,D$70:D$89,0)+COUNTIF(D$70:D85,D85)-1)</f>
        <v>14</v>
      </c>
      <c r="E107" s="9">
        <f>IF(ISERROR(RANK(E85,E$70:E$89,0)+COUNTIF(E$70:E85,E85)-1),"",RANK(E85,E$70:E$89,0)+COUNTIF(E$70:E85,E85)-1)</f>
        <v>16</v>
      </c>
      <c r="F107" s="9">
        <f>IF(ISERROR(RANK(F85,F$70:F$89,0)+COUNTIF(F$70:F85,F85)-1),"",RANK(F85,F$70:F$89,0)+COUNTIF(F$70:F85,F85)-1)</f>
        <v>16</v>
      </c>
      <c r="G107" s="9">
        <f>IF(ISERROR(RANK(G85,G$70:G$89,0)+COUNTIF(G$70:G85,G85)-1),"",RANK(G85,G$70:G$89,0)+COUNTIF(G$70:G85,G85)-1)</f>
        <v>17</v>
      </c>
      <c r="H107" s="9">
        <f>IF(ISERROR(RANK(H85,H$70:H$89,0)+COUNTIF(H$70:H85,H85)-1),"",RANK(H85,H$70:H$89,0)+COUNTIF(H$70:H85,H85)-1)</f>
        <v>16</v>
      </c>
      <c r="I107" s="9">
        <f>IF(ISERROR(RANK(I85,I$70:I$89,0)+COUNTIF(I$70:I85,I85)-1),"",RANK(I85,I$70:I$89,0)+COUNTIF(I$70:I85,I85)-1)</f>
        <v>14</v>
      </c>
      <c r="J107" s="9">
        <f>IF(ISERROR(RANK(J85,J$70:J$89,0)+COUNTIF(J$70:J85,J85)-1),"",RANK(J85,J$70:J$89,0)+COUNTIF(J$70:J85,J85)-1)</f>
        <v>13</v>
      </c>
      <c r="K107" s="9">
        <f>IF(ISERROR(RANK(K85,K$70:K$89,0)+COUNTIF(K$70:K85,K85)-1),"",RANK(K85,K$70:K$89,0)+COUNTIF(K$70:K85,K85)-1)</f>
        <v>16</v>
      </c>
      <c r="L107" s="9">
        <f>IF(ISERROR(RANK(L85,L$70:L$89,0)+COUNTIF(L$70:L85,L85)-1),"",RANK(L85,L$70:L$89,0)+COUNTIF(L$70:L85,L85)-1)</f>
        <v>18</v>
      </c>
      <c r="M107" s="9">
        <f>IF(ISERROR(RANK(M85,M$70:M$89,0)+COUNTIF(M$70:M85,M85)-1),"",RANK(M85,M$70:M$89,0)+COUNTIF(M$70:M85,M85)-1)</f>
        <v>17</v>
      </c>
      <c r="N107" s="9">
        <f>IF(ISERROR(RANK(N85,N$70:N$89,0)+COUNTIF(N$70:N85,N85)-1),"",RANK(N85,N$70:N$89,0)+COUNTIF(N$70:N85,N85)-1)</f>
        <v>18</v>
      </c>
      <c r="O107" s="9">
        <f>IF(ISERROR(RANK(O85,O$70:O$89,0)+COUNTIF(O$70:O85,O85)-1),"",RANK(O85,O$70:O$89,0)+COUNTIF(O$70:O85,O85)-1)</f>
        <v>18</v>
      </c>
      <c r="P107" s="9">
        <f>IF(ISERROR(RANK(P85,P$70:P$89,0)+COUNTIF(P$70:P85,P85)-1),"",RANK(P85,P$70:P$89,0)+COUNTIF(P$70:P85,P85)-1)</f>
        <v>11</v>
      </c>
      <c r="Q107" s="9">
        <f>IF(ISERROR(RANK(Q85,Q$70:Q$89,0)+COUNTIF(Q$70:Q85,Q85)-1),"",RANK(Q85,Q$70:Q$89,0)+COUNTIF(Q$70:Q85,Q85)-1)</f>
        <v>11</v>
      </c>
      <c r="R107" s="9">
        <f>IF(ISERROR(RANK(R85,R$70:R$89,0)+COUNTIF(R$70:R85,R85)-1),"",RANK(R85,R$70:R$89,0)+COUNTIF(R$70:R85,R85)-1)</f>
        <v>15</v>
      </c>
      <c r="S107" s="9">
        <f>IF(ISERROR(RANK(S85,S$70:S$89,0)+COUNTIF(S$70:S85,S85)-1),"",RANK(S85,S$70:S$89,0)+COUNTIF(S$70:S85,S85)-1)</f>
        <v>15</v>
      </c>
      <c r="T107" s="9">
        <f>IF(ISERROR(RANK(T85,T$70:T$89,0)+COUNTIF(T$70:T85,T85)-1),"",RANK(T85,T$70:T$89,0)+COUNTIF(T$70:T85,T85)-1)</f>
        <v>14</v>
      </c>
      <c r="U107" s="9">
        <f>IF(ISERROR(RANK(U85,U$70:U$89,0)+COUNTIF(U$70:U85,U85)-1),"",RANK(U85,U$70:U$89,0)+COUNTIF(U$70:U85,U85)-1)</f>
        <v>15</v>
      </c>
      <c r="V107" s="9">
        <f>IF(ISERROR(RANK(V85,V$70:V$89,0)+COUNTIF(V$70:V85,V85)-1),"",RANK(V85,V$70:V$89,0)+COUNTIF(V$70:V85,V85)-1)</f>
        <v>15</v>
      </c>
      <c r="W107" s="9">
        <f>IF(ISERROR(RANK(W85,W$70:W$89,0)+COUNTIF(W$70:W85,W85)-1),"",RANK(W85,W$70:W$89,0)+COUNTIF(W$70:W85,W85)-1)</f>
        <v>14</v>
      </c>
      <c r="X107" s="9">
        <f>IF(ISERROR(RANK(X85,X$70:X$89,0)+COUNTIF(X$70:X85,X85)-1),"",RANK(X85,X$70:X$89,0)+COUNTIF(X$70:X85,X85)-1)</f>
        <v>14</v>
      </c>
      <c r="Y107" s="9">
        <f>IF(ISERROR(RANK(Y85,Y$70:Y$89,0)+COUNTIF(Y$70:Y85,Y85)-1),"",RANK(Y85,Y$70:Y$89,0)+COUNTIF(Y$70:Y85,Y85)-1)</f>
        <v>12</v>
      </c>
      <c r="Z107" s="9">
        <f>IF(ISERROR(RANK(Z85,Z$70:Z$89,0)+COUNTIF(Z$70:Z85,Z85)-1),"",RANK(Z85,Z$70:Z$89,0)+COUNTIF(Z$70:Z85,Z85)-1)</f>
        <v>18</v>
      </c>
      <c r="AA107" s="9">
        <f>IF(ISERROR(RANK(AA85,AA$70:AA$89,0)+COUNTIF(AA$70:AA85,AA85)-1),"",RANK(AA85,AA$70:AA$89,0)+COUNTIF(AA$70:AA85,AA85)-1)</f>
        <v>15</v>
      </c>
      <c r="AB107" s="9">
        <f>IF(ISERROR(RANK(AB85,AB$70:AB$89,0)+COUNTIF(AB$70:AB85,AB85)-1),"",RANK(AB85,AB$70:AB$89,0)+COUNTIF(AB$70:AB85,AB85)-1)</f>
        <v>18</v>
      </c>
      <c r="AC107" s="9">
        <f>IF(ISERROR(RANK(AC85,AC$70:AC$89,0)+COUNTIF(AC$70:AC85,AC85)-1),"",RANK(AC85,AC$70:AC$89,0)+COUNTIF(AC$70:AC85,AC85)-1)</f>
        <v>16</v>
      </c>
      <c r="AD107" s="9">
        <f>IF(ISERROR(RANK(AD85,AD$70:AD$89,0)+COUNTIF(AD$70:AD85,AD85)-1),"",RANK(AD85,AD$70:AD$89,0)+COUNTIF(AD$70:AD85,AD85)-1)</f>
        <v>18</v>
      </c>
      <c r="AE107" s="9">
        <f>IF(ISERROR(RANK(AE85,AE$70:AE$89,0)+COUNTIF(AE$70:AE85,AE85)-1),"",RANK(AE85,AE$70:AE$89,0)+COUNTIF(AE$70:AE85,AE85)-1)</f>
        <v>12</v>
      </c>
      <c r="AF107" s="9">
        <f>IF(ISERROR(RANK(AF85,AF$70:AF$89,0)+COUNTIF(AF$70:AF85,AF85)-1),"",RANK(AF85,AF$70:AF$89,0)+COUNTIF(AF$70:AF85,AF85)-1)</f>
        <v>16</v>
      </c>
      <c r="AG107" s="9">
        <f>IF(ISERROR(RANK(AG85,AG$70:AG$89,0)+COUNTIF(AG$70:AG85,AG85)-1),"",RANK(AG85,AG$70:AG$89,0)+COUNTIF(AG$70:AG85,AG85)-1)</f>
        <v>15</v>
      </c>
      <c r="AH107" s="9">
        <f>IF(ISERROR(RANK(AH85,AH$70:AH$89,0)+COUNTIF(AH$70:AH85,AH85)-1),"",RANK(AH85,AH$70:AH$89,0)+COUNTIF(AH$70:AH85,AH85)-1)</f>
        <v>15</v>
      </c>
      <c r="AI107" s="9">
        <f>IF(ISERROR(RANK(AI85,AI$70:AI$89,0)+COUNTIF(AI$70:AI85,AI85)-1),"",RANK(AI85,AI$70:AI$89,0)+COUNTIF(AI$70:AI85,AI85)-1)</f>
        <v>13</v>
      </c>
      <c r="AJ107" s="9" t="str">
        <f>IF(ISERROR(RANK(AJ85,AJ$70:AJ$89,0)+COUNTIF(AJ$70:AJ85,AJ85)-1),"",RANK(AJ85,AJ$70:AJ$89,0)+COUNTIF(AJ$70:AJ85,AJ85)-1)</f>
        <v/>
      </c>
      <c r="AK107" s="9" t="str">
        <f>IF(ISERROR(RANK(AK85,AK$70:AK$89,0)+COUNTIF(AK$70:AK85,AK85)-1),"",RANK(AK85,AK$70:AK$89,0)+COUNTIF(AK$70:AK85,AK85)-1)</f>
        <v/>
      </c>
      <c r="AL107" s="9" t="str">
        <f>IF(ISERROR(RANK(AL85,AL$70:AL$89,0)+COUNTIF(AL$70:AL85,AL85)-1),"",RANK(AL85,AL$70:AL$89,0)+COUNTIF(AL$70:AL85,AL85)-1)</f>
        <v/>
      </c>
      <c r="AM107" s="9" t="str">
        <f>IF(ISERROR(RANK(AM85,AM$70:AM$89,0)+COUNTIF(AM$70:AM85,AM85)-1),"",RANK(AM85,AM$70:AM$89,0)+COUNTIF(AM$70:AM85,AM85)-1)</f>
        <v/>
      </c>
    </row>
    <row r="108" spans="1:39" ht="12.75" customHeight="1" x14ac:dyDescent="0.35">
      <c r="A108" s="68" t="str">
        <f t="shared" si="8"/>
        <v>Tottenham</v>
      </c>
      <c r="B108" s="9">
        <f>IF(ISERROR(RANK(B86,B$70:B$89,0)+COUNTIF(B$70:B86,B86)-1),"",RANK(B86,B$70:B$89,0)+COUNTIF(B$70:B86,B86)-1)</f>
        <v>3</v>
      </c>
      <c r="C108" s="9">
        <f>IF(ISERROR(RANK(C86,C$70:C$89,0)+COUNTIF(C$70:C86,C86)-1),"",RANK(C86,C$70:C$89,0)+COUNTIF(C$70:C86,C86)-1)</f>
        <v>3</v>
      </c>
      <c r="D108" s="9">
        <f>IF(ISERROR(RANK(D86,D$70:D$89,0)+COUNTIF(D$70:D86,D86)-1),"",RANK(D86,D$70:D$89,0)+COUNTIF(D$70:D86,D86)-1)</f>
        <v>4</v>
      </c>
      <c r="E108" s="9">
        <f>IF(ISERROR(RANK(E86,E$70:E$89,0)+COUNTIF(E$70:E86,E86)-1),"",RANK(E86,E$70:E$89,0)+COUNTIF(E$70:E86,E86)-1)</f>
        <v>2</v>
      </c>
      <c r="F108" s="9">
        <f>IF(ISERROR(RANK(F86,F$70:F$89,0)+COUNTIF(F$70:F86,F86)-1),"",RANK(F86,F$70:F$89,0)+COUNTIF(F$70:F86,F86)-1)</f>
        <v>3</v>
      </c>
      <c r="G108" s="9">
        <f>IF(ISERROR(RANK(G86,G$70:G$89,0)+COUNTIF(G$70:G86,G86)-1),"",RANK(G86,G$70:G$89,0)+COUNTIF(G$70:G86,G86)-1)</f>
        <v>5</v>
      </c>
      <c r="H108" s="9">
        <f>IF(ISERROR(RANK(H86,H$70:H$89,0)+COUNTIF(H$70:H86,H86)-1),"",RANK(H86,H$70:H$89,0)+COUNTIF(H$70:H86,H86)-1)</f>
        <v>5</v>
      </c>
      <c r="I108" s="9">
        <f>IF(ISERROR(RANK(I86,I$70:I$89,0)+COUNTIF(I$70:I86,I86)-1),"",RANK(I86,I$70:I$89,0)+COUNTIF(I$70:I86,I86)-1)</f>
        <v>4</v>
      </c>
      <c r="J108" s="9">
        <f>IF(ISERROR(RANK(J86,J$70:J$89,0)+COUNTIF(J$70:J86,J86)-1),"",RANK(J86,J$70:J$89,0)+COUNTIF(J$70:J86,J86)-1)</f>
        <v>4</v>
      </c>
      <c r="K108" s="9">
        <f>IF(ISERROR(RANK(K86,K$70:K$89,0)+COUNTIF(K$70:K86,K86)-1),"",RANK(K86,K$70:K$89,0)+COUNTIF(K$70:K86,K86)-1)</f>
        <v>5</v>
      </c>
      <c r="L108" s="9">
        <f>IF(ISERROR(RANK(L86,L$70:L$89,0)+COUNTIF(L$70:L86,L86)-1),"",RANK(L86,L$70:L$89,0)+COUNTIF(L$70:L86,L86)-1)</f>
        <v>4</v>
      </c>
      <c r="M108" s="9">
        <f>IF(ISERROR(RANK(M86,M$70:M$89,0)+COUNTIF(M$70:M86,M86)-1),"",RANK(M86,M$70:M$89,0)+COUNTIF(M$70:M86,M86)-1)</f>
        <v>5</v>
      </c>
      <c r="N108" s="9">
        <f>IF(ISERROR(RANK(N86,N$70:N$89,0)+COUNTIF(N$70:N86,N86)-1),"",RANK(N86,N$70:N$89,0)+COUNTIF(N$70:N86,N86)-1)</f>
        <v>3</v>
      </c>
      <c r="O108" s="9">
        <f>IF(ISERROR(RANK(O86,O$70:O$89,0)+COUNTIF(O$70:O86,O86)-1),"",RANK(O86,O$70:O$89,0)+COUNTIF(O$70:O86,O86)-1)</f>
        <v>4</v>
      </c>
      <c r="P108" s="9">
        <f>IF(ISERROR(RANK(P86,P$70:P$89,0)+COUNTIF(P$70:P86,P86)-1),"",RANK(P86,P$70:P$89,0)+COUNTIF(P$70:P86,P86)-1)</f>
        <v>3</v>
      </c>
      <c r="Q108" s="9">
        <f>IF(ISERROR(RANK(Q86,Q$70:Q$89,0)+COUNTIF(Q$70:Q86,Q86)-1),"",RANK(Q86,Q$70:Q$89,0)+COUNTIF(Q$70:Q86,Q86)-1)</f>
        <v>3</v>
      </c>
      <c r="R108" s="9">
        <f>IF(ISERROR(RANK(R86,R$70:R$89,0)+COUNTIF(R$70:R86,R86)-1),"",RANK(R86,R$70:R$89,0)+COUNTIF(R$70:R86,R86)-1)</f>
        <v>3</v>
      </c>
      <c r="S108" s="9">
        <f>IF(ISERROR(RANK(S86,S$70:S$89,0)+COUNTIF(S$70:S86,S86)-1),"",RANK(S86,S$70:S$89,0)+COUNTIF(S$70:S86,S86)-1)</f>
        <v>3</v>
      </c>
      <c r="T108" s="9">
        <f>IF(ISERROR(RANK(T86,T$70:T$89,0)+COUNTIF(T$70:T86,T86)-1),"",RANK(T86,T$70:T$89,0)+COUNTIF(T$70:T86,T86)-1)</f>
        <v>3</v>
      </c>
      <c r="U108" s="9">
        <f>IF(ISERROR(RANK(U86,U$70:U$89,0)+COUNTIF(U$70:U86,U86)-1),"",RANK(U86,U$70:U$89,0)+COUNTIF(U$70:U86,U86)-1)</f>
        <v>4</v>
      </c>
      <c r="V108" s="9">
        <f>IF(ISERROR(RANK(V86,V$70:V$89,0)+COUNTIF(V$70:V86,V86)-1),"",RANK(V86,V$70:V$89,0)+COUNTIF(V$70:V86,V86)-1)</f>
        <v>4</v>
      </c>
      <c r="W108" s="9">
        <f>IF(ISERROR(RANK(W86,W$70:W$89,0)+COUNTIF(W$70:W86,W86)-1),"",RANK(W86,W$70:W$89,0)+COUNTIF(W$70:W86,W86)-1)</f>
        <v>3</v>
      </c>
      <c r="X108" s="9">
        <f>IF(ISERROR(RANK(X86,X$70:X$89,0)+COUNTIF(X$70:X86,X86)-1),"",RANK(X86,X$70:X$89,0)+COUNTIF(X$70:X86,X86)-1)</f>
        <v>3</v>
      </c>
      <c r="Y108" s="9">
        <f>IF(ISERROR(RANK(Y86,Y$70:Y$89,0)+COUNTIF(Y$70:Y86,Y86)-1),"",RANK(Y86,Y$70:Y$89,0)+COUNTIF(Y$70:Y86,Y86)-1)</f>
        <v>4</v>
      </c>
      <c r="Z108" s="9">
        <f>IF(ISERROR(RANK(Z86,Z$70:Z$89,0)+COUNTIF(Z$70:Z86,Z86)-1),"",RANK(Z86,Z$70:Z$89,0)+COUNTIF(Z$70:Z86,Z86)-1)</f>
        <v>3</v>
      </c>
      <c r="AA108" s="9">
        <f>IF(ISERROR(RANK(AA86,AA$70:AA$89,0)+COUNTIF(AA$70:AA86,AA86)-1),"",RANK(AA86,AA$70:AA$89,0)+COUNTIF(AA$70:AA86,AA86)-1)</f>
        <v>4</v>
      </c>
      <c r="AB108" s="9">
        <f>IF(ISERROR(RANK(AB86,AB$70:AB$89,0)+COUNTIF(AB$70:AB86,AB86)-1),"",RANK(AB86,AB$70:AB$89,0)+COUNTIF(AB$70:AB86,AB86)-1)</f>
        <v>4</v>
      </c>
      <c r="AC108" s="9">
        <f>IF(ISERROR(RANK(AC86,AC$70:AC$89,0)+COUNTIF(AC$70:AC86,AC86)-1),"",RANK(AC86,AC$70:AC$89,0)+COUNTIF(AC$70:AC86,AC86)-1)</f>
        <v>5</v>
      </c>
      <c r="AD108" s="9">
        <f>IF(ISERROR(RANK(AD86,AD$70:AD$89,0)+COUNTIF(AD$70:AD86,AD86)-1),"",RANK(AD86,AD$70:AD$89,0)+COUNTIF(AD$70:AD86,AD86)-1)</f>
        <v>3</v>
      </c>
      <c r="AE108" s="9">
        <f>IF(ISERROR(RANK(AE86,AE$70:AE$89,0)+COUNTIF(AE$70:AE86,AE86)-1),"",RANK(AE86,AE$70:AE$89,0)+COUNTIF(AE$70:AE86,AE86)-1)</f>
        <v>3</v>
      </c>
      <c r="AF108" s="9">
        <f>IF(ISERROR(RANK(AF86,AF$70:AF$89,0)+COUNTIF(AF$70:AF86,AF86)-1),"",RANK(AF86,AF$70:AF$89,0)+COUNTIF(AF$70:AF86,AF86)-1)</f>
        <v>5</v>
      </c>
      <c r="AG108" s="9">
        <f>IF(ISERROR(RANK(AG86,AG$70:AG$89,0)+COUNTIF(AG$70:AG86,AG86)-1),"",RANK(AG86,AG$70:AG$89,0)+COUNTIF(AG$70:AG86,AG86)-1)</f>
        <v>4</v>
      </c>
      <c r="AH108" s="9">
        <f>IF(ISERROR(RANK(AH86,AH$70:AH$89,0)+COUNTIF(AH$70:AH86,AH86)-1),"",RANK(AH86,AH$70:AH$89,0)+COUNTIF(AH$70:AH86,AH86)-1)</f>
        <v>2</v>
      </c>
      <c r="AI108" s="9">
        <f>IF(ISERROR(RANK(AI86,AI$70:AI$89,0)+COUNTIF(AI$70:AI86,AI86)-1),"",RANK(AI86,AI$70:AI$89,0)+COUNTIF(AI$70:AI86,AI86)-1)</f>
        <v>2</v>
      </c>
      <c r="AJ108" s="9" t="str">
        <f>IF(ISERROR(RANK(AJ86,AJ$70:AJ$89,0)+COUNTIF(AJ$70:AJ86,AJ86)-1),"",RANK(AJ86,AJ$70:AJ$89,0)+COUNTIF(AJ$70:AJ86,AJ86)-1)</f>
        <v/>
      </c>
      <c r="AK108" s="9" t="str">
        <f>IF(ISERROR(RANK(AK86,AK$70:AK$89,0)+COUNTIF(AK$70:AK86,AK86)-1),"",RANK(AK86,AK$70:AK$89,0)+COUNTIF(AK$70:AK86,AK86)-1)</f>
        <v/>
      </c>
      <c r="AL108" s="9" t="str">
        <f>IF(ISERROR(RANK(AL86,AL$70:AL$89,0)+COUNTIF(AL$70:AL86,AL86)-1),"",RANK(AL86,AL$70:AL$89,0)+COUNTIF(AL$70:AL86,AL86)-1)</f>
        <v/>
      </c>
      <c r="AM108" s="9" t="str">
        <f>IF(ISERROR(RANK(AM86,AM$70:AM$89,0)+COUNTIF(AM$70:AM86,AM86)-1),"",RANK(AM86,AM$70:AM$89,0)+COUNTIF(AM$70:AM86,AM86)-1)</f>
        <v/>
      </c>
    </row>
    <row r="109" spans="1:39" ht="12.75" customHeight="1" x14ac:dyDescent="0.35">
      <c r="A109" s="68" t="str">
        <f t="shared" si="8"/>
        <v>Watford</v>
      </c>
      <c r="B109" s="9">
        <f>IF(ISERROR(RANK(B87,B$70:B$89,0)+COUNTIF(B$70:B87,B87)-1),"",RANK(B87,B$70:B$89,0)+COUNTIF(B$70:B87,B87)-1)</f>
        <v>11</v>
      </c>
      <c r="C109" s="9">
        <f>IF(ISERROR(RANK(C87,C$70:C$89,0)+COUNTIF(C$70:C87,C87)-1),"",RANK(C87,C$70:C$89,0)+COUNTIF(C$70:C87,C87)-1)</f>
        <v>12</v>
      </c>
      <c r="D109" s="9">
        <f>IF(ISERROR(RANK(D87,D$70:D$89,0)+COUNTIF(D$70:D87,D87)-1),"",RANK(D87,D$70:D$89,0)+COUNTIF(D$70:D87,D87)-1)</f>
        <v>13</v>
      </c>
      <c r="E109" s="9">
        <f>IF(ISERROR(RANK(E87,E$70:E$89,0)+COUNTIF(E$70:E87,E87)-1),"",RANK(E87,E$70:E$89,0)+COUNTIF(E$70:E87,E87)-1)</f>
        <v>12</v>
      </c>
      <c r="F109" s="9">
        <f>IF(ISERROR(RANK(F87,F$70:F$89,0)+COUNTIF(F$70:F87,F87)-1),"",RANK(F87,F$70:F$89,0)+COUNTIF(F$70:F87,F87)-1)</f>
        <v>12</v>
      </c>
      <c r="G109" s="9">
        <f>IF(ISERROR(RANK(G87,G$70:G$89,0)+COUNTIF(G$70:G87,G87)-1),"",RANK(G87,G$70:G$89,0)+COUNTIF(G$70:G87,G87)-1)</f>
        <v>9</v>
      </c>
      <c r="H109" s="9">
        <f>IF(ISERROR(RANK(H87,H$70:H$89,0)+COUNTIF(H$70:H87,H87)-1),"",RANK(H87,H$70:H$89,0)+COUNTIF(H$70:H87,H87)-1)</f>
        <v>12</v>
      </c>
      <c r="I109" s="9">
        <f>IF(ISERROR(RANK(I87,I$70:I$89,0)+COUNTIF(I$70:I87,I87)-1),"",RANK(I87,I$70:I$89,0)+COUNTIF(I$70:I87,I87)-1)</f>
        <v>8</v>
      </c>
      <c r="J109" s="9">
        <f>IF(ISERROR(RANK(J87,J$70:J$89,0)+COUNTIF(J$70:J87,J87)-1),"",RANK(J87,J$70:J$89,0)+COUNTIF(J$70:J87,J87)-1)</f>
        <v>9</v>
      </c>
      <c r="K109" s="9">
        <f>IF(ISERROR(RANK(K87,K$70:K$89,0)+COUNTIF(K$70:K87,K87)-1),"",RANK(K87,K$70:K$89,0)+COUNTIF(K$70:K87,K87)-1)</f>
        <v>10</v>
      </c>
      <c r="L109" s="9">
        <f>IF(ISERROR(RANK(L87,L$70:L$89,0)+COUNTIF(L$70:L87,L87)-1),"",RANK(L87,L$70:L$89,0)+COUNTIF(L$70:L87,L87)-1)</f>
        <v>17</v>
      </c>
      <c r="M109" s="9">
        <f>IF(ISERROR(RANK(M87,M$70:M$89,0)+COUNTIF(M$70:M87,M87)-1),"",RANK(M87,M$70:M$89,0)+COUNTIF(M$70:M87,M87)-1)</f>
        <v>13</v>
      </c>
      <c r="N109" s="9">
        <f>IF(ISERROR(RANK(N87,N$70:N$89,0)+COUNTIF(N$70:N87,N87)-1),"",RANK(N87,N$70:N$89,0)+COUNTIF(N$70:N87,N87)-1)</f>
        <v>12</v>
      </c>
      <c r="O109" s="9">
        <f>IF(ISERROR(RANK(O87,O$70:O$89,0)+COUNTIF(O$70:O87,O87)-1),"",RANK(O87,O$70:O$89,0)+COUNTIF(O$70:O87,O87)-1)</f>
        <v>13</v>
      </c>
      <c r="P109" s="9">
        <f>IF(ISERROR(RANK(P87,P$70:P$89,0)+COUNTIF(P$70:P87,P87)-1),"",RANK(P87,P$70:P$89,0)+COUNTIF(P$70:P87,P87)-1)</f>
        <v>13</v>
      </c>
      <c r="Q109" s="9">
        <f>IF(ISERROR(RANK(Q87,Q$70:Q$89,0)+COUNTIF(Q$70:Q87,Q87)-1),"",RANK(Q87,Q$70:Q$89,0)+COUNTIF(Q$70:Q87,Q87)-1)</f>
        <v>9</v>
      </c>
      <c r="R109" s="9">
        <f>IF(ISERROR(RANK(R87,R$70:R$89,0)+COUNTIF(R$70:R87,R87)-1),"",RANK(R87,R$70:R$89,0)+COUNTIF(R$70:R87,R87)-1)</f>
        <v>7</v>
      </c>
      <c r="S109" s="9">
        <f>IF(ISERROR(RANK(S87,S$70:S$89,0)+COUNTIF(S$70:S87,S87)-1),"",RANK(S87,S$70:S$89,0)+COUNTIF(S$70:S87,S87)-1)</f>
        <v>13</v>
      </c>
      <c r="T109" s="9">
        <f>IF(ISERROR(RANK(T87,T$70:T$89,0)+COUNTIF(T$70:T87,T87)-1),"",RANK(T87,T$70:T$89,0)+COUNTIF(T$70:T87,T87)-1)</f>
        <v>10</v>
      </c>
      <c r="U109" s="9">
        <f>IF(ISERROR(RANK(U87,U$70:U$89,0)+COUNTIF(U$70:U87,U87)-1),"",RANK(U87,U$70:U$89,0)+COUNTIF(U$70:U87,U87)-1)</f>
        <v>12</v>
      </c>
      <c r="V109" s="9">
        <f>IF(ISERROR(RANK(V87,V$70:V$89,0)+COUNTIF(V$70:V87,V87)-1),"",RANK(V87,V$70:V$89,0)+COUNTIF(V$70:V87,V87)-1)</f>
        <v>14</v>
      </c>
      <c r="W109" s="9">
        <f>IF(ISERROR(RANK(W87,W$70:W$89,0)+COUNTIF(W$70:W87,W87)-1),"",RANK(W87,W$70:W$89,0)+COUNTIF(W$70:W87,W87)-1)</f>
        <v>13</v>
      </c>
      <c r="X109" s="9">
        <f>IF(ISERROR(RANK(X87,X$70:X$89,0)+COUNTIF(X$70:X87,X87)-1),"",RANK(X87,X$70:X$89,0)+COUNTIF(X$70:X87,X87)-1)</f>
        <v>12</v>
      </c>
      <c r="Y109" s="9">
        <f>IF(ISERROR(RANK(Y87,Y$70:Y$89,0)+COUNTIF(Y$70:Y87,Y87)-1),"",RANK(Y87,Y$70:Y$89,0)+COUNTIF(Y$70:Y87,Y87)-1)</f>
        <v>16</v>
      </c>
      <c r="Z109" s="9">
        <f>IF(ISERROR(RANK(Z87,Z$70:Z$89,0)+COUNTIF(Z$70:Z87,Z87)-1),"",RANK(Z87,Z$70:Z$89,0)+COUNTIF(Z$70:Z87,Z87)-1)</f>
        <v>11</v>
      </c>
      <c r="AA109" s="9">
        <f>IF(ISERROR(RANK(AA87,AA$70:AA$89,0)+COUNTIF(AA$70:AA87,AA87)-1),"",RANK(AA87,AA$70:AA$89,0)+COUNTIF(AA$70:AA87,AA87)-1)</f>
        <v>12</v>
      </c>
      <c r="AB109" s="9">
        <f>IF(ISERROR(RANK(AB87,AB$70:AB$89,0)+COUNTIF(AB$70:AB87,AB87)-1),"",RANK(AB87,AB$70:AB$89,0)+COUNTIF(AB$70:AB87,AB87)-1)</f>
        <v>12</v>
      </c>
      <c r="AC109" s="9">
        <f>IF(ISERROR(RANK(AC87,AC$70:AC$89,0)+COUNTIF(AC$70:AC87,AC87)-1),"",RANK(AC87,AC$70:AC$89,0)+COUNTIF(AC$70:AC87,AC87)-1)</f>
        <v>18</v>
      </c>
      <c r="AD109" s="9">
        <f>IF(ISERROR(RANK(AD87,AD$70:AD$89,0)+COUNTIF(AD$70:AD87,AD87)-1),"",RANK(AD87,AD$70:AD$89,0)+COUNTIF(AD$70:AD87,AD87)-1)</f>
        <v>10</v>
      </c>
      <c r="AE109" s="9">
        <f>IF(ISERROR(RANK(AE87,AE$70:AE$89,0)+COUNTIF(AE$70:AE87,AE87)-1),"",RANK(AE87,AE$70:AE$89,0)+COUNTIF(AE$70:AE87,AE87)-1)</f>
        <v>10</v>
      </c>
      <c r="AF109" s="9">
        <f>IF(ISERROR(RANK(AF87,AF$70:AF$89,0)+COUNTIF(AF$70:AF87,AF87)-1),"",RANK(AF87,AF$70:AF$89,0)+COUNTIF(AF$70:AF87,AF87)-1)</f>
        <v>10</v>
      </c>
      <c r="AG109" s="9">
        <f>IF(ISERROR(RANK(AG87,AG$70:AG$89,0)+COUNTIF(AG$70:AG87,AG87)-1),"",RANK(AG87,AG$70:AG$89,0)+COUNTIF(AG$70:AG87,AG87)-1)</f>
        <v>8</v>
      </c>
      <c r="AH109" s="9">
        <f>IF(ISERROR(RANK(AH87,AH$70:AH$89,0)+COUNTIF(AH$70:AH87,AH87)-1),"",RANK(AH87,AH$70:AH$89,0)+COUNTIF(AH$70:AH87,AH87)-1)</f>
        <v>8</v>
      </c>
      <c r="AI109" s="9">
        <f>IF(ISERROR(RANK(AI87,AI$70:AI$89,0)+COUNTIF(AI$70:AI87,AI87)-1),"",RANK(AI87,AI$70:AI$89,0)+COUNTIF(AI$70:AI87,AI87)-1)</f>
        <v>7</v>
      </c>
      <c r="AJ109" s="9" t="str">
        <f>IF(ISERROR(RANK(AJ87,AJ$70:AJ$89,0)+COUNTIF(AJ$70:AJ87,AJ87)-1),"",RANK(AJ87,AJ$70:AJ$89,0)+COUNTIF(AJ$70:AJ87,AJ87)-1)</f>
        <v/>
      </c>
      <c r="AK109" s="9" t="str">
        <f>IF(ISERROR(RANK(AK87,AK$70:AK$89,0)+COUNTIF(AK$70:AK87,AK87)-1),"",RANK(AK87,AK$70:AK$89,0)+COUNTIF(AK$70:AK87,AK87)-1)</f>
        <v/>
      </c>
      <c r="AL109" s="9" t="str">
        <f>IF(ISERROR(RANK(AL87,AL$70:AL$89,0)+COUNTIF(AL$70:AL87,AL87)-1),"",RANK(AL87,AL$70:AL$89,0)+COUNTIF(AL$70:AL87,AL87)-1)</f>
        <v/>
      </c>
      <c r="AM109" s="9" t="str">
        <f>IF(ISERROR(RANK(AM87,AM$70:AM$89,0)+COUNTIF(AM$70:AM87,AM87)-1),"",RANK(AM87,AM$70:AM$89,0)+COUNTIF(AM$70:AM87,AM87)-1)</f>
        <v/>
      </c>
    </row>
    <row r="110" spans="1:39" ht="12.75" customHeight="1" x14ac:dyDescent="0.35">
      <c r="A110" s="68" t="str">
        <f t="shared" si="8"/>
        <v>West Ham</v>
      </c>
      <c r="B110" s="9">
        <f>IF(ISERROR(RANK(B88,B$70:B$89,0)+COUNTIF(B$70:B88,B88)-1),"",RANK(B88,B$70:B$89,0)+COUNTIF(B$70:B88,B88)-1)</f>
        <v>12</v>
      </c>
      <c r="C110" s="9">
        <f>IF(ISERROR(RANK(C88,C$70:C$89,0)+COUNTIF(C$70:C88,C88)-1),"",RANK(C88,C$70:C$89,0)+COUNTIF(C$70:C88,C88)-1)</f>
        <v>10</v>
      </c>
      <c r="D110" s="9">
        <f>IF(ISERROR(RANK(D88,D$70:D$89,0)+COUNTIF(D$70:D88,D88)-1),"",RANK(D88,D$70:D$89,0)+COUNTIF(D$70:D88,D88)-1)</f>
        <v>11</v>
      </c>
      <c r="E110" s="9">
        <f>IF(ISERROR(RANK(E88,E$70:E$89,0)+COUNTIF(E$70:E88,E88)-1),"",RANK(E88,E$70:E$89,0)+COUNTIF(E$70:E88,E88)-1)</f>
        <v>11</v>
      </c>
      <c r="F110" s="9">
        <f>IF(ISERROR(RANK(F88,F$70:F$89,0)+COUNTIF(F$70:F88,F88)-1),"",RANK(F88,F$70:F$89,0)+COUNTIF(F$70:F88,F88)-1)</f>
        <v>13</v>
      </c>
      <c r="G110" s="9">
        <f>IF(ISERROR(RANK(G88,G$70:G$89,0)+COUNTIF(G$70:G88,G88)-1),"",RANK(G88,G$70:G$89,0)+COUNTIF(G$70:G88,G88)-1)</f>
        <v>11</v>
      </c>
      <c r="H110" s="9">
        <f>IF(ISERROR(RANK(H88,H$70:H$89,0)+COUNTIF(H$70:H88,H88)-1),"",RANK(H88,H$70:H$89,0)+COUNTIF(H$70:H88,H88)-1)</f>
        <v>13</v>
      </c>
      <c r="I110" s="9">
        <f>IF(ISERROR(RANK(I88,I$70:I$89,0)+COUNTIF(I$70:I88,I88)-1),"",RANK(I88,I$70:I$89,0)+COUNTIF(I$70:I88,I88)-1)</f>
        <v>10</v>
      </c>
      <c r="J110" s="9">
        <f>IF(ISERROR(RANK(J88,J$70:J$89,0)+COUNTIF(J$70:J88,J88)-1),"",RANK(J88,J$70:J$89,0)+COUNTIF(J$70:J88,J88)-1)</f>
        <v>14</v>
      </c>
      <c r="K110" s="9">
        <f>IF(ISERROR(RANK(K88,K$70:K$89,0)+COUNTIF(K$70:K88,K88)-1),"",RANK(K88,K$70:K$89,0)+COUNTIF(K$70:K88,K88)-1)</f>
        <v>13</v>
      </c>
      <c r="L110" s="9">
        <f>IF(ISERROR(RANK(L88,L$70:L$89,0)+COUNTIF(L$70:L88,L88)-1),"",RANK(L88,L$70:L$89,0)+COUNTIF(L$70:L88,L88)-1)</f>
        <v>12</v>
      </c>
      <c r="M110" s="9">
        <f>IF(ISERROR(RANK(M88,M$70:M$89,0)+COUNTIF(M$70:M88,M88)-1),"",RANK(M88,M$70:M$89,0)+COUNTIF(M$70:M88,M88)-1)</f>
        <v>11</v>
      </c>
      <c r="N110" s="9">
        <f>IF(ISERROR(RANK(N88,N$70:N$89,0)+COUNTIF(N$70:N88,N88)-1),"",RANK(N88,N$70:N$89,0)+COUNTIF(N$70:N88,N88)-1)</f>
        <v>9</v>
      </c>
      <c r="O110" s="9">
        <f>IF(ISERROR(RANK(O88,O$70:O$89,0)+COUNTIF(O$70:O88,O88)-1),"",RANK(O88,O$70:O$89,0)+COUNTIF(O$70:O88,O88)-1)</f>
        <v>8</v>
      </c>
      <c r="P110" s="9">
        <f>IF(ISERROR(RANK(P88,P$70:P$89,0)+COUNTIF(P$70:P88,P88)-1),"",RANK(P88,P$70:P$89,0)+COUNTIF(P$70:P88,P88)-1)</f>
        <v>7</v>
      </c>
      <c r="Q110" s="9">
        <f>IF(ISERROR(RANK(Q88,Q$70:Q$89,0)+COUNTIF(Q$70:Q88,Q88)-1),"",RANK(Q88,Q$70:Q$89,0)+COUNTIF(Q$70:Q88,Q88)-1)</f>
        <v>7</v>
      </c>
      <c r="R110" s="9">
        <f>IF(ISERROR(RANK(R88,R$70:R$89,0)+COUNTIF(R$70:R88,R88)-1),"",RANK(R88,R$70:R$89,0)+COUNTIF(R$70:R88,R88)-1)</f>
        <v>9</v>
      </c>
      <c r="S110" s="9">
        <f>IF(ISERROR(RANK(S88,S$70:S$89,0)+COUNTIF(S$70:S88,S88)-1),"",RANK(S88,S$70:S$89,0)+COUNTIF(S$70:S88,S88)-1)</f>
        <v>7</v>
      </c>
      <c r="T110" s="9">
        <f>IF(ISERROR(RANK(T88,T$70:T$89,0)+COUNTIF(T$70:T88,T88)-1),"",RANK(T88,T$70:T$89,0)+COUNTIF(T$70:T88,T88)-1)</f>
        <v>9</v>
      </c>
      <c r="U110" s="9">
        <f>IF(ISERROR(RANK(U88,U$70:U$89,0)+COUNTIF(U$70:U88,U88)-1),"",RANK(U88,U$70:U$89,0)+COUNTIF(U$70:U88,U88)-1)</f>
        <v>8</v>
      </c>
      <c r="V110" s="9">
        <f>IF(ISERROR(RANK(V88,V$70:V$89,0)+COUNTIF(V$70:V88,V88)-1),"",RANK(V88,V$70:V$89,0)+COUNTIF(V$70:V88,V88)-1)</f>
        <v>8</v>
      </c>
      <c r="W110" s="9">
        <f>IF(ISERROR(RANK(W88,W$70:W$89,0)+COUNTIF(W$70:W88,W88)-1),"",RANK(W88,W$70:W$89,0)+COUNTIF(W$70:W88,W88)-1)</f>
        <v>8</v>
      </c>
      <c r="X110" s="9">
        <f>IF(ISERROR(RANK(X88,X$70:X$89,0)+COUNTIF(X$70:X88,X88)-1),"",RANK(X88,X$70:X$89,0)+COUNTIF(X$70:X88,X88)-1)</f>
        <v>7</v>
      </c>
      <c r="Y110" s="9">
        <f>IF(ISERROR(RANK(Y88,Y$70:Y$89,0)+COUNTIF(Y$70:Y88,Y88)-1),"",RANK(Y88,Y$70:Y$89,0)+COUNTIF(Y$70:Y88,Y88)-1)</f>
        <v>8</v>
      </c>
      <c r="Z110" s="9">
        <f>IF(ISERROR(RANK(Z88,Z$70:Z$89,0)+COUNTIF(Z$70:Z88,Z88)-1),"",RANK(Z88,Z$70:Z$89,0)+COUNTIF(Z$70:Z88,Z88)-1)</f>
        <v>9</v>
      </c>
      <c r="AA110" s="9">
        <f>IF(ISERROR(RANK(AA88,AA$70:AA$89,0)+COUNTIF(AA$70:AA88,AA88)-1),"",RANK(AA88,AA$70:AA$89,0)+COUNTIF(AA$70:AA88,AA88)-1)</f>
        <v>8</v>
      </c>
      <c r="AB110" s="9">
        <f>IF(ISERROR(RANK(AB88,AB$70:AB$89,0)+COUNTIF(AB$70:AB88,AB88)-1),"",RANK(AB88,AB$70:AB$89,0)+COUNTIF(AB$70:AB88,AB88)-1)</f>
        <v>8</v>
      </c>
      <c r="AC110" s="9">
        <f>IF(ISERROR(RANK(AC88,AC$70:AC$89,0)+COUNTIF(AC$70:AC88,AC88)-1),"",RANK(AC88,AC$70:AC$89,0)+COUNTIF(AC$70:AC88,AC88)-1)</f>
        <v>8</v>
      </c>
      <c r="AD110" s="9">
        <f>IF(ISERROR(RANK(AD88,AD$70:AD$89,0)+COUNTIF(AD$70:AD88,AD88)-1),"",RANK(AD88,AD$70:AD$89,0)+COUNTIF(AD$70:AD88,AD88)-1)</f>
        <v>8</v>
      </c>
      <c r="AE110" s="9">
        <f>IF(ISERROR(RANK(AE88,AE$70:AE$89,0)+COUNTIF(AE$70:AE88,AE88)-1),"",RANK(AE88,AE$70:AE$89,0)+COUNTIF(AE$70:AE88,AE88)-1)</f>
        <v>8</v>
      </c>
      <c r="AF110" s="9">
        <f>IF(ISERROR(RANK(AF88,AF$70:AF$89,0)+COUNTIF(AF$70:AF88,AF88)-1),"",RANK(AF88,AF$70:AF$89,0)+COUNTIF(AF$70:AF88,AF88)-1)</f>
        <v>8</v>
      </c>
      <c r="AG110" s="9">
        <f>IF(ISERROR(RANK(AG88,AG$70:AG$89,0)+COUNTIF(AG$70:AG88,AG88)-1),"",RANK(AG88,AG$70:AG$89,0)+COUNTIF(AG$70:AG88,AG88)-1)</f>
        <v>11</v>
      </c>
      <c r="AH110" s="9">
        <f>IF(ISERROR(RANK(AH88,AH$70:AH$89,0)+COUNTIF(AH$70:AH88,AH88)-1),"",RANK(AH88,AH$70:AH$89,0)+COUNTIF(AH$70:AH88,AH88)-1)</f>
        <v>13</v>
      </c>
      <c r="AI110" s="9">
        <f>IF(ISERROR(RANK(AI88,AI$70:AI$89,0)+COUNTIF(AI$70:AI88,AI88)-1),"",RANK(AI88,AI$70:AI$89,0)+COUNTIF(AI$70:AI88,AI88)-1)</f>
        <v>10</v>
      </c>
      <c r="AJ110" s="9" t="str">
        <f>IF(ISERROR(RANK(AJ88,AJ$70:AJ$89,0)+COUNTIF(AJ$70:AJ88,AJ88)-1),"",RANK(AJ88,AJ$70:AJ$89,0)+COUNTIF(AJ$70:AJ88,AJ88)-1)</f>
        <v/>
      </c>
      <c r="AK110" s="9" t="str">
        <f>IF(ISERROR(RANK(AK88,AK$70:AK$89,0)+COUNTIF(AK$70:AK88,AK88)-1),"",RANK(AK88,AK$70:AK$89,0)+COUNTIF(AK$70:AK88,AK88)-1)</f>
        <v/>
      </c>
      <c r="AL110" s="9" t="str">
        <f>IF(ISERROR(RANK(AL88,AL$70:AL$89,0)+COUNTIF(AL$70:AL88,AL88)-1),"",RANK(AL88,AL$70:AL$89,0)+COUNTIF(AL$70:AL88,AL88)-1)</f>
        <v/>
      </c>
      <c r="AM110" s="9" t="str">
        <f>IF(ISERROR(RANK(AM88,AM$70:AM$89,0)+COUNTIF(AM$70:AM88,AM88)-1),"",RANK(AM88,AM$70:AM$89,0)+COUNTIF(AM$70:AM88,AM88)-1)</f>
        <v/>
      </c>
    </row>
    <row r="111" spans="1:39" ht="12.75" customHeight="1" x14ac:dyDescent="0.35">
      <c r="A111" s="68" t="str">
        <f t="shared" si="8"/>
        <v>Wolves</v>
      </c>
      <c r="B111" s="9">
        <f>IF(ISERROR(RANK(B89,B$70:B$89,0)+COUNTIF(B$70:B89,B89)-1),"",RANK(B89,B$70:B$89,0)+COUNTIF(B$70:B89,B89)-1)</f>
        <v>16</v>
      </c>
      <c r="C111" s="9">
        <f>IF(ISERROR(RANK(C89,C$70:C$89,0)+COUNTIF(C$70:C89,C89)-1),"",RANK(C89,C$70:C$89,0)+COUNTIF(C$70:C89,C89)-1)</f>
        <v>20</v>
      </c>
      <c r="D111" s="9">
        <f>IF(ISERROR(RANK(D89,D$70:D$89,0)+COUNTIF(D$70:D89,D89)-1),"",RANK(D89,D$70:D$89,0)+COUNTIF(D$70:D89,D89)-1)</f>
        <v>18</v>
      </c>
      <c r="E111" s="9">
        <f>IF(ISERROR(RANK(E89,E$70:E$89,0)+COUNTIF(E$70:E89,E89)-1),"",RANK(E89,E$70:E$89,0)+COUNTIF(E$70:E89,E89)-1)</f>
        <v>18</v>
      </c>
      <c r="F111" s="9">
        <f>IF(ISERROR(RANK(F89,F$70:F$89,0)+COUNTIF(F$70:F89,F89)-1),"",RANK(F89,F$70:F$89,0)+COUNTIF(F$70:F89,F89)-1)</f>
        <v>15</v>
      </c>
      <c r="G111" s="9">
        <f>IF(ISERROR(RANK(G89,G$70:G$89,0)+COUNTIF(G$70:G89,G89)-1),"",RANK(G89,G$70:G$89,0)+COUNTIF(G$70:G89,G89)-1)</f>
        <v>18</v>
      </c>
      <c r="H111" s="9">
        <f>IF(ISERROR(RANK(H89,H$70:H$89,0)+COUNTIF(H$70:H89,H89)-1),"",RANK(H89,H$70:H$89,0)+COUNTIF(H$70:H89,H89)-1)</f>
        <v>14</v>
      </c>
      <c r="I111" s="9">
        <f>IF(ISERROR(RANK(I89,I$70:I$89,0)+COUNTIF(I$70:I89,I89)-1),"",RANK(I89,I$70:I$89,0)+COUNTIF(I$70:I89,I89)-1)</f>
        <v>18</v>
      </c>
      <c r="J111" s="9">
        <f>IF(ISERROR(RANK(J89,J$70:J$89,0)+COUNTIF(J$70:J89,J89)-1),"",RANK(J89,J$70:J$89,0)+COUNTIF(J$70:J89,J89)-1)</f>
        <v>15</v>
      </c>
      <c r="K111" s="9">
        <f>IF(ISERROR(RANK(K89,K$70:K$89,0)+COUNTIF(K$70:K89,K89)-1),"",RANK(K89,K$70:K$89,0)+COUNTIF(K$70:K89,K89)-1)</f>
        <v>18</v>
      </c>
      <c r="L111" s="9">
        <f>IF(ISERROR(RANK(L89,L$70:L$89,0)+COUNTIF(L$70:L89,L89)-1),"",RANK(L89,L$70:L$89,0)+COUNTIF(L$70:L89,L89)-1)</f>
        <v>16</v>
      </c>
      <c r="M111" s="9">
        <f>IF(ISERROR(RANK(M89,M$70:M$89,0)+COUNTIF(M$70:M89,M89)-1),"",RANK(M89,M$70:M$89,0)+COUNTIF(M$70:M89,M89)-1)</f>
        <v>19</v>
      </c>
      <c r="N111" s="9">
        <f>IF(ISERROR(RANK(N89,N$70:N$89,0)+COUNTIF(N$70:N89,N89)-1),"",RANK(N89,N$70:N$89,0)+COUNTIF(N$70:N89,N89)-1)</f>
        <v>16</v>
      </c>
      <c r="O111" s="9">
        <f>IF(ISERROR(RANK(O89,O$70:O$89,0)+COUNTIF(O$70:O89,O89)-1),"",RANK(O89,O$70:O$89,0)+COUNTIF(O$70:O89,O89)-1)</f>
        <v>14</v>
      </c>
      <c r="P111" s="9">
        <f>IF(ISERROR(RANK(P89,P$70:P$89,0)+COUNTIF(P$70:P89,P89)-1),"",RANK(P89,P$70:P$89,0)+COUNTIF(P$70:P89,P89)-1)</f>
        <v>18</v>
      </c>
      <c r="Q111" s="9">
        <f>IF(ISERROR(RANK(Q89,Q$70:Q$89,0)+COUNTIF(Q$70:Q89,Q89)-1),"",RANK(Q89,Q$70:Q$89,0)+COUNTIF(Q$70:Q89,Q89)-1)</f>
        <v>18</v>
      </c>
      <c r="R111" s="9">
        <f>IF(ISERROR(RANK(R89,R$70:R$89,0)+COUNTIF(R$70:R89,R89)-1),"",RANK(R89,R$70:R$89,0)+COUNTIF(R$70:R89,R89)-1)</f>
        <v>16</v>
      </c>
      <c r="S111" s="9">
        <f>IF(ISERROR(RANK(S89,S$70:S$89,0)+COUNTIF(S$70:S89,S89)-1),"",RANK(S89,S$70:S$89,0)+COUNTIF(S$70:S89,S89)-1)</f>
        <v>19</v>
      </c>
      <c r="T111" s="9">
        <f>IF(ISERROR(RANK(T89,T$70:T$89,0)+COUNTIF(T$70:T89,T89)-1),"",RANK(T89,T$70:T$89,0)+COUNTIF(T$70:T89,T89)-1)</f>
        <v>17</v>
      </c>
      <c r="U111" s="9">
        <f>IF(ISERROR(RANK(U89,U$70:U$89,0)+COUNTIF(U$70:U89,U89)-1),"",RANK(U89,U$70:U$89,0)+COUNTIF(U$70:U89,U89)-1)</f>
        <v>13</v>
      </c>
      <c r="V111" s="9">
        <f>IF(ISERROR(RANK(V89,V$70:V$89,0)+COUNTIF(V$70:V89,V89)-1),"",RANK(V89,V$70:V$89,0)+COUNTIF(V$70:V89,V89)-1)</f>
        <v>12</v>
      </c>
      <c r="W111" s="9">
        <f>IF(ISERROR(RANK(W89,W$70:W$89,0)+COUNTIF(W$70:W89,W89)-1),"",RANK(W89,W$70:W$89,0)+COUNTIF(W$70:W89,W89)-1)</f>
        <v>11</v>
      </c>
      <c r="X111" s="9">
        <f>IF(ISERROR(RANK(X89,X$70:X$89,0)+COUNTIF(X$70:X89,X89)-1),"",RANK(X89,X$70:X$89,0)+COUNTIF(X$70:X89,X89)-1)</f>
        <v>8</v>
      </c>
      <c r="Y111" s="9">
        <f>IF(ISERROR(RANK(Y89,Y$70:Y$89,0)+COUNTIF(Y$70:Y89,Y89)-1),"",RANK(Y89,Y$70:Y$89,0)+COUNTIF(Y$70:Y89,Y89)-1)</f>
        <v>10</v>
      </c>
      <c r="Z111" s="9">
        <f>IF(ISERROR(RANK(Z89,Z$70:Z$89,0)+COUNTIF(Z$70:Z89,Z89)-1),"",RANK(Z89,Z$70:Z$89,0)+COUNTIF(Z$70:Z89,Z89)-1)</f>
        <v>14</v>
      </c>
      <c r="AA111" s="9">
        <f>IF(ISERROR(RANK(AA89,AA$70:AA$89,0)+COUNTIF(AA$70:AA89,AA89)-1),"",RANK(AA89,AA$70:AA$89,0)+COUNTIF(AA$70:AA89,AA89)-1)</f>
        <v>14</v>
      </c>
      <c r="AB111" s="9">
        <f>IF(ISERROR(RANK(AB89,AB$70:AB$89,0)+COUNTIF(AB$70:AB89,AB89)-1),"",RANK(AB89,AB$70:AB$89,0)+COUNTIF(AB$70:AB89,AB89)-1)</f>
        <v>14</v>
      </c>
      <c r="AC111" s="9">
        <f>IF(ISERROR(RANK(AC89,AC$70:AC$89,0)+COUNTIF(AC$70:AC89,AC89)-1),"",RANK(AC89,AC$70:AC$89,0)+COUNTIF(AC$70:AC89,AC89)-1)</f>
        <v>19</v>
      </c>
      <c r="AD111" s="9">
        <f>IF(ISERROR(RANK(AD89,AD$70:AD$89,0)+COUNTIF(AD$70:AD89,AD89)-1),"",RANK(AD89,AD$70:AD$89,0)+COUNTIF(AD$70:AD89,AD89)-1)</f>
        <v>17</v>
      </c>
      <c r="AE111" s="9">
        <f>IF(ISERROR(RANK(AE89,AE$70:AE$89,0)+COUNTIF(AE$70:AE89,AE89)-1),"",RANK(AE89,AE$70:AE$89,0)+COUNTIF(AE$70:AE89,AE89)-1)</f>
        <v>19</v>
      </c>
      <c r="AF111" s="9">
        <f>IF(ISERROR(RANK(AF89,AF$70:AF$89,0)+COUNTIF(AF$70:AF89,AF89)-1),"",RANK(AF89,AF$70:AF$89,0)+COUNTIF(AF$70:AF89,AF89)-1)</f>
        <v>17</v>
      </c>
      <c r="AG111" s="9">
        <f>IF(ISERROR(RANK(AG89,AG$70:AG$89,0)+COUNTIF(AG$70:AG89,AG89)-1),"",RANK(AG89,AG$70:AG$89,0)+COUNTIF(AG$70:AG89,AG89)-1)</f>
        <v>18</v>
      </c>
      <c r="AH111" s="9">
        <f>IF(ISERROR(RANK(AH89,AH$70:AH$89,0)+COUNTIF(AH$70:AH89,AH89)-1),"",RANK(AH89,AH$70:AH$89,0)+COUNTIF(AH$70:AH89,AH89)-1)</f>
        <v>14</v>
      </c>
      <c r="AI111" s="9">
        <f>IF(ISERROR(RANK(AI89,AI$70:AI$89,0)+COUNTIF(AI$70:AI89,AI89)-1),"",RANK(AI89,AI$70:AI$89,0)+COUNTIF(AI$70:AI89,AI89)-1)</f>
        <v>17</v>
      </c>
      <c r="AJ111" s="9" t="str">
        <f>IF(ISERROR(RANK(AJ89,AJ$70:AJ$89,0)+COUNTIF(AJ$70:AJ89,AJ89)-1),"",RANK(AJ89,AJ$70:AJ$89,0)+COUNTIF(AJ$70:AJ89,AJ89)-1)</f>
        <v/>
      </c>
      <c r="AK111" s="9" t="str">
        <f>IF(ISERROR(RANK(AK89,AK$70:AK$89,0)+COUNTIF(AK$70:AK89,AK89)-1),"",RANK(AK89,AK$70:AK$89,0)+COUNTIF(AK$70:AK89,AK89)-1)</f>
        <v/>
      </c>
      <c r="AL111" s="9" t="str">
        <f>IF(ISERROR(RANK(AL89,AL$70:AL$89,0)+COUNTIF(AL$70:AL89,AL89)-1),"",RANK(AL89,AL$70:AL$89,0)+COUNTIF(AL$70:AL89,AL89)-1)</f>
        <v/>
      </c>
      <c r="AM111" s="9" t="str">
        <f>IF(ISERROR(RANK(AM89,AM$70:AM$89,0)+COUNTIF(AM$70:AM89,AM89)-1),"",RANK(AM89,AM$70:AM$89,0)+COUNTIF(AM$70:AM89,AM89)-1)</f>
        <v/>
      </c>
    </row>
    <row r="112" spans="1:39" ht="15.75" customHeight="1" x14ac:dyDescent="0.3">
      <c r="A112" s="11" t="s">
        <v>126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s="70" customFormat="1" ht="12.75" customHeight="1" x14ac:dyDescent="0.35">
      <c r="A113" s="69" t="s">
        <v>1</v>
      </c>
      <c r="B113" s="69" t="s">
        <v>6</v>
      </c>
      <c r="C113" s="69" t="s">
        <v>7</v>
      </c>
      <c r="D113" s="69" t="s">
        <v>8</v>
      </c>
      <c r="E113" s="69" t="s">
        <v>9</v>
      </c>
      <c r="F113" s="69" t="s">
        <v>10</v>
      </c>
      <c r="G113" s="69" t="s">
        <v>11</v>
      </c>
      <c r="H113" s="69" t="s">
        <v>12</v>
      </c>
      <c r="I113" s="69" t="s">
        <v>13</v>
      </c>
      <c r="J113" s="69" t="s">
        <v>14</v>
      </c>
      <c r="K113" s="69" t="s">
        <v>15</v>
      </c>
      <c r="L113" s="68" t="s">
        <v>16</v>
      </c>
      <c r="M113" s="68" t="s">
        <v>17</v>
      </c>
      <c r="N113" s="68" t="s">
        <v>18</v>
      </c>
      <c r="O113" s="68" t="s">
        <v>19</v>
      </c>
      <c r="P113" s="68" t="s">
        <v>20</v>
      </c>
      <c r="Q113" s="68" t="s">
        <v>21</v>
      </c>
      <c r="R113" s="68" t="s">
        <v>22</v>
      </c>
      <c r="S113" s="68" t="s">
        <v>23</v>
      </c>
      <c r="T113" s="68" t="s">
        <v>24</v>
      </c>
      <c r="U113" s="68" t="s">
        <v>25</v>
      </c>
      <c r="V113" s="68" t="s">
        <v>26</v>
      </c>
      <c r="W113" s="68" t="s">
        <v>27</v>
      </c>
      <c r="X113" s="68" t="s">
        <v>28</v>
      </c>
      <c r="Y113" s="68" t="s">
        <v>29</v>
      </c>
      <c r="Z113" s="68" t="s">
        <v>30</v>
      </c>
      <c r="AA113" s="68" t="s">
        <v>31</v>
      </c>
      <c r="AB113" s="68" t="s">
        <v>32</v>
      </c>
      <c r="AC113" s="68" t="s">
        <v>33</v>
      </c>
      <c r="AD113" s="68" t="s">
        <v>34</v>
      </c>
      <c r="AE113" s="68" t="s">
        <v>35</v>
      </c>
      <c r="AF113" s="68" t="s">
        <v>36</v>
      </c>
      <c r="AG113" s="68" t="s">
        <v>37</v>
      </c>
      <c r="AH113" s="68" t="s">
        <v>38</v>
      </c>
      <c r="AI113" s="68" t="s">
        <v>39</v>
      </c>
      <c r="AJ113" s="68" t="s">
        <v>40</v>
      </c>
      <c r="AK113" s="68" t="s">
        <v>41</v>
      </c>
      <c r="AL113" s="68" t="s">
        <v>42</v>
      </c>
      <c r="AM113" s="68" t="s">
        <v>43</v>
      </c>
    </row>
    <row r="114" spans="1:39" ht="12.75" customHeight="1" x14ac:dyDescent="0.35">
      <c r="A114" s="6" t="s">
        <v>127</v>
      </c>
      <c r="B114" s="9">
        <f t="shared" ref="B114:AM114" si="9">IF(B$69&lt;=38,MAX(B$70:B$89),"")</f>
        <v>8.5210000000000008</v>
      </c>
      <c r="C114" s="9">
        <f t="shared" si="9"/>
        <v>8.8379999999999992</v>
      </c>
      <c r="D114" s="9">
        <f t="shared" si="9"/>
        <v>8.6270000000000007</v>
      </c>
      <c r="E114" s="9">
        <f t="shared" si="9"/>
        <v>7.734</v>
      </c>
      <c r="F114" s="9">
        <f t="shared" si="9"/>
        <v>7.3129999999999997</v>
      </c>
      <c r="G114" s="9">
        <f t="shared" si="9"/>
        <v>5.6890000000000001</v>
      </c>
      <c r="H114" s="9">
        <f t="shared" si="9"/>
        <v>6.6050000000000004</v>
      </c>
      <c r="I114" s="9">
        <f t="shared" si="9"/>
        <v>6.0789999999999997</v>
      </c>
      <c r="J114" s="9">
        <f t="shared" si="9"/>
        <v>6.9210000000000003</v>
      </c>
      <c r="K114" s="9">
        <f t="shared" si="9"/>
        <v>7.3949999999999996</v>
      </c>
      <c r="L114" s="9">
        <f t="shared" si="9"/>
        <v>8.1839999999999993</v>
      </c>
      <c r="M114" s="9">
        <f t="shared" si="9"/>
        <v>6.6050000000000004</v>
      </c>
      <c r="N114" s="9">
        <f t="shared" si="9"/>
        <v>7.5</v>
      </c>
      <c r="O114" s="9">
        <f t="shared" si="9"/>
        <v>8.4469999999999992</v>
      </c>
      <c r="P114" s="9">
        <f t="shared" si="9"/>
        <v>7.1319999999999997</v>
      </c>
      <c r="Q114" s="9">
        <f t="shared" si="9"/>
        <v>6.8680000000000003</v>
      </c>
      <c r="R114" s="9">
        <f t="shared" si="9"/>
        <v>8.3420000000000005</v>
      </c>
      <c r="S114" s="9">
        <f t="shared" si="9"/>
        <v>8.0370000000000008</v>
      </c>
      <c r="T114" s="9">
        <f t="shared" si="9"/>
        <v>7.0369999999999999</v>
      </c>
      <c r="U114" s="9">
        <f t="shared" si="9"/>
        <v>6.774</v>
      </c>
      <c r="V114" s="9">
        <f t="shared" si="9"/>
        <v>7.8789999999999996</v>
      </c>
      <c r="W114" s="9">
        <f t="shared" si="9"/>
        <v>7.5629999999999997</v>
      </c>
      <c r="X114" s="9">
        <f t="shared" si="9"/>
        <v>6.2889999999999997</v>
      </c>
      <c r="Y114" s="9">
        <f t="shared" si="9"/>
        <v>8.0259999999999998</v>
      </c>
      <c r="Z114" s="9">
        <f t="shared" si="9"/>
        <v>8.7110000000000003</v>
      </c>
      <c r="AA114" s="9">
        <f t="shared" si="9"/>
        <v>8.8160000000000007</v>
      </c>
      <c r="AB114" s="9">
        <f t="shared" si="9"/>
        <v>7.2889999999999997</v>
      </c>
      <c r="AC114" s="9">
        <f t="shared" si="9"/>
        <v>7.5309999999999997</v>
      </c>
      <c r="AD114" s="9">
        <f t="shared" si="9"/>
        <v>6.95</v>
      </c>
      <c r="AE114" s="9">
        <f t="shared" si="9"/>
        <v>6.7919999999999998</v>
      </c>
      <c r="AF114" s="9">
        <f t="shared" si="9"/>
        <v>6.1079999999999997</v>
      </c>
      <c r="AG114" s="9">
        <f t="shared" si="9"/>
        <v>6.5289999999999999</v>
      </c>
      <c r="AH114" s="9">
        <f t="shared" si="9"/>
        <v>7.9720000000000004</v>
      </c>
      <c r="AI114" s="9">
        <f t="shared" si="9"/>
        <v>6.8159999999999998</v>
      </c>
      <c r="AJ114" s="9" t="str">
        <f t="shared" si="9"/>
        <v/>
      </c>
      <c r="AK114" s="9" t="str">
        <f t="shared" si="9"/>
        <v/>
      </c>
      <c r="AL114" s="9" t="str">
        <f t="shared" si="9"/>
        <v/>
      </c>
      <c r="AM114" s="9" t="str">
        <f t="shared" si="9"/>
        <v/>
      </c>
    </row>
    <row r="115" spans="1:39" ht="12.75" customHeight="1" x14ac:dyDescent="0.35">
      <c r="A115" s="6" t="s">
        <v>128</v>
      </c>
      <c r="B115" s="9">
        <f t="shared" ref="B115:AM115" si="10">IF(B$69&lt;=38,MIN(B$70:B$89),"")</f>
        <v>-3.6309999999999998</v>
      </c>
      <c r="C115" s="9">
        <f t="shared" si="10"/>
        <v>-4.2649999999999997</v>
      </c>
      <c r="D115" s="9">
        <f t="shared" si="10"/>
        <v>-3.8460000000000001</v>
      </c>
      <c r="E115" s="9">
        <f t="shared" si="10"/>
        <v>-4.2190000000000003</v>
      </c>
      <c r="F115" s="9">
        <f t="shared" si="10"/>
        <v>-4.0919999999999996</v>
      </c>
      <c r="G115" s="9">
        <f t="shared" si="10"/>
        <v>-4.407</v>
      </c>
      <c r="H115" s="9">
        <f t="shared" si="10"/>
        <v>-3.0920000000000001</v>
      </c>
      <c r="I115" s="9">
        <f t="shared" si="10"/>
        <v>-2.7229999999999999</v>
      </c>
      <c r="J115" s="9">
        <f t="shared" si="10"/>
        <v>-2.7349999999999999</v>
      </c>
      <c r="K115" s="9">
        <f t="shared" si="10"/>
        <v>-3.2629999999999999</v>
      </c>
      <c r="L115" s="9">
        <f t="shared" si="10"/>
        <v>-2.9740000000000002</v>
      </c>
      <c r="M115" s="9">
        <f t="shared" si="10"/>
        <v>-3.7360000000000002</v>
      </c>
      <c r="N115" s="9">
        <f t="shared" si="10"/>
        <v>-2.6589999999999998</v>
      </c>
      <c r="O115" s="9">
        <f t="shared" si="10"/>
        <v>-2.8679999999999999</v>
      </c>
      <c r="P115" s="9">
        <f t="shared" si="10"/>
        <v>-3.5529999999999999</v>
      </c>
      <c r="Q115" s="9">
        <f t="shared" si="10"/>
        <v>-3.7320000000000002</v>
      </c>
      <c r="R115" s="9">
        <f t="shared" si="10"/>
        <v>-3.5539999999999998</v>
      </c>
      <c r="S115" s="9">
        <f t="shared" si="10"/>
        <v>-3.8359999999999999</v>
      </c>
      <c r="T115" s="9">
        <f t="shared" si="10"/>
        <v>-4.7309999999999999</v>
      </c>
      <c r="U115" s="9">
        <f t="shared" si="10"/>
        <v>-3.923</v>
      </c>
      <c r="V115" s="9">
        <f t="shared" si="10"/>
        <v>-3.657</v>
      </c>
      <c r="W115" s="9">
        <f t="shared" si="10"/>
        <v>-3.1829999999999998</v>
      </c>
      <c r="X115" s="9">
        <f t="shared" si="10"/>
        <v>-3.6789999999999998</v>
      </c>
      <c r="Y115" s="9">
        <f t="shared" si="10"/>
        <v>-3.2370000000000001</v>
      </c>
      <c r="Z115" s="9">
        <f t="shared" si="10"/>
        <v>-3.5419999999999998</v>
      </c>
      <c r="AA115" s="9">
        <f t="shared" si="10"/>
        <v>-3.2890000000000001</v>
      </c>
      <c r="AB115" s="9">
        <f t="shared" si="10"/>
        <v>-3.016</v>
      </c>
      <c r="AC115" s="9">
        <f t="shared" si="10"/>
        <v>-3.0950000000000002</v>
      </c>
      <c r="AD115" s="9">
        <f t="shared" si="10"/>
        <v>-2.9769999999999999</v>
      </c>
      <c r="AE115" s="9">
        <f t="shared" si="10"/>
        <v>-3.5019999999999998</v>
      </c>
      <c r="AF115" s="9">
        <f t="shared" si="10"/>
        <v>-4.2380000000000004</v>
      </c>
      <c r="AG115" s="9">
        <f t="shared" si="10"/>
        <v>-4.1550000000000002</v>
      </c>
      <c r="AH115" s="9">
        <f t="shared" si="10"/>
        <v>-3.839</v>
      </c>
      <c r="AI115" s="9">
        <f t="shared" si="10"/>
        <v>-4.3419999999999996</v>
      </c>
      <c r="AJ115" s="9" t="str">
        <f t="shared" si="10"/>
        <v/>
      </c>
      <c r="AK115" s="9" t="str">
        <f t="shared" si="10"/>
        <v/>
      </c>
      <c r="AL115" s="9" t="str">
        <f t="shared" si="10"/>
        <v/>
      </c>
      <c r="AM115" s="9" t="str">
        <f t="shared" si="10"/>
        <v/>
      </c>
    </row>
    <row r="116" spans="1:39" ht="12.75" customHeight="1" x14ac:dyDescent="0.25"/>
    <row r="117" spans="1:39" ht="12.75" customHeight="1" x14ac:dyDescent="0.25"/>
    <row r="118" spans="1:39" ht="12.75" customHeight="1" x14ac:dyDescent="0.25"/>
    <row r="119" spans="1:39" ht="12.75" customHeight="1" x14ac:dyDescent="0.25"/>
    <row r="120" spans="1:39" ht="12.75" customHeight="1" x14ac:dyDescent="0.25"/>
    <row r="121" spans="1:39" ht="12.75" customHeight="1" x14ac:dyDescent="0.25"/>
    <row r="122" spans="1:39" ht="12.75" customHeight="1" x14ac:dyDescent="0.25"/>
    <row r="123" spans="1:39" ht="12.75" customHeight="1" x14ac:dyDescent="0.25"/>
    <row r="124" spans="1:39" ht="12.75" customHeight="1" x14ac:dyDescent="0.25"/>
    <row r="125" spans="1:39" ht="12.75" customHeight="1" x14ac:dyDescent="0.25"/>
    <row r="126" spans="1:39" ht="12.75" customHeight="1" x14ac:dyDescent="0.25"/>
    <row r="127" spans="1:39" ht="12.75" customHeight="1" x14ac:dyDescent="0.25"/>
    <row r="128" spans="1:39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conditionalFormatting sqref="B92:AM1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M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AM8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4:AM1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D65A-746B-46B3-9911-DA1D917A8063}">
  <sheetPr>
    <tabColor theme="1"/>
    <outlinePr summaryBelow="0" summaryRight="0"/>
  </sheetPr>
  <dimension ref="A1:AM1000"/>
  <sheetViews>
    <sheetView topLeftCell="A76" workbookViewId="0">
      <pane xSplit="1" topLeftCell="B1" activePane="topRight" state="frozen"/>
      <selection pane="topRight" activeCell="A104" sqref="A104:XFD104"/>
    </sheetView>
  </sheetViews>
  <sheetFormatPr defaultColWidth="17.26953125" defaultRowHeight="15" customHeight="1" x14ac:dyDescent="0.25"/>
  <cols>
    <col min="1" max="1" width="16.453125" style="3" customWidth="1"/>
    <col min="2" max="39" width="8.7265625" style="3" customWidth="1"/>
    <col min="40" max="16384" width="17.26953125" style="3"/>
  </cols>
  <sheetData>
    <row r="1" spans="1:39" ht="15.75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70" customFormat="1" ht="12.75" customHeight="1" x14ac:dyDescent="0.35">
      <c r="A2" s="69" t="s">
        <v>1</v>
      </c>
      <c r="B2" s="69" t="s">
        <v>6</v>
      </c>
      <c r="C2" s="69" t="s">
        <v>7</v>
      </c>
      <c r="D2" s="69" t="s">
        <v>8</v>
      </c>
      <c r="E2" s="69" t="s">
        <v>9</v>
      </c>
      <c r="F2" s="69" t="s">
        <v>10</v>
      </c>
      <c r="G2" s="69" t="s">
        <v>11</v>
      </c>
      <c r="H2" s="69" t="s">
        <v>12</v>
      </c>
      <c r="I2" s="69" t="s">
        <v>13</v>
      </c>
      <c r="J2" s="69" t="s">
        <v>14</v>
      </c>
      <c r="K2" s="69" t="s">
        <v>15</v>
      </c>
      <c r="L2" s="68" t="s">
        <v>16</v>
      </c>
      <c r="M2" s="68" t="s">
        <v>17</v>
      </c>
      <c r="N2" s="68" t="s">
        <v>18</v>
      </c>
      <c r="O2" s="68" t="s">
        <v>19</v>
      </c>
      <c r="P2" s="68" t="s">
        <v>20</v>
      </c>
      <c r="Q2" s="68" t="s">
        <v>21</v>
      </c>
      <c r="R2" s="68" t="s">
        <v>22</v>
      </c>
      <c r="S2" s="68" t="s">
        <v>23</v>
      </c>
      <c r="T2" s="68" t="s">
        <v>24</v>
      </c>
      <c r="U2" s="68" t="s">
        <v>25</v>
      </c>
      <c r="V2" s="68" t="s">
        <v>26</v>
      </c>
      <c r="W2" s="68" t="s">
        <v>27</v>
      </c>
      <c r="X2" s="68" t="s">
        <v>28</v>
      </c>
      <c r="Y2" s="68" t="s">
        <v>29</v>
      </c>
      <c r="Z2" s="68" t="s">
        <v>30</v>
      </c>
      <c r="AA2" s="68" t="s">
        <v>31</v>
      </c>
      <c r="AB2" s="68" t="s">
        <v>32</v>
      </c>
      <c r="AC2" s="68" t="s">
        <v>33</v>
      </c>
      <c r="AD2" s="68" t="s">
        <v>34</v>
      </c>
      <c r="AE2" s="68" t="s">
        <v>35</v>
      </c>
      <c r="AF2" s="68" t="s">
        <v>36</v>
      </c>
      <c r="AG2" s="68" t="s">
        <v>37</v>
      </c>
      <c r="AH2" s="68" t="s">
        <v>38</v>
      </c>
      <c r="AI2" s="68" t="s">
        <v>39</v>
      </c>
      <c r="AJ2" s="68" t="s">
        <v>40</v>
      </c>
      <c r="AK2" s="68" t="s">
        <v>41</v>
      </c>
      <c r="AL2" s="68" t="s">
        <v>42</v>
      </c>
      <c r="AM2" s="68" t="s">
        <v>43</v>
      </c>
    </row>
    <row r="3" spans="1:39" ht="12.75" customHeight="1" x14ac:dyDescent="0.35">
      <c r="A3" s="68" t="str">
        <f>Difficulties!A3</f>
        <v>Arsenal</v>
      </c>
      <c r="B3" s="9" t="str">
        <f>LEFT(Fixtures!C2,(LEN(Fixtures!C2)-4))</f>
        <v>MCI</v>
      </c>
      <c r="C3" s="9" t="str">
        <f>LEFT(Fixtures!D2,(LEN(Fixtures!D2)-4))</f>
        <v>CHE</v>
      </c>
      <c r="D3" s="9" t="str">
        <f>LEFT(Fixtures!E2,(LEN(Fixtures!E2)-4))</f>
        <v>WHU</v>
      </c>
      <c r="E3" s="9" t="str">
        <f>LEFT(Fixtures!F2,(LEN(Fixtures!F2)-4))</f>
        <v>CAR</v>
      </c>
      <c r="F3" s="9" t="str">
        <f>LEFT(Fixtures!G2,(LEN(Fixtures!G2)-4))</f>
        <v>NEW</v>
      </c>
      <c r="G3" s="9" t="str">
        <f>LEFT(Fixtures!H2,(LEN(Fixtures!H2)-4))</f>
        <v>EVE</v>
      </c>
      <c r="H3" s="9" t="str">
        <f>LEFT(Fixtures!I2,(LEN(Fixtures!I2)-4))</f>
        <v>WAT</v>
      </c>
      <c r="I3" s="9" t="str">
        <f>LEFT(Fixtures!J2,(LEN(Fixtures!J2)-4))</f>
        <v>FUL</v>
      </c>
      <c r="J3" s="9" t="str">
        <f>LEFT(Fixtures!K2,(LEN(Fixtures!K2)-4))</f>
        <v>LEI</v>
      </c>
      <c r="K3" s="9" t="str">
        <f>LEFT(Fixtures!L2,(LEN(Fixtures!L2)-4))</f>
        <v>CRY</v>
      </c>
      <c r="L3" s="9" t="str">
        <f>LEFT(Fixtures!M2,(LEN(Fixtures!M2)-4))</f>
        <v>LIV</v>
      </c>
      <c r="M3" s="9" t="str">
        <f>LEFT(Fixtures!N2,(LEN(Fixtures!N2)-4))</f>
        <v>WOL</v>
      </c>
      <c r="N3" s="9" t="str">
        <f>LEFT(Fixtures!O2,(LEN(Fixtures!O2)-4))</f>
        <v>BOU</v>
      </c>
      <c r="O3" s="9" t="str">
        <f>LEFT(Fixtures!P2,(LEN(Fixtures!P2)-4))</f>
        <v>TOT</v>
      </c>
      <c r="P3" s="9" t="str">
        <f>LEFT(Fixtures!Q2,(LEN(Fixtures!Q2)-4))</f>
        <v>MNU</v>
      </c>
      <c r="Q3" s="9" t="str">
        <f>LEFT(Fixtures!R2,(LEN(Fixtures!R2)-4))</f>
        <v>HUD</v>
      </c>
      <c r="R3" s="9" t="str">
        <f>LEFT(Fixtures!S2,(LEN(Fixtures!S2)-4))</f>
        <v>SOU</v>
      </c>
      <c r="S3" s="9" t="str">
        <f>LEFT(Fixtures!T2,(LEN(Fixtures!T2)-4))</f>
        <v>BUR</v>
      </c>
      <c r="T3" s="9" t="str">
        <f>LEFT(Fixtures!U2,(LEN(Fixtures!U2)-4))</f>
        <v>BHA</v>
      </c>
      <c r="U3" s="9" t="str">
        <f>LEFT(Fixtures!V2,(LEN(Fixtures!V2)-4))</f>
        <v>LIV</v>
      </c>
      <c r="V3" s="9" t="str">
        <f>LEFT(Fixtures!W2,(LEN(Fixtures!W2)-4))</f>
        <v>FUL</v>
      </c>
      <c r="W3" s="9" t="str">
        <f>LEFT(Fixtures!X2,(LEN(Fixtures!X2)-4))</f>
        <v>WHU</v>
      </c>
      <c r="X3" s="9" t="str">
        <f>LEFT(Fixtures!Y2,(LEN(Fixtures!Y2)-4))</f>
        <v>CHE</v>
      </c>
      <c r="Y3" s="9" t="str">
        <f>LEFT(Fixtures!Z2,(LEN(Fixtures!Z2)-4))</f>
        <v>CAR</v>
      </c>
      <c r="Z3" s="9" t="str">
        <f>LEFT(Fixtures!AA2,(LEN(Fixtures!AA2)-4))</f>
        <v>MCI</v>
      </c>
      <c r="AA3" s="9" t="str">
        <f>LEFT(Fixtures!AB2,(LEN(Fixtures!AB2)-4))</f>
        <v>HUD</v>
      </c>
      <c r="AB3" s="9" t="str">
        <f>LEFT(Fixtures!AC2,(LEN(Fixtures!AC2)-4))</f>
        <v>SOU</v>
      </c>
      <c r="AC3" s="9" t="str">
        <f>LEFT(Fixtures!AD2,(LEN(Fixtures!AD2)-4))</f>
        <v>BOU</v>
      </c>
      <c r="AD3" s="9" t="str">
        <f>LEFT(Fixtures!AE2,(LEN(Fixtures!AE2)-4))</f>
        <v>TOT</v>
      </c>
      <c r="AE3" s="9" t="str">
        <f>LEFT(Fixtures!AF2,(LEN(Fixtures!AF2)-4))</f>
        <v>MNU</v>
      </c>
      <c r="AF3" s="9" t="str">
        <f>LEFT(Fixtures!AG2,(LEN(Fixtures!AG2)-4))</f>
        <v>WOL</v>
      </c>
      <c r="AG3" s="9" t="str">
        <f>LEFT(Fixtures!AH2,(LEN(Fixtures!AH2)-4))</f>
        <v>NEW</v>
      </c>
      <c r="AH3" s="9" t="str">
        <f>LEFT(Fixtures!AI2,(LEN(Fixtures!AI2)-4))</f>
        <v>EVE</v>
      </c>
      <c r="AI3" s="9" t="str">
        <f>LEFT(Fixtures!AJ2,(LEN(Fixtures!AJ2)-4))</f>
        <v>WAT</v>
      </c>
      <c r="AJ3" s="9" t="str">
        <f>LEFT(Fixtures!AK2,(LEN(Fixtures!AK2)-4))</f>
        <v>CRY</v>
      </c>
      <c r="AK3" s="9" t="str">
        <f>LEFT(Fixtures!AL2,(LEN(Fixtures!AL2)-4))</f>
        <v>LEI</v>
      </c>
      <c r="AL3" s="9" t="str">
        <f>LEFT(Fixtures!AM2,(LEN(Fixtures!AM2)-4))</f>
        <v>BHA</v>
      </c>
      <c r="AM3" s="9" t="str">
        <f>LEFT(Fixtures!AN2,(LEN(Fixtures!AN2)-4))</f>
        <v>BUR</v>
      </c>
    </row>
    <row r="4" spans="1:39" ht="12.75" customHeight="1" x14ac:dyDescent="0.35">
      <c r="A4" s="68" t="str">
        <f>Difficulties!A4</f>
        <v>Bournemouth</v>
      </c>
      <c r="B4" s="9" t="str">
        <f>LEFT(Fixtures!C3,(LEN(Fixtures!C3)-4))</f>
        <v>CAR</v>
      </c>
      <c r="C4" s="9" t="str">
        <f>LEFT(Fixtures!D3,(LEN(Fixtures!D3)-4))</f>
        <v>WHU</v>
      </c>
      <c r="D4" s="9" t="str">
        <f>LEFT(Fixtures!E3,(LEN(Fixtures!E3)-4))</f>
        <v>EVE</v>
      </c>
      <c r="E4" s="9" t="str">
        <f>LEFT(Fixtures!F3,(LEN(Fixtures!F3)-4))</f>
        <v>CHE</v>
      </c>
      <c r="F4" s="9" t="str">
        <f>LEFT(Fixtures!G3,(LEN(Fixtures!G3)-4))</f>
        <v>LEI</v>
      </c>
      <c r="G4" s="9" t="str">
        <f>LEFT(Fixtures!H3,(LEN(Fixtures!H3)-4))</f>
        <v>BUR</v>
      </c>
      <c r="H4" s="9" t="str">
        <f>LEFT(Fixtures!I3,(LEN(Fixtures!I3)-4))</f>
        <v>CRY</v>
      </c>
      <c r="I4" s="9" t="str">
        <f>LEFT(Fixtures!J3,(LEN(Fixtures!J3)-4))</f>
        <v>WAT</v>
      </c>
      <c r="J4" s="9" t="str">
        <f>LEFT(Fixtures!K3,(LEN(Fixtures!K3)-4))</f>
        <v>SOU</v>
      </c>
      <c r="K4" s="9" t="str">
        <f>LEFT(Fixtures!L3,(LEN(Fixtures!L3)-4))</f>
        <v>FUL</v>
      </c>
      <c r="L4" s="9" t="str">
        <f>LEFT(Fixtures!M3,(LEN(Fixtures!M3)-4))</f>
        <v>MNU</v>
      </c>
      <c r="M4" s="9" t="str">
        <f>LEFT(Fixtures!N3,(LEN(Fixtures!N3)-4))</f>
        <v>NEW</v>
      </c>
      <c r="N4" s="9" t="str">
        <f>LEFT(Fixtures!O3,(LEN(Fixtures!O3)-4))</f>
        <v>ARS</v>
      </c>
      <c r="O4" s="9" t="str">
        <f>LEFT(Fixtures!P3,(LEN(Fixtures!P3)-4))</f>
        <v>MCI</v>
      </c>
      <c r="P4" s="9" t="str">
        <f>LEFT(Fixtures!Q3,(LEN(Fixtures!Q3)-4))</f>
        <v>HUD</v>
      </c>
      <c r="Q4" s="9" t="str">
        <f>LEFT(Fixtures!R3,(LEN(Fixtures!R3)-4))</f>
        <v>LIV</v>
      </c>
      <c r="R4" s="9" t="str">
        <f>LEFT(Fixtures!S3,(LEN(Fixtures!S3)-4))</f>
        <v>WOL</v>
      </c>
      <c r="S4" s="9" t="str">
        <f>LEFT(Fixtures!T3,(LEN(Fixtures!T3)-4))</f>
        <v>BHA</v>
      </c>
      <c r="T4" s="9" t="str">
        <f>LEFT(Fixtures!U3,(LEN(Fixtures!U3)-4))</f>
        <v>TOT</v>
      </c>
      <c r="U4" s="9" t="str">
        <f>LEFT(Fixtures!V3,(LEN(Fixtures!V3)-4))</f>
        <v>MNU</v>
      </c>
      <c r="V4" s="9" t="str">
        <f>LEFT(Fixtures!W3,(LEN(Fixtures!W3)-4))</f>
        <v>WAT</v>
      </c>
      <c r="W4" s="9" t="str">
        <f>LEFT(Fixtures!X3,(LEN(Fixtures!X3)-4))</f>
        <v>EVE</v>
      </c>
      <c r="X4" s="9" t="str">
        <f>LEFT(Fixtures!Y3,(LEN(Fixtures!Y3)-4))</f>
        <v>WHU</v>
      </c>
      <c r="Y4" s="9" t="str">
        <f>LEFT(Fixtures!Z3,(LEN(Fixtures!Z3)-4))</f>
        <v>CHE</v>
      </c>
      <c r="Z4" s="9" t="str">
        <f>LEFT(Fixtures!AA3,(LEN(Fixtures!AA3)-4))</f>
        <v>CAR</v>
      </c>
      <c r="AA4" s="9" t="str">
        <f>LEFT(Fixtures!AB3,(LEN(Fixtures!AB3)-4))</f>
        <v>LIV</v>
      </c>
      <c r="AB4" s="9" t="str">
        <f>LEFT(Fixtures!AC3,(LEN(Fixtures!AC3)-4))</f>
        <v>WOL</v>
      </c>
      <c r="AC4" s="9" t="str">
        <f>LEFT(Fixtures!AD3,(LEN(Fixtures!AD3)-4))</f>
        <v>ARS</v>
      </c>
      <c r="AD4" s="9" t="str">
        <f>LEFT(Fixtures!AE3,(LEN(Fixtures!AE3)-4))</f>
        <v>MCI</v>
      </c>
      <c r="AE4" s="9" t="str">
        <f>LEFT(Fixtures!AF3,(LEN(Fixtures!AF3)-4))</f>
        <v>HUD</v>
      </c>
      <c r="AF4" s="9" t="str">
        <f>LEFT(Fixtures!AG3,(LEN(Fixtures!AG3)-4))</f>
        <v>NEW</v>
      </c>
      <c r="AG4" s="9" t="str">
        <f>LEFT(Fixtures!AH3,(LEN(Fixtures!AH3)-4))</f>
        <v>LEI</v>
      </c>
      <c r="AH4" s="9" t="str">
        <f>LEFT(Fixtures!AI3,(LEN(Fixtures!AI3)-4))</f>
        <v>BUR</v>
      </c>
      <c r="AI4" s="9" t="str">
        <f>LEFT(Fixtures!AJ3,(LEN(Fixtures!AJ3)-4))</f>
        <v>BHA</v>
      </c>
      <c r="AJ4" s="9" t="str">
        <f>LEFT(Fixtures!AK3,(LEN(Fixtures!AK3)-4))</f>
        <v>FUL</v>
      </c>
      <c r="AK4" s="9" t="str">
        <f>LEFT(Fixtures!AL3,(LEN(Fixtures!AL3)-4))</f>
        <v>SOU</v>
      </c>
      <c r="AL4" s="9" t="str">
        <f>LEFT(Fixtures!AM3,(LEN(Fixtures!AM3)-4))</f>
        <v>TOT</v>
      </c>
      <c r="AM4" s="9" t="str">
        <f>LEFT(Fixtures!AN3,(LEN(Fixtures!AN3)-4))</f>
        <v>CRY</v>
      </c>
    </row>
    <row r="5" spans="1:39" ht="12.75" customHeight="1" x14ac:dyDescent="0.35">
      <c r="A5" s="68" t="str">
        <f>Difficulties!A5</f>
        <v>Brighton</v>
      </c>
      <c r="B5" s="9" t="str">
        <f>LEFT(Fixtures!C4,(LEN(Fixtures!C4)-4))</f>
        <v>WAT</v>
      </c>
      <c r="C5" s="9" t="str">
        <f>LEFT(Fixtures!D4,(LEN(Fixtures!D4)-4))</f>
        <v>MNU</v>
      </c>
      <c r="D5" s="9" t="str">
        <f>LEFT(Fixtures!E4,(LEN(Fixtures!E4)-4))</f>
        <v>LIV</v>
      </c>
      <c r="E5" s="9" t="str">
        <f>LEFT(Fixtures!F4,(LEN(Fixtures!F4)-4))</f>
        <v>FUL</v>
      </c>
      <c r="F5" s="9" t="str">
        <f>LEFT(Fixtures!G4,(LEN(Fixtures!G4)-4))</f>
        <v>SOU</v>
      </c>
      <c r="G5" s="9" t="str">
        <f>LEFT(Fixtures!H4,(LEN(Fixtures!H4)-4))</f>
        <v>TOT</v>
      </c>
      <c r="H5" s="9" t="str">
        <f>LEFT(Fixtures!I4,(LEN(Fixtures!I4)-4))</f>
        <v>MCI</v>
      </c>
      <c r="I5" s="9" t="str">
        <f>LEFT(Fixtures!J4,(LEN(Fixtures!J4)-4))</f>
        <v>WHU</v>
      </c>
      <c r="J5" s="9" t="str">
        <f>LEFT(Fixtures!K4,(LEN(Fixtures!K4)-4))</f>
        <v>NEW</v>
      </c>
      <c r="K5" s="9" t="str">
        <f>LEFT(Fixtures!L4,(LEN(Fixtures!L4)-4))</f>
        <v>WOL</v>
      </c>
      <c r="L5" s="9" t="str">
        <f>LEFT(Fixtures!M4,(LEN(Fixtures!M4)-4))</f>
        <v>EVE</v>
      </c>
      <c r="M5" s="9" t="str">
        <f>LEFT(Fixtures!N4,(LEN(Fixtures!N4)-4))</f>
        <v>CAR</v>
      </c>
      <c r="N5" s="9" t="str">
        <f>LEFT(Fixtures!O4,(LEN(Fixtures!O4)-4))</f>
        <v>LEI</v>
      </c>
      <c r="O5" s="9" t="str">
        <f>LEFT(Fixtures!P4,(LEN(Fixtures!P4)-4))</f>
        <v>HUD</v>
      </c>
      <c r="P5" s="9" t="str">
        <f>LEFT(Fixtures!Q4,(LEN(Fixtures!Q4)-4))</f>
        <v>CRY</v>
      </c>
      <c r="Q5" s="9" t="str">
        <f>LEFT(Fixtures!R4,(LEN(Fixtures!R4)-4))</f>
        <v>BUR</v>
      </c>
      <c r="R5" s="9" t="str">
        <f>LEFT(Fixtures!S4,(LEN(Fixtures!S4)-4))</f>
        <v>CHE</v>
      </c>
      <c r="S5" s="9" t="str">
        <f>LEFT(Fixtures!T4,(LEN(Fixtures!T4)-4))</f>
        <v>BOU</v>
      </c>
      <c r="T5" s="9" t="str">
        <f>LEFT(Fixtures!U4,(LEN(Fixtures!U4)-4))</f>
        <v>ARS</v>
      </c>
      <c r="U5" s="9" t="str">
        <f>LEFT(Fixtures!V4,(LEN(Fixtures!V4)-4))</f>
        <v>EVE</v>
      </c>
      <c r="V5" s="9" t="str">
        <f>LEFT(Fixtures!W4,(LEN(Fixtures!W4)-4))</f>
        <v>WHU</v>
      </c>
      <c r="W5" s="9" t="str">
        <f>LEFT(Fixtures!X4,(LEN(Fixtures!X4)-4))</f>
        <v>LIV</v>
      </c>
      <c r="X5" s="9" t="str">
        <f>LEFT(Fixtures!Y4,(LEN(Fixtures!Y4)-4))</f>
        <v>MNU</v>
      </c>
      <c r="Y5" s="9" t="str">
        <f>LEFT(Fixtures!Z4,(LEN(Fixtures!Z4)-4))</f>
        <v>FUL</v>
      </c>
      <c r="Z5" s="9" t="str">
        <f>LEFT(Fixtures!AA4,(LEN(Fixtures!AA4)-4))</f>
        <v>WAT</v>
      </c>
      <c r="AA5" s="9" t="str">
        <f>LEFT(Fixtures!AB4,(LEN(Fixtures!AB4)-4))</f>
        <v>BUR</v>
      </c>
      <c r="AB5" s="9" t="str">
        <f>LEFT(Fixtures!AC4,(LEN(Fixtures!AC4)-4))</f>
        <v>CHE</v>
      </c>
      <c r="AC5" s="9" t="str">
        <f>LEFT(Fixtures!AD4,(LEN(Fixtures!AD4)-4))</f>
        <v>LEI</v>
      </c>
      <c r="AD5" s="9" t="str">
        <f>LEFT(Fixtures!AE4,(LEN(Fixtures!AE4)-4))</f>
        <v>HUD</v>
      </c>
      <c r="AE5" s="9" t="str">
        <f>LEFT(Fixtures!AF4,(LEN(Fixtures!AF4)-4))</f>
        <v>CRY</v>
      </c>
      <c r="AF5" s="9" t="str">
        <f>LEFT(Fixtures!AG4,(LEN(Fixtures!AG4)-4))</f>
        <v>CAR</v>
      </c>
      <c r="AG5" s="9" t="str">
        <f>LEFT(Fixtures!AH4,(LEN(Fixtures!AH4)-4))</f>
        <v>SOU</v>
      </c>
      <c r="AH5" s="9" t="str">
        <f>LEFT(Fixtures!AI4,(LEN(Fixtures!AI4)-4))</f>
        <v>TOT</v>
      </c>
      <c r="AI5" s="9" t="str">
        <f>LEFT(Fixtures!AJ4,(LEN(Fixtures!AJ4)-4))</f>
        <v>BOU</v>
      </c>
      <c r="AJ5" s="9" t="str">
        <f>LEFT(Fixtures!AK4,(LEN(Fixtures!AK4)-4))</f>
        <v>WOL</v>
      </c>
      <c r="AK5" s="9" t="str">
        <f>LEFT(Fixtures!AL4,(LEN(Fixtures!AL4)-4))</f>
        <v>NEW</v>
      </c>
      <c r="AL5" s="9" t="str">
        <f>LEFT(Fixtures!AM4,(LEN(Fixtures!AM4)-4))</f>
        <v>ARS</v>
      </c>
      <c r="AM5" s="9" t="str">
        <f>LEFT(Fixtures!AN4,(LEN(Fixtures!AN4)-4))</f>
        <v>MCI</v>
      </c>
    </row>
    <row r="6" spans="1:39" ht="12.75" customHeight="1" x14ac:dyDescent="0.35">
      <c r="A6" s="68" t="str">
        <f>Difficulties!A6</f>
        <v>Burnley</v>
      </c>
      <c r="B6" s="9" t="str">
        <f>LEFT(Fixtures!C5,(LEN(Fixtures!C5)-4))</f>
        <v>SOU</v>
      </c>
      <c r="C6" s="9" t="str">
        <f>LEFT(Fixtures!D5,(LEN(Fixtures!D5)-4))</f>
        <v>WAT</v>
      </c>
      <c r="D6" s="9" t="str">
        <f>LEFT(Fixtures!E5,(LEN(Fixtures!E5)-4))</f>
        <v>FUL</v>
      </c>
      <c r="E6" s="9" t="str">
        <f>LEFT(Fixtures!F5,(LEN(Fixtures!F5)-4))</f>
        <v>MNU</v>
      </c>
      <c r="F6" s="9" t="str">
        <f>LEFT(Fixtures!G5,(LEN(Fixtures!G5)-4))</f>
        <v>WOL</v>
      </c>
      <c r="G6" s="9" t="str">
        <f>LEFT(Fixtures!H5,(LEN(Fixtures!H5)-4))</f>
        <v>BOU</v>
      </c>
      <c r="H6" s="9" t="str">
        <f>LEFT(Fixtures!I5,(LEN(Fixtures!I5)-4))</f>
        <v>CAR</v>
      </c>
      <c r="I6" s="9" t="str">
        <f>LEFT(Fixtures!J5,(LEN(Fixtures!J5)-4))</f>
        <v>HUD</v>
      </c>
      <c r="J6" s="9" t="str">
        <f>LEFT(Fixtures!K5,(LEN(Fixtures!K5)-4))</f>
        <v>MCI</v>
      </c>
      <c r="K6" s="9" t="str">
        <f>LEFT(Fixtures!L5,(LEN(Fixtures!L5)-4))</f>
        <v>CHE</v>
      </c>
      <c r="L6" s="9" t="str">
        <f>LEFT(Fixtures!M5,(LEN(Fixtures!M5)-4))</f>
        <v>WHU</v>
      </c>
      <c r="M6" s="9" t="str">
        <f>LEFT(Fixtures!N5,(LEN(Fixtures!N5)-4))</f>
        <v>LEI</v>
      </c>
      <c r="N6" s="9" t="str">
        <f>LEFT(Fixtures!O5,(LEN(Fixtures!O5)-4))</f>
        <v>NEW</v>
      </c>
      <c r="O6" s="9" t="str">
        <f>LEFT(Fixtures!P5,(LEN(Fixtures!P5)-4))</f>
        <v>CRY</v>
      </c>
      <c r="P6" s="9" t="str">
        <f>LEFT(Fixtures!Q5,(LEN(Fixtures!Q5)-4))</f>
        <v>LIV</v>
      </c>
      <c r="Q6" s="9" t="str">
        <f>LEFT(Fixtures!R5,(LEN(Fixtures!R5)-4))</f>
        <v>BHA</v>
      </c>
      <c r="R6" s="9" t="str">
        <f>LEFT(Fixtures!S5,(LEN(Fixtures!S5)-4))</f>
        <v>TOT</v>
      </c>
      <c r="S6" s="9" t="str">
        <f>LEFT(Fixtures!T5,(LEN(Fixtures!T5)-4))</f>
        <v>ARS</v>
      </c>
      <c r="T6" s="9" t="str">
        <f>LEFT(Fixtures!U5,(LEN(Fixtures!U5)-4))</f>
        <v>EVE</v>
      </c>
      <c r="U6" s="9" t="str">
        <f>LEFT(Fixtures!V5,(LEN(Fixtures!V5)-4))</f>
        <v>WHU</v>
      </c>
      <c r="V6" s="9" t="str">
        <f>LEFT(Fixtures!W5,(LEN(Fixtures!W5)-4))</f>
        <v>HUD</v>
      </c>
      <c r="W6" s="9" t="str">
        <f>LEFT(Fixtures!X5,(LEN(Fixtures!X5)-4))</f>
        <v>FUL</v>
      </c>
      <c r="X6" s="9" t="str">
        <f>LEFT(Fixtures!Y5,(LEN(Fixtures!Y5)-4))</f>
        <v>WAT</v>
      </c>
      <c r="Y6" s="9" t="str">
        <f>LEFT(Fixtures!Z5,(LEN(Fixtures!Z5)-4))</f>
        <v>MNU</v>
      </c>
      <c r="Z6" s="9" t="str">
        <f>LEFT(Fixtures!AA5,(LEN(Fixtures!AA5)-4))</f>
        <v>SOU</v>
      </c>
      <c r="AA6" s="9" t="str">
        <f>LEFT(Fixtures!AB5,(LEN(Fixtures!AB5)-4))</f>
        <v>BHA</v>
      </c>
      <c r="AB6" s="9" t="str">
        <f>LEFT(Fixtures!AC5,(LEN(Fixtures!AC5)-4))</f>
        <v>TOT</v>
      </c>
      <c r="AC6" s="9" t="str">
        <f>LEFT(Fixtures!AD5,(LEN(Fixtures!AD5)-4))</f>
        <v>NEW</v>
      </c>
      <c r="AD6" s="9" t="str">
        <f>LEFT(Fixtures!AE5,(LEN(Fixtures!AE5)-4))</f>
        <v>CRY</v>
      </c>
      <c r="AE6" s="9" t="str">
        <f>LEFT(Fixtures!AF5,(LEN(Fixtures!AF5)-4))</f>
        <v>LIV</v>
      </c>
      <c r="AF6" s="9" t="str">
        <f>LEFT(Fixtures!AG5,(LEN(Fixtures!AG5)-4))</f>
        <v>LEI</v>
      </c>
      <c r="AG6" s="9" t="str">
        <f>LEFT(Fixtures!AH5,(LEN(Fixtures!AH5)-4))</f>
        <v>WOL</v>
      </c>
      <c r="AH6" s="9" t="str">
        <f>LEFT(Fixtures!AI5,(LEN(Fixtures!AI5)-4))</f>
        <v>BOU</v>
      </c>
      <c r="AI6" s="9" t="str">
        <f>LEFT(Fixtures!AJ5,(LEN(Fixtures!AJ5)-4))</f>
        <v>CAR</v>
      </c>
      <c r="AJ6" s="9" t="str">
        <f>LEFT(Fixtures!AK5,(LEN(Fixtures!AK5)-4))</f>
        <v>CHE</v>
      </c>
      <c r="AK6" s="9" t="str">
        <f>LEFT(Fixtures!AL5,(LEN(Fixtures!AL5)-4))</f>
        <v>MCI</v>
      </c>
      <c r="AL6" s="9" t="str">
        <f>LEFT(Fixtures!AM5,(LEN(Fixtures!AM5)-4))</f>
        <v>EVE</v>
      </c>
      <c r="AM6" s="9" t="str">
        <f>LEFT(Fixtures!AN5,(LEN(Fixtures!AN5)-4))</f>
        <v>ARS</v>
      </c>
    </row>
    <row r="7" spans="1:39" ht="12.75" customHeight="1" x14ac:dyDescent="0.35">
      <c r="A7" s="68" t="str">
        <f>Difficulties!A7</f>
        <v>Cardiff</v>
      </c>
      <c r="B7" s="9" t="str">
        <f>LEFT(Fixtures!C6,(LEN(Fixtures!C6)-4))</f>
        <v>BOU</v>
      </c>
      <c r="C7" s="9" t="str">
        <f>LEFT(Fixtures!D6,(LEN(Fixtures!D6)-4))</f>
        <v>NEW</v>
      </c>
      <c r="D7" s="9" t="str">
        <f>LEFT(Fixtures!E6,(LEN(Fixtures!E6)-4))</f>
        <v>HUD</v>
      </c>
      <c r="E7" s="9" t="str">
        <f>LEFT(Fixtures!F6,(LEN(Fixtures!F6)-4))</f>
        <v>ARS</v>
      </c>
      <c r="F7" s="9" t="str">
        <f>LEFT(Fixtures!G6,(LEN(Fixtures!G6)-4))</f>
        <v>CHE</v>
      </c>
      <c r="G7" s="9" t="str">
        <f>LEFT(Fixtures!H6,(LEN(Fixtures!H6)-4))</f>
        <v>MCI</v>
      </c>
      <c r="H7" s="9" t="str">
        <f>LEFT(Fixtures!I6,(LEN(Fixtures!I6)-4))</f>
        <v>BUR</v>
      </c>
      <c r="I7" s="9" t="str">
        <f>LEFT(Fixtures!J6,(LEN(Fixtures!J6)-4))</f>
        <v>TOT</v>
      </c>
      <c r="J7" s="9" t="str">
        <f>LEFT(Fixtures!K6,(LEN(Fixtures!K6)-4))</f>
        <v>FUL</v>
      </c>
      <c r="K7" s="9" t="str">
        <f>LEFT(Fixtures!L6,(LEN(Fixtures!L6)-4))</f>
        <v>LIV</v>
      </c>
      <c r="L7" s="9" t="str">
        <f>LEFT(Fixtures!M6,(LEN(Fixtures!M6)-4))</f>
        <v>LEI</v>
      </c>
      <c r="M7" s="9" t="str">
        <f>LEFT(Fixtures!N6,(LEN(Fixtures!N6)-4))</f>
        <v>BHA</v>
      </c>
      <c r="N7" s="9" t="str">
        <f>LEFT(Fixtures!O6,(LEN(Fixtures!O6)-4))</f>
        <v>EVE</v>
      </c>
      <c r="O7" s="9" t="str">
        <f>LEFT(Fixtures!P6,(LEN(Fixtures!P6)-4))</f>
        <v>WOL</v>
      </c>
      <c r="P7" s="9" t="str">
        <f>LEFT(Fixtures!Q6,(LEN(Fixtures!Q6)-4))</f>
        <v>WHU</v>
      </c>
      <c r="Q7" s="9" t="str">
        <f>LEFT(Fixtures!R6,(LEN(Fixtures!R6)-4))</f>
        <v>SOU</v>
      </c>
      <c r="R7" s="9" t="str">
        <f>LEFT(Fixtures!S6,(LEN(Fixtures!S6)-4))</f>
        <v>WAT</v>
      </c>
      <c r="S7" s="9" t="str">
        <f>LEFT(Fixtures!T6,(LEN(Fixtures!T6)-4))</f>
        <v>MNU</v>
      </c>
      <c r="T7" s="9" t="str">
        <f>LEFT(Fixtures!U6,(LEN(Fixtures!U6)-4))</f>
        <v>CRY</v>
      </c>
      <c r="U7" s="9" t="str">
        <f>LEFT(Fixtures!V6,(LEN(Fixtures!V6)-4))</f>
        <v>LEI</v>
      </c>
      <c r="V7" s="9" t="str">
        <f>LEFT(Fixtures!W6,(LEN(Fixtures!W6)-4))</f>
        <v>TOT</v>
      </c>
      <c r="W7" s="9" t="str">
        <f>LEFT(Fixtures!X6,(LEN(Fixtures!X6)-4))</f>
        <v>HUD</v>
      </c>
      <c r="X7" s="9" t="str">
        <f>LEFT(Fixtures!Y6,(LEN(Fixtures!Y6)-4))</f>
        <v>NEW</v>
      </c>
      <c r="Y7" s="9" t="str">
        <f>LEFT(Fixtures!Z6,(LEN(Fixtures!Z6)-4))</f>
        <v>ARS</v>
      </c>
      <c r="Z7" s="9" t="str">
        <f>LEFT(Fixtures!AA6,(LEN(Fixtures!AA6)-4))</f>
        <v>BOU</v>
      </c>
      <c r="AA7" s="9" t="str">
        <f>LEFT(Fixtures!AB6,(LEN(Fixtures!AB6)-4))</f>
        <v>SOU</v>
      </c>
      <c r="AB7" s="9" t="str">
        <f>LEFT(Fixtures!AC6,(LEN(Fixtures!AC6)-4))</f>
        <v>WAT</v>
      </c>
      <c r="AC7" s="9" t="str">
        <f>LEFT(Fixtures!AD6,(LEN(Fixtures!AD6)-4))</f>
        <v>EVE</v>
      </c>
      <c r="AD7" s="9" t="str">
        <f>LEFT(Fixtures!AE6,(LEN(Fixtures!AE6)-4))</f>
        <v>WOL</v>
      </c>
      <c r="AE7" s="9" t="str">
        <f>LEFT(Fixtures!AF6,(LEN(Fixtures!AF6)-4))</f>
        <v>WHU</v>
      </c>
      <c r="AF7" s="9" t="str">
        <f>LEFT(Fixtures!AG6,(LEN(Fixtures!AG6)-4))</f>
        <v>BHA</v>
      </c>
      <c r="AG7" s="9" t="str">
        <f>LEFT(Fixtures!AH6,(LEN(Fixtures!AH6)-4))</f>
        <v>CHE</v>
      </c>
      <c r="AH7" s="9" t="str">
        <f>LEFT(Fixtures!AI6,(LEN(Fixtures!AI6)-4))</f>
        <v>MCI</v>
      </c>
      <c r="AI7" s="9" t="str">
        <f>LEFT(Fixtures!AJ6,(LEN(Fixtures!AJ6)-4))</f>
        <v>BUR</v>
      </c>
      <c r="AJ7" s="9" t="str">
        <f>LEFT(Fixtures!AK6,(LEN(Fixtures!AK6)-4))</f>
        <v>LIV</v>
      </c>
      <c r="AK7" s="9" t="str">
        <f>LEFT(Fixtures!AL6,(LEN(Fixtures!AL6)-4))</f>
        <v>FUL</v>
      </c>
      <c r="AL7" s="9" t="str">
        <f>LEFT(Fixtures!AM6,(LEN(Fixtures!AM6)-4))</f>
        <v>CRY</v>
      </c>
      <c r="AM7" s="9" t="str">
        <f>LEFT(Fixtures!AN6,(LEN(Fixtures!AN6)-4))</f>
        <v>MNU</v>
      </c>
    </row>
    <row r="8" spans="1:39" ht="12.75" customHeight="1" x14ac:dyDescent="0.35">
      <c r="A8" s="68" t="str">
        <f>Difficulties!A8</f>
        <v>Chelsea</v>
      </c>
      <c r="B8" s="9" t="str">
        <f>LEFT(Fixtures!C7,(LEN(Fixtures!C7)-4))</f>
        <v>HUD</v>
      </c>
      <c r="C8" s="9" t="str">
        <f>LEFT(Fixtures!D7,(LEN(Fixtures!D7)-4))</f>
        <v>ARS</v>
      </c>
      <c r="D8" s="9" t="str">
        <f>LEFT(Fixtures!E7,(LEN(Fixtures!E7)-4))</f>
        <v>NEW</v>
      </c>
      <c r="E8" s="9" t="str">
        <f>LEFT(Fixtures!F7,(LEN(Fixtures!F7)-4))</f>
        <v>BOU</v>
      </c>
      <c r="F8" s="9" t="str">
        <f>LEFT(Fixtures!G7,(LEN(Fixtures!G7)-4))</f>
        <v>CAR</v>
      </c>
      <c r="G8" s="9" t="str">
        <f>LEFT(Fixtures!H7,(LEN(Fixtures!H7)-4))</f>
        <v>WHU</v>
      </c>
      <c r="H8" s="9" t="str">
        <f>LEFT(Fixtures!I7,(LEN(Fixtures!I7)-4))</f>
        <v>LIV</v>
      </c>
      <c r="I8" s="9" t="str">
        <f>LEFT(Fixtures!J7,(LEN(Fixtures!J7)-4))</f>
        <v>SOU</v>
      </c>
      <c r="J8" s="9" t="str">
        <f>LEFT(Fixtures!K7,(LEN(Fixtures!K7)-4))</f>
        <v>MNU</v>
      </c>
      <c r="K8" s="9" t="str">
        <f>LEFT(Fixtures!L7,(LEN(Fixtures!L7)-4))</f>
        <v>BUR</v>
      </c>
      <c r="L8" s="9" t="str">
        <f>LEFT(Fixtures!M7,(LEN(Fixtures!M7)-4))</f>
        <v>CRY</v>
      </c>
      <c r="M8" s="9" t="str">
        <f>LEFT(Fixtures!N7,(LEN(Fixtures!N7)-4))</f>
        <v>EVE</v>
      </c>
      <c r="N8" s="9" t="str">
        <f>LEFT(Fixtures!O7,(LEN(Fixtures!O7)-4))</f>
        <v>TOT</v>
      </c>
      <c r="O8" s="9" t="str">
        <f>LEFT(Fixtures!P7,(LEN(Fixtures!P7)-4))</f>
        <v>FUL</v>
      </c>
      <c r="P8" s="9" t="str">
        <f>LEFT(Fixtures!Q7,(LEN(Fixtures!Q7)-4))</f>
        <v>WOL</v>
      </c>
      <c r="Q8" s="9" t="str">
        <f>LEFT(Fixtures!R7,(LEN(Fixtures!R7)-4))</f>
        <v>MCI</v>
      </c>
      <c r="R8" s="9" t="str">
        <f>LEFT(Fixtures!S7,(LEN(Fixtures!S7)-4))</f>
        <v>BHA</v>
      </c>
      <c r="S8" s="9" t="str">
        <f>LEFT(Fixtures!T7,(LEN(Fixtures!T7)-4))</f>
        <v>LEI</v>
      </c>
      <c r="T8" s="9" t="str">
        <f>LEFT(Fixtures!U7,(LEN(Fixtures!U7)-4))</f>
        <v>WAT</v>
      </c>
      <c r="U8" s="9" t="str">
        <f>LEFT(Fixtures!V7,(LEN(Fixtures!V7)-4))</f>
        <v>CRY</v>
      </c>
      <c r="V8" s="9" t="str">
        <f>LEFT(Fixtures!W7,(LEN(Fixtures!W7)-4))</f>
        <v>SOU</v>
      </c>
      <c r="W8" s="9" t="str">
        <f>LEFT(Fixtures!X7,(LEN(Fixtures!X7)-4))</f>
        <v>NEW</v>
      </c>
      <c r="X8" s="9" t="str">
        <f>LEFT(Fixtures!Y7,(LEN(Fixtures!Y7)-4))</f>
        <v>ARS</v>
      </c>
      <c r="Y8" s="9" t="str">
        <f>LEFT(Fixtures!Z7,(LEN(Fixtures!Z7)-4))</f>
        <v>BOU</v>
      </c>
      <c r="Z8" s="9" t="str">
        <f>LEFT(Fixtures!AA7,(LEN(Fixtures!AA7)-4))</f>
        <v>HUD</v>
      </c>
      <c r="AA8" s="9" t="str">
        <f>LEFT(Fixtures!AB7,(LEN(Fixtures!AB7)-4))</f>
        <v>MCI</v>
      </c>
      <c r="AB8" s="9" t="str">
        <f>LEFT(Fixtures!AC7,(LEN(Fixtures!AC7)-4))</f>
        <v>BHA</v>
      </c>
      <c r="AC8" s="9" t="str">
        <f>LEFT(Fixtures!AD7,(LEN(Fixtures!AD7)-4))</f>
        <v>TOT</v>
      </c>
      <c r="AD8" s="9" t="str">
        <f>LEFT(Fixtures!AE7,(LEN(Fixtures!AE7)-4))</f>
        <v>FUL</v>
      </c>
      <c r="AE8" s="9" t="str">
        <f>LEFT(Fixtures!AF7,(LEN(Fixtures!AF7)-4))</f>
        <v>WOL</v>
      </c>
      <c r="AF8" s="9" t="str">
        <f>LEFT(Fixtures!AG7,(LEN(Fixtures!AG7)-4))</f>
        <v>EVE</v>
      </c>
      <c r="AG8" s="9" t="str">
        <f>LEFT(Fixtures!AH7,(LEN(Fixtures!AH7)-4))</f>
        <v>CAR</v>
      </c>
      <c r="AH8" s="9" t="str">
        <f>LEFT(Fixtures!AI7,(LEN(Fixtures!AI7)-4))</f>
        <v>WHU</v>
      </c>
      <c r="AI8" s="9" t="str">
        <f>LEFT(Fixtures!AJ7,(LEN(Fixtures!AJ7)-4))</f>
        <v>LIV</v>
      </c>
      <c r="AJ8" s="9" t="str">
        <f>LEFT(Fixtures!AK7,(LEN(Fixtures!AK7)-4))</f>
        <v>BUR</v>
      </c>
      <c r="AK8" s="9" t="str">
        <f>LEFT(Fixtures!AL7,(LEN(Fixtures!AL7)-4))</f>
        <v>MNU</v>
      </c>
      <c r="AL8" s="9" t="str">
        <f>LEFT(Fixtures!AM7,(LEN(Fixtures!AM7)-4))</f>
        <v>WAT</v>
      </c>
      <c r="AM8" s="9" t="str">
        <f>LEFT(Fixtures!AN7,(LEN(Fixtures!AN7)-4))</f>
        <v>LEI</v>
      </c>
    </row>
    <row r="9" spans="1:39" ht="12.75" customHeight="1" x14ac:dyDescent="0.35">
      <c r="A9" s="68" t="str">
        <f>Difficulties!A9</f>
        <v>Crystal Palace</v>
      </c>
      <c r="B9" s="9" t="str">
        <f>LEFT(Fixtures!C8,(LEN(Fixtures!C8)-4))</f>
        <v>FUL</v>
      </c>
      <c r="C9" s="9" t="str">
        <f>LEFT(Fixtures!D8,(LEN(Fixtures!D8)-4))</f>
        <v>LIV</v>
      </c>
      <c r="D9" s="9" t="str">
        <f>LEFT(Fixtures!E8,(LEN(Fixtures!E8)-4))</f>
        <v>WAT</v>
      </c>
      <c r="E9" s="9" t="str">
        <f>LEFT(Fixtures!F8,(LEN(Fixtures!F8)-4))</f>
        <v>SOU</v>
      </c>
      <c r="F9" s="9" t="str">
        <f>LEFT(Fixtures!G8,(LEN(Fixtures!G8)-4))</f>
        <v>HUD</v>
      </c>
      <c r="G9" s="9" t="str">
        <f>LEFT(Fixtures!H8,(LEN(Fixtures!H8)-4))</f>
        <v>NEW</v>
      </c>
      <c r="H9" s="9" t="str">
        <f>LEFT(Fixtures!I8,(LEN(Fixtures!I8)-4))</f>
        <v>BOU</v>
      </c>
      <c r="I9" s="9" t="str">
        <f>LEFT(Fixtures!J8,(LEN(Fixtures!J8)-4))</f>
        <v>WOL</v>
      </c>
      <c r="J9" s="9" t="str">
        <f>LEFT(Fixtures!K8,(LEN(Fixtures!K8)-4))</f>
        <v>EVE</v>
      </c>
      <c r="K9" s="9" t="str">
        <f>LEFT(Fixtures!L8,(LEN(Fixtures!L8)-4))</f>
        <v>ARS</v>
      </c>
      <c r="L9" s="9" t="str">
        <f>LEFT(Fixtures!M8,(LEN(Fixtures!M8)-4))</f>
        <v>CHE</v>
      </c>
      <c r="M9" s="9" t="str">
        <f>LEFT(Fixtures!N8,(LEN(Fixtures!N8)-4))</f>
        <v>TOT</v>
      </c>
      <c r="N9" s="9" t="str">
        <f>LEFT(Fixtures!O8,(LEN(Fixtures!O8)-4))</f>
        <v>MNU</v>
      </c>
      <c r="O9" s="9" t="str">
        <f>LEFT(Fixtures!P8,(LEN(Fixtures!P8)-4))</f>
        <v>BUR</v>
      </c>
      <c r="P9" s="9" t="str">
        <f>LEFT(Fixtures!Q8,(LEN(Fixtures!Q8)-4))</f>
        <v>BHA</v>
      </c>
      <c r="Q9" s="9" t="str">
        <f>LEFT(Fixtures!R8,(LEN(Fixtures!R8)-4))</f>
        <v>WHU</v>
      </c>
      <c r="R9" s="9" t="str">
        <f>LEFT(Fixtures!S8,(LEN(Fixtures!S8)-4))</f>
        <v>LEI</v>
      </c>
      <c r="S9" s="9" t="str">
        <f>LEFT(Fixtures!T8,(LEN(Fixtures!T8)-4))</f>
        <v>MCI</v>
      </c>
      <c r="T9" s="9" t="str">
        <f>LEFT(Fixtures!U8,(LEN(Fixtures!U8)-4))</f>
        <v>CAR</v>
      </c>
      <c r="U9" s="9" t="str">
        <f>LEFT(Fixtures!V8,(LEN(Fixtures!V8)-4))</f>
        <v>CHE</v>
      </c>
      <c r="V9" s="9" t="str">
        <f>LEFT(Fixtures!W8,(LEN(Fixtures!W8)-4))</f>
        <v>WOL</v>
      </c>
      <c r="W9" s="9" t="str">
        <f>LEFT(Fixtures!X8,(LEN(Fixtures!X8)-4))</f>
        <v>WAT</v>
      </c>
      <c r="X9" s="9" t="str">
        <f>LEFT(Fixtures!Y8,(LEN(Fixtures!Y8)-4))</f>
        <v>LIV</v>
      </c>
      <c r="Y9" s="9" t="str">
        <f>LEFT(Fixtures!Z8,(LEN(Fixtures!Z8)-4))</f>
        <v>SOU</v>
      </c>
      <c r="Z9" s="9" t="str">
        <f>LEFT(Fixtures!AA8,(LEN(Fixtures!AA8)-4))</f>
        <v>FUL</v>
      </c>
      <c r="AA9" s="9" t="str">
        <f>LEFT(Fixtures!AB8,(LEN(Fixtures!AB8)-4))</f>
        <v>WHU</v>
      </c>
      <c r="AB9" s="9" t="str">
        <f>LEFT(Fixtures!AC8,(LEN(Fixtures!AC8)-4))</f>
        <v>LEI</v>
      </c>
      <c r="AC9" s="9" t="str">
        <f>LEFT(Fixtures!AD8,(LEN(Fixtures!AD8)-4))</f>
        <v>MNU</v>
      </c>
      <c r="AD9" s="9" t="str">
        <f>LEFT(Fixtures!AE8,(LEN(Fixtures!AE8)-4))</f>
        <v>BUR</v>
      </c>
      <c r="AE9" s="9" t="str">
        <f>LEFT(Fixtures!AF8,(LEN(Fixtures!AF8)-4))</f>
        <v>BHA</v>
      </c>
      <c r="AF9" s="9" t="str">
        <f>LEFT(Fixtures!AG8,(LEN(Fixtures!AG8)-4))</f>
        <v>TOT</v>
      </c>
      <c r="AG9" s="9" t="str">
        <f>LEFT(Fixtures!AH8,(LEN(Fixtures!AH8)-4))</f>
        <v>HUD</v>
      </c>
      <c r="AH9" s="9" t="str">
        <f>LEFT(Fixtures!AI8,(LEN(Fixtures!AI8)-4))</f>
        <v>NEW</v>
      </c>
      <c r="AI9" s="9" t="str">
        <f>LEFT(Fixtures!AJ8,(LEN(Fixtures!AJ8)-4))</f>
        <v>MCI</v>
      </c>
      <c r="AJ9" s="9" t="str">
        <f>LEFT(Fixtures!AK8,(LEN(Fixtures!AK8)-4))</f>
        <v>ARS</v>
      </c>
      <c r="AK9" s="9" t="str">
        <f>LEFT(Fixtures!AL8,(LEN(Fixtures!AL8)-4))</f>
        <v>EVE</v>
      </c>
      <c r="AL9" s="9" t="str">
        <f>LEFT(Fixtures!AM8,(LEN(Fixtures!AM8)-4))</f>
        <v>CAR</v>
      </c>
      <c r="AM9" s="9" t="str">
        <f>LEFT(Fixtures!AN8,(LEN(Fixtures!AN8)-4))</f>
        <v>BOU</v>
      </c>
    </row>
    <row r="10" spans="1:39" ht="12.75" customHeight="1" x14ac:dyDescent="0.35">
      <c r="A10" s="68" t="str">
        <f>Difficulties!A10</f>
        <v>Everton</v>
      </c>
      <c r="B10" s="9" t="str">
        <f>LEFT(Fixtures!C9,(LEN(Fixtures!C9)-4))</f>
        <v>WOL</v>
      </c>
      <c r="C10" s="9" t="str">
        <f>LEFT(Fixtures!D9,(LEN(Fixtures!D9)-4))</f>
        <v>SOU</v>
      </c>
      <c r="D10" s="9" t="str">
        <f>LEFT(Fixtures!E9,(LEN(Fixtures!E9)-4))</f>
        <v>BOU</v>
      </c>
      <c r="E10" s="9" t="str">
        <f>LEFT(Fixtures!F9,(LEN(Fixtures!F9)-4))</f>
        <v>HUD</v>
      </c>
      <c r="F10" s="9" t="str">
        <f>LEFT(Fixtures!G9,(LEN(Fixtures!G9)-4))</f>
        <v>WHU</v>
      </c>
      <c r="G10" s="9" t="str">
        <f>LEFT(Fixtures!H9,(LEN(Fixtures!H9)-4))</f>
        <v>ARS</v>
      </c>
      <c r="H10" s="9" t="str">
        <f>LEFT(Fixtures!I9,(LEN(Fixtures!I9)-4))</f>
        <v>FUL</v>
      </c>
      <c r="I10" s="9" t="str">
        <f>LEFT(Fixtures!J9,(LEN(Fixtures!J9)-4))</f>
        <v>LEI</v>
      </c>
      <c r="J10" s="9" t="str">
        <f>LEFT(Fixtures!K9,(LEN(Fixtures!K9)-4))</f>
        <v>CRY</v>
      </c>
      <c r="K10" s="9" t="str">
        <f>LEFT(Fixtures!L9,(LEN(Fixtures!L9)-4))</f>
        <v>MNU</v>
      </c>
      <c r="L10" s="9" t="str">
        <f>LEFT(Fixtures!M9,(LEN(Fixtures!M9)-4))</f>
        <v>BHA</v>
      </c>
      <c r="M10" s="9" t="str">
        <f>LEFT(Fixtures!N9,(LEN(Fixtures!N9)-4))</f>
        <v>CHE</v>
      </c>
      <c r="N10" s="9" t="str">
        <f>LEFT(Fixtures!O9,(LEN(Fixtures!O9)-4))</f>
        <v>CAR</v>
      </c>
      <c r="O10" s="9" t="str">
        <f>LEFT(Fixtures!P9,(LEN(Fixtures!P9)-4))</f>
        <v>LIV</v>
      </c>
      <c r="P10" s="9" t="str">
        <f>LEFT(Fixtures!Q9,(LEN(Fixtures!Q9)-4))</f>
        <v>NEW</v>
      </c>
      <c r="Q10" s="9" t="str">
        <f>LEFT(Fixtures!R9,(LEN(Fixtures!R9)-4))</f>
        <v>WAT</v>
      </c>
      <c r="R10" s="9" t="str">
        <f>LEFT(Fixtures!S9,(LEN(Fixtures!S9)-4))</f>
        <v>MCI</v>
      </c>
      <c r="S10" s="9" t="str">
        <f>LEFT(Fixtures!T9,(LEN(Fixtures!T9)-4))</f>
        <v>TOT</v>
      </c>
      <c r="T10" s="9" t="str">
        <f>LEFT(Fixtures!U9,(LEN(Fixtures!U9)-4))</f>
        <v>BUR</v>
      </c>
      <c r="U10" s="9" t="str">
        <f>LEFT(Fixtures!V9,(LEN(Fixtures!V9)-4))</f>
        <v>BHA</v>
      </c>
      <c r="V10" s="9" t="str">
        <f>LEFT(Fixtures!W9,(LEN(Fixtures!W9)-4))</f>
        <v>LEI</v>
      </c>
      <c r="W10" s="9" t="str">
        <f>LEFT(Fixtures!X9,(LEN(Fixtures!X9)-4))</f>
        <v>BOU</v>
      </c>
      <c r="X10" s="9" t="str">
        <f>LEFT(Fixtures!Y9,(LEN(Fixtures!Y9)-4))</f>
        <v>SOU</v>
      </c>
      <c r="Y10" s="9" t="str">
        <f>LEFT(Fixtures!Z9,(LEN(Fixtures!Z9)-4))</f>
        <v>HUD</v>
      </c>
      <c r="Z10" s="9" t="str">
        <f>LEFT(Fixtures!AA9,(LEN(Fixtures!AA9)-4))</f>
        <v>WOL</v>
      </c>
      <c r="AA10" s="9" t="str">
        <f>LEFT(Fixtures!AB9,(LEN(Fixtures!AB9)-4))</f>
        <v>WAT</v>
      </c>
      <c r="AB10" s="9" t="str">
        <f>LEFT(Fixtures!AC9,(LEN(Fixtures!AC9)-4))</f>
        <v>MCI</v>
      </c>
      <c r="AC10" s="9" t="str">
        <f>LEFT(Fixtures!AD9,(LEN(Fixtures!AD9)-4))</f>
        <v>CAR</v>
      </c>
      <c r="AD10" s="9" t="str">
        <f>LEFT(Fixtures!AE9,(LEN(Fixtures!AE9)-4))</f>
        <v>LIV</v>
      </c>
      <c r="AE10" s="9" t="str">
        <f>LEFT(Fixtures!AF9,(LEN(Fixtures!AF9)-4))</f>
        <v>NEW</v>
      </c>
      <c r="AF10" s="9" t="str">
        <f>LEFT(Fixtures!AG9,(LEN(Fixtures!AG9)-4))</f>
        <v>CHE</v>
      </c>
      <c r="AG10" s="9" t="str">
        <f>LEFT(Fixtures!AH9,(LEN(Fixtures!AH9)-4))</f>
        <v>WHU</v>
      </c>
      <c r="AH10" s="9" t="str">
        <f>LEFT(Fixtures!AI9,(LEN(Fixtures!AI9)-4))</f>
        <v>ARS</v>
      </c>
      <c r="AI10" s="9" t="str">
        <f>LEFT(Fixtures!AJ9,(LEN(Fixtures!AJ9)-4))</f>
        <v>FUL</v>
      </c>
      <c r="AJ10" s="9" t="str">
        <f>LEFT(Fixtures!AK9,(LEN(Fixtures!AK9)-4))</f>
        <v>MNU</v>
      </c>
      <c r="AK10" s="9" t="str">
        <f>LEFT(Fixtures!AL9,(LEN(Fixtures!AL9)-4))</f>
        <v>CRY</v>
      </c>
      <c r="AL10" s="9" t="str">
        <f>LEFT(Fixtures!AM9,(LEN(Fixtures!AM9)-4))</f>
        <v>BUR</v>
      </c>
      <c r="AM10" s="9" t="str">
        <f>LEFT(Fixtures!AN9,(LEN(Fixtures!AN9)-4))</f>
        <v>TOT</v>
      </c>
    </row>
    <row r="11" spans="1:39" ht="12.75" customHeight="1" x14ac:dyDescent="0.35">
      <c r="A11" s="68" t="str">
        <f>Difficulties!A11</f>
        <v>Fulham</v>
      </c>
      <c r="B11" s="9" t="str">
        <f>LEFT(Fixtures!C10,(LEN(Fixtures!C10)-4))</f>
        <v>CRY</v>
      </c>
      <c r="C11" s="9" t="str">
        <f>LEFT(Fixtures!D10,(LEN(Fixtures!D10)-4))</f>
        <v>TOT</v>
      </c>
      <c r="D11" s="9" t="str">
        <f>LEFT(Fixtures!E10,(LEN(Fixtures!E10)-4))</f>
        <v>BUR</v>
      </c>
      <c r="E11" s="9" t="str">
        <f>LEFT(Fixtures!F10,(LEN(Fixtures!F10)-4))</f>
        <v>BHA</v>
      </c>
      <c r="F11" s="9" t="str">
        <f>LEFT(Fixtures!G10,(LEN(Fixtures!G10)-4))</f>
        <v>MCI</v>
      </c>
      <c r="G11" s="9" t="str">
        <f>LEFT(Fixtures!H10,(LEN(Fixtures!H10)-4))</f>
        <v>WAT</v>
      </c>
      <c r="H11" s="9" t="str">
        <f>LEFT(Fixtures!I10,(LEN(Fixtures!I10)-4))</f>
        <v>EVE</v>
      </c>
      <c r="I11" s="9" t="str">
        <f>LEFT(Fixtures!J10,(LEN(Fixtures!J10)-4))</f>
        <v>ARS</v>
      </c>
      <c r="J11" s="9" t="str">
        <f>LEFT(Fixtures!K10,(LEN(Fixtures!K10)-4))</f>
        <v>CAR</v>
      </c>
      <c r="K11" s="9" t="str">
        <f>LEFT(Fixtures!L10,(LEN(Fixtures!L10)-4))</f>
        <v>BOU</v>
      </c>
      <c r="L11" s="9" t="str">
        <f>LEFT(Fixtures!M10,(LEN(Fixtures!M10)-4))</f>
        <v>HUD</v>
      </c>
      <c r="M11" s="9" t="str">
        <f>LEFT(Fixtures!N10,(LEN(Fixtures!N10)-4))</f>
        <v>LIV</v>
      </c>
      <c r="N11" s="9" t="str">
        <f>LEFT(Fixtures!O10,(LEN(Fixtures!O10)-4))</f>
        <v>SOU</v>
      </c>
      <c r="O11" s="9" t="str">
        <f>LEFT(Fixtures!P10,(LEN(Fixtures!P10)-4))</f>
        <v>CHE</v>
      </c>
      <c r="P11" s="9" t="str">
        <f>LEFT(Fixtures!Q10,(LEN(Fixtures!Q10)-4))</f>
        <v>LEI</v>
      </c>
      <c r="Q11" s="9" t="str">
        <f>LEFT(Fixtures!R10,(LEN(Fixtures!R10)-4))</f>
        <v>MNU</v>
      </c>
      <c r="R11" s="9" t="str">
        <f>LEFT(Fixtures!S10,(LEN(Fixtures!S10)-4))</f>
        <v>WHU</v>
      </c>
      <c r="S11" s="9" t="str">
        <f>LEFT(Fixtures!T10,(LEN(Fixtures!T10)-4))</f>
        <v>NEW</v>
      </c>
      <c r="T11" s="9" t="str">
        <f>LEFT(Fixtures!U10,(LEN(Fixtures!U10)-4))</f>
        <v>WOL</v>
      </c>
      <c r="U11" s="9" t="str">
        <f>LEFT(Fixtures!V10,(LEN(Fixtures!V10)-4))</f>
        <v>HUD</v>
      </c>
      <c r="V11" s="9" t="str">
        <f>LEFT(Fixtures!W10,(LEN(Fixtures!W10)-4))</f>
        <v>ARS</v>
      </c>
      <c r="W11" s="9" t="str">
        <f>LEFT(Fixtures!X10,(LEN(Fixtures!X10)-4))</f>
        <v>BUR</v>
      </c>
      <c r="X11" s="9" t="str">
        <f>LEFT(Fixtures!Y10,(LEN(Fixtures!Y10)-4))</f>
        <v>TOT</v>
      </c>
      <c r="Y11" s="9" t="str">
        <f>LEFT(Fixtures!Z10,(LEN(Fixtures!Z10)-4))</f>
        <v>BHA</v>
      </c>
      <c r="Z11" s="9" t="str">
        <f>LEFT(Fixtures!AA10,(LEN(Fixtures!AA10)-4))</f>
        <v>CRY</v>
      </c>
      <c r="AA11" s="9" t="str">
        <f>LEFT(Fixtures!AB10,(LEN(Fixtures!AB10)-4))</f>
        <v>MNU</v>
      </c>
      <c r="AB11" s="9" t="str">
        <f>LEFT(Fixtures!AC10,(LEN(Fixtures!AC10)-4))</f>
        <v>WHU</v>
      </c>
      <c r="AC11" s="9" t="str">
        <f>LEFT(Fixtures!AD10,(LEN(Fixtures!AD10)-4))</f>
        <v>SOU</v>
      </c>
      <c r="AD11" s="9" t="str">
        <f>LEFT(Fixtures!AE10,(LEN(Fixtures!AE10)-4))</f>
        <v>CHE</v>
      </c>
      <c r="AE11" s="9" t="str">
        <f>LEFT(Fixtures!AF10,(LEN(Fixtures!AF10)-4))</f>
        <v>LEI</v>
      </c>
      <c r="AF11" s="9" t="str">
        <f>LEFT(Fixtures!AG10,(LEN(Fixtures!AG10)-4))</f>
        <v>LIV</v>
      </c>
      <c r="AG11" s="9" t="str">
        <f>LEFT(Fixtures!AH10,(LEN(Fixtures!AH10)-4))</f>
        <v>MCI</v>
      </c>
      <c r="AH11" s="9" t="str">
        <f>LEFT(Fixtures!AI10,(LEN(Fixtures!AI10)-4))</f>
        <v>WAT</v>
      </c>
      <c r="AI11" s="9" t="str">
        <f>LEFT(Fixtures!AJ10,(LEN(Fixtures!AJ10)-4))</f>
        <v>EVE</v>
      </c>
      <c r="AJ11" s="9" t="str">
        <f>LEFT(Fixtures!AK10,(LEN(Fixtures!AK10)-4))</f>
        <v>BOU</v>
      </c>
      <c r="AK11" s="9" t="str">
        <f>LEFT(Fixtures!AL10,(LEN(Fixtures!AL10)-4))</f>
        <v>CAR</v>
      </c>
      <c r="AL11" s="9" t="str">
        <f>LEFT(Fixtures!AM10,(LEN(Fixtures!AM10)-4))</f>
        <v>WOL</v>
      </c>
      <c r="AM11" s="9" t="str">
        <f>LEFT(Fixtures!AN10,(LEN(Fixtures!AN10)-4))</f>
        <v>NEW</v>
      </c>
    </row>
    <row r="12" spans="1:39" ht="12.75" customHeight="1" x14ac:dyDescent="0.35">
      <c r="A12" s="68" t="str">
        <f>Difficulties!A12</f>
        <v>Huddersfield</v>
      </c>
      <c r="B12" s="9" t="str">
        <f>LEFT(Fixtures!C11,(LEN(Fixtures!C11)-4))</f>
        <v>CHE</v>
      </c>
      <c r="C12" s="9" t="str">
        <f>LEFT(Fixtures!D11,(LEN(Fixtures!D11)-4))</f>
        <v>MCI</v>
      </c>
      <c r="D12" s="9" t="str">
        <f>LEFT(Fixtures!E11,(LEN(Fixtures!E11)-4))</f>
        <v>CAR</v>
      </c>
      <c r="E12" s="9" t="str">
        <f>LEFT(Fixtures!F11,(LEN(Fixtures!F11)-4))</f>
        <v>EVE</v>
      </c>
      <c r="F12" s="9" t="str">
        <f>LEFT(Fixtures!G11,(LEN(Fixtures!G11)-4))</f>
        <v>CRY</v>
      </c>
      <c r="G12" s="9" t="str">
        <f>LEFT(Fixtures!H11,(LEN(Fixtures!H11)-4))</f>
        <v>LEI</v>
      </c>
      <c r="H12" s="9" t="str">
        <f>LEFT(Fixtures!I11,(LEN(Fixtures!I11)-4))</f>
        <v>TOT</v>
      </c>
      <c r="I12" s="9" t="str">
        <f>LEFT(Fixtures!J11,(LEN(Fixtures!J11)-4))</f>
        <v>BUR</v>
      </c>
      <c r="J12" s="9" t="str">
        <f>LEFT(Fixtures!K11,(LEN(Fixtures!K11)-4))</f>
        <v>LIV</v>
      </c>
      <c r="K12" s="9" t="str">
        <f>LEFT(Fixtures!L11,(LEN(Fixtures!L11)-4))</f>
        <v>WAT</v>
      </c>
      <c r="L12" s="9" t="str">
        <f>LEFT(Fixtures!M11,(LEN(Fixtures!M11)-4))</f>
        <v>FUL</v>
      </c>
      <c r="M12" s="9" t="str">
        <f>LEFT(Fixtures!N11,(LEN(Fixtures!N11)-4))</f>
        <v>WHU</v>
      </c>
      <c r="N12" s="9" t="str">
        <f>LEFT(Fixtures!O11,(LEN(Fixtures!O11)-4))</f>
        <v>WOL</v>
      </c>
      <c r="O12" s="9" t="str">
        <f>LEFT(Fixtures!P11,(LEN(Fixtures!P11)-4))</f>
        <v>BHA</v>
      </c>
      <c r="P12" s="9" t="str">
        <f>LEFT(Fixtures!Q11,(LEN(Fixtures!Q11)-4))</f>
        <v>BOU</v>
      </c>
      <c r="Q12" s="9" t="str">
        <f>LEFT(Fixtures!R11,(LEN(Fixtures!R11)-4))</f>
        <v>ARS</v>
      </c>
      <c r="R12" s="9" t="str">
        <f>LEFT(Fixtures!S11,(LEN(Fixtures!S11)-4))</f>
        <v>NEW</v>
      </c>
      <c r="S12" s="9" t="str">
        <f>LEFT(Fixtures!T11,(LEN(Fixtures!T11)-4))</f>
        <v>SOU</v>
      </c>
      <c r="T12" s="9" t="str">
        <f>LEFT(Fixtures!U11,(LEN(Fixtures!U11)-4))</f>
        <v>MNU</v>
      </c>
      <c r="U12" s="9" t="str">
        <f>LEFT(Fixtures!V11,(LEN(Fixtures!V11)-4))</f>
        <v>FUL</v>
      </c>
      <c r="V12" s="9" t="str">
        <f>LEFT(Fixtures!W11,(LEN(Fixtures!W11)-4))</f>
        <v>BUR</v>
      </c>
      <c r="W12" s="9" t="str">
        <f>LEFT(Fixtures!X11,(LEN(Fixtures!X11)-4))</f>
        <v>CAR</v>
      </c>
      <c r="X12" s="9" t="str">
        <f>LEFT(Fixtures!Y11,(LEN(Fixtures!Y11)-4))</f>
        <v>MCI</v>
      </c>
      <c r="Y12" s="9" t="str">
        <f>LEFT(Fixtures!Z11,(LEN(Fixtures!Z11)-4))</f>
        <v>EVE</v>
      </c>
      <c r="Z12" s="9" t="str">
        <f>LEFT(Fixtures!AA11,(LEN(Fixtures!AA11)-4))</f>
        <v>CHE</v>
      </c>
      <c r="AA12" s="9" t="str">
        <f>LEFT(Fixtures!AB11,(LEN(Fixtures!AB11)-4))</f>
        <v>ARS</v>
      </c>
      <c r="AB12" s="9" t="str">
        <f>LEFT(Fixtures!AC11,(LEN(Fixtures!AC11)-4))</f>
        <v>NEW</v>
      </c>
      <c r="AC12" s="9" t="str">
        <f>LEFT(Fixtures!AD11,(LEN(Fixtures!AD11)-4))</f>
        <v>WOL</v>
      </c>
      <c r="AD12" s="9" t="str">
        <f>LEFT(Fixtures!AE11,(LEN(Fixtures!AE11)-4))</f>
        <v>BHA</v>
      </c>
      <c r="AE12" s="9" t="str">
        <f>LEFT(Fixtures!AF11,(LEN(Fixtures!AF11)-4))</f>
        <v>BOU</v>
      </c>
      <c r="AF12" s="9" t="str">
        <f>LEFT(Fixtures!AG11,(LEN(Fixtures!AG11)-4))</f>
        <v>WHU</v>
      </c>
      <c r="AG12" s="9" t="str">
        <f>LEFT(Fixtures!AH11,(LEN(Fixtures!AH11)-4))</f>
        <v>CRY</v>
      </c>
      <c r="AH12" s="9" t="str">
        <f>LEFT(Fixtures!AI11,(LEN(Fixtures!AI11)-4))</f>
        <v>LEI</v>
      </c>
      <c r="AI12" s="9" t="str">
        <f>LEFT(Fixtures!AJ11,(LEN(Fixtures!AJ11)-4))</f>
        <v>TOT</v>
      </c>
      <c r="AJ12" s="9" t="str">
        <f>LEFT(Fixtures!AK11,(LEN(Fixtures!AK11)-4))</f>
        <v>WAT</v>
      </c>
      <c r="AK12" s="9" t="str">
        <f>LEFT(Fixtures!AL11,(LEN(Fixtures!AL11)-4))</f>
        <v>LIV</v>
      </c>
      <c r="AL12" s="9" t="str">
        <f>LEFT(Fixtures!AM11,(LEN(Fixtures!AM11)-4))</f>
        <v>MNU</v>
      </c>
      <c r="AM12" s="9" t="str">
        <f>LEFT(Fixtures!AN11,(LEN(Fixtures!AN11)-4))</f>
        <v>SOU</v>
      </c>
    </row>
    <row r="13" spans="1:39" ht="12.75" customHeight="1" x14ac:dyDescent="0.35">
      <c r="A13" s="68" t="str">
        <f>Difficulties!A13</f>
        <v>Leicester</v>
      </c>
      <c r="B13" s="9" t="str">
        <f>LEFT(Fixtures!C12,(LEN(Fixtures!C12)-4))</f>
        <v>MNU</v>
      </c>
      <c r="C13" s="9" t="str">
        <f>LEFT(Fixtures!D12,(LEN(Fixtures!D12)-4))</f>
        <v>WOL</v>
      </c>
      <c r="D13" s="9" t="str">
        <f>LEFT(Fixtures!E12,(LEN(Fixtures!E12)-4))</f>
        <v>SOU</v>
      </c>
      <c r="E13" s="9" t="str">
        <f>LEFT(Fixtures!F12,(LEN(Fixtures!F12)-4))</f>
        <v>LIV</v>
      </c>
      <c r="F13" s="9" t="str">
        <f>LEFT(Fixtures!G12,(LEN(Fixtures!G12)-4))</f>
        <v>BOU</v>
      </c>
      <c r="G13" s="9" t="str">
        <f>LEFT(Fixtures!H12,(LEN(Fixtures!H12)-4))</f>
        <v>HUD</v>
      </c>
      <c r="H13" s="9" t="str">
        <f>LEFT(Fixtures!I12,(LEN(Fixtures!I12)-4))</f>
        <v>NEW</v>
      </c>
      <c r="I13" s="9" t="str">
        <f>LEFT(Fixtures!J12,(LEN(Fixtures!J12)-4))</f>
        <v>EVE</v>
      </c>
      <c r="J13" s="9" t="str">
        <f>LEFT(Fixtures!K12,(LEN(Fixtures!K12)-4))</f>
        <v>ARS</v>
      </c>
      <c r="K13" s="9" t="str">
        <f>LEFT(Fixtures!L12,(LEN(Fixtures!L12)-4))</f>
        <v>WHU</v>
      </c>
      <c r="L13" s="9" t="str">
        <f>LEFT(Fixtures!M12,(LEN(Fixtures!M12)-4))</f>
        <v>CAR</v>
      </c>
      <c r="M13" s="9" t="str">
        <f>LEFT(Fixtures!N12,(LEN(Fixtures!N12)-4))</f>
        <v>BUR</v>
      </c>
      <c r="N13" s="9" t="str">
        <f>LEFT(Fixtures!O12,(LEN(Fixtures!O12)-4))</f>
        <v>BHA</v>
      </c>
      <c r="O13" s="9" t="str">
        <f>LEFT(Fixtures!P12,(LEN(Fixtures!P12)-4))</f>
        <v>WAT</v>
      </c>
      <c r="P13" s="9" t="str">
        <f>LEFT(Fixtures!Q12,(LEN(Fixtures!Q12)-4))</f>
        <v>FUL</v>
      </c>
      <c r="Q13" s="9" t="str">
        <f>LEFT(Fixtures!R12,(LEN(Fixtures!R12)-4))</f>
        <v>TOT</v>
      </c>
      <c r="R13" s="9" t="str">
        <f>LEFT(Fixtures!S12,(LEN(Fixtures!S12)-4))</f>
        <v>CRY</v>
      </c>
      <c r="S13" s="9" t="str">
        <f>LEFT(Fixtures!T12,(LEN(Fixtures!T12)-4))</f>
        <v>CHE</v>
      </c>
      <c r="T13" s="9" t="str">
        <f>LEFT(Fixtures!U12,(LEN(Fixtures!U12)-4))</f>
        <v>MCI</v>
      </c>
      <c r="U13" s="9" t="str">
        <f>LEFT(Fixtures!V12,(LEN(Fixtures!V12)-4))</f>
        <v>CAR</v>
      </c>
      <c r="V13" s="9" t="str">
        <f>LEFT(Fixtures!W12,(LEN(Fixtures!W12)-4))</f>
        <v>EVE</v>
      </c>
      <c r="W13" s="9" t="str">
        <f>LEFT(Fixtures!X12,(LEN(Fixtures!X12)-4))</f>
        <v>SOU</v>
      </c>
      <c r="X13" s="9" t="str">
        <f>LEFT(Fixtures!Y12,(LEN(Fixtures!Y12)-4))</f>
        <v>WOL</v>
      </c>
      <c r="Y13" s="9" t="str">
        <f>LEFT(Fixtures!Z12,(LEN(Fixtures!Z12)-4))</f>
        <v>LIV</v>
      </c>
      <c r="Z13" s="9" t="str">
        <f>LEFT(Fixtures!AA12,(LEN(Fixtures!AA12)-4))</f>
        <v>MNU</v>
      </c>
      <c r="AA13" s="9" t="str">
        <f>LEFT(Fixtures!AB12,(LEN(Fixtures!AB12)-4))</f>
        <v>TOT</v>
      </c>
      <c r="AB13" s="9" t="str">
        <f>LEFT(Fixtures!AC12,(LEN(Fixtures!AC12)-4))</f>
        <v>CRY</v>
      </c>
      <c r="AC13" s="9" t="str">
        <f>LEFT(Fixtures!AD12,(LEN(Fixtures!AD12)-4))</f>
        <v>BHA</v>
      </c>
      <c r="AD13" s="9" t="str">
        <f>LEFT(Fixtures!AE12,(LEN(Fixtures!AE12)-4))</f>
        <v>WAT</v>
      </c>
      <c r="AE13" s="9" t="str">
        <f>LEFT(Fixtures!AF12,(LEN(Fixtures!AF12)-4))</f>
        <v>FUL</v>
      </c>
      <c r="AF13" s="9" t="str">
        <f>LEFT(Fixtures!AG12,(LEN(Fixtures!AG12)-4))</f>
        <v>BUR</v>
      </c>
      <c r="AG13" s="9" t="str">
        <f>LEFT(Fixtures!AH12,(LEN(Fixtures!AH12)-4))</f>
        <v>BOU</v>
      </c>
      <c r="AH13" s="9" t="str">
        <f>LEFT(Fixtures!AI12,(LEN(Fixtures!AI12)-4))</f>
        <v>HUD</v>
      </c>
      <c r="AI13" s="9" t="str">
        <f>LEFT(Fixtures!AJ12,(LEN(Fixtures!AJ12)-4))</f>
        <v>NEW</v>
      </c>
      <c r="AJ13" s="9" t="str">
        <f>LEFT(Fixtures!AK12,(LEN(Fixtures!AK12)-4))</f>
        <v>WHU</v>
      </c>
      <c r="AK13" s="9" t="str">
        <f>LEFT(Fixtures!AL12,(LEN(Fixtures!AL12)-4))</f>
        <v>ARS</v>
      </c>
      <c r="AL13" s="9" t="str">
        <f>LEFT(Fixtures!AM12,(LEN(Fixtures!AM12)-4))</f>
        <v>MCI</v>
      </c>
      <c r="AM13" s="9" t="str">
        <f>LEFT(Fixtures!AN12,(LEN(Fixtures!AN12)-4))</f>
        <v>CHE</v>
      </c>
    </row>
    <row r="14" spans="1:39" ht="12.75" customHeight="1" x14ac:dyDescent="0.35">
      <c r="A14" s="68" t="str">
        <f>Difficulties!A14</f>
        <v>Liverpool</v>
      </c>
      <c r="B14" s="9" t="str">
        <f>LEFT(Fixtures!C13,(LEN(Fixtures!C13)-4))</f>
        <v>WHU</v>
      </c>
      <c r="C14" s="9" t="str">
        <f>LEFT(Fixtures!D13,(LEN(Fixtures!D13)-4))</f>
        <v>CRY</v>
      </c>
      <c r="D14" s="9" t="str">
        <f>LEFT(Fixtures!E13,(LEN(Fixtures!E13)-4))</f>
        <v>BHA</v>
      </c>
      <c r="E14" s="9" t="str">
        <f>LEFT(Fixtures!F13,(LEN(Fixtures!F13)-4))</f>
        <v>LEI</v>
      </c>
      <c r="F14" s="9" t="str">
        <f>LEFT(Fixtures!G13,(LEN(Fixtures!G13)-4))</f>
        <v>TOT</v>
      </c>
      <c r="G14" s="9" t="str">
        <f>LEFT(Fixtures!H13,(LEN(Fixtures!H13)-4))</f>
        <v>SOU</v>
      </c>
      <c r="H14" s="9" t="str">
        <f>LEFT(Fixtures!I13,(LEN(Fixtures!I13)-4))</f>
        <v>CHE</v>
      </c>
      <c r="I14" s="9" t="str">
        <f>LEFT(Fixtures!J13,(LEN(Fixtures!J13)-4))</f>
        <v>MCI</v>
      </c>
      <c r="J14" s="9" t="str">
        <f>LEFT(Fixtures!K13,(LEN(Fixtures!K13)-4))</f>
        <v>HUD</v>
      </c>
      <c r="K14" s="9" t="str">
        <f>LEFT(Fixtures!L13,(LEN(Fixtures!L13)-4))</f>
        <v>CAR</v>
      </c>
      <c r="L14" s="9" t="str">
        <f>LEFT(Fixtures!M13,(LEN(Fixtures!M13)-4))</f>
        <v>ARS</v>
      </c>
      <c r="M14" s="9" t="str">
        <f>LEFT(Fixtures!N13,(LEN(Fixtures!N13)-4))</f>
        <v>FUL</v>
      </c>
      <c r="N14" s="9" t="str">
        <f>LEFT(Fixtures!O13,(LEN(Fixtures!O13)-4))</f>
        <v>WAT</v>
      </c>
      <c r="O14" s="9" t="str">
        <f>LEFT(Fixtures!P13,(LEN(Fixtures!P13)-4))</f>
        <v>EVE</v>
      </c>
      <c r="P14" s="9" t="str">
        <f>LEFT(Fixtures!Q13,(LEN(Fixtures!Q13)-4))</f>
        <v>BUR</v>
      </c>
      <c r="Q14" s="9" t="str">
        <f>LEFT(Fixtures!R13,(LEN(Fixtures!R13)-4))</f>
        <v>BOU</v>
      </c>
      <c r="R14" s="9" t="str">
        <f>LEFT(Fixtures!S13,(LEN(Fixtures!S13)-4))</f>
        <v>MNU</v>
      </c>
      <c r="S14" s="9" t="str">
        <f>LEFT(Fixtures!T13,(LEN(Fixtures!T13)-4))</f>
        <v>WOL</v>
      </c>
      <c r="T14" s="9" t="str">
        <f>LEFT(Fixtures!U13,(LEN(Fixtures!U13)-4))</f>
        <v>NEW</v>
      </c>
      <c r="U14" s="9" t="str">
        <f>LEFT(Fixtures!V13,(LEN(Fixtures!V13)-4))</f>
        <v>ARS</v>
      </c>
      <c r="V14" s="9" t="str">
        <f>LEFT(Fixtures!W13,(LEN(Fixtures!W13)-4))</f>
        <v>MCI</v>
      </c>
      <c r="W14" s="9" t="str">
        <f>LEFT(Fixtures!X13,(LEN(Fixtures!X13)-4))</f>
        <v>BHA</v>
      </c>
      <c r="X14" s="9" t="str">
        <f>LEFT(Fixtures!Y13,(LEN(Fixtures!Y13)-4))</f>
        <v>CRY</v>
      </c>
      <c r="Y14" s="9" t="str">
        <f>LEFT(Fixtures!Z13,(LEN(Fixtures!Z13)-4))</f>
        <v>LEI</v>
      </c>
      <c r="Z14" s="9" t="str">
        <f>LEFT(Fixtures!AA13,(LEN(Fixtures!AA13)-4))</f>
        <v>WHU</v>
      </c>
      <c r="AA14" s="9" t="str">
        <f>LEFT(Fixtures!AB13,(LEN(Fixtures!AB13)-4))</f>
        <v>BOU</v>
      </c>
      <c r="AB14" s="9" t="str">
        <f>LEFT(Fixtures!AC13,(LEN(Fixtures!AC13)-4))</f>
        <v>MNU</v>
      </c>
      <c r="AC14" s="9" t="str">
        <f>LEFT(Fixtures!AD13,(LEN(Fixtures!AD13)-4))</f>
        <v>WAT</v>
      </c>
      <c r="AD14" s="9" t="str">
        <f>LEFT(Fixtures!AE13,(LEN(Fixtures!AE13)-4))</f>
        <v>EVE</v>
      </c>
      <c r="AE14" s="9" t="str">
        <f>LEFT(Fixtures!AF13,(LEN(Fixtures!AF13)-4))</f>
        <v>BUR</v>
      </c>
      <c r="AF14" s="9" t="str">
        <f>LEFT(Fixtures!AG13,(LEN(Fixtures!AG13)-4))</f>
        <v>FUL</v>
      </c>
      <c r="AG14" s="9" t="str">
        <f>LEFT(Fixtures!AH13,(LEN(Fixtures!AH13)-4))</f>
        <v>TOT</v>
      </c>
      <c r="AH14" s="9" t="str">
        <f>LEFT(Fixtures!AI13,(LEN(Fixtures!AI13)-4))</f>
        <v>SOU</v>
      </c>
      <c r="AI14" s="9" t="str">
        <f>LEFT(Fixtures!AJ13,(LEN(Fixtures!AJ13)-4))</f>
        <v>CHE</v>
      </c>
      <c r="AJ14" s="9" t="str">
        <f>LEFT(Fixtures!AK13,(LEN(Fixtures!AK13)-4))</f>
        <v>CAR</v>
      </c>
      <c r="AK14" s="9" t="str">
        <f>LEFT(Fixtures!AL13,(LEN(Fixtures!AL13)-4))</f>
        <v>HUD</v>
      </c>
      <c r="AL14" s="9" t="str">
        <f>LEFT(Fixtures!AM13,(LEN(Fixtures!AM13)-4))</f>
        <v>NEW</v>
      </c>
      <c r="AM14" s="9" t="str">
        <f>LEFT(Fixtures!AN13,(LEN(Fixtures!AN13)-4))</f>
        <v>WOL</v>
      </c>
    </row>
    <row r="15" spans="1:39" ht="12.75" customHeight="1" x14ac:dyDescent="0.35">
      <c r="A15" s="68" t="str">
        <f>Difficulties!A15</f>
        <v>Man City</v>
      </c>
      <c r="B15" s="9" t="str">
        <f>LEFT(Fixtures!C14,(LEN(Fixtures!C14)-4))</f>
        <v>ARS</v>
      </c>
      <c r="C15" s="9" t="str">
        <f>LEFT(Fixtures!D14,(LEN(Fixtures!D14)-4))</f>
        <v>HUD</v>
      </c>
      <c r="D15" s="9" t="str">
        <f>LEFT(Fixtures!E14,(LEN(Fixtures!E14)-4))</f>
        <v>WOL</v>
      </c>
      <c r="E15" s="9" t="str">
        <f>LEFT(Fixtures!F14,(LEN(Fixtures!F14)-4))</f>
        <v>NEW</v>
      </c>
      <c r="F15" s="9" t="str">
        <f>LEFT(Fixtures!G14,(LEN(Fixtures!G14)-4))</f>
        <v>FUL</v>
      </c>
      <c r="G15" s="9" t="str">
        <f>LEFT(Fixtures!H14,(LEN(Fixtures!H14)-4))</f>
        <v>CAR</v>
      </c>
      <c r="H15" s="9" t="str">
        <f>LEFT(Fixtures!I14,(LEN(Fixtures!I14)-4))</f>
        <v>BHA</v>
      </c>
      <c r="I15" s="9" t="str">
        <f>LEFT(Fixtures!J14,(LEN(Fixtures!J14)-4))</f>
        <v>LIV</v>
      </c>
      <c r="J15" s="9" t="str">
        <f>LEFT(Fixtures!K14,(LEN(Fixtures!K14)-4))</f>
        <v>BUR</v>
      </c>
      <c r="K15" s="9" t="str">
        <f>LEFT(Fixtures!L14,(LEN(Fixtures!L14)-4))</f>
        <v>TOT</v>
      </c>
      <c r="L15" s="9" t="str">
        <f>LEFT(Fixtures!M14,(LEN(Fixtures!M14)-4))</f>
        <v>SOU</v>
      </c>
      <c r="M15" s="9" t="str">
        <f>LEFT(Fixtures!N14,(LEN(Fixtures!N14)-4))</f>
        <v>MNU</v>
      </c>
      <c r="N15" s="9" t="str">
        <f>LEFT(Fixtures!O14,(LEN(Fixtures!O14)-4))</f>
        <v>WHU</v>
      </c>
      <c r="O15" s="9" t="str">
        <f>LEFT(Fixtures!P14,(LEN(Fixtures!P14)-4))</f>
        <v>BOU</v>
      </c>
      <c r="P15" s="9" t="str">
        <f>LEFT(Fixtures!Q14,(LEN(Fixtures!Q14)-4))</f>
        <v>WAT</v>
      </c>
      <c r="Q15" s="9" t="str">
        <f>LEFT(Fixtures!R14,(LEN(Fixtures!R14)-4))</f>
        <v>CHE</v>
      </c>
      <c r="R15" s="9" t="str">
        <f>LEFT(Fixtures!S14,(LEN(Fixtures!S14)-4))</f>
        <v>EVE</v>
      </c>
      <c r="S15" s="9" t="str">
        <f>LEFT(Fixtures!T14,(LEN(Fixtures!T14)-4))</f>
        <v>CRY</v>
      </c>
      <c r="T15" s="9" t="str">
        <f>LEFT(Fixtures!U14,(LEN(Fixtures!U14)-4))</f>
        <v>LEI</v>
      </c>
      <c r="U15" s="9" t="str">
        <f>LEFT(Fixtures!V14,(LEN(Fixtures!V14)-4))</f>
        <v>SOU</v>
      </c>
      <c r="V15" s="9" t="str">
        <f>LEFT(Fixtures!W14,(LEN(Fixtures!W14)-4))</f>
        <v>LIV</v>
      </c>
      <c r="W15" s="9" t="str">
        <f>LEFT(Fixtures!X14,(LEN(Fixtures!X14)-4))</f>
        <v>WOL</v>
      </c>
      <c r="X15" s="9" t="str">
        <f>LEFT(Fixtures!Y14,(LEN(Fixtures!Y14)-4))</f>
        <v>HUD</v>
      </c>
      <c r="Y15" s="9" t="str">
        <f>LEFT(Fixtures!Z14,(LEN(Fixtures!Z14)-4))</f>
        <v>NEW</v>
      </c>
      <c r="Z15" s="9" t="str">
        <f>LEFT(Fixtures!AA14,(LEN(Fixtures!AA14)-4))</f>
        <v>ARS</v>
      </c>
      <c r="AA15" s="9" t="str">
        <f>LEFT(Fixtures!AB14,(LEN(Fixtures!AB14)-4))</f>
        <v>CHE</v>
      </c>
      <c r="AB15" s="9" t="str">
        <f>LEFT(Fixtures!AC14,(LEN(Fixtures!AC14)-4))</f>
        <v>EVE</v>
      </c>
      <c r="AC15" s="9" t="str">
        <f>LEFT(Fixtures!AD14,(LEN(Fixtures!AD14)-4))</f>
        <v>WHU</v>
      </c>
      <c r="AD15" s="9" t="str">
        <f>LEFT(Fixtures!AE14,(LEN(Fixtures!AE14)-4))</f>
        <v>BOU</v>
      </c>
      <c r="AE15" s="9" t="str">
        <f>LEFT(Fixtures!AF14,(LEN(Fixtures!AF14)-4))</f>
        <v>WAT</v>
      </c>
      <c r="AF15" s="9" t="str">
        <f>LEFT(Fixtures!AG14,(LEN(Fixtures!AG14)-4))</f>
        <v>MNU</v>
      </c>
      <c r="AG15" s="9" t="str">
        <f>LEFT(Fixtures!AH14,(LEN(Fixtures!AH14)-4))</f>
        <v>FUL</v>
      </c>
      <c r="AH15" s="9" t="str">
        <f>LEFT(Fixtures!AI14,(LEN(Fixtures!AI14)-4))</f>
        <v>CAR</v>
      </c>
      <c r="AI15" s="9" t="str">
        <f>LEFT(Fixtures!AJ14,(LEN(Fixtures!AJ14)-4))</f>
        <v>CRY</v>
      </c>
      <c r="AJ15" s="9" t="str">
        <f>LEFT(Fixtures!AK14,(LEN(Fixtures!AK14)-4))</f>
        <v>TOT</v>
      </c>
      <c r="AK15" s="9" t="str">
        <f>LEFT(Fixtures!AL14,(LEN(Fixtures!AL14)-4))</f>
        <v>BUR</v>
      </c>
      <c r="AL15" s="9" t="str">
        <f>LEFT(Fixtures!AM14,(LEN(Fixtures!AM14)-4))</f>
        <v>LEI</v>
      </c>
      <c r="AM15" s="9" t="str">
        <f>LEFT(Fixtures!AN14,(LEN(Fixtures!AN14)-4))</f>
        <v>BHA</v>
      </c>
    </row>
    <row r="16" spans="1:39" ht="12.75" customHeight="1" x14ac:dyDescent="0.35">
      <c r="A16" s="68" t="str">
        <f>Difficulties!A16</f>
        <v>Man Utd</v>
      </c>
      <c r="B16" s="9" t="str">
        <f>LEFT(Fixtures!C15,(LEN(Fixtures!C15)-4))</f>
        <v>LEI</v>
      </c>
      <c r="C16" s="9" t="str">
        <f>LEFT(Fixtures!D15,(LEN(Fixtures!D15)-4))</f>
        <v>BHA</v>
      </c>
      <c r="D16" s="9" t="str">
        <f>LEFT(Fixtures!E15,(LEN(Fixtures!E15)-4))</f>
        <v>TOT</v>
      </c>
      <c r="E16" s="9" t="str">
        <f>LEFT(Fixtures!F15,(LEN(Fixtures!F15)-4))</f>
        <v>BUR</v>
      </c>
      <c r="F16" s="9" t="str">
        <f>LEFT(Fixtures!G15,(LEN(Fixtures!G15)-4))</f>
        <v>WAT</v>
      </c>
      <c r="G16" s="9" t="str">
        <f>LEFT(Fixtures!H15,(LEN(Fixtures!H15)-4))</f>
        <v>WOL</v>
      </c>
      <c r="H16" s="9" t="str">
        <f>LEFT(Fixtures!I15,(LEN(Fixtures!I15)-4))</f>
        <v>WHU</v>
      </c>
      <c r="I16" s="9" t="str">
        <f>LEFT(Fixtures!J15,(LEN(Fixtures!J15)-4))</f>
        <v>NEW</v>
      </c>
      <c r="J16" s="9" t="str">
        <f>LEFT(Fixtures!K15,(LEN(Fixtures!K15)-4))</f>
        <v>CHE</v>
      </c>
      <c r="K16" s="9" t="str">
        <f>LEFT(Fixtures!L15,(LEN(Fixtures!L15)-4))</f>
        <v>EVE</v>
      </c>
      <c r="L16" s="9" t="str">
        <f>LEFT(Fixtures!M15,(LEN(Fixtures!M15)-4))</f>
        <v>BOU</v>
      </c>
      <c r="M16" s="9" t="str">
        <f>LEFT(Fixtures!N15,(LEN(Fixtures!N15)-4))</f>
        <v>MCI</v>
      </c>
      <c r="N16" s="9" t="str">
        <f>LEFT(Fixtures!O15,(LEN(Fixtures!O15)-4))</f>
        <v>CRY</v>
      </c>
      <c r="O16" s="9" t="str">
        <f>LEFT(Fixtures!P15,(LEN(Fixtures!P15)-4))</f>
        <v>SOU</v>
      </c>
      <c r="P16" s="9" t="str">
        <f>LEFT(Fixtures!Q15,(LEN(Fixtures!Q15)-4))</f>
        <v>ARS</v>
      </c>
      <c r="Q16" s="9" t="str">
        <f>LEFT(Fixtures!R15,(LEN(Fixtures!R15)-4))</f>
        <v>FUL</v>
      </c>
      <c r="R16" s="9" t="str">
        <f>LEFT(Fixtures!S15,(LEN(Fixtures!S15)-4))</f>
        <v>LIV</v>
      </c>
      <c r="S16" s="9" t="str">
        <f>LEFT(Fixtures!T15,(LEN(Fixtures!T15)-4))</f>
        <v>CAR</v>
      </c>
      <c r="T16" s="9" t="str">
        <f>LEFT(Fixtures!U15,(LEN(Fixtures!U15)-4))</f>
        <v>HUD</v>
      </c>
      <c r="U16" s="9" t="str">
        <f>LEFT(Fixtures!V15,(LEN(Fixtures!V15)-4))</f>
        <v>BOU</v>
      </c>
      <c r="V16" s="9" t="str">
        <f>LEFT(Fixtures!W15,(LEN(Fixtures!W15)-4))</f>
        <v>NEW</v>
      </c>
      <c r="W16" s="9" t="str">
        <f>LEFT(Fixtures!X15,(LEN(Fixtures!X15)-4))</f>
        <v>TOT</v>
      </c>
      <c r="X16" s="9" t="str">
        <f>LEFT(Fixtures!Y15,(LEN(Fixtures!Y15)-4))</f>
        <v>BHA</v>
      </c>
      <c r="Y16" s="9" t="str">
        <f>LEFT(Fixtures!Z15,(LEN(Fixtures!Z15)-4))</f>
        <v>BUR</v>
      </c>
      <c r="Z16" s="9" t="str">
        <f>LEFT(Fixtures!AA15,(LEN(Fixtures!AA15)-4))</f>
        <v>LEI</v>
      </c>
      <c r="AA16" s="9" t="str">
        <f>LEFT(Fixtures!AB15,(LEN(Fixtures!AB15)-4))</f>
        <v>FUL</v>
      </c>
      <c r="AB16" s="9" t="str">
        <f>LEFT(Fixtures!AC15,(LEN(Fixtures!AC15)-4))</f>
        <v>LIV</v>
      </c>
      <c r="AC16" s="9" t="str">
        <f>LEFT(Fixtures!AD15,(LEN(Fixtures!AD15)-4))</f>
        <v>CRY</v>
      </c>
      <c r="AD16" s="9" t="str">
        <f>LEFT(Fixtures!AE15,(LEN(Fixtures!AE15)-4))</f>
        <v>SOU</v>
      </c>
      <c r="AE16" s="9" t="str">
        <f>LEFT(Fixtures!AF15,(LEN(Fixtures!AF15)-4))</f>
        <v>ARS</v>
      </c>
      <c r="AF16" s="9" t="str">
        <f>LEFT(Fixtures!AG15,(LEN(Fixtures!AG15)-4))</f>
        <v>MCI</v>
      </c>
      <c r="AG16" s="9" t="str">
        <f>LEFT(Fixtures!AH15,(LEN(Fixtures!AH15)-4))</f>
        <v>WAT</v>
      </c>
      <c r="AH16" s="9" t="str">
        <f>LEFT(Fixtures!AI15,(LEN(Fixtures!AI15)-4))</f>
        <v>WOL</v>
      </c>
      <c r="AI16" s="9" t="str">
        <f>LEFT(Fixtures!AJ15,(LEN(Fixtures!AJ15)-4))</f>
        <v>WHU</v>
      </c>
      <c r="AJ16" s="9" t="str">
        <f>LEFT(Fixtures!AK15,(LEN(Fixtures!AK15)-4))</f>
        <v>EVE</v>
      </c>
      <c r="AK16" s="9" t="str">
        <f>LEFT(Fixtures!AL15,(LEN(Fixtures!AL15)-4))</f>
        <v>CHE</v>
      </c>
      <c r="AL16" s="9" t="str">
        <f>LEFT(Fixtures!AM15,(LEN(Fixtures!AM15)-4))</f>
        <v>HUD</v>
      </c>
      <c r="AM16" s="9" t="str">
        <f>LEFT(Fixtures!AN15,(LEN(Fixtures!AN15)-4))</f>
        <v>CAR</v>
      </c>
    </row>
    <row r="17" spans="1:39" ht="12.75" customHeight="1" x14ac:dyDescent="0.35">
      <c r="A17" s="68" t="str">
        <f>Difficulties!A17</f>
        <v>Newcastle</v>
      </c>
      <c r="B17" s="9" t="str">
        <f>LEFT(Fixtures!C16,(LEN(Fixtures!C16)-4))</f>
        <v>TOT</v>
      </c>
      <c r="C17" s="9" t="str">
        <f>LEFT(Fixtures!D16,(LEN(Fixtures!D16)-4))</f>
        <v>CAR</v>
      </c>
      <c r="D17" s="9" t="str">
        <f>LEFT(Fixtures!E16,(LEN(Fixtures!E16)-4))</f>
        <v>CHE</v>
      </c>
      <c r="E17" s="9" t="str">
        <f>LEFT(Fixtures!F16,(LEN(Fixtures!F16)-4))</f>
        <v>MCI</v>
      </c>
      <c r="F17" s="9" t="str">
        <f>LEFT(Fixtures!G16,(LEN(Fixtures!G16)-4))</f>
        <v>ARS</v>
      </c>
      <c r="G17" s="9" t="str">
        <f>LEFT(Fixtures!H16,(LEN(Fixtures!H16)-4))</f>
        <v>CRY</v>
      </c>
      <c r="H17" s="9" t="str">
        <f>LEFT(Fixtures!I16,(LEN(Fixtures!I16)-4))</f>
        <v>LEI</v>
      </c>
      <c r="I17" s="9" t="str">
        <f>LEFT(Fixtures!J16,(LEN(Fixtures!J16)-4))</f>
        <v>MNU</v>
      </c>
      <c r="J17" s="9" t="str">
        <f>LEFT(Fixtures!K16,(LEN(Fixtures!K16)-4))</f>
        <v>BHA</v>
      </c>
      <c r="K17" s="9" t="str">
        <f>LEFT(Fixtures!L16,(LEN(Fixtures!L16)-4))</f>
        <v>SOU</v>
      </c>
      <c r="L17" s="9" t="str">
        <f>LEFT(Fixtures!M16,(LEN(Fixtures!M16)-4))</f>
        <v>WAT</v>
      </c>
      <c r="M17" s="9" t="str">
        <f>LEFT(Fixtures!N16,(LEN(Fixtures!N16)-4))</f>
        <v>BOU</v>
      </c>
      <c r="N17" s="9" t="str">
        <f>LEFT(Fixtures!O16,(LEN(Fixtures!O16)-4))</f>
        <v>BUR</v>
      </c>
      <c r="O17" s="9" t="str">
        <f>LEFT(Fixtures!P16,(LEN(Fixtures!P16)-4))</f>
        <v>WHU</v>
      </c>
      <c r="P17" s="9" t="str">
        <f>LEFT(Fixtures!Q16,(LEN(Fixtures!Q16)-4))</f>
        <v>WOL</v>
      </c>
      <c r="Q17" s="9" t="str">
        <f>LEFT(Fixtures!R16,(LEN(Fixtures!R16)-4))</f>
        <v>EVE</v>
      </c>
      <c r="R17" s="9" t="str">
        <f>LEFT(Fixtures!S16,(LEN(Fixtures!S16)-4))</f>
        <v>HUD</v>
      </c>
      <c r="S17" s="9" t="str">
        <f>LEFT(Fixtures!T16,(LEN(Fixtures!T16)-4))</f>
        <v>FUL</v>
      </c>
      <c r="T17" s="9" t="str">
        <f>LEFT(Fixtures!U16,(LEN(Fixtures!U16)-4))</f>
        <v>LIV</v>
      </c>
      <c r="U17" s="9" t="str">
        <f>LEFT(Fixtures!V16,(LEN(Fixtures!V16)-4))</f>
        <v>WAT</v>
      </c>
      <c r="V17" s="9" t="str">
        <f>LEFT(Fixtures!W16,(LEN(Fixtures!W16)-4))</f>
        <v>MNU</v>
      </c>
      <c r="W17" s="9" t="str">
        <f>LEFT(Fixtures!X16,(LEN(Fixtures!X16)-4))</f>
        <v>CHE</v>
      </c>
      <c r="X17" s="9" t="str">
        <f>LEFT(Fixtures!Y16,(LEN(Fixtures!Y16)-4))</f>
        <v>CAR</v>
      </c>
      <c r="Y17" s="9" t="str">
        <f>LEFT(Fixtures!Z16,(LEN(Fixtures!Z16)-4))</f>
        <v>MCI</v>
      </c>
      <c r="Z17" s="9" t="str">
        <f>LEFT(Fixtures!AA16,(LEN(Fixtures!AA16)-4))</f>
        <v>TOT</v>
      </c>
      <c r="AA17" s="9" t="str">
        <f>LEFT(Fixtures!AB16,(LEN(Fixtures!AB16)-4))</f>
        <v>WOL</v>
      </c>
      <c r="AB17" s="9" t="str">
        <f>LEFT(Fixtures!AC16,(LEN(Fixtures!AC16)-4))</f>
        <v>HUD</v>
      </c>
      <c r="AC17" s="9" t="str">
        <f>LEFT(Fixtures!AD16,(LEN(Fixtures!AD16)-4))</f>
        <v>BUR</v>
      </c>
      <c r="AD17" s="9" t="str">
        <f>LEFT(Fixtures!AE16,(LEN(Fixtures!AE16)-4))</f>
        <v>WHU</v>
      </c>
      <c r="AE17" s="9" t="str">
        <f>LEFT(Fixtures!AF16,(LEN(Fixtures!AF16)-4))</f>
        <v>EVE</v>
      </c>
      <c r="AF17" s="9" t="str">
        <f>LEFT(Fixtures!AG16,(LEN(Fixtures!AG16)-4))</f>
        <v>BOU</v>
      </c>
      <c r="AG17" s="9" t="str">
        <f>LEFT(Fixtures!AH16,(LEN(Fixtures!AH16)-4))</f>
        <v>ARS</v>
      </c>
      <c r="AH17" s="9" t="str">
        <f>LEFT(Fixtures!AI16,(LEN(Fixtures!AI16)-4))</f>
        <v>CRY</v>
      </c>
      <c r="AI17" s="9" t="str">
        <f>LEFT(Fixtures!AJ16,(LEN(Fixtures!AJ16)-4))</f>
        <v>LEI</v>
      </c>
      <c r="AJ17" s="9" t="str">
        <f>LEFT(Fixtures!AK16,(LEN(Fixtures!AK16)-4))</f>
        <v>SOU</v>
      </c>
      <c r="AK17" s="9" t="str">
        <f>LEFT(Fixtures!AL16,(LEN(Fixtures!AL16)-4))</f>
        <v>BHA</v>
      </c>
      <c r="AL17" s="9" t="str">
        <f>LEFT(Fixtures!AM16,(LEN(Fixtures!AM16)-4))</f>
        <v>LIV</v>
      </c>
      <c r="AM17" s="9" t="str">
        <f>LEFT(Fixtures!AN16,(LEN(Fixtures!AN16)-4))</f>
        <v>FUL</v>
      </c>
    </row>
    <row r="18" spans="1:39" ht="12.75" customHeight="1" x14ac:dyDescent="0.35">
      <c r="A18" s="68" t="str">
        <f>Difficulties!A18</f>
        <v>Southampton</v>
      </c>
      <c r="B18" s="9" t="str">
        <f>LEFT(Fixtures!C17,(LEN(Fixtures!C17)-4))</f>
        <v>BUR</v>
      </c>
      <c r="C18" s="9" t="str">
        <f>LEFT(Fixtures!D17,(LEN(Fixtures!D17)-4))</f>
        <v>EVE</v>
      </c>
      <c r="D18" s="9" t="str">
        <f>LEFT(Fixtures!E17,(LEN(Fixtures!E17)-4))</f>
        <v>LEI</v>
      </c>
      <c r="E18" s="9" t="str">
        <f>LEFT(Fixtures!F17,(LEN(Fixtures!F17)-4))</f>
        <v>CRY</v>
      </c>
      <c r="F18" s="9" t="str">
        <f>LEFT(Fixtures!G17,(LEN(Fixtures!G17)-4))</f>
        <v>BHA</v>
      </c>
      <c r="G18" s="9" t="str">
        <f>LEFT(Fixtures!H17,(LEN(Fixtures!H17)-4))</f>
        <v>LIV</v>
      </c>
      <c r="H18" s="9" t="str">
        <f>LEFT(Fixtures!I17,(LEN(Fixtures!I17)-4))</f>
        <v>WOL</v>
      </c>
      <c r="I18" s="9" t="str">
        <f>LEFT(Fixtures!J17,(LEN(Fixtures!J17)-4))</f>
        <v>CHE</v>
      </c>
      <c r="J18" s="9" t="str">
        <f>LEFT(Fixtures!K17,(LEN(Fixtures!K17)-4))</f>
        <v>BOU</v>
      </c>
      <c r="K18" s="9" t="str">
        <f>LEFT(Fixtures!L17,(LEN(Fixtures!L17)-4))</f>
        <v>NEW</v>
      </c>
      <c r="L18" s="9" t="str">
        <f>LEFT(Fixtures!M17,(LEN(Fixtures!M17)-4))</f>
        <v>MCI</v>
      </c>
      <c r="M18" s="9" t="str">
        <f>LEFT(Fixtures!N17,(LEN(Fixtures!N17)-4))</f>
        <v>WAT</v>
      </c>
      <c r="N18" s="9" t="str">
        <f>LEFT(Fixtures!O17,(LEN(Fixtures!O17)-4))</f>
        <v>FUL</v>
      </c>
      <c r="O18" s="9" t="str">
        <f>LEFT(Fixtures!P17,(LEN(Fixtures!P17)-4))</f>
        <v>MNU</v>
      </c>
      <c r="P18" s="9" t="str">
        <f>LEFT(Fixtures!Q17,(LEN(Fixtures!Q17)-4))</f>
        <v>TOT</v>
      </c>
      <c r="Q18" s="9" t="str">
        <f>LEFT(Fixtures!R17,(LEN(Fixtures!R17)-4))</f>
        <v>CAR</v>
      </c>
      <c r="R18" s="9" t="str">
        <f>LEFT(Fixtures!S17,(LEN(Fixtures!S17)-4))</f>
        <v>ARS</v>
      </c>
      <c r="S18" s="9" t="str">
        <f>LEFT(Fixtures!T17,(LEN(Fixtures!T17)-4))</f>
        <v>HUD</v>
      </c>
      <c r="T18" s="9" t="str">
        <f>LEFT(Fixtures!U17,(LEN(Fixtures!U17)-4))</f>
        <v>WHU</v>
      </c>
      <c r="U18" s="9" t="str">
        <f>LEFT(Fixtures!V17,(LEN(Fixtures!V17)-4))</f>
        <v>MCI</v>
      </c>
      <c r="V18" s="9" t="str">
        <f>LEFT(Fixtures!W17,(LEN(Fixtures!W17)-4))</f>
        <v>CHE</v>
      </c>
      <c r="W18" s="9" t="str">
        <f>LEFT(Fixtures!X17,(LEN(Fixtures!X17)-4))</f>
        <v>LEI</v>
      </c>
      <c r="X18" s="9" t="str">
        <f>LEFT(Fixtures!Y17,(LEN(Fixtures!Y17)-4))</f>
        <v>EVE</v>
      </c>
      <c r="Y18" s="9" t="str">
        <f>LEFT(Fixtures!Z17,(LEN(Fixtures!Z17)-4))</f>
        <v>CRY</v>
      </c>
      <c r="Z18" s="9" t="str">
        <f>LEFT(Fixtures!AA17,(LEN(Fixtures!AA17)-4))</f>
        <v>BUR</v>
      </c>
      <c r="AA18" s="9" t="str">
        <f>LEFT(Fixtures!AB17,(LEN(Fixtures!AB17)-4))</f>
        <v>CAR</v>
      </c>
      <c r="AB18" s="9" t="str">
        <f>LEFT(Fixtures!AC17,(LEN(Fixtures!AC17)-4))</f>
        <v>ARS</v>
      </c>
      <c r="AC18" s="9" t="str">
        <f>LEFT(Fixtures!AD17,(LEN(Fixtures!AD17)-4))</f>
        <v>FUL</v>
      </c>
      <c r="AD18" s="9" t="str">
        <f>LEFT(Fixtures!AE17,(LEN(Fixtures!AE17)-4))</f>
        <v>MNU</v>
      </c>
      <c r="AE18" s="9" t="str">
        <f>LEFT(Fixtures!AF17,(LEN(Fixtures!AF17)-4))</f>
        <v>TOT</v>
      </c>
      <c r="AF18" s="9" t="str">
        <f>LEFT(Fixtures!AG17,(LEN(Fixtures!AG17)-4))</f>
        <v>WAT</v>
      </c>
      <c r="AG18" s="9" t="str">
        <f>LEFT(Fixtures!AH17,(LEN(Fixtures!AH17)-4))</f>
        <v>BHA</v>
      </c>
      <c r="AH18" s="9" t="str">
        <f>LEFT(Fixtures!AI17,(LEN(Fixtures!AI17)-4))</f>
        <v>LIV</v>
      </c>
      <c r="AI18" s="9" t="str">
        <f>LEFT(Fixtures!AJ17,(LEN(Fixtures!AJ17)-4))</f>
        <v>WOL</v>
      </c>
      <c r="AJ18" s="9" t="str">
        <f>LEFT(Fixtures!AK17,(LEN(Fixtures!AK17)-4))</f>
        <v>NEW</v>
      </c>
      <c r="AK18" s="9" t="str">
        <f>LEFT(Fixtures!AL17,(LEN(Fixtures!AL17)-4))</f>
        <v>BOU</v>
      </c>
      <c r="AL18" s="9" t="str">
        <f>LEFT(Fixtures!AM17,(LEN(Fixtures!AM17)-4))</f>
        <v>WHU</v>
      </c>
      <c r="AM18" s="9" t="str">
        <f>LEFT(Fixtures!AN17,(LEN(Fixtures!AN17)-4))</f>
        <v>HUD</v>
      </c>
    </row>
    <row r="19" spans="1:39" ht="12.75" customHeight="1" x14ac:dyDescent="0.35">
      <c r="A19" s="68" t="str">
        <f>Difficulties!A19</f>
        <v>Tottenham</v>
      </c>
      <c r="B19" s="9" t="str">
        <f>LEFT(Fixtures!C18,(LEN(Fixtures!C18)-4))</f>
        <v>NEW</v>
      </c>
      <c r="C19" s="9" t="str">
        <f>LEFT(Fixtures!D18,(LEN(Fixtures!D18)-4))</f>
        <v>FUL</v>
      </c>
      <c r="D19" s="9" t="str">
        <f>LEFT(Fixtures!E18,(LEN(Fixtures!E18)-4))</f>
        <v>MNU</v>
      </c>
      <c r="E19" s="9" t="str">
        <f>LEFT(Fixtures!F18,(LEN(Fixtures!F18)-4))</f>
        <v>WAT</v>
      </c>
      <c r="F19" s="9" t="str">
        <f>LEFT(Fixtures!G18,(LEN(Fixtures!G18)-4))</f>
        <v>LIV</v>
      </c>
      <c r="G19" s="9" t="str">
        <f>LEFT(Fixtures!H18,(LEN(Fixtures!H18)-4))</f>
        <v>BHA</v>
      </c>
      <c r="H19" s="9" t="str">
        <f>LEFT(Fixtures!I18,(LEN(Fixtures!I18)-4))</f>
        <v>HUD</v>
      </c>
      <c r="I19" s="9" t="str">
        <f>LEFT(Fixtures!J18,(LEN(Fixtures!J18)-4))</f>
        <v>CAR</v>
      </c>
      <c r="J19" s="9" t="str">
        <f>LEFT(Fixtures!K18,(LEN(Fixtures!K18)-4))</f>
        <v>WHU</v>
      </c>
      <c r="K19" s="9" t="str">
        <f>LEFT(Fixtures!L18,(LEN(Fixtures!L18)-4))</f>
        <v>MCI</v>
      </c>
      <c r="L19" s="9" t="str">
        <f>LEFT(Fixtures!M18,(LEN(Fixtures!M18)-4))</f>
        <v>WOL</v>
      </c>
      <c r="M19" s="9" t="str">
        <f>LEFT(Fixtures!N18,(LEN(Fixtures!N18)-4))</f>
        <v>CRY</v>
      </c>
      <c r="N19" s="9" t="str">
        <f>LEFT(Fixtures!O18,(LEN(Fixtures!O18)-4))</f>
        <v>CHE</v>
      </c>
      <c r="O19" s="9" t="str">
        <f>LEFT(Fixtures!P18,(LEN(Fixtures!P18)-4))</f>
        <v>ARS</v>
      </c>
      <c r="P19" s="9" t="str">
        <f>LEFT(Fixtures!Q18,(LEN(Fixtures!Q18)-4))</f>
        <v>SOU</v>
      </c>
      <c r="Q19" s="9" t="str">
        <f>LEFT(Fixtures!R18,(LEN(Fixtures!R18)-4))</f>
        <v>LEI</v>
      </c>
      <c r="R19" s="9" t="str">
        <f>LEFT(Fixtures!S18,(LEN(Fixtures!S18)-4))</f>
        <v>BUR</v>
      </c>
      <c r="S19" s="9" t="str">
        <f>LEFT(Fixtures!T18,(LEN(Fixtures!T18)-4))</f>
        <v>EVE</v>
      </c>
      <c r="T19" s="9" t="str">
        <f>LEFT(Fixtures!U18,(LEN(Fixtures!U18)-4))</f>
        <v>BOU</v>
      </c>
      <c r="U19" s="9" t="str">
        <f>LEFT(Fixtures!V18,(LEN(Fixtures!V18)-4))</f>
        <v>WOL</v>
      </c>
      <c r="V19" s="9" t="str">
        <f>LEFT(Fixtures!W18,(LEN(Fixtures!W18)-4))</f>
        <v>CAR</v>
      </c>
      <c r="W19" s="9" t="str">
        <f>LEFT(Fixtures!X18,(LEN(Fixtures!X18)-4))</f>
        <v>MNU</v>
      </c>
      <c r="X19" s="9" t="str">
        <f>LEFT(Fixtures!Y18,(LEN(Fixtures!Y18)-4))</f>
        <v>FUL</v>
      </c>
      <c r="Y19" s="9" t="str">
        <f>LEFT(Fixtures!Z18,(LEN(Fixtures!Z18)-4))</f>
        <v>WAT</v>
      </c>
      <c r="Z19" s="9" t="str">
        <f>LEFT(Fixtures!AA18,(LEN(Fixtures!AA18)-4))</f>
        <v>NEW</v>
      </c>
      <c r="AA19" s="9" t="str">
        <f>LEFT(Fixtures!AB18,(LEN(Fixtures!AB18)-4))</f>
        <v>LEI</v>
      </c>
      <c r="AB19" s="9" t="str">
        <f>LEFT(Fixtures!AC18,(LEN(Fixtures!AC18)-4))</f>
        <v>BUR</v>
      </c>
      <c r="AC19" s="9" t="str">
        <f>LEFT(Fixtures!AD18,(LEN(Fixtures!AD18)-4))</f>
        <v>CHE</v>
      </c>
      <c r="AD19" s="9" t="str">
        <f>LEFT(Fixtures!AE18,(LEN(Fixtures!AE18)-4))</f>
        <v>ARS</v>
      </c>
      <c r="AE19" s="9" t="str">
        <f>LEFT(Fixtures!AF18,(LEN(Fixtures!AF18)-4))</f>
        <v>SOU</v>
      </c>
      <c r="AF19" s="9" t="str">
        <f>LEFT(Fixtures!AG18,(LEN(Fixtures!AG18)-4))</f>
        <v>CRY</v>
      </c>
      <c r="AG19" s="9" t="str">
        <f>LEFT(Fixtures!AH18,(LEN(Fixtures!AH18)-4))</f>
        <v>LIV</v>
      </c>
      <c r="AH19" s="9" t="str">
        <f>LEFT(Fixtures!AI18,(LEN(Fixtures!AI18)-4))</f>
        <v>BHA</v>
      </c>
      <c r="AI19" s="9" t="str">
        <f>LEFT(Fixtures!AJ18,(LEN(Fixtures!AJ18)-4))</f>
        <v>HUD</v>
      </c>
      <c r="AJ19" s="9" t="str">
        <f>LEFT(Fixtures!AK18,(LEN(Fixtures!AK18)-4))</f>
        <v>MCI</v>
      </c>
      <c r="AK19" s="9" t="str">
        <f>LEFT(Fixtures!AL18,(LEN(Fixtures!AL18)-4))</f>
        <v>WHU</v>
      </c>
      <c r="AL19" s="9" t="str">
        <f>LEFT(Fixtures!AM18,(LEN(Fixtures!AM18)-4))</f>
        <v>BOU</v>
      </c>
      <c r="AM19" s="9" t="str">
        <f>LEFT(Fixtures!AN18,(LEN(Fixtures!AN18)-4))</f>
        <v>EVE</v>
      </c>
    </row>
    <row r="20" spans="1:39" ht="12.75" customHeight="1" x14ac:dyDescent="0.35">
      <c r="A20" s="68" t="str">
        <f>Difficulties!A20</f>
        <v>Watford</v>
      </c>
      <c r="B20" s="9" t="str">
        <f>LEFT(Fixtures!C19,(LEN(Fixtures!C19)-4))</f>
        <v>BHA</v>
      </c>
      <c r="C20" s="9" t="str">
        <f>LEFT(Fixtures!D19,(LEN(Fixtures!D19)-4))</f>
        <v>BUR</v>
      </c>
      <c r="D20" s="9" t="str">
        <f>LEFT(Fixtures!E19,(LEN(Fixtures!E19)-4))</f>
        <v>CRY</v>
      </c>
      <c r="E20" s="9" t="str">
        <f>LEFT(Fixtures!F19,(LEN(Fixtures!F19)-4))</f>
        <v>TOT</v>
      </c>
      <c r="F20" s="9" t="str">
        <f>LEFT(Fixtures!G19,(LEN(Fixtures!G19)-4))</f>
        <v>MNU</v>
      </c>
      <c r="G20" s="9" t="str">
        <f>LEFT(Fixtures!H19,(LEN(Fixtures!H19)-4))</f>
        <v>FUL</v>
      </c>
      <c r="H20" s="9" t="str">
        <f>LEFT(Fixtures!I19,(LEN(Fixtures!I19)-4))</f>
        <v>ARS</v>
      </c>
      <c r="I20" s="9" t="str">
        <f>LEFT(Fixtures!J19,(LEN(Fixtures!J19)-4))</f>
        <v>BOU</v>
      </c>
      <c r="J20" s="9" t="str">
        <f>LEFT(Fixtures!K19,(LEN(Fixtures!K19)-4))</f>
        <v>WOL</v>
      </c>
      <c r="K20" s="9" t="str">
        <f>LEFT(Fixtures!L19,(LEN(Fixtures!L19)-4))</f>
        <v>HUD</v>
      </c>
      <c r="L20" s="9" t="str">
        <f>LEFT(Fixtures!M19,(LEN(Fixtures!M19)-4))</f>
        <v>NEW</v>
      </c>
      <c r="M20" s="9" t="str">
        <f>LEFT(Fixtures!N19,(LEN(Fixtures!N19)-4))</f>
        <v>SOU</v>
      </c>
      <c r="N20" s="9" t="str">
        <f>LEFT(Fixtures!O19,(LEN(Fixtures!O19)-4))</f>
        <v>LIV</v>
      </c>
      <c r="O20" s="9" t="str">
        <f>LEFT(Fixtures!P19,(LEN(Fixtures!P19)-4))</f>
        <v>LEI</v>
      </c>
      <c r="P20" s="9" t="str">
        <f>LEFT(Fixtures!Q19,(LEN(Fixtures!Q19)-4))</f>
        <v>MCI</v>
      </c>
      <c r="Q20" s="9" t="str">
        <f>LEFT(Fixtures!R19,(LEN(Fixtures!R19)-4))</f>
        <v>EVE</v>
      </c>
      <c r="R20" s="9" t="str">
        <f>LEFT(Fixtures!S19,(LEN(Fixtures!S19)-4))</f>
        <v>CAR</v>
      </c>
      <c r="S20" s="9" t="str">
        <f>LEFT(Fixtures!T19,(LEN(Fixtures!T19)-4))</f>
        <v>WHU</v>
      </c>
      <c r="T20" s="9" t="str">
        <f>LEFT(Fixtures!U19,(LEN(Fixtures!U19)-4))</f>
        <v>CHE</v>
      </c>
      <c r="U20" s="9" t="str">
        <f>LEFT(Fixtures!V19,(LEN(Fixtures!V19)-4))</f>
        <v>NEW</v>
      </c>
      <c r="V20" s="9" t="str">
        <f>LEFT(Fixtures!W19,(LEN(Fixtures!W19)-4))</f>
        <v>BOU</v>
      </c>
      <c r="W20" s="9" t="str">
        <f>LEFT(Fixtures!X19,(LEN(Fixtures!X19)-4))</f>
        <v>CRY</v>
      </c>
      <c r="X20" s="9" t="str">
        <f>LEFT(Fixtures!Y19,(LEN(Fixtures!Y19)-4))</f>
        <v>BUR</v>
      </c>
      <c r="Y20" s="9" t="str">
        <f>LEFT(Fixtures!Z19,(LEN(Fixtures!Z19)-4))</f>
        <v>TOT</v>
      </c>
      <c r="Z20" s="9" t="str">
        <f>LEFT(Fixtures!AA19,(LEN(Fixtures!AA19)-4))</f>
        <v>BHA</v>
      </c>
      <c r="AA20" s="9" t="str">
        <f>LEFT(Fixtures!AB19,(LEN(Fixtures!AB19)-4))</f>
        <v>EVE</v>
      </c>
      <c r="AB20" s="9" t="str">
        <f>LEFT(Fixtures!AC19,(LEN(Fixtures!AC19)-4))</f>
        <v>CAR</v>
      </c>
      <c r="AC20" s="9" t="str">
        <f>LEFT(Fixtures!AD19,(LEN(Fixtures!AD19)-4))</f>
        <v>LIV</v>
      </c>
      <c r="AD20" s="9" t="str">
        <f>LEFT(Fixtures!AE19,(LEN(Fixtures!AE19)-4))</f>
        <v>LEI</v>
      </c>
      <c r="AE20" s="9" t="str">
        <f>LEFT(Fixtures!AF19,(LEN(Fixtures!AF19)-4))</f>
        <v>MCI</v>
      </c>
      <c r="AF20" s="9" t="str">
        <f>LEFT(Fixtures!AG19,(LEN(Fixtures!AG19)-4))</f>
        <v>SOU</v>
      </c>
      <c r="AG20" s="9" t="str">
        <f>LEFT(Fixtures!AH19,(LEN(Fixtures!AH19)-4))</f>
        <v>MNU</v>
      </c>
      <c r="AH20" s="9" t="str">
        <f>LEFT(Fixtures!AI19,(LEN(Fixtures!AI19)-4))</f>
        <v>FUL</v>
      </c>
      <c r="AI20" s="9" t="str">
        <f>LEFT(Fixtures!AJ19,(LEN(Fixtures!AJ19)-4))</f>
        <v>ARS</v>
      </c>
      <c r="AJ20" s="9" t="str">
        <f>LEFT(Fixtures!AK19,(LEN(Fixtures!AK19)-4))</f>
        <v>HUD</v>
      </c>
      <c r="AK20" s="9" t="str">
        <f>LEFT(Fixtures!AL19,(LEN(Fixtures!AL19)-4))</f>
        <v>WOL</v>
      </c>
      <c r="AL20" s="9" t="str">
        <f>LEFT(Fixtures!AM19,(LEN(Fixtures!AM19)-4))</f>
        <v>CHE</v>
      </c>
      <c r="AM20" s="9" t="str">
        <f>LEFT(Fixtures!AN19,(LEN(Fixtures!AN19)-4))</f>
        <v>WHU</v>
      </c>
    </row>
    <row r="21" spans="1:39" ht="12.75" customHeight="1" x14ac:dyDescent="0.35">
      <c r="A21" s="68" t="str">
        <f>Difficulties!A21</f>
        <v>West Ham</v>
      </c>
      <c r="B21" s="9" t="str">
        <f>LEFT(Fixtures!C20,(LEN(Fixtures!C20)-4))</f>
        <v>LIV</v>
      </c>
      <c r="C21" s="9" t="str">
        <f>LEFT(Fixtures!D20,(LEN(Fixtures!D20)-4))</f>
        <v>BOU</v>
      </c>
      <c r="D21" s="9" t="str">
        <f>LEFT(Fixtures!E20,(LEN(Fixtures!E20)-4))</f>
        <v>ARS</v>
      </c>
      <c r="E21" s="9" t="str">
        <f>LEFT(Fixtures!F20,(LEN(Fixtures!F20)-4))</f>
        <v>WOL</v>
      </c>
      <c r="F21" s="9" t="str">
        <f>LEFT(Fixtures!G20,(LEN(Fixtures!G20)-4))</f>
        <v>EVE</v>
      </c>
      <c r="G21" s="9" t="str">
        <f>LEFT(Fixtures!H20,(LEN(Fixtures!H20)-4))</f>
        <v>CHE</v>
      </c>
      <c r="H21" s="9" t="str">
        <f>LEFT(Fixtures!I20,(LEN(Fixtures!I20)-4))</f>
        <v>MNU</v>
      </c>
      <c r="I21" s="9" t="str">
        <f>LEFT(Fixtures!J20,(LEN(Fixtures!J20)-4))</f>
        <v>BHA</v>
      </c>
      <c r="J21" s="9" t="str">
        <f>LEFT(Fixtures!K20,(LEN(Fixtures!K20)-4))</f>
        <v>TOT</v>
      </c>
      <c r="K21" s="9" t="str">
        <f>LEFT(Fixtures!L20,(LEN(Fixtures!L20)-4))</f>
        <v>LEI</v>
      </c>
      <c r="L21" s="9" t="str">
        <f>LEFT(Fixtures!M20,(LEN(Fixtures!M20)-4))</f>
        <v>BUR</v>
      </c>
      <c r="M21" s="9" t="str">
        <f>LEFT(Fixtures!N20,(LEN(Fixtures!N20)-4))</f>
        <v>HUD</v>
      </c>
      <c r="N21" s="9" t="str">
        <f>LEFT(Fixtures!O20,(LEN(Fixtures!O20)-4))</f>
        <v>MCI</v>
      </c>
      <c r="O21" s="9" t="str">
        <f>LEFT(Fixtures!P20,(LEN(Fixtures!P20)-4))</f>
        <v>NEW</v>
      </c>
      <c r="P21" s="9" t="str">
        <f>LEFT(Fixtures!Q20,(LEN(Fixtures!Q20)-4))</f>
        <v>CAR</v>
      </c>
      <c r="Q21" s="9" t="str">
        <f>LEFT(Fixtures!R20,(LEN(Fixtures!R20)-4))</f>
        <v>CRY</v>
      </c>
      <c r="R21" s="9" t="str">
        <f>LEFT(Fixtures!S20,(LEN(Fixtures!S20)-4))</f>
        <v>FUL</v>
      </c>
      <c r="S21" s="9" t="str">
        <f>LEFT(Fixtures!T20,(LEN(Fixtures!T20)-4))</f>
        <v>WAT</v>
      </c>
      <c r="T21" s="9" t="str">
        <f>LEFT(Fixtures!U20,(LEN(Fixtures!U20)-4))</f>
        <v>SOU</v>
      </c>
      <c r="U21" s="9" t="str">
        <f>LEFT(Fixtures!V20,(LEN(Fixtures!V20)-4))</f>
        <v>BUR</v>
      </c>
      <c r="V21" s="9" t="str">
        <f>LEFT(Fixtures!W20,(LEN(Fixtures!W20)-4))</f>
        <v>BHA</v>
      </c>
      <c r="W21" s="9" t="str">
        <f>LEFT(Fixtures!X20,(LEN(Fixtures!X20)-4))</f>
        <v>ARS</v>
      </c>
      <c r="X21" s="9" t="str">
        <f>LEFT(Fixtures!Y20,(LEN(Fixtures!Y20)-4))</f>
        <v>BOU</v>
      </c>
      <c r="Y21" s="9" t="str">
        <f>LEFT(Fixtures!Z20,(LEN(Fixtures!Z20)-4))</f>
        <v>WOL</v>
      </c>
      <c r="Z21" s="9" t="str">
        <f>LEFT(Fixtures!AA20,(LEN(Fixtures!AA20)-4))</f>
        <v>LIV</v>
      </c>
      <c r="AA21" s="9" t="str">
        <f>LEFT(Fixtures!AB20,(LEN(Fixtures!AB20)-4))</f>
        <v>CRY</v>
      </c>
      <c r="AB21" s="9" t="str">
        <f>LEFT(Fixtures!AC20,(LEN(Fixtures!AC20)-4))</f>
        <v>FUL</v>
      </c>
      <c r="AC21" s="9" t="str">
        <f>LEFT(Fixtures!AD20,(LEN(Fixtures!AD20)-4))</f>
        <v>MCI</v>
      </c>
      <c r="AD21" s="9" t="str">
        <f>LEFT(Fixtures!AE20,(LEN(Fixtures!AE20)-4))</f>
        <v>NEW</v>
      </c>
      <c r="AE21" s="9" t="str">
        <f>LEFT(Fixtures!AF20,(LEN(Fixtures!AF20)-4))</f>
        <v>CAR</v>
      </c>
      <c r="AF21" s="9" t="str">
        <f>LEFT(Fixtures!AG20,(LEN(Fixtures!AG20)-4))</f>
        <v>HUD</v>
      </c>
      <c r="AG21" s="9" t="str">
        <f>LEFT(Fixtures!AH20,(LEN(Fixtures!AH20)-4))</f>
        <v>EVE</v>
      </c>
      <c r="AH21" s="9" t="str">
        <f>LEFT(Fixtures!AI20,(LEN(Fixtures!AI20)-4))</f>
        <v>CHE</v>
      </c>
      <c r="AI21" s="9" t="str">
        <f>LEFT(Fixtures!AJ20,(LEN(Fixtures!AJ20)-4))</f>
        <v>MNU</v>
      </c>
      <c r="AJ21" s="9" t="str">
        <f>LEFT(Fixtures!AK20,(LEN(Fixtures!AK20)-4))</f>
        <v>LEI</v>
      </c>
      <c r="AK21" s="9" t="str">
        <f>LEFT(Fixtures!AL20,(LEN(Fixtures!AL20)-4))</f>
        <v>TOT</v>
      </c>
      <c r="AL21" s="9" t="str">
        <f>LEFT(Fixtures!AM20,(LEN(Fixtures!AM20)-4))</f>
        <v>SOU</v>
      </c>
      <c r="AM21" s="9" t="str">
        <f>LEFT(Fixtures!AN20,(LEN(Fixtures!AN20)-4))</f>
        <v>WAT</v>
      </c>
    </row>
    <row r="22" spans="1:39" ht="12.75" customHeight="1" x14ac:dyDescent="0.35">
      <c r="A22" s="68" t="str">
        <f>Difficulties!A22</f>
        <v>Wolves</v>
      </c>
      <c r="B22" s="9" t="str">
        <f>LEFT(Fixtures!C21,(LEN(Fixtures!C21)-4))</f>
        <v>EVE</v>
      </c>
      <c r="C22" s="9" t="str">
        <f>LEFT(Fixtures!D21,(LEN(Fixtures!D21)-4))</f>
        <v>LEI</v>
      </c>
      <c r="D22" s="9" t="str">
        <f>LEFT(Fixtures!E21,(LEN(Fixtures!E21)-4))</f>
        <v>MCI</v>
      </c>
      <c r="E22" s="9" t="str">
        <f>LEFT(Fixtures!F21,(LEN(Fixtures!F21)-4))</f>
        <v>WHU</v>
      </c>
      <c r="F22" s="9" t="str">
        <f>LEFT(Fixtures!G21,(LEN(Fixtures!G21)-4))</f>
        <v>BUR</v>
      </c>
      <c r="G22" s="9" t="str">
        <f>LEFT(Fixtures!H21,(LEN(Fixtures!H21)-4))</f>
        <v>MNU</v>
      </c>
      <c r="H22" s="9" t="str">
        <f>LEFT(Fixtures!I21,(LEN(Fixtures!I21)-4))</f>
        <v>SOU</v>
      </c>
      <c r="I22" s="9" t="str">
        <f>LEFT(Fixtures!J21,(LEN(Fixtures!J21)-4))</f>
        <v>CRY</v>
      </c>
      <c r="J22" s="9" t="str">
        <f>LEFT(Fixtures!K21,(LEN(Fixtures!K21)-4))</f>
        <v>WAT</v>
      </c>
      <c r="K22" s="9" t="str">
        <f>LEFT(Fixtures!L21,(LEN(Fixtures!L21)-4))</f>
        <v>BHA</v>
      </c>
      <c r="L22" s="9" t="str">
        <f>LEFT(Fixtures!M21,(LEN(Fixtures!M21)-4))</f>
        <v>TOT</v>
      </c>
      <c r="M22" s="9" t="str">
        <f>LEFT(Fixtures!N21,(LEN(Fixtures!N21)-4))</f>
        <v>ARS</v>
      </c>
      <c r="N22" s="9" t="str">
        <f>LEFT(Fixtures!O21,(LEN(Fixtures!O21)-4))</f>
        <v>HUD</v>
      </c>
      <c r="O22" s="9" t="str">
        <f>LEFT(Fixtures!P21,(LEN(Fixtures!P21)-4))</f>
        <v>CAR</v>
      </c>
      <c r="P22" s="9" t="str">
        <f>LEFT(Fixtures!Q21,(LEN(Fixtures!Q21)-4))</f>
        <v>CHE</v>
      </c>
      <c r="Q22" s="9" t="str">
        <f>LEFT(Fixtures!R21,(LEN(Fixtures!R21)-4))</f>
        <v>NEW</v>
      </c>
      <c r="R22" s="9" t="str">
        <f>LEFT(Fixtures!S21,(LEN(Fixtures!S21)-4))</f>
        <v>BOU</v>
      </c>
      <c r="S22" s="9" t="str">
        <f>LEFT(Fixtures!T21,(LEN(Fixtures!T21)-4))</f>
        <v>LIV</v>
      </c>
      <c r="T22" s="9" t="str">
        <f>LEFT(Fixtures!U21,(LEN(Fixtures!U21)-4))</f>
        <v>FUL</v>
      </c>
      <c r="U22" s="9" t="str">
        <f>LEFT(Fixtures!V21,(LEN(Fixtures!V21)-4))</f>
        <v>TOT</v>
      </c>
      <c r="V22" s="9" t="str">
        <f>LEFT(Fixtures!W21,(LEN(Fixtures!W21)-4))</f>
        <v>CRY</v>
      </c>
      <c r="W22" s="9" t="str">
        <f>LEFT(Fixtures!X21,(LEN(Fixtures!X21)-4))</f>
        <v>MCI</v>
      </c>
      <c r="X22" s="9" t="str">
        <f>LEFT(Fixtures!Y21,(LEN(Fixtures!Y21)-4))</f>
        <v>LEI</v>
      </c>
      <c r="Y22" s="9" t="str">
        <f>LEFT(Fixtures!Z21,(LEN(Fixtures!Z21)-4))</f>
        <v>WHU</v>
      </c>
      <c r="Z22" s="9" t="str">
        <f>LEFT(Fixtures!AA21,(LEN(Fixtures!AA21)-4))</f>
        <v>EVE</v>
      </c>
      <c r="AA22" s="9" t="str">
        <f>LEFT(Fixtures!AB21,(LEN(Fixtures!AB21)-4))</f>
        <v>NEW</v>
      </c>
      <c r="AB22" s="9" t="str">
        <f>LEFT(Fixtures!AC21,(LEN(Fixtures!AC21)-4))</f>
        <v>BOU</v>
      </c>
      <c r="AC22" s="9" t="str">
        <f>LEFT(Fixtures!AD21,(LEN(Fixtures!AD21)-4))</f>
        <v>HUD</v>
      </c>
      <c r="AD22" s="9" t="str">
        <f>LEFT(Fixtures!AE21,(LEN(Fixtures!AE21)-4))</f>
        <v>CAR</v>
      </c>
      <c r="AE22" s="9" t="str">
        <f>LEFT(Fixtures!AF21,(LEN(Fixtures!AF21)-4))</f>
        <v>CHE</v>
      </c>
      <c r="AF22" s="9" t="str">
        <f>LEFT(Fixtures!AG21,(LEN(Fixtures!AG21)-4))</f>
        <v>ARS</v>
      </c>
      <c r="AG22" s="9" t="str">
        <f>LEFT(Fixtures!AH21,(LEN(Fixtures!AH21)-4))</f>
        <v>BUR</v>
      </c>
      <c r="AH22" s="9" t="str">
        <f>LEFT(Fixtures!AI21,(LEN(Fixtures!AI21)-4))</f>
        <v>MNU</v>
      </c>
      <c r="AI22" s="9" t="str">
        <f>LEFT(Fixtures!AJ21,(LEN(Fixtures!AJ21)-4))</f>
        <v>SOU</v>
      </c>
      <c r="AJ22" s="9" t="str">
        <f>LEFT(Fixtures!AK21,(LEN(Fixtures!AK21)-4))</f>
        <v>BHA</v>
      </c>
      <c r="AK22" s="9" t="str">
        <f>LEFT(Fixtures!AL21,(LEN(Fixtures!AL21)-4))</f>
        <v>WAT</v>
      </c>
      <c r="AL22" s="9" t="str">
        <f>LEFT(Fixtures!AM21,(LEN(Fixtures!AM21)-4))</f>
        <v>FUL</v>
      </c>
      <c r="AM22" s="9" t="str">
        <f>LEFT(Fixtures!AN21,(LEN(Fixtures!AN21)-4))</f>
        <v>LIV</v>
      </c>
    </row>
    <row r="23" spans="1:39" ht="15.75" customHeight="1" x14ac:dyDescent="0.3">
      <c r="A23" s="5" t="s">
        <v>80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70" customFormat="1" ht="12.75" customHeight="1" x14ac:dyDescent="0.35">
      <c r="A24" s="69" t="s">
        <v>1</v>
      </c>
      <c r="B24" s="69" t="s">
        <v>6</v>
      </c>
      <c r="C24" s="69" t="s">
        <v>7</v>
      </c>
      <c r="D24" s="69" t="s">
        <v>8</v>
      </c>
      <c r="E24" s="69" t="s">
        <v>9</v>
      </c>
      <c r="F24" s="69" t="s">
        <v>10</v>
      </c>
      <c r="G24" s="69" t="s">
        <v>11</v>
      </c>
      <c r="H24" s="69" t="s">
        <v>12</v>
      </c>
      <c r="I24" s="69" t="s">
        <v>13</v>
      </c>
      <c r="J24" s="69" t="s">
        <v>14</v>
      </c>
      <c r="K24" s="69" t="s">
        <v>15</v>
      </c>
      <c r="L24" s="68" t="s">
        <v>16</v>
      </c>
      <c r="M24" s="68" t="s">
        <v>17</v>
      </c>
      <c r="N24" s="68" t="s">
        <v>18</v>
      </c>
      <c r="O24" s="68" t="s">
        <v>19</v>
      </c>
      <c r="P24" s="68" t="s">
        <v>20</v>
      </c>
      <c r="Q24" s="68" t="s">
        <v>21</v>
      </c>
      <c r="R24" s="68" t="s">
        <v>22</v>
      </c>
      <c r="S24" s="68" t="s">
        <v>23</v>
      </c>
      <c r="T24" s="68" t="s">
        <v>24</v>
      </c>
      <c r="U24" s="68" t="s">
        <v>25</v>
      </c>
      <c r="V24" s="68" t="s">
        <v>26</v>
      </c>
      <c r="W24" s="68" t="s">
        <v>27</v>
      </c>
      <c r="X24" s="68" t="s">
        <v>28</v>
      </c>
      <c r="Y24" s="68" t="s">
        <v>29</v>
      </c>
      <c r="Z24" s="68" t="s">
        <v>30</v>
      </c>
      <c r="AA24" s="68" t="s">
        <v>31</v>
      </c>
      <c r="AB24" s="68" t="s">
        <v>32</v>
      </c>
      <c r="AC24" s="68" t="s">
        <v>33</v>
      </c>
      <c r="AD24" s="68" t="s">
        <v>34</v>
      </c>
      <c r="AE24" s="68" t="s">
        <v>35</v>
      </c>
      <c r="AF24" s="68" t="s">
        <v>36</v>
      </c>
      <c r="AG24" s="68" t="s">
        <v>37</v>
      </c>
      <c r="AH24" s="68" t="s">
        <v>38</v>
      </c>
      <c r="AI24" s="68" t="s">
        <v>39</v>
      </c>
      <c r="AJ24" s="68" t="s">
        <v>40</v>
      </c>
      <c r="AK24" s="68" t="s">
        <v>41</v>
      </c>
      <c r="AL24" s="68" t="s">
        <v>42</v>
      </c>
      <c r="AM24" s="68" t="s">
        <v>43</v>
      </c>
    </row>
    <row r="25" spans="1:39" ht="12.75" customHeight="1" x14ac:dyDescent="0.35">
      <c r="A25" s="68" t="str">
        <f>A3</f>
        <v>Arsenal</v>
      </c>
      <c r="B25" s="9" t="str">
        <f>LEFT(RIGHT(Fixtures!C2,2),1)</f>
        <v>H</v>
      </c>
      <c r="C25" s="9" t="str">
        <f>LEFT(RIGHT(Fixtures!D2,2),1)</f>
        <v>A</v>
      </c>
      <c r="D25" s="9" t="str">
        <f>LEFT(RIGHT(Fixtures!E2,2),1)</f>
        <v>H</v>
      </c>
      <c r="E25" s="9" t="str">
        <f>LEFT(RIGHT(Fixtures!F2,2),1)</f>
        <v>A</v>
      </c>
      <c r="F25" s="9" t="str">
        <f>LEFT(RIGHT(Fixtures!G2,2),1)</f>
        <v>A</v>
      </c>
      <c r="G25" s="9" t="str">
        <f>LEFT(RIGHT(Fixtures!H2,2),1)</f>
        <v>H</v>
      </c>
      <c r="H25" s="9" t="str">
        <f>LEFT(RIGHT(Fixtures!I2,2),1)</f>
        <v>H</v>
      </c>
      <c r="I25" s="9" t="str">
        <f>LEFT(RIGHT(Fixtures!J2,2),1)</f>
        <v>A</v>
      </c>
      <c r="J25" s="9" t="str">
        <f>LEFT(RIGHT(Fixtures!K2,2),1)</f>
        <v>H</v>
      </c>
      <c r="K25" s="9" t="str">
        <f>LEFT(RIGHT(Fixtures!L2,2),1)</f>
        <v>A</v>
      </c>
      <c r="L25" s="9" t="str">
        <f>LEFT(RIGHT(Fixtures!M2,2),1)</f>
        <v>H</v>
      </c>
      <c r="M25" s="9" t="str">
        <f>LEFT(RIGHT(Fixtures!N2,2),1)</f>
        <v>H</v>
      </c>
      <c r="N25" s="9" t="str">
        <f>LEFT(RIGHT(Fixtures!O2,2),1)</f>
        <v>A</v>
      </c>
      <c r="O25" s="9" t="str">
        <f>LEFT(RIGHT(Fixtures!P2,2),1)</f>
        <v>H</v>
      </c>
      <c r="P25" s="9" t="str">
        <f>LEFT(RIGHT(Fixtures!Q2,2),1)</f>
        <v>A</v>
      </c>
      <c r="Q25" s="9" t="str">
        <f>LEFT(RIGHT(Fixtures!R2,2),1)</f>
        <v>H</v>
      </c>
      <c r="R25" s="9" t="str">
        <f>LEFT(RIGHT(Fixtures!S2,2),1)</f>
        <v>A</v>
      </c>
      <c r="S25" s="9" t="str">
        <f>LEFT(RIGHT(Fixtures!T2,2),1)</f>
        <v>H</v>
      </c>
      <c r="T25" s="9" t="str">
        <f>LEFT(RIGHT(Fixtures!U2,2),1)</f>
        <v>A</v>
      </c>
      <c r="U25" s="9" t="str">
        <f>LEFT(RIGHT(Fixtures!V2,2),1)</f>
        <v>A</v>
      </c>
      <c r="V25" s="9" t="str">
        <f>LEFT(RIGHT(Fixtures!W2,2),1)</f>
        <v>H</v>
      </c>
      <c r="W25" s="9" t="str">
        <f>LEFT(RIGHT(Fixtures!X2,2),1)</f>
        <v>A</v>
      </c>
      <c r="X25" s="9" t="str">
        <f>LEFT(RIGHT(Fixtures!Y2,2),1)</f>
        <v>H</v>
      </c>
      <c r="Y25" s="9" t="str">
        <f>LEFT(RIGHT(Fixtures!Z2,2),1)</f>
        <v>H</v>
      </c>
      <c r="Z25" s="9" t="str">
        <f>LEFT(RIGHT(Fixtures!AA2,2),1)</f>
        <v>A</v>
      </c>
      <c r="AA25" s="9" t="str">
        <f>LEFT(RIGHT(Fixtures!AB2,2),1)</f>
        <v>A</v>
      </c>
      <c r="AB25" s="9" t="str">
        <f>LEFT(RIGHT(Fixtures!AC2,2),1)</f>
        <v>H</v>
      </c>
      <c r="AC25" s="9" t="str">
        <f>LEFT(RIGHT(Fixtures!AD2,2),1)</f>
        <v>H</v>
      </c>
      <c r="AD25" s="9" t="str">
        <f>LEFT(RIGHT(Fixtures!AE2,2),1)</f>
        <v>A</v>
      </c>
      <c r="AE25" s="9" t="str">
        <f>LEFT(RIGHT(Fixtures!AF2,2),1)</f>
        <v>H</v>
      </c>
      <c r="AF25" s="9" t="str">
        <f>LEFT(RIGHT(Fixtures!AG2,2),1)</f>
        <v>A</v>
      </c>
      <c r="AG25" s="9" t="str">
        <f>LEFT(RIGHT(Fixtures!AH2,2),1)</f>
        <v>H</v>
      </c>
      <c r="AH25" s="9" t="str">
        <f>LEFT(RIGHT(Fixtures!AI2,2),1)</f>
        <v>A</v>
      </c>
      <c r="AI25" s="9" t="str">
        <f>LEFT(RIGHT(Fixtures!AJ2,2),1)</f>
        <v>A</v>
      </c>
      <c r="AJ25" s="9" t="str">
        <f>LEFT(RIGHT(Fixtures!AK2,2),1)</f>
        <v>H</v>
      </c>
      <c r="AK25" s="9" t="str">
        <f>LEFT(RIGHT(Fixtures!AL2,2),1)</f>
        <v>A</v>
      </c>
      <c r="AL25" s="9" t="str">
        <f>LEFT(RIGHT(Fixtures!AM2,2),1)</f>
        <v>H</v>
      </c>
      <c r="AM25" s="9" t="str">
        <f>LEFT(RIGHT(Fixtures!AN2,2),1)</f>
        <v>A</v>
      </c>
    </row>
    <row r="26" spans="1:39" ht="12.75" customHeight="1" x14ac:dyDescent="0.35">
      <c r="A26" s="68" t="str">
        <f t="shared" ref="A26:A44" si="0">A4</f>
        <v>Bournemouth</v>
      </c>
      <c r="B26" s="9" t="str">
        <f>LEFT(RIGHT(Fixtures!C3,2),1)</f>
        <v>H</v>
      </c>
      <c r="C26" s="9" t="str">
        <f>LEFT(RIGHT(Fixtures!D3,2),1)</f>
        <v>A</v>
      </c>
      <c r="D26" s="9" t="str">
        <f>LEFT(RIGHT(Fixtures!E3,2),1)</f>
        <v>H</v>
      </c>
      <c r="E26" s="9" t="str">
        <f>LEFT(RIGHT(Fixtures!F3,2),1)</f>
        <v>A</v>
      </c>
      <c r="F26" s="9" t="str">
        <f>LEFT(RIGHT(Fixtures!G3,2),1)</f>
        <v>H</v>
      </c>
      <c r="G26" s="9" t="str">
        <f>LEFT(RIGHT(Fixtures!H3,2),1)</f>
        <v>A</v>
      </c>
      <c r="H26" s="9" t="str">
        <f>LEFT(RIGHT(Fixtures!I3,2),1)</f>
        <v>H</v>
      </c>
      <c r="I26" s="9" t="str">
        <f>LEFT(RIGHT(Fixtures!J3,2),1)</f>
        <v>A</v>
      </c>
      <c r="J26" s="9" t="str">
        <f>LEFT(RIGHT(Fixtures!K3,2),1)</f>
        <v>H</v>
      </c>
      <c r="K26" s="9" t="str">
        <f>LEFT(RIGHT(Fixtures!L3,2),1)</f>
        <v>A</v>
      </c>
      <c r="L26" s="9" t="str">
        <f>LEFT(RIGHT(Fixtures!M3,2),1)</f>
        <v>H</v>
      </c>
      <c r="M26" s="9" t="str">
        <f>LEFT(RIGHT(Fixtures!N3,2),1)</f>
        <v>A</v>
      </c>
      <c r="N26" s="9" t="str">
        <f>LEFT(RIGHT(Fixtures!O3,2),1)</f>
        <v>H</v>
      </c>
      <c r="O26" s="9" t="str">
        <f>LEFT(RIGHT(Fixtures!P3,2),1)</f>
        <v>A</v>
      </c>
      <c r="P26" s="9" t="str">
        <f>LEFT(RIGHT(Fixtures!Q3,2),1)</f>
        <v>H</v>
      </c>
      <c r="Q26" s="9" t="str">
        <f>LEFT(RIGHT(Fixtures!R3,2),1)</f>
        <v>H</v>
      </c>
      <c r="R26" s="9" t="str">
        <f>LEFT(RIGHT(Fixtures!S3,2),1)</f>
        <v>A</v>
      </c>
      <c r="S26" s="9" t="str">
        <f>LEFT(RIGHT(Fixtures!T3,2),1)</f>
        <v>H</v>
      </c>
      <c r="T26" s="9" t="str">
        <f>LEFT(RIGHT(Fixtures!U3,2),1)</f>
        <v>A</v>
      </c>
      <c r="U26" s="9" t="str">
        <f>LEFT(RIGHT(Fixtures!V3,2),1)</f>
        <v>A</v>
      </c>
      <c r="V26" s="9" t="str">
        <f>LEFT(RIGHT(Fixtures!W3,2),1)</f>
        <v>H</v>
      </c>
      <c r="W26" s="9" t="str">
        <f>LEFT(RIGHT(Fixtures!X3,2),1)</f>
        <v>A</v>
      </c>
      <c r="X26" s="9" t="str">
        <f>LEFT(RIGHT(Fixtures!Y3,2),1)</f>
        <v>H</v>
      </c>
      <c r="Y26" s="9" t="str">
        <f>LEFT(RIGHT(Fixtures!Z3,2),1)</f>
        <v>H</v>
      </c>
      <c r="Z26" s="9" t="str">
        <f>LEFT(RIGHT(Fixtures!AA3,2),1)</f>
        <v>A</v>
      </c>
      <c r="AA26" s="9" t="str">
        <f>LEFT(RIGHT(Fixtures!AB3,2),1)</f>
        <v>A</v>
      </c>
      <c r="AB26" s="9" t="str">
        <f>LEFT(RIGHT(Fixtures!AC3,2),1)</f>
        <v>H</v>
      </c>
      <c r="AC26" s="9" t="str">
        <f>LEFT(RIGHT(Fixtures!AD3,2),1)</f>
        <v>A</v>
      </c>
      <c r="AD26" s="9" t="str">
        <f>LEFT(RIGHT(Fixtures!AE3,2),1)</f>
        <v>H</v>
      </c>
      <c r="AE26" s="9" t="str">
        <f>LEFT(RIGHT(Fixtures!AF3,2),1)</f>
        <v>A</v>
      </c>
      <c r="AF26" s="9" t="str">
        <f>LEFT(RIGHT(Fixtures!AG3,2),1)</f>
        <v>H</v>
      </c>
      <c r="AG26" s="9" t="str">
        <f>LEFT(RIGHT(Fixtures!AH3,2),1)</f>
        <v>A</v>
      </c>
      <c r="AH26" s="9" t="str">
        <f>LEFT(RIGHT(Fixtures!AI3,2),1)</f>
        <v>H</v>
      </c>
      <c r="AI26" s="9" t="str">
        <f>LEFT(RIGHT(Fixtures!AJ3,2),1)</f>
        <v>A</v>
      </c>
      <c r="AJ26" s="9" t="str">
        <f>LEFT(RIGHT(Fixtures!AK3,2),1)</f>
        <v>H</v>
      </c>
      <c r="AK26" s="9" t="str">
        <f>LEFT(RIGHT(Fixtures!AL3,2),1)</f>
        <v>A</v>
      </c>
      <c r="AL26" s="9" t="str">
        <f>LEFT(RIGHT(Fixtures!AM3,2),1)</f>
        <v>H</v>
      </c>
      <c r="AM26" s="9" t="str">
        <f>LEFT(RIGHT(Fixtures!AN3,2),1)</f>
        <v>A</v>
      </c>
    </row>
    <row r="27" spans="1:39" ht="12.75" customHeight="1" x14ac:dyDescent="0.35">
      <c r="A27" s="68" t="str">
        <f t="shared" si="0"/>
        <v>Brighton</v>
      </c>
      <c r="B27" s="9" t="str">
        <f>LEFT(RIGHT(Fixtures!C4,2),1)</f>
        <v>A</v>
      </c>
      <c r="C27" s="9" t="str">
        <f>LEFT(RIGHT(Fixtures!D4,2),1)</f>
        <v>H</v>
      </c>
      <c r="D27" s="9" t="str">
        <f>LEFT(RIGHT(Fixtures!E4,2),1)</f>
        <v>A</v>
      </c>
      <c r="E27" s="9" t="str">
        <f>LEFT(RIGHT(Fixtures!F4,2),1)</f>
        <v>H</v>
      </c>
      <c r="F27" s="9" t="str">
        <f>LEFT(RIGHT(Fixtures!G4,2),1)</f>
        <v>A</v>
      </c>
      <c r="G27" s="9" t="str">
        <f>LEFT(RIGHT(Fixtures!H4,2),1)</f>
        <v>H</v>
      </c>
      <c r="H27" s="9" t="str">
        <f>LEFT(RIGHT(Fixtures!I4,2),1)</f>
        <v>A</v>
      </c>
      <c r="I27" s="9" t="str">
        <f>LEFT(RIGHT(Fixtures!J4,2),1)</f>
        <v>H</v>
      </c>
      <c r="J27" s="9" t="str">
        <f>LEFT(RIGHT(Fixtures!K4,2),1)</f>
        <v>A</v>
      </c>
      <c r="K27" s="9" t="str">
        <f>LEFT(RIGHT(Fixtures!L4,2),1)</f>
        <v>H</v>
      </c>
      <c r="L27" s="9" t="str">
        <f>LEFT(RIGHT(Fixtures!M4,2),1)</f>
        <v>A</v>
      </c>
      <c r="M27" s="9" t="str">
        <f>LEFT(RIGHT(Fixtures!N4,2),1)</f>
        <v>A</v>
      </c>
      <c r="N27" s="9" t="str">
        <f>LEFT(RIGHT(Fixtures!O4,2),1)</f>
        <v>H</v>
      </c>
      <c r="O27" s="9" t="str">
        <f>LEFT(RIGHT(Fixtures!P4,2),1)</f>
        <v>A</v>
      </c>
      <c r="P27" s="9" t="str">
        <f>LEFT(RIGHT(Fixtures!Q4,2),1)</f>
        <v>H</v>
      </c>
      <c r="Q27" s="9" t="str">
        <f>LEFT(RIGHT(Fixtures!R4,2),1)</f>
        <v>A</v>
      </c>
      <c r="R27" s="9" t="str">
        <f>LEFT(RIGHT(Fixtures!S4,2),1)</f>
        <v>H</v>
      </c>
      <c r="S27" s="9" t="str">
        <f>LEFT(RIGHT(Fixtures!T4,2),1)</f>
        <v>A</v>
      </c>
      <c r="T27" s="9" t="str">
        <f>LEFT(RIGHT(Fixtures!U4,2),1)</f>
        <v>H</v>
      </c>
      <c r="U27" s="9" t="str">
        <f>LEFT(RIGHT(Fixtures!V4,2),1)</f>
        <v>H</v>
      </c>
      <c r="V27" s="9" t="str">
        <f>LEFT(RIGHT(Fixtures!W4,2),1)</f>
        <v>A</v>
      </c>
      <c r="W27" s="9" t="str">
        <f>LEFT(RIGHT(Fixtures!X4,2),1)</f>
        <v>H</v>
      </c>
      <c r="X27" s="9" t="str">
        <f>LEFT(RIGHT(Fixtures!Y4,2),1)</f>
        <v>A</v>
      </c>
      <c r="Y27" s="9" t="str">
        <f>LEFT(RIGHT(Fixtures!Z4,2),1)</f>
        <v>A</v>
      </c>
      <c r="Z27" s="9" t="str">
        <f>LEFT(RIGHT(Fixtures!AA4,2),1)</f>
        <v>H</v>
      </c>
      <c r="AA27" s="9" t="str">
        <f>LEFT(RIGHT(Fixtures!AB4,2),1)</f>
        <v>H</v>
      </c>
      <c r="AB27" s="9" t="str">
        <f>LEFT(RIGHT(Fixtures!AC4,2),1)</f>
        <v>A</v>
      </c>
      <c r="AC27" s="9" t="str">
        <f>LEFT(RIGHT(Fixtures!AD4,2),1)</f>
        <v>A</v>
      </c>
      <c r="AD27" s="9" t="str">
        <f>LEFT(RIGHT(Fixtures!AE4,2),1)</f>
        <v>H</v>
      </c>
      <c r="AE27" s="9" t="str">
        <f>LEFT(RIGHT(Fixtures!AF4,2),1)</f>
        <v>A</v>
      </c>
      <c r="AF27" s="9" t="str">
        <f>LEFT(RIGHT(Fixtures!AG4,2),1)</f>
        <v>H</v>
      </c>
      <c r="AG27" s="9" t="str">
        <f>LEFT(RIGHT(Fixtures!AH4,2),1)</f>
        <v>H</v>
      </c>
      <c r="AH27" s="9" t="str">
        <f>LEFT(RIGHT(Fixtures!AI4,2),1)</f>
        <v>A</v>
      </c>
      <c r="AI27" s="9" t="str">
        <f>LEFT(RIGHT(Fixtures!AJ4,2),1)</f>
        <v>H</v>
      </c>
      <c r="AJ27" s="9" t="str">
        <f>LEFT(RIGHT(Fixtures!AK4,2),1)</f>
        <v>A</v>
      </c>
      <c r="AK27" s="9" t="str">
        <f>LEFT(RIGHT(Fixtures!AL4,2),1)</f>
        <v>H</v>
      </c>
      <c r="AL27" s="9" t="str">
        <f>LEFT(RIGHT(Fixtures!AM4,2),1)</f>
        <v>A</v>
      </c>
      <c r="AM27" s="9" t="str">
        <f>LEFT(RIGHT(Fixtures!AN4,2),1)</f>
        <v>H</v>
      </c>
    </row>
    <row r="28" spans="1:39" ht="12.75" customHeight="1" x14ac:dyDescent="0.35">
      <c r="A28" s="68" t="str">
        <f t="shared" si="0"/>
        <v>Burnley</v>
      </c>
      <c r="B28" s="9" t="str">
        <f>LEFT(RIGHT(Fixtures!C5,2),1)</f>
        <v>A</v>
      </c>
      <c r="C28" s="9" t="str">
        <f>LEFT(RIGHT(Fixtures!D5,2),1)</f>
        <v>H</v>
      </c>
      <c r="D28" s="9" t="str">
        <f>LEFT(RIGHT(Fixtures!E5,2),1)</f>
        <v>A</v>
      </c>
      <c r="E28" s="9" t="str">
        <f>LEFT(RIGHT(Fixtures!F5,2),1)</f>
        <v>H</v>
      </c>
      <c r="F28" s="9" t="str">
        <f>LEFT(RIGHT(Fixtures!G5,2),1)</f>
        <v>A</v>
      </c>
      <c r="G28" s="9" t="str">
        <f>LEFT(RIGHT(Fixtures!H5,2),1)</f>
        <v>H</v>
      </c>
      <c r="H28" s="9" t="str">
        <f>LEFT(RIGHT(Fixtures!I5,2),1)</f>
        <v>A</v>
      </c>
      <c r="I28" s="9" t="str">
        <f>LEFT(RIGHT(Fixtures!J5,2),1)</f>
        <v>H</v>
      </c>
      <c r="J28" s="9" t="str">
        <f>LEFT(RIGHT(Fixtures!K5,2),1)</f>
        <v>A</v>
      </c>
      <c r="K28" s="9" t="str">
        <f>LEFT(RIGHT(Fixtures!L5,2),1)</f>
        <v>H</v>
      </c>
      <c r="L28" s="9" t="str">
        <f>LEFT(RIGHT(Fixtures!M5,2),1)</f>
        <v>A</v>
      </c>
      <c r="M28" s="9" t="str">
        <f>LEFT(RIGHT(Fixtures!N5,2),1)</f>
        <v>A</v>
      </c>
      <c r="N28" s="9" t="str">
        <f>LEFT(RIGHT(Fixtures!O5,2),1)</f>
        <v>H</v>
      </c>
      <c r="O28" s="9" t="str">
        <f>LEFT(RIGHT(Fixtures!P5,2),1)</f>
        <v>A</v>
      </c>
      <c r="P28" s="9" t="str">
        <f>LEFT(RIGHT(Fixtures!Q5,2),1)</f>
        <v>H</v>
      </c>
      <c r="Q28" s="9" t="str">
        <f>LEFT(RIGHT(Fixtures!R5,2),1)</f>
        <v>H</v>
      </c>
      <c r="R28" s="9" t="str">
        <f>LEFT(RIGHT(Fixtures!S5,2),1)</f>
        <v>A</v>
      </c>
      <c r="S28" s="9" t="str">
        <f>LEFT(RIGHT(Fixtures!T5,2),1)</f>
        <v>A</v>
      </c>
      <c r="T28" s="9" t="str">
        <f>LEFT(RIGHT(Fixtures!U5,2),1)</f>
        <v>H</v>
      </c>
      <c r="U28" s="9" t="str">
        <f>LEFT(RIGHT(Fixtures!V5,2),1)</f>
        <v>H</v>
      </c>
      <c r="V28" s="9" t="str">
        <f>LEFT(RIGHT(Fixtures!W5,2),1)</f>
        <v>A</v>
      </c>
      <c r="W28" s="9" t="str">
        <f>LEFT(RIGHT(Fixtures!X5,2),1)</f>
        <v>H</v>
      </c>
      <c r="X28" s="9" t="str">
        <f>LEFT(RIGHT(Fixtures!Y5,2),1)</f>
        <v>A</v>
      </c>
      <c r="Y28" s="9" t="str">
        <f>LEFT(RIGHT(Fixtures!Z5,2),1)</f>
        <v>A</v>
      </c>
      <c r="Z28" s="9" t="str">
        <f>LEFT(RIGHT(Fixtures!AA5,2),1)</f>
        <v>H</v>
      </c>
      <c r="AA28" s="9" t="str">
        <f>LEFT(RIGHT(Fixtures!AB5,2),1)</f>
        <v>A</v>
      </c>
      <c r="AB28" s="9" t="str">
        <f>LEFT(RIGHT(Fixtures!AC5,2),1)</f>
        <v>H</v>
      </c>
      <c r="AC28" s="9" t="str">
        <f>LEFT(RIGHT(Fixtures!AD5,2),1)</f>
        <v>A</v>
      </c>
      <c r="AD28" s="9" t="str">
        <f>LEFT(RIGHT(Fixtures!AE5,2),1)</f>
        <v>H</v>
      </c>
      <c r="AE28" s="9" t="str">
        <f>LEFT(RIGHT(Fixtures!AF5,2),1)</f>
        <v>A</v>
      </c>
      <c r="AF28" s="9" t="str">
        <f>LEFT(RIGHT(Fixtures!AG5,2),1)</f>
        <v>H</v>
      </c>
      <c r="AG28" s="9" t="str">
        <f>LEFT(RIGHT(Fixtures!AH5,2),1)</f>
        <v>H</v>
      </c>
      <c r="AH28" s="9" t="str">
        <f>LEFT(RIGHT(Fixtures!AI5,2),1)</f>
        <v>A</v>
      </c>
      <c r="AI28" s="9" t="str">
        <f>LEFT(RIGHT(Fixtures!AJ5,2),1)</f>
        <v>H</v>
      </c>
      <c r="AJ28" s="9" t="str">
        <f>LEFT(RIGHT(Fixtures!AK5,2),1)</f>
        <v>A</v>
      </c>
      <c r="AK28" s="9" t="str">
        <f>LEFT(RIGHT(Fixtures!AL5,2),1)</f>
        <v>H</v>
      </c>
      <c r="AL28" s="9" t="str">
        <f>LEFT(RIGHT(Fixtures!AM5,2),1)</f>
        <v>A</v>
      </c>
      <c r="AM28" s="9" t="str">
        <f>LEFT(RIGHT(Fixtures!AN5,2),1)</f>
        <v>H</v>
      </c>
    </row>
    <row r="29" spans="1:39" ht="12.75" customHeight="1" x14ac:dyDescent="0.35">
      <c r="A29" s="68" t="str">
        <f t="shared" si="0"/>
        <v>Cardiff</v>
      </c>
      <c r="B29" s="9" t="str">
        <f>LEFT(RIGHT(Fixtures!C6,2),1)</f>
        <v>A</v>
      </c>
      <c r="C29" s="9" t="str">
        <f>LEFT(RIGHT(Fixtures!D6,2),1)</f>
        <v>H</v>
      </c>
      <c r="D29" s="9" t="str">
        <f>LEFT(RIGHT(Fixtures!E6,2),1)</f>
        <v>A</v>
      </c>
      <c r="E29" s="9" t="str">
        <f>LEFT(RIGHT(Fixtures!F6,2),1)</f>
        <v>H</v>
      </c>
      <c r="F29" s="9" t="str">
        <f>LEFT(RIGHT(Fixtures!G6,2),1)</f>
        <v>A</v>
      </c>
      <c r="G29" s="9" t="str">
        <f>LEFT(RIGHT(Fixtures!H6,2),1)</f>
        <v>H</v>
      </c>
      <c r="H29" s="9" t="str">
        <f>LEFT(RIGHT(Fixtures!I6,2),1)</f>
        <v>H</v>
      </c>
      <c r="I29" s="9" t="str">
        <f>LEFT(RIGHT(Fixtures!J6,2),1)</f>
        <v>A</v>
      </c>
      <c r="J29" s="9" t="str">
        <f>LEFT(RIGHT(Fixtures!K6,2),1)</f>
        <v>H</v>
      </c>
      <c r="K29" s="9" t="str">
        <f>LEFT(RIGHT(Fixtures!L6,2),1)</f>
        <v>A</v>
      </c>
      <c r="L29" s="9" t="str">
        <f>LEFT(RIGHT(Fixtures!M6,2),1)</f>
        <v>H</v>
      </c>
      <c r="M29" s="9" t="str">
        <f>LEFT(RIGHT(Fixtures!N6,2),1)</f>
        <v>H</v>
      </c>
      <c r="N29" s="9" t="str">
        <f>LEFT(RIGHT(Fixtures!O6,2),1)</f>
        <v>A</v>
      </c>
      <c r="O29" s="9" t="str">
        <f>LEFT(RIGHT(Fixtures!P6,2),1)</f>
        <v>H</v>
      </c>
      <c r="P29" s="9" t="str">
        <f>LEFT(RIGHT(Fixtures!Q6,2),1)</f>
        <v>A</v>
      </c>
      <c r="Q29" s="9" t="str">
        <f>LEFT(RIGHT(Fixtures!R6,2),1)</f>
        <v>H</v>
      </c>
      <c r="R29" s="9" t="str">
        <f>LEFT(RIGHT(Fixtures!S6,2),1)</f>
        <v>A</v>
      </c>
      <c r="S29" s="9" t="str">
        <f>LEFT(RIGHT(Fixtures!T6,2),1)</f>
        <v>H</v>
      </c>
      <c r="T29" s="9" t="str">
        <f>LEFT(RIGHT(Fixtures!U6,2),1)</f>
        <v>A</v>
      </c>
      <c r="U29" s="9" t="str">
        <f>LEFT(RIGHT(Fixtures!V6,2),1)</f>
        <v>A</v>
      </c>
      <c r="V29" s="9" t="str">
        <f>LEFT(RIGHT(Fixtures!W6,2),1)</f>
        <v>H</v>
      </c>
      <c r="W29" s="9" t="str">
        <f>LEFT(RIGHT(Fixtures!X6,2),1)</f>
        <v>H</v>
      </c>
      <c r="X29" s="9" t="str">
        <f>LEFT(RIGHT(Fixtures!Y6,2),1)</f>
        <v>A</v>
      </c>
      <c r="Y29" s="9" t="str">
        <f>LEFT(RIGHT(Fixtures!Z6,2),1)</f>
        <v>A</v>
      </c>
      <c r="Z29" s="9" t="str">
        <f>LEFT(RIGHT(Fixtures!AA6,2),1)</f>
        <v>H</v>
      </c>
      <c r="AA29" s="9" t="str">
        <f>LEFT(RIGHT(Fixtures!AB6,2),1)</f>
        <v>A</v>
      </c>
      <c r="AB29" s="9" t="str">
        <f>LEFT(RIGHT(Fixtures!AC6,2),1)</f>
        <v>H</v>
      </c>
      <c r="AC29" s="9" t="str">
        <f>LEFT(RIGHT(Fixtures!AD6,2),1)</f>
        <v>H</v>
      </c>
      <c r="AD29" s="9" t="str">
        <f>LEFT(RIGHT(Fixtures!AE6,2),1)</f>
        <v>A</v>
      </c>
      <c r="AE29" s="9" t="str">
        <f>LEFT(RIGHT(Fixtures!AF6,2),1)</f>
        <v>H</v>
      </c>
      <c r="AF29" s="9" t="str">
        <f>LEFT(RIGHT(Fixtures!AG6,2),1)</f>
        <v>A</v>
      </c>
      <c r="AG29" s="9" t="str">
        <f>LEFT(RIGHT(Fixtures!AH6,2),1)</f>
        <v>H</v>
      </c>
      <c r="AH29" s="9" t="str">
        <f>LEFT(RIGHT(Fixtures!AI6,2),1)</f>
        <v>A</v>
      </c>
      <c r="AI29" s="9" t="str">
        <f>LEFT(RIGHT(Fixtures!AJ6,2),1)</f>
        <v>A</v>
      </c>
      <c r="AJ29" s="9" t="str">
        <f>LEFT(RIGHT(Fixtures!AK6,2),1)</f>
        <v>H</v>
      </c>
      <c r="AK29" s="9" t="str">
        <f>LEFT(RIGHT(Fixtures!AL6,2),1)</f>
        <v>A</v>
      </c>
      <c r="AL29" s="9" t="str">
        <f>LEFT(RIGHT(Fixtures!AM6,2),1)</f>
        <v>H</v>
      </c>
      <c r="AM29" s="9" t="str">
        <f>LEFT(RIGHT(Fixtures!AN6,2),1)</f>
        <v>A</v>
      </c>
    </row>
    <row r="30" spans="1:39" ht="12.75" customHeight="1" x14ac:dyDescent="0.35">
      <c r="A30" s="68" t="str">
        <f t="shared" si="0"/>
        <v>Chelsea</v>
      </c>
      <c r="B30" s="9" t="str">
        <f>LEFT(RIGHT(Fixtures!C7,2),1)</f>
        <v>A</v>
      </c>
      <c r="C30" s="9" t="str">
        <f>LEFT(RIGHT(Fixtures!D7,2),1)</f>
        <v>H</v>
      </c>
      <c r="D30" s="9" t="str">
        <f>LEFT(RIGHT(Fixtures!E7,2),1)</f>
        <v>A</v>
      </c>
      <c r="E30" s="9" t="str">
        <f>LEFT(RIGHT(Fixtures!F7,2),1)</f>
        <v>H</v>
      </c>
      <c r="F30" s="9" t="str">
        <f>LEFT(RIGHT(Fixtures!G7,2),1)</f>
        <v>H</v>
      </c>
      <c r="G30" s="9" t="str">
        <f>LEFT(RIGHT(Fixtures!H7,2),1)</f>
        <v>A</v>
      </c>
      <c r="H30" s="9" t="str">
        <f>LEFT(RIGHT(Fixtures!I7,2),1)</f>
        <v>H</v>
      </c>
      <c r="I30" s="9" t="str">
        <f>LEFT(RIGHT(Fixtures!J7,2),1)</f>
        <v>A</v>
      </c>
      <c r="J30" s="9" t="str">
        <f>LEFT(RIGHT(Fixtures!K7,2),1)</f>
        <v>H</v>
      </c>
      <c r="K30" s="9" t="str">
        <f>LEFT(RIGHT(Fixtures!L7,2),1)</f>
        <v>A</v>
      </c>
      <c r="L30" s="9" t="str">
        <f>LEFT(RIGHT(Fixtures!M7,2),1)</f>
        <v>H</v>
      </c>
      <c r="M30" s="9" t="str">
        <f>LEFT(RIGHT(Fixtures!N7,2),1)</f>
        <v>H</v>
      </c>
      <c r="N30" s="9" t="str">
        <f>LEFT(RIGHT(Fixtures!O7,2),1)</f>
        <v>A</v>
      </c>
      <c r="O30" s="9" t="str">
        <f>LEFT(RIGHT(Fixtures!P7,2),1)</f>
        <v>H</v>
      </c>
      <c r="P30" s="9" t="str">
        <f>LEFT(RIGHT(Fixtures!Q7,2),1)</f>
        <v>A</v>
      </c>
      <c r="Q30" s="9" t="str">
        <f>LEFT(RIGHT(Fixtures!R7,2),1)</f>
        <v>H</v>
      </c>
      <c r="R30" s="9" t="str">
        <f>LEFT(RIGHT(Fixtures!S7,2),1)</f>
        <v>A</v>
      </c>
      <c r="S30" s="9" t="str">
        <f>LEFT(RIGHT(Fixtures!T7,2),1)</f>
        <v>H</v>
      </c>
      <c r="T30" s="9" t="str">
        <f>LEFT(RIGHT(Fixtures!U7,2),1)</f>
        <v>A</v>
      </c>
      <c r="U30" s="9" t="str">
        <f>LEFT(RIGHT(Fixtures!V7,2),1)</f>
        <v>A</v>
      </c>
      <c r="V30" s="9" t="str">
        <f>LEFT(RIGHT(Fixtures!W7,2),1)</f>
        <v>H</v>
      </c>
      <c r="W30" s="9" t="str">
        <f>LEFT(RIGHT(Fixtures!X7,2),1)</f>
        <v>H</v>
      </c>
      <c r="X30" s="9" t="str">
        <f>LEFT(RIGHT(Fixtures!Y7,2),1)</f>
        <v>A</v>
      </c>
      <c r="Y30" s="9" t="str">
        <f>LEFT(RIGHT(Fixtures!Z7,2),1)</f>
        <v>A</v>
      </c>
      <c r="Z30" s="9" t="str">
        <f>LEFT(RIGHT(Fixtures!AA7,2),1)</f>
        <v>H</v>
      </c>
      <c r="AA30" s="9" t="str">
        <f>LEFT(RIGHT(Fixtures!AB7,2),1)</f>
        <v>A</v>
      </c>
      <c r="AB30" s="9" t="str">
        <f>LEFT(RIGHT(Fixtures!AC7,2),1)</f>
        <v>H</v>
      </c>
      <c r="AC30" s="9" t="str">
        <f>LEFT(RIGHT(Fixtures!AD7,2),1)</f>
        <v>H</v>
      </c>
      <c r="AD30" s="9" t="str">
        <f>LEFT(RIGHT(Fixtures!AE7,2),1)</f>
        <v>A</v>
      </c>
      <c r="AE30" s="9" t="str">
        <f>LEFT(RIGHT(Fixtures!AF7,2),1)</f>
        <v>H</v>
      </c>
      <c r="AF30" s="9" t="str">
        <f>LEFT(RIGHT(Fixtures!AG7,2),1)</f>
        <v>A</v>
      </c>
      <c r="AG30" s="9" t="str">
        <f>LEFT(RIGHT(Fixtures!AH7,2),1)</f>
        <v>A</v>
      </c>
      <c r="AH30" s="9" t="str">
        <f>LEFT(RIGHT(Fixtures!AI7,2),1)</f>
        <v>H</v>
      </c>
      <c r="AI30" s="9" t="str">
        <f>LEFT(RIGHT(Fixtures!AJ7,2),1)</f>
        <v>A</v>
      </c>
      <c r="AJ30" s="9" t="str">
        <f>LEFT(RIGHT(Fixtures!AK7,2),1)</f>
        <v>H</v>
      </c>
      <c r="AK30" s="9" t="str">
        <f>LEFT(RIGHT(Fixtures!AL7,2),1)</f>
        <v>A</v>
      </c>
      <c r="AL30" s="9" t="str">
        <f>LEFT(RIGHT(Fixtures!AM7,2),1)</f>
        <v>H</v>
      </c>
      <c r="AM30" s="9" t="str">
        <f>LEFT(RIGHT(Fixtures!AN7,2),1)</f>
        <v>A</v>
      </c>
    </row>
    <row r="31" spans="1:39" ht="12.75" customHeight="1" x14ac:dyDescent="0.35">
      <c r="A31" s="68" t="str">
        <f t="shared" si="0"/>
        <v>Crystal Palace</v>
      </c>
      <c r="B31" s="9" t="str">
        <f>LEFT(RIGHT(Fixtures!C8,2),1)</f>
        <v>A</v>
      </c>
      <c r="C31" s="9" t="str">
        <f>LEFT(RIGHT(Fixtures!D8,2),1)</f>
        <v>H</v>
      </c>
      <c r="D31" s="9" t="str">
        <f>LEFT(RIGHT(Fixtures!E8,2),1)</f>
        <v>A</v>
      </c>
      <c r="E31" s="9" t="str">
        <f>LEFT(RIGHT(Fixtures!F8,2),1)</f>
        <v>H</v>
      </c>
      <c r="F31" s="9" t="str">
        <f>LEFT(RIGHT(Fixtures!G8,2),1)</f>
        <v>A</v>
      </c>
      <c r="G31" s="9" t="str">
        <f>LEFT(RIGHT(Fixtures!H8,2),1)</f>
        <v>H</v>
      </c>
      <c r="H31" s="9" t="str">
        <f>LEFT(RIGHT(Fixtures!I8,2),1)</f>
        <v>A</v>
      </c>
      <c r="I31" s="9" t="str">
        <f>LEFT(RIGHT(Fixtures!J8,2),1)</f>
        <v>H</v>
      </c>
      <c r="J31" s="9" t="str">
        <f>LEFT(RIGHT(Fixtures!K8,2),1)</f>
        <v>A</v>
      </c>
      <c r="K31" s="9" t="str">
        <f>LEFT(RIGHT(Fixtures!L8,2),1)</f>
        <v>H</v>
      </c>
      <c r="L31" s="9" t="str">
        <f>LEFT(RIGHT(Fixtures!M8,2),1)</f>
        <v>A</v>
      </c>
      <c r="M31" s="9" t="str">
        <f>LEFT(RIGHT(Fixtures!N8,2),1)</f>
        <v>H</v>
      </c>
      <c r="N31" s="9" t="str">
        <f>LEFT(RIGHT(Fixtures!O8,2),1)</f>
        <v>A</v>
      </c>
      <c r="O31" s="9" t="str">
        <f>LEFT(RIGHT(Fixtures!P8,2),1)</f>
        <v>H</v>
      </c>
      <c r="P31" s="9" t="str">
        <f>LEFT(RIGHT(Fixtures!Q8,2),1)</f>
        <v>A</v>
      </c>
      <c r="Q31" s="9" t="str">
        <f>LEFT(RIGHT(Fixtures!R8,2),1)</f>
        <v>A</v>
      </c>
      <c r="R31" s="9" t="str">
        <f>LEFT(RIGHT(Fixtures!S8,2),1)</f>
        <v>H</v>
      </c>
      <c r="S31" s="9" t="str">
        <f>LEFT(RIGHT(Fixtures!T8,2),1)</f>
        <v>A</v>
      </c>
      <c r="T31" s="9" t="str">
        <f>LEFT(RIGHT(Fixtures!U8,2),1)</f>
        <v>H</v>
      </c>
      <c r="U31" s="9" t="str">
        <f>LEFT(RIGHT(Fixtures!V8,2),1)</f>
        <v>H</v>
      </c>
      <c r="V31" s="9" t="str">
        <f>LEFT(RIGHT(Fixtures!W8,2),1)</f>
        <v>A</v>
      </c>
      <c r="W31" s="9" t="str">
        <f>LEFT(RIGHT(Fixtures!X8,2),1)</f>
        <v>H</v>
      </c>
      <c r="X31" s="9" t="str">
        <f>LEFT(RIGHT(Fixtures!Y8,2),1)</f>
        <v>A</v>
      </c>
      <c r="Y31" s="9" t="str">
        <f>LEFT(RIGHT(Fixtures!Z8,2),1)</f>
        <v>A</v>
      </c>
      <c r="Z31" s="9" t="str">
        <f>LEFT(RIGHT(Fixtures!AA8,2),1)</f>
        <v>H</v>
      </c>
      <c r="AA31" s="9" t="str">
        <f>LEFT(RIGHT(Fixtures!AB8,2),1)</f>
        <v>H</v>
      </c>
      <c r="AB31" s="9" t="str">
        <f>LEFT(RIGHT(Fixtures!AC8,2),1)</f>
        <v>A</v>
      </c>
      <c r="AC31" s="9" t="str">
        <f>LEFT(RIGHT(Fixtures!AD8,2),1)</f>
        <v>H</v>
      </c>
      <c r="AD31" s="9" t="str">
        <f>LEFT(RIGHT(Fixtures!AE8,2),1)</f>
        <v>A</v>
      </c>
      <c r="AE31" s="9" t="str">
        <f>LEFT(RIGHT(Fixtures!AF8,2),1)</f>
        <v>H</v>
      </c>
      <c r="AF31" s="9" t="str">
        <f>LEFT(RIGHT(Fixtures!AG8,2),1)</f>
        <v>A</v>
      </c>
      <c r="AG31" s="9" t="str">
        <f>LEFT(RIGHT(Fixtures!AH8,2),1)</f>
        <v>H</v>
      </c>
      <c r="AH31" s="9" t="str">
        <f>LEFT(RIGHT(Fixtures!AI8,2),1)</f>
        <v>A</v>
      </c>
      <c r="AI31" s="9" t="str">
        <f>LEFT(RIGHT(Fixtures!AJ8,2),1)</f>
        <v>H</v>
      </c>
      <c r="AJ31" s="9" t="str">
        <f>LEFT(RIGHT(Fixtures!AK8,2),1)</f>
        <v>A</v>
      </c>
      <c r="AK31" s="9" t="str">
        <f>LEFT(RIGHT(Fixtures!AL8,2),1)</f>
        <v>H</v>
      </c>
      <c r="AL31" s="9" t="str">
        <f>LEFT(RIGHT(Fixtures!AM8,2),1)</f>
        <v>A</v>
      </c>
      <c r="AM31" s="9" t="str">
        <f>LEFT(RIGHT(Fixtures!AN8,2),1)</f>
        <v>H</v>
      </c>
    </row>
    <row r="32" spans="1:39" ht="12.75" customHeight="1" x14ac:dyDescent="0.35">
      <c r="A32" s="68" t="str">
        <f t="shared" si="0"/>
        <v>Everton</v>
      </c>
      <c r="B32" s="9" t="str">
        <f>LEFT(RIGHT(Fixtures!C9,2),1)</f>
        <v>A</v>
      </c>
      <c r="C32" s="9" t="str">
        <f>LEFT(RIGHT(Fixtures!D9,2),1)</f>
        <v>H</v>
      </c>
      <c r="D32" s="9" t="str">
        <f>LEFT(RIGHT(Fixtures!E9,2),1)</f>
        <v>A</v>
      </c>
      <c r="E32" s="9" t="str">
        <f>LEFT(RIGHT(Fixtures!F9,2),1)</f>
        <v>H</v>
      </c>
      <c r="F32" s="9" t="str">
        <f>LEFT(RIGHT(Fixtures!G9,2),1)</f>
        <v>H</v>
      </c>
      <c r="G32" s="9" t="str">
        <f>LEFT(RIGHT(Fixtures!H9,2),1)</f>
        <v>A</v>
      </c>
      <c r="H32" s="9" t="str">
        <f>LEFT(RIGHT(Fixtures!I9,2),1)</f>
        <v>H</v>
      </c>
      <c r="I32" s="9" t="str">
        <f>LEFT(RIGHT(Fixtures!J9,2),1)</f>
        <v>A</v>
      </c>
      <c r="J32" s="9" t="str">
        <f>LEFT(RIGHT(Fixtures!K9,2),1)</f>
        <v>H</v>
      </c>
      <c r="K32" s="9" t="str">
        <f>LEFT(RIGHT(Fixtures!L9,2),1)</f>
        <v>A</v>
      </c>
      <c r="L32" s="9" t="str">
        <f>LEFT(RIGHT(Fixtures!M9,2),1)</f>
        <v>H</v>
      </c>
      <c r="M32" s="9" t="str">
        <f>LEFT(RIGHT(Fixtures!N9,2),1)</f>
        <v>A</v>
      </c>
      <c r="N32" s="9" t="str">
        <f>LEFT(RIGHT(Fixtures!O9,2),1)</f>
        <v>H</v>
      </c>
      <c r="O32" s="9" t="str">
        <f>LEFT(RIGHT(Fixtures!P9,2),1)</f>
        <v>A</v>
      </c>
      <c r="P32" s="9" t="str">
        <f>LEFT(RIGHT(Fixtures!Q9,2),1)</f>
        <v>H</v>
      </c>
      <c r="Q32" s="9" t="str">
        <f>LEFT(RIGHT(Fixtures!R9,2),1)</f>
        <v>H</v>
      </c>
      <c r="R32" s="9" t="str">
        <f>LEFT(RIGHT(Fixtures!S9,2),1)</f>
        <v>A</v>
      </c>
      <c r="S32" s="9" t="str">
        <f>LEFT(RIGHT(Fixtures!T9,2),1)</f>
        <v>H</v>
      </c>
      <c r="T32" s="9" t="str">
        <f>LEFT(RIGHT(Fixtures!U9,2),1)</f>
        <v>A</v>
      </c>
      <c r="U32" s="9" t="str">
        <f>LEFT(RIGHT(Fixtures!V9,2),1)</f>
        <v>A</v>
      </c>
      <c r="V32" s="9" t="str">
        <f>LEFT(RIGHT(Fixtures!W9,2),1)</f>
        <v>H</v>
      </c>
      <c r="W32" s="9" t="str">
        <f>LEFT(RIGHT(Fixtures!X9,2),1)</f>
        <v>H</v>
      </c>
      <c r="X32" s="9" t="str">
        <f>LEFT(RIGHT(Fixtures!Y9,2),1)</f>
        <v>A</v>
      </c>
      <c r="Y32" s="9" t="str">
        <f>LEFT(RIGHT(Fixtures!Z9,2),1)</f>
        <v>A</v>
      </c>
      <c r="Z32" s="9" t="str">
        <f>LEFT(RIGHT(Fixtures!AA9,2),1)</f>
        <v>H</v>
      </c>
      <c r="AA32" s="9" t="str">
        <f>LEFT(RIGHT(Fixtures!AB9,2),1)</f>
        <v>A</v>
      </c>
      <c r="AB32" s="9" t="str">
        <f>LEFT(RIGHT(Fixtures!AC9,2),1)</f>
        <v>H</v>
      </c>
      <c r="AC32" s="9" t="str">
        <f>LEFT(RIGHT(Fixtures!AD9,2),1)</f>
        <v>A</v>
      </c>
      <c r="AD32" s="9" t="str">
        <f>LEFT(RIGHT(Fixtures!AE9,2),1)</f>
        <v>H</v>
      </c>
      <c r="AE32" s="9" t="str">
        <f>LEFT(RIGHT(Fixtures!AF9,2),1)</f>
        <v>A</v>
      </c>
      <c r="AF32" s="9" t="str">
        <f>LEFT(RIGHT(Fixtures!AG9,2),1)</f>
        <v>H</v>
      </c>
      <c r="AG32" s="9" t="str">
        <f>LEFT(RIGHT(Fixtures!AH9,2),1)</f>
        <v>A</v>
      </c>
      <c r="AH32" s="9" t="str">
        <f>LEFT(RIGHT(Fixtures!AI9,2),1)</f>
        <v>H</v>
      </c>
      <c r="AI32" s="9" t="str">
        <f>LEFT(RIGHT(Fixtures!AJ9,2),1)</f>
        <v>A</v>
      </c>
      <c r="AJ32" s="9" t="str">
        <f>LEFT(RIGHT(Fixtures!AK9,2),1)</f>
        <v>H</v>
      </c>
      <c r="AK32" s="9" t="str">
        <f>LEFT(RIGHT(Fixtures!AL9,2),1)</f>
        <v>A</v>
      </c>
      <c r="AL32" s="9" t="str">
        <f>LEFT(RIGHT(Fixtures!AM9,2),1)</f>
        <v>H</v>
      </c>
      <c r="AM32" s="9" t="str">
        <f>LEFT(RIGHT(Fixtures!AN9,2),1)</f>
        <v>A</v>
      </c>
    </row>
    <row r="33" spans="1:39" ht="12.75" customHeight="1" x14ac:dyDescent="0.35">
      <c r="A33" s="68" t="str">
        <f t="shared" si="0"/>
        <v>Fulham</v>
      </c>
      <c r="B33" s="9" t="str">
        <f>LEFT(RIGHT(Fixtures!C10,2),1)</f>
        <v>H</v>
      </c>
      <c r="C33" s="9" t="str">
        <f>LEFT(RIGHT(Fixtures!D10,2),1)</f>
        <v>A</v>
      </c>
      <c r="D33" s="9" t="str">
        <f>LEFT(RIGHT(Fixtures!E10,2),1)</f>
        <v>H</v>
      </c>
      <c r="E33" s="9" t="str">
        <f>LEFT(RIGHT(Fixtures!F10,2),1)</f>
        <v>A</v>
      </c>
      <c r="F33" s="9" t="str">
        <f>LEFT(RIGHT(Fixtures!G10,2),1)</f>
        <v>A</v>
      </c>
      <c r="G33" s="9" t="str">
        <f>LEFT(RIGHT(Fixtures!H10,2),1)</f>
        <v>H</v>
      </c>
      <c r="H33" s="9" t="str">
        <f>LEFT(RIGHT(Fixtures!I10,2),1)</f>
        <v>A</v>
      </c>
      <c r="I33" s="9" t="str">
        <f>LEFT(RIGHT(Fixtures!J10,2),1)</f>
        <v>H</v>
      </c>
      <c r="J33" s="9" t="str">
        <f>LEFT(RIGHT(Fixtures!K10,2),1)</f>
        <v>A</v>
      </c>
      <c r="K33" s="9" t="str">
        <f>LEFT(RIGHT(Fixtures!L10,2),1)</f>
        <v>H</v>
      </c>
      <c r="L33" s="9" t="str">
        <f>LEFT(RIGHT(Fixtures!M10,2),1)</f>
        <v>A</v>
      </c>
      <c r="M33" s="9" t="str">
        <f>LEFT(RIGHT(Fixtures!N10,2),1)</f>
        <v>A</v>
      </c>
      <c r="N33" s="9" t="str">
        <f>LEFT(RIGHT(Fixtures!O10,2),1)</f>
        <v>H</v>
      </c>
      <c r="O33" s="9" t="str">
        <f>LEFT(RIGHT(Fixtures!P10,2),1)</f>
        <v>A</v>
      </c>
      <c r="P33" s="9" t="str">
        <f>LEFT(RIGHT(Fixtures!Q10,2),1)</f>
        <v>H</v>
      </c>
      <c r="Q33" s="9" t="str">
        <f>LEFT(RIGHT(Fixtures!R10,2),1)</f>
        <v>A</v>
      </c>
      <c r="R33" s="9" t="str">
        <f>LEFT(RIGHT(Fixtures!S10,2),1)</f>
        <v>H</v>
      </c>
      <c r="S33" s="9" t="str">
        <f>LEFT(RIGHT(Fixtures!T10,2),1)</f>
        <v>A</v>
      </c>
      <c r="T33" s="9" t="str">
        <f>LEFT(RIGHT(Fixtures!U10,2),1)</f>
        <v>H</v>
      </c>
      <c r="U33" s="9" t="str">
        <f>LEFT(RIGHT(Fixtures!V10,2),1)</f>
        <v>H</v>
      </c>
      <c r="V33" s="9" t="str">
        <f>LEFT(RIGHT(Fixtures!W10,2),1)</f>
        <v>A</v>
      </c>
      <c r="W33" s="9" t="str">
        <f>LEFT(RIGHT(Fixtures!X10,2),1)</f>
        <v>A</v>
      </c>
      <c r="X33" s="9" t="str">
        <f>LEFT(RIGHT(Fixtures!Y10,2),1)</f>
        <v>H</v>
      </c>
      <c r="Y33" s="9" t="str">
        <f>LEFT(RIGHT(Fixtures!Z10,2),1)</f>
        <v>H</v>
      </c>
      <c r="Z33" s="9" t="str">
        <f>LEFT(RIGHT(Fixtures!AA10,2),1)</f>
        <v>A</v>
      </c>
      <c r="AA33" s="9" t="str">
        <f>LEFT(RIGHT(Fixtures!AB10,2),1)</f>
        <v>H</v>
      </c>
      <c r="AB33" s="9" t="str">
        <f>LEFT(RIGHT(Fixtures!AC10,2),1)</f>
        <v>A</v>
      </c>
      <c r="AC33" s="9" t="str">
        <f>LEFT(RIGHT(Fixtures!AD10,2),1)</f>
        <v>A</v>
      </c>
      <c r="AD33" s="9" t="str">
        <f>LEFT(RIGHT(Fixtures!AE10,2),1)</f>
        <v>H</v>
      </c>
      <c r="AE33" s="9" t="str">
        <f>LEFT(RIGHT(Fixtures!AF10,2),1)</f>
        <v>A</v>
      </c>
      <c r="AF33" s="9" t="str">
        <f>LEFT(RIGHT(Fixtures!AG10,2),1)</f>
        <v>H</v>
      </c>
      <c r="AG33" s="9" t="str">
        <f>LEFT(RIGHT(Fixtures!AH10,2),1)</f>
        <v>H</v>
      </c>
      <c r="AH33" s="9" t="str">
        <f>LEFT(RIGHT(Fixtures!AI10,2),1)</f>
        <v>A</v>
      </c>
      <c r="AI33" s="9" t="str">
        <f>LEFT(RIGHT(Fixtures!AJ10,2),1)</f>
        <v>H</v>
      </c>
      <c r="AJ33" s="9" t="str">
        <f>LEFT(RIGHT(Fixtures!AK10,2),1)</f>
        <v>A</v>
      </c>
      <c r="AK33" s="9" t="str">
        <f>LEFT(RIGHT(Fixtures!AL10,2),1)</f>
        <v>H</v>
      </c>
      <c r="AL33" s="9" t="str">
        <f>LEFT(RIGHT(Fixtures!AM10,2),1)</f>
        <v>A</v>
      </c>
      <c r="AM33" s="9" t="str">
        <f>LEFT(RIGHT(Fixtures!AN10,2),1)</f>
        <v>H</v>
      </c>
    </row>
    <row r="34" spans="1:39" ht="12.75" customHeight="1" x14ac:dyDescent="0.35">
      <c r="A34" s="68" t="str">
        <f t="shared" si="0"/>
        <v>Huddersfield</v>
      </c>
      <c r="B34" s="9" t="str">
        <f>LEFT(RIGHT(Fixtures!C11,2),1)</f>
        <v>H</v>
      </c>
      <c r="C34" s="9" t="str">
        <f>LEFT(RIGHT(Fixtures!D11,2),1)</f>
        <v>A</v>
      </c>
      <c r="D34" s="9" t="str">
        <f>LEFT(RIGHT(Fixtures!E11,2),1)</f>
        <v>H</v>
      </c>
      <c r="E34" s="9" t="str">
        <f>LEFT(RIGHT(Fixtures!F11,2),1)</f>
        <v>A</v>
      </c>
      <c r="F34" s="9" t="str">
        <f>LEFT(RIGHT(Fixtures!G11,2),1)</f>
        <v>H</v>
      </c>
      <c r="G34" s="9" t="str">
        <f>LEFT(RIGHT(Fixtures!H11,2),1)</f>
        <v>A</v>
      </c>
      <c r="H34" s="9" t="str">
        <f>LEFT(RIGHT(Fixtures!I11,2),1)</f>
        <v>H</v>
      </c>
      <c r="I34" s="9" t="str">
        <f>LEFT(RIGHT(Fixtures!J11,2),1)</f>
        <v>A</v>
      </c>
      <c r="J34" s="9" t="str">
        <f>LEFT(RIGHT(Fixtures!K11,2),1)</f>
        <v>H</v>
      </c>
      <c r="K34" s="9" t="str">
        <f>LEFT(RIGHT(Fixtures!L11,2),1)</f>
        <v>A</v>
      </c>
      <c r="L34" s="9" t="str">
        <f>LEFT(RIGHT(Fixtures!M11,2),1)</f>
        <v>H</v>
      </c>
      <c r="M34" s="9" t="str">
        <f>LEFT(RIGHT(Fixtures!N11,2),1)</f>
        <v>H</v>
      </c>
      <c r="N34" s="9" t="str">
        <f>LEFT(RIGHT(Fixtures!O11,2),1)</f>
        <v>A</v>
      </c>
      <c r="O34" s="9" t="str">
        <f>LEFT(RIGHT(Fixtures!P11,2),1)</f>
        <v>H</v>
      </c>
      <c r="P34" s="9" t="str">
        <f>LEFT(RIGHT(Fixtures!Q11,2),1)</f>
        <v>A</v>
      </c>
      <c r="Q34" s="9" t="str">
        <f>LEFT(RIGHT(Fixtures!R11,2),1)</f>
        <v>A</v>
      </c>
      <c r="R34" s="9" t="str">
        <f>LEFT(RIGHT(Fixtures!S11,2),1)</f>
        <v>H</v>
      </c>
      <c r="S34" s="9" t="str">
        <f>LEFT(RIGHT(Fixtures!T11,2),1)</f>
        <v>H</v>
      </c>
      <c r="T34" s="9" t="str">
        <f>LEFT(RIGHT(Fixtures!U11,2),1)</f>
        <v>A</v>
      </c>
      <c r="U34" s="9" t="str">
        <f>LEFT(RIGHT(Fixtures!V11,2),1)</f>
        <v>A</v>
      </c>
      <c r="V34" s="9" t="str">
        <f>LEFT(RIGHT(Fixtures!W11,2),1)</f>
        <v>H</v>
      </c>
      <c r="W34" s="9" t="str">
        <f>LEFT(RIGHT(Fixtures!X11,2),1)</f>
        <v>A</v>
      </c>
      <c r="X34" s="9" t="str">
        <f>LEFT(RIGHT(Fixtures!Y11,2),1)</f>
        <v>H</v>
      </c>
      <c r="Y34" s="9" t="str">
        <f>LEFT(RIGHT(Fixtures!Z11,2),1)</f>
        <v>H</v>
      </c>
      <c r="Z34" s="9" t="str">
        <f>LEFT(RIGHT(Fixtures!AA11,2),1)</f>
        <v>A</v>
      </c>
      <c r="AA34" s="9" t="str">
        <f>LEFT(RIGHT(Fixtures!AB11,2),1)</f>
        <v>H</v>
      </c>
      <c r="AB34" s="9" t="str">
        <f>LEFT(RIGHT(Fixtures!AC11,2),1)</f>
        <v>A</v>
      </c>
      <c r="AC34" s="9" t="str">
        <f>LEFT(RIGHT(Fixtures!AD11,2),1)</f>
        <v>H</v>
      </c>
      <c r="AD34" s="9" t="str">
        <f>LEFT(RIGHT(Fixtures!AE11,2),1)</f>
        <v>A</v>
      </c>
      <c r="AE34" s="9" t="str">
        <f>LEFT(RIGHT(Fixtures!AF11,2),1)</f>
        <v>H</v>
      </c>
      <c r="AF34" s="9" t="str">
        <f>LEFT(RIGHT(Fixtures!AG11,2),1)</f>
        <v>A</v>
      </c>
      <c r="AG34" s="9" t="str">
        <f>LEFT(RIGHT(Fixtures!AH11,2),1)</f>
        <v>A</v>
      </c>
      <c r="AH34" s="9" t="str">
        <f>LEFT(RIGHT(Fixtures!AI11,2),1)</f>
        <v>H</v>
      </c>
      <c r="AI34" s="9" t="str">
        <f>LEFT(RIGHT(Fixtures!AJ11,2),1)</f>
        <v>A</v>
      </c>
      <c r="AJ34" s="9" t="str">
        <f>LEFT(RIGHT(Fixtures!AK11,2),1)</f>
        <v>H</v>
      </c>
      <c r="AK34" s="9" t="str">
        <f>LEFT(RIGHT(Fixtures!AL11,2),1)</f>
        <v>A</v>
      </c>
      <c r="AL34" s="9" t="str">
        <f>LEFT(RIGHT(Fixtures!AM11,2),1)</f>
        <v>H</v>
      </c>
      <c r="AM34" s="9" t="str">
        <f>LEFT(RIGHT(Fixtures!AN11,2),1)</f>
        <v>A</v>
      </c>
    </row>
    <row r="35" spans="1:39" ht="12.75" customHeight="1" x14ac:dyDescent="0.35">
      <c r="A35" s="68" t="str">
        <f t="shared" si="0"/>
        <v>Leicester</v>
      </c>
      <c r="B35" s="9" t="str">
        <f>LEFT(RIGHT(Fixtures!C12,2),1)</f>
        <v>A</v>
      </c>
      <c r="C35" s="9" t="str">
        <f>LEFT(RIGHT(Fixtures!D12,2),1)</f>
        <v>H</v>
      </c>
      <c r="D35" s="9" t="str">
        <f>LEFT(RIGHT(Fixtures!E12,2),1)</f>
        <v>A</v>
      </c>
      <c r="E35" s="9" t="str">
        <f>LEFT(RIGHT(Fixtures!F12,2),1)</f>
        <v>H</v>
      </c>
      <c r="F35" s="9" t="str">
        <f>LEFT(RIGHT(Fixtures!G12,2),1)</f>
        <v>A</v>
      </c>
      <c r="G35" s="9" t="str">
        <f>LEFT(RIGHT(Fixtures!H12,2),1)</f>
        <v>H</v>
      </c>
      <c r="H35" s="9" t="str">
        <f>LEFT(RIGHT(Fixtures!I12,2),1)</f>
        <v>A</v>
      </c>
      <c r="I35" s="9" t="str">
        <f>LEFT(RIGHT(Fixtures!J12,2),1)</f>
        <v>H</v>
      </c>
      <c r="J35" s="9" t="str">
        <f>LEFT(RIGHT(Fixtures!K12,2),1)</f>
        <v>A</v>
      </c>
      <c r="K35" s="9" t="str">
        <f>LEFT(RIGHT(Fixtures!L12,2),1)</f>
        <v>H</v>
      </c>
      <c r="L35" s="9" t="str">
        <f>LEFT(RIGHT(Fixtures!M12,2),1)</f>
        <v>A</v>
      </c>
      <c r="M35" s="9" t="str">
        <f>LEFT(RIGHT(Fixtures!N12,2),1)</f>
        <v>H</v>
      </c>
      <c r="N35" s="9" t="str">
        <f>LEFT(RIGHT(Fixtures!O12,2),1)</f>
        <v>A</v>
      </c>
      <c r="O35" s="9" t="str">
        <f>LEFT(RIGHT(Fixtures!P12,2),1)</f>
        <v>H</v>
      </c>
      <c r="P35" s="9" t="str">
        <f>LEFT(RIGHT(Fixtures!Q12,2),1)</f>
        <v>A</v>
      </c>
      <c r="Q35" s="9" t="str">
        <f>LEFT(RIGHT(Fixtures!R12,2),1)</f>
        <v>H</v>
      </c>
      <c r="R35" s="9" t="str">
        <f>LEFT(RIGHT(Fixtures!S12,2),1)</f>
        <v>A</v>
      </c>
      <c r="S35" s="9" t="str">
        <f>LEFT(RIGHT(Fixtures!T12,2),1)</f>
        <v>A</v>
      </c>
      <c r="T35" s="9" t="str">
        <f>LEFT(RIGHT(Fixtures!U12,2),1)</f>
        <v>H</v>
      </c>
      <c r="U35" s="9" t="str">
        <f>LEFT(RIGHT(Fixtures!V12,2),1)</f>
        <v>H</v>
      </c>
      <c r="V35" s="9" t="str">
        <f>LEFT(RIGHT(Fixtures!W12,2),1)</f>
        <v>A</v>
      </c>
      <c r="W35" s="9" t="str">
        <f>LEFT(RIGHT(Fixtures!X12,2),1)</f>
        <v>H</v>
      </c>
      <c r="X35" s="9" t="str">
        <f>LEFT(RIGHT(Fixtures!Y12,2),1)</f>
        <v>A</v>
      </c>
      <c r="Y35" s="9" t="str">
        <f>LEFT(RIGHT(Fixtures!Z12,2),1)</f>
        <v>A</v>
      </c>
      <c r="Z35" s="9" t="str">
        <f>LEFT(RIGHT(Fixtures!AA12,2),1)</f>
        <v>H</v>
      </c>
      <c r="AA35" s="9" t="str">
        <f>LEFT(RIGHT(Fixtures!AB12,2),1)</f>
        <v>A</v>
      </c>
      <c r="AB35" s="9" t="str">
        <f>LEFT(RIGHT(Fixtures!AC12,2),1)</f>
        <v>H</v>
      </c>
      <c r="AC35" s="9" t="str">
        <f>LEFT(RIGHT(Fixtures!AD12,2),1)</f>
        <v>H</v>
      </c>
      <c r="AD35" s="9" t="str">
        <f>LEFT(RIGHT(Fixtures!AE12,2),1)</f>
        <v>A</v>
      </c>
      <c r="AE35" s="9" t="str">
        <f>LEFT(RIGHT(Fixtures!AF12,2),1)</f>
        <v>H</v>
      </c>
      <c r="AF35" s="9" t="str">
        <f>LEFT(RIGHT(Fixtures!AG12,2),1)</f>
        <v>A</v>
      </c>
      <c r="AG35" s="9" t="str">
        <f>LEFT(RIGHT(Fixtures!AH12,2),1)</f>
        <v>H</v>
      </c>
      <c r="AH35" s="9" t="str">
        <f>LEFT(RIGHT(Fixtures!AI12,2),1)</f>
        <v>A</v>
      </c>
      <c r="AI35" s="9" t="str">
        <f>LEFT(RIGHT(Fixtures!AJ12,2),1)</f>
        <v>H</v>
      </c>
      <c r="AJ35" s="9" t="str">
        <f>LEFT(RIGHT(Fixtures!AK12,2),1)</f>
        <v>A</v>
      </c>
      <c r="AK35" s="9" t="str">
        <f>LEFT(RIGHT(Fixtures!AL12,2),1)</f>
        <v>H</v>
      </c>
      <c r="AL35" s="9" t="str">
        <f>LEFT(RIGHT(Fixtures!AM12,2),1)</f>
        <v>A</v>
      </c>
      <c r="AM35" s="9" t="str">
        <f>LEFT(RIGHT(Fixtures!AN12,2),1)</f>
        <v>H</v>
      </c>
    </row>
    <row r="36" spans="1:39" ht="12.75" customHeight="1" x14ac:dyDescent="0.35">
      <c r="A36" s="68" t="str">
        <f t="shared" si="0"/>
        <v>Liverpool</v>
      </c>
      <c r="B36" s="9" t="str">
        <f>LEFT(RIGHT(Fixtures!C13,2),1)</f>
        <v>H</v>
      </c>
      <c r="C36" s="9" t="str">
        <f>LEFT(RIGHT(Fixtures!D13,2),1)</f>
        <v>A</v>
      </c>
      <c r="D36" s="9" t="str">
        <f>LEFT(RIGHT(Fixtures!E13,2),1)</f>
        <v>H</v>
      </c>
      <c r="E36" s="9" t="str">
        <f>LEFT(RIGHT(Fixtures!F13,2),1)</f>
        <v>A</v>
      </c>
      <c r="F36" s="9" t="str">
        <f>LEFT(RIGHT(Fixtures!G13,2),1)</f>
        <v>A</v>
      </c>
      <c r="G36" s="9" t="str">
        <f>LEFT(RIGHT(Fixtures!H13,2),1)</f>
        <v>H</v>
      </c>
      <c r="H36" s="9" t="str">
        <f>LEFT(RIGHT(Fixtures!I13,2),1)</f>
        <v>A</v>
      </c>
      <c r="I36" s="9" t="str">
        <f>LEFT(RIGHT(Fixtures!J13,2),1)</f>
        <v>H</v>
      </c>
      <c r="J36" s="9" t="str">
        <f>LEFT(RIGHT(Fixtures!K13,2),1)</f>
        <v>A</v>
      </c>
      <c r="K36" s="9" t="str">
        <f>LEFT(RIGHT(Fixtures!L13,2),1)</f>
        <v>H</v>
      </c>
      <c r="L36" s="9" t="str">
        <f>LEFT(RIGHT(Fixtures!M13,2),1)</f>
        <v>A</v>
      </c>
      <c r="M36" s="9" t="str">
        <f>LEFT(RIGHT(Fixtures!N13,2),1)</f>
        <v>H</v>
      </c>
      <c r="N36" s="9" t="str">
        <f>LEFT(RIGHT(Fixtures!O13,2),1)</f>
        <v>A</v>
      </c>
      <c r="O36" s="9" t="str">
        <f>LEFT(RIGHT(Fixtures!P13,2),1)</f>
        <v>H</v>
      </c>
      <c r="P36" s="9" t="str">
        <f>LEFT(RIGHT(Fixtures!Q13,2),1)</f>
        <v>A</v>
      </c>
      <c r="Q36" s="9" t="str">
        <f>LEFT(RIGHT(Fixtures!R13,2),1)</f>
        <v>A</v>
      </c>
      <c r="R36" s="9" t="str">
        <f>LEFT(RIGHT(Fixtures!S13,2),1)</f>
        <v>H</v>
      </c>
      <c r="S36" s="9" t="str">
        <f>LEFT(RIGHT(Fixtures!T13,2),1)</f>
        <v>A</v>
      </c>
      <c r="T36" s="9" t="str">
        <f>LEFT(RIGHT(Fixtures!U13,2),1)</f>
        <v>H</v>
      </c>
      <c r="U36" s="9" t="str">
        <f>LEFT(RIGHT(Fixtures!V13,2),1)</f>
        <v>H</v>
      </c>
      <c r="V36" s="9" t="str">
        <f>LEFT(RIGHT(Fixtures!W13,2),1)</f>
        <v>A</v>
      </c>
      <c r="W36" s="9" t="str">
        <f>LEFT(RIGHT(Fixtures!X13,2),1)</f>
        <v>A</v>
      </c>
      <c r="X36" s="9" t="str">
        <f>LEFT(RIGHT(Fixtures!Y13,2),1)</f>
        <v>H</v>
      </c>
      <c r="Y36" s="9" t="str">
        <f>LEFT(RIGHT(Fixtures!Z13,2),1)</f>
        <v>H</v>
      </c>
      <c r="Z36" s="9" t="str">
        <f>LEFT(RIGHT(Fixtures!AA13,2),1)</f>
        <v>A</v>
      </c>
      <c r="AA36" s="9" t="str">
        <f>LEFT(RIGHT(Fixtures!AB13,2),1)</f>
        <v>H</v>
      </c>
      <c r="AB36" s="9" t="str">
        <f>LEFT(RIGHT(Fixtures!AC13,2),1)</f>
        <v>A</v>
      </c>
      <c r="AC36" s="9" t="str">
        <f>LEFT(RIGHT(Fixtures!AD13,2),1)</f>
        <v>H</v>
      </c>
      <c r="AD36" s="9" t="str">
        <f>LEFT(RIGHT(Fixtures!AE13,2),1)</f>
        <v>A</v>
      </c>
      <c r="AE36" s="9" t="str">
        <f>LEFT(RIGHT(Fixtures!AF13,2),1)</f>
        <v>H</v>
      </c>
      <c r="AF36" s="9" t="str">
        <f>LEFT(RIGHT(Fixtures!AG13,2),1)</f>
        <v>A</v>
      </c>
      <c r="AG36" s="9" t="str">
        <f>LEFT(RIGHT(Fixtures!AH13,2),1)</f>
        <v>H</v>
      </c>
      <c r="AH36" s="9" t="str">
        <f>LEFT(RIGHT(Fixtures!AI13,2),1)</f>
        <v>A</v>
      </c>
      <c r="AI36" s="9" t="str">
        <f>LEFT(RIGHT(Fixtures!AJ13,2),1)</f>
        <v>H</v>
      </c>
      <c r="AJ36" s="9" t="str">
        <f>LEFT(RIGHT(Fixtures!AK13,2),1)</f>
        <v>A</v>
      </c>
      <c r="AK36" s="9" t="str">
        <f>LEFT(RIGHT(Fixtures!AL13,2),1)</f>
        <v>H</v>
      </c>
      <c r="AL36" s="9" t="str">
        <f>LEFT(RIGHT(Fixtures!AM13,2),1)</f>
        <v>A</v>
      </c>
      <c r="AM36" s="9" t="str">
        <f>LEFT(RIGHT(Fixtures!AN13,2),1)</f>
        <v>H</v>
      </c>
    </row>
    <row r="37" spans="1:39" ht="12.75" customHeight="1" x14ac:dyDescent="0.35">
      <c r="A37" s="68" t="str">
        <f t="shared" si="0"/>
        <v>Man City</v>
      </c>
      <c r="B37" s="9" t="str">
        <f>LEFT(RIGHT(Fixtures!C14,2),1)</f>
        <v>A</v>
      </c>
      <c r="C37" s="9" t="str">
        <f>LEFT(RIGHT(Fixtures!D14,2),1)</f>
        <v>H</v>
      </c>
      <c r="D37" s="9" t="str">
        <f>LEFT(RIGHT(Fixtures!E14,2),1)</f>
        <v>A</v>
      </c>
      <c r="E37" s="9" t="str">
        <f>LEFT(RIGHT(Fixtures!F14,2),1)</f>
        <v>H</v>
      </c>
      <c r="F37" s="9" t="str">
        <f>LEFT(RIGHT(Fixtures!G14,2),1)</f>
        <v>H</v>
      </c>
      <c r="G37" s="9" t="str">
        <f>LEFT(RIGHT(Fixtures!H14,2),1)</f>
        <v>A</v>
      </c>
      <c r="H37" s="9" t="str">
        <f>LEFT(RIGHT(Fixtures!I14,2),1)</f>
        <v>H</v>
      </c>
      <c r="I37" s="9" t="str">
        <f>LEFT(RIGHT(Fixtures!J14,2),1)</f>
        <v>A</v>
      </c>
      <c r="J37" s="9" t="str">
        <f>LEFT(RIGHT(Fixtures!K14,2),1)</f>
        <v>H</v>
      </c>
      <c r="K37" s="9" t="str">
        <f>LEFT(RIGHT(Fixtures!L14,2),1)</f>
        <v>A</v>
      </c>
      <c r="L37" s="9" t="str">
        <f>LEFT(RIGHT(Fixtures!M14,2),1)</f>
        <v>H</v>
      </c>
      <c r="M37" s="9" t="str">
        <f>LEFT(RIGHT(Fixtures!N14,2),1)</f>
        <v>H</v>
      </c>
      <c r="N37" s="9" t="str">
        <f>LEFT(RIGHT(Fixtures!O14,2),1)</f>
        <v>A</v>
      </c>
      <c r="O37" s="9" t="str">
        <f>LEFT(RIGHT(Fixtures!P14,2),1)</f>
        <v>H</v>
      </c>
      <c r="P37" s="9" t="str">
        <f>LEFT(RIGHT(Fixtures!Q14,2),1)</f>
        <v>A</v>
      </c>
      <c r="Q37" s="9" t="str">
        <f>LEFT(RIGHT(Fixtures!R14,2),1)</f>
        <v>A</v>
      </c>
      <c r="R37" s="9" t="str">
        <f>LEFT(RIGHT(Fixtures!S14,2),1)</f>
        <v>H</v>
      </c>
      <c r="S37" s="9" t="str">
        <f>LEFT(RIGHT(Fixtures!T14,2),1)</f>
        <v>H</v>
      </c>
      <c r="T37" s="9" t="str">
        <f>LEFT(RIGHT(Fixtures!U14,2),1)</f>
        <v>A</v>
      </c>
      <c r="U37" s="9" t="str">
        <f>LEFT(RIGHT(Fixtures!V14,2),1)</f>
        <v>A</v>
      </c>
      <c r="V37" s="9" t="str">
        <f>LEFT(RIGHT(Fixtures!W14,2),1)</f>
        <v>H</v>
      </c>
      <c r="W37" s="9" t="str">
        <f>LEFT(RIGHT(Fixtures!X14,2),1)</f>
        <v>H</v>
      </c>
      <c r="X37" s="9" t="str">
        <f>LEFT(RIGHT(Fixtures!Y14,2),1)</f>
        <v>A</v>
      </c>
      <c r="Y37" s="9" t="str">
        <f>LEFT(RIGHT(Fixtures!Z14,2),1)</f>
        <v>A</v>
      </c>
      <c r="Z37" s="9" t="str">
        <f>LEFT(RIGHT(Fixtures!AA14,2),1)</f>
        <v>H</v>
      </c>
      <c r="AA37" s="9" t="str">
        <f>LEFT(RIGHT(Fixtures!AB14,2),1)</f>
        <v>H</v>
      </c>
      <c r="AB37" s="9" t="str">
        <f>LEFT(RIGHT(Fixtures!AC14,2),1)</f>
        <v>A</v>
      </c>
      <c r="AC37" s="9" t="str">
        <f>LEFT(RIGHT(Fixtures!AD14,2),1)</f>
        <v>H</v>
      </c>
      <c r="AD37" s="9" t="str">
        <f>LEFT(RIGHT(Fixtures!AE14,2),1)</f>
        <v>A</v>
      </c>
      <c r="AE37" s="9" t="str">
        <f>LEFT(RIGHT(Fixtures!AF14,2),1)</f>
        <v>H</v>
      </c>
      <c r="AF37" s="9" t="str">
        <f>LEFT(RIGHT(Fixtures!AG14,2),1)</f>
        <v>A</v>
      </c>
      <c r="AG37" s="9" t="str">
        <f>LEFT(RIGHT(Fixtures!AH14,2),1)</f>
        <v>A</v>
      </c>
      <c r="AH37" s="9" t="str">
        <f>LEFT(RIGHT(Fixtures!AI14,2),1)</f>
        <v>H</v>
      </c>
      <c r="AI37" s="9" t="str">
        <f>LEFT(RIGHT(Fixtures!AJ14,2),1)</f>
        <v>A</v>
      </c>
      <c r="AJ37" s="9" t="str">
        <f>LEFT(RIGHT(Fixtures!AK14,2),1)</f>
        <v>H</v>
      </c>
      <c r="AK37" s="9" t="str">
        <f>LEFT(RIGHT(Fixtures!AL14,2),1)</f>
        <v>A</v>
      </c>
      <c r="AL37" s="9" t="str">
        <f>LEFT(RIGHT(Fixtures!AM14,2),1)</f>
        <v>H</v>
      </c>
      <c r="AM37" s="9" t="str">
        <f>LEFT(RIGHT(Fixtures!AN14,2),1)</f>
        <v>A</v>
      </c>
    </row>
    <row r="38" spans="1:39" ht="12.75" customHeight="1" x14ac:dyDescent="0.35">
      <c r="A38" s="68" t="str">
        <f t="shared" si="0"/>
        <v>Man Utd</v>
      </c>
      <c r="B38" s="9" t="str">
        <f>LEFT(RIGHT(Fixtures!C15,2),1)</f>
        <v>H</v>
      </c>
      <c r="C38" s="9" t="str">
        <f>LEFT(RIGHT(Fixtures!D15,2),1)</f>
        <v>A</v>
      </c>
      <c r="D38" s="9" t="str">
        <f>LEFT(RIGHT(Fixtures!E15,2),1)</f>
        <v>H</v>
      </c>
      <c r="E38" s="9" t="str">
        <f>LEFT(RIGHT(Fixtures!F15,2),1)</f>
        <v>A</v>
      </c>
      <c r="F38" s="9" t="str">
        <f>LEFT(RIGHT(Fixtures!G15,2),1)</f>
        <v>A</v>
      </c>
      <c r="G38" s="9" t="str">
        <f>LEFT(RIGHT(Fixtures!H15,2),1)</f>
        <v>H</v>
      </c>
      <c r="H38" s="9" t="str">
        <f>LEFT(RIGHT(Fixtures!I15,2),1)</f>
        <v>A</v>
      </c>
      <c r="I38" s="9" t="str">
        <f>LEFT(RIGHT(Fixtures!J15,2),1)</f>
        <v>H</v>
      </c>
      <c r="J38" s="9" t="str">
        <f>LEFT(RIGHT(Fixtures!K15,2),1)</f>
        <v>A</v>
      </c>
      <c r="K38" s="9" t="str">
        <f>LEFT(RIGHT(Fixtures!L15,2),1)</f>
        <v>H</v>
      </c>
      <c r="L38" s="9" t="str">
        <f>LEFT(RIGHT(Fixtures!M15,2),1)</f>
        <v>A</v>
      </c>
      <c r="M38" s="9" t="str">
        <f>LEFT(RIGHT(Fixtures!N15,2),1)</f>
        <v>A</v>
      </c>
      <c r="N38" s="9" t="str">
        <f>LEFT(RIGHT(Fixtures!O15,2),1)</f>
        <v>H</v>
      </c>
      <c r="O38" s="9" t="str">
        <f>LEFT(RIGHT(Fixtures!P15,2),1)</f>
        <v>A</v>
      </c>
      <c r="P38" s="9" t="str">
        <f>LEFT(RIGHT(Fixtures!Q15,2),1)</f>
        <v>H</v>
      </c>
      <c r="Q38" s="9" t="str">
        <f>LEFT(RIGHT(Fixtures!R15,2),1)</f>
        <v>H</v>
      </c>
      <c r="R38" s="9" t="str">
        <f>LEFT(RIGHT(Fixtures!S15,2),1)</f>
        <v>A</v>
      </c>
      <c r="S38" s="9" t="str">
        <f>LEFT(RIGHT(Fixtures!T15,2),1)</f>
        <v>A</v>
      </c>
      <c r="T38" s="9" t="str">
        <f>LEFT(RIGHT(Fixtures!U15,2),1)</f>
        <v>H</v>
      </c>
      <c r="U38" s="9" t="str">
        <f>LEFT(RIGHT(Fixtures!V15,2),1)</f>
        <v>H</v>
      </c>
      <c r="V38" s="9" t="str">
        <f>LEFT(RIGHT(Fixtures!W15,2),1)</f>
        <v>A</v>
      </c>
      <c r="W38" s="9" t="str">
        <f>LEFT(RIGHT(Fixtures!X15,2),1)</f>
        <v>A</v>
      </c>
      <c r="X38" s="9" t="str">
        <f>LEFT(RIGHT(Fixtures!Y15,2),1)</f>
        <v>H</v>
      </c>
      <c r="Y38" s="9" t="str">
        <f>LEFT(RIGHT(Fixtures!Z15,2),1)</f>
        <v>H</v>
      </c>
      <c r="Z38" s="9" t="str">
        <f>LEFT(RIGHT(Fixtures!AA15,2),1)</f>
        <v>A</v>
      </c>
      <c r="AA38" s="9" t="str">
        <f>LEFT(RIGHT(Fixtures!AB15,2),1)</f>
        <v>A</v>
      </c>
      <c r="AB38" s="9" t="str">
        <f>LEFT(RIGHT(Fixtures!AC15,2),1)</f>
        <v>H</v>
      </c>
      <c r="AC38" s="9" t="str">
        <f>LEFT(RIGHT(Fixtures!AD15,2),1)</f>
        <v>A</v>
      </c>
      <c r="AD38" s="9" t="str">
        <f>LEFT(RIGHT(Fixtures!AE15,2),1)</f>
        <v>H</v>
      </c>
      <c r="AE38" s="9" t="str">
        <f>LEFT(RIGHT(Fixtures!AF15,2),1)</f>
        <v>A</v>
      </c>
      <c r="AF38" s="9" t="str">
        <f>LEFT(RIGHT(Fixtures!AG15,2),1)</f>
        <v>H</v>
      </c>
      <c r="AG38" s="9" t="str">
        <f>LEFT(RIGHT(Fixtures!AH15,2),1)</f>
        <v>H</v>
      </c>
      <c r="AH38" s="9" t="str">
        <f>LEFT(RIGHT(Fixtures!AI15,2),1)</f>
        <v>A</v>
      </c>
      <c r="AI38" s="9" t="str">
        <f>LEFT(RIGHT(Fixtures!AJ15,2),1)</f>
        <v>H</v>
      </c>
      <c r="AJ38" s="9" t="str">
        <f>LEFT(RIGHT(Fixtures!AK15,2),1)</f>
        <v>A</v>
      </c>
      <c r="AK38" s="9" t="str">
        <f>LEFT(RIGHT(Fixtures!AL15,2),1)</f>
        <v>H</v>
      </c>
      <c r="AL38" s="9" t="str">
        <f>LEFT(RIGHT(Fixtures!AM15,2),1)</f>
        <v>A</v>
      </c>
      <c r="AM38" s="9" t="str">
        <f>LEFT(RIGHT(Fixtures!AN15,2),1)</f>
        <v>H</v>
      </c>
    </row>
    <row r="39" spans="1:39" ht="12.75" customHeight="1" x14ac:dyDescent="0.35">
      <c r="A39" s="68" t="str">
        <f t="shared" si="0"/>
        <v>Newcastle</v>
      </c>
      <c r="B39" s="9" t="str">
        <f>LEFT(RIGHT(Fixtures!C16,2),1)</f>
        <v>H</v>
      </c>
      <c r="C39" s="9" t="str">
        <f>LEFT(RIGHT(Fixtures!D16,2),1)</f>
        <v>A</v>
      </c>
      <c r="D39" s="9" t="str">
        <f>LEFT(RIGHT(Fixtures!E16,2),1)</f>
        <v>H</v>
      </c>
      <c r="E39" s="9" t="str">
        <f>LEFT(RIGHT(Fixtures!F16,2),1)</f>
        <v>A</v>
      </c>
      <c r="F39" s="9" t="str">
        <f>LEFT(RIGHT(Fixtures!G16,2),1)</f>
        <v>H</v>
      </c>
      <c r="G39" s="9" t="str">
        <f>LEFT(RIGHT(Fixtures!H16,2),1)</f>
        <v>A</v>
      </c>
      <c r="H39" s="9" t="str">
        <f>LEFT(RIGHT(Fixtures!I16,2),1)</f>
        <v>H</v>
      </c>
      <c r="I39" s="9" t="str">
        <f>LEFT(RIGHT(Fixtures!J16,2),1)</f>
        <v>A</v>
      </c>
      <c r="J39" s="9" t="str">
        <f>LEFT(RIGHT(Fixtures!K16,2),1)</f>
        <v>H</v>
      </c>
      <c r="K39" s="9" t="str">
        <f>LEFT(RIGHT(Fixtures!L16,2),1)</f>
        <v>A</v>
      </c>
      <c r="L39" s="9" t="str">
        <f>LEFT(RIGHT(Fixtures!M16,2),1)</f>
        <v>H</v>
      </c>
      <c r="M39" s="9" t="str">
        <f>LEFT(RIGHT(Fixtures!N16,2),1)</f>
        <v>H</v>
      </c>
      <c r="N39" s="9" t="str">
        <f>LEFT(RIGHT(Fixtures!O16,2),1)</f>
        <v>A</v>
      </c>
      <c r="O39" s="9" t="str">
        <f>LEFT(RIGHT(Fixtures!P16,2),1)</f>
        <v>H</v>
      </c>
      <c r="P39" s="9" t="str">
        <f>LEFT(RIGHT(Fixtures!Q16,2),1)</f>
        <v>H</v>
      </c>
      <c r="Q39" s="9" t="str">
        <f>LEFT(RIGHT(Fixtures!R16,2),1)</f>
        <v>A</v>
      </c>
      <c r="R39" s="9" t="str">
        <f>LEFT(RIGHT(Fixtures!S16,2),1)</f>
        <v>A</v>
      </c>
      <c r="S39" s="9" t="str">
        <f>LEFT(RIGHT(Fixtures!T16,2),1)</f>
        <v>H</v>
      </c>
      <c r="T39" s="9" t="str">
        <f>LEFT(RIGHT(Fixtures!U16,2),1)</f>
        <v>A</v>
      </c>
      <c r="U39" s="9" t="str">
        <f>LEFT(RIGHT(Fixtures!V16,2),1)</f>
        <v>A</v>
      </c>
      <c r="V39" s="9" t="str">
        <f>LEFT(RIGHT(Fixtures!W16,2),1)</f>
        <v>H</v>
      </c>
      <c r="W39" s="9" t="str">
        <f>LEFT(RIGHT(Fixtures!X16,2),1)</f>
        <v>A</v>
      </c>
      <c r="X39" s="9" t="str">
        <f>LEFT(RIGHT(Fixtures!Y16,2),1)</f>
        <v>H</v>
      </c>
      <c r="Y39" s="9" t="str">
        <f>LEFT(RIGHT(Fixtures!Z16,2),1)</f>
        <v>H</v>
      </c>
      <c r="Z39" s="9" t="str">
        <f>LEFT(RIGHT(Fixtures!AA16,2),1)</f>
        <v>A</v>
      </c>
      <c r="AA39" s="9" t="str">
        <f>LEFT(RIGHT(Fixtures!AB16,2),1)</f>
        <v>A</v>
      </c>
      <c r="AB39" s="9" t="str">
        <f>LEFT(RIGHT(Fixtures!AC16,2),1)</f>
        <v>H</v>
      </c>
      <c r="AC39" s="9" t="str">
        <f>LEFT(RIGHT(Fixtures!AD16,2),1)</f>
        <v>H</v>
      </c>
      <c r="AD39" s="9" t="str">
        <f>LEFT(RIGHT(Fixtures!AE16,2),1)</f>
        <v>A</v>
      </c>
      <c r="AE39" s="9" t="str">
        <f>LEFT(RIGHT(Fixtures!AF16,2),1)</f>
        <v>H</v>
      </c>
      <c r="AF39" s="9" t="str">
        <f>LEFT(RIGHT(Fixtures!AG16,2),1)</f>
        <v>A</v>
      </c>
      <c r="AG39" s="9" t="str">
        <f>LEFT(RIGHT(Fixtures!AH16,2),1)</f>
        <v>A</v>
      </c>
      <c r="AH39" s="9" t="str">
        <f>LEFT(RIGHT(Fixtures!AI16,2),1)</f>
        <v>H</v>
      </c>
      <c r="AI39" s="9" t="str">
        <f>LEFT(RIGHT(Fixtures!AJ16,2),1)</f>
        <v>A</v>
      </c>
      <c r="AJ39" s="9" t="str">
        <f>LEFT(RIGHT(Fixtures!AK16,2),1)</f>
        <v>H</v>
      </c>
      <c r="AK39" s="9" t="str">
        <f>LEFT(RIGHT(Fixtures!AL16,2),1)</f>
        <v>A</v>
      </c>
      <c r="AL39" s="9" t="str">
        <f>LEFT(RIGHT(Fixtures!AM16,2),1)</f>
        <v>H</v>
      </c>
      <c r="AM39" s="9" t="str">
        <f>LEFT(RIGHT(Fixtures!AN16,2),1)</f>
        <v>A</v>
      </c>
    </row>
    <row r="40" spans="1:39" ht="12.75" customHeight="1" x14ac:dyDescent="0.35">
      <c r="A40" s="68" t="str">
        <f t="shared" si="0"/>
        <v>Southampton</v>
      </c>
      <c r="B40" s="9" t="str">
        <f>LEFT(RIGHT(Fixtures!C17,2),1)</f>
        <v>H</v>
      </c>
      <c r="C40" s="9" t="str">
        <f>LEFT(RIGHT(Fixtures!D17,2),1)</f>
        <v>A</v>
      </c>
      <c r="D40" s="9" t="str">
        <f>LEFT(RIGHT(Fixtures!E17,2),1)</f>
        <v>H</v>
      </c>
      <c r="E40" s="9" t="str">
        <f>LEFT(RIGHT(Fixtures!F17,2),1)</f>
        <v>A</v>
      </c>
      <c r="F40" s="9" t="str">
        <f>LEFT(RIGHT(Fixtures!G17,2),1)</f>
        <v>H</v>
      </c>
      <c r="G40" s="9" t="str">
        <f>LEFT(RIGHT(Fixtures!H17,2),1)</f>
        <v>A</v>
      </c>
      <c r="H40" s="9" t="str">
        <f>LEFT(RIGHT(Fixtures!I17,2),1)</f>
        <v>A</v>
      </c>
      <c r="I40" s="9" t="str">
        <f>LEFT(RIGHT(Fixtures!J17,2),1)</f>
        <v>H</v>
      </c>
      <c r="J40" s="9" t="str">
        <f>LEFT(RIGHT(Fixtures!K17,2),1)</f>
        <v>A</v>
      </c>
      <c r="K40" s="9" t="str">
        <f>LEFT(RIGHT(Fixtures!L17,2),1)</f>
        <v>H</v>
      </c>
      <c r="L40" s="9" t="str">
        <f>LEFT(RIGHT(Fixtures!M17,2),1)</f>
        <v>A</v>
      </c>
      <c r="M40" s="9" t="str">
        <f>LEFT(RIGHT(Fixtures!N17,2),1)</f>
        <v>H</v>
      </c>
      <c r="N40" s="9" t="str">
        <f>LEFT(RIGHT(Fixtures!O17,2),1)</f>
        <v>A</v>
      </c>
      <c r="O40" s="9" t="str">
        <f>LEFT(RIGHT(Fixtures!P17,2),1)</f>
        <v>H</v>
      </c>
      <c r="P40" s="9" t="str">
        <f>LEFT(RIGHT(Fixtures!Q17,2),1)</f>
        <v>A</v>
      </c>
      <c r="Q40" s="9" t="str">
        <f>LEFT(RIGHT(Fixtures!R17,2),1)</f>
        <v>A</v>
      </c>
      <c r="R40" s="9" t="str">
        <f>LEFT(RIGHT(Fixtures!S17,2),1)</f>
        <v>H</v>
      </c>
      <c r="S40" s="9" t="str">
        <f>LEFT(RIGHT(Fixtures!T17,2),1)</f>
        <v>A</v>
      </c>
      <c r="T40" s="9" t="str">
        <f>LEFT(RIGHT(Fixtures!U17,2),1)</f>
        <v>H</v>
      </c>
      <c r="U40" s="9" t="str">
        <f>LEFT(RIGHT(Fixtures!V17,2),1)</f>
        <v>H</v>
      </c>
      <c r="V40" s="9" t="str">
        <f>LEFT(RIGHT(Fixtures!W17,2),1)</f>
        <v>A</v>
      </c>
      <c r="W40" s="9" t="str">
        <f>LEFT(RIGHT(Fixtures!X17,2),1)</f>
        <v>A</v>
      </c>
      <c r="X40" s="9" t="str">
        <f>LEFT(RIGHT(Fixtures!Y17,2),1)</f>
        <v>H</v>
      </c>
      <c r="Y40" s="9" t="str">
        <f>LEFT(RIGHT(Fixtures!Z17,2),1)</f>
        <v>H</v>
      </c>
      <c r="Z40" s="9" t="str">
        <f>LEFT(RIGHT(Fixtures!AA17,2),1)</f>
        <v>A</v>
      </c>
      <c r="AA40" s="9" t="str">
        <f>LEFT(RIGHT(Fixtures!AB17,2),1)</f>
        <v>H</v>
      </c>
      <c r="AB40" s="9" t="str">
        <f>LEFT(RIGHT(Fixtures!AC17,2),1)</f>
        <v>A</v>
      </c>
      <c r="AC40" s="9" t="str">
        <f>LEFT(RIGHT(Fixtures!AD17,2),1)</f>
        <v>H</v>
      </c>
      <c r="AD40" s="9" t="str">
        <f>LEFT(RIGHT(Fixtures!AE17,2),1)</f>
        <v>A</v>
      </c>
      <c r="AE40" s="9" t="str">
        <f>LEFT(RIGHT(Fixtures!AF17,2),1)</f>
        <v>H</v>
      </c>
      <c r="AF40" s="9" t="str">
        <f>LEFT(RIGHT(Fixtures!AG17,2),1)</f>
        <v>A</v>
      </c>
      <c r="AG40" s="9" t="str">
        <f>LEFT(RIGHT(Fixtures!AH17,2),1)</f>
        <v>A</v>
      </c>
      <c r="AH40" s="9" t="str">
        <f>LEFT(RIGHT(Fixtures!AI17,2),1)</f>
        <v>H</v>
      </c>
      <c r="AI40" s="9" t="str">
        <f>LEFT(RIGHT(Fixtures!AJ17,2),1)</f>
        <v>H</v>
      </c>
      <c r="AJ40" s="9" t="str">
        <f>LEFT(RIGHT(Fixtures!AK17,2),1)</f>
        <v>A</v>
      </c>
      <c r="AK40" s="9" t="str">
        <f>LEFT(RIGHT(Fixtures!AL17,2),1)</f>
        <v>H</v>
      </c>
      <c r="AL40" s="9" t="str">
        <f>LEFT(RIGHT(Fixtures!AM17,2),1)</f>
        <v>A</v>
      </c>
      <c r="AM40" s="9" t="str">
        <f>LEFT(RIGHT(Fixtures!AN17,2),1)</f>
        <v>H</v>
      </c>
    </row>
    <row r="41" spans="1:39" ht="12.75" customHeight="1" x14ac:dyDescent="0.35">
      <c r="A41" s="68" t="str">
        <f t="shared" si="0"/>
        <v>Tottenham</v>
      </c>
      <c r="B41" s="9" t="str">
        <f>LEFT(RIGHT(Fixtures!C18,2),1)</f>
        <v>A</v>
      </c>
      <c r="C41" s="9" t="str">
        <f>LEFT(RIGHT(Fixtures!D18,2),1)</f>
        <v>H</v>
      </c>
      <c r="D41" s="9" t="str">
        <f>LEFT(RIGHT(Fixtures!E18,2),1)</f>
        <v>A</v>
      </c>
      <c r="E41" s="9" t="str">
        <f>LEFT(RIGHT(Fixtures!F18,2),1)</f>
        <v>A</v>
      </c>
      <c r="F41" s="9" t="str">
        <f>LEFT(RIGHT(Fixtures!G18,2),1)</f>
        <v>H</v>
      </c>
      <c r="G41" s="9" t="str">
        <f>LEFT(RIGHT(Fixtures!H18,2),1)</f>
        <v>A</v>
      </c>
      <c r="H41" s="9" t="str">
        <f>LEFT(RIGHT(Fixtures!I18,2),1)</f>
        <v>A</v>
      </c>
      <c r="I41" s="9" t="str">
        <f>LEFT(RIGHT(Fixtures!J18,2),1)</f>
        <v>H</v>
      </c>
      <c r="J41" s="9" t="str">
        <f>LEFT(RIGHT(Fixtures!K18,2),1)</f>
        <v>A</v>
      </c>
      <c r="K41" s="9" t="str">
        <f>LEFT(RIGHT(Fixtures!L18,2),1)</f>
        <v>H</v>
      </c>
      <c r="L41" s="9" t="str">
        <f>LEFT(RIGHT(Fixtures!M18,2),1)</f>
        <v>A</v>
      </c>
      <c r="M41" s="9" t="str">
        <f>LEFT(RIGHT(Fixtures!N18,2),1)</f>
        <v>A</v>
      </c>
      <c r="N41" s="9" t="str">
        <f>LEFT(RIGHT(Fixtures!O18,2),1)</f>
        <v>H</v>
      </c>
      <c r="O41" s="9" t="str">
        <f>LEFT(RIGHT(Fixtures!P18,2),1)</f>
        <v>A</v>
      </c>
      <c r="P41" s="9" t="str">
        <f>LEFT(RIGHT(Fixtures!Q18,2),1)</f>
        <v>H</v>
      </c>
      <c r="Q41" s="9" t="str">
        <f>LEFT(RIGHT(Fixtures!R18,2),1)</f>
        <v>A</v>
      </c>
      <c r="R41" s="9" t="str">
        <f>LEFT(RIGHT(Fixtures!S18,2),1)</f>
        <v>H</v>
      </c>
      <c r="S41" s="9" t="str">
        <f>LEFT(RIGHT(Fixtures!T18,2),1)</f>
        <v>A</v>
      </c>
      <c r="T41" s="9" t="str">
        <f>LEFT(RIGHT(Fixtures!U18,2),1)</f>
        <v>H</v>
      </c>
      <c r="U41" s="9" t="str">
        <f>LEFT(RIGHT(Fixtures!V18,2),1)</f>
        <v>H</v>
      </c>
      <c r="V41" s="9" t="str">
        <f>LEFT(RIGHT(Fixtures!W18,2),1)</f>
        <v>A</v>
      </c>
      <c r="W41" s="9" t="str">
        <f>LEFT(RIGHT(Fixtures!X18,2),1)</f>
        <v>H</v>
      </c>
      <c r="X41" s="9" t="str">
        <f>LEFT(RIGHT(Fixtures!Y18,2),1)</f>
        <v>A</v>
      </c>
      <c r="Y41" s="9" t="str">
        <f>LEFT(RIGHT(Fixtures!Z18,2),1)</f>
        <v>H</v>
      </c>
      <c r="Z41" s="9" t="str">
        <f>LEFT(RIGHT(Fixtures!AA18,2),1)</f>
        <v>H</v>
      </c>
      <c r="AA41" s="9" t="str">
        <f>LEFT(RIGHT(Fixtures!AB18,2),1)</f>
        <v>H</v>
      </c>
      <c r="AB41" s="9" t="str">
        <f>LEFT(RIGHT(Fixtures!AC18,2),1)</f>
        <v>A</v>
      </c>
      <c r="AC41" s="9" t="str">
        <f>LEFT(RIGHT(Fixtures!AD18,2),1)</f>
        <v>A</v>
      </c>
      <c r="AD41" s="9" t="str">
        <f>LEFT(RIGHT(Fixtures!AE18,2),1)</f>
        <v>H</v>
      </c>
      <c r="AE41" s="9" t="str">
        <f>LEFT(RIGHT(Fixtures!AF18,2),1)</f>
        <v>A</v>
      </c>
      <c r="AF41" s="9" t="str">
        <f>LEFT(RIGHT(Fixtures!AG18,2),1)</f>
        <v>H</v>
      </c>
      <c r="AG41" s="9" t="str">
        <f>LEFT(RIGHT(Fixtures!AH18,2),1)</f>
        <v>A</v>
      </c>
      <c r="AH41" s="9" t="str">
        <f>LEFT(RIGHT(Fixtures!AI18,2),1)</f>
        <v>H</v>
      </c>
      <c r="AI41" s="9" t="str">
        <f>LEFT(RIGHT(Fixtures!AJ18,2),1)</f>
        <v>H</v>
      </c>
      <c r="AJ41" s="9" t="str">
        <f>LEFT(RIGHT(Fixtures!AK18,2),1)</f>
        <v>A</v>
      </c>
      <c r="AK41" s="9" t="str">
        <f>LEFT(RIGHT(Fixtures!AL18,2),1)</f>
        <v>H</v>
      </c>
      <c r="AL41" s="9" t="str">
        <f>LEFT(RIGHT(Fixtures!AM18,2),1)</f>
        <v>A</v>
      </c>
      <c r="AM41" s="9" t="str">
        <f>LEFT(RIGHT(Fixtures!AN18,2),1)</f>
        <v>H</v>
      </c>
    </row>
    <row r="42" spans="1:39" ht="12.75" customHeight="1" x14ac:dyDescent="0.35">
      <c r="A42" s="68" t="str">
        <f t="shared" si="0"/>
        <v>Watford</v>
      </c>
      <c r="B42" s="9" t="str">
        <f>LEFT(RIGHT(Fixtures!C19,2),1)</f>
        <v>H</v>
      </c>
      <c r="C42" s="9" t="str">
        <f>LEFT(RIGHT(Fixtures!D19,2),1)</f>
        <v>A</v>
      </c>
      <c r="D42" s="9" t="str">
        <f>LEFT(RIGHT(Fixtures!E19,2),1)</f>
        <v>H</v>
      </c>
      <c r="E42" s="9" t="str">
        <f>LEFT(RIGHT(Fixtures!F19,2),1)</f>
        <v>H</v>
      </c>
      <c r="F42" s="9" t="str">
        <f>LEFT(RIGHT(Fixtures!G19,2),1)</f>
        <v>H</v>
      </c>
      <c r="G42" s="9" t="str">
        <f>LEFT(RIGHT(Fixtures!H19,2),1)</f>
        <v>A</v>
      </c>
      <c r="H42" s="9" t="str">
        <f>LEFT(RIGHT(Fixtures!I19,2),1)</f>
        <v>A</v>
      </c>
      <c r="I42" s="9" t="str">
        <f>LEFT(RIGHT(Fixtures!J19,2),1)</f>
        <v>H</v>
      </c>
      <c r="J42" s="9" t="str">
        <f>LEFT(RIGHT(Fixtures!K19,2),1)</f>
        <v>A</v>
      </c>
      <c r="K42" s="9" t="str">
        <f>LEFT(RIGHT(Fixtures!L19,2),1)</f>
        <v>H</v>
      </c>
      <c r="L42" s="9" t="str">
        <f>LEFT(RIGHT(Fixtures!M19,2),1)</f>
        <v>A</v>
      </c>
      <c r="M42" s="9" t="str">
        <f>LEFT(RIGHT(Fixtures!N19,2),1)</f>
        <v>A</v>
      </c>
      <c r="N42" s="9" t="str">
        <f>LEFT(RIGHT(Fixtures!O19,2),1)</f>
        <v>H</v>
      </c>
      <c r="O42" s="9" t="str">
        <f>LEFT(RIGHT(Fixtures!P19,2),1)</f>
        <v>A</v>
      </c>
      <c r="P42" s="9" t="str">
        <f>LEFT(RIGHT(Fixtures!Q19,2),1)</f>
        <v>H</v>
      </c>
      <c r="Q42" s="9" t="str">
        <f>LEFT(RIGHT(Fixtures!R19,2),1)</f>
        <v>A</v>
      </c>
      <c r="R42" s="9" t="str">
        <f>LEFT(RIGHT(Fixtures!S19,2),1)</f>
        <v>H</v>
      </c>
      <c r="S42" s="9" t="str">
        <f>LEFT(RIGHT(Fixtures!T19,2),1)</f>
        <v>A</v>
      </c>
      <c r="T42" s="9" t="str">
        <f>LEFT(RIGHT(Fixtures!U19,2),1)</f>
        <v>H</v>
      </c>
      <c r="U42" s="9" t="str">
        <f>LEFT(RIGHT(Fixtures!V19,2),1)</f>
        <v>H</v>
      </c>
      <c r="V42" s="9" t="str">
        <f>LEFT(RIGHT(Fixtures!W19,2),1)</f>
        <v>A</v>
      </c>
      <c r="W42" s="9" t="str">
        <f>LEFT(RIGHT(Fixtures!X19,2),1)</f>
        <v>A</v>
      </c>
      <c r="X42" s="9" t="str">
        <f>LEFT(RIGHT(Fixtures!Y19,2),1)</f>
        <v>H</v>
      </c>
      <c r="Y42" s="9" t="str">
        <f>LEFT(RIGHT(Fixtures!Z19,2),1)</f>
        <v>A</v>
      </c>
      <c r="Z42" s="9" t="str">
        <f>LEFT(RIGHT(Fixtures!AA19,2),1)</f>
        <v>A</v>
      </c>
      <c r="AA42" s="9" t="str">
        <f>LEFT(RIGHT(Fixtures!AB19,2),1)</f>
        <v>H</v>
      </c>
      <c r="AB42" s="9" t="str">
        <f>LEFT(RIGHT(Fixtures!AC19,2),1)</f>
        <v>A</v>
      </c>
      <c r="AC42" s="9" t="str">
        <f>LEFT(RIGHT(Fixtures!AD19,2),1)</f>
        <v>A</v>
      </c>
      <c r="AD42" s="9" t="str">
        <f>LEFT(RIGHT(Fixtures!AE19,2),1)</f>
        <v>H</v>
      </c>
      <c r="AE42" s="9" t="str">
        <f>LEFT(RIGHT(Fixtures!AF19,2),1)</f>
        <v>A</v>
      </c>
      <c r="AF42" s="9" t="str">
        <f>LEFT(RIGHT(Fixtures!AG19,2),1)</f>
        <v>H</v>
      </c>
      <c r="AG42" s="9" t="str">
        <f>LEFT(RIGHT(Fixtures!AH19,2),1)</f>
        <v>A</v>
      </c>
      <c r="AH42" s="9" t="str">
        <f>LEFT(RIGHT(Fixtures!AI19,2),1)</f>
        <v>H</v>
      </c>
      <c r="AI42" s="9" t="str">
        <f>LEFT(RIGHT(Fixtures!AJ19,2),1)</f>
        <v>H</v>
      </c>
      <c r="AJ42" s="9" t="str">
        <f>LEFT(RIGHT(Fixtures!AK19,2),1)</f>
        <v>A</v>
      </c>
      <c r="AK42" s="9" t="str">
        <f>LEFT(RIGHT(Fixtures!AL19,2),1)</f>
        <v>H</v>
      </c>
      <c r="AL42" s="9" t="str">
        <f>LEFT(RIGHT(Fixtures!AM19,2),1)</f>
        <v>A</v>
      </c>
      <c r="AM42" s="9" t="str">
        <f>LEFT(RIGHT(Fixtures!AN19,2),1)</f>
        <v>H</v>
      </c>
    </row>
    <row r="43" spans="1:39" ht="12.75" customHeight="1" x14ac:dyDescent="0.35">
      <c r="A43" s="68" t="str">
        <f t="shared" si="0"/>
        <v>West Ham</v>
      </c>
      <c r="B43" s="9" t="str">
        <f>LEFT(RIGHT(Fixtures!C20,2),1)</f>
        <v>A</v>
      </c>
      <c r="C43" s="9" t="str">
        <f>LEFT(RIGHT(Fixtures!D20,2),1)</f>
        <v>H</v>
      </c>
      <c r="D43" s="9" t="str">
        <f>LEFT(RIGHT(Fixtures!E20,2),1)</f>
        <v>A</v>
      </c>
      <c r="E43" s="9" t="str">
        <f>LEFT(RIGHT(Fixtures!F20,2),1)</f>
        <v>H</v>
      </c>
      <c r="F43" s="9" t="str">
        <f>LEFT(RIGHT(Fixtures!G20,2),1)</f>
        <v>A</v>
      </c>
      <c r="G43" s="9" t="str">
        <f>LEFT(RIGHT(Fixtures!H20,2),1)</f>
        <v>H</v>
      </c>
      <c r="H43" s="9" t="str">
        <f>LEFT(RIGHT(Fixtures!I20,2),1)</f>
        <v>H</v>
      </c>
      <c r="I43" s="9" t="str">
        <f>LEFT(RIGHT(Fixtures!J20,2),1)</f>
        <v>A</v>
      </c>
      <c r="J43" s="9" t="str">
        <f>LEFT(RIGHT(Fixtures!K20,2),1)</f>
        <v>H</v>
      </c>
      <c r="K43" s="9" t="str">
        <f>LEFT(RIGHT(Fixtures!L20,2),1)</f>
        <v>A</v>
      </c>
      <c r="L43" s="9" t="str">
        <f>LEFT(RIGHT(Fixtures!M20,2),1)</f>
        <v>H</v>
      </c>
      <c r="M43" s="9" t="str">
        <f>LEFT(RIGHT(Fixtures!N20,2),1)</f>
        <v>A</v>
      </c>
      <c r="N43" s="9" t="str">
        <f>LEFT(RIGHT(Fixtures!O20,2),1)</f>
        <v>H</v>
      </c>
      <c r="O43" s="9" t="str">
        <f>LEFT(RIGHT(Fixtures!P20,2),1)</f>
        <v>A</v>
      </c>
      <c r="P43" s="9" t="str">
        <f>LEFT(RIGHT(Fixtures!Q20,2),1)</f>
        <v>H</v>
      </c>
      <c r="Q43" s="9" t="str">
        <f>LEFT(RIGHT(Fixtures!R20,2),1)</f>
        <v>H</v>
      </c>
      <c r="R43" s="9" t="str">
        <f>LEFT(RIGHT(Fixtures!S20,2),1)</f>
        <v>A</v>
      </c>
      <c r="S43" s="9" t="str">
        <f>LEFT(RIGHT(Fixtures!T20,2),1)</f>
        <v>H</v>
      </c>
      <c r="T43" s="9" t="str">
        <f>LEFT(RIGHT(Fixtures!U20,2),1)</f>
        <v>A</v>
      </c>
      <c r="U43" s="9" t="str">
        <f>LEFT(RIGHT(Fixtures!V20,2),1)</f>
        <v>A</v>
      </c>
      <c r="V43" s="9" t="str">
        <f>LEFT(RIGHT(Fixtures!W20,2),1)</f>
        <v>H</v>
      </c>
      <c r="W43" s="9" t="str">
        <f>LEFT(RIGHT(Fixtures!X20,2),1)</f>
        <v>H</v>
      </c>
      <c r="X43" s="9" t="str">
        <f>LEFT(RIGHT(Fixtures!Y20,2),1)</f>
        <v>A</v>
      </c>
      <c r="Y43" s="9" t="str">
        <f>LEFT(RIGHT(Fixtures!Z20,2),1)</f>
        <v>A</v>
      </c>
      <c r="Z43" s="9" t="str">
        <f>LEFT(RIGHT(Fixtures!AA20,2),1)</f>
        <v>H</v>
      </c>
      <c r="AA43" s="9" t="str">
        <f>LEFT(RIGHT(Fixtures!AB20,2),1)</f>
        <v>A</v>
      </c>
      <c r="AB43" s="9" t="str">
        <f>LEFT(RIGHT(Fixtures!AC20,2),1)</f>
        <v>H</v>
      </c>
      <c r="AC43" s="9" t="str">
        <f>LEFT(RIGHT(Fixtures!AD20,2),1)</f>
        <v>A</v>
      </c>
      <c r="AD43" s="9" t="str">
        <f>LEFT(RIGHT(Fixtures!AE20,2),1)</f>
        <v>H</v>
      </c>
      <c r="AE43" s="9" t="str">
        <f>LEFT(RIGHT(Fixtures!AF20,2),1)</f>
        <v>A</v>
      </c>
      <c r="AF43" s="9" t="str">
        <f>LEFT(RIGHT(Fixtures!AG20,2),1)</f>
        <v>H</v>
      </c>
      <c r="AG43" s="9" t="str">
        <f>LEFT(RIGHT(Fixtures!AH20,2),1)</f>
        <v>H</v>
      </c>
      <c r="AH43" s="9" t="str">
        <f>LEFT(RIGHT(Fixtures!AI20,2),1)</f>
        <v>A</v>
      </c>
      <c r="AI43" s="9" t="str">
        <f>LEFT(RIGHT(Fixtures!AJ20,2),1)</f>
        <v>A</v>
      </c>
      <c r="AJ43" s="9" t="str">
        <f>LEFT(RIGHT(Fixtures!AK20,2),1)</f>
        <v>H</v>
      </c>
      <c r="AK43" s="9" t="str">
        <f>LEFT(RIGHT(Fixtures!AL20,2),1)</f>
        <v>A</v>
      </c>
      <c r="AL43" s="9" t="str">
        <f>LEFT(RIGHT(Fixtures!AM20,2),1)</f>
        <v>H</v>
      </c>
      <c r="AM43" s="9" t="str">
        <f>LEFT(RIGHT(Fixtures!AN20,2),1)</f>
        <v>A</v>
      </c>
    </row>
    <row r="44" spans="1:39" ht="12.75" customHeight="1" x14ac:dyDescent="0.35">
      <c r="A44" s="68" t="str">
        <f t="shared" si="0"/>
        <v>Wolves</v>
      </c>
      <c r="B44" s="9" t="str">
        <f>LEFT(RIGHT(Fixtures!C21,2),1)</f>
        <v>H</v>
      </c>
      <c r="C44" s="9" t="str">
        <f>LEFT(RIGHT(Fixtures!D21,2),1)</f>
        <v>A</v>
      </c>
      <c r="D44" s="9" t="str">
        <f>LEFT(RIGHT(Fixtures!E21,2),1)</f>
        <v>H</v>
      </c>
      <c r="E44" s="9" t="str">
        <f>LEFT(RIGHT(Fixtures!F21,2),1)</f>
        <v>A</v>
      </c>
      <c r="F44" s="9" t="str">
        <f>LEFT(RIGHT(Fixtures!G21,2),1)</f>
        <v>H</v>
      </c>
      <c r="G44" s="9" t="str">
        <f>LEFT(RIGHT(Fixtures!H21,2),1)</f>
        <v>A</v>
      </c>
      <c r="H44" s="9" t="str">
        <f>LEFT(RIGHT(Fixtures!I21,2),1)</f>
        <v>H</v>
      </c>
      <c r="I44" s="9" t="str">
        <f>LEFT(RIGHT(Fixtures!J21,2),1)</f>
        <v>A</v>
      </c>
      <c r="J44" s="9" t="str">
        <f>LEFT(RIGHT(Fixtures!K21,2),1)</f>
        <v>H</v>
      </c>
      <c r="K44" s="9" t="str">
        <f>LEFT(RIGHT(Fixtures!L21,2),1)</f>
        <v>A</v>
      </c>
      <c r="L44" s="9" t="str">
        <f>LEFT(RIGHT(Fixtures!M21,2),1)</f>
        <v>H</v>
      </c>
      <c r="M44" s="9" t="str">
        <f>LEFT(RIGHT(Fixtures!N21,2),1)</f>
        <v>A</v>
      </c>
      <c r="N44" s="9" t="str">
        <f>LEFT(RIGHT(Fixtures!O21,2),1)</f>
        <v>H</v>
      </c>
      <c r="O44" s="9" t="str">
        <f>LEFT(RIGHT(Fixtures!P21,2),1)</f>
        <v>A</v>
      </c>
      <c r="P44" s="9" t="str">
        <f>LEFT(RIGHT(Fixtures!Q21,2),1)</f>
        <v>H</v>
      </c>
      <c r="Q44" s="9" t="str">
        <f>LEFT(RIGHT(Fixtures!R21,2),1)</f>
        <v>A</v>
      </c>
      <c r="R44" s="9" t="str">
        <f>LEFT(RIGHT(Fixtures!S21,2),1)</f>
        <v>H</v>
      </c>
      <c r="S44" s="9" t="str">
        <f>LEFT(RIGHT(Fixtures!T21,2),1)</f>
        <v>H</v>
      </c>
      <c r="T44" s="9" t="str">
        <f>LEFT(RIGHT(Fixtures!U21,2),1)</f>
        <v>A</v>
      </c>
      <c r="U44" s="9" t="str">
        <f>LEFT(RIGHT(Fixtures!V21,2),1)</f>
        <v>A</v>
      </c>
      <c r="V44" s="9" t="str">
        <f>LEFT(RIGHT(Fixtures!W21,2),1)</f>
        <v>H</v>
      </c>
      <c r="W44" s="9" t="str">
        <f>LEFT(RIGHT(Fixtures!X21,2),1)</f>
        <v>A</v>
      </c>
      <c r="X44" s="9" t="str">
        <f>LEFT(RIGHT(Fixtures!Y21,2),1)</f>
        <v>H</v>
      </c>
      <c r="Y44" s="9" t="str">
        <f>LEFT(RIGHT(Fixtures!Z21,2),1)</f>
        <v>H</v>
      </c>
      <c r="Z44" s="9" t="str">
        <f>LEFT(RIGHT(Fixtures!AA21,2),1)</f>
        <v>A</v>
      </c>
      <c r="AA44" s="9" t="str">
        <f>LEFT(RIGHT(Fixtures!AB21,2),1)</f>
        <v>H</v>
      </c>
      <c r="AB44" s="9" t="str">
        <f>LEFT(RIGHT(Fixtures!AC21,2),1)</f>
        <v>A</v>
      </c>
      <c r="AC44" s="9" t="str">
        <f>LEFT(RIGHT(Fixtures!AD21,2),1)</f>
        <v>A</v>
      </c>
      <c r="AD44" s="9" t="str">
        <f>LEFT(RIGHT(Fixtures!AE21,2),1)</f>
        <v>H</v>
      </c>
      <c r="AE44" s="9" t="str">
        <f>LEFT(RIGHT(Fixtures!AF21,2),1)</f>
        <v>A</v>
      </c>
      <c r="AF44" s="9" t="str">
        <f>LEFT(RIGHT(Fixtures!AG21,2),1)</f>
        <v>H</v>
      </c>
      <c r="AG44" s="9" t="str">
        <f>LEFT(RIGHT(Fixtures!AH21,2),1)</f>
        <v>A</v>
      </c>
      <c r="AH44" s="9" t="str">
        <f>LEFT(RIGHT(Fixtures!AI21,2),1)</f>
        <v>H</v>
      </c>
      <c r="AI44" s="9" t="str">
        <f>LEFT(RIGHT(Fixtures!AJ21,2),1)</f>
        <v>A</v>
      </c>
      <c r="AJ44" s="9" t="str">
        <f>LEFT(RIGHT(Fixtures!AK21,2),1)</f>
        <v>H</v>
      </c>
      <c r="AK44" s="9" t="str">
        <f>LEFT(RIGHT(Fixtures!AL21,2),1)</f>
        <v>A</v>
      </c>
      <c r="AL44" s="9" t="str">
        <f>LEFT(RIGHT(Fixtures!AM21,2),1)</f>
        <v>H</v>
      </c>
      <c r="AM44" s="9" t="str">
        <f>LEFT(RIGHT(Fixtures!AN21,2),1)</f>
        <v>A</v>
      </c>
    </row>
    <row r="45" spans="1:39" ht="15.75" customHeight="1" x14ac:dyDescent="0.3">
      <c r="A45" s="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s="70" customFormat="1" ht="12.75" customHeight="1" x14ac:dyDescent="0.35">
      <c r="A46" s="69" t="s">
        <v>1</v>
      </c>
      <c r="B46" s="69" t="s">
        <v>6</v>
      </c>
      <c r="C46" s="69" t="s">
        <v>7</v>
      </c>
      <c r="D46" s="69" t="s">
        <v>8</v>
      </c>
      <c r="E46" s="69" t="s">
        <v>9</v>
      </c>
      <c r="F46" s="69" t="s">
        <v>10</v>
      </c>
      <c r="G46" s="69" t="s">
        <v>11</v>
      </c>
      <c r="H46" s="69" t="s">
        <v>12</v>
      </c>
      <c r="I46" s="69" t="s">
        <v>13</v>
      </c>
      <c r="J46" s="69" t="s">
        <v>14</v>
      </c>
      <c r="K46" s="69" t="s">
        <v>15</v>
      </c>
      <c r="L46" s="68" t="s">
        <v>16</v>
      </c>
      <c r="M46" s="68" t="s">
        <v>17</v>
      </c>
      <c r="N46" s="68" t="s">
        <v>18</v>
      </c>
      <c r="O46" s="68" t="s">
        <v>19</v>
      </c>
      <c r="P46" s="68" t="s">
        <v>20</v>
      </c>
      <c r="Q46" s="68" t="s">
        <v>21</v>
      </c>
      <c r="R46" s="68" t="s">
        <v>22</v>
      </c>
      <c r="S46" s="68" t="s">
        <v>23</v>
      </c>
      <c r="T46" s="68" t="s">
        <v>24</v>
      </c>
      <c r="U46" s="68" t="s">
        <v>25</v>
      </c>
      <c r="V46" s="68" t="s">
        <v>26</v>
      </c>
      <c r="W46" s="68" t="s">
        <v>27</v>
      </c>
      <c r="X46" s="68" t="s">
        <v>28</v>
      </c>
      <c r="Y46" s="68" t="s">
        <v>29</v>
      </c>
      <c r="Z46" s="68" t="s">
        <v>30</v>
      </c>
      <c r="AA46" s="68" t="s">
        <v>31</v>
      </c>
      <c r="AB46" s="68" t="s">
        <v>32</v>
      </c>
      <c r="AC46" s="68" t="s">
        <v>33</v>
      </c>
      <c r="AD46" s="68" t="s">
        <v>34</v>
      </c>
      <c r="AE46" s="68" t="s">
        <v>35</v>
      </c>
      <c r="AF46" s="68" t="s">
        <v>36</v>
      </c>
      <c r="AG46" s="68" t="s">
        <v>37</v>
      </c>
      <c r="AH46" s="68" t="s">
        <v>38</v>
      </c>
      <c r="AI46" s="68" t="s">
        <v>39</v>
      </c>
      <c r="AJ46" s="68" t="s">
        <v>40</v>
      </c>
      <c r="AK46" s="68" t="s">
        <v>41</v>
      </c>
      <c r="AL46" s="68" t="s">
        <v>42</v>
      </c>
      <c r="AM46" s="68" t="s">
        <v>43</v>
      </c>
    </row>
    <row r="47" spans="1:39" ht="12.75" customHeight="1" x14ac:dyDescent="0.35">
      <c r="A47" s="68" t="str">
        <f>A3</f>
        <v>Arsenal</v>
      </c>
      <c r="B47" s="4">
        <f>VLOOKUP(B3,Difficulties!$B$3:$F$22,IF(Calc_VsDef!B25="H",4,2),FALSE)+VLOOKUP($A47,Difficulties!$A$3:$F$22,IF(Calc_VsDef!B25="H",4,6),FALSE)</f>
        <v>0.74210526315789194</v>
      </c>
      <c r="C47" s="4">
        <f>VLOOKUP(C3,Difficulties!$B$3:$F$22,IF(Calc_VsDef!C25="H",4,2),FALSE)+VLOOKUP($A47,Difficulties!$A$3:$F$22,IF(Calc_VsDef!C25="H",4,6),FALSE)</f>
        <v>0.53157894736842004</v>
      </c>
      <c r="D47" s="4">
        <f>VLOOKUP(D3,Difficulties!$B$3:$F$22,IF(Calc_VsDef!D25="H",4,2),FALSE)+VLOOKUP($A47,Difficulties!$A$3:$F$22,IF(Calc_VsDef!D25="H",4,6),FALSE)</f>
        <v>-0.36315789473684229</v>
      </c>
      <c r="E47" s="4">
        <f>VLOOKUP(E3,Difficulties!$B$3:$F$22,IF(Calc_VsDef!E25="H",4,2),FALSE)+VLOOKUP($A47,Difficulties!$A$3:$F$22,IF(Calc_VsDef!E25="H",4,6),FALSE)</f>
        <v>-6.7894736842106007E-2</v>
      </c>
      <c r="F47" s="4">
        <f>VLOOKUP(F3,Difficulties!$B$3:$F$22,IF(Calc_VsDef!F25="H",4,2),FALSE)+VLOOKUP($A47,Difficulties!$A$3:$F$22,IF(Calc_VsDef!F25="H",4,6),FALSE)</f>
        <v>5.7894736842104971E-2</v>
      </c>
      <c r="G47" s="4">
        <f>VLOOKUP(G3,Difficulties!$B$3:$F$22,IF(Calc_VsDef!G25="H",4,2),FALSE)+VLOOKUP($A47,Difficulties!$A$3:$F$22,IF(Calc_VsDef!G25="H",4,6),FALSE)</f>
        <v>-0.78421052631578902</v>
      </c>
      <c r="H47" s="4">
        <f>VLOOKUP(H3,Difficulties!$B$3:$F$22,IF(Calc_VsDef!H25="H",4,2),FALSE)+VLOOKUP($A47,Difficulties!$A$3:$F$22,IF(Calc_VsDef!H25="H",4,6),FALSE)</f>
        <v>-0.731578947368421</v>
      </c>
      <c r="I47" s="4">
        <f>VLOOKUP(I3,Difficulties!$B$3:$F$22,IF(Calc_VsDef!I25="H",4,2),FALSE)+VLOOKUP($A47,Difficulties!$A$3:$F$22,IF(Calc_VsDef!I25="H",4,6),FALSE)</f>
        <v>-6.7894736842106007E-2</v>
      </c>
      <c r="J47" s="4">
        <f>VLOOKUP(J3,Difficulties!$B$3:$F$22,IF(Calc_VsDef!J25="H",4,2),FALSE)+VLOOKUP($A47,Difficulties!$A$3:$F$22,IF(Calc_VsDef!J25="H",4,6),FALSE)</f>
        <v>5.2631578947359703E-3</v>
      </c>
      <c r="K47" s="4">
        <f>VLOOKUP(K3,Difficulties!$B$3:$F$22,IF(Calc_VsDef!K25="H",4,2),FALSE)+VLOOKUP($A47,Difficulties!$A$3:$F$22,IF(Calc_VsDef!K25="H",4,6),FALSE)</f>
        <v>0.47894736842105101</v>
      </c>
      <c r="L47" s="4">
        <f>VLOOKUP(L3,Difficulties!$B$3:$F$22,IF(Calc_VsDef!L25="H",4,2),FALSE)+VLOOKUP($A47,Difficulties!$A$3:$F$22,IF(Calc_VsDef!L25="H",4,6),FALSE)</f>
        <v>0.42631578947368398</v>
      </c>
      <c r="M47" s="4">
        <f>VLOOKUP(M3,Difficulties!$B$3:$F$22,IF(Calc_VsDef!M25="H",4,2),FALSE)+VLOOKUP($A47,Difficulties!$A$3:$F$22,IF(Calc_VsDef!M25="H",4,6),FALSE)</f>
        <v>-0.95684210526315805</v>
      </c>
      <c r="N47" s="4">
        <f>VLOOKUP(N3,Difficulties!$B$3:$F$22,IF(Calc_VsDef!N25="H",4,2),FALSE)+VLOOKUP($A47,Difficulties!$A$3:$F$22,IF(Calc_VsDef!N25="H",4,6),FALSE)</f>
        <v>0.32105263157894659</v>
      </c>
      <c r="O47" s="4">
        <f>VLOOKUP(O3,Difficulties!$B$3:$F$22,IF(Calc_VsDef!O25="H",4,2),FALSE)+VLOOKUP($A47,Difficulties!$A$3:$F$22,IF(Calc_VsDef!O25="H",4,6),FALSE)</f>
        <v>0.163157894736841</v>
      </c>
      <c r="P47" s="4">
        <f>VLOOKUP(P3,Difficulties!$B$3:$F$22,IF(Calc_VsDef!P25="H",4,2),FALSE)+VLOOKUP($A47,Difficulties!$A$3:$F$22,IF(Calc_VsDef!P25="H",4,6),FALSE)</f>
        <v>0.95263157894736694</v>
      </c>
      <c r="Q47" s="4">
        <f>VLOOKUP(Q3,Difficulties!$B$3:$F$22,IF(Calc_VsDef!Q25="H",4,2),FALSE)+VLOOKUP($A47,Difficulties!$A$3:$F$22,IF(Calc_VsDef!Q25="H",4,6),FALSE)</f>
        <v>-0.99473684210526303</v>
      </c>
      <c r="R47" s="4">
        <f>VLOOKUP(R3,Difficulties!$B$3:$F$22,IF(Calc_VsDef!R25="H",4,2),FALSE)+VLOOKUP($A47,Difficulties!$A$3:$F$22,IF(Calc_VsDef!R25="H",4,6),FALSE)</f>
        <v>5.2631578947359703E-3</v>
      </c>
      <c r="S47" s="4">
        <f>VLOOKUP(S3,Difficulties!$B$3:$F$22,IF(Calc_VsDef!S25="H",4,2),FALSE)+VLOOKUP($A47,Difficulties!$A$3:$F$22,IF(Calc_VsDef!S25="H",4,6),FALSE)</f>
        <v>-0.57368421052631602</v>
      </c>
      <c r="T47" s="4">
        <f>VLOOKUP(T3,Difficulties!$B$3:$F$22,IF(Calc_VsDef!T25="H",4,2),FALSE)+VLOOKUP($A47,Difficulties!$A$3:$F$22,IF(Calc_VsDef!T25="H",4,6),FALSE)</f>
        <v>0.2157894736842097</v>
      </c>
      <c r="U47" s="4">
        <f>VLOOKUP(U3,Difficulties!$B$3:$F$22,IF(Calc_VsDef!U25="H",4,2),FALSE)+VLOOKUP($A47,Difficulties!$A$3:$F$22,IF(Calc_VsDef!U25="H",4,6),FALSE)</f>
        <v>1.3210526315789439</v>
      </c>
      <c r="V47" s="4">
        <f>VLOOKUP(V3,Difficulties!$B$3:$F$22,IF(Calc_VsDef!V25="H",4,2),FALSE)+VLOOKUP($A47,Difficulties!$A$3:$F$22,IF(Calc_VsDef!V25="H",4,6),FALSE)</f>
        <v>-0.86684210526315797</v>
      </c>
      <c r="W47" s="4">
        <f>VLOOKUP(W3,Difficulties!$B$3:$F$22,IF(Calc_VsDef!W25="H",4,2),FALSE)+VLOOKUP($A47,Difficulties!$A$3:$F$22,IF(Calc_VsDef!W25="H",4,6),FALSE)</f>
        <v>0.2157894736842097</v>
      </c>
      <c r="X47" s="4">
        <f>VLOOKUP(X3,Difficulties!$B$3:$F$22,IF(Calc_VsDef!X25="H",4,2),FALSE)+VLOOKUP($A47,Difficulties!$A$3:$F$22,IF(Calc_VsDef!X25="H",4,6),FALSE)</f>
        <v>5.7894736842104999E-2</v>
      </c>
      <c r="Y47" s="4">
        <f>VLOOKUP(Y3,Difficulties!$B$3:$F$22,IF(Calc_VsDef!Y25="H",4,2),FALSE)+VLOOKUP($A47,Difficulties!$A$3:$F$22,IF(Calc_VsDef!Y25="H",4,6),FALSE)</f>
        <v>-1.0868421052631581</v>
      </c>
      <c r="Z47" s="4">
        <f>VLOOKUP(Z3,Difficulties!$B$3:$F$22,IF(Calc_VsDef!Z25="H",4,2),FALSE)+VLOOKUP($A47,Difficulties!$A$3:$F$22,IF(Calc_VsDef!Z25="H",4,6),FALSE)</f>
        <v>2.163157894736834</v>
      </c>
      <c r="AA47" s="4">
        <f>VLOOKUP(AA3,Difficulties!$B$3:$F$22,IF(Calc_VsDef!AA25="H",4,2),FALSE)+VLOOKUP($A47,Difficulties!$A$3:$F$22,IF(Calc_VsDef!AA25="H",4,6),FALSE)</f>
        <v>-0.20526315789473704</v>
      </c>
      <c r="AB47" s="4">
        <f>VLOOKUP(AB3,Difficulties!$B$3:$F$22,IF(Calc_VsDef!AB25="H",4,2),FALSE)+VLOOKUP($A47,Difficulties!$A$3:$F$22,IF(Calc_VsDef!AB25="H",4,6),FALSE)</f>
        <v>-0.731578947368421</v>
      </c>
      <c r="AC47" s="4">
        <f>VLOOKUP(AC3,Difficulties!$B$3:$F$22,IF(Calc_VsDef!AC25="H",4,2),FALSE)+VLOOKUP($A47,Difficulties!$A$3:$F$22,IF(Calc_VsDef!AC25="H",4,6),FALSE)</f>
        <v>-0.62631578947368394</v>
      </c>
      <c r="AD47" s="4">
        <f>VLOOKUP(AD3,Difficulties!$B$3:$F$22,IF(Calc_VsDef!AD25="H",4,2),FALSE)+VLOOKUP($A47,Difficulties!$A$3:$F$22,IF(Calc_VsDef!AD25="H",4,6),FALSE)</f>
        <v>1.0578947368421039</v>
      </c>
      <c r="AE47" s="4">
        <f>VLOOKUP(AE3,Difficulties!$B$3:$F$22,IF(Calc_VsDef!AE25="H",4,2),FALSE)+VLOOKUP($A47,Difficulties!$A$3:$F$22,IF(Calc_VsDef!AE25="H",4,6),FALSE)</f>
        <v>-4.7368421052632004E-2</v>
      </c>
      <c r="AF47" s="4">
        <f>VLOOKUP(AF3,Difficulties!$B$3:$F$22,IF(Calc_VsDef!AF25="H",4,2),FALSE)+VLOOKUP($A47,Difficulties!$A$3:$F$22,IF(Calc_VsDef!AF25="H",4,6),FALSE)</f>
        <v>9.2105263157893968E-2</v>
      </c>
      <c r="AG47" s="4">
        <f>VLOOKUP(AG3,Difficulties!$B$3:$F$22,IF(Calc_VsDef!AG25="H",4,2),FALSE)+VLOOKUP($A47,Difficulties!$A$3:$F$22,IF(Calc_VsDef!AG25="H",4,6),FALSE)</f>
        <v>-0.67894736842105208</v>
      </c>
      <c r="AH47" s="4">
        <f>VLOOKUP(AH3,Difficulties!$B$3:$F$22,IF(Calc_VsDef!AH25="H",4,2),FALSE)+VLOOKUP($A47,Difficulties!$A$3:$F$22,IF(Calc_VsDef!AH25="H",4,6),FALSE)</f>
        <v>0.42631578947368298</v>
      </c>
      <c r="AI47" s="4">
        <f>VLOOKUP(AI3,Difficulties!$B$3:$F$22,IF(Calc_VsDef!AI25="H",4,2),FALSE)+VLOOKUP($A47,Difficulties!$A$3:$F$22,IF(Calc_VsDef!AI25="H",4,6),FALSE)</f>
        <v>0.3736842105263149</v>
      </c>
      <c r="AJ47" s="4">
        <f>VLOOKUP(AJ3,Difficulties!$B$3:$F$22,IF(Calc_VsDef!AJ25="H",4,2),FALSE)+VLOOKUP($A47,Difficulties!$A$3:$F$22,IF(Calc_VsDef!AJ25="H",4,6),FALSE)</f>
        <v>-0.78421052631578902</v>
      </c>
      <c r="AK47" s="4">
        <f>VLOOKUP(AK3,Difficulties!$B$3:$F$22,IF(Calc_VsDef!AK25="H",4,2),FALSE)+VLOOKUP($A47,Difficulties!$A$3:$F$22,IF(Calc_VsDef!AK25="H",4,6),FALSE)</f>
        <v>0.26842105263157828</v>
      </c>
      <c r="AL47" s="4">
        <f>VLOOKUP(AL3,Difficulties!$B$3:$F$22,IF(Calc_VsDef!AL25="H",4,2),FALSE)+VLOOKUP($A47,Difficulties!$A$3:$F$22,IF(Calc_VsDef!AL25="H",4,6),FALSE)</f>
        <v>-1.1000000000000001</v>
      </c>
      <c r="AM47" s="4">
        <f>VLOOKUP(AM3,Difficulties!$B$3:$F$22,IF(Calc_VsDef!AM25="H",4,2),FALSE)+VLOOKUP($A47,Difficulties!$A$3:$F$22,IF(Calc_VsDef!AM25="H",4,6),FALSE)</f>
        <v>-0.20526315789473704</v>
      </c>
    </row>
    <row r="48" spans="1:39" ht="12.75" customHeight="1" x14ac:dyDescent="0.35">
      <c r="A48" s="68" t="str">
        <f t="shared" ref="A48:A66" si="1">A4</f>
        <v>Bournemouth</v>
      </c>
      <c r="B48" s="4">
        <f>VLOOKUP(B4,Difficulties!$B$3:$F$22,IF(Calc_VsDef!B26="H",4,2),FALSE)+VLOOKUP($A48,Difficulties!$A$3:$F$22,IF(Calc_VsDef!B26="H",4,6),FALSE)</f>
        <v>-0.56052631578947398</v>
      </c>
      <c r="C48" s="4">
        <f>VLOOKUP(C4,Difficulties!$B$3:$F$22,IF(Calc_VsDef!C26="H",4,2),FALSE)+VLOOKUP($A48,Difficulties!$A$3:$F$22,IF(Calc_VsDef!C26="H",4,6),FALSE)</f>
        <v>0.2157894736842097</v>
      </c>
      <c r="D48" s="4">
        <f>VLOOKUP(D4,Difficulties!$B$3:$F$22,IF(Calc_VsDef!D26="H",4,2),FALSE)+VLOOKUP($A48,Difficulties!$A$3:$F$22,IF(Calc_VsDef!D26="H",4,6),FALSE)</f>
        <v>-0.25789473684210501</v>
      </c>
      <c r="E48" s="4">
        <f>VLOOKUP(E4,Difficulties!$B$3:$F$22,IF(Calc_VsDef!E26="H",4,2),FALSE)+VLOOKUP($A48,Difficulties!$A$3:$F$22,IF(Calc_VsDef!E26="H",4,6),FALSE)</f>
        <v>0.53157894736842004</v>
      </c>
      <c r="F48" s="4">
        <f>VLOOKUP(F4,Difficulties!$B$3:$F$22,IF(Calc_VsDef!F26="H",4,2),FALSE)+VLOOKUP($A48,Difficulties!$A$3:$F$22,IF(Calc_VsDef!F26="H",4,6),FALSE)</f>
        <v>0.53157894736842004</v>
      </c>
      <c r="G48" s="4">
        <f>VLOOKUP(G4,Difficulties!$B$3:$F$22,IF(Calc_VsDef!G26="H",4,2),FALSE)+VLOOKUP($A48,Difficulties!$A$3:$F$22,IF(Calc_VsDef!G26="H",4,6),FALSE)</f>
        <v>-0.20526315789473704</v>
      </c>
      <c r="H48" s="4">
        <f>VLOOKUP(H4,Difficulties!$B$3:$F$22,IF(Calc_VsDef!H26="H",4,2),FALSE)+VLOOKUP($A48,Difficulties!$A$3:$F$22,IF(Calc_VsDef!H26="H",4,6),FALSE)</f>
        <v>-0.25789473684210501</v>
      </c>
      <c r="I48" s="4">
        <f>VLOOKUP(I4,Difficulties!$B$3:$F$22,IF(Calc_VsDef!I26="H",4,2),FALSE)+VLOOKUP($A48,Difficulties!$A$3:$F$22,IF(Calc_VsDef!I26="H",4,6),FALSE)</f>
        <v>0.3736842105263149</v>
      </c>
      <c r="J48" s="4">
        <f>VLOOKUP(J4,Difficulties!$B$3:$F$22,IF(Calc_VsDef!J26="H",4,2),FALSE)+VLOOKUP($A48,Difficulties!$A$3:$F$22,IF(Calc_VsDef!J26="H",4,6),FALSE)</f>
        <v>-0.20526315789473698</v>
      </c>
      <c r="K48" s="4">
        <f>VLOOKUP(K4,Difficulties!$B$3:$F$22,IF(Calc_VsDef!K26="H",4,2),FALSE)+VLOOKUP($A48,Difficulties!$A$3:$F$22,IF(Calc_VsDef!K26="H",4,6),FALSE)</f>
        <v>-6.7894736842106007E-2</v>
      </c>
      <c r="L48" s="4">
        <f>VLOOKUP(L4,Difficulties!$B$3:$F$22,IF(Calc_VsDef!L26="H",4,2),FALSE)+VLOOKUP($A48,Difficulties!$A$3:$F$22,IF(Calc_VsDef!L26="H",4,6),FALSE)</f>
        <v>0.47894736842105201</v>
      </c>
      <c r="M48" s="4">
        <f>VLOOKUP(M4,Difficulties!$B$3:$F$22,IF(Calc_VsDef!M26="H",4,2),FALSE)+VLOOKUP($A48,Difficulties!$A$3:$F$22,IF(Calc_VsDef!M26="H",4,6),FALSE)</f>
        <v>5.7894736842104971E-2</v>
      </c>
      <c r="N48" s="4">
        <f>VLOOKUP(N4,Difficulties!$B$3:$F$22,IF(Calc_VsDef!N26="H",4,2),FALSE)+VLOOKUP($A48,Difficulties!$A$3:$F$22,IF(Calc_VsDef!N26="H",4,6),FALSE)</f>
        <v>-4.7368421052632004E-2</v>
      </c>
      <c r="O48" s="4">
        <f>VLOOKUP(O4,Difficulties!$B$3:$F$22,IF(Calc_VsDef!O26="H",4,2),FALSE)+VLOOKUP($A48,Difficulties!$A$3:$F$22,IF(Calc_VsDef!O26="H",4,6),FALSE)</f>
        <v>2.163157894736834</v>
      </c>
      <c r="P48" s="4">
        <f>VLOOKUP(P4,Difficulties!$B$3:$F$22,IF(Calc_VsDef!P26="H",4,2),FALSE)+VLOOKUP($A48,Difficulties!$A$3:$F$22,IF(Calc_VsDef!P26="H",4,6),FALSE)</f>
        <v>-0.46842105263157902</v>
      </c>
      <c r="Q48" s="4">
        <f>VLOOKUP(Q4,Difficulties!$B$3:$F$22,IF(Calc_VsDef!Q26="H",4,2),FALSE)+VLOOKUP($A48,Difficulties!$A$3:$F$22,IF(Calc_VsDef!Q26="H",4,6),FALSE)</f>
        <v>0.95263157894736805</v>
      </c>
      <c r="R48" s="4">
        <f>VLOOKUP(R4,Difficulties!$B$3:$F$22,IF(Calc_VsDef!R26="H",4,2),FALSE)+VLOOKUP($A48,Difficulties!$A$3:$F$22,IF(Calc_VsDef!R26="H",4,6),FALSE)</f>
        <v>9.2105263157893968E-2</v>
      </c>
      <c r="S48" s="4">
        <f>VLOOKUP(S4,Difficulties!$B$3:$F$22,IF(Calc_VsDef!S26="H",4,2),FALSE)+VLOOKUP($A48,Difficulties!$A$3:$F$22,IF(Calc_VsDef!S26="H",4,6),FALSE)</f>
        <v>-0.57368421052631602</v>
      </c>
      <c r="T48" s="4">
        <f>VLOOKUP(T4,Difficulties!$B$3:$F$22,IF(Calc_VsDef!T26="H",4,2),FALSE)+VLOOKUP($A48,Difficulties!$A$3:$F$22,IF(Calc_VsDef!T26="H",4,6),FALSE)</f>
        <v>1.0578947368421039</v>
      </c>
      <c r="U48" s="4">
        <f>VLOOKUP(U4,Difficulties!$B$3:$F$22,IF(Calc_VsDef!U26="H",4,2),FALSE)+VLOOKUP($A48,Difficulties!$A$3:$F$22,IF(Calc_VsDef!U26="H",4,6),FALSE)</f>
        <v>0.95263157894736694</v>
      </c>
      <c r="V48" s="4">
        <f>VLOOKUP(V4,Difficulties!$B$3:$F$22,IF(Calc_VsDef!V26="H",4,2),FALSE)+VLOOKUP($A48,Difficulties!$A$3:$F$22,IF(Calc_VsDef!V26="H",4,6),FALSE)</f>
        <v>-0.20526315789473698</v>
      </c>
      <c r="W48" s="4">
        <f>VLOOKUP(W4,Difficulties!$B$3:$F$22,IF(Calc_VsDef!W26="H",4,2),FALSE)+VLOOKUP($A48,Difficulties!$A$3:$F$22,IF(Calc_VsDef!W26="H",4,6),FALSE)</f>
        <v>0.42631578947368298</v>
      </c>
      <c r="X48" s="4">
        <f>VLOOKUP(X4,Difficulties!$B$3:$F$22,IF(Calc_VsDef!X26="H",4,2),FALSE)+VLOOKUP($A48,Difficulties!$A$3:$F$22,IF(Calc_VsDef!X26="H",4,6),FALSE)</f>
        <v>0.16315789473684172</v>
      </c>
      <c r="Y48" s="4">
        <f>VLOOKUP(Y4,Difficulties!$B$3:$F$22,IF(Calc_VsDef!Y26="H",4,2),FALSE)+VLOOKUP($A48,Difficulties!$A$3:$F$22,IF(Calc_VsDef!Y26="H",4,6),FALSE)</f>
        <v>0.58421052631578907</v>
      </c>
      <c r="Z48" s="4">
        <f>VLOOKUP(Z4,Difficulties!$B$3:$F$22,IF(Calc_VsDef!Z26="H",4,2),FALSE)+VLOOKUP($A48,Difficulties!$A$3:$F$22,IF(Calc_VsDef!Z26="H",4,6),FALSE)</f>
        <v>-6.7894736842106007E-2</v>
      </c>
      <c r="AA48" s="4">
        <f>VLOOKUP(AA4,Difficulties!$B$3:$F$22,IF(Calc_VsDef!AA26="H",4,2),FALSE)+VLOOKUP($A48,Difficulties!$A$3:$F$22,IF(Calc_VsDef!AA26="H",4,6),FALSE)</f>
        <v>1.3210526315789439</v>
      </c>
      <c r="AB48" s="4">
        <f>VLOOKUP(AB4,Difficulties!$B$3:$F$22,IF(Calc_VsDef!AB26="H",4,2),FALSE)+VLOOKUP($A48,Difficulties!$A$3:$F$22,IF(Calc_VsDef!AB26="H",4,6),FALSE)</f>
        <v>-0.43052631578947403</v>
      </c>
      <c r="AC48" s="4">
        <f>VLOOKUP(AC4,Difficulties!$B$3:$F$22,IF(Calc_VsDef!AC26="H",4,2),FALSE)+VLOOKUP($A48,Difficulties!$A$3:$F$22,IF(Calc_VsDef!AC26="H",4,6),FALSE)</f>
        <v>1.7947368421052541</v>
      </c>
      <c r="AD48" s="4">
        <f>VLOOKUP(AD4,Difficulties!$B$3:$F$22,IF(Calc_VsDef!AD26="H",4,2),FALSE)+VLOOKUP($A48,Difficulties!$A$3:$F$22,IF(Calc_VsDef!AD26="H",4,6),FALSE)</f>
        <v>1.268421052631576</v>
      </c>
      <c r="AE48" s="4">
        <f>VLOOKUP(AE4,Difficulties!$B$3:$F$22,IF(Calc_VsDef!AE26="H",4,2),FALSE)+VLOOKUP($A48,Difficulties!$A$3:$F$22,IF(Calc_VsDef!AE26="H",4,6),FALSE)</f>
        <v>-0.20526315789473704</v>
      </c>
      <c r="AF48" s="4">
        <f>VLOOKUP(AF4,Difficulties!$B$3:$F$22,IF(Calc_VsDef!AF26="H",4,2),FALSE)+VLOOKUP($A48,Difficulties!$A$3:$F$22,IF(Calc_VsDef!AF26="H",4,6),FALSE)</f>
        <v>-0.15263157894736801</v>
      </c>
      <c r="AG48" s="4">
        <f>VLOOKUP(AG4,Difficulties!$B$3:$F$22,IF(Calc_VsDef!AG26="H",4,2),FALSE)+VLOOKUP($A48,Difficulties!$A$3:$F$22,IF(Calc_VsDef!AG26="H",4,6),FALSE)</f>
        <v>0.26842105263157828</v>
      </c>
      <c r="AH48" s="4">
        <f>VLOOKUP(AH4,Difficulties!$B$3:$F$22,IF(Calc_VsDef!AH26="H",4,2),FALSE)+VLOOKUP($A48,Difficulties!$A$3:$F$22,IF(Calc_VsDef!AH26="H",4,6),FALSE)</f>
        <v>-4.7368421052632004E-2</v>
      </c>
      <c r="AI48" s="4">
        <f>VLOOKUP(AI4,Difficulties!$B$3:$F$22,IF(Calc_VsDef!AI26="H",4,2),FALSE)+VLOOKUP($A48,Difficulties!$A$3:$F$22,IF(Calc_VsDef!AI26="H",4,6),FALSE)</f>
        <v>0.2157894736842097</v>
      </c>
      <c r="AJ48" s="4">
        <f>VLOOKUP(AJ4,Difficulties!$B$3:$F$22,IF(Calc_VsDef!AJ26="H",4,2),FALSE)+VLOOKUP($A48,Difficulties!$A$3:$F$22,IF(Calc_VsDef!AJ26="H",4,6),FALSE)</f>
        <v>-0.34052631578947395</v>
      </c>
      <c r="AK48" s="4">
        <f>VLOOKUP(AK4,Difficulties!$B$3:$F$22,IF(Calc_VsDef!AK26="H",4,2),FALSE)+VLOOKUP($A48,Difficulties!$A$3:$F$22,IF(Calc_VsDef!AK26="H",4,6),FALSE)</f>
        <v>5.2631578947359703E-3</v>
      </c>
      <c r="AL48" s="4">
        <f>VLOOKUP(AL4,Difficulties!$B$3:$F$22,IF(Calc_VsDef!AL26="H",4,2),FALSE)+VLOOKUP($A48,Difficulties!$A$3:$F$22,IF(Calc_VsDef!AL26="H",4,6),FALSE)</f>
        <v>0.68947368421052502</v>
      </c>
      <c r="AM48" s="4">
        <f>VLOOKUP(AM4,Difficulties!$B$3:$F$22,IF(Calc_VsDef!AM26="H",4,2),FALSE)+VLOOKUP($A48,Difficulties!$A$3:$F$22,IF(Calc_VsDef!AM26="H",4,6),FALSE)</f>
        <v>0.47894736842105101</v>
      </c>
    </row>
    <row r="49" spans="1:39" ht="12.75" customHeight="1" x14ac:dyDescent="0.35">
      <c r="A49" s="68" t="str">
        <f t="shared" si="1"/>
        <v>Brighton</v>
      </c>
      <c r="B49" s="4">
        <f>VLOOKUP(B5,Difficulties!$B$3:$F$22,IF(Calc_VsDef!B27="H",4,2),FALSE)+VLOOKUP($A49,Difficulties!$A$3:$F$22,IF(Calc_VsDef!B27="H",4,6),FALSE)</f>
        <v>0.26842105263157789</v>
      </c>
      <c r="C49" s="4">
        <f>VLOOKUP(C5,Difficulties!$B$3:$F$22,IF(Calc_VsDef!C27="H",4,2),FALSE)+VLOOKUP($A49,Difficulties!$A$3:$F$22,IF(Calc_VsDef!C27="H",4,6),FALSE)</f>
        <v>0.21578947368421031</v>
      </c>
      <c r="D49" s="4">
        <f>VLOOKUP(D5,Difficulties!$B$3:$F$22,IF(Calc_VsDef!D27="H",4,2),FALSE)+VLOOKUP($A49,Difficulties!$A$3:$F$22,IF(Calc_VsDef!D27="H",4,6),FALSE)</f>
        <v>1.215789473684207</v>
      </c>
      <c r="E49" s="4">
        <f>VLOOKUP(E5,Difficulties!$B$3:$F$22,IF(Calc_VsDef!E27="H",4,2),FALSE)+VLOOKUP($A49,Difficulties!$A$3:$F$22,IF(Calc_VsDef!E27="H",4,6),FALSE)</f>
        <v>-0.60368421052631571</v>
      </c>
      <c r="F49" s="4">
        <f>VLOOKUP(F5,Difficulties!$B$3:$F$22,IF(Calc_VsDef!F27="H",4,2),FALSE)+VLOOKUP($A49,Difficulties!$A$3:$F$22,IF(Calc_VsDef!F27="H",4,6),FALSE)</f>
        <v>-0.100000000000001</v>
      </c>
      <c r="G49" s="4">
        <f>VLOOKUP(G5,Difficulties!$B$3:$F$22,IF(Calc_VsDef!G27="H",4,2),FALSE)+VLOOKUP($A49,Difficulties!$A$3:$F$22,IF(Calc_VsDef!G27="H",4,6),FALSE)</f>
        <v>0.42631578947368332</v>
      </c>
      <c r="H49" s="4">
        <f>VLOOKUP(H5,Difficulties!$B$3:$F$22,IF(Calc_VsDef!H27="H",4,2),FALSE)+VLOOKUP($A49,Difficulties!$A$3:$F$22,IF(Calc_VsDef!H27="H",4,6),FALSE)</f>
        <v>2.0578947368420968</v>
      </c>
      <c r="I49" s="4">
        <f>VLOOKUP(I5,Difficulties!$B$3:$F$22,IF(Calc_VsDef!I27="H",4,2),FALSE)+VLOOKUP($A49,Difficulties!$A$3:$F$22,IF(Calc_VsDef!I27="H",4,6),FALSE)</f>
        <v>-9.9999999999999992E-2</v>
      </c>
      <c r="J49" s="4">
        <f>VLOOKUP(J5,Difficulties!$B$3:$F$22,IF(Calc_VsDef!J27="H",4,2),FALSE)+VLOOKUP($A49,Difficulties!$A$3:$F$22,IF(Calc_VsDef!J27="H",4,6),FALSE)</f>
        <v>-4.7368421052632004E-2</v>
      </c>
      <c r="K49" s="4">
        <f>VLOOKUP(K5,Difficulties!$B$3:$F$22,IF(Calc_VsDef!K27="H",4,2),FALSE)+VLOOKUP($A49,Difficulties!$A$3:$F$22,IF(Calc_VsDef!K27="H",4,6),FALSE)</f>
        <v>-0.69368421052631579</v>
      </c>
      <c r="L49" s="4">
        <f>VLOOKUP(L5,Difficulties!$B$3:$F$22,IF(Calc_VsDef!L27="H",4,2),FALSE)+VLOOKUP($A49,Difficulties!$A$3:$F$22,IF(Calc_VsDef!L27="H",4,6),FALSE)</f>
        <v>0.32105263157894603</v>
      </c>
      <c r="M49" s="4">
        <f>VLOOKUP(M5,Difficulties!$B$3:$F$22,IF(Calc_VsDef!M27="H",4,2),FALSE)+VLOOKUP($A49,Difficulties!$A$3:$F$22,IF(Calc_VsDef!M27="H",4,6),FALSE)</f>
        <v>-0.17315789473684298</v>
      </c>
      <c r="N49" s="4">
        <f>VLOOKUP(N5,Difficulties!$B$3:$F$22,IF(Calc_VsDef!N27="H",4,2),FALSE)+VLOOKUP($A49,Difficulties!$A$3:$F$22,IF(Calc_VsDef!N27="H",4,6),FALSE)</f>
        <v>0.26842105263157828</v>
      </c>
      <c r="O49" s="4">
        <f>VLOOKUP(O5,Difficulties!$B$3:$F$22,IF(Calc_VsDef!O27="H",4,2),FALSE)+VLOOKUP($A49,Difficulties!$A$3:$F$22,IF(Calc_VsDef!O27="H",4,6),FALSE)</f>
        <v>-0.31052631578947398</v>
      </c>
      <c r="P49" s="4">
        <f>VLOOKUP(P5,Difficulties!$B$3:$F$22,IF(Calc_VsDef!P27="H",4,2),FALSE)+VLOOKUP($A49,Difficulties!$A$3:$F$22,IF(Calc_VsDef!P27="H",4,6),FALSE)</f>
        <v>-0.52105263157894677</v>
      </c>
      <c r="Q49" s="4">
        <f>VLOOKUP(Q5,Difficulties!$B$3:$F$22,IF(Calc_VsDef!Q27="H",4,2),FALSE)+VLOOKUP($A49,Difficulties!$A$3:$F$22,IF(Calc_VsDef!Q27="H",4,6),FALSE)</f>
        <v>-0.31052631578947398</v>
      </c>
      <c r="R49" s="4">
        <f>VLOOKUP(R5,Difficulties!$B$3:$F$22,IF(Calc_VsDef!R27="H",4,2),FALSE)+VLOOKUP($A49,Difficulties!$A$3:$F$22,IF(Calc_VsDef!R27="H",4,6),FALSE)</f>
        <v>0.32105263157894731</v>
      </c>
      <c r="S49" s="4">
        <f>VLOOKUP(S5,Difficulties!$B$3:$F$22,IF(Calc_VsDef!S27="H",4,2),FALSE)+VLOOKUP($A49,Difficulties!$A$3:$F$22,IF(Calc_VsDef!S27="H",4,6),FALSE)</f>
        <v>0.21578947368420962</v>
      </c>
      <c r="T49" s="4">
        <f>VLOOKUP(T5,Difficulties!$B$3:$F$22,IF(Calc_VsDef!T27="H",4,2),FALSE)+VLOOKUP($A49,Difficulties!$A$3:$F$22,IF(Calc_VsDef!T27="H",4,6),FALSE)</f>
        <v>-0.31052631578947371</v>
      </c>
      <c r="U49" s="4">
        <f>VLOOKUP(U5,Difficulties!$B$3:$F$22,IF(Calc_VsDef!U27="H",4,2),FALSE)+VLOOKUP($A49,Difficulties!$A$3:$F$22,IF(Calc_VsDef!U27="H",4,6),FALSE)</f>
        <v>-0.52105263157894677</v>
      </c>
      <c r="V49" s="4">
        <f>VLOOKUP(V5,Difficulties!$B$3:$F$22,IF(Calc_VsDef!V27="H",4,2),FALSE)+VLOOKUP($A49,Difficulties!$A$3:$F$22,IF(Calc_VsDef!V27="H",4,6),FALSE)</f>
        <v>0.11052631578947271</v>
      </c>
      <c r="W49" s="4">
        <f>VLOOKUP(W5,Difficulties!$B$3:$F$22,IF(Calc_VsDef!W27="H",4,2),FALSE)+VLOOKUP($A49,Difficulties!$A$3:$F$22,IF(Calc_VsDef!W27="H",4,6),FALSE)</f>
        <v>0.68947368421052624</v>
      </c>
      <c r="X49" s="4">
        <f>VLOOKUP(X5,Difficulties!$B$3:$F$22,IF(Calc_VsDef!X27="H",4,2),FALSE)+VLOOKUP($A49,Difficulties!$A$3:$F$22,IF(Calc_VsDef!X27="H",4,6),FALSE)</f>
        <v>0.84736842105262999</v>
      </c>
      <c r="Y49" s="4">
        <f>VLOOKUP(Y5,Difficulties!$B$3:$F$22,IF(Calc_VsDef!Y27="H",4,2),FALSE)+VLOOKUP($A49,Difficulties!$A$3:$F$22,IF(Calc_VsDef!Y27="H",4,6),FALSE)</f>
        <v>-0.17315789473684298</v>
      </c>
      <c r="Z49" s="4">
        <f>VLOOKUP(Z5,Difficulties!$B$3:$F$22,IF(Calc_VsDef!Z27="H",4,2),FALSE)+VLOOKUP($A49,Difficulties!$A$3:$F$22,IF(Calc_VsDef!Z27="H",4,6),FALSE)</f>
        <v>-0.46842105263157868</v>
      </c>
      <c r="AA49" s="4">
        <f>VLOOKUP(AA5,Difficulties!$B$3:$F$22,IF(Calc_VsDef!AA27="H",4,2),FALSE)+VLOOKUP($A49,Difficulties!$A$3:$F$22,IF(Calc_VsDef!AA27="H",4,6),FALSE)</f>
        <v>-0.31052631578947371</v>
      </c>
      <c r="AB49" s="4">
        <f>VLOOKUP(AB5,Difficulties!$B$3:$F$22,IF(Calc_VsDef!AB27="H",4,2),FALSE)+VLOOKUP($A49,Difficulties!$A$3:$F$22,IF(Calc_VsDef!AB27="H",4,6),FALSE)</f>
        <v>0.42631578947368298</v>
      </c>
      <c r="AC49" s="4">
        <f>VLOOKUP(AC5,Difficulties!$B$3:$F$22,IF(Calc_VsDef!AC27="H",4,2),FALSE)+VLOOKUP($A49,Difficulties!$A$3:$F$22,IF(Calc_VsDef!AC27="H",4,6),FALSE)</f>
        <v>0.16315789473684131</v>
      </c>
      <c r="AD49" s="4">
        <f>VLOOKUP(AD5,Difficulties!$B$3:$F$22,IF(Calc_VsDef!AD27="H",4,2),FALSE)+VLOOKUP($A49,Difficulties!$A$3:$F$22,IF(Calc_VsDef!AD27="H",4,6),FALSE)</f>
        <v>-0.73157894736842077</v>
      </c>
      <c r="AE49" s="4">
        <f>VLOOKUP(AE5,Difficulties!$B$3:$F$22,IF(Calc_VsDef!AE27="H",4,2),FALSE)+VLOOKUP($A49,Difficulties!$A$3:$F$22,IF(Calc_VsDef!AE27="H",4,6),FALSE)</f>
        <v>0.37368421052631401</v>
      </c>
      <c r="AF49" s="4">
        <f>VLOOKUP(AF5,Difficulties!$B$3:$F$22,IF(Calc_VsDef!AF27="H",4,2),FALSE)+VLOOKUP($A49,Difficulties!$A$3:$F$22,IF(Calc_VsDef!AF27="H",4,6),FALSE)</f>
        <v>-0.8236842105263158</v>
      </c>
      <c r="AG49" s="4">
        <f>VLOOKUP(AG5,Difficulties!$B$3:$F$22,IF(Calc_VsDef!AG27="H",4,2),FALSE)+VLOOKUP($A49,Difficulties!$A$3:$F$22,IF(Calc_VsDef!AG27="H",4,6),FALSE)</f>
        <v>-0.46842105263157868</v>
      </c>
      <c r="AH49" s="4">
        <f>VLOOKUP(AH5,Difficulties!$B$3:$F$22,IF(Calc_VsDef!AH27="H",4,2),FALSE)+VLOOKUP($A49,Difficulties!$A$3:$F$22,IF(Calc_VsDef!AH27="H",4,6),FALSE)</f>
        <v>0.95263157894736705</v>
      </c>
      <c r="AI49" s="4">
        <f>VLOOKUP(AI5,Difficulties!$B$3:$F$22,IF(Calc_VsDef!AI27="H",4,2),FALSE)+VLOOKUP($A49,Difficulties!$A$3:$F$22,IF(Calc_VsDef!AI27="H",4,6),FALSE)</f>
        <v>-0.36315789473684168</v>
      </c>
      <c r="AJ49" s="4">
        <f>VLOOKUP(AJ5,Difficulties!$B$3:$F$22,IF(Calc_VsDef!AJ27="H",4,2),FALSE)+VLOOKUP($A49,Difficulties!$A$3:$F$22,IF(Calc_VsDef!AJ27="H",4,6),FALSE)</f>
        <v>-1.3157894736843007E-2</v>
      </c>
      <c r="AK49" s="4">
        <f>VLOOKUP(AK5,Difficulties!$B$3:$F$22,IF(Calc_VsDef!AK27="H",4,2),FALSE)+VLOOKUP($A49,Difficulties!$A$3:$F$22,IF(Calc_VsDef!AK27="H",4,6),FALSE)</f>
        <v>-0.41578947368420971</v>
      </c>
      <c r="AL49" s="4">
        <f>VLOOKUP(AL5,Difficulties!$B$3:$F$22,IF(Calc_VsDef!AL27="H",4,2),FALSE)+VLOOKUP($A49,Difficulties!$A$3:$F$22,IF(Calc_VsDef!AL27="H",4,6),FALSE)</f>
        <v>1.6894736842105171</v>
      </c>
      <c r="AM49" s="4">
        <f>VLOOKUP(AM5,Difficulties!$B$3:$F$22,IF(Calc_VsDef!AM27="H",4,2),FALSE)+VLOOKUP($A49,Difficulties!$A$3:$F$22,IF(Calc_VsDef!AM27="H",4,6),FALSE)</f>
        <v>1.0052631578947342</v>
      </c>
    </row>
    <row r="50" spans="1:39" ht="12.75" customHeight="1" x14ac:dyDescent="0.35">
      <c r="A50" s="68" t="str">
        <f t="shared" si="1"/>
        <v>Burnley</v>
      </c>
      <c r="B50" s="4">
        <f>VLOOKUP(B6,Difficulties!$B$3:$F$22,IF(Calc_VsDef!B28="H",4,2),FALSE)+VLOOKUP($A50,Difficulties!$A$3:$F$22,IF(Calc_VsDef!B28="H",4,6),FALSE)</f>
        <v>-0.46842105263157902</v>
      </c>
      <c r="C50" s="4">
        <f>VLOOKUP(C6,Difficulties!$B$3:$F$22,IF(Calc_VsDef!C28="H",4,2),FALSE)+VLOOKUP($A50,Difficulties!$A$3:$F$22,IF(Calc_VsDef!C28="H",4,6),FALSE)</f>
        <v>-0.88947368421052597</v>
      </c>
      <c r="D50" s="4">
        <f>VLOOKUP(D6,Difficulties!$B$3:$F$22,IF(Calc_VsDef!D28="H",4,2),FALSE)+VLOOKUP($A50,Difficulties!$A$3:$F$22,IF(Calc_VsDef!D28="H",4,6),FALSE)</f>
        <v>-0.54157894736842094</v>
      </c>
      <c r="E50" s="4">
        <f>VLOOKUP(E6,Difficulties!$B$3:$F$22,IF(Calc_VsDef!E28="H",4,2),FALSE)+VLOOKUP($A50,Difficulties!$A$3:$F$22,IF(Calc_VsDef!E28="H",4,6),FALSE)</f>
        <v>-0.20526315789473698</v>
      </c>
      <c r="F50" s="4">
        <f>VLOOKUP(F6,Difficulties!$B$3:$F$22,IF(Calc_VsDef!F28="H",4,2),FALSE)+VLOOKUP($A50,Difficulties!$A$3:$F$22,IF(Calc_VsDef!F28="H",4,6),FALSE)</f>
        <v>-0.38157894736842102</v>
      </c>
      <c r="G50" s="4">
        <f>VLOOKUP(G6,Difficulties!$B$3:$F$22,IF(Calc_VsDef!G28="H",4,2),FALSE)+VLOOKUP($A50,Difficulties!$A$3:$F$22,IF(Calc_VsDef!G28="H",4,6),FALSE)</f>
        <v>-0.78421052631578902</v>
      </c>
      <c r="H50" s="4">
        <f>VLOOKUP(H6,Difficulties!$B$3:$F$22,IF(Calc_VsDef!H28="H",4,2),FALSE)+VLOOKUP($A50,Difficulties!$A$3:$F$22,IF(Calc_VsDef!H28="H",4,6),FALSE)</f>
        <v>-0.54157894736842094</v>
      </c>
      <c r="I50" s="4">
        <f>VLOOKUP(I6,Difficulties!$B$3:$F$22,IF(Calc_VsDef!I28="H",4,2),FALSE)+VLOOKUP($A50,Difficulties!$A$3:$F$22,IF(Calc_VsDef!I28="H",4,6),FALSE)</f>
        <v>-1.152631578947368</v>
      </c>
      <c r="J50" s="4">
        <f>VLOOKUP(J6,Difficulties!$B$3:$F$22,IF(Calc_VsDef!J28="H",4,2),FALSE)+VLOOKUP($A50,Difficulties!$A$3:$F$22,IF(Calc_VsDef!J28="H",4,6),FALSE)</f>
        <v>1.6894736842105189</v>
      </c>
      <c r="K50" s="4">
        <f>VLOOKUP(K6,Difficulties!$B$3:$F$22,IF(Calc_VsDef!K28="H",4,2),FALSE)+VLOOKUP($A50,Difficulties!$A$3:$F$22,IF(Calc_VsDef!K28="H",4,6),FALSE)</f>
        <v>-9.9999999999999978E-2</v>
      </c>
      <c r="L50" s="4">
        <f>VLOOKUP(L6,Difficulties!$B$3:$F$22,IF(Calc_VsDef!L28="H",4,2),FALSE)+VLOOKUP($A50,Difficulties!$A$3:$F$22,IF(Calc_VsDef!L28="H",4,6),FALSE)</f>
        <v>-0.25789473684210529</v>
      </c>
      <c r="M50" s="4">
        <f>VLOOKUP(M6,Difficulties!$B$3:$F$22,IF(Calc_VsDef!M28="H",4,2),FALSE)+VLOOKUP($A50,Difficulties!$A$3:$F$22,IF(Calc_VsDef!M28="H",4,6),FALSE)</f>
        <v>-0.2052631578947367</v>
      </c>
      <c r="N50" s="4">
        <f>VLOOKUP(N6,Difficulties!$B$3:$F$22,IF(Calc_VsDef!N28="H",4,2),FALSE)+VLOOKUP($A50,Difficulties!$A$3:$F$22,IF(Calc_VsDef!N28="H",4,6),FALSE)</f>
        <v>-0.83684210526315694</v>
      </c>
      <c r="O50" s="4">
        <f>VLOOKUP(O6,Difficulties!$B$3:$F$22,IF(Calc_VsDef!O28="H",4,2),FALSE)+VLOOKUP($A50,Difficulties!$A$3:$F$22,IF(Calc_VsDef!O28="H",4,6),FALSE)</f>
        <v>5.263157894735998E-3</v>
      </c>
      <c r="P50" s="4">
        <f>VLOOKUP(P6,Difficulties!$B$3:$F$22,IF(Calc_VsDef!P28="H",4,2),FALSE)+VLOOKUP($A50,Difficulties!$A$3:$F$22,IF(Calc_VsDef!P28="H",4,6),FALSE)</f>
        <v>0.268421052631579</v>
      </c>
      <c r="Q50" s="4">
        <f>VLOOKUP(Q6,Difficulties!$B$3:$F$22,IF(Calc_VsDef!Q28="H",4,2),FALSE)+VLOOKUP($A50,Difficulties!$A$3:$F$22,IF(Calc_VsDef!Q28="H",4,6),FALSE)</f>
        <v>-1.257894736842105</v>
      </c>
      <c r="R50" s="4">
        <f>VLOOKUP(R6,Difficulties!$B$3:$F$22,IF(Calc_VsDef!R28="H",4,2),FALSE)+VLOOKUP($A50,Difficulties!$A$3:$F$22,IF(Calc_VsDef!R28="H",4,6),FALSE)</f>
        <v>0.58421052631578907</v>
      </c>
      <c r="S50" s="4">
        <f>VLOOKUP(S6,Difficulties!$B$3:$F$22,IF(Calc_VsDef!S28="H",4,2),FALSE)+VLOOKUP($A50,Difficulties!$A$3:$F$22,IF(Calc_VsDef!S28="H",4,6),FALSE)</f>
        <v>1.321052631578939</v>
      </c>
      <c r="T50" s="4">
        <f>VLOOKUP(T6,Difficulties!$B$3:$F$22,IF(Calc_VsDef!T28="H",4,2),FALSE)+VLOOKUP($A50,Difficulties!$A$3:$F$22,IF(Calc_VsDef!T28="H",4,6),FALSE)</f>
        <v>-0.942105263157894</v>
      </c>
      <c r="U50" s="4">
        <f>VLOOKUP(U6,Difficulties!$B$3:$F$22,IF(Calc_VsDef!U28="H",4,2),FALSE)+VLOOKUP($A50,Difficulties!$A$3:$F$22,IF(Calc_VsDef!U28="H",4,6),FALSE)</f>
        <v>-0.52105263157894732</v>
      </c>
      <c r="V50" s="4">
        <f>VLOOKUP(V6,Difficulties!$B$3:$F$22,IF(Calc_VsDef!V28="H",4,2),FALSE)+VLOOKUP($A50,Difficulties!$A$3:$F$22,IF(Calc_VsDef!V28="H",4,6),FALSE)</f>
        <v>-0.67894736842105208</v>
      </c>
      <c r="W50" s="4">
        <f>VLOOKUP(W6,Difficulties!$B$3:$F$22,IF(Calc_VsDef!W28="H",4,2),FALSE)+VLOOKUP($A50,Difficulties!$A$3:$F$22,IF(Calc_VsDef!W28="H",4,6),FALSE)</f>
        <v>-1.0247368421052629</v>
      </c>
      <c r="X50" s="4">
        <f>VLOOKUP(X6,Difficulties!$B$3:$F$22,IF(Calc_VsDef!X28="H",4,2),FALSE)+VLOOKUP($A50,Difficulties!$A$3:$F$22,IF(Calc_VsDef!X28="H",4,6),FALSE)</f>
        <v>-0.1000000000000001</v>
      </c>
      <c r="Y50" s="4">
        <f>VLOOKUP(Y6,Difficulties!$B$3:$F$22,IF(Calc_VsDef!Y28="H",4,2),FALSE)+VLOOKUP($A50,Difficulties!$A$3:$F$22,IF(Calc_VsDef!Y28="H",4,6),FALSE)</f>
        <v>0.47894736842105196</v>
      </c>
      <c r="Z50" s="4">
        <f>VLOOKUP(Z6,Difficulties!$B$3:$F$22,IF(Calc_VsDef!Z28="H",4,2),FALSE)+VLOOKUP($A50,Difficulties!$A$3:$F$22,IF(Calc_VsDef!Z28="H",4,6),FALSE)</f>
        <v>-0.88947368421052597</v>
      </c>
      <c r="AA50" s="4">
        <f>VLOOKUP(AA6,Difficulties!$B$3:$F$22,IF(Calc_VsDef!AA28="H",4,2),FALSE)+VLOOKUP($A50,Difficulties!$A$3:$F$22,IF(Calc_VsDef!AA28="H",4,6),FALSE)</f>
        <v>-0.25789473684210529</v>
      </c>
      <c r="AB50" s="4">
        <f>VLOOKUP(AB6,Difficulties!$B$3:$F$22,IF(Calc_VsDef!AB28="H",4,2),FALSE)+VLOOKUP($A50,Difficulties!$A$3:$F$22,IF(Calc_VsDef!AB28="H",4,6),FALSE)</f>
        <v>5.2631578947360258E-3</v>
      </c>
      <c r="AC50" s="4">
        <f>VLOOKUP(AC6,Difficulties!$B$3:$F$22,IF(Calc_VsDef!AC28="H",4,2),FALSE)+VLOOKUP($A50,Difficulties!$A$3:$F$22,IF(Calc_VsDef!AC28="H",4,6),FALSE)</f>
        <v>-0.41578947368421004</v>
      </c>
      <c r="AD50" s="4">
        <f>VLOOKUP(AD6,Difficulties!$B$3:$F$22,IF(Calc_VsDef!AD28="H",4,2),FALSE)+VLOOKUP($A50,Difficulties!$A$3:$F$22,IF(Calc_VsDef!AD28="H",4,6),FALSE)</f>
        <v>-0.942105263157894</v>
      </c>
      <c r="AE50" s="4">
        <f>VLOOKUP(AE6,Difficulties!$B$3:$F$22,IF(Calc_VsDef!AE28="H",4,2),FALSE)+VLOOKUP($A50,Difficulties!$A$3:$F$22,IF(Calc_VsDef!AE28="H",4,6),FALSE)</f>
        <v>0.84736842105262888</v>
      </c>
      <c r="AF50" s="4">
        <f>VLOOKUP(AF6,Difficulties!$B$3:$F$22,IF(Calc_VsDef!AF28="H",4,2),FALSE)+VLOOKUP($A50,Difficulties!$A$3:$F$22,IF(Calc_VsDef!AF28="H",4,6),FALSE)</f>
        <v>-0.15263157894736901</v>
      </c>
      <c r="AG50" s="4">
        <f>VLOOKUP(AG6,Difficulties!$B$3:$F$22,IF(Calc_VsDef!AG28="H",4,2),FALSE)+VLOOKUP($A50,Difficulties!$A$3:$F$22,IF(Calc_VsDef!AG28="H",4,6),FALSE)</f>
        <v>-1.114736842105263</v>
      </c>
      <c r="AH50" s="4">
        <f>VLOOKUP(AH6,Difficulties!$B$3:$F$22,IF(Calc_VsDef!AH28="H",4,2),FALSE)+VLOOKUP($A50,Difficulties!$A$3:$F$22,IF(Calc_VsDef!AH28="H",4,6),FALSE)</f>
        <v>-0.1526315789473684</v>
      </c>
      <c r="AI50" s="4">
        <f>VLOOKUP(AI6,Difficulties!$B$3:$F$22,IF(Calc_VsDef!AI28="H",4,2),FALSE)+VLOOKUP($A50,Difficulties!$A$3:$F$22,IF(Calc_VsDef!AI28="H",4,6),FALSE)</f>
        <v>-1.2447368421052629</v>
      </c>
      <c r="AJ50" s="4">
        <f>VLOOKUP(AJ6,Difficulties!$B$3:$F$22,IF(Calc_VsDef!AJ28="H",4,2),FALSE)+VLOOKUP($A50,Difficulties!$A$3:$F$22,IF(Calc_VsDef!AJ28="H",4,6),FALSE)</f>
        <v>5.7894736842104999E-2</v>
      </c>
      <c r="AK50" s="4">
        <f>VLOOKUP(AK6,Difficulties!$B$3:$F$22,IF(Calc_VsDef!AK28="H",4,2),FALSE)+VLOOKUP($A50,Difficulties!$A$3:$F$22,IF(Calc_VsDef!AK28="H",4,6),FALSE)</f>
        <v>0.58421052631578696</v>
      </c>
      <c r="AL50" s="4">
        <f>VLOOKUP(AL6,Difficulties!$B$3:$F$22,IF(Calc_VsDef!AL28="H",4,2),FALSE)+VLOOKUP($A50,Difficulties!$A$3:$F$22,IF(Calc_VsDef!AL28="H",4,6),FALSE)</f>
        <v>-4.7368421052632004E-2</v>
      </c>
      <c r="AM50" s="4">
        <f>VLOOKUP(AM6,Difficulties!$B$3:$F$22,IF(Calc_VsDef!AM28="H",4,2),FALSE)+VLOOKUP($A50,Difficulties!$A$3:$F$22,IF(Calc_VsDef!AM28="H",4,6),FALSE)</f>
        <v>-0.731578947368421</v>
      </c>
    </row>
    <row r="51" spans="1:39" ht="12.75" customHeight="1" x14ac:dyDescent="0.35">
      <c r="A51" s="68" t="str">
        <f t="shared" si="1"/>
        <v>Cardiff</v>
      </c>
      <c r="B51" s="4">
        <f>VLOOKUP(B7,Difficulties!$B$3:$F$22,IF(Calc_VsDef!B29="H",4,2),FALSE)+VLOOKUP($A51,Difficulties!$A$3:$F$22,IF(Calc_VsDef!B29="H",4,6),FALSE)</f>
        <v>0.31894736842105259</v>
      </c>
      <c r="C51" s="4">
        <f>VLOOKUP(C7,Difficulties!$B$3:$F$22,IF(Calc_VsDef!C29="H",4,2),FALSE)+VLOOKUP($A51,Difficulties!$A$3:$F$22,IF(Calc_VsDef!C29="H",4,6),FALSE)</f>
        <v>-0.36210526315789404</v>
      </c>
      <c r="D51" s="4">
        <f>VLOOKUP(D7,Difficulties!$B$3:$F$22,IF(Calc_VsDef!D29="H",4,2),FALSE)+VLOOKUP($A51,Difficulties!$A$3:$F$22,IF(Calc_VsDef!D29="H",4,6),FALSE)</f>
        <v>-0.20736842105263104</v>
      </c>
      <c r="E51" s="4">
        <f>VLOOKUP(E7,Difficulties!$B$3:$F$22,IF(Calc_VsDef!E29="H",4,2),FALSE)+VLOOKUP($A51,Difficulties!$A$3:$F$22,IF(Calc_VsDef!E29="H",4,6),FALSE)</f>
        <v>-0.25684210526315798</v>
      </c>
      <c r="F51" s="4">
        <f>VLOOKUP(F7,Difficulties!$B$3:$F$22,IF(Calc_VsDef!F29="H",4,2),FALSE)+VLOOKUP($A51,Difficulties!$A$3:$F$22,IF(Calc_VsDef!F29="H",4,6),FALSE)</f>
        <v>0.52947368421052599</v>
      </c>
      <c r="G51" s="4">
        <f>VLOOKUP(G7,Difficulties!$B$3:$F$22,IF(Calc_VsDef!G29="H",4,2),FALSE)+VLOOKUP($A51,Difficulties!$A$3:$F$22,IF(Calc_VsDef!G29="H",4,6),FALSE)</f>
        <v>1.05894736842105</v>
      </c>
      <c r="H51" s="4">
        <f>VLOOKUP(H7,Difficulties!$B$3:$F$22,IF(Calc_VsDef!H29="H",4,2),FALSE)+VLOOKUP($A51,Difficulties!$A$3:$F$22,IF(Calc_VsDef!H29="H",4,6),FALSE)</f>
        <v>-0.25684210526315798</v>
      </c>
      <c r="I51" s="4">
        <f>VLOOKUP(I7,Difficulties!$B$3:$F$22,IF(Calc_VsDef!I29="H",4,2),FALSE)+VLOOKUP($A51,Difficulties!$A$3:$F$22,IF(Calc_VsDef!I29="H",4,6),FALSE)</f>
        <v>1.0557894736842099</v>
      </c>
      <c r="J51" s="4">
        <f>VLOOKUP(J7,Difficulties!$B$3:$F$22,IF(Calc_VsDef!J29="H",4,2),FALSE)+VLOOKUP($A51,Difficulties!$A$3:$F$22,IF(Calc_VsDef!J29="H",4,6),FALSE)</f>
        <v>-0.54999999999999993</v>
      </c>
      <c r="K51" s="4">
        <f>VLOOKUP(K7,Difficulties!$B$3:$F$22,IF(Calc_VsDef!K29="H",4,2),FALSE)+VLOOKUP($A51,Difficulties!$A$3:$F$22,IF(Calc_VsDef!K29="H",4,6),FALSE)</f>
        <v>1.31894736842105</v>
      </c>
      <c r="L51" s="4">
        <f>VLOOKUP(L7,Difficulties!$B$3:$F$22,IF(Calc_VsDef!L29="H",4,2),FALSE)+VLOOKUP($A51,Difficulties!$A$3:$F$22,IF(Calc_VsDef!L29="H",4,6),FALSE)</f>
        <v>0.32210526315789401</v>
      </c>
      <c r="M51" s="4">
        <f>VLOOKUP(M7,Difficulties!$B$3:$F$22,IF(Calc_VsDef!M29="H",4,2),FALSE)+VLOOKUP($A51,Difficulties!$A$3:$F$22,IF(Calc_VsDef!M29="H",4,6),FALSE)</f>
        <v>-0.78315789473684194</v>
      </c>
      <c r="N51" s="4">
        <f>VLOOKUP(N7,Difficulties!$B$3:$F$22,IF(Calc_VsDef!N29="H",4,2),FALSE)+VLOOKUP($A51,Difficulties!$A$3:$F$22,IF(Calc_VsDef!N29="H",4,6),FALSE)</f>
        <v>0.42421052631578898</v>
      </c>
      <c r="O51" s="4">
        <f>VLOOKUP(O7,Difficulties!$B$3:$F$22,IF(Calc_VsDef!O29="H",4,2),FALSE)+VLOOKUP($A51,Difficulties!$A$3:$F$22,IF(Calc_VsDef!O29="H",4,6),FALSE)</f>
        <v>-0.64</v>
      </c>
      <c r="P51" s="4">
        <f>VLOOKUP(P7,Difficulties!$B$3:$F$22,IF(Calc_VsDef!P29="H",4,2),FALSE)+VLOOKUP($A51,Difficulties!$A$3:$F$22,IF(Calc_VsDef!P29="H",4,6),FALSE)</f>
        <v>0.2136842105263157</v>
      </c>
      <c r="Q51" s="4">
        <f>VLOOKUP(Q7,Difficulties!$B$3:$F$22,IF(Calc_VsDef!Q29="H",4,2),FALSE)+VLOOKUP($A51,Difficulties!$A$3:$F$22,IF(Calc_VsDef!Q29="H",4,6),FALSE)</f>
        <v>-0.41473684210526296</v>
      </c>
      <c r="R51" s="4">
        <f>VLOOKUP(R7,Difficulties!$B$3:$F$22,IF(Calc_VsDef!R29="H",4,2),FALSE)+VLOOKUP($A51,Difficulties!$A$3:$F$22,IF(Calc_VsDef!R29="H",4,6),FALSE)</f>
        <v>0.3715789473684209</v>
      </c>
      <c r="S51" s="4">
        <f>VLOOKUP(S7,Difficulties!$B$3:$F$22,IF(Calc_VsDef!S29="H",4,2),FALSE)+VLOOKUP($A51,Difficulties!$A$3:$F$22,IF(Calc_VsDef!S29="H",4,6),FALSE)</f>
        <v>0.26947368421052598</v>
      </c>
      <c r="T51" s="4">
        <f>VLOOKUP(T7,Difficulties!$B$3:$F$22,IF(Calc_VsDef!T29="H",4,2),FALSE)+VLOOKUP($A51,Difficulties!$A$3:$F$22,IF(Calc_VsDef!T29="H",4,6),FALSE)</f>
        <v>0.47684210526315696</v>
      </c>
      <c r="U51" s="4">
        <f>VLOOKUP(U7,Difficulties!$B$3:$F$22,IF(Calc_VsDef!U29="H",4,2),FALSE)+VLOOKUP($A51,Difficulties!$A$3:$F$22,IF(Calc_VsDef!U29="H",4,6),FALSE)</f>
        <v>0.26631578947368428</v>
      </c>
      <c r="V51" s="4">
        <f>VLOOKUP(V7,Difficulties!$B$3:$F$22,IF(Calc_VsDef!V29="H",4,2),FALSE)+VLOOKUP($A51,Difficulties!$A$3:$F$22,IF(Calc_VsDef!V29="H",4,6),FALSE)</f>
        <v>0.47999999999999898</v>
      </c>
      <c r="W51" s="4">
        <f>VLOOKUP(W7,Difficulties!$B$3:$F$22,IF(Calc_VsDef!W29="H",4,2),FALSE)+VLOOKUP($A51,Difficulties!$A$3:$F$22,IF(Calc_VsDef!W29="H",4,6),FALSE)</f>
        <v>-0.67789473684210499</v>
      </c>
      <c r="X51" s="4">
        <f>VLOOKUP(X7,Difficulties!$B$3:$F$22,IF(Calc_VsDef!X29="H",4,2),FALSE)+VLOOKUP($A51,Difficulties!$A$3:$F$22,IF(Calc_VsDef!X29="H",4,6),FALSE)</f>
        <v>5.5789473684210972E-2</v>
      </c>
      <c r="Y51" s="4">
        <f>VLOOKUP(Y7,Difficulties!$B$3:$F$22,IF(Calc_VsDef!Y29="H",4,2),FALSE)+VLOOKUP($A51,Difficulties!$A$3:$F$22,IF(Calc_VsDef!Y29="H",4,6),FALSE)</f>
        <v>1.7926315789473601</v>
      </c>
      <c r="Z51" s="4">
        <f>VLOOKUP(Z7,Difficulties!$B$3:$F$22,IF(Calc_VsDef!Z29="H",4,2),FALSE)+VLOOKUP($A51,Difficulties!$A$3:$F$22,IF(Calc_VsDef!Z29="H",4,6),FALSE)</f>
        <v>-0.30947368421052601</v>
      </c>
      <c r="AA51" s="4">
        <f>VLOOKUP(AA7,Difficulties!$B$3:$F$22,IF(Calc_VsDef!AA29="H",4,2),FALSE)+VLOOKUP($A51,Difficulties!$A$3:$F$22,IF(Calc_VsDef!AA29="H",4,6),FALSE)</f>
        <v>3.1578947368419708E-3</v>
      </c>
      <c r="AB51" s="4">
        <f>VLOOKUP(AB7,Difficulties!$B$3:$F$22,IF(Calc_VsDef!AB29="H",4,2),FALSE)+VLOOKUP($A51,Difficulties!$A$3:$F$22,IF(Calc_VsDef!AB29="H",4,6),FALSE)</f>
        <v>-0.41473684210526296</v>
      </c>
      <c r="AC51" s="4">
        <f>VLOOKUP(AC7,Difficulties!$B$3:$F$22,IF(Calc_VsDef!AC29="H",4,2),FALSE)+VLOOKUP($A51,Difficulties!$A$3:$F$22,IF(Calc_VsDef!AC29="H",4,6),FALSE)</f>
        <v>-0.46736842105263099</v>
      </c>
      <c r="AD51" s="4">
        <f>VLOOKUP(AD7,Difficulties!$B$3:$F$22,IF(Calc_VsDef!AD29="H",4,2),FALSE)+VLOOKUP($A51,Difficulties!$A$3:$F$22,IF(Calc_VsDef!AD29="H",4,6),FALSE)</f>
        <v>8.9999999999999969E-2</v>
      </c>
      <c r="AE51" s="4">
        <f>VLOOKUP(AE7,Difficulties!$B$3:$F$22,IF(Calc_VsDef!AE29="H",4,2),FALSE)+VLOOKUP($A51,Difficulties!$A$3:$F$22,IF(Calc_VsDef!AE29="H",4,6),FALSE)</f>
        <v>-4.6315789473684296E-2</v>
      </c>
      <c r="AF51" s="4">
        <f>VLOOKUP(AF7,Difficulties!$B$3:$F$22,IF(Calc_VsDef!AF29="H",4,2),FALSE)+VLOOKUP($A51,Difficulties!$A$3:$F$22,IF(Calc_VsDef!AF29="H",4,6),FALSE)</f>
        <v>0.2136842105263157</v>
      </c>
      <c r="AG51" s="4">
        <f>VLOOKUP(AG7,Difficulties!$B$3:$F$22,IF(Calc_VsDef!AG29="H",4,2),FALSE)+VLOOKUP($A51,Difficulties!$A$3:$F$22,IF(Calc_VsDef!AG29="H",4,6),FALSE)</f>
        <v>0.37473684210526303</v>
      </c>
      <c r="AH51" s="4">
        <f>VLOOKUP(AH7,Difficulties!$B$3:$F$22,IF(Calc_VsDef!AH29="H",4,2),FALSE)+VLOOKUP($A51,Difficulties!$A$3:$F$22,IF(Calc_VsDef!AH29="H",4,6),FALSE)</f>
        <v>2.16105263157894</v>
      </c>
      <c r="AI51" s="4">
        <f>VLOOKUP(AI7,Difficulties!$B$3:$F$22,IF(Calc_VsDef!AI29="H",4,2),FALSE)+VLOOKUP($A51,Difficulties!$A$3:$F$22,IF(Calc_VsDef!AI29="H",4,6),FALSE)</f>
        <v>-0.20736842105263104</v>
      </c>
      <c r="AJ51" s="4">
        <f>VLOOKUP(AJ7,Difficulties!$B$3:$F$22,IF(Calc_VsDef!AJ29="H",4,2),FALSE)+VLOOKUP($A51,Difficulties!$A$3:$F$22,IF(Calc_VsDef!AJ29="H",4,6),FALSE)</f>
        <v>0.74315789473684202</v>
      </c>
      <c r="AK51" s="4">
        <f>VLOOKUP(AK7,Difficulties!$B$3:$F$22,IF(Calc_VsDef!AK29="H",4,2),FALSE)+VLOOKUP($A51,Difficulties!$A$3:$F$22,IF(Calc_VsDef!AK29="H",4,6),FALSE)</f>
        <v>-7.0000000000000007E-2</v>
      </c>
      <c r="AL51" s="4">
        <f>VLOOKUP(AL7,Difficulties!$B$3:$F$22,IF(Calc_VsDef!AL29="H",4,2),FALSE)+VLOOKUP($A51,Difficulties!$A$3:$F$22,IF(Calc_VsDef!AL29="H",4,6),FALSE)</f>
        <v>-0.46736842105263099</v>
      </c>
      <c r="AM51" s="4">
        <f>VLOOKUP(AM7,Difficulties!$B$3:$F$22,IF(Calc_VsDef!AM29="H",4,2),FALSE)+VLOOKUP($A51,Difficulties!$A$3:$F$22,IF(Calc_VsDef!AM29="H",4,6),FALSE)</f>
        <v>0.950526315789473</v>
      </c>
    </row>
    <row r="52" spans="1:39" ht="12.75" customHeight="1" x14ac:dyDescent="0.35">
      <c r="A52" s="68" t="str">
        <f t="shared" si="1"/>
        <v>Chelsea</v>
      </c>
      <c r="B52" s="4">
        <f>VLOOKUP(B8,Difficulties!$B$3:$F$22,IF(Calc_VsDef!B30="H",4,2),FALSE)+VLOOKUP($A52,Difficulties!$A$3:$F$22,IF(Calc_VsDef!B30="H",4,6),FALSE)</f>
        <v>-0.67894736842105208</v>
      </c>
      <c r="C52" s="4">
        <f>VLOOKUP(C8,Difficulties!$B$3:$F$22,IF(Calc_VsDef!C30="H",4,2),FALSE)+VLOOKUP($A52,Difficulties!$A$3:$F$22,IF(Calc_VsDef!C30="H",4,6),FALSE)</f>
        <v>-0.78421052631578902</v>
      </c>
      <c r="D52" s="4">
        <f>VLOOKUP(D8,Difficulties!$B$3:$F$22,IF(Calc_VsDef!D30="H",4,2),FALSE)+VLOOKUP($A52,Difficulties!$A$3:$F$22,IF(Calc_VsDef!D30="H",4,6),FALSE)</f>
        <v>-0.41578947368421004</v>
      </c>
      <c r="E52" s="4">
        <f>VLOOKUP(E8,Difficulties!$B$3:$F$22,IF(Calc_VsDef!E30="H",4,2),FALSE)+VLOOKUP($A52,Difficulties!$A$3:$F$22,IF(Calc_VsDef!E30="H",4,6),FALSE)</f>
        <v>-0.83684210526315694</v>
      </c>
      <c r="F52" s="4">
        <f>VLOOKUP(F8,Difficulties!$B$3:$F$22,IF(Calc_VsDef!F30="H",4,2),FALSE)+VLOOKUP($A52,Difficulties!$A$3:$F$22,IF(Calc_VsDef!F30="H",4,6),FALSE)</f>
        <v>-1.2973684210526311</v>
      </c>
      <c r="G52" s="4">
        <f>VLOOKUP(G8,Difficulties!$B$3:$F$22,IF(Calc_VsDef!G30="H",4,2),FALSE)+VLOOKUP($A52,Difficulties!$A$3:$F$22,IF(Calc_VsDef!G30="H",4,6),FALSE)</f>
        <v>-0.25789473684210529</v>
      </c>
      <c r="H52" s="4">
        <f>VLOOKUP(H8,Difficulties!$B$3:$F$22,IF(Calc_VsDef!H30="H",4,2),FALSE)+VLOOKUP($A52,Difficulties!$A$3:$F$22,IF(Calc_VsDef!H30="H",4,6),FALSE)</f>
        <v>0.21578947368421098</v>
      </c>
      <c r="I52" s="4">
        <f>VLOOKUP(I8,Difficulties!$B$3:$F$22,IF(Calc_VsDef!I30="H",4,2),FALSE)+VLOOKUP($A52,Difficulties!$A$3:$F$22,IF(Calc_VsDef!I30="H",4,6),FALSE)</f>
        <v>-0.46842105263157902</v>
      </c>
      <c r="J52" s="4">
        <f>VLOOKUP(J8,Difficulties!$B$3:$F$22,IF(Calc_VsDef!J30="H",4,2),FALSE)+VLOOKUP($A52,Difficulties!$A$3:$F$22,IF(Calc_VsDef!J30="H",4,6),FALSE)</f>
        <v>-0.25789473684210501</v>
      </c>
      <c r="K52" s="4">
        <f>VLOOKUP(K8,Difficulties!$B$3:$F$22,IF(Calc_VsDef!K30="H",4,2),FALSE)+VLOOKUP($A52,Difficulties!$A$3:$F$22,IF(Calc_VsDef!K30="H",4,6),FALSE)</f>
        <v>-0.67894736842105208</v>
      </c>
      <c r="L52" s="4">
        <f>VLOOKUP(L8,Difficulties!$B$3:$F$22,IF(Calc_VsDef!L30="H",4,2),FALSE)+VLOOKUP($A52,Difficulties!$A$3:$F$22,IF(Calc_VsDef!L30="H",4,6),FALSE)</f>
        <v>-0.99473684210526203</v>
      </c>
      <c r="M52" s="4">
        <f>VLOOKUP(M8,Difficulties!$B$3:$F$22,IF(Calc_VsDef!M30="H",4,2),FALSE)+VLOOKUP($A52,Difficulties!$A$3:$F$22,IF(Calc_VsDef!M30="H",4,6),FALSE)</f>
        <v>-0.99473684210526203</v>
      </c>
      <c r="N52" s="4">
        <f>VLOOKUP(N8,Difficulties!$B$3:$F$22,IF(Calc_VsDef!N30="H",4,2),FALSE)+VLOOKUP($A52,Difficulties!$A$3:$F$22,IF(Calc_VsDef!N30="H",4,6),FALSE)</f>
        <v>0.58421052631578907</v>
      </c>
      <c r="O52" s="4">
        <f>VLOOKUP(O8,Difficulties!$B$3:$F$22,IF(Calc_VsDef!O30="H",4,2),FALSE)+VLOOKUP($A52,Difficulties!$A$3:$F$22,IF(Calc_VsDef!O30="H",4,6),FALSE)</f>
        <v>-1.0773684210526309</v>
      </c>
      <c r="P52" s="4">
        <f>VLOOKUP(P8,Difficulties!$B$3:$F$22,IF(Calc_VsDef!P30="H",4,2),FALSE)+VLOOKUP($A52,Difficulties!$A$3:$F$22,IF(Calc_VsDef!P30="H",4,6),FALSE)</f>
        <v>-0.38157894736842102</v>
      </c>
      <c r="Q52" s="4">
        <f>VLOOKUP(Q8,Difficulties!$B$3:$F$22,IF(Calc_VsDef!Q30="H",4,2),FALSE)+VLOOKUP($A52,Difficulties!$A$3:$F$22,IF(Calc_VsDef!Q30="H",4,6),FALSE)</f>
        <v>0.53157894736841893</v>
      </c>
      <c r="R52" s="4">
        <f>VLOOKUP(R8,Difficulties!$B$3:$F$22,IF(Calc_VsDef!R30="H",4,2),FALSE)+VLOOKUP($A52,Difficulties!$A$3:$F$22,IF(Calc_VsDef!R30="H",4,6),FALSE)</f>
        <v>-0.25789473684210529</v>
      </c>
      <c r="S52" s="4">
        <f>VLOOKUP(S8,Difficulties!$B$3:$F$22,IF(Calc_VsDef!S30="H",4,2),FALSE)+VLOOKUP($A52,Difficulties!$A$3:$F$22,IF(Calc_VsDef!S30="H",4,6),FALSE)</f>
        <v>-0.20526315789473704</v>
      </c>
      <c r="T52" s="4">
        <f>VLOOKUP(T8,Difficulties!$B$3:$F$22,IF(Calc_VsDef!T30="H",4,2),FALSE)+VLOOKUP($A52,Difficulties!$A$3:$F$22,IF(Calc_VsDef!T30="H",4,6),FALSE)</f>
        <v>-0.1000000000000001</v>
      </c>
      <c r="U52" s="4">
        <f>VLOOKUP(U8,Difficulties!$B$3:$F$22,IF(Calc_VsDef!U30="H",4,2),FALSE)+VLOOKUP($A52,Difficulties!$A$3:$F$22,IF(Calc_VsDef!U30="H",4,6),FALSE)</f>
        <v>5.263157894735998E-3</v>
      </c>
      <c r="V52" s="4">
        <f>VLOOKUP(V8,Difficulties!$B$3:$F$22,IF(Calc_VsDef!V30="H",4,2),FALSE)+VLOOKUP($A52,Difficulties!$A$3:$F$22,IF(Calc_VsDef!V30="H",4,6),FALSE)</f>
        <v>-0.942105263157894</v>
      </c>
      <c r="W52" s="4">
        <f>VLOOKUP(W8,Difficulties!$B$3:$F$22,IF(Calc_VsDef!W30="H",4,2),FALSE)+VLOOKUP($A52,Difficulties!$A$3:$F$22,IF(Calc_VsDef!W30="H",4,6),FALSE)</f>
        <v>-0.88947368421052508</v>
      </c>
      <c r="X52" s="4">
        <f>VLOOKUP(X8,Difficulties!$B$3:$F$22,IF(Calc_VsDef!X30="H",4,2),FALSE)+VLOOKUP($A52,Difficulties!$A$3:$F$22,IF(Calc_VsDef!X30="H",4,6),FALSE)</f>
        <v>1.321052631578939</v>
      </c>
      <c r="Y52" s="4">
        <f>VLOOKUP(Y8,Difficulties!$B$3:$F$22,IF(Calc_VsDef!Y30="H",4,2),FALSE)+VLOOKUP($A52,Difficulties!$A$3:$F$22,IF(Calc_VsDef!Y30="H",4,6),FALSE)</f>
        <v>-0.1526315789473684</v>
      </c>
      <c r="Z52" s="4">
        <f>VLOOKUP(Z8,Difficulties!$B$3:$F$22,IF(Calc_VsDef!Z30="H",4,2),FALSE)+VLOOKUP($A52,Difficulties!$A$3:$F$22,IF(Calc_VsDef!Z30="H",4,6),FALSE)</f>
        <v>-1.2052631578947359</v>
      </c>
      <c r="AA52" s="4">
        <f>VLOOKUP(AA8,Difficulties!$B$3:$F$22,IF(Calc_VsDef!AA30="H",4,2),FALSE)+VLOOKUP($A52,Difficulties!$A$3:$F$22,IF(Calc_VsDef!AA30="H",4,6),FALSE)</f>
        <v>1.6894736842105189</v>
      </c>
      <c r="AB52" s="4">
        <f>VLOOKUP(AB8,Difficulties!$B$3:$F$22,IF(Calc_VsDef!AB30="H",4,2),FALSE)+VLOOKUP($A52,Difficulties!$A$3:$F$22,IF(Calc_VsDef!AB30="H",4,6),FALSE)</f>
        <v>-1.3105263157894731</v>
      </c>
      <c r="AC52" s="4">
        <f>VLOOKUP(AC8,Difficulties!$B$3:$F$22,IF(Calc_VsDef!AC30="H",4,2),FALSE)+VLOOKUP($A52,Difficulties!$A$3:$F$22,IF(Calc_VsDef!AC30="H",4,6),FALSE)</f>
        <v>-4.7368421052632004E-2</v>
      </c>
      <c r="AD52" s="4">
        <f>VLOOKUP(AD8,Difficulties!$B$3:$F$22,IF(Calc_VsDef!AD30="H",4,2),FALSE)+VLOOKUP($A52,Difficulties!$A$3:$F$22,IF(Calc_VsDef!AD30="H",4,6),FALSE)</f>
        <v>-0.54157894736842094</v>
      </c>
      <c r="AE52" s="4">
        <f>VLOOKUP(AE8,Difficulties!$B$3:$F$22,IF(Calc_VsDef!AE30="H",4,2),FALSE)+VLOOKUP($A52,Difficulties!$A$3:$F$22,IF(Calc_VsDef!AE30="H",4,6),FALSE)</f>
        <v>-1.1673684210526312</v>
      </c>
      <c r="AF52" s="4">
        <f>VLOOKUP(AF8,Difficulties!$B$3:$F$22,IF(Calc_VsDef!AF30="H",4,2),FALSE)+VLOOKUP($A52,Difficulties!$A$3:$F$22,IF(Calc_VsDef!AF30="H",4,6),FALSE)</f>
        <v>-4.7368421052632004E-2</v>
      </c>
      <c r="AG52" s="4">
        <f>VLOOKUP(AG8,Difficulties!$B$3:$F$22,IF(Calc_VsDef!AG30="H",4,2),FALSE)+VLOOKUP($A52,Difficulties!$A$3:$F$22,IF(Calc_VsDef!AG30="H",4,6),FALSE)</f>
        <v>-0.54157894736842094</v>
      </c>
      <c r="AH52" s="4">
        <f>VLOOKUP(AH8,Difficulties!$B$3:$F$22,IF(Calc_VsDef!AH30="H",4,2),FALSE)+VLOOKUP($A52,Difficulties!$A$3:$F$22,IF(Calc_VsDef!AH30="H",4,6),FALSE)</f>
        <v>-0.57368421052631535</v>
      </c>
      <c r="AI52" s="4">
        <f>VLOOKUP(AI8,Difficulties!$B$3:$F$22,IF(Calc_VsDef!AI30="H",4,2),FALSE)+VLOOKUP($A52,Difficulties!$A$3:$F$22,IF(Calc_VsDef!AI30="H",4,6),FALSE)</f>
        <v>0.84736842105262888</v>
      </c>
      <c r="AJ52" s="4">
        <f>VLOOKUP(AJ8,Difficulties!$B$3:$F$22,IF(Calc_VsDef!AJ30="H",4,2),FALSE)+VLOOKUP($A52,Difficulties!$A$3:$F$22,IF(Calc_VsDef!AJ30="H",4,6),FALSE)</f>
        <v>-0.78421052631578902</v>
      </c>
      <c r="AK52" s="4">
        <f>VLOOKUP(AK8,Difficulties!$B$3:$F$22,IF(Calc_VsDef!AK30="H",4,2),FALSE)+VLOOKUP($A52,Difficulties!$A$3:$F$22,IF(Calc_VsDef!AK30="H",4,6),FALSE)</f>
        <v>0.47894736842105196</v>
      </c>
      <c r="AL52" s="4">
        <f>VLOOKUP(AL8,Difficulties!$B$3:$F$22,IF(Calc_VsDef!AL30="H",4,2),FALSE)+VLOOKUP($A52,Difficulties!$A$3:$F$22,IF(Calc_VsDef!AL30="H",4,6),FALSE)</f>
        <v>-0.942105263157894</v>
      </c>
      <c r="AM52" s="4">
        <f>VLOOKUP(AM8,Difficulties!$B$3:$F$22,IF(Calc_VsDef!AM30="H",4,2),FALSE)+VLOOKUP($A52,Difficulties!$A$3:$F$22,IF(Calc_VsDef!AM30="H",4,6),FALSE)</f>
        <v>-0.2052631578947367</v>
      </c>
    </row>
    <row r="53" spans="1:39" ht="12.75" customHeight="1" x14ac:dyDescent="0.35">
      <c r="A53" s="68" t="str">
        <f t="shared" si="1"/>
        <v>Crystal Palace</v>
      </c>
      <c r="B53" s="4">
        <f>VLOOKUP(B9,Difficulties!$B$3:$F$22,IF(Calc_VsDef!B31="H",4,2),FALSE)+VLOOKUP($A53,Difficulties!$A$3:$F$22,IF(Calc_VsDef!B31="H",4,6),FALSE)</f>
        <v>-0.22578947368421098</v>
      </c>
      <c r="C53" s="4">
        <f>VLOOKUP(C9,Difficulties!$B$3:$F$22,IF(Calc_VsDef!C31="H",4,2),FALSE)+VLOOKUP($A53,Difficulties!$A$3:$F$22,IF(Calc_VsDef!C31="H",4,6),FALSE)</f>
        <v>0.79473684210526285</v>
      </c>
      <c r="D53" s="4">
        <f>VLOOKUP(D9,Difficulties!$B$3:$F$22,IF(Calc_VsDef!D31="H",4,2),FALSE)+VLOOKUP($A53,Difficulties!$A$3:$F$22,IF(Calc_VsDef!D31="H",4,6),FALSE)</f>
        <v>0.21578947368420992</v>
      </c>
      <c r="E53" s="4">
        <f>VLOOKUP(E9,Difficulties!$B$3:$F$22,IF(Calc_VsDef!E31="H",4,2),FALSE)+VLOOKUP($A53,Difficulties!$A$3:$F$22,IF(Calc_VsDef!E31="H",4,6),FALSE)</f>
        <v>-0.36315789473684207</v>
      </c>
      <c r="F53" s="4">
        <f>VLOOKUP(F9,Difficulties!$B$3:$F$22,IF(Calc_VsDef!F31="H",4,2),FALSE)+VLOOKUP($A53,Difficulties!$A$3:$F$22,IF(Calc_VsDef!F31="H",4,6),FALSE)</f>
        <v>-0.36315789473684201</v>
      </c>
      <c r="G53" s="4">
        <f>VLOOKUP(G9,Difficulties!$B$3:$F$22,IF(Calc_VsDef!G31="H",4,2),FALSE)+VLOOKUP($A53,Difficulties!$A$3:$F$22,IF(Calc_VsDef!G31="H",4,6),FALSE)</f>
        <v>-0.3105263157894731</v>
      </c>
      <c r="H53" s="4">
        <f>VLOOKUP(H9,Difficulties!$B$3:$F$22,IF(Calc_VsDef!H31="H",4,2),FALSE)+VLOOKUP($A53,Difficulties!$A$3:$F$22,IF(Calc_VsDef!H31="H",4,6),FALSE)</f>
        <v>0.16315789473684161</v>
      </c>
      <c r="I53" s="4">
        <f>VLOOKUP(I9,Difficulties!$B$3:$F$22,IF(Calc_VsDef!I31="H",4,2),FALSE)+VLOOKUP($A53,Difficulties!$A$3:$F$22,IF(Calc_VsDef!I31="H",4,6),FALSE)</f>
        <v>-0.58842105263157918</v>
      </c>
      <c r="J53" s="4">
        <f>VLOOKUP(J9,Difficulties!$B$3:$F$22,IF(Calc_VsDef!J31="H",4,2),FALSE)+VLOOKUP($A53,Difficulties!$A$3:$F$22,IF(Calc_VsDef!J31="H",4,6),FALSE)</f>
        <v>0.26842105263157801</v>
      </c>
      <c r="K53" s="4">
        <f>VLOOKUP(K9,Difficulties!$B$3:$F$22,IF(Calc_VsDef!K31="H",4,2),FALSE)+VLOOKUP($A53,Difficulties!$A$3:$F$22,IF(Calc_VsDef!K31="H",4,6),FALSE)</f>
        <v>-0.20526315789473709</v>
      </c>
      <c r="L53" s="4">
        <f>VLOOKUP(L9,Difficulties!$B$3:$F$22,IF(Calc_VsDef!L31="H",4,2),FALSE)+VLOOKUP($A53,Difficulties!$A$3:$F$22,IF(Calc_VsDef!L31="H",4,6),FALSE)</f>
        <v>0.37368421052631501</v>
      </c>
      <c r="M53" s="4">
        <f>VLOOKUP(M9,Difficulties!$B$3:$F$22,IF(Calc_VsDef!M31="H",4,2),FALSE)+VLOOKUP($A53,Difficulties!$A$3:$F$22,IF(Calc_VsDef!M31="H",4,6),FALSE)</f>
        <v>0.53157894736841993</v>
      </c>
      <c r="N53" s="4">
        <f>VLOOKUP(N9,Difficulties!$B$3:$F$22,IF(Calc_VsDef!N31="H",4,2),FALSE)+VLOOKUP($A53,Difficulties!$A$3:$F$22,IF(Calc_VsDef!N31="H",4,6),FALSE)</f>
        <v>0.79473684210526196</v>
      </c>
      <c r="O53" s="4">
        <f>VLOOKUP(O9,Difficulties!$B$3:$F$22,IF(Calc_VsDef!O31="H",4,2),FALSE)+VLOOKUP($A53,Difficulties!$A$3:$F$22,IF(Calc_VsDef!O31="H",4,6),FALSE)</f>
        <v>-0.20526315789473709</v>
      </c>
      <c r="P53" s="4">
        <f>VLOOKUP(P9,Difficulties!$B$3:$F$22,IF(Calc_VsDef!P31="H",4,2),FALSE)+VLOOKUP($A53,Difficulties!$A$3:$F$22,IF(Calc_VsDef!P31="H",4,6),FALSE)</f>
        <v>5.7894736842104708E-2</v>
      </c>
      <c r="Q53" s="4">
        <f>VLOOKUP(Q9,Difficulties!$B$3:$F$22,IF(Calc_VsDef!Q31="H",4,2),FALSE)+VLOOKUP($A53,Difficulties!$A$3:$F$22,IF(Calc_VsDef!Q31="H",4,6),FALSE)</f>
        <v>5.7894736842104708E-2</v>
      </c>
      <c r="R53" s="4">
        <f>VLOOKUP(R9,Difficulties!$B$3:$F$22,IF(Calc_VsDef!R31="H",4,2),FALSE)+VLOOKUP($A53,Difficulties!$A$3:$F$22,IF(Calc_VsDef!R31="H",4,6),FALSE)</f>
        <v>0.3736842105263149</v>
      </c>
      <c r="S53" s="4">
        <f>VLOOKUP(S9,Difficulties!$B$3:$F$22,IF(Calc_VsDef!S31="H",4,2),FALSE)+VLOOKUP($A53,Difficulties!$A$3:$F$22,IF(Calc_VsDef!S31="H",4,6),FALSE)</f>
        <v>2.0052631578947291</v>
      </c>
      <c r="T53" s="4">
        <f>VLOOKUP(T9,Difficulties!$B$3:$F$22,IF(Calc_VsDef!T31="H",4,2),FALSE)+VLOOKUP($A53,Difficulties!$A$3:$F$22,IF(Calc_VsDef!T31="H",4,6),FALSE)</f>
        <v>-0.71842105263157918</v>
      </c>
      <c r="U53" s="4">
        <f>VLOOKUP(U9,Difficulties!$B$3:$F$22,IF(Calc_VsDef!U31="H",4,2),FALSE)+VLOOKUP($A53,Difficulties!$A$3:$F$22,IF(Calc_VsDef!U31="H",4,6),FALSE)</f>
        <v>0.42631578947368393</v>
      </c>
      <c r="V53" s="4">
        <f>VLOOKUP(V9,Difficulties!$B$3:$F$22,IF(Calc_VsDef!V31="H",4,2),FALSE)+VLOOKUP($A53,Difficulties!$A$3:$F$22,IF(Calc_VsDef!V31="H",4,6),FALSE)</f>
        <v>-6.5789473684211008E-2</v>
      </c>
      <c r="W53" s="4">
        <f>VLOOKUP(W9,Difficulties!$B$3:$F$22,IF(Calc_VsDef!W31="H",4,2),FALSE)+VLOOKUP($A53,Difficulties!$A$3:$F$22,IF(Calc_VsDef!W31="H",4,6),FALSE)</f>
        <v>-0.36315789473684207</v>
      </c>
      <c r="X53" s="4">
        <f>VLOOKUP(X9,Difficulties!$B$3:$F$22,IF(Calc_VsDef!X31="H",4,2),FALSE)+VLOOKUP($A53,Difficulties!$A$3:$F$22,IF(Calc_VsDef!X31="H",4,6),FALSE)</f>
        <v>1.1631578947368388</v>
      </c>
      <c r="Y53" s="4">
        <f>VLOOKUP(Y9,Difficulties!$B$3:$F$22,IF(Calc_VsDef!Y31="H",4,2),FALSE)+VLOOKUP($A53,Difficulties!$A$3:$F$22,IF(Calc_VsDef!Y31="H",4,6),FALSE)</f>
        <v>-0.15263157894736901</v>
      </c>
      <c r="Z53" s="4">
        <f>VLOOKUP(Z9,Difficulties!$B$3:$F$22,IF(Calc_VsDef!Z31="H",4,2),FALSE)+VLOOKUP($A53,Difficulties!$A$3:$F$22,IF(Calc_VsDef!Z31="H",4,6),FALSE)</f>
        <v>-0.49842105263157904</v>
      </c>
      <c r="AA53" s="4">
        <f>VLOOKUP(AA9,Difficulties!$B$3:$F$22,IF(Calc_VsDef!AA31="H",4,2),FALSE)+VLOOKUP($A53,Difficulties!$A$3:$F$22,IF(Calc_VsDef!AA31="H",4,6),FALSE)</f>
        <v>5.2631578947366087E-3</v>
      </c>
      <c r="AB53" s="4">
        <f>VLOOKUP(AB9,Difficulties!$B$3:$F$22,IF(Calc_VsDef!AB31="H",4,2),FALSE)+VLOOKUP($A53,Difficulties!$A$3:$F$22,IF(Calc_VsDef!AB31="H",4,6),FALSE)</f>
        <v>0.11052631578947331</v>
      </c>
      <c r="AC53" s="4">
        <f>VLOOKUP(AC9,Difficulties!$B$3:$F$22,IF(Calc_VsDef!AC31="H",4,2),FALSE)+VLOOKUP($A53,Difficulties!$A$3:$F$22,IF(Calc_VsDef!AC31="H",4,6),FALSE)</f>
        <v>0.32105263157894692</v>
      </c>
      <c r="AD53" s="4">
        <f>VLOOKUP(AD9,Difficulties!$B$3:$F$22,IF(Calc_VsDef!AD31="H",4,2),FALSE)+VLOOKUP($A53,Difficulties!$A$3:$F$22,IF(Calc_VsDef!AD31="H",4,6),FALSE)</f>
        <v>-0.36315789473684201</v>
      </c>
      <c r="AE53" s="4">
        <f>VLOOKUP(AE9,Difficulties!$B$3:$F$22,IF(Calc_VsDef!AE31="H",4,2),FALSE)+VLOOKUP($A53,Difficulties!$A$3:$F$22,IF(Calc_VsDef!AE31="H",4,6),FALSE)</f>
        <v>-0.73157894736842111</v>
      </c>
      <c r="AF53" s="4">
        <f>VLOOKUP(AF9,Difficulties!$B$3:$F$22,IF(Calc_VsDef!AF31="H",4,2),FALSE)+VLOOKUP($A53,Difficulties!$A$3:$F$22,IF(Calc_VsDef!AF31="H",4,6),FALSE)</f>
        <v>0.89999999999999902</v>
      </c>
      <c r="AG53" s="4">
        <f>VLOOKUP(AG9,Difficulties!$B$3:$F$22,IF(Calc_VsDef!AG31="H",4,2),FALSE)+VLOOKUP($A53,Difficulties!$A$3:$F$22,IF(Calc_VsDef!AG31="H",4,6),FALSE)</f>
        <v>-0.62631578947368416</v>
      </c>
      <c r="AH53" s="4">
        <f>VLOOKUP(AH9,Difficulties!$B$3:$F$22,IF(Calc_VsDef!AH31="H",4,2),FALSE)+VLOOKUP($A53,Difficulties!$A$3:$F$22,IF(Calc_VsDef!AH31="H",4,6),FALSE)</f>
        <v>-0.1</v>
      </c>
      <c r="AI53" s="4">
        <f>VLOOKUP(AI9,Difficulties!$B$3:$F$22,IF(Calc_VsDef!AI31="H",4,2),FALSE)+VLOOKUP($A53,Difficulties!$A$3:$F$22,IF(Calc_VsDef!AI31="H",4,6),FALSE)</f>
        <v>1.1105263157894709</v>
      </c>
      <c r="AJ53" s="4">
        <f>VLOOKUP(AJ9,Difficulties!$B$3:$F$22,IF(Calc_VsDef!AJ31="H",4,2),FALSE)+VLOOKUP($A53,Difficulties!$A$3:$F$22,IF(Calc_VsDef!AJ31="H",4,6),FALSE)</f>
        <v>1.636842105263149</v>
      </c>
      <c r="AK53" s="4">
        <f>VLOOKUP(AK9,Difficulties!$B$3:$F$22,IF(Calc_VsDef!AK31="H",4,2),FALSE)+VLOOKUP($A53,Difficulties!$A$3:$F$22,IF(Calc_VsDef!AK31="H",4,6),FALSE)</f>
        <v>-0.4157894736842101</v>
      </c>
      <c r="AL53" s="4">
        <f>VLOOKUP(AL9,Difficulties!$B$3:$F$22,IF(Calc_VsDef!AL31="H",4,2),FALSE)+VLOOKUP($A53,Difficulties!$A$3:$F$22,IF(Calc_VsDef!AL31="H",4,6),FALSE)</f>
        <v>-0.22578947368421098</v>
      </c>
      <c r="AM53" s="4">
        <f>VLOOKUP(AM9,Difficulties!$B$3:$F$22,IF(Calc_VsDef!AM31="H",4,2),FALSE)+VLOOKUP($A53,Difficulties!$A$3:$F$22,IF(Calc_VsDef!AM31="H",4,6),FALSE)</f>
        <v>-0.25789473684210507</v>
      </c>
    </row>
    <row r="54" spans="1:39" ht="12.75" customHeight="1" x14ac:dyDescent="0.35">
      <c r="A54" s="68" t="str">
        <f t="shared" si="1"/>
        <v>Everton</v>
      </c>
      <c r="B54" s="4">
        <f>VLOOKUP(B10,Difficulties!$B$3:$F$22,IF(Calc_VsDef!B32="H",4,2),FALSE)+VLOOKUP($A54,Difficulties!$A$3:$F$22,IF(Calc_VsDef!B32="H",4,6),FALSE)</f>
        <v>0.355263157894736</v>
      </c>
      <c r="C54" s="4">
        <f>VLOOKUP(C10,Difficulties!$B$3:$F$22,IF(Calc_VsDef!C32="H",4,2),FALSE)+VLOOKUP($A54,Difficulties!$A$3:$F$22,IF(Calc_VsDef!C32="H",4,6),FALSE)</f>
        <v>-0.62631578947368394</v>
      </c>
      <c r="D54" s="4">
        <f>VLOOKUP(D10,Difficulties!$B$3:$F$22,IF(Calc_VsDef!D32="H",4,2),FALSE)+VLOOKUP($A54,Difficulties!$A$3:$F$22,IF(Calc_VsDef!D32="H",4,6),FALSE)</f>
        <v>0.58421052631578863</v>
      </c>
      <c r="E54" s="4">
        <f>VLOOKUP(E10,Difficulties!$B$3:$F$22,IF(Calc_VsDef!E32="H",4,2),FALSE)+VLOOKUP($A54,Difficulties!$A$3:$F$22,IF(Calc_VsDef!E32="H",4,6),FALSE)</f>
        <v>-0.88947368421052597</v>
      </c>
      <c r="F54" s="4">
        <f>VLOOKUP(F10,Difficulties!$B$3:$F$22,IF(Calc_VsDef!F32="H",4,2),FALSE)+VLOOKUP($A54,Difficulties!$A$3:$F$22,IF(Calc_VsDef!F32="H",4,6),FALSE)</f>
        <v>-0.25789473684210529</v>
      </c>
      <c r="G54" s="4">
        <f>VLOOKUP(G10,Difficulties!$B$3:$F$22,IF(Calc_VsDef!G32="H",4,2),FALSE)+VLOOKUP($A54,Difficulties!$A$3:$F$22,IF(Calc_VsDef!G32="H",4,6),FALSE)</f>
        <v>2.0578947368420959</v>
      </c>
      <c r="H54" s="4">
        <f>VLOOKUP(H10,Difficulties!$B$3:$F$22,IF(Calc_VsDef!H32="H",4,2),FALSE)+VLOOKUP($A54,Difficulties!$A$3:$F$22,IF(Calc_VsDef!H32="H",4,6),FALSE)</f>
        <v>-0.76157894736842091</v>
      </c>
      <c r="I54" s="4">
        <f>VLOOKUP(I10,Difficulties!$B$3:$F$22,IF(Calc_VsDef!I32="H",4,2),FALSE)+VLOOKUP($A54,Difficulties!$A$3:$F$22,IF(Calc_VsDef!I32="H",4,6),FALSE)</f>
        <v>0.53157894736842026</v>
      </c>
      <c r="J54" s="4">
        <f>VLOOKUP(J10,Difficulties!$B$3:$F$22,IF(Calc_VsDef!J32="H",4,2),FALSE)+VLOOKUP($A54,Difficulties!$A$3:$F$22,IF(Calc_VsDef!J32="H",4,6),FALSE)</f>
        <v>-0.67894736842105208</v>
      </c>
      <c r="K54" s="4">
        <f>VLOOKUP(K10,Difficulties!$B$3:$F$22,IF(Calc_VsDef!K32="H",4,2),FALSE)+VLOOKUP($A54,Difficulties!$A$3:$F$22,IF(Calc_VsDef!K32="H",4,6),FALSE)</f>
        <v>1.215789473684209</v>
      </c>
      <c r="L54" s="4">
        <f>VLOOKUP(L10,Difficulties!$B$3:$F$22,IF(Calc_VsDef!L32="H",4,2),FALSE)+VLOOKUP($A54,Difficulties!$A$3:$F$22,IF(Calc_VsDef!L32="H",4,6),FALSE)</f>
        <v>-0.99473684210526292</v>
      </c>
      <c r="M54" s="4">
        <f>VLOOKUP(M10,Difficulties!$B$3:$F$22,IF(Calc_VsDef!M32="H",4,2),FALSE)+VLOOKUP($A54,Difficulties!$A$3:$F$22,IF(Calc_VsDef!M32="H",4,6),FALSE)</f>
        <v>0.79473684210526208</v>
      </c>
      <c r="N54" s="4">
        <f>VLOOKUP(N10,Difficulties!$B$3:$F$22,IF(Calc_VsDef!N32="H",4,2),FALSE)+VLOOKUP($A54,Difficulties!$A$3:$F$22,IF(Calc_VsDef!N32="H",4,6),FALSE)</f>
        <v>-0.98157894736842111</v>
      </c>
      <c r="O54" s="4">
        <f>VLOOKUP(O10,Difficulties!$B$3:$F$22,IF(Calc_VsDef!O32="H",4,2),FALSE)+VLOOKUP($A54,Difficulties!$A$3:$F$22,IF(Calc_VsDef!O32="H",4,6),FALSE)</f>
        <v>1.584210526315786</v>
      </c>
      <c r="P54" s="4">
        <f>VLOOKUP(P10,Difficulties!$B$3:$F$22,IF(Calc_VsDef!P32="H",4,2),FALSE)+VLOOKUP($A54,Difficulties!$A$3:$F$22,IF(Calc_VsDef!P32="H",4,6),FALSE)</f>
        <v>-0.57368421052631502</v>
      </c>
      <c r="Q54" s="4">
        <f>VLOOKUP(Q10,Difficulties!$B$3:$F$22,IF(Calc_VsDef!Q32="H",4,2),FALSE)+VLOOKUP($A54,Difficulties!$A$3:$F$22,IF(Calc_VsDef!Q32="H",4,6),FALSE)</f>
        <v>-0.62631578947368394</v>
      </c>
      <c r="R54" s="4">
        <f>VLOOKUP(R10,Difficulties!$B$3:$F$22,IF(Calc_VsDef!R32="H",4,2),FALSE)+VLOOKUP($A54,Difficulties!$A$3:$F$22,IF(Calc_VsDef!R32="H",4,6),FALSE)</f>
        <v>2.426315789473676</v>
      </c>
      <c r="S54" s="4">
        <f>VLOOKUP(S10,Difficulties!$B$3:$F$22,IF(Calc_VsDef!S32="H",4,2),FALSE)+VLOOKUP($A54,Difficulties!$A$3:$F$22,IF(Calc_VsDef!S32="H",4,6),FALSE)</f>
        <v>0.26842105263157801</v>
      </c>
      <c r="T54" s="4">
        <f>VLOOKUP(T10,Difficulties!$B$3:$F$22,IF(Calc_VsDef!T32="H",4,2),FALSE)+VLOOKUP($A54,Difficulties!$A$3:$F$22,IF(Calc_VsDef!T32="H",4,6),FALSE)</f>
        <v>5.7894736842104999E-2</v>
      </c>
      <c r="U54" s="4">
        <f>VLOOKUP(U10,Difficulties!$B$3:$F$22,IF(Calc_VsDef!U32="H",4,2),FALSE)+VLOOKUP($A54,Difficulties!$A$3:$F$22,IF(Calc_VsDef!U32="H",4,6),FALSE)</f>
        <v>0.47894736842105173</v>
      </c>
      <c r="V54" s="4">
        <f>VLOOKUP(V10,Difficulties!$B$3:$F$22,IF(Calc_VsDef!V32="H",4,2),FALSE)+VLOOKUP($A54,Difficulties!$A$3:$F$22,IF(Calc_VsDef!V32="H",4,6),FALSE)</f>
        <v>0.11052631578947297</v>
      </c>
      <c r="W54" s="4">
        <f>VLOOKUP(W10,Difficulties!$B$3:$F$22,IF(Calc_VsDef!W32="H",4,2),FALSE)+VLOOKUP($A54,Difficulties!$A$3:$F$22,IF(Calc_VsDef!W32="H",4,6),FALSE)</f>
        <v>-0.52105263157894699</v>
      </c>
      <c r="X54" s="4">
        <f>VLOOKUP(X10,Difficulties!$B$3:$F$22,IF(Calc_VsDef!X32="H",4,2),FALSE)+VLOOKUP($A54,Difficulties!$A$3:$F$22,IF(Calc_VsDef!X32="H",4,6),FALSE)</f>
        <v>0.26842105263157801</v>
      </c>
      <c r="Y54" s="4">
        <f>VLOOKUP(Y10,Difficulties!$B$3:$F$22,IF(Calc_VsDef!Y32="H",4,2),FALSE)+VLOOKUP($A54,Difficulties!$A$3:$F$22,IF(Calc_VsDef!Y32="H",4,6),FALSE)</f>
        <v>5.7894736842104999E-2</v>
      </c>
      <c r="Z54" s="4">
        <f>VLOOKUP(Z10,Difficulties!$B$3:$F$22,IF(Calc_VsDef!Z32="H",4,2),FALSE)+VLOOKUP($A54,Difficulties!$A$3:$F$22,IF(Calc_VsDef!Z32="H",4,6),FALSE)</f>
        <v>-0.85157894736842099</v>
      </c>
      <c r="AA54" s="4">
        <f>VLOOKUP(AA10,Difficulties!$B$3:$F$22,IF(Calc_VsDef!AA32="H",4,2),FALSE)+VLOOKUP($A54,Difficulties!$A$3:$F$22,IF(Calc_VsDef!AA32="H",4,6),FALSE)</f>
        <v>0.63684210526315688</v>
      </c>
      <c r="AB54" s="4">
        <f>VLOOKUP(AB10,Difficulties!$B$3:$F$22,IF(Calc_VsDef!AB32="H",4,2),FALSE)+VLOOKUP($A54,Difficulties!$A$3:$F$22,IF(Calc_VsDef!AB32="H",4,6),FALSE)</f>
        <v>0.84736842105262888</v>
      </c>
      <c r="AC54" s="4">
        <f>VLOOKUP(AC10,Difficulties!$B$3:$F$22,IF(Calc_VsDef!AC32="H",4,2),FALSE)+VLOOKUP($A54,Difficulties!$A$3:$F$22,IF(Calc_VsDef!AC32="H",4,6),FALSE)</f>
        <v>0.19526315789473603</v>
      </c>
      <c r="AD54" s="4">
        <f>VLOOKUP(AD10,Difficulties!$B$3:$F$22,IF(Calc_VsDef!AD32="H",4,2),FALSE)+VLOOKUP($A54,Difficulties!$A$3:$F$22,IF(Calc_VsDef!AD32="H",4,6),FALSE)</f>
        <v>0.53157894736842093</v>
      </c>
      <c r="AE54" s="4">
        <f>VLOOKUP(AE10,Difficulties!$B$3:$F$22,IF(Calc_VsDef!AE32="H",4,2),FALSE)+VLOOKUP($A54,Difficulties!$A$3:$F$22,IF(Calc_VsDef!AE32="H",4,6),FALSE)</f>
        <v>0.32105263157894703</v>
      </c>
      <c r="AF54" s="4">
        <f>VLOOKUP(AF10,Difficulties!$B$3:$F$22,IF(Calc_VsDef!AF32="H",4,2),FALSE)+VLOOKUP($A54,Difficulties!$A$3:$F$22,IF(Calc_VsDef!AF32="H",4,6),FALSE)</f>
        <v>0.163157894736842</v>
      </c>
      <c r="AG54" s="4">
        <f>VLOOKUP(AG10,Difficulties!$B$3:$F$22,IF(Calc_VsDef!AG32="H",4,2),FALSE)+VLOOKUP($A54,Difficulties!$A$3:$F$22,IF(Calc_VsDef!AG32="H",4,6),FALSE)</f>
        <v>0.47894736842105173</v>
      </c>
      <c r="AH54" s="4">
        <f>VLOOKUP(AH10,Difficulties!$B$3:$F$22,IF(Calc_VsDef!AH32="H",4,2),FALSE)+VLOOKUP($A54,Difficulties!$A$3:$F$22,IF(Calc_VsDef!AH32="H",4,6),FALSE)</f>
        <v>-0.46842105263157902</v>
      </c>
      <c r="AI54" s="4">
        <f>VLOOKUP(AI10,Difficulties!$B$3:$F$22,IF(Calc_VsDef!AI32="H",4,2),FALSE)+VLOOKUP($A54,Difficulties!$A$3:$F$22,IF(Calc_VsDef!AI32="H",4,6),FALSE)</f>
        <v>0.19526315789473603</v>
      </c>
      <c r="AJ54" s="4">
        <f>VLOOKUP(AJ10,Difficulties!$B$3:$F$22,IF(Calc_VsDef!AJ32="H",4,2),FALSE)+VLOOKUP($A54,Difficulties!$A$3:$F$22,IF(Calc_VsDef!AJ32="H",4,6),FALSE)</f>
        <v>5.7894736842104999E-2</v>
      </c>
      <c r="AK54" s="4">
        <f>VLOOKUP(AK10,Difficulties!$B$3:$F$22,IF(Calc_VsDef!AK32="H",4,2),FALSE)+VLOOKUP($A54,Difficulties!$A$3:$F$22,IF(Calc_VsDef!AK32="H",4,6),FALSE)</f>
        <v>0.74210526315789305</v>
      </c>
      <c r="AL54" s="4">
        <f>VLOOKUP(AL10,Difficulties!$B$3:$F$22,IF(Calc_VsDef!AL32="H",4,2),FALSE)+VLOOKUP($A54,Difficulties!$A$3:$F$22,IF(Calc_VsDef!AL32="H",4,6),FALSE)</f>
        <v>-0.46842105263157902</v>
      </c>
      <c r="AM54" s="4">
        <f>VLOOKUP(AM10,Difficulties!$B$3:$F$22,IF(Calc_VsDef!AM32="H",4,2),FALSE)+VLOOKUP($A54,Difficulties!$A$3:$F$22,IF(Calc_VsDef!AM32="H",4,6),FALSE)</f>
        <v>1.3210526315789459</v>
      </c>
    </row>
    <row r="55" spans="1:39" ht="12.75" customHeight="1" x14ac:dyDescent="0.35">
      <c r="A55" s="68" t="str">
        <f t="shared" si="1"/>
        <v>Fulham</v>
      </c>
      <c r="B55" s="4">
        <f>VLOOKUP(B11,Difficulties!$B$3:$F$22,IF(Calc_VsDef!B33="H",4,2),FALSE)+VLOOKUP($A55,Difficulties!$A$3:$F$22,IF(Calc_VsDef!B33="H",4,6),FALSE)</f>
        <v>-0.43736842105263102</v>
      </c>
      <c r="C55" s="4">
        <f>VLOOKUP(C11,Difficulties!$B$3:$F$22,IF(Calc_VsDef!C33="H",4,2),FALSE)+VLOOKUP($A55,Difficulties!$A$3:$F$22,IF(Calc_VsDef!C33="H",4,6),FALSE)</f>
        <v>1.1857894736842101</v>
      </c>
      <c r="D55" s="4">
        <f>VLOOKUP(D11,Difficulties!$B$3:$F$22,IF(Calc_VsDef!D33="H",4,2),FALSE)+VLOOKUP($A55,Difficulties!$A$3:$F$22,IF(Calc_VsDef!D33="H",4,6),FALSE)</f>
        <v>-0.22684210526315801</v>
      </c>
      <c r="E55" s="4">
        <f>VLOOKUP(E11,Difficulties!$B$3:$F$22,IF(Calc_VsDef!E33="H",4,2),FALSE)+VLOOKUP($A55,Difficulties!$A$3:$F$22,IF(Calc_VsDef!E33="H",4,6),FALSE)</f>
        <v>0.3436842105263157</v>
      </c>
      <c r="F55" s="4">
        <f>VLOOKUP(F11,Difficulties!$B$3:$F$22,IF(Calc_VsDef!F33="H",4,2),FALSE)+VLOOKUP($A55,Difficulties!$A$3:$F$22,IF(Calc_VsDef!F33="H",4,6),FALSE)</f>
        <v>2.2910526315789399</v>
      </c>
      <c r="G55" s="4">
        <f>VLOOKUP(G11,Difficulties!$B$3:$F$22,IF(Calc_VsDef!G33="H",4,2),FALSE)+VLOOKUP($A55,Difficulties!$A$3:$F$22,IF(Calc_VsDef!G33="H",4,6),FALSE)</f>
        <v>-0.38473684210526299</v>
      </c>
      <c r="H55" s="4">
        <f>VLOOKUP(H11,Difficulties!$B$3:$F$22,IF(Calc_VsDef!H33="H",4,2),FALSE)+VLOOKUP($A55,Difficulties!$A$3:$F$22,IF(Calc_VsDef!H33="H",4,6),FALSE)</f>
        <v>0.55421052631578904</v>
      </c>
      <c r="I55" s="4">
        <f>VLOOKUP(I11,Difficulties!$B$3:$F$22,IF(Calc_VsDef!I33="H",4,2),FALSE)+VLOOKUP($A55,Difficulties!$A$3:$F$22,IF(Calc_VsDef!I33="H",4,6),FALSE)</f>
        <v>-0.22684210526315801</v>
      </c>
      <c r="J55" s="4">
        <f>VLOOKUP(J11,Difficulties!$B$3:$F$22,IF(Calc_VsDef!J33="H",4,2),FALSE)+VLOOKUP($A55,Difficulties!$A$3:$F$22,IF(Calc_VsDef!J33="H",4,6),FALSE)</f>
        <v>0.06</v>
      </c>
      <c r="K55" s="4">
        <f>VLOOKUP(K11,Difficulties!$B$3:$F$22,IF(Calc_VsDef!K33="H",4,2),FALSE)+VLOOKUP($A55,Difficulties!$A$3:$F$22,IF(Calc_VsDef!K33="H",4,6),FALSE)</f>
        <v>-0.27947368421052599</v>
      </c>
      <c r="L55" s="4">
        <f>VLOOKUP(L11,Difficulties!$B$3:$F$22,IF(Calc_VsDef!L33="H",4,2),FALSE)+VLOOKUP($A55,Difficulties!$A$3:$F$22,IF(Calc_VsDef!L33="H",4,6),FALSE)</f>
        <v>-7.7368421052631031E-2</v>
      </c>
      <c r="M55" s="4">
        <f>VLOOKUP(M11,Difficulties!$B$3:$F$22,IF(Calc_VsDef!M33="H",4,2),FALSE)+VLOOKUP($A55,Difficulties!$A$3:$F$22,IF(Calc_VsDef!M33="H",4,6),FALSE)</f>
        <v>1.4489473684210499</v>
      </c>
      <c r="N55" s="4">
        <f>VLOOKUP(N11,Difficulties!$B$3:$F$22,IF(Calc_VsDef!N33="H",4,2),FALSE)+VLOOKUP($A55,Difficulties!$A$3:$F$22,IF(Calc_VsDef!N33="H",4,6),FALSE)</f>
        <v>-0.38473684210526299</v>
      </c>
      <c r="O55" s="4">
        <f>VLOOKUP(O11,Difficulties!$B$3:$F$22,IF(Calc_VsDef!O33="H",4,2),FALSE)+VLOOKUP($A55,Difficulties!$A$3:$F$22,IF(Calc_VsDef!O33="H",4,6),FALSE)</f>
        <v>0.65947368421052599</v>
      </c>
      <c r="P55" s="4">
        <f>VLOOKUP(P11,Difficulties!$B$3:$F$22,IF(Calc_VsDef!P33="H",4,2),FALSE)+VLOOKUP($A55,Difficulties!$A$3:$F$22,IF(Calc_VsDef!P33="H",4,6),FALSE)</f>
        <v>0.35210526315789398</v>
      </c>
      <c r="Q55" s="4">
        <f>VLOOKUP(Q11,Difficulties!$B$3:$F$22,IF(Calc_VsDef!Q33="H",4,2),FALSE)+VLOOKUP($A55,Difficulties!$A$3:$F$22,IF(Calc_VsDef!Q33="H",4,6),FALSE)</f>
        <v>1.0805263157894729</v>
      </c>
      <c r="R55" s="4">
        <f>VLOOKUP(R11,Difficulties!$B$3:$F$22,IF(Calc_VsDef!R33="H",4,2),FALSE)+VLOOKUP($A55,Difficulties!$A$3:$F$22,IF(Calc_VsDef!R33="H",4,6),FALSE)</f>
        <v>-1.6315789473684297E-2</v>
      </c>
      <c r="S55" s="4">
        <f>VLOOKUP(S11,Difficulties!$B$3:$F$22,IF(Calc_VsDef!S33="H",4,2),FALSE)+VLOOKUP($A55,Difficulties!$A$3:$F$22,IF(Calc_VsDef!S33="H",4,6),FALSE)</f>
        <v>0.18578947368421098</v>
      </c>
      <c r="T55" s="4">
        <f>VLOOKUP(T11,Difficulties!$B$3:$F$22,IF(Calc_VsDef!T33="H",4,2),FALSE)+VLOOKUP($A55,Difficulties!$A$3:$F$22,IF(Calc_VsDef!T33="H",4,6),FALSE)</f>
        <v>-0.6100000000000001</v>
      </c>
      <c r="U55" s="4">
        <f>VLOOKUP(U11,Difficulties!$B$3:$F$22,IF(Calc_VsDef!U33="H",4,2),FALSE)+VLOOKUP($A55,Difficulties!$A$3:$F$22,IF(Calc_VsDef!U33="H",4,6),FALSE)</f>
        <v>-0.64789473684210508</v>
      </c>
      <c r="V55" s="4">
        <f>VLOOKUP(V11,Difficulties!$B$3:$F$22,IF(Calc_VsDef!V33="H",4,2),FALSE)+VLOOKUP($A55,Difficulties!$A$3:$F$22,IF(Calc_VsDef!V33="H",4,6),FALSE)</f>
        <v>1.92263157894736</v>
      </c>
      <c r="W55" s="4">
        <f>VLOOKUP(W11,Difficulties!$B$3:$F$22,IF(Calc_VsDef!W33="H",4,2),FALSE)+VLOOKUP($A55,Difficulties!$A$3:$F$22,IF(Calc_VsDef!W33="H",4,6),FALSE)</f>
        <v>-7.7368421052631031E-2</v>
      </c>
      <c r="X55" s="4">
        <f>VLOOKUP(X11,Difficulties!$B$3:$F$22,IF(Calc_VsDef!X33="H",4,2),FALSE)+VLOOKUP($A55,Difficulties!$A$3:$F$22,IF(Calc_VsDef!X33="H",4,6),FALSE)</f>
        <v>0.50999999999999901</v>
      </c>
      <c r="Y55" s="4">
        <f>VLOOKUP(Y11,Difficulties!$B$3:$F$22,IF(Calc_VsDef!Y33="H",4,2),FALSE)+VLOOKUP($A55,Difficulties!$A$3:$F$22,IF(Calc_VsDef!Y33="H",4,6),FALSE)</f>
        <v>-0.75315789473684203</v>
      </c>
      <c r="Z55" s="4">
        <f>VLOOKUP(Z11,Difficulties!$B$3:$F$22,IF(Calc_VsDef!Z33="H",4,2),FALSE)+VLOOKUP($A55,Difficulties!$A$3:$F$22,IF(Calc_VsDef!Z33="H",4,6),FALSE)</f>
        <v>0.60684210526315696</v>
      </c>
      <c r="AA55" s="4">
        <f>VLOOKUP(AA11,Difficulties!$B$3:$F$22,IF(Calc_VsDef!AA33="H",4,2),FALSE)+VLOOKUP($A55,Difficulties!$A$3:$F$22,IF(Calc_VsDef!AA33="H",4,6),FALSE)</f>
        <v>0.299473684210526</v>
      </c>
      <c r="AB55" s="4">
        <f>VLOOKUP(AB11,Difficulties!$B$3:$F$22,IF(Calc_VsDef!AB33="H",4,2),FALSE)+VLOOKUP($A55,Difficulties!$A$3:$F$22,IF(Calc_VsDef!AB33="H",4,6),FALSE)</f>
        <v>0.3436842105263157</v>
      </c>
      <c r="AC55" s="4">
        <f>VLOOKUP(AC11,Difficulties!$B$3:$F$22,IF(Calc_VsDef!AC33="H",4,2),FALSE)+VLOOKUP($A55,Difficulties!$A$3:$F$22,IF(Calc_VsDef!AC33="H",4,6),FALSE)</f>
        <v>0.13315789473684198</v>
      </c>
      <c r="AD55" s="4">
        <f>VLOOKUP(AD11,Difficulties!$B$3:$F$22,IF(Calc_VsDef!AD33="H",4,2),FALSE)+VLOOKUP($A55,Difficulties!$A$3:$F$22,IF(Calc_VsDef!AD33="H",4,6),FALSE)</f>
        <v>0.40473684210526301</v>
      </c>
      <c r="AE55" s="4">
        <f>VLOOKUP(AE11,Difficulties!$B$3:$F$22,IF(Calc_VsDef!AE33="H",4,2),FALSE)+VLOOKUP($A55,Difficulties!$A$3:$F$22,IF(Calc_VsDef!AE33="H",4,6),FALSE)</f>
        <v>0.39631578947368429</v>
      </c>
      <c r="AF55" s="4">
        <f>VLOOKUP(AF11,Difficulties!$B$3:$F$22,IF(Calc_VsDef!AF33="H",4,2),FALSE)+VLOOKUP($A55,Difficulties!$A$3:$F$22,IF(Calc_VsDef!AF33="H",4,6),FALSE)</f>
        <v>0.77315789473684204</v>
      </c>
      <c r="AG55" s="4">
        <f>VLOOKUP(AG11,Difficulties!$B$3:$F$22,IF(Calc_VsDef!AG33="H",4,2),FALSE)+VLOOKUP($A55,Difficulties!$A$3:$F$22,IF(Calc_VsDef!AG33="H",4,6),FALSE)</f>
        <v>1.08894736842105</v>
      </c>
      <c r="AH55" s="4">
        <f>VLOOKUP(AH11,Difficulties!$B$3:$F$22,IF(Calc_VsDef!AH33="H",4,2),FALSE)+VLOOKUP($A55,Difficulties!$A$3:$F$22,IF(Calc_VsDef!AH33="H",4,6),FALSE)</f>
        <v>0.5015789473684209</v>
      </c>
      <c r="AI55" s="4">
        <f>VLOOKUP(AI11,Difficulties!$B$3:$F$22,IF(Calc_VsDef!AI33="H",4,2),FALSE)+VLOOKUP($A55,Difficulties!$A$3:$F$22,IF(Calc_VsDef!AI33="H",4,6),FALSE)</f>
        <v>-0.43736842105263102</v>
      </c>
      <c r="AJ55" s="4">
        <f>VLOOKUP(AJ11,Difficulties!$B$3:$F$22,IF(Calc_VsDef!AJ33="H",4,2),FALSE)+VLOOKUP($A55,Difficulties!$A$3:$F$22,IF(Calc_VsDef!AJ33="H",4,6),FALSE)</f>
        <v>0.4489473684210526</v>
      </c>
      <c r="AK55" s="4">
        <f>VLOOKUP(AK11,Difficulties!$B$3:$F$22,IF(Calc_VsDef!AK33="H",4,2),FALSE)+VLOOKUP($A55,Difficulties!$A$3:$F$22,IF(Calc_VsDef!AK33="H",4,6),FALSE)</f>
        <v>-0.74</v>
      </c>
      <c r="AL55" s="4">
        <f>VLOOKUP(AL11,Difficulties!$B$3:$F$22,IF(Calc_VsDef!AL33="H",4,2),FALSE)+VLOOKUP($A55,Difficulties!$A$3:$F$22,IF(Calc_VsDef!AL33="H",4,6),FALSE)</f>
        <v>0.21999999999999997</v>
      </c>
      <c r="AM55" s="4">
        <f>VLOOKUP(AM11,Difficulties!$B$3:$F$22,IF(Calc_VsDef!AM33="H",4,2),FALSE)+VLOOKUP($A55,Difficulties!$A$3:$F$22,IF(Calc_VsDef!AM33="H",4,6),FALSE)</f>
        <v>-0.33210526315789402</v>
      </c>
    </row>
    <row r="56" spans="1:39" ht="12.75" customHeight="1" x14ac:dyDescent="0.35">
      <c r="A56" s="68" t="str">
        <f t="shared" si="1"/>
        <v>Huddersfield</v>
      </c>
      <c r="B56" s="4">
        <f>VLOOKUP(B12,Difficulties!$B$3:$F$22,IF(Calc_VsDef!B34="H",4,2),FALSE)+VLOOKUP($A56,Difficulties!$A$3:$F$22,IF(Calc_VsDef!B34="H",4,6),FALSE)</f>
        <v>0.32105263157894731</v>
      </c>
      <c r="C56" s="4">
        <f>VLOOKUP(C12,Difficulties!$B$3:$F$22,IF(Calc_VsDef!C34="H",4,2),FALSE)+VLOOKUP($A56,Difficulties!$A$3:$F$22,IF(Calc_VsDef!C34="H",4,6),FALSE)</f>
        <v>2.2684210526315711</v>
      </c>
      <c r="D56" s="4">
        <f>VLOOKUP(D12,Difficulties!$B$3:$F$22,IF(Calc_VsDef!D34="H",4,2),FALSE)+VLOOKUP($A56,Difficulties!$A$3:$F$22,IF(Calc_VsDef!D34="H",4,6),FALSE)</f>
        <v>-0.8236842105263158</v>
      </c>
      <c r="E56" s="4">
        <f>VLOOKUP(E12,Difficulties!$B$3:$F$22,IF(Calc_VsDef!E34="H",4,2),FALSE)+VLOOKUP($A56,Difficulties!$A$3:$F$22,IF(Calc_VsDef!E34="H",4,6),FALSE)</f>
        <v>0.53157894736842004</v>
      </c>
      <c r="F56" s="4">
        <f>VLOOKUP(F12,Difficulties!$B$3:$F$22,IF(Calc_VsDef!F34="H",4,2),FALSE)+VLOOKUP($A56,Difficulties!$A$3:$F$22,IF(Calc_VsDef!F34="H",4,6),FALSE)</f>
        <v>-0.52105263157894677</v>
      </c>
      <c r="G56" s="4">
        <f>VLOOKUP(G12,Difficulties!$B$3:$F$22,IF(Calc_VsDef!G34="H",4,2),FALSE)+VLOOKUP($A56,Difficulties!$A$3:$F$22,IF(Calc_VsDef!G34="H",4,6),FALSE)</f>
        <v>0.37368421052631529</v>
      </c>
      <c r="H56" s="4">
        <f>VLOOKUP(H12,Difficulties!$B$3:$F$22,IF(Calc_VsDef!H34="H",4,2),FALSE)+VLOOKUP($A56,Difficulties!$A$3:$F$22,IF(Calc_VsDef!H34="H",4,6),FALSE)</f>
        <v>0.42631578947368332</v>
      </c>
      <c r="I56" s="4">
        <f>VLOOKUP(I12,Difficulties!$B$3:$F$22,IF(Calc_VsDef!I34="H",4,2),FALSE)+VLOOKUP($A56,Difficulties!$A$3:$F$22,IF(Calc_VsDef!I34="H",4,6),FALSE)</f>
        <v>-0.10000000000000003</v>
      </c>
      <c r="J56" s="4">
        <f>VLOOKUP(J12,Difficulties!$B$3:$F$22,IF(Calc_VsDef!J34="H",4,2),FALSE)+VLOOKUP($A56,Difficulties!$A$3:$F$22,IF(Calc_VsDef!J34="H",4,6),FALSE)</f>
        <v>0.68947368421052624</v>
      </c>
      <c r="K56" s="4">
        <f>VLOOKUP(K12,Difficulties!$B$3:$F$22,IF(Calc_VsDef!K34="H",4,2),FALSE)+VLOOKUP($A56,Difficulties!$A$3:$F$22,IF(Calc_VsDef!K34="H",4,6),FALSE)</f>
        <v>0.4789473684210519</v>
      </c>
      <c r="L56" s="4">
        <f>VLOOKUP(L12,Difficulties!$B$3:$F$22,IF(Calc_VsDef!L34="H",4,2),FALSE)+VLOOKUP($A56,Difficulties!$A$3:$F$22,IF(Calc_VsDef!L34="H",4,6),FALSE)</f>
        <v>-0.60368421052631571</v>
      </c>
      <c r="M56" s="4">
        <f>VLOOKUP(M12,Difficulties!$B$3:$F$22,IF(Calc_VsDef!M34="H",4,2),FALSE)+VLOOKUP($A56,Difficulties!$A$3:$F$22,IF(Calc_VsDef!M34="H",4,6),FALSE)</f>
        <v>-9.9999999999999992E-2</v>
      </c>
      <c r="N56" s="4">
        <f>VLOOKUP(N12,Difficulties!$B$3:$F$22,IF(Calc_VsDef!N34="H",4,2),FALSE)+VLOOKUP($A56,Difficulties!$A$3:$F$22,IF(Calc_VsDef!N34="H",4,6),FALSE)</f>
        <v>0.19736842105263097</v>
      </c>
      <c r="O56" s="4">
        <f>VLOOKUP(O12,Difficulties!$B$3:$F$22,IF(Calc_VsDef!O34="H",4,2),FALSE)+VLOOKUP($A56,Difficulties!$A$3:$F$22,IF(Calc_VsDef!O34="H",4,6),FALSE)</f>
        <v>-0.83684210526315772</v>
      </c>
      <c r="P56" s="4">
        <f>VLOOKUP(P12,Difficulties!$B$3:$F$22,IF(Calc_VsDef!P34="H",4,2),FALSE)+VLOOKUP($A56,Difficulties!$A$3:$F$22,IF(Calc_VsDef!P34="H",4,6),FALSE)</f>
        <v>0.42631578947368359</v>
      </c>
      <c r="Q56" s="4">
        <f>VLOOKUP(Q12,Difficulties!$B$3:$F$22,IF(Calc_VsDef!Q34="H",4,2),FALSE)+VLOOKUP($A56,Difficulties!$A$3:$F$22,IF(Calc_VsDef!Q34="H",4,6),FALSE)</f>
        <v>1.899999999999991</v>
      </c>
      <c r="R56" s="4">
        <f>VLOOKUP(R12,Difficulties!$B$3:$F$22,IF(Calc_VsDef!R34="H",4,2),FALSE)+VLOOKUP($A56,Difficulties!$A$3:$F$22,IF(Calc_VsDef!R34="H",4,6),FALSE)</f>
        <v>-0.41578947368420971</v>
      </c>
      <c r="S56" s="4">
        <f>VLOOKUP(S12,Difficulties!$B$3:$F$22,IF(Calc_VsDef!S34="H",4,2),FALSE)+VLOOKUP($A56,Difficulties!$A$3:$F$22,IF(Calc_VsDef!S34="H",4,6),FALSE)</f>
        <v>-0.46842105263157868</v>
      </c>
      <c r="T56" s="4">
        <f>VLOOKUP(T12,Difficulties!$B$3:$F$22,IF(Calc_VsDef!T34="H",4,2),FALSE)+VLOOKUP($A56,Difficulties!$A$3:$F$22,IF(Calc_VsDef!T34="H",4,6),FALSE)</f>
        <v>1.0578947368421039</v>
      </c>
      <c r="U56" s="4">
        <f>VLOOKUP(U12,Difficulties!$B$3:$F$22,IF(Calc_VsDef!U34="H",4,2),FALSE)+VLOOKUP($A56,Difficulties!$A$3:$F$22,IF(Calc_VsDef!U34="H",4,6),FALSE)</f>
        <v>3.7368421052630996E-2</v>
      </c>
      <c r="V56" s="4">
        <f>VLOOKUP(V12,Difficulties!$B$3:$F$22,IF(Calc_VsDef!V34="H",4,2),FALSE)+VLOOKUP($A56,Difficulties!$A$3:$F$22,IF(Calc_VsDef!V34="H",4,6),FALSE)</f>
        <v>-0.31052631578947371</v>
      </c>
      <c r="W56" s="4">
        <f>VLOOKUP(W12,Difficulties!$B$3:$F$22,IF(Calc_VsDef!W34="H",4,2),FALSE)+VLOOKUP($A56,Difficulties!$A$3:$F$22,IF(Calc_VsDef!W34="H",4,6),FALSE)</f>
        <v>3.7368421052630996E-2</v>
      </c>
      <c r="X56" s="4">
        <f>VLOOKUP(X12,Difficulties!$B$3:$F$22,IF(Calc_VsDef!X34="H",4,2),FALSE)+VLOOKUP($A56,Difficulties!$A$3:$F$22,IF(Calc_VsDef!X34="H",4,6),FALSE)</f>
        <v>1.0052631578947342</v>
      </c>
      <c r="Y56" s="4">
        <f>VLOOKUP(Y12,Difficulties!$B$3:$F$22,IF(Calc_VsDef!Y34="H",4,2),FALSE)+VLOOKUP($A56,Difficulties!$A$3:$F$22,IF(Calc_VsDef!Y34="H",4,6),FALSE)</f>
        <v>-0.52105263157894677</v>
      </c>
      <c r="Z56" s="4">
        <f>VLOOKUP(Z12,Difficulties!$B$3:$F$22,IF(Calc_VsDef!Z34="H",4,2),FALSE)+VLOOKUP($A56,Difficulties!$A$3:$F$22,IF(Calc_VsDef!Z34="H",4,6),FALSE)</f>
        <v>0.63684210526315699</v>
      </c>
      <c r="AA56" s="4">
        <f>VLOOKUP(AA12,Difficulties!$B$3:$F$22,IF(Calc_VsDef!AA34="H",4,2),FALSE)+VLOOKUP($A56,Difficulties!$A$3:$F$22,IF(Calc_VsDef!AA34="H",4,6),FALSE)</f>
        <v>-0.31052631578947371</v>
      </c>
      <c r="AB56" s="4">
        <f>VLOOKUP(AB12,Difficulties!$B$3:$F$22,IF(Calc_VsDef!AB34="H",4,2),FALSE)+VLOOKUP($A56,Difficulties!$A$3:$F$22,IF(Calc_VsDef!AB34="H",4,6),FALSE)</f>
        <v>0.16315789473684197</v>
      </c>
      <c r="AC56" s="4">
        <f>VLOOKUP(AC12,Difficulties!$B$3:$F$22,IF(Calc_VsDef!AC34="H",4,2),FALSE)+VLOOKUP($A56,Difficulties!$A$3:$F$22,IF(Calc_VsDef!AC34="H",4,6),FALSE)</f>
        <v>-0.69368421052631579</v>
      </c>
      <c r="AD56" s="4">
        <f>VLOOKUP(AD12,Difficulties!$B$3:$F$22,IF(Calc_VsDef!AD34="H",4,2),FALSE)+VLOOKUP($A56,Difficulties!$A$3:$F$22,IF(Calc_VsDef!AD34="H",4,6),FALSE)</f>
        <v>0.3210526315789467</v>
      </c>
      <c r="AE56" s="4">
        <f>VLOOKUP(AE12,Difficulties!$B$3:$F$22,IF(Calc_VsDef!AE34="H",4,2),FALSE)+VLOOKUP($A56,Difficulties!$A$3:$F$22,IF(Calc_VsDef!AE34="H",4,6),FALSE)</f>
        <v>-0.36315789473684168</v>
      </c>
      <c r="AF56" s="4">
        <f>VLOOKUP(AF12,Difficulties!$B$3:$F$22,IF(Calc_VsDef!AF34="H",4,2),FALSE)+VLOOKUP($A56,Difficulties!$A$3:$F$22,IF(Calc_VsDef!AF34="H",4,6),FALSE)</f>
        <v>0.3210526315789467</v>
      </c>
      <c r="AG56" s="4">
        <f>VLOOKUP(AG12,Difficulties!$B$3:$F$22,IF(Calc_VsDef!AG34="H",4,2),FALSE)+VLOOKUP($A56,Difficulties!$A$3:$F$22,IF(Calc_VsDef!AG34="H",4,6),FALSE)</f>
        <v>0.58421052631578796</v>
      </c>
      <c r="AH56" s="4">
        <f>VLOOKUP(AH12,Difficulties!$B$3:$F$22,IF(Calc_VsDef!AH34="H",4,2),FALSE)+VLOOKUP($A56,Difficulties!$A$3:$F$22,IF(Calc_VsDef!AH34="H",4,6),FALSE)</f>
        <v>0.26842105263157828</v>
      </c>
      <c r="AI56" s="4">
        <f>VLOOKUP(AI12,Difficulties!$B$3:$F$22,IF(Calc_VsDef!AI34="H",4,2),FALSE)+VLOOKUP($A56,Difficulties!$A$3:$F$22,IF(Calc_VsDef!AI34="H",4,6),FALSE)</f>
        <v>1.1631578947368411</v>
      </c>
      <c r="AJ56" s="4">
        <f>VLOOKUP(AJ12,Difficulties!$B$3:$F$22,IF(Calc_VsDef!AJ34="H",4,2),FALSE)+VLOOKUP($A56,Difficulties!$A$3:$F$22,IF(Calc_VsDef!AJ34="H",4,6),FALSE)</f>
        <v>-0.46842105263157868</v>
      </c>
      <c r="AK56" s="4">
        <f>VLOOKUP(AK12,Difficulties!$B$3:$F$22,IF(Calc_VsDef!AK34="H",4,2),FALSE)+VLOOKUP($A56,Difficulties!$A$3:$F$22,IF(Calc_VsDef!AK34="H",4,6),FALSE)</f>
        <v>1.4263157894736809</v>
      </c>
      <c r="AL56" s="4">
        <f>VLOOKUP(AL12,Difficulties!$B$3:$F$22,IF(Calc_VsDef!AL34="H",4,2),FALSE)+VLOOKUP($A56,Difficulties!$A$3:$F$22,IF(Calc_VsDef!AL34="H",4,6),FALSE)</f>
        <v>0.21578947368421031</v>
      </c>
      <c r="AM56" s="4">
        <f>VLOOKUP(AM12,Difficulties!$B$3:$F$22,IF(Calc_VsDef!AM34="H",4,2),FALSE)+VLOOKUP($A56,Difficulties!$A$3:$F$22,IF(Calc_VsDef!AM34="H",4,6),FALSE)</f>
        <v>0.11052631578947297</v>
      </c>
    </row>
    <row r="57" spans="1:39" ht="12.75" customHeight="1" x14ac:dyDescent="0.35">
      <c r="A57" s="68" t="str">
        <f t="shared" si="1"/>
        <v>Leicester</v>
      </c>
      <c r="B57" s="4">
        <f>VLOOKUP(B13,Difficulties!$B$3:$F$22,IF(Calc_VsDef!B35="H",4,2),FALSE)+VLOOKUP($A57,Difficulties!$A$3:$F$22,IF(Calc_VsDef!B35="H",4,6),FALSE)</f>
        <v>1.3210526315789459</v>
      </c>
      <c r="C57" s="4">
        <f>VLOOKUP(C13,Difficulties!$B$3:$F$22,IF(Calc_VsDef!C35="H",4,2),FALSE)+VLOOKUP($A57,Difficulties!$A$3:$F$22,IF(Calc_VsDef!C35="H",4,6),FALSE)</f>
        <v>-0.85157894736842099</v>
      </c>
      <c r="D57" s="4">
        <f>VLOOKUP(D13,Difficulties!$B$3:$F$22,IF(Calc_VsDef!D35="H",4,2),FALSE)+VLOOKUP($A57,Difficulties!$A$3:$F$22,IF(Calc_VsDef!D35="H",4,6),FALSE)</f>
        <v>0.37368421052631495</v>
      </c>
      <c r="E57" s="4">
        <f>VLOOKUP(E13,Difficulties!$B$3:$F$22,IF(Calc_VsDef!E35="H",4,2),FALSE)+VLOOKUP($A57,Difficulties!$A$3:$F$22,IF(Calc_VsDef!E35="H",4,6),FALSE)</f>
        <v>0.53157894736842093</v>
      </c>
      <c r="F57" s="4">
        <f>VLOOKUP(F13,Difficulties!$B$3:$F$22,IF(Calc_VsDef!F35="H",4,2),FALSE)+VLOOKUP($A57,Difficulties!$A$3:$F$22,IF(Calc_VsDef!F35="H",4,6),FALSE)</f>
        <v>0.68947368421052557</v>
      </c>
      <c r="G57" s="4">
        <f>VLOOKUP(G13,Difficulties!$B$3:$F$22,IF(Calc_VsDef!G35="H",4,2),FALSE)+VLOOKUP($A57,Difficulties!$A$3:$F$22,IF(Calc_VsDef!G35="H",4,6),FALSE)</f>
        <v>-0.88947368421052597</v>
      </c>
      <c r="H57" s="4">
        <f>VLOOKUP(H13,Difficulties!$B$3:$F$22,IF(Calc_VsDef!H35="H",4,2),FALSE)+VLOOKUP($A57,Difficulties!$A$3:$F$22,IF(Calc_VsDef!H35="H",4,6),FALSE)</f>
        <v>0.42631578947368398</v>
      </c>
      <c r="I57" s="4">
        <f>VLOOKUP(I13,Difficulties!$B$3:$F$22,IF(Calc_VsDef!I35="H",4,2),FALSE)+VLOOKUP($A57,Difficulties!$A$3:$F$22,IF(Calc_VsDef!I35="H",4,6),FALSE)</f>
        <v>-0.67894736842105208</v>
      </c>
      <c r="J57" s="4">
        <f>VLOOKUP(J13,Difficulties!$B$3:$F$22,IF(Calc_VsDef!J35="H",4,2),FALSE)+VLOOKUP($A57,Difficulties!$A$3:$F$22,IF(Calc_VsDef!J35="H",4,6),FALSE)</f>
        <v>2.1631578947368331</v>
      </c>
      <c r="K57" s="4">
        <f>VLOOKUP(K13,Difficulties!$B$3:$F$22,IF(Calc_VsDef!K35="H",4,2),FALSE)+VLOOKUP($A57,Difficulties!$A$3:$F$22,IF(Calc_VsDef!K35="H",4,6),FALSE)</f>
        <v>-0.25789473684210529</v>
      </c>
      <c r="L57" s="4">
        <f>VLOOKUP(L13,Difficulties!$B$3:$F$22,IF(Calc_VsDef!L35="H",4,2),FALSE)+VLOOKUP($A57,Difficulties!$A$3:$F$22,IF(Calc_VsDef!L35="H",4,6),FALSE)</f>
        <v>0.30052631578947298</v>
      </c>
      <c r="M57" s="4">
        <f>VLOOKUP(M13,Difficulties!$B$3:$F$22,IF(Calc_VsDef!M35="H",4,2),FALSE)+VLOOKUP($A57,Difficulties!$A$3:$F$22,IF(Calc_VsDef!M35="H",4,6),FALSE)</f>
        <v>-0.46842105263157902</v>
      </c>
      <c r="N57" s="4">
        <f>VLOOKUP(N13,Difficulties!$B$3:$F$22,IF(Calc_VsDef!N35="H",4,2),FALSE)+VLOOKUP($A57,Difficulties!$A$3:$F$22,IF(Calc_VsDef!N35="H",4,6),FALSE)</f>
        <v>0.58421052631578863</v>
      </c>
      <c r="O57" s="4">
        <f>VLOOKUP(O13,Difficulties!$B$3:$F$22,IF(Calc_VsDef!O35="H",4,2),FALSE)+VLOOKUP($A57,Difficulties!$A$3:$F$22,IF(Calc_VsDef!O35="H",4,6),FALSE)</f>
        <v>-0.62631578947368394</v>
      </c>
      <c r="P57" s="4">
        <f>VLOOKUP(P13,Difficulties!$B$3:$F$22,IF(Calc_VsDef!P35="H",4,2),FALSE)+VLOOKUP($A57,Difficulties!$A$3:$F$22,IF(Calc_VsDef!P35="H",4,6),FALSE)</f>
        <v>0.30052631578947298</v>
      </c>
      <c r="Q57" s="4">
        <f>VLOOKUP(Q13,Difficulties!$B$3:$F$22,IF(Calc_VsDef!Q35="H",4,2),FALSE)+VLOOKUP($A57,Difficulties!$A$3:$F$22,IF(Calc_VsDef!Q35="H",4,6),FALSE)</f>
        <v>0.26842105263157801</v>
      </c>
      <c r="R57" s="4">
        <f>VLOOKUP(R13,Difficulties!$B$3:$F$22,IF(Calc_VsDef!R35="H",4,2),FALSE)+VLOOKUP($A57,Difficulties!$A$3:$F$22,IF(Calc_VsDef!R35="H",4,6),FALSE)</f>
        <v>0.84736842105262999</v>
      </c>
      <c r="S57" s="4">
        <f>VLOOKUP(S13,Difficulties!$B$3:$F$22,IF(Calc_VsDef!S35="H",4,2),FALSE)+VLOOKUP($A57,Difficulties!$A$3:$F$22,IF(Calc_VsDef!S35="H",4,6),FALSE)</f>
        <v>0.89999999999999902</v>
      </c>
      <c r="T57" s="4">
        <f>VLOOKUP(T13,Difficulties!$B$3:$F$22,IF(Calc_VsDef!T35="H",4,2),FALSE)+VLOOKUP($A57,Difficulties!$A$3:$F$22,IF(Calc_VsDef!T35="H",4,6),FALSE)</f>
        <v>0.84736842105262888</v>
      </c>
      <c r="U57" s="4">
        <f>VLOOKUP(U13,Difficulties!$B$3:$F$22,IF(Calc_VsDef!U35="H",4,2),FALSE)+VLOOKUP($A57,Difficulties!$A$3:$F$22,IF(Calc_VsDef!U35="H",4,6),FALSE)</f>
        <v>-0.98157894736842111</v>
      </c>
      <c r="V57" s="4">
        <f>VLOOKUP(V13,Difficulties!$B$3:$F$22,IF(Calc_VsDef!V35="H",4,2),FALSE)+VLOOKUP($A57,Difficulties!$A$3:$F$22,IF(Calc_VsDef!V35="H",4,6),FALSE)</f>
        <v>0.79473684210526196</v>
      </c>
      <c r="W57" s="4">
        <f>VLOOKUP(W13,Difficulties!$B$3:$F$22,IF(Calc_VsDef!W35="H",4,2),FALSE)+VLOOKUP($A57,Difficulties!$A$3:$F$22,IF(Calc_VsDef!W35="H",4,6),FALSE)</f>
        <v>-0.62631578947368394</v>
      </c>
      <c r="X57" s="4">
        <f>VLOOKUP(X13,Difficulties!$B$3:$F$22,IF(Calc_VsDef!X35="H",4,2),FALSE)+VLOOKUP($A57,Difficulties!$A$3:$F$22,IF(Calc_VsDef!X35="H",4,6),FALSE)</f>
        <v>0.46052631578947295</v>
      </c>
      <c r="Y57" s="4">
        <f>VLOOKUP(Y13,Difficulties!$B$3:$F$22,IF(Calc_VsDef!Y35="H",4,2),FALSE)+VLOOKUP($A57,Difficulties!$A$3:$F$22,IF(Calc_VsDef!Y35="H",4,6),FALSE)</f>
        <v>1.6894736842105229</v>
      </c>
      <c r="Z57" s="4">
        <f>VLOOKUP(Z13,Difficulties!$B$3:$F$22,IF(Calc_VsDef!Z35="H",4,2),FALSE)+VLOOKUP($A57,Difficulties!$A$3:$F$22,IF(Calc_VsDef!Z35="H",4,6),FALSE)</f>
        <v>5.7894736842104999E-2</v>
      </c>
      <c r="AA57" s="4">
        <f>VLOOKUP(AA13,Difficulties!$B$3:$F$22,IF(Calc_VsDef!AA35="H",4,2),FALSE)+VLOOKUP($A57,Difficulties!$A$3:$F$22,IF(Calc_VsDef!AA35="H",4,6),FALSE)</f>
        <v>1.4263157894736831</v>
      </c>
      <c r="AB57" s="4">
        <f>VLOOKUP(AB13,Difficulties!$B$3:$F$22,IF(Calc_VsDef!AB35="H",4,2),FALSE)+VLOOKUP($A57,Difficulties!$A$3:$F$22,IF(Calc_VsDef!AB35="H",4,6),FALSE)</f>
        <v>-0.67894736842105208</v>
      </c>
      <c r="AC57" s="4">
        <f>VLOOKUP(AC13,Difficulties!$B$3:$F$22,IF(Calc_VsDef!AC35="H",4,2),FALSE)+VLOOKUP($A57,Difficulties!$A$3:$F$22,IF(Calc_VsDef!AC35="H",4,6),FALSE)</f>
        <v>-0.99473684210526292</v>
      </c>
      <c r="AD57" s="4">
        <f>VLOOKUP(AD13,Difficulties!$B$3:$F$22,IF(Calc_VsDef!AD35="H",4,2),FALSE)+VLOOKUP($A57,Difficulties!$A$3:$F$22,IF(Calc_VsDef!AD35="H",4,6),FALSE)</f>
        <v>0.74210526315789382</v>
      </c>
      <c r="AE57" s="4">
        <f>VLOOKUP(AE13,Difficulties!$B$3:$F$22,IF(Calc_VsDef!AE35="H",4,2),FALSE)+VLOOKUP($A57,Difficulties!$A$3:$F$22,IF(Calc_VsDef!AE35="H",4,6),FALSE)</f>
        <v>-0.76157894736842091</v>
      </c>
      <c r="AF57" s="4">
        <f>VLOOKUP(AF13,Difficulties!$B$3:$F$22,IF(Calc_VsDef!AF35="H",4,2),FALSE)+VLOOKUP($A57,Difficulties!$A$3:$F$22,IF(Calc_VsDef!AF35="H",4,6),FALSE)</f>
        <v>0.16315789473684195</v>
      </c>
      <c r="AG57" s="4">
        <f>VLOOKUP(AG13,Difficulties!$B$3:$F$22,IF(Calc_VsDef!AG35="H",4,2),FALSE)+VLOOKUP($A57,Difficulties!$A$3:$F$22,IF(Calc_VsDef!AG35="H",4,6),FALSE)</f>
        <v>-0.52105263157894699</v>
      </c>
      <c r="AH57" s="4">
        <f>VLOOKUP(AH13,Difficulties!$B$3:$F$22,IF(Calc_VsDef!AH35="H",4,2),FALSE)+VLOOKUP($A57,Difficulties!$A$3:$F$22,IF(Calc_VsDef!AH35="H",4,6),FALSE)</f>
        <v>0.16315789473684195</v>
      </c>
      <c r="AI57" s="4">
        <f>VLOOKUP(AI13,Difficulties!$B$3:$F$22,IF(Calc_VsDef!AI35="H",4,2),FALSE)+VLOOKUP($A57,Difficulties!$A$3:$F$22,IF(Calc_VsDef!AI35="H",4,6),FALSE)</f>
        <v>-0.57368421052631502</v>
      </c>
      <c r="AJ57" s="4">
        <f>VLOOKUP(AJ13,Difficulties!$B$3:$F$22,IF(Calc_VsDef!AJ35="H",4,2),FALSE)+VLOOKUP($A57,Difficulties!$A$3:$F$22,IF(Calc_VsDef!AJ35="H",4,6),FALSE)</f>
        <v>0.58421052631578863</v>
      </c>
      <c r="AK57" s="4">
        <f>VLOOKUP(AK13,Difficulties!$B$3:$F$22,IF(Calc_VsDef!AK35="H",4,2),FALSE)+VLOOKUP($A57,Difficulties!$A$3:$F$22,IF(Calc_VsDef!AK35="H",4,6),FALSE)</f>
        <v>-0.46842105263157902</v>
      </c>
      <c r="AL57" s="4">
        <f>VLOOKUP(AL13,Difficulties!$B$3:$F$22,IF(Calc_VsDef!AL35="H",4,2),FALSE)+VLOOKUP($A57,Difficulties!$A$3:$F$22,IF(Calc_VsDef!AL35="H",4,6),FALSE)</f>
        <v>2.5315789473684127</v>
      </c>
      <c r="AM57" s="4">
        <f>VLOOKUP(AM13,Difficulties!$B$3:$F$22,IF(Calc_VsDef!AM35="H",4,2),FALSE)+VLOOKUP($A57,Difficulties!$A$3:$F$22,IF(Calc_VsDef!AM35="H",4,6),FALSE)</f>
        <v>0.163157894736842</v>
      </c>
    </row>
    <row r="58" spans="1:39" ht="12.75" customHeight="1" x14ac:dyDescent="0.35">
      <c r="A58" s="68" t="str">
        <f t="shared" si="1"/>
        <v>Liverpool</v>
      </c>
      <c r="B58" s="4">
        <f>VLOOKUP(B14,Difficulties!$B$3:$F$22,IF(Calc_VsDef!B36="H",4,2),FALSE)+VLOOKUP($A58,Difficulties!$A$3:$F$22,IF(Calc_VsDef!B36="H",4,6),FALSE)</f>
        <v>-0.88947368421052631</v>
      </c>
      <c r="C58" s="4">
        <f>VLOOKUP(C14,Difficulties!$B$3:$F$22,IF(Calc_VsDef!C36="H",4,2),FALSE)+VLOOKUP($A58,Difficulties!$A$3:$F$22,IF(Calc_VsDef!C36="H",4,6),FALSE)</f>
        <v>0.32105263157894603</v>
      </c>
      <c r="D58" s="4">
        <f>VLOOKUP(D14,Difficulties!$B$3:$F$22,IF(Calc_VsDef!D36="H",4,2),FALSE)+VLOOKUP($A58,Difficulties!$A$3:$F$22,IF(Calc_VsDef!D36="H",4,6),FALSE)</f>
        <v>-1.6263157894736839</v>
      </c>
      <c r="E58" s="4">
        <f>VLOOKUP(E14,Difficulties!$B$3:$F$22,IF(Calc_VsDef!E36="H",4,2),FALSE)+VLOOKUP($A58,Difficulties!$A$3:$F$22,IF(Calc_VsDef!E36="H",4,6),FALSE)</f>
        <v>0.11052631578947331</v>
      </c>
      <c r="F58" s="4">
        <f>VLOOKUP(F14,Difficulties!$B$3:$F$22,IF(Calc_VsDef!F36="H",4,2),FALSE)+VLOOKUP($A58,Difficulties!$A$3:$F$22,IF(Calc_VsDef!F36="H",4,6),FALSE)</f>
        <v>0.89999999999999902</v>
      </c>
      <c r="G58" s="4">
        <f>VLOOKUP(G14,Difficulties!$B$3:$F$22,IF(Calc_VsDef!G36="H",4,2),FALSE)+VLOOKUP($A58,Difficulties!$A$3:$F$22,IF(Calc_VsDef!G36="H",4,6),FALSE)</f>
        <v>-1.257894736842105</v>
      </c>
      <c r="H58" s="4">
        <f>VLOOKUP(H14,Difficulties!$B$3:$F$22,IF(Calc_VsDef!H36="H",4,2),FALSE)+VLOOKUP($A58,Difficulties!$A$3:$F$22,IF(Calc_VsDef!H36="H",4,6),FALSE)</f>
        <v>0.37368421052631501</v>
      </c>
      <c r="I58" s="4">
        <f>VLOOKUP(I14,Difficulties!$B$3:$F$22,IF(Calc_VsDef!I36="H",4,2),FALSE)+VLOOKUP($A58,Difficulties!$A$3:$F$22,IF(Calc_VsDef!I36="H",4,6),FALSE)</f>
        <v>0.21578947368420798</v>
      </c>
      <c r="J58" s="4">
        <f>VLOOKUP(J14,Difficulties!$B$3:$F$22,IF(Calc_VsDef!J36="H",4,2),FALSE)+VLOOKUP($A58,Difficulties!$A$3:$F$22,IF(Calc_VsDef!J36="H",4,6),FALSE)</f>
        <v>-0.36315789473684201</v>
      </c>
      <c r="K58" s="4">
        <f>VLOOKUP(K14,Difficulties!$B$3:$F$22,IF(Calc_VsDef!K36="H",4,2),FALSE)+VLOOKUP($A58,Difficulties!$A$3:$F$22,IF(Calc_VsDef!K36="H",4,6),FALSE)</f>
        <v>-1.6131578947368421</v>
      </c>
      <c r="L58" s="4">
        <f>VLOOKUP(L14,Difficulties!$B$3:$F$22,IF(Calc_VsDef!L36="H",4,2),FALSE)+VLOOKUP($A58,Difficulties!$A$3:$F$22,IF(Calc_VsDef!L36="H",4,6),FALSE)</f>
        <v>1.636842105263149</v>
      </c>
      <c r="M58" s="4">
        <f>VLOOKUP(M14,Difficulties!$B$3:$F$22,IF(Calc_VsDef!M36="H",4,2),FALSE)+VLOOKUP($A58,Difficulties!$A$3:$F$22,IF(Calc_VsDef!M36="H",4,6),FALSE)</f>
        <v>-1.3931578947368419</v>
      </c>
      <c r="N58" s="4">
        <f>VLOOKUP(N14,Difficulties!$B$3:$F$22,IF(Calc_VsDef!N36="H",4,2),FALSE)+VLOOKUP($A58,Difficulties!$A$3:$F$22,IF(Calc_VsDef!N36="H",4,6),FALSE)</f>
        <v>0.21578947368420992</v>
      </c>
      <c r="O58" s="4">
        <f>VLOOKUP(O14,Difficulties!$B$3:$F$22,IF(Calc_VsDef!O36="H",4,2),FALSE)+VLOOKUP($A58,Difficulties!$A$3:$F$22,IF(Calc_VsDef!O36="H",4,6),FALSE)</f>
        <v>-1.3105263157894731</v>
      </c>
      <c r="P58" s="4">
        <f>VLOOKUP(P14,Difficulties!$B$3:$F$22,IF(Calc_VsDef!P36="H",4,2),FALSE)+VLOOKUP($A58,Difficulties!$A$3:$F$22,IF(Calc_VsDef!P36="H",4,6),FALSE)</f>
        <v>-0.36315789473684201</v>
      </c>
      <c r="Q58" s="4">
        <f>VLOOKUP(Q14,Difficulties!$B$3:$F$22,IF(Calc_VsDef!Q36="H",4,2),FALSE)+VLOOKUP($A58,Difficulties!$A$3:$F$22,IF(Calc_VsDef!Q36="H",4,6),FALSE)</f>
        <v>0.16315789473684161</v>
      </c>
      <c r="R58" s="4">
        <f>VLOOKUP(R14,Difficulties!$B$3:$F$22,IF(Calc_VsDef!R36="H",4,2),FALSE)+VLOOKUP($A58,Difficulties!$A$3:$F$22,IF(Calc_VsDef!R36="H",4,6),FALSE)</f>
        <v>-0.57368421052631602</v>
      </c>
      <c r="S58" s="4">
        <f>VLOOKUP(S14,Difficulties!$B$3:$F$22,IF(Calc_VsDef!S36="H",4,2),FALSE)+VLOOKUP($A58,Difficulties!$A$3:$F$22,IF(Calc_VsDef!S36="H",4,6),FALSE)</f>
        <v>-6.5789473684211008E-2</v>
      </c>
      <c r="T58" s="4">
        <f>VLOOKUP(T14,Difficulties!$B$3:$F$22,IF(Calc_VsDef!T36="H",4,2),FALSE)+VLOOKUP($A58,Difficulties!$A$3:$F$22,IF(Calc_VsDef!T36="H",4,6),FALSE)</f>
        <v>-1.2052631578947359</v>
      </c>
      <c r="U58" s="4">
        <f>VLOOKUP(U14,Difficulties!$B$3:$F$22,IF(Calc_VsDef!U36="H",4,2),FALSE)+VLOOKUP($A58,Difficulties!$A$3:$F$22,IF(Calc_VsDef!U36="H",4,6),FALSE)</f>
        <v>-1.1000000000000001</v>
      </c>
      <c r="V58" s="4">
        <f>VLOOKUP(V14,Difficulties!$B$3:$F$22,IF(Calc_VsDef!V36="H",4,2),FALSE)+VLOOKUP($A58,Difficulties!$A$3:$F$22,IF(Calc_VsDef!V36="H",4,6),FALSE)</f>
        <v>2.0052631578947291</v>
      </c>
      <c r="W58" s="4">
        <f>VLOOKUP(W14,Difficulties!$B$3:$F$22,IF(Calc_VsDef!W36="H",4,2),FALSE)+VLOOKUP($A58,Difficulties!$A$3:$F$22,IF(Calc_VsDef!W36="H",4,6),FALSE)</f>
        <v>5.7894736842104708E-2</v>
      </c>
      <c r="X58" s="4">
        <f>VLOOKUP(X14,Difficulties!$B$3:$F$22,IF(Calc_VsDef!X36="H",4,2),FALSE)+VLOOKUP($A58,Difficulties!$A$3:$F$22,IF(Calc_VsDef!X36="H",4,6),FALSE)</f>
        <v>-1.3105263157894731</v>
      </c>
      <c r="Y58" s="4">
        <f>VLOOKUP(Y14,Difficulties!$B$3:$F$22,IF(Calc_VsDef!Y36="H",4,2),FALSE)+VLOOKUP($A58,Difficulties!$A$3:$F$22,IF(Calc_VsDef!Y36="H",4,6),FALSE)</f>
        <v>-0.52105263157894799</v>
      </c>
      <c r="Z58" s="4">
        <f>VLOOKUP(Z14,Difficulties!$B$3:$F$22,IF(Calc_VsDef!Z36="H",4,2),FALSE)+VLOOKUP($A58,Difficulties!$A$3:$F$22,IF(Calc_VsDef!Z36="H",4,6),FALSE)</f>
        <v>5.7894736842104708E-2</v>
      </c>
      <c r="AA58" s="4">
        <f>VLOOKUP(AA14,Difficulties!$B$3:$F$22,IF(Calc_VsDef!AA36="H",4,2),FALSE)+VLOOKUP($A58,Difficulties!$A$3:$F$22,IF(Calc_VsDef!AA36="H",4,6),FALSE)</f>
        <v>-1.152631578947368</v>
      </c>
      <c r="AB58" s="4">
        <f>VLOOKUP(AB14,Difficulties!$B$3:$F$22,IF(Calc_VsDef!AB36="H",4,2),FALSE)+VLOOKUP($A58,Difficulties!$A$3:$F$22,IF(Calc_VsDef!AB36="H",4,6),FALSE)</f>
        <v>0.79473684210526196</v>
      </c>
      <c r="AC58" s="4">
        <f>VLOOKUP(AC14,Difficulties!$B$3:$F$22,IF(Calc_VsDef!AC36="H",4,2),FALSE)+VLOOKUP($A58,Difficulties!$A$3:$F$22,IF(Calc_VsDef!AC36="H",4,6),FALSE)</f>
        <v>-1.257894736842105</v>
      </c>
      <c r="AD58" s="4">
        <f>VLOOKUP(AD14,Difficulties!$B$3:$F$22,IF(Calc_VsDef!AD36="H",4,2),FALSE)+VLOOKUP($A58,Difficulties!$A$3:$F$22,IF(Calc_VsDef!AD36="H",4,6),FALSE)</f>
        <v>0.26842105263157801</v>
      </c>
      <c r="AE58" s="4">
        <f>VLOOKUP(AE14,Difficulties!$B$3:$F$22,IF(Calc_VsDef!AE36="H",4,2),FALSE)+VLOOKUP($A58,Difficulties!$A$3:$F$22,IF(Calc_VsDef!AE36="H",4,6),FALSE)</f>
        <v>-1.1000000000000001</v>
      </c>
      <c r="AF58" s="4">
        <f>VLOOKUP(AF14,Difficulties!$B$3:$F$22,IF(Calc_VsDef!AF36="H",4,2),FALSE)+VLOOKUP($A58,Difficulties!$A$3:$F$22,IF(Calc_VsDef!AF36="H",4,6),FALSE)</f>
        <v>-0.22578947368421098</v>
      </c>
      <c r="AG58" s="4">
        <f>VLOOKUP(AG14,Difficulties!$B$3:$F$22,IF(Calc_VsDef!AG36="H",4,2),FALSE)+VLOOKUP($A58,Difficulties!$A$3:$F$22,IF(Calc_VsDef!AG36="H",4,6),FALSE)</f>
        <v>-0.36315789473684296</v>
      </c>
      <c r="AH58" s="4">
        <f>VLOOKUP(AH14,Difficulties!$B$3:$F$22,IF(Calc_VsDef!AH36="H",4,2),FALSE)+VLOOKUP($A58,Difficulties!$A$3:$F$22,IF(Calc_VsDef!AH36="H",4,6),FALSE)</f>
        <v>-0.15263157894736901</v>
      </c>
      <c r="AI58" s="4">
        <f>VLOOKUP(AI14,Difficulties!$B$3:$F$22,IF(Calc_VsDef!AI36="H",4,2),FALSE)+VLOOKUP($A58,Difficulties!$A$3:$F$22,IF(Calc_VsDef!AI36="H",4,6),FALSE)</f>
        <v>-0.46842105263157896</v>
      </c>
      <c r="AJ58" s="4">
        <f>VLOOKUP(AJ14,Difficulties!$B$3:$F$22,IF(Calc_VsDef!AJ36="H",4,2),FALSE)+VLOOKUP($A58,Difficulties!$A$3:$F$22,IF(Calc_VsDef!AJ36="H",4,6),FALSE)</f>
        <v>-0.22578947368421098</v>
      </c>
      <c r="AK58" s="4">
        <f>VLOOKUP(AK14,Difficulties!$B$3:$F$22,IF(Calc_VsDef!AK36="H",4,2),FALSE)+VLOOKUP($A58,Difficulties!$A$3:$F$22,IF(Calc_VsDef!AK36="H",4,6),FALSE)</f>
        <v>-1.521052631578947</v>
      </c>
      <c r="AL58" s="4">
        <f>VLOOKUP(AL14,Difficulties!$B$3:$F$22,IF(Calc_VsDef!AL36="H",4,2),FALSE)+VLOOKUP($A58,Difficulties!$A$3:$F$22,IF(Calc_VsDef!AL36="H",4,6),FALSE)</f>
        <v>-0.1</v>
      </c>
      <c r="AM58" s="4">
        <f>VLOOKUP(AM14,Difficulties!$B$3:$F$22,IF(Calc_VsDef!AM36="H",4,2),FALSE)+VLOOKUP($A58,Difficulties!$A$3:$F$22,IF(Calc_VsDef!AM36="H",4,6),FALSE)</f>
        <v>-1.483157894736842</v>
      </c>
    </row>
    <row r="59" spans="1:39" ht="12.75" customHeight="1" x14ac:dyDescent="0.35">
      <c r="A59" s="68" t="str">
        <f t="shared" si="1"/>
        <v>Man City</v>
      </c>
      <c r="B59" s="4">
        <f>VLOOKUP(B15,Difficulties!$B$3:$F$22,IF(Calc_VsDef!B37="H",4,2),FALSE)+VLOOKUP($A59,Difficulties!$A$3:$F$22,IF(Calc_VsDef!B37="H",4,6),FALSE)</f>
        <v>0.84736842105262411</v>
      </c>
      <c r="C59" s="4">
        <f>VLOOKUP(C15,Difficulties!$B$3:$F$22,IF(Calc_VsDef!C37="H",4,2),FALSE)+VLOOKUP($A59,Difficulties!$A$3:$F$22,IF(Calc_VsDef!C37="H",4,6),FALSE)</f>
        <v>-1.3105263157894731</v>
      </c>
      <c r="D59" s="4">
        <f>VLOOKUP(D15,Difficulties!$B$3:$F$22,IF(Calc_VsDef!D37="H",4,2),FALSE)+VLOOKUP($A59,Difficulties!$A$3:$F$22,IF(Calc_VsDef!D37="H",4,6),FALSE)</f>
        <v>-0.85526315789473606</v>
      </c>
      <c r="E59" s="4">
        <f>VLOOKUP(E15,Difficulties!$B$3:$F$22,IF(Calc_VsDef!E37="H",4,2),FALSE)+VLOOKUP($A59,Difficulties!$A$3:$F$22,IF(Calc_VsDef!E37="H",4,6),FALSE)</f>
        <v>-0.99473684210526203</v>
      </c>
      <c r="F59" s="4">
        <f>VLOOKUP(F15,Difficulties!$B$3:$F$22,IF(Calc_VsDef!F37="H",4,2),FALSE)+VLOOKUP($A59,Difficulties!$A$3:$F$22,IF(Calc_VsDef!F37="H",4,6),FALSE)</f>
        <v>-1.182631578947368</v>
      </c>
      <c r="G59" s="4">
        <f>VLOOKUP(G15,Difficulties!$B$3:$F$22,IF(Calc_VsDef!G37="H",4,2),FALSE)+VLOOKUP($A59,Difficulties!$A$3:$F$22,IF(Calc_VsDef!G37="H",4,6),FALSE)</f>
        <v>-1.015263157894736</v>
      </c>
      <c r="H59" s="4">
        <f>VLOOKUP(H15,Difficulties!$B$3:$F$22,IF(Calc_VsDef!H37="H",4,2),FALSE)+VLOOKUP($A59,Difficulties!$A$3:$F$22,IF(Calc_VsDef!H37="H",4,6),FALSE)</f>
        <v>-1.4157894736842098</v>
      </c>
      <c r="I59" s="4">
        <f>VLOOKUP(I15,Difficulties!$B$3:$F$22,IF(Calc_VsDef!I37="H",4,2),FALSE)+VLOOKUP($A59,Difficulties!$A$3:$F$22,IF(Calc_VsDef!I37="H",4,6),FALSE)</f>
        <v>0.37368421052631395</v>
      </c>
      <c r="J59" s="4">
        <f>VLOOKUP(J15,Difficulties!$B$3:$F$22,IF(Calc_VsDef!J37="H",4,2),FALSE)+VLOOKUP($A59,Difficulties!$A$3:$F$22,IF(Calc_VsDef!J37="H",4,6),FALSE)</f>
        <v>-0.88947368421052597</v>
      </c>
      <c r="K59" s="4">
        <f>VLOOKUP(K15,Difficulties!$B$3:$F$22,IF(Calc_VsDef!K37="H",4,2),FALSE)+VLOOKUP($A59,Difficulties!$A$3:$F$22,IF(Calc_VsDef!K37="H",4,6),FALSE)</f>
        <v>0.11052631578947403</v>
      </c>
      <c r="L59" s="4">
        <f>VLOOKUP(L15,Difficulties!$B$3:$F$22,IF(Calc_VsDef!L37="H",4,2),FALSE)+VLOOKUP($A59,Difficulties!$A$3:$F$22,IF(Calc_VsDef!L37="H",4,6),FALSE)</f>
        <v>-1.0473684210526311</v>
      </c>
      <c r="M59" s="4">
        <f>VLOOKUP(M15,Difficulties!$B$3:$F$22,IF(Calc_VsDef!M37="H",4,2),FALSE)+VLOOKUP($A59,Difficulties!$A$3:$F$22,IF(Calc_VsDef!M37="H",4,6),FALSE)</f>
        <v>-0.36315789473684196</v>
      </c>
      <c r="N59" s="4">
        <f>VLOOKUP(N15,Difficulties!$B$3:$F$22,IF(Calc_VsDef!N37="H",4,2),FALSE)+VLOOKUP($A59,Difficulties!$A$3:$F$22,IF(Calc_VsDef!N37="H",4,6),FALSE)</f>
        <v>-0.73157894736842033</v>
      </c>
      <c r="O59" s="4">
        <f>VLOOKUP(O15,Difficulties!$B$3:$F$22,IF(Calc_VsDef!O37="H",4,2),FALSE)+VLOOKUP($A59,Difficulties!$A$3:$F$22,IF(Calc_VsDef!O37="H",4,6),FALSE)</f>
        <v>-0.94210526315789389</v>
      </c>
      <c r="P59" s="4">
        <f>VLOOKUP(P15,Difficulties!$B$3:$F$22,IF(Calc_VsDef!P37="H",4,2),FALSE)+VLOOKUP($A59,Difficulties!$A$3:$F$22,IF(Calc_VsDef!P37="H",4,6),FALSE)</f>
        <v>-0.57368421052631513</v>
      </c>
      <c r="Q59" s="4">
        <f>VLOOKUP(Q15,Difficulties!$B$3:$F$22,IF(Calc_VsDef!Q37="H",4,2),FALSE)+VLOOKUP($A59,Difficulties!$A$3:$F$22,IF(Calc_VsDef!Q37="H",4,6),FALSE)</f>
        <v>-0.41578947368420999</v>
      </c>
      <c r="R59" s="4">
        <f>VLOOKUP(R15,Difficulties!$B$3:$F$22,IF(Calc_VsDef!R37="H",4,2),FALSE)+VLOOKUP($A59,Difficulties!$A$3:$F$22,IF(Calc_VsDef!R37="H",4,6),FALSE)</f>
        <v>-1.099999999999999</v>
      </c>
      <c r="S59" s="4">
        <f>VLOOKUP(S15,Difficulties!$B$3:$F$22,IF(Calc_VsDef!S37="H",4,2),FALSE)+VLOOKUP($A59,Difficulties!$A$3:$F$22,IF(Calc_VsDef!S37="H",4,6),FALSE)</f>
        <v>-1.099999999999999</v>
      </c>
      <c r="T59" s="4">
        <f>VLOOKUP(T15,Difficulties!$B$3:$F$22,IF(Calc_VsDef!T37="H",4,2),FALSE)+VLOOKUP($A59,Difficulties!$A$3:$F$22,IF(Calc_VsDef!T37="H",4,6),FALSE)</f>
        <v>-0.67894736842105174</v>
      </c>
      <c r="U59" s="4">
        <f>VLOOKUP(U15,Difficulties!$B$3:$F$22,IF(Calc_VsDef!U37="H",4,2),FALSE)+VLOOKUP($A59,Difficulties!$A$3:$F$22,IF(Calc_VsDef!U37="H",4,6),FALSE)</f>
        <v>-0.942105263157894</v>
      </c>
      <c r="V59" s="4">
        <f>VLOOKUP(V15,Difficulties!$B$3:$F$22,IF(Calc_VsDef!V37="H",4,2),FALSE)+VLOOKUP($A59,Difficulties!$A$3:$F$22,IF(Calc_VsDef!V37="H",4,6),FALSE)</f>
        <v>0.11052631578947403</v>
      </c>
      <c r="W59" s="4">
        <f>VLOOKUP(W15,Difficulties!$B$3:$F$22,IF(Calc_VsDef!W37="H",4,2),FALSE)+VLOOKUP($A59,Difficulties!$A$3:$F$22,IF(Calc_VsDef!W37="H",4,6),FALSE)</f>
        <v>-1.2726315789473679</v>
      </c>
      <c r="X59" s="4">
        <f>VLOOKUP(X15,Difficulties!$B$3:$F$22,IF(Calc_VsDef!X37="H",4,2),FALSE)+VLOOKUP($A59,Difficulties!$A$3:$F$22,IF(Calc_VsDef!X37="H",4,6),FALSE)</f>
        <v>-1.1526315789473669</v>
      </c>
      <c r="Y59" s="4">
        <f>VLOOKUP(Y15,Difficulties!$B$3:$F$22,IF(Calc_VsDef!Y37="H",4,2),FALSE)+VLOOKUP($A59,Difficulties!$A$3:$F$22,IF(Calc_VsDef!Y37="H",4,6),FALSE)</f>
        <v>-0.88947368421052497</v>
      </c>
      <c r="Z59" s="4">
        <f>VLOOKUP(Z15,Difficulties!$B$3:$F$22,IF(Calc_VsDef!Z37="H",4,2),FALSE)+VLOOKUP($A59,Difficulties!$A$3:$F$22,IF(Calc_VsDef!Z37="H",4,6),FALSE)</f>
        <v>-0.88947368421052597</v>
      </c>
      <c r="AA59" s="4">
        <f>VLOOKUP(AA15,Difficulties!$B$3:$F$22,IF(Calc_VsDef!AA37="H",4,2),FALSE)+VLOOKUP($A59,Difficulties!$A$3:$F$22,IF(Calc_VsDef!AA37="H",4,6),FALSE)</f>
        <v>-0.25789473684210495</v>
      </c>
      <c r="AB59" s="4">
        <f>VLOOKUP(AB15,Difficulties!$B$3:$F$22,IF(Calc_VsDef!AB37="H",4,2),FALSE)+VLOOKUP($A59,Difficulties!$A$3:$F$22,IF(Calc_VsDef!AB37="H",4,6),FALSE)</f>
        <v>-0.52105263157894699</v>
      </c>
      <c r="AC59" s="4">
        <f>VLOOKUP(AC15,Difficulties!$B$3:$F$22,IF(Calc_VsDef!AC37="H",4,2),FALSE)+VLOOKUP($A59,Difficulties!$A$3:$F$22,IF(Calc_VsDef!AC37="H",4,6),FALSE)</f>
        <v>-0.6789473684210523</v>
      </c>
      <c r="AD59" s="4">
        <f>VLOOKUP(AD15,Difficulties!$B$3:$F$22,IF(Calc_VsDef!AD37="H",4,2),FALSE)+VLOOKUP($A59,Difficulties!$A$3:$F$22,IF(Calc_VsDef!AD37="H",4,6),FALSE)</f>
        <v>-0.62631578947368338</v>
      </c>
      <c r="AE59" s="4">
        <f>VLOOKUP(AE15,Difficulties!$B$3:$F$22,IF(Calc_VsDef!AE37="H",4,2),FALSE)+VLOOKUP($A59,Difficulties!$A$3:$F$22,IF(Calc_VsDef!AE37="H",4,6),FALSE)</f>
        <v>-1.0473684210526311</v>
      </c>
      <c r="AF59" s="4">
        <f>VLOOKUP(AF15,Difficulties!$B$3:$F$22,IF(Calc_VsDef!AF37="H",4,2),FALSE)+VLOOKUP($A59,Difficulties!$A$3:$F$22,IF(Calc_VsDef!AF37="H",4,6),FALSE)</f>
        <v>5.2631578947369695E-3</v>
      </c>
      <c r="AG59" s="4">
        <f>VLOOKUP(AG15,Difficulties!$B$3:$F$22,IF(Calc_VsDef!AG37="H",4,2),FALSE)+VLOOKUP($A59,Difficulties!$A$3:$F$22,IF(Calc_VsDef!AG37="H",4,6),FALSE)</f>
        <v>-1.015263157894736</v>
      </c>
      <c r="AH59" s="4">
        <f>VLOOKUP(AH15,Difficulties!$B$3:$F$22,IF(Calc_VsDef!AH37="H",4,2),FALSE)+VLOOKUP($A59,Difficulties!$A$3:$F$22,IF(Calc_VsDef!AH37="H",4,6),FALSE)</f>
        <v>-1.402631578947368</v>
      </c>
      <c r="AI59" s="4">
        <f>VLOOKUP(AI15,Difficulties!$B$3:$F$22,IF(Calc_VsDef!AI37="H",4,2),FALSE)+VLOOKUP($A59,Difficulties!$A$3:$F$22,IF(Calc_VsDef!AI37="H",4,6),FALSE)</f>
        <v>-0.46842105263157896</v>
      </c>
      <c r="AJ59" s="4">
        <f>VLOOKUP(AJ15,Difficulties!$B$3:$F$22,IF(Calc_VsDef!AJ37="H",4,2),FALSE)+VLOOKUP($A59,Difficulties!$A$3:$F$22,IF(Calc_VsDef!AJ37="H",4,6),FALSE)</f>
        <v>-0.15263157894736895</v>
      </c>
      <c r="AK59" s="4">
        <f>VLOOKUP(AK15,Difficulties!$B$3:$F$22,IF(Calc_VsDef!AK37="H",4,2),FALSE)+VLOOKUP($A59,Difficulties!$A$3:$F$22,IF(Calc_VsDef!AK37="H",4,6),FALSE)</f>
        <v>-1.1526315789473669</v>
      </c>
      <c r="AL59" s="4">
        <f>VLOOKUP(AL15,Difficulties!$B$3:$F$22,IF(Calc_VsDef!AL37="H",4,2),FALSE)+VLOOKUP($A59,Difficulties!$A$3:$F$22,IF(Calc_VsDef!AL37="H",4,6),FALSE)</f>
        <v>-0.31052631578947398</v>
      </c>
      <c r="AM59" s="4">
        <f>VLOOKUP(AM15,Difficulties!$B$3:$F$22,IF(Calc_VsDef!AM37="H",4,2),FALSE)+VLOOKUP($A59,Difficulties!$A$3:$F$22,IF(Calc_VsDef!AM37="H",4,6),FALSE)</f>
        <v>-0.73157894736842033</v>
      </c>
    </row>
    <row r="60" spans="1:39" ht="12.75" customHeight="1" x14ac:dyDescent="0.35">
      <c r="A60" s="68" t="str">
        <f t="shared" si="1"/>
        <v>Man Utd</v>
      </c>
      <c r="B60" s="4">
        <f>VLOOKUP(B16,Difficulties!$B$3:$F$22,IF(Calc_VsDef!B38="H",4,2),FALSE)+VLOOKUP($A60,Difficulties!$A$3:$F$22,IF(Calc_VsDef!B38="H",4,6),FALSE)</f>
        <v>-0.57368421052631602</v>
      </c>
      <c r="C60" s="4">
        <f>VLOOKUP(C16,Difficulties!$B$3:$F$22,IF(Calc_VsDef!C38="H",4,2),FALSE)+VLOOKUP($A60,Difficulties!$A$3:$F$22,IF(Calc_VsDef!C38="H",4,6),FALSE)</f>
        <v>-0.41578947368421026</v>
      </c>
      <c r="D60" s="4">
        <f>VLOOKUP(D16,Difficulties!$B$3:$F$22,IF(Calc_VsDef!D38="H",4,2),FALSE)+VLOOKUP($A60,Difficulties!$A$3:$F$22,IF(Calc_VsDef!D38="H",4,6),FALSE)</f>
        <v>-0.41578947368421099</v>
      </c>
      <c r="E60" s="4">
        <f>VLOOKUP(E16,Difficulties!$B$3:$F$22,IF(Calc_VsDef!E38="H",4,2),FALSE)+VLOOKUP($A60,Difficulties!$A$3:$F$22,IF(Calc_VsDef!E38="H",4,6),FALSE)</f>
        <v>-0.83684210526315694</v>
      </c>
      <c r="F60" s="4">
        <f>VLOOKUP(F16,Difficulties!$B$3:$F$22,IF(Calc_VsDef!F38="H",4,2),FALSE)+VLOOKUP($A60,Difficulties!$A$3:$F$22,IF(Calc_VsDef!F38="H",4,6),FALSE)</f>
        <v>-0.25789473684210507</v>
      </c>
      <c r="G60" s="4">
        <f>VLOOKUP(G16,Difficulties!$B$3:$F$22,IF(Calc_VsDef!G38="H",4,2),FALSE)+VLOOKUP($A60,Difficulties!$A$3:$F$22,IF(Calc_VsDef!G38="H",4,6),FALSE)</f>
        <v>-1.5357894736842099</v>
      </c>
      <c r="H60" s="4">
        <f>VLOOKUP(H16,Difficulties!$B$3:$F$22,IF(Calc_VsDef!H38="H",4,2),FALSE)+VLOOKUP($A60,Difficulties!$A$3:$F$22,IF(Calc_VsDef!H38="H",4,6),FALSE)</f>
        <v>-0.41578947368421026</v>
      </c>
      <c r="I60" s="4">
        <f>VLOOKUP(I16,Difficulties!$B$3:$F$22,IF(Calc_VsDef!I38="H",4,2),FALSE)+VLOOKUP($A60,Difficulties!$A$3:$F$22,IF(Calc_VsDef!I38="H",4,6),FALSE)</f>
        <v>-1.2578947368421041</v>
      </c>
      <c r="J60" s="4">
        <f>VLOOKUP(J16,Difficulties!$B$3:$F$22,IF(Calc_VsDef!J38="H",4,2),FALSE)+VLOOKUP($A60,Difficulties!$A$3:$F$22,IF(Calc_VsDef!J38="H",4,6),FALSE)</f>
        <v>-9.9999999999999978E-2</v>
      </c>
      <c r="K60" s="4">
        <f>VLOOKUP(K16,Difficulties!$B$3:$F$22,IF(Calc_VsDef!K38="H",4,2),FALSE)+VLOOKUP($A60,Difficulties!$A$3:$F$22,IF(Calc_VsDef!K38="H",4,6),FALSE)</f>
        <v>-1.363157894736841</v>
      </c>
      <c r="L60" s="4">
        <f>VLOOKUP(L16,Difficulties!$B$3:$F$22,IF(Calc_VsDef!L38="H",4,2),FALSE)+VLOOKUP($A60,Difficulties!$A$3:$F$22,IF(Calc_VsDef!L38="H",4,6),FALSE)</f>
        <v>-0.31052631578947337</v>
      </c>
      <c r="M60" s="4">
        <f>VLOOKUP(M16,Difficulties!$B$3:$F$22,IF(Calc_VsDef!M38="H",4,2),FALSE)+VLOOKUP($A60,Difficulties!$A$3:$F$22,IF(Calc_VsDef!M38="H",4,6),FALSE)</f>
        <v>1.531578947368414</v>
      </c>
      <c r="N60" s="4">
        <f>VLOOKUP(N16,Difficulties!$B$3:$F$22,IF(Calc_VsDef!N38="H",4,2),FALSE)+VLOOKUP($A60,Difficulties!$A$3:$F$22,IF(Calc_VsDef!N38="H",4,6),FALSE)</f>
        <v>-1.363157894736841</v>
      </c>
      <c r="O60" s="4">
        <f>VLOOKUP(O16,Difficulties!$B$3:$F$22,IF(Calc_VsDef!O38="H",4,2),FALSE)+VLOOKUP($A60,Difficulties!$A$3:$F$22,IF(Calc_VsDef!O38="H",4,6),FALSE)</f>
        <v>-0.62631578947368394</v>
      </c>
      <c r="P60" s="4">
        <f>VLOOKUP(P16,Difficulties!$B$3:$F$22,IF(Calc_VsDef!P38="H",4,2),FALSE)+VLOOKUP($A60,Difficulties!$A$3:$F$22,IF(Calc_VsDef!P38="H",4,6),FALSE)</f>
        <v>-1.152631578947368</v>
      </c>
      <c r="Q60" s="4">
        <f>VLOOKUP(Q16,Difficulties!$B$3:$F$22,IF(Calc_VsDef!Q38="H",4,2),FALSE)+VLOOKUP($A60,Difficulties!$A$3:$F$22,IF(Calc_VsDef!Q38="H",4,6),FALSE)</f>
        <v>-1.4457894736842101</v>
      </c>
      <c r="R60" s="4">
        <f>VLOOKUP(R16,Difficulties!$B$3:$F$22,IF(Calc_VsDef!R38="H",4,2),FALSE)+VLOOKUP($A60,Difficulties!$A$3:$F$22,IF(Calc_VsDef!R38="H",4,6),FALSE)</f>
        <v>0.68947368421052402</v>
      </c>
      <c r="S60" s="4">
        <f>VLOOKUP(S16,Difficulties!$B$3:$F$22,IF(Calc_VsDef!S38="H",4,2),FALSE)+VLOOKUP($A60,Difficulties!$A$3:$F$22,IF(Calc_VsDef!S38="H",4,6),FALSE)</f>
        <v>-0.69947368421052603</v>
      </c>
      <c r="T60" s="4">
        <f>VLOOKUP(T16,Difficulties!$B$3:$F$22,IF(Calc_VsDef!T38="H",4,2),FALSE)+VLOOKUP($A60,Difficulties!$A$3:$F$22,IF(Calc_VsDef!T38="H",4,6),FALSE)</f>
        <v>-1.5736842105263151</v>
      </c>
      <c r="U60" s="4">
        <f>VLOOKUP(U16,Difficulties!$B$3:$F$22,IF(Calc_VsDef!U38="H",4,2),FALSE)+VLOOKUP($A60,Difficulties!$A$3:$F$22,IF(Calc_VsDef!U38="H",4,6),FALSE)</f>
        <v>-1.2052631578947359</v>
      </c>
      <c r="V60" s="4">
        <f>VLOOKUP(V16,Difficulties!$B$3:$F$22,IF(Calc_VsDef!V38="H",4,2),FALSE)+VLOOKUP($A60,Difficulties!$A$3:$F$22,IF(Calc_VsDef!V38="H",4,6),FALSE)</f>
        <v>-0.57368421052631502</v>
      </c>
      <c r="W60" s="4">
        <f>VLOOKUP(W16,Difficulties!$B$3:$F$22,IF(Calc_VsDef!W38="H",4,2),FALSE)+VLOOKUP($A60,Difficulties!$A$3:$F$22,IF(Calc_VsDef!W38="H",4,6),FALSE)</f>
        <v>0.42631578947368404</v>
      </c>
      <c r="X60" s="4">
        <f>VLOOKUP(X16,Difficulties!$B$3:$F$22,IF(Calc_VsDef!X38="H",4,2),FALSE)+VLOOKUP($A60,Difficulties!$A$3:$F$22,IF(Calc_VsDef!X38="H",4,6),FALSE)</f>
        <v>-1.6789473684210519</v>
      </c>
      <c r="Y60" s="4">
        <f>VLOOKUP(Y16,Difficulties!$B$3:$F$22,IF(Calc_VsDef!Y38="H",4,2),FALSE)+VLOOKUP($A60,Difficulties!$A$3:$F$22,IF(Calc_VsDef!Y38="H",4,6),FALSE)</f>
        <v>-1.152631578947368</v>
      </c>
      <c r="Z60" s="4">
        <f>VLOOKUP(Z16,Difficulties!$B$3:$F$22,IF(Calc_VsDef!Z38="H",4,2),FALSE)+VLOOKUP($A60,Difficulties!$A$3:$F$22,IF(Calc_VsDef!Z38="H",4,6),FALSE)</f>
        <v>-0.36315789473684168</v>
      </c>
      <c r="AA60" s="4">
        <f>VLOOKUP(AA16,Difficulties!$B$3:$F$22,IF(Calc_VsDef!AA38="H",4,2),FALSE)+VLOOKUP($A60,Difficulties!$A$3:$F$22,IF(Calc_VsDef!AA38="H",4,6),FALSE)</f>
        <v>-0.69947368421052603</v>
      </c>
      <c r="AB60" s="4">
        <f>VLOOKUP(AB16,Difficulties!$B$3:$F$22,IF(Calc_VsDef!AB38="H",4,2),FALSE)+VLOOKUP($A60,Difficulties!$A$3:$F$22,IF(Calc_VsDef!AB38="H",4,6),FALSE)</f>
        <v>-0.15263157894736801</v>
      </c>
      <c r="AC60" s="4">
        <f>VLOOKUP(AC16,Difficulties!$B$3:$F$22,IF(Calc_VsDef!AC38="H",4,2),FALSE)+VLOOKUP($A60,Difficulties!$A$3:$F$22,IF(Calc_VsDef!AC38="H",4,6),FALSE)</f>
        <v>-0.15263157894736898</v>
      </c>
      <c r="AD60" s="4">
        <f>VLOOKUP(AD16,Difficulties!$B$3:$F$22,IF(Calc_VsDef!AD38="H",4,2),FALSE)+VLOOKUP($A60,Difficulties!$A$3:$F$22,IF(Calc_VsDef!AD38="H",4,6),FALSE)</f>
        <v>-1.3105263157894731</v>
      </c>
      <c r="AE60" s="4">
        <f>VLOOKUP(AE16,Difficulties!$B$3:$F$22,IF(Calc_VsDef!AE38="H",4,2),FALSE)+VLOOKUP($A60,Difficulties!$A$3:$F$22,IF(Calc_VsDef!AE38="H",4,6),FALSE)</f>
        <v>1.1631578947368342</v>
      </c>
      <c r="AF60" s="4">
        <f>VLOOKUP(AF16,Difficulties!$B$3:$F$22,IF(Calc_VsDef!AF38="H",4,2),FALSE)+VLOOKUP($A60,Difficulties!$A$3:$F$22,IF(Calc_VsDef!AF38="H",4,6),FALSE)</f>
        <v>0.16315789473683995</v>
      </c>
      <c r="AG60" s="4">
        <f>VLOOKUP(AG16,Difficulties!$B$3:$F$22,IF(Calc_VsDef!AG38="H",4,2),FALSE)+VLOOKUP($A60,Difficulties!$A$3:$F$22,IF(Calc_VsDef!AG38="H",4,6),FALSE)</f>
        <v>-1.3105263157894731</v>
      </c>
      <c r="AH60" s="4">
        <f>VLOOKUP(AH16,Difficulties!$B$3:$F$22,IF(Calc_VsDef!AH38="H",4,2),FALSE)+VLOOKUP($A60,Difficulties!$A$3:$F$22,IF(Calc_VsDef!AH38="H",4,6),FALSE)</f>
        <v>-0.53947368421052599</v>
      </c>
      <c r="AI60" s="4">
        <f>VLOOKUP(AI16,Difficulties!$B$3:$F$22,IF(Calc_VsDef!AI38="H",4,2),FALSE)+VLOOKUP($A60,Difficulties!$A$3:$F$22,IF(Calc_VsDef!AI38="H",4,6),FALSE)</f>
        <v>-0.94210526315789433</v>
      </c>
      <c r="AJ60" s="4">
        <f>VLOOKUP(AJ16,Difficulties!$B$3:$F$22,IF(Calc_VsDef!AJ38="H",4,2),FALSE)+VLOOKUP($A60,Difficulties!$A$3:$F$22,IF(Calc_VsDef!AJ38="H",4,6),FALSE)</f>
        <v>-0.20526315789473698</v>
      </c>
      <c r="AK60" s="4">
        <f>VLOOKUP(AK16,Difficulties!$B$3:$F$22,IF(Calc_VsDef!AK38="H",4,2),FALSE)+VLOOKUP($A60,Difficulties!$A$3:$F$22,IF(Calc_VsDef!AK38="H",4,6),FALSE)</f>
        <v>-0.52105263157894699</v>
      </c>
      <c r="AL60" s="4">
        <f>VLOOKUP(AL16,Difficulties!$B$3:$F$22,IF(Calc_VsDef!AL38="H",4,2),FALSE)+VLOOKUP($A60,Difficulties!$A$3:$F$22,IF(Calc_VsDef!AL38="H",4,6),FALSE)</f>
        <v>-0.83684210526315694</v>
      </c>
      <c r="AM60" s="4">
        <f>VLOOKUP(AM16,Difficulties!$B$3:$F$22,IF(Calc_VsDef!AM38="H",4,2),FALSE)+VLOOKUP($A60,Difficulties!$A$3:$F$22,IF(Calc_VsDef!AM38="H",4,6),FALSE)</f>
        <v>-1.66578947368421</v>
      </c>
    </row>
    <row r="61" spans="1:39" ht="12.75" customHeight="1" x14ac:dyDescent="0.35">
      <c r="A61" s="68" t="str">
        <f t="shared" si="1"/>
        <v>Newcastle</v>
      </c>
      <c r="B61" s="4">
        <f>VLOOKUP(B17,Difficulties!$B$3:$F$22,IF(Calc_VsDef!B39="H",4,2),FALSE)+VLOOKUP($A61,Difficulties!$A$3:$F$22,IF(Calc_VsDef!B39="H",4,6),FALSE)</f>
        <v>5.2631578947360258E-3</v>
      </c>
      <c r="C61" s="4">
        <f>VLOOKUP(C17,Difficulties!$B$3:$F$22,IF(Calc_VsDef!C39="H",4,2),FALSE)+VLOOKUP($A61,Difficulties!$A$3:$F$22,IF(Calc_VsDef!C39="H",4,6),FALSE)</f>
        <v>-0.12052631578947398</v>
      </c>
      <c r="D61" s="4">
        <f>VLOOKUP(D17,Difficulties!$B$3:$F$22,IF(Calc_VsDef!D39="H",4,2),FALSE)+VLOOKUP($A61,Difficulties!$A$3:$F$22,IF(Calc_VsDef!D39="H",4,6),FALSE)</f>
        <v>-9.9999999999999978E-2</v>
      </c>
      <c r="E61" s="4">
        <f>VLOOKUP(E17,Difficulties!$B$3:$F$22,IF(Calc_VsDef!E39="H",4,2),FALSE)+VLOOKUP($A61,Difficulties!$A$3:$F$22,IF(Calc_VsDef!E39="H",4,6),FALSE)</f>
        <v>2.1105263157894658</v>
      </c>
      <c r="F61" s="4">
        <f>VLOOKUP(F17,Difficulties!$B$3:$F$22,IF(Calc_VsDef!F39="H",4,2),FALSE)+VLOOKUP($A61,Difficulties!$A$3:$F$22,IF(Calc_VsDef!F39="H",4,6),FALSE)</f>
        <v>-0.731578947368421</v>
      </c>
      <c r="G61" s="4">
        <f>VLOOKUP(G17,Difficulties!$B$3:$F$22,IF(Calc_VsDef!G39="H",4,2),FALSE)+VLOOKUP($A61,Difficulties!$A$3:$F$22,IF(Calc_VsDef!G39="H",4,6),FALSE)</f>
        <v>0.42631578947368298</v>
      </c>
      <c r="H61" s="4">
        <f>VLOOKUP(H17,Difficulties!$B$3:$F$22,IF(Calc_VsDef!H39="H",4,2),FALSE)+VLOOKUP($A61,Difficulties!$A$3:$F$22,IF(Calc_VsDef!H39="H",4,6),FALSE)</f>
        <v>-0.15263157894736901</v>
      </c>
      <c r="I61" s="4">
        <f>VLOOKUP(I17,Difficulties!$B$3:$F$22,IF(Calc_VsDef!I39="H",4,2),FALSE)+VLOOKUP($A61,Difficulties!$A$3:$F$22,IF(Calc_VsDef!I39="H",4,6),FALSE)</f>
        <v>0.89999999999999902</v>
      </c>
      <c r="J61" s="4">
        <f>VLOOKUP(J17,Difficulties!$B$3:$F$22,IF(Calc_VsDef!J39="H",4,2),FALSE)+VLOOKUP($A61,Difficulties!$A$3:$F$22,IF(Calc_VsDef!J39="H",4,6),FALSE)</f>
        <v>-1.257894736842105</v>
      </c>
      <c r="K61" s="4">
        <f>VLOOKUP(K17,Difficulties!$B$3:$F$22,IF(Calc_VsDef!K39="H",4,2),FALSE)+VLOOKUP($A61,Difficulties!$A$3:$F$22,IF(Calc_VsDef!K39="H",4,6),FALSE)</f>
        <v>-4.7368421052632004E-2</v>
      </c>
      <c r="L61" s="4">
        <f>VLOOKUP(L17,Difficulties!$B$3:$F$22,IF(Calc_VsDef!L39="H",4,2),FALSE)+VLOOKUP($A61,Difficulties!$A$3:$F$22,IF(Calc_VsDef!L39="H",4,6),FALSE)</f>
        <v>-0.88947368421052597</v>
      </c>
      <c r="M61" s="4">
        <f>VLOOKUP(M17,Difficulties!$B$3:$F$22,IF(Calc_VsDef!M39="H",4,2),FALSE)+VLOOKUP($A61,Difficulties!$A$3:$F$22,IF(Calc_VsDef!M39="H",4,6),FALSE)</f>
        <v>-0.78421052631578902</v>
      </c>
      <c r="N61" s="4">
        <f>VLOOKUP(N17,Difficulties!$B$3:$F$22,IF(Calc_VsDef!N39="H",4,2),FALSE)+VLOOKUP($A61,Difficulties!$A$3:$F$22,IF(Calc_VsDef!N39="H",4,6),FALSE)</f>
        <v>-0.25789473684210501</v>
      </c>
      <c r="O61" s="4">
        <f>VLOOKUP(O17,Difficulties!$B$3:$F$22,IF(Calc_VsDef!O39="H",4,2),FALSE)+VLOOKUP($A61,Difficulties!$A$3:$F$22,IF(Calc_VsDef!O39="H",4,6),FALSE)</f>
        <v>-0.52105263157894732</v>
      </c>
      <c r="P61" s="4">
        <f>VLOOKUP(P17,Difficulties!$B$3:$F$22,IF(Calc_VsDef!P39="H",4,2),FALSE)+VLOOKUP($A61,Difficulties!$A$3:$F$22,IF(Calc_VsDef!P39="H",4,6),FALSE)</f>
        <v>-1.114736842105263</v>
      </c>
      <c r="Q61" s="4">
        <f>VLOOKUP(Q17,Difficulties!$B$3:$F$22,IF(Calc_VsDef!Q39="H",4,2),FALSE)+VLOOKUP($A61,Difficulties!$A$3:$F$22,IF(Calc_VsDef!Q39="H",4,6),FALSE)</f>
        <v>0.37368421052631501</v>
      </c>
      <c r="R61" s="4">
        <f>VLOOKUP(R17,Difficulties!$B$3:$F$22,IF(Calc_VsDef!R39="H",4,2),FALSE)+VLOOKUP($A61,Difficulties!$A$3:$F$22,IF(Calc_VsDef!R39="H",4,6),FALSE)</f>
        <v>-0.25789473684210501</v>
      </c>
      <c r="S61" s="4">
        <f>VLOOKUP(S17,Difficulties!$B$3:$F$22,IF(Calc_VsDef!S39="H",4,2),FALSE)+VLOOKUP($A61,Difficulties!$A$3:$F$22,IF(Calc_VsDef!S39="H",4,6),FALSE)</f>
        <v>-1.0247368421052629</v>
      </c>
      <c r="T61" s="4">
        <f>VLOOKUP(T17,Difficulties!$B$3:$F$22,IF(Calc_VsDef!T39="H",4,2),FALSE)+VLOOKUP($A61,Difficulties!$A$3:$F$22,IF(Calc_VsDef!T39="H",4,6),FALSE)</f>
        <v>1.268421052631576</v>
      </c>
      <c r="U61" s="4">
        <f>VLOOKUP(U17,Difficulties!$B$3:$F$22,IF(Calc_VsDef!U39="H",4,2),FALSE)+VLOOKUP($A61,Difficulties!$A$3:$F$22,IF(Calc_VsDef!U39="H",4,6),FALSE)</f>
        <v>0.32105263157894692</v>
      </c>
      <c r="V61" s="4">
        <f>VLOOKUP(V17,Difficulties!$B$3:$F$22,IF(Calc_VsDef!V39="H",4,2),FALSE)+VLOOKUP($A61,Difficulties!$A$3:$F$22,IF(Calc_VsDef!V39="H",4,6),FALSE)</f>
        <v>-0.20526315789473698</v>
      </c>
      <c r="W61" s="4">
        <f>VLOOKUP(W17,Difficulties!$B$3:$F$22,IF(Calc_VsDef!W39="H",4,2),FALSE)+VLOOKUP($A61,Difficulties!$A$3:$F$22,IF(Calc_VsDef!W39="H",4,6),FALSE)</f>
        <v>0.47894736842105201</v>
      </c>
      <c r="X61" s="4">
        <f>VLOOKUP(X17,Difficulties!$B$3:$F$22,IF(Calc_VsDef!X39="H",4,2),FALSE)+VLOOKUP($A61,Difficulties!$A$3:$F$22,IF(Calc_VsDef!X39="H",4,6),FALSE)</f>
        <v>-1.2447368421052629</v>
      </c>
      <c r="Y61" s="4">
        <f>VLOOKUP(Y17,Difficulties!$B$3:$F$22,IF(Calc_VsDef!Y39="H",4,2),FALSE)+VLOOKUP($A61,Difficulties!$A$3:$F$22,IF(Calc_VsDef!Y39="H",4,6),FALSE)</f>
        <v>0.58421052631578696</v>
      </c>
      <c r="Z61" s="4">
        <f>VLOOKUP(Z17,Difficulties!$B$3:$F$22,IF(Calc_VsDef!Z39="H",4,2),FALSE)+VLOOKUP($A61,Difficulties!$A$3:$F$22,IF(Calc_VsDef!Z39="H",4,6),FALSE)</f>
        <v>1.005263157894736</v>
      </c>
      <c r="AA61" s="4">
        <f>VLOOKUP(AA17,Difficulties!$B$3:$F$22,IF(Calc_VsDef!AA39="H",4,2),FALSE)+VLOOKUP($A61,Difficulties!$A$3:$F$22,IF(Calc_VsDef!AA39="H",4,6),FALSE)</f>
        <v>3.9473684210525994E-2</v>
      </c>
      <c r="AB61" s="4">
        <f>VLOOKUP(AB17,Difficulties!$B$3:$F$22,IF(Calc_VsDef!AB39="H",4,2),FALSE)+VLOOKUP($A61,Difficulties!$A$3:$F$22,IF(Calc_VsDef!AB39="H",4,6),FALSE)</f>
        <v>-1.152631578947368</v>
      </c>
      <c r="AC61" s="4">
        <f>VLOOKUP(AC17,Difficulties!$B$3:$F$22,IF(Calc_VsDef!AC39="H",4,2),FALSE)+VLOOKUP($A61,Difficulties!$A$3:$F$22,IF(Calc_VsDef!AC39="H",4,6),FALSE)</f>
        <v>-0.731578947368421</v>
      </c>
      <c r="AD61" s="4">
        <f>VLOOKUP(AD17,Difficulties!$B$3:$F$22,IF(Calc_VsDef!AD39="H",4,2),FALSE)+VLOOKUP($A61,Difficulties!$A$3:$F$22,IF(Calc_VsDef!AD39="H",4,6),FALSE)</f>
        <v>0.16315789473684172</v>
      </c>
      <c r="AE61" s="4">
        <f>VLOOKUP(AE17,Difficulties!$B$3:$F$22,IF(Calc_VsDef!AE39="H",4,2),FALSE)+VLOOKUP($A61,Difficulties!$A$3:$F$22,IF(Calc_VsDef!AE39="H",4,6),FALSE)</f>
        <v>-0.942105263157894</v>
      </c>
      <c r="AF61" s="4">
        <f>VLOOKUP(AF17,Difficulties!$B$3:$F$22,IF(Calc_VsDef!AF39="H",4,2),FALSE)+VLOOKUP($A61,Difficulties!$A$3:$F$22,IF(Calc_VsDef!AF39="H",4,6),FALSE)</f>
        <v>0.26842105263157862</v>
      </c>
      <c r="AG61" s="4">
        <f>VLOOKUP(AG17,Difficulties!$B$3:$F$22,IF(Calc_VsDef!AG39="H",4,2),FALSE)+VLOOKUP($A61,Difficulties!$A$3:$F$22,IF(Calc_VsDef!AG39="H",4,6),FALSE)</f>
        <v>1.7421052631578862</v>
      </c>
      <c r="AH61" s="4">
        <f>VLOOKUP(AH17,Difficulties!$B$3:$F$22,IF(Calc_VsDef!AH39="H",4,2),FALSE)+VLOOKUP($A61,Difficulties!$A$3:$F$22,IF(Calc_VsDef!AH39="H",4,6),FALSE)</f>
        <v>-0.942105263157894</v>
      </c>
      <c r="AI61" s="4">
        <f>VLOOKUP(AI17,Difficulties!$B$3:$F$22,IF(Calc_VsDef!AI39="H",4,2),FALSE)+VLOOKUP($A61,Difficulties!$A$3:$F$22,IF(Calc_VsDef!AI39="H",4,6),FALSE)</f>
        <v>0.21578947368421031</v>
      </c>
      <c r="AJ61" s="4">
        <f>VLOOKUP(AJ17,Difficulties!$B$3:$F$22,IF(Calc_VsDef!AJ39="H",4,2),FALSE)+VLOOKUP($A61,Difficulties!$A$3:$F$22,IF(Calc_VsDef!AJ39="H",4,6),FALSE)</f>
        <v>-0.88947368421052597</v>
      </c>
      <c r="AK61" s="4">
        <f>VLOOKUP(AK17,Difficulties!$B$3:$F$22,IF(Calc_VsDef!AK39="H",4,2),FALSE)+VLOOKUP($A61,Difficulties!$A$3:$F$22,IF(Calc_VsDef!AK39="H",4,6),FALSE)</f>
        <v>0.16315789473684172</v>
      </c>
      <c r="AL61" s="4">
        <f>VLOOKUP(AL17,Difficulties!$B$3:$F$22,IF(Calc_VsDef!AL39="H",4,2),FALSE)+VLOOKUP($A61,Difficulties!$A$3:$F$22,IF(Calc_VsDef!AL39="H",4,6),FALSE)</f>
        <v>0.268421052631579</v>
      </c>
      <c r="AM61" s="4">
        <f>VLOOKUP(AM17,Difficulties!$B$3:$F$22,IF(Calc_VsDef!AM39="H",4,2),FALSE)+VLOOKUP($A61,Difficulties!$A$3:$F$22,IF(Calc_VsDef!AM39="H",4,6),FALSE)</f>
        <v>-0.12052631578947398</v>
      </c>
    </row>
    <row r="62" spans="1:39" ht="12.75" customHeight="1" x14ac:dyDescent="0.35">
      <c r="A62" s="68" t="str">
        <f t="shared" si="1"/>
        <v>Southampton</v>
      </c>
      <c r="B62" s="4">
        <f>VLOOKUP(B18,Difficulties!$B$3:$F$22,IF(Calc_VsDef!B40="H",4,2),FALSE)+VLOOKUP($A62,Difficulties!$A$3:$F$22,IF(Calc_VsDef!B40="H",4,6),FALSE)</f>
        <v>-0.2578947368421054</v>
      </c>
      <c r="C62" s="4">
        <f>VLOOKUP(C18,Difficulties!$B$3:$F$22,IF(Calc_VsDef!C40="H",4,2),FALSE)+VLOOKUP($A62,Difficulties!$A$3:$F$22,IF(Calc_VsDef!C40="H",4,6),FALSE)</f>
        <v>0.37368421052631501</v>
      </c>
      <c r="D62" s="4">
        <f>VLOOKUP(D18,Difficulties!$B$3:$F$22,IF(Calc_VsDef!D40="H",4,2),FALSE)+VLOOKUP($A62,Difficulties!$A$3:$F$22,IF(Calc_VsDef!D40="H",4,6),FALSE)</f>
        <v>0.32105263157894659</v>
      </c>
      <c r="E62" s="4">
        <f>VLOOKUP(E18,Difficulties!$B$3:$F$22,IF(Calc_VsDef!E40="H",4,2),FALSE)+VLOOKUP($A62,Difficulties!$A$3:$F$22,IF(Calc_VsDef!E40="H",4,6),FALSE)</f>
        <v>0.42631578947368298</v>
      </c>
      <c r="F62" s="4">
        <f>VLOOKUP(F18,Difficulties!$B$3:$F$22,IF(Calc_VsDef!F40="H",4,2),FALSE)+VLOOKUP($A62,Difficulties!$A$3:$F$22,IF(Calc_VsDef!F40="H",4,6),FALSE)</f>
        <v>-0.78421052631578936</v>
      </c>
      <c r="G62" s="4">
        <f>VLOOKUP(G18,Difficulties!$B$3:$F$22,IF(Calc_VsDef!G40="H",4,2),FALSE)+VLOOKUP($A62,Difficulties!$A$3:$F$22,IF(Calc_VsDef!G40="H",4,6),FALSE)</f>
        <v>1.268421052631576</v>
      </c>
      <c r="H62" s="4">
        <f>VLOOKUP(H18,Difficulties!$B$3:$F$22,IF(Calc_VsDef!H40="H",4,2),FALSE)+VLOOKUP($A62,Difficulties!$A$3:$F$22,IF(Calc_VsDef!H40="H",4,6),FALSE)</f>
        <v>3.9473684210525994E-2</v>
      </c>
      <c r="I62" s="4">
        <f>VLOOKUP(I18,Difficulties!$B$3:$F$22,IF(Calc_VsDef!I40="H",4,2),FALSE)+VLOOKUP($A62,Difficulties!$A$3:$F$22,IF(Calc_VsDef!I40="H",4,6),FALSE)</f>
        <v>0.37368421052631562</v>
      </c>
      <c r="J62" s="4">
        <f>VLOOKUP(J18,Difficulties!$B$3:$F$22,IF(Calc_VsDef!J40="H",4,2),FALSE)+VLOOKUP($A62,Difficulties!$A$3:$F$22,IF(Calc_VsDef!J40="H",4,6),FALSE)</f>
        <v>0.26842105263157862</v>
      </c>
      <c r="K62" s="4">
        <f>VLOOKUP(K18,Difficulties!$B$3:$F$22,IF(Calc_VsDef!K40="H",4,2),FALSE)+VLOOKUP($A62,Difficulties!$A$3:$F$22,IF(Calc_VsDef!K40="H",4,6),FALSE)</f>
        <v>-0.3631578947368414</v>
      </c>
      <c r="L62" s="4">
        <f>VLOOKUP(L18,Difficulties!$B$3:$F$22,IF(Calc_VsDef!L40="H",4,2),FALSE)+VLOOKUP($A62,Difficulties!$A$3:$F$22,IF(Calc_VsDef!L40="H",4,6),FALSE)</f>
        <v>2.1105263157894658</v>
      </c>
      <c r="M62" s="4">
        <f>VLOOKUP(M18,Difficulties!$B$3:$F$22,IF(Calc_VsDef!M40="H",4,2),FALSE)+VLOOKUP($A62,Difficulties!$A$3:$F$22,IF(Calc_VsDef!M40="H",4,6),FALSE)</f>
        <v>-0.41578947368421038</v>
      </c>
      <c r="N62" s="4">
        <f>VLOOKUP(N18,Difficulties!$B$3:$F$22,IF(Calc_VsDef!N40="H",4,2),FALSE)+VLOOKUP($A62,Difficulties!$A$3:$F$22,IF(Calc_VsDef!N40="H",4,6),FALSE)</f>
        <v>-0.12052631578947398</v>
      </c>
      <c r="O62" s="4">
        <f>VLOOKUP(O18,Difficulties!$B$3:$F$22,IF(Calc_VsDef!O40="H",4,2),FALSE)+VLOOKUP($A62,Difficulties!$A$3:$F$22,IF(Calc_VsDef!O40="H",4,6),FALSE)</f>
        <v>0.26842105263157862</v>
      </c>
      <c r="P62" s="4">
        <f>VLOOKUP(P18,Difficulties!$B$3:$F$22,IF(Calc_VsDef!P40="H",4,2),FALSE)+VLOOKUP($A62,Difficulties!$A$3:$F$22,IF(Calc_VsDef!P40="H",4,6),FALSE)</f>
        <v>1.005263157894736</v>
      </c>
      <c r="Q62" s="4">
        <f>VLOOKUP(Q18,Difficulties!$B$3:$F$22,IF(Calc_VsDef!Q40="H",4,2),FALSE)+VLOOKUP($A62,Difficulties!$A$3:$F$22,IF(Calc_VsDef!Q40="H",4,6),FALSE)</f>
        <v>-0.12052631578947398</v>
      </c>
      <c r="R62" s="4">
        <f>VLOOKUP(R18,Difficulties!$B$3:$F$22,IF(Calc_VsDef!R40="H",4,2),FALSE)+VLOOKUP($A62,Difficulties!$A$3:$F$22,IF(Calc_VsDef!R40="H",4,6),FALSE)</f>
        <v>-0.2578947368421054</v>
      </c>
      <c r="S62" s="4">
        <f>VLOOKUP(S18,Difficulties!$B$3:$F$22,IF(Calc_VsDef!S40="H",4,2),FALSE)+VLOOKUP($A62,Difficulties!$A$3:$F$22,IF(Calc_VsDef!S40="H",4,6),FALSE)</f>
        <v>-0.25789473684210501</v>
      </c>
      <c r="T62" s="4">
        <f>VLOOKUP(T18,Difficulties!$B$3:$F$22,IF(Calc_VsDef!T40="H",4,2),FALSE)+VLOOKUP($A62,Difficulties!$A$3:$F$22,IF(Calc_VsDef!T40="H",4,6),FALSE)</f>
        <v>-4.7368421052631698E-2</v>
      </c>
      <c r="U62" s="4">
        <f>VLOOKUP(U18,Difficulties!$B$3:$F$22,IF(Calc_VsDef!U40="H",4,2),FALSE)+VLOOKUP($A62,Difficulties!$A$3:$F$22,IF(Calc_VsDef!U40="H",4,6),FALSE)</f>
        <v>1.0578947368421026</v>
      </c>
      <c r="V62" s="4">
        <f>VLOOKUP(V18,Difficulties!$B$3:$F$22,IF(Calc_VsDef!V40="H",4,2),FALSE)+VLOOKUP($A62,Difficulties!$A$3:$F$22,IF(Calc_VsDef!V40="H",4,6),FALSE)</f>
        <v>0.47894736842105201</v>
      </c>
      <c r="W62" s="4">
        <f>VLOOKUP(W18,Difficulties!$B$3:$F$22,IF(Calc_VsDef!W40="H",4,2),FALSE)+VLOOKUP($A62,Difficulties!$A$3:$F$22,IF(Calc_VsDef!W40="H",4,6),FALSE)</f>
        <v>0.21578947368421031</v>
      </c>
      <c r="X62" s="4">
        <f>VLOOKUP(X18,Difficulties!$B$3:$F$22,IF(Calc_VsDef!X40="H",4,2),FALSE)+VLOOKUP($A62,Difficulties!$A$3:$F$22,IF(Calc_VsDef!X40="H",4,6),FALSE)</f>
        <v>-0.46842105263157841</v>
      </c>
      <c r="Y62" s="4">
        <f>VLOOKUP(Y18,Difficulties!$B$3:$F$22,IF(Calc_VsDef!Y40="H",4,2),FALSE)+VLOOKUP($A62,Difficulties!$A$3:$F$22,IF(Calc_VsDef!Y40="H",4,6),FALSE)</f>
        <v>-0.46842105263157841</v>
      </c>
      <c r="Z62" s="4">
        <f>VLOOKUP(Z18,Difficulties!$B$3:$F$22,IF(Calc_VsDef!Z40="H",4,2),FALSE)+VLOOKUP($A62,Difficulties!$A$3:$F$22,IF(Calc_VsDef!Z40="H",4,6),FALSE)</f>
        <v>-0.25789473684210501</v>
      </c>
      <c r="AA62" s="4">
        <f>VLOOKUP(AA18,Difficulties!$B$3:$F$22,IF(Calc_VsDef!AA40="H",4,2),FALSE)+VLOOKUP($A62,Difficulties!$A$3:$F$22,IF(Calc_VsDef!AA40="H",4,6),FALSE)</f>
        <v>-0.77105263157894743</v>
      </c>
      <c r="AB62" s="4">
        <f>VLOOKUP(AB18,Difficulties!$B$3:$F$22,IF(Calc_VsDef!AB40="H",4,2),FALSE)+VLOOKUP($A62,Difficulties!$A$3:$F$22,IF(Calc_VsDef!AB40="H",4,6),FALSE)</f>
        <v>1.7421052631578862</v>
      </c>
      <c r="AC62" s="4">
        <f>VLOOKUP(AC18,Difficulties!$B$3:$F$22,IF(Calc_VsDef!AC40="H",4,2),FALSE)+VLOOKUP($A62,Difficulties!$A$3:$F$22,IF(Calc_VsDef!AC40="H",4,6),FALSE)</f>
        <v>-0.55105263157894735</v>
      </c>
      <c r="AD62" s="4">
        <f>VLOOKUP(AD18,Difficulties!$B$3:$F$22,IF(Calc_VsDef!AD40="H",4,2),FALSE)+VLOOKUP($A62,Difficulties!$A$3:$F$22,IF(Calc_VsDef!AD40="H",4,6),FALSE)</f>
        <v>0.89999999999999902</v>
      </c>
      <c r="AE62" s="4">
        <f>VLOOKUP(AE18,Difficulties!$B$3:$F$22,IF(Calc_VsDef!AE40="H",4,2),FALSE)+VLOOKUP($A62,Difficulties!$A$3:$F$22,IF(Calc_VsDef!AE40="H",4,6),FALSE)</f>
        <v>0.47894736842105162</v>
      </c>
      <c r="AF62" s="4">
        <f>VLOOKUP(AF18,Difficulties!$B$3:$F$22,IF(Calc_VsDef!AF40="H",4,2),FALSE)+VLOOKUP($A62,Difficulties!$A$3:$F$22,IF(Calc_VsDef!AF40="H",4,6),FALSE)</f>
        <v>0.32105263157894692</v>
      </c>
      <c r="AG62" s="4">
        <f>VLOOKUP(AG18,Difficulties!$B$3:$F$22,IF(Calc_VsDef!AG40="H",4,2),FALSE)+VLOOKUP($A62,Difficulties!$A$3:$F$22,IF(Calc_VsDef!AG40="H",4,6),FALSE)</f>
        <v>0.16315789473684172</v>
      </c>
      <c r="AH62" s="4">
        <f>VLOOKUP(AH18,Difficulties!$B$3:$F$22,IF(Calc_VsDef!AH40="H",4,2),FALSE)+VLOOKUP($A62,Difficulties!$A$3:$F$22,IF(Calc_VsDef!AH40="H",4,6),FALSE)</f>
        <v>0.7421052631578946</v>
      </c>
      <c r="AI62" s="4">
        <f>VLOOKUP(AI18,Difficulties!$B$3:$F$22,IF(Calc_VsDef!AI40="H",4,2),FALSE)+VLOOKUP($A62,Difficulties!$A$3:$F$22,IF(Calc_VsDef!AI40="H",4,6),FALSE)</f>
        <v>-0.64105263157894743</v>
      </c>
      <c r="AJ62" s="4">
        <f>VLOOKUP(AJ18,Difficulties!$B$3:$F$22,IF(Calc_VsDef!AJ40="H",4,2),FALSE)+VLOOKUP($A62,Difficulties!$A$3:$F$22,IF(Calc_VsDef!AJ40="H",4,6),FALSE)</f>
        <v>5.2631578947369972E-3</v>
      </c>
      <c r="AK62" s="4">
        <f>VLOOKUP(AK18,Difficulties!$B$3:$F$22,IF(Calc_VsDef!AK40="H",4,2),FALSE)+VLOOKUP($A62,Difficulties!$A$3:$F$22,IF(Calc_VsDef!AK40="H",4,6),FALSE)</f>
        <v>-0.31052631578947337</v>
      </c>
      <c r="AL62" s="4">
        <f>VLOOKUP(AL18,Difficulties!$B$3:$F$22,IF(Calc_VsDef!AL40="H",4,2),FALSE)+VLOOKUP($A62,Difficulties!$A$3:$F$22,IF(Calc_VsDef!AL40="H",4,6),FALSE)</f>
        <v>0.16315789473684172</v>
      </c>
      <c r="AM62" s="4">
        <f>VLOOKUP(AM18,Difficulties!$B$3:$F$22,IF(Calc_VsDef!AM40="H",4,2),FALSE)+VLOOKUP($A62,Difficulties!$A$3:$F$22,IF(Calc_VsDef!AM40="H",4,6),FALSE)</f>
        <v>-0.67894736842105241</v>
      </c>
    </row>
    <row r="63" spans="1:39" ht="12.75" customHeight="1" x14ac:dyDescent="0.35">
      <c r="A63" s="68" t="str">
        <f t="shared" si="1"/>
        <v>Tottenham</v>
      </c>
      <c r="B63" s="4">
        <f>VLOOKUP(B19,Difficulties!$B$3:$F$22,IF(Calc_VsDef!B41="H",4,2),FALSE)+VLOOKUP($A63,Difficulties!$A$3:$F$22,IF(Calc_VsDef!B41="H",4,6),FALSE)</f>
        <v>-0.52105263157894699</v>
      </c>
      <c r="C63" s="4">
        <f>VLOOKUP(C19,Difficulties!$B$3:$F$22,IF(Calc_VsDef!C41="H",4,2),FALSE)+VLOOKUP($A63,Difficulties!$A$3:$F$22,IF(Calc_VsDef!C41="H",4,6),FALSE)</f>
        <v>-1.0773684210526309</v>
      </c>
      <c r="D63" s="4">
        <f>VLOOKUP(D19,Difficulties!$B$3:$F$22,IF(Calc_VsDef!D41="H",4,2),FALSE)+VLOOKUP($A63,Difficulties!$A$3:$F$22,IF(Calc_VsDef!D41="H",4,6),FALSE)</f>
        <v>0.37368421052631495</v>
      </c>
      <c r="E63" s="4">
        <f>VLOOKUP(E19,Difficulties!$B$3:$F$22,IF(Calc_VsDef!E41="H",4,2),FALSE)+VLOOKUP($A63,Difficulties!$A$3:$F$22,IF(Calc_VsDef!E41="H",4,6),FALSE)</f>
        <v>-0.20526315789473709</v>
      </c>
      <c r="F63" s="4">
        <f>VLOOKUP(F19,Difficulties!$B$3:$F$22,IF(Calc_VsDef!F41="H",4,2),FALSE)+VLOOKUP($A63,Difficulties!$A$3:$F$22,IF(Calc_VsDef!F41="H",4,6),FALSE)</f>
        <v>0.21578947368421098</v>
      </c>
      <c r="G63" s="4">
        <f>VLOOKUP(G19,Difficulties!$B$3:$F$22,IF(Calc_VsDef!G41="H",4,2),FALSE)+VLOOKUP($A63,Difficulties!$A$3:$F$22,IF(Calc_VsDef!G41="H",4,6),FALSE)</f>
        <v>-0.36315789473684229</v>
      </c>
      <c r="H63" s="4">
        <f>VLOOKUP(H19,Difficulties!$B$3:$F$22,IF(Calc_VsDef!H41="H",4,2),FALSE)+VLOOKUP($A63,Difficulties!$A$3:$F$22,IF(Calc_VsDef!H41="H",4,6),FALSE)</f>
        <v>-0.78421052631578902</v>
      </c>
      <c r="I63" s="4">
        <f>VLOOKUP(I19,Difficulties!$B$3:$F$22,IF(Calc_VsDef!I41="H",4,2),FALSE)+VLOOKUP($A63,Difficulties!$A$3:$F$22,IF(Calc_VsDef!I41="H",4,6),FALSE)</f>
        <v>-1.2973684210526311</v>
      </c>
      <c r="J63" s="4">
        <f>VLOOKUP(J19,Difficulties!$B$3:$F$22,IF(Calc_VsDef!J41="H",4,2),FALSE)+VLOOKUP($A63,Difficulties!$A$3:$F$22,IF(Calc_VsDef!J41="H",4,6),FALSE)</f>
        <v>-0.36315789473684229</v>
      </c>
      <c r="K63" s="4">
        <f>VLOOKUP(K19,Difficulties!$B$3:$F$22,IF(Calc_VsDef!K41="H",4,2),FALSE)+VLOOKUP($A63,Difficulties!$A$3:$F$22,IF(Calc_VsDef!K41="H",4,6),FALSE)</f>
        <v>0.53157894736841893</v>
      </c>
      <c r="L63" s="4">
        <f>VLOOKUP(L19,Difficulties!$B$3:$F$22,IF(Calc_VsDef!L41="H",4,2),FALSE)+VLOOKUP($A63,Difficulties!$A$3:$F$22,IF(Calc_VsDef!L41="H",4,6),FALSE)</f>
        <v>-0.48684210526315802</v>
      </c>
      <c r="M63" s="4">
        <f>VLOOKUP(M19,Difficulties!$B$3:$F$22,IF(Calc_VsDef!M41="H",4,2),FALSE)+VLOOKUP($A63,Difficulties!$A$3:$F$22,IF(Calc_VsDef!M41="H",4,6),FALSE)</f>
        <v>-0.100000000000001</v>
      </c>
      <c r="N63" s="4">
        <f>VLOOKUP(N19,Difficulties!$B$3:$F$22,IF(Calc_VsDef!N41="H",4,2),FALSE)+VLOOKUP($A63,Difficulties!$A$3:$F$22,IF(Calc_VsDef!N41="H",4,6),FALSE)</f>
        <v>-0.15263157894736801</v>
      </c>
      <c r="O63" s="4">
        <f>VLOOKUP(O19,Difficulties!$B$3:$F$22,IF(Calc_VsDef!O41="H",4,2),FALSE)+VLOOKUP($A63,Difficulties!$A$3:$F$22,IF(Calc_VsDef!O41="H",4,6),FALSE)</f>
        <v>1.2157894736842021</v>
      </c>
      <c r="P63" s="4">
        <f>VLOOKUP(P19,Difficulties!$B$3:$F$22,IF(Calc_VsDef!P41="H",4,2),FALSE)+VLOOKUP($A63,Difficulties!$A$3:$F$22,IF(Calc_VsDef!P41="H",4,6),FALSE)</f>
        <v>-0.942105263157894</v>
      </c>
      <c r="Q63" s="4">
        <f>VLOOKUP(Q19,Difficulties!$B$3:$F$22,IF(Calc_VsDef!Q41="H",4,2),FALSE)+VLOOKUP($A63,Difficulties!$A$3:$F$22,IF(Calc_VsDef!Q41="H",4,6),FALSE)</f>
        <v>-0.31052631578947371</v>
      </c>
      <c r="R63" s="4">
        <f>VLOOKUP(R19,Difficulties!$B$3:$F$22,IF(Calc_VsDef!R41="H",4,2),FALSE)+VLOOKUP($A63,Difficulties!$A$3:$F$22,IF(Calc_VsDef!R41="H",4,6),FALSE)</f>
        <v>-0.78421052631578902</v>
      </c>
      <c r="S63" s="4">
        <f>VLOOKUP(S19,Difficulties!$B$3:$F$22,IF(Calc_VsDef!S41="H",4,2),FALSE)+VLOOKUP($A63,Difficulties!$A$3:$F$22,IF(Calc_VsDef!S41="H",4,6),FALSE)</f>
        <v>-0.15263157894736901</v>
      </c>
      <c r="T63" s="4">
        <f>VLOOKUP(T19,Difficulties!$B$3:$F$22,IF(Calc_VsDef!T41="H",4,2),FALSE)+VLOOKUP($A63,Difficulties!$A$3:$F$22,IF(Calc_VsDef!T41="H",4,6),FALSE)</f>
        <v>-0.83684210526315694</v>
      </c>
      <c r="U63" s="4">
        <f>VLOOKUP(U19,Difficulties!$B$3:$F$22,IF(Calc_VsDef!U41="H",4,2),FALSE)+VLOOKUP($A63,Difficulties!$A$3:$F$22,IF(Calc_VsDef!U41="H",4,6),FALSE)</f>
        <v>-1.1673684210526312</v>
      </c>
      <c r="V63" s="4">
        <f>VLOOKUP(V19,Difficulties!$B$3:$F$22,IF(Calc_VsDef!V41="H",4,2),FALSE)+VLOOKUP($A63,Difficulties!$A$3:$F$22,IF(Calc_VsDef!V41="H",4,6),FALSE)</f>
        <v>-0.646842105263158</v>
      </c>
      <c r="W63" s="4">
        <f>VLOOKUP(W19,Difficulties!$B$3:$F$22,IF(Calc_VsDef!W41="H",4,2),FALSE)+VLOOKUP($A63,Difficulties!$A$3:$F$22,IF(Calc_VsDef!W41="H",4,6),FALSE)</f>
        <v>-0.25789473684210501</v>
      </c>
      <c r="X63" s="4">
        <f>VLOOKUP(X19,Difficulties!$B$3:$F$22,IF(Calc_VsDef!X41="H",4,2),FALSE)+VLOOKUP($A63,Difficulties!$A$3:$F$22,IF(Calc_VsDef!X41="H",4,6),FALSE)</f>
        <v>-0.646842105263158</v>
      </c>
      <c r="Y63" s="4">
        <f>VLOOKUP(Y19,Difficulties!$B$3:$F$22,IF(Calc_VsDef!Y41="H",4,2),FALSE)+VLOOKUP($A63,Difficulties!$A$3:$F$22,IF(Calc_VsDef!Y41="H",4,6),FALSE)</f>
        <v>-0.942105263157894</v>
      </c>
      <c r="Z63" s="4">
        <f>VLOOKUP(Z19,Difficulties!$B$3:$F$22,IF(Calc_VsDef!Z41="H",4,2),FALSE)+VLOOKUP($A63,Difficulties!$A$3:$F$22,IF(Calc_VsDef!Z41="H",4,6),FALSE)</f>
        <v>-0.88947368421052508</v>
      </c>
      <c r="AA63" s="4">
        <f>VLOOKUP(AA19,Difficulties!$B$3:$F$22,IF(Calc_VsDef!AA41="H",4,2),FALSE)+VLOOKUP($A63,Difficulties!$A$3:$F$22,IF(Calc_VsDef!AA41="H",4,6),FALSE)</f>
        <v>-0.20526315789473704</v>
      </c>
      <c r="AB63" s="4">
        <f>VLOOKUP(AB19,Difficulties!$B$3:$F$22,IF(Calc_VsDef!AB41="H",4,2),FALSE)+VLOOKUP($A63,Difficulties!$A$3:$F$22,IF(Calc_VsDef!AB41="H",4,6),FALSE)</f>
        <v>-0.78421052631578902</v>
      </c>
      <c r="AC63" s="4">
        <f>VLOOKUP(AC19,Difficulties!$B$3:$F$22,IF(Calc_VsDef!AC41="H",4,2),FALSE)+VLOOKUP($A63,Difficulties!$A$3:$F$22,IF(Calc_VsDef!AC41="H",4,6),FALSE)</f>
        <v>-4.7368421052632004E-2</v>
      </c>
      <c r="AD63" s="4">
        <f>VLOOKUP(AD19,Difficulties!$B$3:$F$22,IF(Calc_VsDef!AD41="H",4,2),FALSE)+VLOOKUP($A63,Difficulties!$A$3:$F$22,IF(Calc_VsDef!AD41="H",4,6),FALSE)</f>
        <v>-0.78421052631578902</v>
      </c>
      <c r="AE63" s="4">
        <f>VLOOKUP(AE19,Difficulties!$B$3:$F$22,IF(Calc_VsDef!AE41="H",4,2),FALSE)+VLOOKUP($A63,Difficulties!$A$3:$F$22,IF(Calc_VsDef!AE41="H",4,6),FALSE)</f>
        <v>-0.57368421052631602</v>
      </c>
      <c r="AF63" s="4">
        <f>VLOOKUP(AF19,Difficulties!$B$3:$F$22,IF(Calc_VsDef!AF41="H",4,2),FALSE)+VLOOKUP($A63,Difficulties!$A$3:$F$22,IF(Calc_VsDef!AF41="H",4,6),FALSE)</f>
        <v>-0.99473684210526203</v>
      </c>
      <c r="AG63" s="4">
        <f>VLOOKUP(AG19,Difficulties!$B$3:$F$22,IF(Calc_VsDef!AG41="H",4,2),FALSE)+VLOOKUP($A63,Difficulties!$A$3:$F$22,IF(Calc_VsDef!AG41="H",4,6),FALSE)</f>
        <v>0.74210526315789194</v>
      </c>
      <c r="AH63" s="4">
        <f>VLOOKUP(AH19,Difficulties!$B$3:$F$22,IF(Calc_VsDef!AH41="H",4,2),FALSE)+VLOOKUP($A63,Difficulties!$A$3:$F$22,IF(Calc_VsDef!AH41="H",4,6),FALSE)</f>
        <v>-1.3105263157894731</v>
      </c>
      <c r="AI63" s="4">
        <f>VLOOKUP(AI19,Difficulties!$B$3:$F$22,IF(Calc_VsDef!AI41="H",4,2),FALSE)+VLOOKUP($A63,Difficulties!$A$3:$F$22,IF(Calc_VsDef!AI41="H",4,6),FALSE)</f>
        <v>-1.2052631578947359</v>
      </c>
      <c r="AJ63" s="4">
        <f>VLOOKUP(AJ19,Difficulties!$B$3:$F$22,IF(Calc_VsDef!AJ41="H",4,2),FALSE)+VLOOKUP($A63,Difficulties!$A$3:$F$22,IF(Calc_VsDef!AJ41="H",4,6),FALSE)</f>
        <v>1.584210526315782</v>
      </c>
      <c r="AK63" s="4">
        <f>VLOOKUP(AK19,Difficulties!$B$3:$F$22,IF(Calc_VsDef!AK41="H",4,2),FALSE)+VLOOKUP($A63,Difficulties!$A$3:$F$22,IF(Calc_VsDef!AK41="H",4,6),FALSE)</f>
        <v>-0.57368421052631535</v>
      </c>
      <c r="AL63" s="4">
        <f>VLOOKUP(AL19,Difficulties!$B$3:$F$22,IF(Calc_VsDef!AL41="H",4,2),FALSE)+VLOOKUP($A63,Difficulties!$A$3:$F$22,IF(Calc_VsDef!AL41="H",4,6),FALSE)</f>
        <v>-0.2578947368421054</v>
      </c>
      <c r="AM63" s="4">
        <f>VLOOKUP(AM19,Difficulties!$B$3:$F$22,IF(Calc_VsDef!AM41="H",4,2),FALSE)+VLOOKUP($A63,Difficulties!$A$3:$F$22,IF(Calc_VsDef!AM41="H",4,6),FALSE)</f>
        <v>-0.99473684210526203</v>
      </c>
    </row>
    <row r="64" spans="1:39" ht="12.75" customHeight="1" x14ac:dyDescent="0.35">
      <c r="A64" s="68" t="str">
        <f t="shared" si="1"/>
        <v>Watford</v>
      </c>
      <c r="B64" s="4">
        <f>VLOOKUP(B20,Difficulties!$B$3:$F$22,IF(Calc_VsDef!B42="H",4,2),FALSE)+VLOOKUP($A64,Difficulties!$A$3:$F$22,IF(Calc_VsDef!B42="H",4,6),FALSE)</f>
        <v>-0.52105263157894799</v>
      </c>
      <c r="C64" s="4">
        <f>VLOOKUP(C20,Difficulties!$B$3:$F$22,IF(Calc_VsDef!C42="H",4,2),FALSE)+VLOOKUP($A64,Difficulties!$A$3:$F$22,IF(Calc_VsDef!C42="H",4,6),FALSE)</f>
        <v>-0.10000000000000003</v>
      </c>
      <c r="D64" s="4">
        <f>VLOOKUP(D20,Difficulties!$B$3:$F$22,IF(Calc_VsDef!D42="H",4,2),FALSE)+VLOOKUP($A64,Difficulties!$A$3:$F$22,IF(Calc_VsDef!D42="H",4,6),FALSE)</f>
        <v>-0.20526315789473704</v>
      </c>
      <c r="E64" s="4">
        <f>VLOOKUP(E20,Difficulties!$B$3:$F$22,IF(Calc_VsDef!E42="H",4,2),FALSE)+VLOOKUP($A64,Difficulties!$A$3:$F$22,IF(Calc_VsDef!E42="H",4,6),FALSE)</f>
        <v>0.74210526315789305</v>
      </c>
      <c r="F64" s="4">
        <f>VLOOKUP(F20,Difficulties!$B$3:$F$22,IF(Calc_VsDef!F42="H",4,2),FALSE)+VLOOKUP($A64,Difficulties!$A$3:$F$22,IF(Calc_VsDef!F42="H",4,6),FALSE)</f>
        <v>0.53157894736842004</v>
      </c>
      <c r="G64" s="4">
        <f>VLOOKUP(G20,Difficulties!$B$3:$F$22,IF(Calc_VsDef!G42="H",4,2),FALSE)+VLOOKUP($A64,Difficulties!$A$3:$F$22,IF(Calc_VsDef!G42="H",4,6),FALSE)</f>
        <v>3.7368421052630996E-2</v>
      </c>
      <c r="H64" s="4">
        <f>VLOOKUP(H20,Difficulties!$B$3:$F$22,IF(Calc_VsDef!H42="H",4,2),FALSE)+VLOOKUP($A64,Difficulties!$A$3:$F$22,IF(Calc_VsDef!H42="H",4,6),FALSE)</f>
        <v>1.899999999999991</v>
      </c>
      <c r="I64" s="4">
        <f>VLOOKUP(I20,Difficulties!$B$3:$F$22,IF(Calc_VsDef!I42="H",4,2),FALSE)+VLOOKUP($A64,Difficulties!$A$3:$F$22,IF(Calc_VsDef!I42="H",4,6),FALSE)</f>
        <v>-4.7368421052632004E-2</v>
      </c>
      <c r="J64" s="4">
        <f>VLOOKUP(J20,Difficulties!$B$3:$F$22,IF(Calc_VsDef!J42="H",4,2),FALSE)+VLOOKUP($A64,Difficulties!$A$3:$F$22,IF(Calc_VsDef!J42="H",4,6),FALSE)</f>
        <v>0.19736842105263097</v>
      </c>
      <c r="K64" s="4">
        <f>VLOOKUP(K20,Difficulties!$B$3:$F$22,IF(Calc_VsDef!K42="H",4,2),FALSE)+VLOOKUP($A64,Difficulties!$A$3:$F$22,IF(Calc_VsDef!K42="H",4,6),FALSE)</f>
        <v>-0.41578947368421104</v>
      </c>
      <c r="L64" s="4">
        <f>VLOOKUP(L20,Difficulties!$B$3:$F$22,IF(Calc_VsDef!L42="H",4,2),FALSE)+VLOOKUP($A64,Difficulties!$A$3:$F$22,IF(Calc_VsDef!L42="H",4,6),FALSE)</f>
        <v>0.16315789473684197</v>
      </c>
      <c r="M64" s="4">
        <f>VLOOKUP(M20,Difficulties!$B$3:$F$22,IF(Calc_VsDef!M42="H",4,2),FALSE)+VLOOKUP($A64,Difficulties!$A$3:$F$22,IF(Calc_VsDef!M42="H",4,6),FALSE)</f>
        <v>0.11052631578947297</v>
      </c>
      <c r="N64" s="4">
        <f>VLOOKUP(N20,Difficulties!$B$3:$F$22,IF(Calc_VsDef!N42="H",4,2),FALSE)+VLOOKUP($A64,Difficulties!$A$3:$F$22,IF(Calc_VsDef!N42="H",4,6),FALSE)</f>
        <v>1.005263157894736</v>
      </c>
      <c r="O64" s="4">
        <f>VLOOKUP(O20,Difficulties!$B$3:$F$22,IF(Calc_VsDef!O42="H",4,2),FALSE)+VLOOKUP($A64,Difficulties!$A$3:$F$22,IF(Calc_VsDef!O42="H",4,6),FALSE)</f>
        <v>0.37368421052631529</v>
      </c>
      <c r="P64" s="4">
        <f>VLOOKUP(P20,Difficulties!$B$3:$F$22,IF(Calc_VsDef!P42="H",4,2),FALSE)+VLOOKUP($A64,Difficulties!$A$3:$F$22,IF(Calc_VsDef!P42="H",4,6),FALSE)</f>
        <v>1.3210526315789439</v>
      </c>
      <c r="Q64" s="4">
        <f>VLOOKUP(Q20,Difficulties!$B$3:$F$22,IF(Calc_VsDef!Q42="H",4,2),FALSE)+VLOOKUP($A64,Difficulties!$A$3:$F$22,IF(Calc_VsDef!Q42="H",4,6),FALSE)</f>
        <v>0.53157894736842004</v>
      </c>
      <c r="R64" s="4">
        <f>VLOOKUP(R20,Difficulties!$B$3:$F$22,IF(Calc_VsDef!R42="H",4,2),FALSE)+VLOOKUP($A64,Difficulties!$A$3:$F$22,IF(Calc_VsDef!R42="H",4,6),FALSE)</f>
        <v>-0.50789473684210606</v>
      </c>
      <c r="S64" s="4">
        <f>VLOOKUP(S20,Difficulties!$B$3:$F$22,IF(Calc_VsDef!S42="H",4,2),FALSE)+VLOOKUP($A64,Difficulties!$A$3:$F$22,IF(Calc_VsDef!S42="H",4,6),FALSE)</f>
        <v>0.3210526315789467</v>
      </c>
      <c r="T64" s="4">
        <f>VLOOKUP(T20,Difficulties!$B$3:$F$22,IF(Calc_VsDef!T42="H",4,2),FALSE)+VLOOKUP($A64,Difficulties!$A$3:$F$22,IF(Calc_VsDef!T42="H",4,6),FALSE)</f>
        <v>0.63684210526315699</v>
      </c>
      <c r="U64" s="4">
        <f>VLOOKUP(U20,Difficulties!$B$3:$F$22,IF(Calc_VsDef!U42="H",4,2),FALSE)+VLOOKUP($A64,Difficulties!$A$3:$F$22,IF(Calc_VsDef!U42="H",4,6),FALSE)</f>
        <v>-0.10000000000000003</v>
      </c>
      <c r="V64" s="4">
        <f>VLOOKUP(V20,Difficulties!$B$3:$F$22,IF(Calc_VsDef!V42="H",4,2),FALSE)+VLOOKUP($A64,Difficulties!$A$3:$F$22,IF(Calc_VsDef!V42="H",4,6),FALSE)</f>
        <v>0.42631578947368359</v>
      </c>
      <c r="W64" s="4">
        <f>VLOOKUP(W20,Difficulties!$B$3:$F$22,IF(Calc_VsDef!W42="H",4,2),FALSE)+VLOOKUP($A64,Difficulties!$A$3:$F$22,IF(Calc_VsDef!W42="H",4,6),FALSE)</f>
        <v>0.58421052631578796</v>
      </c>
      <c r="X64" s="4">
        <f>VLOOKUP(X20,Difficulties!$B$3:$F$22,IF(Calc_VsDef!X42="H",4,2),FALSE)+VLOOKUP($A64,Difficulties!$A$3:$F$22,IF(Calc_VsDef!X42="H",4,6),FALSE)</f>
        <v>5.2631578947359703E-3</v>
      </c>
      <c r="Y64" s="4">
        <f>VLOOKUP(Y20,Difficulties!$B$3:$F$22,IF(Calc_VsDef!Y42="H",4,2),FALSE)+VLOOKUP($A64,Difficulties!$A$3:$F$22,IF(Calc_VsDef!Y42="H",4,6),FALSE)</f>
        <v>1.1631578947368411</v>
      </c>
      <c r="Z64" s="4">
        <f>VLOOKUP(Z20,Difficulties!$B$3:$F$22,IF(Calc_VsDef!Z42="H",4,2),FALSE)+VLOOKUP($A64,Difficulties!$A$3:$F$22,IF(Calc_VsDef!Z42="H",4,6),FALSE)</f>
        <v>0.3210526315789467</v>
      </c>
      <c r="AA64" s="4">
        <f>VLOOKUP(AA20,Difficulties!$B$3:$F$22,IF(Calc_VsDef!AA42="H",4,2),FALSE)+VLOOKUP($A64,Difficulties!$A$3:$F$22,IF(Calc_VsDef!AA42="H",4,6),FALSE)</f>
        <v>-0.20526315789473704</v>
      </c>
      <c r="AB64" s="4">
        <f>VLOOKUP(AB20,Difficulties!$B$3:$F$22,IF(Calc_VsDef!AB42="H",4,2),FALSE)+VLOOKUP($A64,Difficulties!$A$3:$F$22,IF(Calc_VsDef!AB42="H",4,6),FALSE)</f>
        <v>3.7368421052630996E-2</v>
      </c>
      <c r="AC64" s="4">
        <f>VLOOKUP(AC20,Difficulties!$B$3:$F$22,IF(Calc_VsDef!AC42="H",4,2),FALSE)+VLOOKUP($A64,Difficulties!$A$3:$F$22,IF(Calc_VsDef!AC42="H",4,6),FALSE)</f>
        <v>1.4263157894736809</v>
      </c>
      <c r="AD64" s="4">
        <f>VLOOKUP(AD20,Difficulties!$B$3:$F$22,IF(Calc_VsDef!AD42="H",4,2),FALSE)+VLOOKUP($A64,Difficulties!$A$3:$F$22,IF(Calc_VsDef!AD42="H",4,6),FALSE)</f>
        <v>0.58421052631578796</v>
      </c>
      <c r="AE64" s="4">
        <f>VLOOKUP(AE20,Difficulties!$B$3:$F$22,IF(Calc_VsDef!AE42="H",4,2),FALSE)+VLOOKUP($A64,Difficulties!$A$3:$F$22,IF(Calc_VsDef!AE42="H",4,6),FALSE)</f>
        <v>2.2684210526315711</v>
      </c>
      <c r="AF64" s="4">
        <f>VLOOKUP(AF20,Difficulties!$B$3:$F$22,IF(Calc_VsDef!AF42="H",4,2),FALSE)+VLOOKUP($A64,Difficulties!$A$3:$F$22,IF(Calc_VsDef!AF42="H",4,6),FALSE)</f>
        <v>-0.15263157894736901</v>
      </c>
      <c r="AG64" s="4">
        <f>VLOOKUP(AG20,Difficulties!$B$3:$F$22,IF(Calc_VsDef!AG42="H",4,2),FALSE)+VLOOKUP($A64,Difficulties!$A$3:$F$22,IF(Calc_VsDef!AG42="H",4,6),FALSE)</f>
        <v>1.0578947368421039</v>
      </c>
      <c r="AH64" s="4">
        <f>VLOOKUP(AH20,Difficulties!$B$3:$F$22,IF(Calc_VsDef!AH42="H",4,2),FALSE)+VLOOKUP($A64,Difficulties!$A$3:$F$22,IF(Calc_VsDef!AH42="H",4,6),FALSE)</f>
        <v>-0.28789473684210598</v>
      </c>
      <c r="AI64" s="4">
        <f>VLOOKUP(AI20,Difficulties!$B$3:$F$22,IF(Calc_VsDef!AI42="H",4,2),FALSE)+VLOOKUP($A64,Difficulties!$A$3:$F$22,IF(Calc_VsDef!AI42="H",4,6),FALSE)</f>
        <v>5.2631578947359703E-3</v>
      </c>
      <c r="AJ64" s="4">
        <f>VLOOKUP(AJ20,Difficulties!$B$3:$F$22,IF(Calc_VsDef!AJ42="H",4,2),FALSE)+VLOOKUP($A64,Difficulties!$A$3:$F$22,IF(Calc_VsDef!AJ42="H",4,6),FALSE)</f>
        <v>-0.10000000000000003</v>
      </c>
      <c r="AK64" s="4">
        <f>VLOOKUP(AK20,Difficulties!$B$3:$F$22,IF(Calc_VsDef!AK42="H",4,2),FALSE)+VLOOKUP($A64,Difficulties!$A$3:$F$22,IF(Calc_VsDef!AK42="H",4,6),FALSE)</f>
        <v>-0.37789473684210606</v>
      </c>
      <c r="AL64" s="4">
        <f>VLOOKUP(AL20,Difficulties!$B$3:$F$22,IF(Calc_VsDef!AL42="H",4,2),FALSE)+VLOOKUP($A64,Difficulties!$A$3:$F$22,IF(Calc_VsDef!AL42="H",4,6),FALSE)</f>
        <v>0.63684210526315699</v>
      </c>
      <c r="AM64" s="4">
        <f>VLOOKUP(AM20,Difficulties!$B$3:$F$22,IF(Calc_VsDef!AM42="H",4,2),FALSE)+VLOOKUP($A64,Difficulties!$A$3:$F$22,IF(Calc_VsDef!AM42="H",4,6),FALSE)</f>
        <v>0.2157894736842097</v>
      </c>
    </row>
    <row r="65" spans="1:39" ht="12.75" customHeight="1" x14ac:dyDescent="0.35">
      <c r="A65" s="68" t="str">
        <f t="shared" si="1"/>
        <v>West Ham</v>
      </c>
      <c r="B65" s="4">
        <f>VLOOKUP(B21,Difficulties!$B$3:$F$22,IF(Calc_VsDef!B43="H",4,2),FALSE)+VLOOKUP($A65,Difficulties!$A$3:$F$22,IF(Calc_VsDef!B43="H",4,6),FALSE)</f>
        <v>1.8999999999999968</v>
      </c>
      <c r="C65" s="4">
        <f>VLOOKUP(C21,Difficulties!$B$3:$F$22,IF(Calc_VsDef!C43="H",4,2),FALSE)+VLOOKUP($A65,Difficulties!$A$3:$F$22,IF(Calc_VsDef!C43="H",4,6),FALSE)</f>
        <v>-0.31052631578947337</v>
      </c>
      <c r="D65" s="4">
        <f>VLOOKUP(D21,Difficulties!$B$3:$F$22,IF(Calc_VsDef!D43="H",4,2),FALSE)+VLOOKUP($A65,Difficulties!$A$3:$F$22,IF(Calc_VsDef!D43="H",4,6),FALSE)</f>
        <v>2.373684210526307</v>
      </c>
      <c r="E65" s="4">
        <f>VLOOKUP(E21,Difficulties!$B$3:$F$22,IF(Calc_VsDef!E43="H",4,2),FALSE)+VLOOKUP($A65,Difficulties!$A$3:$F$22,IF(Calc_VsDef!E43="H",4,6),FALSE)</f>
        <v>-0.64105263157894743</v>
      </c>
      <c r="F65" s="4">
        <f>VLOOKUP(F21,Difficulties!$B$3:$F$22,IF(Calc_VsDef!F43="H",4,2),FALSE)+VLOOKUP($A65,Difficulties!$A$3:$F$22,IF(Calc_VsDef!F43="H",4,6),FALSE)</f>
        <v>1.005263157894736</v>
      </c>
      <c r="G65" s="4">
        <f>VLOOKUP(G21,Difficulties!$B$3:$F$22,IF(Calc_VsDef!G43="H",4,2),FALSE)+VLOOKUP($A65,Difficulties!$A$3:$F$22,IF(Calc_VsDef!G43="H",4,6),FALSE)</f>
        <v>0.37368421052631562</v>
      </c>
      <c r="H65" s="4">
        <f>VLOOKUP(H21,Difficulties!$B$3:$F$22,IF(Calc_VsDef!H43="H",4,2),FALSE)+VLOOKUP($A65,Difficulties!$A$3:$F$22,IF(Calc_VsDef!H43="H",4,6),FALSE)</f>
        <v>0.26842105263157862</v>
      </c>
      <c r="I65" s="4">
        <f>VLOOKUP(I21,Difficulties!$B$3:$F$22,IF(Calc_VsDef!I43="H",4,2),FALSE)+VLOOKUP($A65,Difficulties!$A$3:$F$22,IF(Calc_VsDef!I43="H",4,6),FALSE)</f>
        <v>0.79473684210526263</v>
      </c>
      <c r="J65" s="4">
        <f>VLOOKUP(J21,Difficulties!$B$3:$F$22,IF(Calc_VsDef!J43="H",4,2),FALSE)+VLOOKUP($A65,Difficulties!$A$3:$F$22,IF(Calc_VsDef!J43="H",4,6),FALSE)</f>
        <v>0.47894736842105162</v>
      </c>
      <c r="K65" s="4">
        <f>VLOOKUP(K21,Difficulties!$B$3:$F$22,IF(Calc_VsDef!K43="H",4,2),FALSE)+VLOOKUP($A65,Difficulties!$A$3:$F$22,IF(Calc_VsDef!K43="H",4,6),FALSE)</f>
        <v>0.84736842105263122</v>
      </c>
      <c r="L65" s="4">
        <f>VLOOKUP(L21,Difficulties!$B$3:$F$22,IF(Calc_VsDef!L43="H",4,2),FALSE)+VLOOKUP($A65,Difficulties!$A$3:$F$22,IF(Calc_VsDef!L43="H",4,6),FALSE)</f>
        <v>-0.2578947368421054</v>
      </c>
      <c r="M65" s="4">
        <f>VLOOKUP(M21,Difficulties!$B$3:$F$22,IF(Calc_VsDef!M43="H",4,2),FALSE)+VLOOKUP($A65,Difficulties!$A$3:$F$22,IF(Calc_VsDef!M43="H",4,6),FALSE)</f>
        <v>0.37368421052631595</v>
      </c>
      <c r="N65" s="4">
        <f>VLOOKUP(N21,Difficulties!$B$3:$F$22,IF(Calc_VsDef!N43="H",4,2),FALSE)+VLOOKUP($A65,Difficulties!$A$3:$F$22,IF(Calc_VsDef!N43="H",4,6),FALSE)</f>
        <v>1.0578947368421026</v>
      </c>
      <c r="O65" s="4">
        <f>VLOOKUP(O21,Difficulties!$B$3:$F$22,IF(Calc_VsDef!O43="H",4,2),FALSE)+VLOOKUP($A65,Difficulties!$A$3:$F$22,IF(Calc_VsDef!O43="H",4,6),FALSE)</f>
        <v>0.63684210526315799</v>
      </c>
      <c r="P65" s="4">
        <f>VLOOKUP(P21,Difficulties!$B$3:$F$22,IF(Calc_VsDef!P43="H",4,2),FALSE)+VLOOKUP($A65,Difficulties!$A$3:$F$22,IF(Calc_VsDef!P43="H",4,6),FALSE)</f>
        <v>-0.77105263157894743</v>
      </c>
      <c r="Q65" s="4">
        <f>VLOOKUP(Q21,Difficulties!$B$3:$F$22,IF(Calc_VsDef!Q43="H",4,2),FALSE)+VLOOKUP($A65,Difficulties!$A$3:$F$22,IF(Calc_VsDef!Q43="H",4,6),FALSE)</f>
        <v>-0.46842105263157841</v>
      </c>
      <c r="R65" s="4">
        <f>VLOOKUP(R21,Difficulties!$B$3:$F$22,IF(Calc_VsDef!R43="H",4,2),FALSE)+VLOOKUP($A65,Difficulties!$A$3:$F$22,IF(Calc_VsDef!R43="H",4,6),FALSE)</f>
        <v>0.51105263157894698</v>
      </c>
      <c r="S65" s="4">
        <f>VLOOKUP(S21,Difficulties!$B$3:$F$22,IF(Calc_VsDef!S43="H",4,2),FALSE)+VLOOKUP($A65,Difficulties!$A$3:$F$22,IF(Calc_VsDef!S43="H",4,6),FALSE)</f>
        <v>-0.41578947368421038</v>
      </c>
      <c r="T65" s="4">
        <f>VLOOKUP(T21,Difficulties!$B$3:$F$22,IF(Calc_VsDef!T43="H",4,2),FALSE)+VLOOKUP($A65,Difficulties!$A$3:$F$22,IF(Calc_VsDef!T43="H",4,6),FALSE)</f>
        <v>0.58421052631578896</v>
      </c>
      <c r="U65" s="4">
        <f>VLOOKUP(U21,Difficulties!$B$3:$F$22,IF(Calc_VsDef!U43="H",4,2),FALSE)+VLOOKUP($A65,Difficulties!$A$3:$F$22,IF(Calc_VsDef!U43="H",4,6),FALSE)</f>
        <v>0.37368421052631595</v>
      </c>
      <c r="V65" s="4">
        <f>VLOOKUP(V21,Difficulties!$B$3:$F$22,IF(Calc_VsDef!V43="H",4,2),FALSE)+VLOOKUP($A65,Difficulties!$A$3:$F$22,IF(Calc_VsDef!V43="H",4,6),FALSE)</f>
        <v>-0.78421052631578936</v>
      </c>
      <c r="W65" s="4">
        <f>VLOOKUP(W21,Difficulties!$B$3:$F$22,IF(Calc_VsDef!W43="H",4,2),FALSE)+VLOOKUP($A65,Difficulties!$A$3:$F$22,IF(Calc_VsDef!W43="H",4,6),FALSE)</f>
        <v>-0.2578947368421054</v>
      </c>
      <c r="X65" s="4">
        <f>VLOOKUP(X21,Difficulties!$B$3:$F$22,IF(Calc_VsDef!X43="H",4,2),FALSE)+VLOOKUP($A65,Difficulties!$A$3:$F$22,IF(Calc_VsDef!X43="H",4,6),FALSE)</f>
        <v>0.89999999999999958</v>
      </c>
      <c r="Y65" s="4">
        <f>VLOOKUP(Y21,Difficulties!$B$3:$F$22,IF(Calc_VsDef!Y43="H",4,2),FALSE)+VLOOKUP($A65,Difficulties!$A$3:$F$22,IF(Calc_VsDef!Y43="H",4,6),FALSE)</f>
        <v>0.6710526315789469</v>
      </c>
      <c r="Z65" s="4">
        <f>VLOOKUP(Z21,Difficulties!$B$3:$F$22,IF(Calc_VsDef!Z43="H",4,2),FALSE)+VLOOKUP($A65,Difficulties!$A$3:$F$22,IF(Calc_VsDef!Z43="H",4,6),FALSE)</f>
        <v>0.7421052631578946</v>
      </c>
      <c r="AA65" s="4">
        <f>VLOOKUP(AA21,Difficulties!$B$3:$F$22,IF(Calc_VsDef!AA43="H",4,2),FALSE)+VLOOKUP($A65,Difficulties!$A$3:$F$22,IF(Calc_VsDef!AA43="H",4,6),FALSE)</f>
        <v>1.0578947368421039</v>
      </c>
      <c r="AB65" s="4">
        <f>VLOOKUP(AB21,Difficulties!$B$3:$F$22,IF(Calc_VsDef!AB43="H",4,2),FALSE)+VLOOKUP($A65,Difficulties!$A$3:$F$22,IF(Calc_VsDef!AB43="H",4,6),FALSE)</f>
        <v>-0.55105263157894735</v>
      </c>
      <c r="AC65" s="4">
        <f>VLOOKUP(AC21,Difficulties!$B$3:$F$22,IF(Calc_VsDef!AC43="H",4,2),FALSE)+VLOOKUP($A65,Difficulties!$A$3:$F$22,IF(Calc_VsDef!AC43="H",4,6),FALSE)</f>
        <v>2.7421052631578871</v>
      </c>
      <c r="AD65" s="4">
        <f>VLOOKUP(AD21,Difficulties!$B$3:$F$22,IF(Calc_VsDef!AD43="H",4,2),FALSE)+VLOOKUP($A65,Difficulties!$A$3:$F$22,IF(Calc_VsDef!AD43="H",4,6),FALSE)</f>
        <v>-0.3631578947368414</v>
      </c>
      <c r="AE65" s="4">
        <f>VLOOKUP(AE21,Difficulties!$B$3:$F$22,IF(Calc_VsDef!AE43="H",4,2),FALSE)+VLOOKUP($A65,Difficulties!$A$3:$F$22,IF(Calc_VsDef!AE43="H",4,6),FALSE)</f>
        <v>0.51105263157894698</v>
      </c>
      <c r="AF65" s="4">
        <f>VLOOKUP(AF21,Difficulties!$B$3:$F$22,IF(Calc_VsDef!AF43="H",4,2),FALSE)+VLOOKUP($A65,Difficulties!$A$3:$F$22,IF(Calc_VsDef!AF43="H",4,6),FALSE)</f>
        <v>-0.67894736842105241</v>
      </c>
      <c r="AG65" s="4">
        <f>VLOOKUP(AG21,Difficulties!$B$3:$F$22,IF(Calc_VsDef!AG43="H",4,2),FALSE)+VLOOKUP($A65,Difficulties!$A$3:$F$22,IF(Calc_VsDef!AG43="H",4,6),FALSE)</f>
        <v>-0.46842105263157841</v>
      </c>
      <c r="AH65" s="4">
        <f>VLOOKUP(AH21,Difficulties!$B$3:$F$22,IF(Calc_VsDef!AH43="H",4,2),FALSE)+VLOOKUP($A65,Difficulties!$A$3:$F$22,IF(Calc_VsDef!AH43="H",4,6),FALSE)</f>
        <v>1.1105263157894729</v>
      </c>
      <c r="AI65" s="4">
        <f>VLOOKUP(AI21,Difficulties!$B$3:$F$22,IF(Calc_VsDef!AI43="H",4,2),FALSE)+VLOOKUP($A65,Difficulties!$A$3:$F$22,IF(Calc_VsDef!AI43="H",4,6),FALSE)</f>
        <v>1.5315789473684198</v>
      </c>
      <c r="AJ65" s="4">
        <f>VLOOKUP(AJ21,Difficulties!$B$3:$F$22,IF(Calc_VsDef!AJ43="H",4,2),FALSE)+VLOOKUP($A65,Difficulties!$A$3:$F$22,IF(Calc_VsDef!AJ43="H",4,6),FALSE)</f>
        <v>0.32105263157894659</v>
      </c>
      <c r="AK65" s="4">
        <f>VLOOKUP(AK21,Difficulties!$B$3:$F$22,IF(Calc_VsDef!AK43="H",4,2),FALSE)+VLOOKUP($A65,Difficulties!$A$3:$F$22,IF(Calc_VsDef!AK43="H",4,6),FALSE)</f>
        <v>1.636842105263157</v>
      </c>
      <c r="AL65" s="4">
        <f>VLOOKUP(AL21,Difficulties!$B$3:$F$22,IF(Calc_VsDef!AL43="H",4,2),FALSE)+VLOOKUP($A65,Difficulties!$A$3:$F$22,IF(Calc_VsDef!AL43="H",4,6),FALSE)</f>
        <v>-0.41578947368421038</v>
      </c>
      <c r="AM65" s="4">
        <f>VLOOKUP(AM21,Difficulties!$B$3:$F$22,IF(Calc_VsDef!AM43="H",4,2),FALSE)+VLOOKUP($A65,Difficulties!$A$3:$F$22,IF(Calc_VsDef!AM43="H",4,6),FALSE)</f>
        <v>0.95263157894736783</v>
      </c>
    </row>
    <row r="66" spans="1:39" ht="12.75" customHeight="1" x14ac:dyDescent="0.35">
      <c r="A66" s="68" t="str">
        <f t="shared" si="1"/>
        <v>Wolves</v>
      </c>
      <c r="B66" s="4">
        <f>VLOOKUP(B22,Difficulties!$B$3:$F$22,IF(Calc_VsDef!B44="H",4,2),FALSE)+VLOOKUP($A66,Difficulties!$A$3:$F$22,IF(Calc_VsDef!B44="H",4,6),FALSE)</f>
        <v>-0.417368421052631</v>
      </c>
      <c r="C66" s="4">
        <f>VLOOKUP(C22,Difficulties!$B$3:$F$22,IF(Calc_VsDef!C44="H",4,2),FALSE)+VLOOKUP($A66,Difficulties!$A$3:$F$22,IF(Calc_VsDef!C44="H",4,6),FALSE)</f>
        <v>0.2263157894736843</v>
      </c>
      <c r="D66" s="4">
        <f>VLOOKUP(D22,Difficulties!$B$3:$F$22,IF(Calc_VsDef!D44="H",4,2),FALSE)+VLOOKUP($A66,Difficulties!$A$3:$F$22,IF(Calc_VsDef!D44="H",4,6),FALSE)</f>
        <v>1.10894736842105</v>
      </c>
      <c r="E66" s="4">
        <f>VLOOKUP(E22,Difficulties!$B$3:$F$22,IF(Calc_VsDef!E44="H",4,2),FALSE)+VLOOKUP($A66,Difficulties!$A$3:$F$22,IF(Calc_VsDef!E44="H",4,6),FALSE)</f>
        <v>0.17368421052631572</v>
      </c>
      <c r="F66" s="4">
        <f>VLOOKUP(F22,Difficulties!$B$3:$F$22,IF(Calc_VsDef!F44="H",4,2),FALSE)+VLOOKUP($A66,Difficulties!$A$3:$F$22,IF(Calc_VsDef!F44="H",4,6),FALSE)</f>
        <v>-0.20684210526315799</v>
      </c>
      <c r="G66" s="4">
        <f>VLOOKUP(G22,Difficulties!$B$3:$F$22,IF(Calc_VsDef!G44="H",4,2),FALSE)+VLOOKUP($A66,Difficulties!$A$3:$F$22,IF(Calc_VsDef!G44="H",4,6),FALSE)</f>
        <v>0.91052631578947296</v>
      </c>
      <c r="H66" s="4">
        <f>VLOOKUP(H22,Difficulties!$B$3:$F$22,IF(Calc_VsDef!H44="H",4,2),FALSE)+VLOOKUP($A66,Difficulties!$A$3:$F$22,IF(Calc_VsDef!H44="H",4,6),FALSE)</f>
        <v>-0.36473684210526297</v>
      </c>
      <c r="I66" s="4">
        <f>VLOOKUP(I22,Difficulties!$B$3:$F$22,IF(Calc_VsDef!I44="H",4,2),FALSE)+VLOOKUP($A66,Difficulties!$A$3:$F$22,IF(Calc_VsDef!I44="H",4,6),FALSE)</f>
        <v>0.43684210526315703</v>
      </c>
      <c r="J66" s="4">
        <f>VLOOKUP(J22,Difficulties!$B$3:$F$22,IF(Calc_VsDef!J44="H",4,2),FALSE)+VLOOKUP($A66,Difficulties!$A$3:$F$22,IF(Calc_VsDef!J44="H",4,6),FALSE)</f>
        <v>-0.36473684210526297</v>
      </c>
      <c r="K66" s="4">
        <f>VLOOKUP(K22,Difficulties!$B$3:$F$22,IF(Calc_VsDef!K44="H",4,2),FALSE)+VLOOKUP($A66,Difficulties!$A$3:$F$22,IF(Calc_VsDef!K44="H",4,6),FALSE)</f>
        <v>0.17368421052631572</v>
      </c>
      <c r="L66" s="4">
        <f>VLOOKUP(L22,Difficulties!$B$3:$F$22,IF(Calc_VsDef!L44="H",4,2),FALSE)+VLOOKUP($A66,Difficulties!$A$3:$F$22,IF(Calc_VsDef!L44="H",4,6),FALSE)</f>
        <v>0.52999999999999903</v>
      </c>
      <c r="M66" s="4">
        <f>VLOOKUP(M22,Difficulties!$B$3:$F$22,IF(Calc_VsDef!M44="H",4,2),FALSE)+VLOOKUP($A66,Difficulties!$A$3:$F$22,IF(Calc_VsDef!M44="H",4,6),FALSE)</f>
        <v>1.7526315789473601</v>
      </c>
      <c r="N66" s="4">
        <f>VLOOKUP(N22,Difficulties!$B$3:$F$22,IF(Calc_VsDef!N44="H",4,2),FALSE)+VLOOKUP($A66,Difficulties!$A$3:$F$22,IF(Calc_VsDef!N44="H",4,6),FALSE)</f>
        <v>-0.62789473684210506</v>
      </c>
      <c r="O66" s="4">
        <f>VLOOKUP(O22,Difficulties!$B$3:$F$22,IF(Calc_VsDef!O44="H",4,2),FALSE)+VLOOKUP($A66,Difficulties!$A$3:$F$22,IF(Calc_VsDef!O44="H",4,6),FALSE)</f>
        <v>-0.10999999999999999</v>
      </c>
      <c r="P66" s="4">
        <f>VLOOKUP(P22,Difficulties!$B$3:$F$22,IF(Calc_VsDef!P44="H",4,2),FALSE)+VLOOKUP($A66,Difficulties!$A$3:$F$22,IF(Calc_VsDef!P44="H",4,6),FALSE)</f>
        <v>0.42473684210526302</v>
      </c>
      <c r="Q66" s="4">
        <f>VLOOKUP(Q22,Difficulties!$B$3:$F$22,IF(Calc_VsDef!Q44="H",4,2),FALSE)+VLOOKUP($A66,Difficulties!$A$3:$F$22,IF(Calc_VsDef!Q44="H",4,6),FALSE)</f>
        <v>1.5789473684210992E-2</v>
      </c>
      <c r="R66" s="4">
        <f>VLOOKUP(R22,Difficulties!$B$3:$F$22,IF(Calc_VsDef!R44="H",4,2),FALSE)+VLOOKUP($A66,Difficulties!$A$3:$F$22,IF(Calc_VsDef!R44="H",4,6),FALSE)</f>
        <v>-0.25947368421052597</v>
      </c>
      <c r="S66" s="4">
        <f>VLOOKUP(S22,Difficulties!$B$3:$F$22,IF(Calc_VsDef!S44="H",4,2),FALSE)+VLOOKUP($A66,Difficulties!$A$3:$F$22,IF(Calc_VsDef!S44="H",4,6),FALSE)</f>
        <v>0.79315789473684195</v>
      </c>
      <c r="T66" s="4">
        <f>VLOOKUP(T22,Difficulties!$B$3:$F$22,IF(Calc_VsDef!T44="H",4,2),FALSE)+VLOOKUP($A66,Difficulties!$A$3:$F$22,IF(Calc_VsDef!T44="H",4,6),FALSE)</f>
        <v>-0.10999999999999999</v>
      </c>
      <c r="U66" s="4">
        <f>VLOOKUP(U22,Difficulties!$B$3:$F$22,IF(Calc_VsDef!U44="H",4,2),FALSE)+VLOOKUP($A66,Difficulties!$A$3:$F$22,IF(Calc_VsDef!U44="H",4,6),FALSE)</f>
        <v>1.0157894736842099</v>
      </c>
      <c r="V66" s="4">
        <f>VLOOKUP(V22,Difficulties!$B$3:$F$22,IF(Calc_VsDef!V44="H",4,2),FALSE)+VLOOKUP($A66,Difficulties!$A$3:$F$22,IF(Calc_VsDef!V44="H",4,6),FALSE)</f>
        <v>-0.417368421052631</v>
      </c>
      <c r="W66" s="4">
        <f>VLOOKUP(W22,Difficulties!$B$3:$F$22,IF(Calc_VsDef!W44="H",4,2),FALSE)+VLOOKUP($A66,Difficulties!$A$3:$F$22,IF(Calc_VsDef!W44="H",4,6),FALSE)</f>
        <v>2.12105263157894</v>
      </c>
      <c r="X66" s="4">
        <f>VLOOKUP(X22,Difficulties!$B$3:$F$22,IF(Calc_VsDef!X44="H",4,2),FALSE)+VLOOKUP($A66,Difficulties!$A$3:$F$22,IF(Calc_VsDef!X44="H",4,6),FALSE)</f>
        <v>0.372105263157894</v>
      </c>
      <c r="Y66" s="4">
        <f>VLOOKUP(Y22,Difficulties!$B$3:$F$22,IF(Calc_VsDef!Y44="H",4,2),FALSE)+VLOOKUP($A66,Difficulties!$A$3:$F$22,IF(Calc_VsDef!Y44="H",4,6),FALSE)</f>
        <v>3.6842105263157066E-3</v>
      </c>
      <c r="Z66" s="4">
        <f>VLOOKUP(Z22,Difficulties!$B$3:$F$22,IF(Calc_VsDef!Z44="H",4,2),FALSE)+VLOOKUP($A66,Difficulties!$A$3:$F$22,IF(Calc_VsDef!Z44="H",4,6),FALSE)</f>
        <v>0.384210526315789</v>
      </c>
      <c r="AA66" s="4">
        <f>VLOOKUP(AA22,Difficulties!$B$3:$F$22,IF(Calc_VsDef!AA44="H",4,2),FALSE)+VLOOKUP($A66,Difficulties!$A$3:$F$22,IF(Calc_VsDef!AA44="H",4,6),FALSE)</f>
        <v>-0.312105263157894</v>
      </c>
      <c r="AB66" s="4">
        <f>VLOOKUP(AB22,Difficulties!$B$3:$F$22,IF(Calc_VsDef!AB44="H",4,2),FALSE)+VLOOKUP($A66,Difficulties!$A$3:$F$22,IF(Calc_VsDef!AB44="H",4,6),FALSE)</f>
        <v>0.27894736842105261</v>
      </c>
      <c r="AC66" s="4">
        <f>VLOOKUP(AC22,Difficulties!$B$3:$F$22,IF(Calc_VsDef!AC44="H",4,2),FALSE)+VLOOKUP($A66,Difficulties!$A$3:$F$22,IF(Calc_VsDef!AC44="H",4,6),FALSE)</f>
        <v>-0.24736842105263102</v>
      </c>
      <c r="AD66" s="4">
        <f>VLOOKUP(AD22,Difficulties!$B$3:$F$22,IF(Calc_VsDef!AD44="H",4,2),FALSE)+VLOOKUP($A66,Difficulties!$A$3:$F$22,IF(Calc_VsDef!AD44="H",4,6),FALSE)</f>
        <v>-0.72000000000000008</v>
      </c>
      <c r="AE66" s="4">
        <f>VLOOKUP(AE22,Difficulties!$B$3:$F$22,IF(Calc_VsDef!AE44="H",4,2),FALSE)+VLOOKUP($A66,Difficulties!$A$3:$F$22,IF(Calc_VsDef!AE44="H",4,6),FALSE)</f>
        <v>0.48947368421052601</v>
      </c>
      <c r="AF66" s="4">
        <f>VLOOKUP(AF22,Difficulties!$B$3:$F$22,IF(Calc_VsDef!AF44="H",4,2),FALSE)+VLOOKUP($A66,Difficulties!$A$3:$F$22,IF(Calc_VsDef!AF44="H",4,6),FALSE)</f>
        <v>-0.20684210526315799</v>
      </c>
      <c r="AG66" s="4">
        <f>VLOOKUP(AG22,Difficulties!$B$3:$F$22,IF(Calc_VsDef!AG44="H",4,2),FALSE)+VLOOKUP($A66,Difficulties!$A$3:$F$22,IF(Calc_VsDef!AG44="H",4,6),FALSE)</f>
        <v>-0.24736842105263102</v>
      </c>
      <c r="AH66" s="4">
        <f>VLOOKUP(AH22,Difficulties!$B$3:$F$22,IF(Calc_VsDef!AH44="H",4,2),FALSE)+VLOOKUP($A66,Difficulties!$A$3:$F$22,IF(Calc_VsDef!AH44="H",4,6),FALSE)</f>
        <v>0.31947368421052602</v>
      </c>
      <c r="AI66" s="4">
        <f>VLOOKUP(AI22,Difficulties!$B$3:$F$22,IF(Calc_VsDef!AI44="H",4,2),FALSE)+VLOOKUP($A66,Difficulties!$A$3:$F$22,IF(Calc_VsDef!AI44="H",4,6),FALSE)</f>
        <v>-3.6842105263158009E-2</v>
      </c>
      <c r="AJ66" s="4">
        <f>VLOOKUP(AJ22,Difficulties!$B$3:$F$22,IF(Calc_VsDef!AJ44="H",4,2),FALSE)+VLOOKUP($A66,Difficulties!$A$3:$F$22,IF(Calc_VsDef!AJ44="H",4,6),FALSE)</f>
        <v>-0.73315789473684201</v>
      </c>
      <c r="AK66" s="4">
        <f>VLOOKUP(AK22,Difficulties!$B$3:$F$22,IF(Calc_VsDef!AK44="H",4,2),FALSE)+VLOOKUP($A66,Difficulties!$A$3:$F$22,IF(Calc_VsDef!AK44="H",4,6),FALSE)</f>
        <v>0.33157894736842092</v>
      </c>
      <c r="AL66" s="4">
        <f>VLOOKUP(AL22,Difficulties!$B$3:$F$22,IF(Calc_VsDef!AL44="H",4,2),FALSE)+VLOOKUP($A66,Difficulties!$A$3:$F$22,IF(Calc_VsDef!AL44="H",4,6),FALSE)</f>
        <v>-0.49999999999999994</v>
      </c>
      <c r="AM66" s="4">
        <f>VLOOKUP(AM22,Difficulties!$B$3:$F$22,IF(Calc_VsDef!AM44="H",4,2),FALSE)+VLOOKUP($A66,Difficulties!$A$3:$F$22,IF(Calc_VsDef!AM44="H",4,6),FALSE)</f>
        <v>1.2789473684210499</v>
      </c>
    </row>
    <row r="67" spans="1:39" ht="15.75" customHeight="1" x14ac:dyDescent="0.3">
      <c r="A67" s="5" t="s">
        <v>122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35">
      <c r="A68" s="6" t="s">
        <v>123</v>
      </c>
      <c r="B68" s="6">
        <v>1</v>
      </c>
      <c r="C68" s="6">
        <v>2</v>
      </c>
      <c r="D68" s="6">
        <v>3</v>
      </c>
      <c r="E68" s="6">
        <v>4</v>
      </c>
      <c r="F68" s="6">
        <v>5</v>
      </c>
      <c r="G68" s="6">
        <v>6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  <c r="N68" s="6">
        <v>13</v>
      </c>
      <c r="O68" s="6">
        <v>14</v>
      </c>
      <c r="P68" s="6">
        <v>15</v>
      </c>
      <c r="Q68" s="6">
        <v>16</v>
      </c>
      <c r="R68" s="6">
        <v>17</v>
      </c>
      <c r="S68" s="6">
        <v>18</v>
      </c>
      <c r="T68" s="6">
        <v>19</v>
      </c>
      <c r="U68" s="6">
        <v>20</v>
      </c>
      <c r="V68" s="6">
        <v>21</v>
      </c>
      <c r="W68" s="6">
        <v>22</v>
      </c>
      <c r="X68" s="6">
        <v>23</v>
      </c>
      <c r="Y68" s="6">
        <v>24</v>
      </c>
      <c r="Z68" s="6">
        <v>25</v>
      </c>
      <c r="AA68" s="6">
        <v>26</v>
      </c>
      <c r="AB68" s="6">
        <v>27</v>
      </c>
      <c r="AC68" s="6">
        <v>28</v>
      </c>
      <c r="AD68" s="6">
        <v>29</v>
      </c>
      <c r="AE68" s="6">
        <v>30</v>
      </c>
      <c r="AF68" s="6">
        <v>31</v>
      </c>
      <c r="AG68" s="6">
        <v>32</v>
      </c>
      <c r="AH68" s="6">
        <v>33</v>
      </c>
      <c r="AI68" s="6">
        <v>34</v>
      </c>
      <c r="AJ68" s="6">
        <v>35</v>
      </c>
      <c r="AK68" s="6">
        <v>36</v>
      </c>
      <c r="AL68" s="6">
        <v>37</v>
      </c>
      <c r="AM68" s="6">
        <v>38</v>
      </c>
    </row>
    <row r="69" spans="1:39" ht="12.75" customHeight="1" x14ac:dyDescent="0.35">
      <c r="A69" s="6" t="s">
        <v>124</v>
      </c>
      <c r="B69" s="6">
        <f>B68+Intro!$C$13-1</f>
        <v>5</v>
      </c>
      <c r="C69" s="6">
        <f>C68+Intro!$C$13-1</f>
        <v>6</v>
      </c>
      <c r="D69" s="6">
        <f>D68+Intro!$C$13-1</f>
        <v>7</v>
      </c>
      <c r="E69" s="6">
        <f>E68+Intro!$C$13-1</f>
        <v>8</v>
      </c>
      <c r="F69" s="6">
        <f>F68+Intro!$C$13-1</f>
        <v>9</v>
      </c>
      <c r="G69" s="6">
        <f>G68+Intro!$C$13-1</f>
        <v>10</v>
      </c>
      <c r="H69" s="6">
        <f>H68+Intro!$C$13-1</f>
        <v>11</v>
      </c>
      <c r="I69" s="6">
        <f>I68+Intro!$C$13-1</f>
        <v>12</v>
      </c>
      <c r="J69" s="6">
        <f>J68+Intro!$C$13-1</f>
        <v>13</v>
      </c>
      <c r="K69" s="6">
        <f>K68+Intro!$C$13-1</f>
        <v>14</v>
      </c>
      <c r="L69" s="6">
        <f>L68+Intro!$C$13-1</f>
        <v>15</v>
      </c>
      <c r="M69" s="6">
        <f>M68+Intro!$C$13-1</f>
        <v>16</v>
      </c>
      <c r="N69" s="6">
        <f>N68+Intro!$C$13-1</f>
        <v>17</v>
      </c>
      <c r="O69" s="6">
        <f>O68+Intro!$C$13-1</f>
        <v>18</v>
      </c>
      <c r="P69" s="6">
        <f>P68+Intro!$C$13-1</f>
        <v>19</v>
      </c>
      <c r="Q69" s="6">
        <f>Q68+Intro!$C$13-1</f>
        <v>20</v>
      </c>
      <c r="R69" s="6">
        <f>R68+Intro!$C$13-1</f>
        <v>21</v>
      </c>
      <c r="S69" s="6">
        <f>S68+Intro!$C$13-1</f>
        <v>22</v>
      </c>
      <c r="T69" s="6">
        <f>T68+Intro!$C$13-1</f>
        <v>23</v>
      </c>
      <c r="U69" s="6">
        <f>U68+Intro!$C$13-1</f>
        <v>24</v>
      </c>
      <c r="V69" s="6">
        <f>V68+Intro!$C$13-1</f>
        <v>25</v>
      </c>
      <c r="W69" s="6">
        <f>W68+Intro!$C$13-1</f>
        <v>26</v>
      </c>
      <c r="X69" s="6">
        <f>X68+Intro!$C$13-1</f>
        <v>27</v>
      </c>
      <c r="Y69" s="6">
        <f>Y68+Intro!$C$13-1</f>
        <v>28</v>
      </c>
      <c r="Z69" s="6">
        <f>Z68+Intro!$C$13-1</f>
        <v>29</v>
      </c>
      <c r="AA69" s="6">
        <f>AA68+Intro!$C$13-1</f>
        <v>30</v>
      </c>
      <c r="AB69" s="6">
        <f>AB68+Intro!$C$13-1</f>
        <v>31</v>
      </c>
      <c r="AC69" s="6">
        <f>AC68+Intro!$C$13-1</f>
        <v>32</v>
      </c>
      <c r="AD69" s="6">
        <f>AD68+Intro!$C$13-1</f>
        <v>33</v>
      </c>
      <c r="AE69" s="6">
        <f>AE68+Intro!$C$13-1</f>
        <v>34</v>
      </c>
      <c r="AF69" s="6">
        <f>AF68+Intro!$C$13-1</f>
        <v>35</v>
      </c>
      <c r="AG69" s="6">
        <f>AG68+Intro!$C$13-1</f>
        <v>36</v>
      </c>
      <c r="AH69" s="6">
        <f>AH68+Intro!$C$13-1</f>
        <v>37</v>
      </c>
      <c r="AI69" s="6">
        <f>AI68+Intro!$C$13-1</f>
        <v>38</v>
      </c>
      <c r="AJ69" s="6">
        <f>AJ68+Intro!$C$13-1</f>
        <v>39</v>
      </c>
      <c r="AK69" s="6">
        <f>AK68+Intro!$C$13-1</f>
        <v>40</v>
      </c>
      <c r="AL69" s="6">
        <f>AL68+Intro!$C$13-1</f>
        <v>41</v>
      </c>
      <c r="AM69" s="6">
        <f>AM68+Intro!$C$13-1</f>
        <v>42</v>
      </c>
    </row>
    <row r="70" spans="1:39" ht="12.75" customHeight="1" x14ac:dyDescent="0.35">
      <c r="A70" s="68" t="str">
        <f>A3</f>
        <v>Arsenal</v>
      </c>
      <c r="B70" s="9">
        <f t="shared" ref="B70:AM76" si="2">IF(B$69&lt;=38,ROUND(SUMIFS($B47:$AM47,$B$68:$AM$68,"&lt;="&amp;B$69,$B$68:$AM$68,"&gt;="&amp;B$68),3),"")</f>
        <v>0.90100000000000002</v>
      </c>
      <c r="C70" s="9">
        <f t="shared" si="2"/>
        <v>-0.626</v>
      </c>
      <c r="D70" s="9">
        <f t="shared" si="2"/>
        <v>-1.889</v>
      </c>
      <c r="E70" s="9">
        <f t="shared" si="2"/>
        <v>-1.5940000000000001</v>
      </c>
      <c r="F70" s="9">
        <f t="shared" si="2"/>
        <v>-1.5209999999999999</v>
      </c>
      <c r="G70" s="9">
        <f t="shared" si="2"/>
        <v>-1.099</v>
      </c>
      <c r="H70" s="9">
        <f t="shared" si="2"/>
        <v>0.111</v>
      </c>
      <c r="I70" s="9">
        <f t="shared" si="2"/>
        <v>-0.114</v>
      </c>
      <c r="J70" s="9">
        <f t="shared" si="2"/>
        <v>0.27500000000000002</v>
      </c>
      <c r="K70" s="9">
        <f t="shared" si="2"/>
        <v>0.433</v>
      </c>
      <c r="L70" s="9">
        <f t="shared" si="2"/>
        <v>0.90600000000000003</v>
      </c>
      <c r="M70" s="9">
        <f t="shared" si="2"/>
        <v>-0.51500000000000001</v>
      </c>
      <c r="N70" s="9">
        <f t="shared" si="2"/>
        <v>0.44700000000000001</v>
      </c>
      <c r="O70" s="9">
        <f t="shared" si="2"/>
        <v>-0.44700000000000001</v>
      </c>
      <c r="P70" s="9">
        <f t="shared" si="2"/>
        <v>-0.39500000000000002</v>
      </c>
      <c r="Q70" s="9">
        <f t="shared" si="2"/>
        <v>-2.5999999999999999E-2</v>
      </c>
      <c r="R70" s="9">
        <f t="shared" si="2"/>
        <v>0.10199999999999999</v>
      </c>
      <c r="S70" s="9">
        <f t="shared" si="2"/>
        <v>0.312</v>
      </c>
      <c r="T70" s="9">
        <f t="shared" si="2"/>
        <v>0.94399999999999995</v>
      </c>
      <c r="U70" s="9">
        <f t="shared" si="2"/>
        <v>-0.35899999999999999</v>
      </c>
      <c r="V70" s="9">
        <f t="shared" si="2"/>
        <v>0.48299999999999998</v>
      </c>
      <c r="W70" s="9">
        <f t="shared" si="2"/>
        <v>1.145</v>
      </c>
      <c r="X70" s="9">
        <f t="shared" si="2"/>
        <v>0.19700000000000001</v>
      </c>
      <c r="Y70" s="9">
        <f t="shared" si="2"/>
        <v>-0.48699999999999999</v>
      </c>
      <c r="Z70" s="9">
        <f t="shared" si="2"/>
        <v>1.6579999999999999</v>
      </c>
      <c r="AA70" s="9">
        <f t="shared" si="2"/>
        <v>-0.55300000000000005</v>
      </c>
      <c r="AB70" s="9">
        <f t="shared" si="2"/>
        <v>-0.255</v>
      </c>
      <c r="AC70" s="9">
        <f t="shared" si="2"/>
        <v>-0.20300000000000001</v>
      </c>
      <c r="AD70" s="9">
        <f t="shared" si="2"/>
        <v>0.85</v>
      </c>
      <c r="AE70" s="9">
        <f t="shared" si="2"/>
        <v>0.16600000000000001</v>
      </c>
      <c r="AF70" s="9">
        <f t="shared" si="2"/>
        <v>-0.57099999999999995</v>
      </c>
      <c r="AG70" s="9">
        <f t="shared" si="2"/>
        <v>-0.39500000000000002</v>
      </c>
      <c r="AH70" s="9">
        <f t="shared" si="2"/>
        <v>-0.81599999999999995</v>
      </c>
      <c r="AI70" s="9">
        <f t="shared" si="2"/>
        <v>-1.4470000000000001</v>
      </c>
      <c r="AJ70" s="9" t="str">
        <f t="shared" si="2"/>
        <v/>
      </c>
      <c r="AK70" s="9" t="str">
        <f t="shared" si="2"/>
        <v/>
      </c>
      <c r="AL70" s="9" t="str">
        <f t="shared" si="2"/>
        <v/>
      </c>
      <c r="AM70" s="9" t="str">
        <f t="shared" si="2"/>
        <v/>
      </c>
    </row>
    <row r="71" spans="1:39" ht="12.75" customHeight="1" x14ac:dyDescent="0.35">
      <c r="A71" s="68" t="str">
        <f t="shared" ref="A71:A89" si="3">A4</f>
        <v>Bournemouth</v>
      </c>
      <c r="B71" s="9">
        <f t="shared" si="2"/>
        <v>0.46100000000000002</v>
      </c>
      <c r="C71" s="9">
        <f t="shared" si="2"/>
        <v>0.81599999999999995</v>
      </c>
      <c r="D71" s="9">
        <f t="shared" si="2"/>
        <v>0.34200000000000003</v>
      </c>
      <c r="E71" s="9">
        <f t="shared" si="2"/>
        <v>0.97399999999999998</v>
      </c>
      <c r="F71" s="9">
        <f t="shared" si="2"/>
        <v>0.23699999999999999</v>
      </c>
      <c r="G71" s="9">
        <f t="shared" si="2"/>
        <v>-0.36299999999999999</v>
      </c>
      <c r="H71" s="9">
        <f t="shared" si="2"/>
        <v>0.32200000000000001</v>
      </c>
      <c r="I71" s="9">
        <f t="shared" si="2"/>
        <v>0.63700000000000001</v>
      </c>
      <c r="J71" s="9">
        <f t="shared" si="2"/>
        <v>0.216</v>
      </c>
      <c r="K71" s="9">
        <f t="shared" si="2"/>
        <v>2.585</v>
      </c>
      <c r="L71" s="9">
        <f t="shared" si="2"/>
        <v>2.1840000000000002</v>
      </c>
      <c r="M71" s="9">
        <f t="shared" si="2"/>
        <v>2.6579999999999999</v>
      </c>
      <c r="N71" s="9">
        <f t="shared" si="2"/>
        <v>2.6920000000000002</v>
      </c>
      <c r="O71" s="9">
        <f t="shared" si="2"/>
        <v>2.1659999999999999</v>
      </c>
      <c r="P71" s="9">
        <f t="shared" si="2"/>
        <v>1.0609999999999999</v>
      </c>
      <c r="Q71" s="9">
        <f t="shared" si="2"/>
        <v>2.4820000000000002</v>
      </c>
      <c r="R71" s="9">
        <f t="shared" si="2"/>
        <v>1.3240000000000001</v>
      </c>
      <c r="S71" s="9">
        <f t="shared" si="2"/>
        <v>1.6579999999999999</v>
      </c>
      <c r="T71" s="9">
        <f t="shared" si="2"/>
        <v>2.395</v>
      </c>
      <c r="U71" s="9">
        <f t="shared" si="2"/>
        <v>1.921</v>
      </c>
      <c r="V71" s="9">
        <f t="shared" si="2"/>
        <v>0.90100000000000002</v>
      </c>
      <c r="W71" s="9">
        <f t="shared" si="2"/>
        <v>2.427</v>
      </c>
      <c r="X71" s="9">
        <f t="shared" si="2"/>
        <v>1.57</v>
      </c>
      <c r="Y71" s="9">
        <f t="shared" si="2"/>
        <v>3.202</v>
      </c>
      <c r="Z71" s="9">
        <f t="shared" si="2"/>
        <v>3.8860000000000001</v>
      </c>
      <c r="AA71" s="9">
        <f t="shared" si="2"/>
        <v>3.7480000000000002</v>
      </c>
      <c r="AB71" s="9">
        <f t="shared" si="2"/>
        <v>2.2749999999999999</v>
      </c>
      <c r="AC71" s="9">
        <f t="shared" si="2"/>
        <v>2.9740000000000002</v>
      </c>
      <c r="AD71" s="9">
        <f t="shared" si="2"/>
        <v>1.1319999999999999</v>
      </c>
      <c r="AE71" s="9">
        <f t="shared" si="2"/>
        <v>7.9000000000000001E-2</v>
      </c>
      <c r="AF71" s="9">
        <f t="shared" si="2"/>
        <v>-5.6000000000000001E-2</v>
      </c>
      <c r="AG71" s="9">
        <f t="shared" si="2"/>
        <v>0.10199999999999999</v>
      </c>
      <c r="AH71" s="9">
        <f t="shared" si="2"/>
        <v>0.52300000000000002</v>
      </c>
      <c r="AI71" s="9">
        <f t="shared" si="2"/>
        <v>1.0489999999999999</v>
      </c>
      <c r="AJ71" s="9" t="str">
        <f t="shared" si="2"/>
        <v/>
      </c>
      <c r="AK71" s="9" t="str">
        <f t="shared" si="2"/>
        <v/>
      </c>
      <c r="AL71" s="9" t="str">
        <f t="shared" si="2"/>
        <v/>
      </c>
      <c r="AM71" s="9" t="str">
        <f t="shared" si="2"/>
        <v/>
      </c>
    </row>
    <row r="72" spans="1:39" ht="12.75" customHeight="1" x14ac:dyDescent="0.35">
      <c r="A72" s="68" t="str">
        <f t="shared" si="3"/>
        <v>Brighton</v>
      </c>
      <c r="B72" s="9">
        <f t="shared" si="2"/>
        <v>0.996</v>
      </c>
      <c r="C72" s="9">
        <f t="shared" si="2"/>
        <v>1.1539999999999999</v>
      </c>
      <c r="D72" s="9">
        <f t="shared" si="2"/>
        <v>2.996</v>
      </c>
      <c r="E72" s="9">
        <f t="shared" si="2"/>
        <v>1.681</v>
      </c>
      <c r="F72" s="9">
        <f t="shared" si="2"/>
        <v>2.2370000000000001</v>
      </c>
      <c r="G72" s="9">
        <f t="shared" si="2"/>
        <v>1.643</v>
      </c>
      <c r="H72" s="9">
        <f t="shared" si="2"/>
        <v>1.538</v>
      </c>
      <c r="I72" s="9">
        <f t="shared" si="2"/>
        <v>-0.69299999999999995</v>
      </c>
      <c r="J72" s="9">
        <f t="shared" si="2"/>
        <v>-0.32500000000000001</v>
      </c>
      <c r="K72" s="9">
        <f t="shared" si="2"/>
        <v>-0.58799999999999997</v>
      </c>
      <c r="L72" s="9">
        <f t="shared" si="2"/>
        <v>-0.41499999999999998</v>
      </c>
      <c r="M72" s="9">
        <f t="shared" si="2"/>
        <v>-1.0469999999999999</v>
      </c>
      <c r="N72" s="9">
        <f t="shared" si="2"/>
        <v>-0.55300000000000005</v>
      </c>
      <c r="O72" s="9">
        <f t="shared" si="2"/>
        <v>-0.60499999999999998</v>
      </c>
      <c r="P72" s="9">
        <f t="shared" si="2"/>
        <v>-0.60499999999999998</v>
      </c>
      <c r="Q72" s="9">
        <f t="shared" si="2"/>
        <v>-0.60499999999999998</v>
      </c>
      <c r="R72" s="9">
        <f t="shared" si="2"/>
        <v>-0.184</v>
      </c>
      <c r="S72" s="9">
        <f t="shared" si="2"/>
        <v>0.184</v>
      </c>
      <c r="T72" s="9">
        <f t="shared" si="2"/>
        <v>0.81599999999999995</v>
      </c>
      <c r="U72" s="9">
        <f t="shared" si="2"/>
        <v>0.95299999999999996</v>
      </c>
      <c r="V72" s="9">
        <f t="shared" si="2"/>
        <v>1.006</v>
      </c>
      <c r="W72" s="9">
        <f t="shared" si="2"/>
        <v>0.58499999999999996</v>
      </c>
      <c r="X72" s="9">
        <f t="shared" si="2"/>
        <v>0.32200000000000001</v>
      </c>
      <c r="Y72" s="9">
        <f t="shared" si="2"/>
        <v>-0.36299999999999999</v>
      </c>
      <c r="Z72" s="9">
        <f t="shared" si="2"/>
        <v>-0.92100000000000004</v>
      </c>
      <c r="AA72" s="9">
        <f t="shared" si="2"/>
        <v>-7.9000000000000001E-2</v>
      </c>
      <c r="AB72" s="9">
        <f t="shared" si="2"/>
        <v>-0.59199999999999997</v>
      </c>
      <c r="AC72" s="9">
        <f t="shared" si="2"/>
        <v>-1.4870000000000001</v>
      </c>
      <c r="AD72" s="9">
        <f t="shared" si="2"/>
        <v>-0.69699999999999995</v>
      </c>
      <c r="AE72" s="9">
        <f t="shared" si="2"/>
        <v>-0.32900000000000001</v>
      </c>
      <c r="AF72" s="9">
        <f t="shared" si="2"/>
        <v>-0.71599999999999997</v>
      </c>
      <c r="AG72" s="9">
        <f t="shared" si="2"/>
        <v>-0.308</v>
      </c>
      <c r="AH72" s="9">
        <f t="shared" si="2"/>
        <v>1.85</v>
      </c>
      <c r="AI72" s="9">
        <f t="shared" si="2"/>
        <v>1.903</v>
      </c>
      <c r="AJ72" s="9" t="str">
        <f t="shared" si="2"/>
        <v/>
      </c>
      <c r="AK72" s="9" t="str">
        <f t="shared" si="2"/>
        <v/>
      </c>
      <c r="AL72" s="9" t="str">
        <f t="shared" si="2"/>
        <v/>
      </c>
      <c r="AM72" s="9" t="str">
        <f t="shared" si="2"/>
        <v/>
      </c>
    </row>
    <row r="73" spans="1:39" ht="12.75" customHeight="1" x14ac:dyDescent="0.35">
      <c r="A73" s="68" t="str">
        <f t="shared" si="3"/>
        <v>Burnley</v>
      </c>
      <c r="B73" s="9">
        <f t="shared" si="2"/>
        <v>-2.4860000000000002</v>
      </c>
      <c r="C73" s="9">
        <f t="shared" si="2"/>
        <v>-2.802</v>
      </c>
      <c r="D73" s="9">
        <f t="shared" si="2"/>
        <v>-2.4540000000000002</v>
      </c>
      <c r="E73" s="9">
        <f t="shared" si="2"/>
        <v>-3.0649999999999999</v>
      </c>
      <c r="F73" s="9">
        <f t="shared" si="2"/>
        <v>-1.171</v>
      </c>
      <c r="G73" s="9">
        <f t="shared" si="2"/>
        <v>-0.88900000000000001</v>
      </c>
      <c r="H73" s="9">
        <f t="shared" si="2"/>
        <v>-0.36299999999999999</v>
      </c>
      <c r="I73" s="9">
        <f t="shared" si="2"/>
        <v>-2.5999999999999999E-2</v>
      </c>
      <c r="J73" s="9">
        <f t="shared" si="2"/>
        <v>0.28899999999999998</v>
      </c>
      <c r="K73" s="9">
        <f t="shared" si="2"/>
        <v>-1.395</v>
      </c>
      <c r="L73" s="9">
        <f t="shared" si="2"/>
        <v>-1.026</v>
      </c>
      <c r="M73" s="9">
        <f t="shared" si="2"/>
        <v>-2.0259999999999998</v>
      </c>
      <c r="N73" s="9">
        <f t="shared" si="2"/>
        <v>-1.2370000000000001</v>
      </c>
      <c r="O73" s="9">
        <f t="shared" si="2"/>
        <v>0.92100000000000004</v>
      </c>
      <c r="P73" s="9">
        <f t="shared" si="2"/>
        <v>-2.5999999999999999E-2</v>
      </c>
      <c r="Q73" s="9">
        <f t="shared" si="2"/>
        <v>-0.81599999999999995</v>
      </c>
      <c r="R73" s="9">
        <f t="shared" si="2"/>
        <v>-0.23699999999999999</v>
      </c>
      <c r="S73" s="9">
        <f t="shared" si="2"/>
        <v>-1.8460000000000001</v>
      </c>
      <c r="T73" s="9">
        <f t="shared" si="2"/>
        <v>-3.2669999999999999</v>
      </c>
      <c r="U73" s="9">
        <f t="shared" si="2"/>
        <v>-1.8460000000000001</v>
      </c>
      <c r="V73" s="9">
        <f t="shared" si="2"/>
        <v>-2.214</v>
      </c>
      <c r="W73" s="9">
        <f t="shared" si="2"/>
        <v>-1.7929999999999999</v>
      </c>
      <c r="X73" s="9">
        <f t="shared" si="2"/>
        <v>-0.76300000000000001</v>
      </c>
      <c r="Y73" s="9">
        <f t="shared" si="2"/>
        <v>-1.079</v>
      </c>
      <c r="Z73" s="9">
        <f t="shared" si="2"/>
        <v>-2.5</v>
      </c>
      <c r="AA73" s="9">
        <f t="shared" si="2"/>
        <v>-0.76300000000000001</v>
      </c>
      <c r="AB73" s="9">
        <f t="shared" si="2"/>
        <v>-0.65800000000000003</v>
      </c>
      <c r="AC73" s="9">
        <f t="shared" si="2"/>
        <v>-1.778</v>
      </c>
      <c r="AD73" s="9">
        <f t="shared" si="2"/>
        <v>-1.5149999999999999</v>
      </c>
      <c r="AE73" s="9">
        <f t="shared" si="2"/>
        <v>-1.8169999999999999</v>
      </c>
      <c r="AF73" s="9">
        <f t="shared" si="2"/>
        <v>-2.6070000000000002</v>
      </c>
      <c r="AG73" s="9">
        <f t="shared" si="2"/>
        <v>-1.87</v>
      </c>
      <c r="AH73" s="9">
        <f t="shared" si="2"/>
        <v>-0.80300000000000005</v>
      </c>
      <c r="AI73" s="9">
        <f t="shared" si="2"/>
        <v>-1.3819999999999999</v>
      </c>
      <c r="AJ73" s="9" t="str">
        <f t="shared" si="2"/>
        <v/>
      </c>
      <c r="AK73" s="9" t="str">
        <f t="shared" si="2"/>
        <v/>
      </c>
      <c r="AL73" s="9" t="str">
        <f t="shared" si="2"/>
        <v/>
      </c>
      <c r="AM73" s="9" t="str">
        <f t="shared" si="2"/>
        <v/>
      </c>
    </row>
    <row r="74" spans="1:39" ht="12.75" customHeight="1" x14ac:dyDescent="0.35">
      <c r="A74" s="68" t="str">
        <f t="shared" si="3"/>
        <v>Cardiff</v>
      </c>
      <c r="B74" s="9">
        <f t="shared" si="2"/>
        <v>2.1999999999999999E-2</v>
      </c>
      <c r="C74" s="9">
        <f t="shared" si="2"/>
        <v>0.76200000000000001</v>
      </c>
      <c r="D74" s="9">
        <f t="shared" si="2"/>
        <v>0.86699999999999999</v>
      </c>
      <c r="E74" s="9">
        <f t="shared" si="2"/>
        <v>2.1309999999999998</v>
      </c>
      <c r="F74" s="9">
        <f t="shared" si="2"/>
        <v>1.837</v>
      </c>
      <c r="G74" s="9">
        <f t="shared" si="2"/>
        <v>2.6269999999999998</v>
      </c>
      <c r="H74" s="9">
        <f t="shared" si="2"/>
        <v>1.89</v>
      </c>
      <c r="I74" s="9">
        <f t="shared" si="2"/>
        <v>1.3640000000000001</v>
      </c>
      <c r="J74" s="9">
        <f t="shared" si="2"/>
        <v>0.73199999999999998</v>
      </c>
      <c r="K74" s="9">
        <f t="shared" si="2"/>
        <v>0.64200000000000002</v>
      </c>
      <c r="L74" s="9">
        <f t="shared" si="2"/>
        <v>-0.46300000000000002</v>
      </c>
      <c r="M74" s="9">
        <f t="shared" si="2"/>
        <v>-1.2</v>
      </c>
      <c r="N74" s="9">
        <f t="shared" si="2"/>
        <v>-4.4999999999999998E-2</v>
      </c>
      <c r="O74" s="9">
        <f t="shared" si="2"/>
        <v>-0.2</v>
      </c>
      <c r="P74" s="9">
        <f t="shared" si="2"/>
        <v>0.91700000000000004</v>
      </c>
      <c r="Q74" s="9">
        <f t="shared" si="2"/>
        <v>0.96899999999999997</v>
      </c>
      <c r="R74" s="9">
        <f t="shared" si="2"/>
        <v>1.8640000000000001</v>
      </c>
      <c r="S74" s="9">
        <f t="shared" si="2"/>
        <v>0.81499999999999995</v>
      </c>
      <c r="T74" s="9">
        <f t="shared" si="2"/>
        <v>0.60099999999999998</v>
      </c>
      <c r="U74" s="9">
        <f t="shared" si="2"/>
        <v>1.917</v>
      </c>
      <c r="V74" s="9">
        <f t="shared" si="2"/>
        <v>1.341</v>
      </c>
      <c r="W74" s="9">
        <f t="shared" si="2"/>
        <v>0.86399999999999999</v>
      </c>
      <c r="X74" s="9">
        <f t="shared" si="2"/>
        <v>1.127</v>
      </c>
      <c r="Y74" s="9">
        <f t="shared" si="2"/>
        <v>0.60399999999999998</v>
      </c>
      <c r="Z74" s="9">
        <f t="shared" si="2"/>
        <v>-1.0980000000000001</v>
      </c>
      <c r="AA74" s="9">
        <f t="shared" si="2"/>
        <v>-0.83499999999999996</v>
      </c>
      <c r="AB74" s="9">
        <f t="shared" si="2"/>
        <v>-0.625</v>
      </c>
      <c r="AC74" s="9">
        <f t="shared" si="2"/>
        <v>0.16500000000000001</v>
      </c>
      <c r="AD74" s="9">
        <f t="shared" si="2"/>
        <v>2.7930000000000001</v>
      </c>
      <c r="AE74" s="9">
        <f t="shared" si="2"/>
        <v>2.496</v>
      </c>
      <c r="AF74" s="9">
        <f t="shared" si="2"/>
        <v>3.2850000000000001</v>
      </c>
      <c r="AG74" s="9">
        <f t="shared" si="2"/>
        <v>3.0019999999999998</v>
      </c>
      <c r="AH74" s="9">
        <f t="shared" si="2"/>
        <v>2.1589999999999998</v>
      </c>
      <c r="AI74" s="9">
        <f t="shared" si="2"/>
        <v>0.94899999999999995</v>
      </c>
      <c r="AJ74" s="9" t="str">
        <f t="shared" si="2"/>
        <v/>
      </c>
      <c r="AK74" s="9" t="str">
        <f t="shared" si="2"/>
        <v/>
      </c>
      <c r="AL74" s="9" t="str">
        <f t="shared" si="2"/>
        <v/>
      </c>
      <c r="AM74" s="9" t="str">
        <f t="shared" si="2"/>
        <v/>
      </c>
    </row>
    <row r="75" spans="1:39" ht="12.75" customHeight="1" x14ac:dyDescent="0.35">
      <c r="A75" s="68" t="str">
        <f t="shared" si="3"/>
        <v>Chelsea</v>
      </c>
      <c r="B75" s="9">
        <f t="shared" si="2"/>
        <v>-4.0129999999999999</v>
      </c>
      <c r="C75" s="9">
        <f t="shared" si="2"/>
        <v>-3.5920000000000001</v>
      </c>
      <c r="D75" s="9">
        <f t="shared" si="2"/>
        <v>-2.5920000000000001</v>
      </c>
      <c r="E75" s="9">
        <f t="shared" si="2"/>
        <v>-2.645</v>
      </c>
      <c r="F75" s="9">
        <f t="shared" si="2"/>
        <v>-2.0659999999999998</v>
      </c>
      <c r="G75" s="9">
        <f t="shared" si="2"/>
        <v>-1.4470000000000001</v>
      </c>
      <c r="H75" s="9">
        <f t="shared" si="2"/>
        <v>-2.1840000000000002</v>
      </c>
      <c r="I75" s="9">
        <f t="shared" si="2"/>
        <v>-3.395</v>
      </c>
      <c r="J75" s="9">
        <f t="shared" si="2"/>
        <v>-2.3420000000000001</v>
      </c>
      <c r="K75" s="9">
        <f t="shared" si="2"/>
        <v>-3.1619999999999999</v>
      </c>
      <c r="L75" s="9">
        <f t="shared" si="2"/>
        <v>-2.8639999999999999</v>
      </c>
      <c r="M75" s="9">
        <f t="shared" si="2"/>
        <v>-1.3380000000000001</v>
      </c>
      <c r="N75" s="9">
        <f t="shared" si="2"/>
        <v>-0.60099999999999998</v>
      </c>
      <c r="O75" s="9">
        <f t="shared" si="2"/>
        <v>-1.391</v>
      </c>
      <c r="P75" s="9">
        <f t="shared" si="2"/>
        <v>-0.41299999999999998</v>
      </c>
      <c r="Q75" s="9">
        <f t="shared" si="2"/>
        <v>-2.5999999999999999E-2</v>
      </c>
      <c r="R75" s="9">
        <f t="shared" si="2"/>
        <v>-1.5</v>
      </c>
      <c r="S75" s="9">
        <f t="shared" si="2"/>
        <v>-2.1320000000000001</v>
      </c>
      <c r="T75" s="9">
        <f t="shared" si="2"/>
        <v>-0.60499999999999998</v>
      </c>
      <c r="U75" s="9">
        <f t="shared" si="2"/>
        <v>-0.65800000000000003</v>
      </c>
      <c r="V75" s="9">
        <f t="shared" si="2"/>
        <v>-1.8680000000000001</v>
      </c>
      <c r="W75" s="9">
        <f t="shared" si="2"/>
        <v>0.76300000000000001</v>
      </c>
      <c r="X75" s="9">
        <f t="shared" si="2"/>
        <v>0.34200000000000003</v>
      </c>
      <c r="Y75" s="9">
        <f t="shared" si="2"/>
        <v>-1.026</v>
      </c>
      <c r="Z75" s="9">
        <f t="shared" si="2"/>
        <v>-1.415</v>
      </c>
      <c r="AA75" s="9">
        <f t="shared" si="2"/>
        <v>-1.377</v>
      </c>
      <c r="AB75" s="9">
        <f t="shared" si="2"/>
        <v>-3.1139999999999999</v>
      </c>
      <c r="AC75" s="9">
        <f t="shared" si="2"/>
        <v>-2.3450000000000002</v>
      </c>
      <c r="AD75" s="9">
        <f t="shared" si="2"/>
        <v>-2.8719999999999999</v>
      </c>
      <c r="AE75" s="9">
        <f t="shared" si="2"/>
        <v>-1.4830000000000001</v>
      </c>
      <c r="AF75" s="9">
        <f t="shared" si="2"/>
        <v>-1.099</v>
      </c>
      <c r="AG75" s="9">
        <f t="shared" si="2"/>
        <v>-0.57299999999999995</v>
      </c>
      <c r="AH75" s="9">
        <f t="shared" si="2"/>
        <v>-0.97399999999999998</v>
      </c>
      <c r="AI75" s="9">
        <f t="shared" si="2"/>
        <v>-0.60499999999999998</v>
      </c>
      <c r="AJ75" s="9" t="str">
        <f t="shared" si="2"/>
        <v/>
      </c>
      <c r="AK75" s="9" t="str">
        <f t="shared" si="2"/>
        <v/>
      </c>
      <c r="AL75" s="9" t="str">
        <f t="shared" si="2"/>
        <v/>
      </c>
      <c r="AM75" s="9" t="str">
        <f t="shared" si="2"/>
        <v/>
      </c>
    </row>
    <row r="76" spans="1:39" ht="12.75" customHeight="1" x14ac:dyDescent="0.35">
      <c r="A76" s="68" t="str">
        <f t="shared" si="3"/>
        <v>Crystal Palace</v>
      </c>
      <c r="B76" s="9">
        <f t="shared" si="2"/>
        <v>5.8000000000000003E-2</v>
      </c>
      <c r="C76" s="9">
        <f t="shared" si="2"/>
        <v>-2.5999999999999999E-2</v>
      </c>
      <c r="D76" s="9">
        <f t="shared" si="2"/>
        <v>-0.65800000000000003</v>
      </c>
      <c r="E76" s="9">
        <f t="shared" si="2"/>
        <v>-1.462</v>
      </c>
      <c r="F76" s="9">
        <f t="shared" si="2"/>
        <v>-0.83099999999999996</v>
      </c>
      <c r="G76" s="9">
        <f t="shared" si="2"/>
        <v>-0.67300000000000004</v>
      </c>
      <c r="H76" s="9">
        <f t="shared" si="2"/>
        <v>1.2E-2</v>
      </c>
      <c r="I76" s="9">
        <f t="shared" si="2"/>
        <v>0.38</v>
      </c>
      <c r="J76" s="9">
        <f t="shared" si="2"/>
        <v>1.7629999999999999</v>
      </c>
      <c r="K76" s="9">
        <f t="shared" si="2"/>
        <v>1.2889999999999999</v>
      </c>
      <c r="L76" s="9">
        <f t="shared" si="2"/>
        <v>1.5529999999999999</v>
      </c>
      <c r="M76" s="9">
        <f t="shared" si="2"/>
        <v>1.2370000000000001</v>
      </c>
      <c r="N76" s="9">
        <f t="shared" si="2"/>
        <v>1.079</v>
      </c>
      <c r="O76" s="9">
        <f t="shared" si="2"/>
        <v>2.2890000000000001</v>
      </c>
      <c r="P76" s="9">
        <f t="shared" si="2"/>
        <v>1.776</v>
      </c>
      <c r="Q76" s="9">
        <f t="shared" si="2"/>
        <v>2.145</v>
      </c>
      <c r="R76" s="9">
        <f t="shared" si="2"/>
        <v>2.0209999999999999</v>
      </c>
      <c r="S76" s="9">
        <f t="shared" si="2"/>
        <v>1.284</v>
      </c>
      <c r="T76" s="9">
        <f t="shared" si="2"/>
        <v>0.442</v>
      </c>
      <c r="U76" s="9">
        <f t="shared" si="2"/>
        <v>1.008</v>
      </c>
      <c r="V76" s="9">
        <f t="shared" si="2"/>
        <v>8.3000000000000004E-2</v>
      </c>
      <c r="W76" s="9">
        <f t="shared" si="2"/>
        <v>0.154</v>
      </c>
      <c r="X76" s="9">
        <f t="shared" si="2"/>
        <v>0.628</v>
      </c>
      <c r="Y76" s="9">
        <f t="shared" si="2"/>
        <v>-0.214</v>
      </c>
      <c r="Z76" s="9">
        <f t="shared" si="2"/>
        <v>-0.42499999999999999</v>
      </c>
      <c r="AA76" s="9">
        <f t="shared" si="2"/>
        <v>-0.65800000000000003</v>
      </c>
      <c r="AB76" s="9">
        <f t="shared" si="2"/>
        <v>0.23699999999999999</v>
      </c>
      <c r="AC76" s="9">
        <f t="shared" ref="AC76:AM76" si="4">IF(AC$69&lt;=38,ROUND(SUMIFS($B53:$AM53,$B$68:$AM$68,"&lt;="&amp;AC$69,$B$68:$AM$68,"&gt;="&amp;AC$68),3),"")</f>
        <v>-0.5</v>
      </c>
      <c r="AD76" s="9">
        <f t="shared" si="4"/>
        <v>-0.92100000000000004</v>
      </c>
      <c r="AE76" s="9">
        <f t="shared" si="4"/>
        <v>0.55300000000000005</v>
      </c>
      <c r="AF76" s="9">
        <f t="shared" si="4"/>
        <v>2.9209999999999998</v>
      </c>
      <c r="AG76" s="9">
        <f t="shared" si="4"/>
        <v>1.605</v>
      </c>
      <c r="AH76" s="9">
        <f t="shared" si="4"/>
        <v>2.0059999999999998</v>
      </c>
      <c r="AI76" s="9">
        <f t="shared" si="4"/>
        <v>1.8480000000000001</v>
      </c>
      <c r="AJ76" s="9" t="str">
        <f t="shared" si="4"/>
        <v/>
      </c>
      <c r="AK76" s="9" t="str">
        <f t="shared" si="4"/>
        <v/>
      </c>
      <c r="AL76" s="9" t="str">
        <f t="shared" si="4"/>
        <v/>
      </c>
      <c r="AM76" s="9" t="str">
        <f t="shared" si="4"/>
        <v/>
      </c>
    </row>
    <row r="77" spans="1:39" ht="12.75" customHeight="1" x14ac:dyDescent="0.35">
      <c r="A77" s="68" t="str">
        <f t="shared" si="3"/>
        <v>Everton</v>
      </c>
      <c r="B77" s="9">
        <f t="shared" ref="B77:AM83" si="5">IF(B$69&lt;=38,ROUND(SUMIFS($B54:$AM54,$B$68:$AM$68,"&lt;="&amp;B$69,$B$68:$AM$68,"&gt;="&amp;B$68),3),"")</f>
        <v>-0.83399999999999996</v>
      </c>
      <c r="C77" s="9">
        <f t="shared" si="5"/>
        <v>0.86799999999999999</v>
      </c>
      <c r="D77" s="9">
        <f t="shared" si="5"/>
        <v>0.73299999999999998</v>
      </c>
      <c r="E77" s="9">
        <f t="shared" si="5"/>
        <v>0.68100000000000005</v>
      </c>
      <c r="F77" s="9">
        <f t="shared" si="5"/>
        <v>0.89100000000000001</v>
      </c>
      <c r="G77" s="9">
        <f t="shared" si="5"/>
        <v>2.3650000000000002</v>
      </c>
      <c r="H77" s="9">
        <f t="shared" si="5"/>
        <v>-0.68799999999999994</v>
      </c>
      <c r="I77" s="9">
        <f t="shared" si="5"/>
        <v>0.86799999999999999</v>
      </c>
      <c r="J77" s="9">
        <f t="shared" si="5"/>
        <v>-0.64500000000000002</v>
      </c>
      <c r="K77" s="9">
        <f t="shared" si="5"/>
        <v>1.6180000000000001</v>
      </c>
      <c r="L77" s="9">
        <f t="shared" si="5"/>
        <v>-0.17100000000000001</v>
      </c>
      <c r="M77" s="9">
        <f t="shared" si="5"/>
        <v>0.19700000000000001</v>
      </c>
      <c r="N77" s="9">
        <f t="shared" si="5"/>
        <v>1.829</v>
      </c>
      <c r="O77" s="9">
        <f t="shared" si="5"/>
        <v>3.0790000000000002</v>
      </c>
      <c r="P77" s="9">
        <f t="shared" si="5"/>
        <v>1.5529999999999999</v>
      </c>
      <c r="Q77" s="9">
        <f t="shared" si="5"/>
        <v>2.605</v>
      </c>
      <c r="R77" s="9">
        <f t="shared" si="5"/>
        <v>3.3420000000000001</v>
      </c>
      <c r="S77" s="9">
        <f t="shared" si="5"/>
        <v>0.39500000000000002</v>
      </c>
      <c r="T77" s="9">
        <f t="shared" si="5"/>
        <v>0.39500000000000002</v>
      </c>
      <c r="U77" s="9">
        <f t="shared" si="5"/>
        <v>0.39500000000000002</v>
      </c>
      <c r="V77" s="9">
        <f t="shared" si="5"/>
        <v>-0.93600000000000005</v>
      </c>
      <c r="W77" s="9">
        <f t="shared" si="5"/>
        <v>-0.40899999999999997</v>
      </c>
      <c r="X77" s="9">
        <f t="shared" si="5"/>
        <v>0.95899999999999996</v>
      </c>
      <c r="Y77" s="9">
        <f t="shared" si="5"/>
        <v>0.88600000000000001</v>
      </c>
      <c r="Z77" s="9">
        <f t="shared" si="5"/>
        <v>1.359</v>
      </c>
      <c r="AA77" s="9">
        <f t="shared" si="5"/>
        <v>2.532</v>
      </c>
      <c r="AB77" s="9">
        <f t="shared" si="5"/>
        <v>2.0579999999999998</v>
      </c>
      <c r="AC77" s="9">
        <f t="shared" si="5"/>
        <v>1.69</v>
      </c>
      <c r="AD77" s="9">
        <f t="shared" si="5"/>
        <v>1.026</v>
      </c>
      <c r="AE77" s="9">
        <f t="shared" si="5"/>
        <v>0.69</v>
      </c>
      <c r="AF77" s="9">
        <f t="shared" si="5"/>
        <v>0.42699999999999999</v>
      </c>
      <c r="AG77" s="9">
        <f t="shared" si="5"/>
        <v>1.006</v>
      </c>
      <c r="AH77" s="9">
        <f t="shared" si="5"/>
        <v>5.8000000000000003E-2</v>
      </c>
      <c r="AI77" s="9">
        <f t="shared" si="5"/>
        <v>1.8480000000000001</v>
      </c>
      <c r="AJ77" s="9" t="str">
        <f t="shared" si="5"/>
        <v/>
      </c>
      <c r="AK77" s="9" t="str">
        <f t="shared" si="5"/>
        <v/>
      </c>
      <c r="AL77" s="9" t="str">
        <f t="shared" si="5"/>
        <v/>
      </c>
      <c r="AM77" s="9" t="str">
        <f t="shared" si="5"/>
        <v/>
      </c>
    </row>
    <row r="78" spans="1:39" ht="12.75" customHeight="1" x14ac:dyDescent="0.35">
      <c r="A78" s="68" t="str">
        <f t="shared" si="3"/>
        <v>Fulham</v>
      </c>
      <c r="B78" s="9">
        <f t="shared" si="5"/>
        <v>3.1560000000000001</v>
      </c>
      <c r="C78" s="9">
        <f t="shared" si="5"/>
        <v>3.2090000000000001</v>
      </c>
      <c r="D78" s="9">
        <f t="shared" si="5"/>
        <v>2.577</v>
      </c>
      <c r="E78" s="9">
        <f t="shared" si="5"/>
        <v>2.577</v>
      </c>
      <c r="F78" s="9">
        <f t="shared" si="5"/>
        <v>2.294</v>
      </c>
      <c r="G78" s="9">
        <f t="shared" si="5"/>
        <v>-0.27700000000000002</v>
      </c>
      <c r="H78" s="9">
        <f t="shared" si="5"/>
        <v>3.1E-2</v>
      </c>
      <c r="I78" s="9">
        <f t="shared" si="5"/>
        <v>0.92500000000000004</v>
      </c>
      <c r="J78" s="9">
        <f t="shared" si="5"/>
        <v>0.76700000000000002</v>
      </c>
      <c r="K78" s="9">
        <f t="shared" si="5"/>
        <v>1.367</v>
      </c>
      <c r="L78" s="9">
        <f t="shared" si="5"/>
        <v>1.998</v>
      </c>
      <c r="M78" s="9">
        <f t="shared" si="5"/>
        <v>3.1560000000000001</v>
      </c>
      <c r="N78" s="9">
        <f t="shared" si="5"/>
        <v>1.6910000000000001</v>
      </c>
      <c r="O78" s="9">
        <f t="shared" si="5"/>
        <v>2.262</v>
      </c>
      <c r="P78" s="9">
        <f t="shared" si="5"/>
        <v>0.99199999999999999</v>
      </c>
      <c r="Q78" s="9">
        <f t="shared" si="5"/>
        <v>-8.0000000000000002E-3</v>
      </c>
      <c r="R78" s="9">
        <f t="shared" si="5"/>
        <v>0.83399999999999996</v>
      </c>
      <c r="S78" s="9">
        <f t="shared" si="5"/>
        <v>0.77300000000000002</v>
      </c>
      <c r="T78" s="9">
        <f t="shared" si="5"/>
        <v>1.097</v>
      </c>
      <c r="U78" s="9">
        <f t="shared" si="5"/>
        <v>0.95399999999999996</v>
      </c>
      <c r="V78" s="9">
        <f t="shared" si="5"/>
        <v>2.2090000000000001</v>
      </c>
      <c r="W78" s="9">
        <f t="shared" si="5"/>
        <v>0.58599999999999997</v>
      </c>
      <c r="X78" s="9">
        <f t="shared" si="5"/>
        <v>1.0069999999999999</v>
      </c>
      <c r="Y78" s="9">
        <f t="shared" si="5"/>
        <v>0.63</v>
      </c>
      <c r="Z78" s="9">
        <f t="shared" si="5"/>
        <v>1.788</v>
      </c>
      <c r="AA78" s="9">
        <f t="shared" si="5"/>
        <v>1.577</v>
      </c>
      <c r="AB78" s="9">
        <f t="shared" si="5"/>
        <v>2.0510000000000002</v>
      </c>
      <c r="AC78" s="9">
        <f t="shared" si="5"/>
        <v>2.7959999999999998</v>
      </c>
      <c r="AD78" s="9">
        <f t="shared" si="5"/>
        <v>3.165</v>
      </c>
      <c r="AE78" s="9">
        <f t="shared" si="5"/>
        <v>2.323</v>
      </c>
      <c r="AF78" s="9">
        <f t="shared" si="5"/>
        <v>2.375</v>
      </c>
      <c r="AG78" s="9">
        <f t="shared" si="5"/>
        <v>0.86199999999999999</v>
      </c>
      <c r="AH78" s="9">
        <f t="shared" si="5"/>
        <v>-7.0000000000000001E-3</v>
      </c>
      <c r="AI78" s="9">
        <f t="shared" si="5"/>
        <v>-0.84099999999999997</v>
      </c>
      <c r="AJ78" s="9" t="str">
        <f t="shared" si="5"/>
        <v/>
      </c>
      <c r="AK78" s="9" t="str">
        <f t="shared" si="5"/>
        <v/>
      </c>
      <c r="AL78" s="9" t="str">
        <f t="shared" si="5"/>
        <v/>
      </c>
      <c r="AM78" s="9" t="str">
        <f t="shared" si="5"/>
        <v/>
      </c>
    </row>
    <row r="79" spans="1:39" ht="12.75" customHeight="1" x14ac:dyDescent="0.35">
      <c r="A79" s="68" t="str">
        <f t="shared" si="3"/>
        <v>Huddersfield</v>
      </c>
      <c r="B79" s="9">
        <f t="shared" si="5"/>
        <v>1.776</v>
      </c>
      <c r="C79" s="9">
        <f t="shared" si="5"/>
        <v>1.829</v>
      </c>
      <c r="D79" s="9">
        <f t="shared" si="5"/>
        <v>-1.2999999999999999E-2</v>
      </c>
      <c r="E79" s="9">
        <f t="shared" si="5"/>
        <v>0.71099999999999997</v>
      </c>
      <c r="F79" s="9">
        <f t="shared" si="5"/>
        <v>0.86799999999999999</v>
      </c>
      <c r="G79" s="9">
        <f t="shared" si="5"/>
        <v>1.8680000000000001</v>
      </c>
      <c r="H79" s="9">
        <f t="shared" si="5"/>
        <v>0.89100000000000001</v>
      </c>
      <c r="I79" s="9">
        <f t="shared" si="5"/>
        <v>0.36499999999999999</v>
      </c>
      <c r="J79" s="9">
        <f t="shared" si="5"/>
        <v>0.66200000000000003</v>
      </c>
      <c r="K79" s="9">
        <f t="shared" si="5"/>
        <v>-0.86399999999999999</v>
      </c>
      <c r="L79" s="9">
        <f t="shared" si="5"/>
        <v>-0.91700000000000004</v>
      </c>
      <c r="M79" s="9">
        <f t="shared" si="5"/>
        <v>1.587</v>
      </c>
      <c r="N79" s="9">
        <f t="shared" si="5"/>
        <v>1.2709999999999999</v>
      </c>
      <c r="O79" s="9">
        <f t="shared" si="5"/>
        <v>0.60499999999999998</v>
      </c>
      <c r="P79" s="9">
        <f t="shared" si="5"/>
        <v>2.5</v>
      </c>
      <c r="Q79" s="9">
        <f t="shared" si="5"/>
        <v>2.1110000000000002</v>
      </c>
      <c r="R79" s="9">
        <f t="shared" si="5"/>
        <v>-9.9000000000000005E-2</v>
      </c>
      <c r="S79" s="9">
        <f t="shared" si="5"/>
        <v>0.35399999999999998</v>
      </c>
      <c r="T79" s="9">
        <f t="shared" si="5"/>
        <v>1.827</v>
      </c>
      <c r="U79" s="9">
        <f t="shared" si="5"/>
        <v>0.248</v>
      </c>
      <c r="V79" s="9">
        <f t="shared" si="5"/>
        <v>0.84799999999999998</v>
      </c>
      <c r="W79" s="9">
        <f t="shared" si="5"/>
        <v>0.84799999999999998</v>
      </c>
      <c r="X79" s="9">
        <f t="shared" si="5"/>
        <v>0.97399999999999998</v>
      </c>
      <c r="Y79" s="9">
        <f t="shared" si="5"/>
        <v>-0.72499999999999998</v>
      </c>
      <c r="Z79" s="9">
        <f t="shared" si="5"/>
        <v>0.11700000000000001</v>
      </c>
      <c r="AA79" s="9">
        <f t="shared" si="5"/>
        <v>-0.88300000000000001</v>
      </c>
      <c r="AB79" s="9">
        <f t="shared" si="5"/>
        <v>-0.252</v>
      </c>
      <c r="AC79" s="9">
        <f t="shared" si="5"/>
        <v>0.16900000000000001</v>
      </c>
      <c r="AD79" s="9">
        <f t="shared" si="5"/>
        <v>1.1319999999999999</v>
      </c>
      <c r="AE79" s="9">
        <f t="shared" si="5"/>
        <v>1.974</v>
      </c>
      <c r="AF79" s="9">
        <f t="shared" si="5"/>
        <v>1.8680000000000001</v>
      </c>
      <c r="AG79" s="9">
        <f t="shared" si="5"/>
        <v>2.9740000000000002</v>
      </c>
      <c r="AH79" s="9">
        <f t="shared" si="5"/>
        <v>2.605</v>
      </c>
      <c r="AI79" s="9">
        <f t="shared" si="5"/>
        <v>2.4470000000000001</v>
      </c>
      <c r="AJ79" s="9" t="str">
        <f t="shared" si="5"/>
        <v/>
      </c>
      <c r="AK79" s="9" t="str">
        <f t="shared" si="5"/>
        <v/>
      </c>
      <c r="AL79" s="9" t="str">
        <f t="shared" si="5"/>
        <v/>
      </c>
      <c r="AM79" s="9" t="str">
        <f t="shared" si="5"/>
        <v/>
      </c>
    </row>
    <row r="80" spans="1:39" ht="12.75" customHeight="1" x14ac:dyDescent="0.35">
      <c r="A80" s="68" t="str">
        <f t="shared" si="3"/>
        <v>Leicester</v>
      </c>
      <c r="B80" s="9">
        <f t="shared" si="5"/>
        <v>2.0640000000000001</v>
      </c>
      <c r="C80" s="9">
        <f t="shared" si="5"/>
        <v>-0.14599999999999999</v>
      </c>
      <c r="D80" s="9">
        <f t="shared" si="5"/>
        <v>1.1319999999999999</v>
      </c>
      <c r="E80" s="9">
        <f t="shared" si="5"/>
        <v>7.9000000000000001E-2</v>
      </c>
      <c r="F80" s="9">
        <f t="shared" si="5"/>
        <v>1.7110000000000001</v>
      </c>
      <c r="G80" s="9">
        <f t="shared" si="5"/>
        <v>0.76300000000000001</v>
      </c>
      <c r="H80" s="9">
        <f t="shared" si="5"/>
        <v>1.9530000000000001</v>
      </c>
      <c r="I80" s="9">
        <f t="shared" si="5"/>
        <v>1.0580000000000001</v>
      </c>
      <c r="J80" s="9">
        <f t="shared" si="5"/>
        <v>2.3220000000000001</v>
      </c>
      <c r="K80" s="9">
        <f t="shared" si="5"/>
        <v>-0.46800000000000003</v>
      </c>
      <c r="L80" s="9">
        <f t="shared" si="5"/>
        <v>9.0999999999999998E-2</v>
      </c>
      <c r="M80" s="9">
        <f t="shared" si="5"/>
        <v>5.8000000000000003E-2</v>
      </c>
      <c r="N80" s="9">
        <f t="shared" si="5"/>
        <v>1.3740000000000001</v>
      </c>
      <c r="O80" s="9">
        <f t="shared" si="5"/>
        <v>1.69</v>
      </c>
      <c r="P80" s="9">
        <f t="shared" si="5"/>
        <v>3.1640000000000001</v>
      </c>
      <c r="Q80" s="9">
        <f t="shared" si="5"/>
        <v>1.8819999999999999</v>
      </c>
      <c r="R80" s="9">
        <f t="shared" si="5"/>
        <v>2.4079999999999999</v>
      </c>
      <c r="S80" s="9">
        <f t="shared" si="5"/>
        <v>0.93400000000000005</v>
      </c>
      <c r="T80" s="9">
        <f t="shared" si="5"/>
        <v>0.495</v>
      </c>
      <c r="U80" s="9">
        <f t="shared" si="5"/>
        <v>1.337</v>
      </c>
      <c r="V80" s="9">
        <f t="shared" si="5"/>
        <v>2.3759999999999999</v>
      </c>
      <c r="W80" s="9">
        <f t="shared" si="5"/>
        <v>3.008</v>
      </c>
      <c r="X80" s="9">
        <f t="shared" si="5"/>
        <v>2.9550000000000001</v>
      </c>
      <c r="Y80" s="9">
        <f t="shared" si="5"/>
        <v>1.5</v>
      </c>
      <c r="Z80" s="9">
        <f t="shared" si="5"/>
        <v>0.55300000000000005</v>
      </c>
      <c r="AA80" s="9">
        <f t="shared" si="5"/>
        <v>-0.26700000000000002</v>
      </c>
      <c r="AB80" s="9">
        <f t="shared" si="5"/>
        <v>-1.53</v>
      </c>
      <c r="AC80" s="9">
        <f t="shared" si="5"/>
        <v>-1.3720000000000001</v>
      </c>
      <c r="AD80" s="9">
        <f t="shared" si="5"/>
        <v>-0.214</v>
      </c>
      <c r="AE80" s="9">
        <f t="shared" si="5"/>
        <v>-1.53</v>
      </c>
      <c r="AF80" s="9">
        <f t="shared" si="5"/>
        <v>-0.184</v>
      </c>
      <c r="AG80" s="9">
        <f t="shared" si="5"/>
        <v>-0.81599999999999995</v>
      </c>
      <c r="AH80" s="9">
        <f t="shared" si="5"/>
        <v>2.2370000000000001</v>
      </c>
      <c r="AI80" s="9">
        <f t="shared" si="5"/>
        <v>2.2370000000000001</v>
      </c>
      <c r="AJ80" s="9" t="str">
        <f t="shared" si="5"/>
        <v/>
      </c>
      <c r="AK80" s="9" t="str">
        <f t="shared" si="5"/>
        <v/>
      </c>
      <c r="AL80" s="9" t="str">
        <f t="shared" si="5"/>
        <v/>
      </c>
      <c r="AM80" s="9" t="str">
        <f t="shared" si="5"/>
        <v/>
      </c>
    </row>
    <row r="81" spans="1:39" ht="12.75" customHeight="1" x14ac:dyDescent="0.35">
      <c r="A81" s="68" t="str">
        <f t="shared" si="3"/>
        <v>Liverpool</v>
      </c>
      <c r="B81" s="9">
        <f t="shared" si="5"/>
        <v>-1.1839999999999999</v>
      </c>
      <c r="C81" s="9">
        <f t="shared" si="5"/>
        <v>-1.5529999999999999</v>
      </c>
      <c r="D81" s="9">
        <f t="shared" si="5"/>
        <v>-1.5</v>
      </c>
      <c r="E81" s="9">
        <f t="shared" si="5"/>
        <v>0.34200000000000003</v>
      </c>
      <c r="F81" s="9">
        <f t="shared" si="5"/>
        <v>-0.13200000000000001</v>
      </c>
      <c r="G81" s="9">
        <f t="shared" si="5"/>
        <v>-2.645</v>
      </c>
      <c r="H81" s="9">
        <f t="shared" si="5"/>
        <v>0.25</v>
      </c>
      <c r="I81" s="9">
        <f t="shared" si="5"/>
        <v>-1.5169999999999999</v>
      </c>
      <c r="J81" s="9">
        <f t="shared" si="5"/>
        <v>-1.5169999999999999</v>
      </c>
      <c r="K81" s="9">
        <f t="shared" si="5"/>
        <v>-2.464</v>
      </c>
      <c r="L81" s="9">
        <f t="shared" si="5"/>
        <v>-1.214</v>
      </c>
      <c r="M81" s="9">
        <f t="shared" si="5"/>
        <v>-2.6880000000000002</v>
      </c>
      <c r="N81" s="9">
        <f t="shared" si="5"/>
        <v>-1.8680000000000001</v>
      </c>
      <c r="O81" s="9">
        <f t="shared" si="5"/>
        <v>-2.15</v>
      </c>
      <c r="P81" s="9">
        <f t="shared" si="5"/>
        <v>-2.0449999999999999</v>
      </c>
      <c r="Q81" s="9">
        <f t="shared" si="5"/>
        <v>-2.782</v>
      </c>
      <c r="R81" s="9">
        <f t="shared" si="5"/>
        <v>-0.93899999999999995</v>
      </c>
      <c r="S81" s="9">
        <f t="shared" si="5"/>
        <v>-0.308</v>
      </c>
      <c r="T81" s="9">
        <f t="shared" si="5"/>
        <v>-1.5529999999999999</v>
      </c>
      <c r="U81" s="9">
        <f t="shared" si="5"/>
        <v>-0.86799999999999999</v>
      </c>
      <c r="V81" s="9">
        <f t="shared" si="5"/>
        <v>0.28899999999999998</v>
      </c>
      <c r="W81" s="9">
        <f t="shared" si="5"/>
        <v>-2.8679999999999999</v>
      </c>
      <c r="X81" s="9">
        <f t="shared" si="5"/>
        <v>-2.1320000000000001</v>
      </c>
      <c r="Y81" s="9">
        <f t="shared" si="5"/>
        <v>-2.0790000000000002</v>
      </c>
      <c r="Z81" s="9">
        <f t="shared" si="5"/>
        <v>-1.2889999999999999</v>
      </c>
      <c r="AA81" s="9">
        <f t="shared" si="5"/>
        <v>-2.4470000000000001</v>
      </c>
      <c r="AB81" s="9">
        <f t="shared" si="5"/>
        <v>-1.5209999999999999</v>
      </c>
      <c r="AC81" s="9">
        <f t="shared" si="5"/>
        <v>-2.6779999999999999</v>
      </c>
      <c r="AD81" s="9">
        <f t="shared" si="5"/>
        <v>-1.573</v>
      </c>
      <c r="AE81" s="9">
        <f t="shared" si="5"/>
        <v>-2.31</v>
      </c>
      <c r="AF81" s="9">
        <f t="shared" si="5"/>
        <v>-1.4359999999999999</v>
      </c>
      <c r="AG81" s="9">
        <f t="shared" si="5"/>
        <v>-2.7309999999999999</v>
      </c>
      <c r="AH81" s="9">
        <f t="shared" si="5"/>
        <v>-2.468</v>
      </c>
      <c r="AI81" s="9">
        <f t="shared" si="5"/>
        <v>-3.798</v>
      </c>
      <c r="AJ81" s="9" t="str">
        <f t="shared" si="5"/>
        <v/>
      </c>
      <c r="AK81" s="9" t="str">
        <f t="shared" si="5"/>
        <v/>
      </c>
      <c r="AL81" s="9" t="str">
        <f t="shared" si="5"/>
        <v/>
      </c>
      <c r="AM81" s="9" t="str">
        <f t="shared" si="5"/>
        <v/>
      </c>
    </row>
    <row r="82" spans="1:39" ht="12.75" customHeight="1" x14ac:dyDescent="0.35">
      <c r="A82" s="68" t="str">
        <f t="shared" si="3"/>
        <v>Man City</v>
      </c>
      <c r="B82" s="9">
        <f t="shared" si="5"/>
        <v>-3.496</v>
      </c>
      <c r="C82" s="9">
        <f t="shared" si="5"/>
        <v>-5.3579999999999997</v>
      </c>
      <c r="D82" s="9">
        <f t="shared" si="5"/>
        <v>-5.4640000000000004</v>
      </c>
      <c r="E82" s="9">
        <f t="shared" si="5"/>
        <v>-4.2350000000000003</v>
      </c>
      <c r="F82" s="9">
        <f t="shared" si="5"/>
        <v>-4.1289999999999996</v>
      </c>
      <c r="G82" s="9">
        <f t="shared" si="5"/>
        <v>-2.8359999999999999</v>
      </c>
      <c r="H82" s="9">
        <f t="shared" si="5"/>
        <v>-2.8679999999999999</v>
      </c>
      <c r="I82" s="9">
        <f t="shared" si="5"/>
        <v>-1.8160000000000001</v>
      </c>
      <c r="J82" s="9">
        <f t="shared" si="5"/>
        <v>-2.9209999999999998</v>
      </c>
      <c r="K82" s="9">
        <f t="shared" si="5"/>
        <v>-2.9740000000000002</v>
      </c>
      <c r="L82" s="9">
        <f t="shared" si="5"/>
        <v>-3.6579999999999999</v>
      </c>
      <c r="M82" s="9">
        <f t="shared" si="5"/>
        <v>-3.0259999999999998</v>
      </c>
      <c r="N82" s="9">
        <f t="shared" si="5"/>
        <v>-3.7629999999999999</v>
      </c>
      <c r="O82" s="9">
        <f t="shared" si="5"/>
        <v>-4.1319999999999997</v>
      </c>
      <c r="P82" s="9">
        <f t="shared" si="5"/>
        <v>-3.8679999999999999</v>
      </c>
      <c r="Q82" s="9">
        <f t="shared" si="5"/>
        <v>-4.2370000000000001</v>
      </c>
      <c r="R82" s="9">
        <f t="shared" si="5"/>
        <v>-3.7109999999999999</v>
      </c>
      <c r="S82" s="9">
        <f t="shared" si="5"/>
        <v>-3.883</v>
      </c>
      <c r="T82" s="9">
        <f t="shared" si="5"/>
        <v>-3.9359999999999999</v>
      </c>
      <c r="U82" s="9">
        <f t="shared" si="5"/>
        <v>-4.1459999999999999</v>
      </c>
      <c r="V82" s="9">
        <f t="shared" si="5"/>
        <v>-4.0940000000000003</v>
      </c>
      <c r="W82" s="9">
        <f t="shared" si="5"/>
        <v>-4.4619999999999997</v>
      </c>
      <c r="X82" s="9">
        <f t="shared" si="5"/>
        <v>-3.7109999999999999</v>
      </c>
      <c r="Y82" s="9">
        <f t="shared" si="5"/>
        <v>-3.2370000000000001</v>
      </c>
      <c r="Z82" s="9">
        <f t="shared" si="5"/>
        <v>-2.9740000000000002</v>
      </c>
      <c r="AA82" s="9">
        <f t="shared" si="5"/>
        <v>-3.1320000000000001</v>
      </c>
      <c r="AB82" s="9">
        <f t="shared" si="5"/>
        <v>-2.8679999999999999</v>
      </c>
      <c r="AC82" s="9">
        <f t="shared" si="5"/>
        <v>-3.363</v>
      </c>
      <c r="AD82" s="9">
        <f t="shared" si="5"/>
        <v>-4.0860000000000003</v>
      </c>
      <c r="AE82" s="9">
        <f t="shared" si="5"/>
        <v>-3.9279999999999999</v>
      </c>
      <c r="AF82" s="9">
        <f t="shared" si="5"/>
        <v>-3.0339999999999998</v>
      </c>
      <c r="AG82" s="9">
        <f t="shared" si="5"/>
        <v>-4.1920000000000002</v>
      </c>
      <c r="AH82" s="9">
        <f t="shared" si="5"/>
        <v>-3.4870000000000001</v>
      </c>
      <c r="AI82" s="9">
        <f t="shared" si="5"/>
        <v>-2.8159999999999998</v>
      </c>
      <c r="AJ82" s="9" t="str">
        <f t="shared" si="5"/>
        <v/>
      </c>
      <c r="AK82" s="9" t="str">
        <f t="shared" si="5"/>
        <v/>
      </c>
      <c r="AL82" s="9" t="str">
        <f t="shared" si="5"/>
        <v/>
      </c>
      <c r="AM82" s="9" t="str">
        <f t="shared" si="5"/>
        <v/>
      </c>
    </row>
    <row r="83" spans="1:39" ht="12.75" customHeight="1" x14ac:dyDescent="0.35">
      <c r="A83" s="68" t="str">
        <f t="shared" si="3"/>
        <v>Man Utd</v>
      </c>
      <c r="B83" s="9">
        <f t="shared" si="5"/>
        <v>-2.5</v>
      </c>
      <c r="C83" s="9">
        <f t="shared" si="5"/>
        <v>-3.4620000000000002</v>
      </c>
      <c r="D83" s="9">
        <f t="shared" si="5"/>
        <v>-3.4620000000000002</v>
      </c>
      <c r="E83" s="9">
        <f t="shared" si="5"/>
        <v>-4.3040000000000003</v>
      </c>
      <c r="F83" s="9">
        <f t="shared" si="5"/>
        <v>-3.5670000000000002</v>
      </c>
      <c r="G83" s="9">
        <f t="shared" si="5"/>
        <v>-4.673</v>
      </c>
      <c r="H83" s="9">
        <f t="shared" si="5"/>
        <v>-3.4470000000000001</v>
      </c>
      <c r="I83" s="9">
        <f t="shared" si="5"/>
        <v>-1.5</v>
      </c>
      <c r="J83" s="9">
        <f t="shared" si="5"/>
        <v>-1.605</v>
      </c>
      <c r="K83" s="9">
        <f t="shared" si="5"/>
        <v>-2.1320000000000001</v>
      </c>
      <c r="L83" s="9">
        <f t="shared" si="5"/>
        <v>-1.921</v>
      </c>
      <c r="M83" s="9">
        <f t="shared" si="5"/>
        <v>-3.056</v>
      </c>
      <c r="N83" s="9">
        <f t="shared" si="5"/>
        <v>-3.8980000000000001</v>
      </c>
      <c r="O83" s="9">
        <f t="shared" si="5"/>
        <v>-3.2349999999999999</v>
      </c>
      <c r="P83" s="9">
        <f t="shared" si="5"/>
        <v>-4.1820000000000004</v>
      </c>
      <c r="Q83" s="9">
        <f t="shared" si="5"/>
        <v>-4.2350000000000003</v>
      </c>
      <c r="R83" s="9">
        <f t="shared" si="5"/>
        <v>-3.363</v>
      </c>
      <c r="S83" s="9">
        <f t="shared" si="5"/>
        <v>-3.6259999999999999</v>
      </c>
      <c r="T83" s="9">
        <f t="shared" si="5"/>
        <v>-4.6050000000000004</v>
      </c>
      <c r="U83" s="9">
        <f t="shared" si="5"/>
        <v>-4.1840000000000002</v>
      </c>
      <c r="V83" s="9">
        <f t="shared" si="5"/>
        <v>-3.3420000000000001</v>
      </c>
      <c r="W83" s="9">
        <f t="shared" si="5"/>
        <v>-3.468</v>
      </c>
      <c r="X83" s="9">
        <f t="shared" si="5"/>
        <v>-4.0469999999999997</v>
      </c>
      <c r="Y83" s="9">
        <f t="shared" si="5"/>
        <v>-2.5209999999999999</v>
      </c>
      <c r="Z83" s="9">
        <f t="shared" si="5"/>
        <v>-2.6779999999999999</v>
      </c>
      <c r="AA83" s="9">
        <f t="shared" si="5"/>
        <v>-1.1519999999999999</v>
      </c>
      <c r="AB83" s="9">
        <f t="shared" si="5"/>
        <v>-0.28899999999999998</v>
      </c>
      <c r="AC83" s="9">
        <f t="shared" ref="AC83:AM83" si="6">IF(AC$69&lt;=38,ROUND(SUMIFS($B60:$AM60,$B$68:$AM$68,"&lt;="&amp;AC$69,$B$68:$AM$68,"&gt;="&amp;AC$68),3),"")</f>
        <v>-1.4470000000000001</v>
      </c>
      <c r="AD83" s="9">
        <f t="shared" si="6"/>
        <v>-1.8340000000000001</v>
      </c>
      <c r="AE83" s="9">
        <f t="shared" si="6"/>
        <v>-1.466</v>
      </c>
      <c r="AF83" s="9">
        <f t="shared" si="6"/>
        <v>-2.8340000000000001</v>
      </c>
      <c r="AG83" s="9">
        <f t="shared" si="6"/>
        <v>-3.5179999999999998</v>
      </c>
      <c r="AH83" s="9">
        <f t="shared" si="6"/>
        <v>-3.0449999999999999</v>
      </c>
      <c r="AI83" s="9">
        <f t="shared" si="6"/>
        <v>-4.1710000000000003</v>
      </c>
      <c r="AJ83" s="9" t="str">
        <f t="shared" si="6"/>
        <v/>
      </c>
      <c r="AK83" s="9" t="str">
        <f t="shared" si="6"/>
        <v/>
      </c>
      <c r="AL83" s="9" t="str">
        <f t="shared" si="6"/>
        <v/>
      </c>
      <c r="AM83" s="9" t="str">
        <f t="shared" si="6"/>
        <v/>
      </c>
    </row>
    <row r="84" spans="1:39" ht="12.75" customHeight="1" x14ac:dyDescent="0.35">
      <c r="A84" s="68" t="str">
        <f t="shared" si="3"/>
        <v>Newcastle</v>
      </c>
      <c r="B84" s="9">
        <f t="shared" ref="B84:AM89" si="7">IF(B$69&lt;=38,ROUND(SUMIFS($B61:$AM61,$B$68:$AM$68,"&lt;="&amp;B$69,$B$68:$AM$68,"&gt;="&amp;B$68),3),"")</f>
        <v>1.1639999999999999</v>
      </c>
      <c r="C84" s="9">
        <f t="shared" si="7"/>
        <v>1.585</v>
      </c>
      <c r="D84" s="9">
        <f t="shared" si="7"/>
        <v>1.5529999999999999</v>
      </c>
      <c r="E84" s="9">
        <f t="shared" si="7"/>
        <v>2.5529999999999999</v>
      </c>
      <c r="F84" s="9">
        <f t="shared" si="7"/>
        <v>-0.81599999999999995</v>
      </c>
      <c r="G84" s="9">
        <f t="shared" si="7"/>
        <v>-0.13200000000000001</v>
      </c>
      <c r="H84" s="9">
        <f t="shared" si="7"/>
        <v>-1.4470000000000001</v>
      </c>
      <c r="I84" s="9">
        <f t="shared" si="7"/>
        <v>-2.0790000000000002</v>
      </c>
      <c r="J84" s="9">
        <f t="shared" si="7"/>
        <v>-3.2370000000000001</v>
      </c>
      <c r="K84" s="9">
        <f t="shared" si="7"/>
        <v>-2.5</v>
      </c>
      <c r="L84" s="9">
        <f t="shared" si="7"/>
        <v>-3.5670000000000002</v>
      </c>
      <c r="M84" s="9">
        <f t="shared" si="7"/>
        <v>-2.3039999999999998</v>
      </c>
      <c r="N84" s="9">
        <f t="shared" si="7"/>
        <v>-1.778</v>
      </c>
      <c r="O84" s="9">
        <f t="shared" si="7"/>
        <v>-2.5449999999999999</v>
      </c>
      <c r="P84" s="9">
        <f t="shared" si="7"/>
        <v>-0.755</v>
      </c>
      <c r="Q84" s="9">
        <f t="shared" si="7"/>
        <v>0.68100000000000005</v>
      </c>
      <c r="R84" s="9">
        <f t="shared" si="7"/>
        <v>0.10199999999999999</v>
      </c>
      <c r="S84" s="9">
        <f t="shared" si="7"/>
        <v>0.83799999999999997</v>
      </c>
      <c r="T84" s="9">
        <f t="shared" si="7"/>
        <v>0.61799999999999999</v>
      </c>
      <c r="U84" s="9">
        <f t="shared" si="7"/>
        <v>-6.6000000000000003E-2</v>
      </c>
      <c r="V84" s="9">
        <f t="shared" si="7"/>
        <v>0.61799999999999999</v>
      </c>
      <c r="W84" s="9">
        <f t="shared" si="7"/>
        <v>0.86299999999999999</v>
      </c>
      <c r="X84" s="9">
        <f t="shared" si="7"/>
        <v>-0.76800000000000002</v>
      </c>
      <c r="Y84" s="9">
        <f t="shared" si="7"/>
        <v>-0.255</v>
      </c>
      <c r="Z84" s="9">
        <f t="shared" si="7"/>
        <v>-0.67600000000000005</v>
      </c>
      <c r="AA84" s="9">
        <f t="shared" si="7"/>
        <v>-2.6240000000000001</v>
      </c>
      <c r="AB84" s="9">
        <f t="shared" si="7"/>
        <v>-2.395</v>
      </c>
      <c r="AC84" s="9">
        <f t="shared" si="7"/>
        <v>0.5</v>
      </c>
      <c r="AD84" s="9">
        <f t="shared" si="7"/>
        <v>0.28899999999999998</v>
      </c>
      <c r="AE84" s="9">
        <f t="shared" si="7"/>
        <v>0.34200000000000003</v>
      </c>
      <c r="AF84" s="9">
        <f t="shared" si="7"/>
        <v>0.39500000000000002</v>
      </c>
      <c r="AG84" s="9">
        <f t="shared" si="7"/>
        <v>0.28899999999999998</v>
      </c>
      <c r="AH84" s="9">
        <f t="shared" si="7"/>
        <v>-1.1839999999999999</v>
      </c>
      <c r="AI84" s="9">
        <f t="shared" si="7"/>
        <v>-0.36299999999999999</v>
      </c>
      <c r="AJ84" s="9" t="str">
        <f t="shared" si="7"/>
        <v/>
      </c>
      <c r="AK84" s="9" t="str">
        <f t="shared" si="7"/>
        <v/>
      </c>
      <c r="AL84" s="9" t="str">
        <f t="shared" si="7"/>
        <v/>
      </c>
      <c r="AM84" s="9" t="str">
        <f t="shared" si="7"/>
        <v/>
      </c>
    </row>
    <row r="85" spans="1:39" ht="12.75" customHeight="1" x14ac:dyDescent="0.35">
      <c r="A85" s="68" t="str">
        <f t="shared" si="3"/>
        <v>Southampton</v>
      </c>
      <c r="B85" s="9">
        <f t="shared" si="7"/>
        <v>7.9000000000000001E-2</v>
      </c>
      <c r="C85" s="9">
        <f t="shared" si="7"/>
        <v>1.605</v>
      </c>
      <c r="D85" s="9">
        <f t="shared" si="7"/>
        <v>1.2709999999999999</v>
      </c>
      <c r="E85" s="9">
        <f t="shared" si="7"/>
        <v>1.3240000000000001</v>
      </c>
      <c r="F85" s="9">
        <f t="shared" si="7"/>
        <v>1.1659999999999999</v>
      </c>
      <c r="G85" s="9">
        <f t="shared" si="7"/>
        <v>1.587</v>
      </c>
      <c r="H85" s="9">
        <f t="shared" si="7"/>
        <v>2.4289999999999998</v>
      </c>
      <c r="I85" s="9">
        <f t="shared" si="7"/>
        <v>1.974</v>
      </c>
      <c r="J85" s="9">
        <f t="shared" si="7"/>
        <v>1.4790000000000001</v>
      </c>
      <c r="K85" s="9">
        <f t="shared" si="7"/>
        <v>1.4790000000000001</v>
      </c>
      <c r="L85" s="9">
        <f t="shared" si="7"/>
        <v>2.8479999999999999</v>
      </c>
      <c r="M85" s="9">
        <f t="shared" si="7"/>
        <v>0.61699999999999999</v>
      </c>
      <c r="N85" s="9">
        <f t="shared" si="7"/>
        <v>0.77500000000000002</v>
      </c>
      <c r="O85" s="9">
        <f t="shared" si="7"/>
        <v>0.63700000000000001</v>
      </c>
      <c r="P85" s="9">
        <f t="shared" si="7"/>
        <v>0.32200000000000001</v>
      </c>
      <c r="Q85" s="9">
        <f t="shared" si="7"/>
        <v>0.374</v>
      </c>
      <c r="R85" s="9">
        <f t="shared" si="7"/>
        <v>0.97399999999999998</v>
      </c>
      <c r="S85" s="9">
        <f t="shared" si="7"/>
        <v>1.4470000000000001</v>
      </c>
      <c r="T85" s="9">
        <f t="shared" si="7"/>
        <v>1.2370000000000001</v>
      </c>
      <c r="U85" s="9">
        <f t="shared" si="7"/>
        <v>0.81599999999999995</v>
      </c>
      <c r="V85" s="9">
        <f t="shared" si="7"/>
        <v>-0.5</v>
      </c>
      <c r="W85" s="9">
        <f t="shared" si="7"/>
        <v>-1.75</v>
      </c>
      <c r="X85" s="9">
        <f t="shared" si="7"/>
        <v>-0.224</v>
      </c>
      <c r="Y85" s="9">
        <f t="shared" si="7"/>
        <v>-0.30599999999999999</v>
      </c>
      <c r="Z85" s="9">
        <f t="shared" si="7"/>
        <v>1.0620000000000001</v>
      </c>
      <c r="AA85" s="9">
        <f t="shared" si="7"/>
        <v>1.7989999999999999</v>
      </c>
      <c r="AB85" s="9">
        <f t="shared" si="7"/>
        <v>2.891</v>
      </c>
      <c r="AC85" s="9">
        <f t="shared" si="7"/>
        <v>1.3120000000000001</v>
      </c>
      <c r="AD85" s="9">
        <f t="shared" si="7"/>
        <v>2.605</v>
      </c>
      <c r="AE85" s="9">
        <f t="shared" si="7"/>
        <v>1.0640000000000001</v>
      </c>
      <c r="AF85" s="9">
        <f t="shared" si="7"/>
        <v>0.59099999999999997</v>
      </c>
      <c r="AG85" s="9">
        <f t="shared" si="7"/>
        <v>-4.1000000000000002E-2</v>
      </c>
      <c r="AH85" s="9">
        <f t="shared" si="7"/>
        <v>-4.1000000000000002E-2</v>
      </c>
      <c r="AI85" s="9">
        <f t="shared" si="7"/>
        <v>-1.462</v>
      </c>
      <c r="AJ85" s="9" t="str">
        <f t="shared" si="7"/>
        <v/>
      </c>
      <c r="AK85" s="9" t="str">
        <f t="shared" si="7"/>
        <v/>
      </c>
      <c r="AL85" s="9" t="str">
        <f t="shared" si="7"/>
        <v/>
      </c>
      <c r="AM85" s="9" t="str">
        <f t="shared" si="7"/>
        <v/>
      </c>
    </row>
    <row r="86" spans="1:39" ht="12.75" customHeight="1" x14ac:dyDescent="0.35">
      <c r="A86" s="68" t="str">
        <f t="shared" si="3"/>
        <v>Tottenham</v>
      </c>
      <c r="B86" s="9">
        <f t="shared" si="7"/>
        <v>-1.214</v>
      </c>
      <c r="C86" s="9">
        <f t="shared" si="7"/>
        <v>-1.056</v>
      </c>
      <c r="D86" s="9">
        <f t="shared" si="7"/>
        <v>-0.76300000000000001</v>
      </c>
      <c r="E86" s="9">
        <f t="shared" si="7"/>
        <v>-2.4340000000000002</v>
      </c>
      <c r="F86" s="9">
        <f t="shared" si="7"/>
        <v>-2.5920000000000001</v>
      </c>
      <c r="G86" s="9">
        <f t="shared" si="7"/>
        <v>-2.2759999999999998</v>
      </c>
      <c r="H86" s="9">
        <f t="shared" si="7"/>
        <v>-2.4</v>
      </c>
      <c r="I86" s="9">
        <f t="shared" si="7"/>
        <v>-1.716</v>
      </c>
      <c r="J86" s="9">
        <f t="shared" si="7"/>
        <v>-0.57099999999999995</v>
      </c>
      <c r="K86" s="9">
        <f t="shared" si="7"/>
        <v>1.008</v>
      </c>
      <c r="L86" s="9">
        <f t="shared" si="7"/>
        <v>-0.46600000000000003</v>
      </c>
      <c r="M86" s="9">
        <f t="shared" si="7"/>
        <v>-0.28899999999999998</v>
      </c>
      <c r="N86" s="9">
        <f t="shared" si="7"/>
        <v>-0.97399999999999998</v>
      </c>
      <c r="O86" s="9">
        <f t="shared" si="7"/>
        <v>-0.97399999999999998</v>
      </c>
      <c r="P86" s="9">
        <f t="shared" si="7"/>
        <v>-3.0259999999999998</v>
      </c>
      <c r="Q86" s="9">
        <f t="shared" si="7"/>
        <v>-3.2519999999999998</v>
      </c>
      <c r="R86" s="9">
        <f t="shared" si="7"/>
        <v>-3.5880000000000001</v>
      </c>
      <c r="S86" s="9">
        <f t="shared" si="7"/>
        <v>-3.0619999999999998</v>
      </c>
      <c r="T86" s="9">
        <f t="shared" si="7"/>
        <v>-3.556</v>
      </c>
      <c r="U86" s="9">
        <f t="shared" si="7"/>
        <v>-3.661</v>
      </c>
      <c r="V86" s="9">
        <f t="shared" si="7"/>
        <v>-3.383</v>
      </c>
      <c r="W86" s="9">
        <f t="shared" si="7"/>
        <v>-2.9420000000000002</v>
      </c>
      <c r="X86" s="9">
        <f t="shared" si="7"/>
        <v>-3.468</v>
      </c>
      <c r="Y86" s="9">
        <f t="shared" si="7"/>
        <v>-2.8679999999999999</v>
      </c>
      <c r="Z86" s="9">
        <f t="shared" si="7"/>
        <v>-2.7109999999999999</v>
      </c>
      <c r="AA86" s="9">
        <f t="shared" si="7"/>
        <v>-2.395</v>
      </c>
      <c r="AB86" s="9">
        <f t="shared" si="7"/>
        <v>-3.1840000000000002</v>
      </c>
      <c r="AC86" s="9">
        <f t="shared" si="7"/>
        <v>-1.6579999999999999</v>
      </c>
      <c r="AD86" s="9">
        <f t="shared" si="7"/>
        <v>-2.9209999999999998</v>
      </c>
      <c r="AE86" s="9">
        <f t="shared" si="7"/>
        <v>-3.3420000000000001</v>
      </c>
      <c r="AF86" s="9">
        <f t="shared" si="7"/>
        <v>-1.1839999999999999</v>
      </c>
      <c r="AG86" s="9">
        <f t="shared" si="7"/>
        <v>-0.76300000000000001</v>
      </c>
      <c r="AH86" s="9">
        <f t="shared" si="7"/>
        <v>-1.7629999999999999</v>
      </c>
      <c r="AI86" s="9">
        <f t="shared" si="7"/>
        <v>-1.4470000000000001</v>
      </c>
      <c r="AJ86" s="9" t="str">
        <f t="shared" si="7"/>
        <v/>
      </c>
      <c r="AK86" s="9" t="str">
        <f t="shared" si="7"/>
        <v/>
      </c>
      <c r="AL86" s="9" t="str">
        <f t="shared" si="7"/>
        <v/>
      </c>
      <c r="AM86" s="9" t="str">
        <f t="shared" si="7"/>
        <v/>
      </c>
    </row>
    <row r="87" spans="1:39" ht="12.75" customHeight="1" x14ac:dyDescent="0.35">
      <c r="A87" s="68" t="str">
        <f t="shared" si="3"/>
        <v>Watford</v>
      </c>
      <c r="B87" s="9">
        <f t="shared" si="7"/>
        <v>0.44700000000000001</v>
      </c>
      <c r="C87" s="9">
        <f t="shared" si="7"/>
        <v>1.006</v>
      </c>
      <c r="D87" s="9">
        <f t="shared" si="7"/>
        <v>3.0059999999999998</v>
      </c>
      <c r="E87" s="9">
        <f t="shared" si="7"/>
        <v>3.1640000000000001</v>
      </c>
      <c r="F87" s="9">
        <f t="shared" si="7"/>
        <v>2.6190000000000002</v>
      </c>
      <c r="G87" s="9">
        <f t="shared" si="7"/>
        <v>1.6719999999999999</v>
      </c>
      <c r="H87" s="9">
        <f t="shared" si="7"/>
        <v>1.7969999999999999</v>
      </c>
      <c r="I87" s="9">
        <f t="shared" si="7"/>
        <v>8.0000000000000002E-3</v>
      </c>
      <c r="J87" s="9">
        <f t="shared" si="7"/>
        <v>1.0609999999999999</v>
      </c>
      <c r="K87" s="9">
        <f t="shared" si="7"/>
        <v>1.2370000000000001</v>
      </c>
      <c r="L87" s="9">
        <f t="shared" si="7"/>
        <v>2.9740000000000002</v>
      </c>
      <c r="M87" s="9">
        <f t="shared" si="7"/>
        <v>3.3420000000000001</v>
      </c>
      <c r="N87" s="9">
        <f t="shared" si="7"/>
        <v>2.7240000000000002</v>
      </c>
      <c r="O87" s="9">
        <f t="shared" si="7"/>
        <v>2.0390000000000001</v>
      </c>
      <c r="P87" s="9">
        <f t="shared" si="7"/>
        <v>2.3029999999999999</v>
      </c>
      <c r="Q87" s="9">
        <f t="shared" si="7"/>
        <v>0.88200000000000001</v>
      </c>
      <c r="R87" s="9">
        <f t="shared" si="7"/>
        <v>0.77600000000000002</v>
      </c>
      <c r="S87" s="9">
        <f t="shared" si="7"/>
        <v>1.8680000000000001</v>
      </c>
      <c r="T87" s="9">
        <f t="shared" si="7"/>
        <v>1.5529999999999999</v>
      </c>
      <c r="U87" s="9">
        <f t="shared" si="7"/>
        <v>2.0790000000000002</v>
      </c>
      <c r="V87" s="9">
        <f t="shared" si="7"/>
        <v>2.5</v>
      </c>
      <c r="W87" s="9">
        <f t="shared" si="7"/>
        <v>1.8680000000000001</v>
      </c>
      <c r="X87" s="9">
        <f t="shared" si="7"/>
        <v>1.3220000000000001</v>
      </c>
      <c r="Y87" s="9">
        <f t="shared" si="7"/>
        <v>2.7429999999999999</v>
      </c>
      <c r="Z87" s="9">
        <f t="shared" si="7"/>
        <v>2.1640000000000001</v>
      </c>
      <c r="AA87" s="9">
        <f t="shared" si="7"/>
        <v>4.1109999999999998</v>
      </c>
      <c r="AB87" s="9">
        <f t="shared" si="7"/>
        <v>4.1639999999999997</v>
      </c>
      <c r="AC87" s="9">
        <f t="shared" si="7"/>
        <v>5.1840000000000002</v>
      </c>
      <c r="AD87" s="9">
        <f t="shared" si="7"/>
        <v>3.47</v>
      </c>
      <c r="AE87" s="9">
        <f t="shared" si="7"/>
        <v>2.891</v>
      </c>
      <c r="AF87" s="9">
        <f t="shared" si="7"/>
        <v>0.52300000000000002</v>
      </c>
      <c r="AG87" s="9">
        <f t="shared" si="7"/>
        <v>0.29699999999999999</v>
      </c>
      <c r="AH87" s="9">
        <f t="shared" si="7"/>
        <v>-0.124</v>
      </c>
      <c r="AI87" s="9">
        <f t="shared" si="7"/>
        <v>0.38</v>
      </c>
      <c r="AJ87" s="9" t="str">
        <f t="shared" si="7"/>
        <v/>
      </c>
      <c r="AK87" s="9" t="str">
        <f t="shared" si="7"/>
        <v/>
      </c>
      <c r="AL87" s="9" t="str">
        <f t="shared" si="7"/>
        <v/>
      </c>
      <c r="AM87" s="9" t="str">
        <f t="shared" si="7"/>
        <v/>
      </c>
    </row>
    <row r="88" spans="1:39" ht="12.75" customHeight="1" x14ac:dyDescent="0.35">
      <c r="A88" s="68" t="str">
        <f t="shared" si="3"/>
        <v>West Ham</v>
      </c>
      <c r="B88" s="9">
        <f t="shared" si="7"/>
        <v>4.327</v>
      </c>
      <c r="C88" s="9">
        <f t="shared" si="7"/>
        <v>2.8010000000000002</v>
      </c>
      <c r="D88" s="9">
        <f t="shared" si="7"/>
        <v>3.38</v>
      </c>
      <c r="E88" s="9">
        <f t="shared" si="7"/>
        <v>1.8009999999999999</v>
      </c>
      <c r="F88" s="9">
        <f t="shared" si="7"/>
        <v>2.9209999999999998</v>
      </c>
      <c r="G88" s="9">
        <f t="shared" si="7"/>
        <v>2.7629999999999999</v>
      </c>
      <c r="H88" s="9">
        <f t="shared" si="7"/>
        <v>2.1320000000000001</v>
      </c>
      <c r="I88" s="9">
        <f t="shared" si="7"/>
        <v>2.2370000000000001</v>
      </c>
      <c r="J88" s="9">
        <f t="shared" si="7"/>
        <v>2.5</v>
      </c>
      <c r="K88" s="9">
        <f t="shared" si="7"/>
        <v>2.6579999999999999</v>
      </c>
      <c r="L88" s="9">
        <f t="shared" si="7"/>
        <v>1.0389999999999999</v>
      </c>
      <c r="M88" s="9">
        <f t="shared" si="7"/>
        <v>0.82899999999999996</v>
      </c>
      <c r="N88" s="9">
        <f t="shared" si="7"/>
        <v>0.96599999999999997</v>
      </c>
      <c r="O88" s="9">
        <f t="shared" si="7"/>
        <v>-0.50700000000000001</v>
      </c>
      <c r="P88" s="9">
        <f t="shared" si="7"/>
        <v>-0.56000000000000005</v>
      </c>
      <c r="Q88" s="9">
        <f t="shared" si="7"/>
        <v>0.58499999999999996</v>
      </c>
      <c r="R88" s="9">
        <f t="shared" si="7"/>
        <v>0.26900000000000002</v>
      </c>
      <c r="S88" s="9">
        <f t="shared" si="7"/>
        <v>-0.5</v>
      </c>
      <c r="T88" s="9">
        <f t="shared" si="7"/>
        <v>0.81599999999999995</v>
      </c>
      <c r="U88" s="9">
        <f t="shared" si="7"/>
        <v>0.90300000000000002</v>
      </c>
      <c r="V88" s="9">
        <f t="shared" si="7"/>
        <v>1.2709999999999999</v>
      </c>
      <c r="W88" s="9">
        <f t="shared" si="7"/>
        <v>3.113</v>
      </c>
      <c r="X88" s="9">
        <f t="shared" si="7"/>
        <v>2.82</v>
      </c>
      <c r="Y88" s="9">
        <f t="shared" si="7"/>
        <v>4.6619999999999999</v>
      </c>
      <c r="Z88" s="9">
        <f t="shared" si="7"/>
        <v>3.6280000000000001</v>
      </c>
      <c r="AA88" s="9">
        <f t="shared" si="7"/>
        <v>3.3969999999999998</v>
      </c>
      <c r="AB88" s="9">
        <f t="shared" si="7"/>
        <v>1.66</v>
      </c>
      <c r="AC88" s="9">
        <f t="shared" si="7"/>
        <v>1.7430000000000001</v>
      </c>
      <c r="AD88" s="9">
        <f t="shared" si="7"/>
        <v>0.111</v>
      </c>
      <c r="AE88" s="9">
        <f t="shared" si="7"/>
        <v>2.0059999999999998</v>
      </c>
      <c r="AF88" s="9">
        <f t="shared" si="7"/>
        <v>1.8160000000000001</v>
      </c>
      <c r="AG88" s="9">
        <f t="shared" si="7"/>
        <v>4.1319999999999997</v>
      </c>
      <c r="AH88" s="9">
        <f t="shared" si="7"/>
        <v>4.1840000000000002</v>
      </c>
      <c r="AI88" s="9">
        <f t="shared" si="7"/>
        <v>4.0259999999999998</v>
      </c>
      <c r="AJ88" s="9" t="str">
        <f t="shared" si="7"/>
        <v/>
      </c>
      <c r="AK88" s="9" t="str">
        <f t="shared" si="7"/>
        <v/>
      </c>
      <c r="AL88" s="9" t="str">
        <f t="shared" si="7"/>
        <v/>
      </c>
      <c r="AM88" s="9" t="str">
        <f t="shared" si="7"/>
        <v/>
      </c>
    </row>
    <row r="89" spans="1:39" ht="12.75" customHeight="1" x14ac:dyDescent="0.35">
      <c r="A89" s="68" t="str">
        <f t="shared" si="3"/>
        <v>Wolves</v>
      </c>
      <c r="B89" s="9">
        <f t="shared" si="7"/>
        <v>0.88500000000000001</v>
      </c>
      <c r="C89" s="9">
        <f t="shared" si="7"/>
        <v>2.2130000000000001</v>
      </c>
      <c r="D89" s="9">
        <f t="shared" si="7"/>
        <v>1.6220000000000001</v>
      </c>
      <c r="E89" s="9">
        <f t="shared" si="7"/>
        <v>0.94899999999999995</v>
      </c>
      <c r="F89" s="9">
        <f t="shared" si="7"/>
        <v>0.41099999999999998</v>
      </c>
      <c r="G89" s="9">
        <f t="shared" si="7"/>
        <v>0.79200000000000004</v>
      </c>
      <c r="H89" s="9">
        <f t="shared" si="7"/>
        <v>0.41099999999999998</v>
      </c>
      <c r="I89" s="9">
        <f t="shared" si="7"/>
        <v>2.528</v>
      </c>
      <c r="J89" s="9">
        <f t="shared" si="7"/>
        <v>1.464</v>
      </c>
      <c r="K89" s="9">
        <f t="shared" si="7"/>
        <v>1.718</v>
      </c>
      <c r="L89" s="9">
        <f t="shared" si="7"/>
        <v>1.9690000000000001</v>
      </c>
      <c r="M89" s="9">
        <f t="shared" si="7"/>
        <v>1.4550000000000001</v>
      </c>
      <c r="N89" s="9">
        <f t="shared" si="7"/>
        <v>-0.55700000000000005</v>
      </c>
      <c r="O89" s="9">
        <f t="shared" si="7"/>
        <v>0.86399999999999999</v>
      </c>
      <c r="P89" s="9">
        <f t="shared" si="7"/>
        <v>0.86399999999999999</v>
      </c>
      <c r="Q89" s="9">
        <f t="shared" si="7"/>
        <v>1.4550000000000001</v>
      </c>
      <c r="R89" s="9">
        <f t="shared" si="7"/>
        <v>1.022</v>
      </c>
      <c r="S89" s="9">
        <f t="shared" si="7"/>
        <v>3.403</v>
      </c>
      <c r="T89" s="9">
        <f t="shared" si="7"/>
        <v>2.9820000000000002</v>
      </c>
      <c r="U89" s="9">
        <f t="shared" si="7"/>
        <v>3.0950000000000002</v>
      </c>
      <c r="V89" s="9">
        <f t="shared" si="7"/>
        <v>2.464</v>
      </c>
      <c r="W89" s="9">
        <f t="shared" si="7"/>
        <v>2.569</v>
      </c>
      <c r="X89" s="9">
        <f t="shared" si="7"/>
        <v>0.72699999999999998</v>
      </c>
      <c r="Y89" s="9">
        <f t="shared" si="7"/>
        <v>0.107</v>
      </c>
      <c r="Z89" s="9">
        <f t="shared" si="7"/>
        <v>-0.61599999999999999</v>
      </c>
      <c r="AA89" s="9">
        <f t="shared" si="7"/>
        <v>-0.51100000000000001</v>
      </c>
      <c r="AB89" s="9">
        <f t="shared" si="7"/>
        <v>-0.40600000000000003</v>
      </c>
      <c r="AC89" s="9">
        <f t="shared" si="7"/>
        <v>-0.93200000000000005</v>
      </c>
      <c r="AD89" s="9">
        <f t="shared" si="7"/>
        <v>-0.36499999999999999</v>
      </c>
      <c r="AE89" s="9">
        <f t="shared" si="7"/>
        <v>0.318</v>
      </c>
      <c r="AF89" s="9">
        <f t="shared" si="7"/>
        <v>-0.90500000000000003</v>
      </c>
      <c r="AG89" s="9">
        <f t="shared" si="7"/>
        <v>-0.36599999999999999</v>
      </c>
      <c r="AH89" s="9">
        <f t="shared" si="7"/>
        <v>-0.61899999999999999</v>
      </c>
      <c r="AI89" s="9">
        <f t="shared" si="7"/>
        <v>0.34100000000000003</v>
      </c>
      <c r="AJ89" s="9" t="str">
        <f t="shared" si="7"/>
        <v/>
      </c>
      <c r="AK89" s="9" t="str">
        <f t="shared" si="7"/>
        <v/>
      </c>
      <c r="AL89" s="9" t="str">
        <f t="shared" si="7"/>
        <v/>
      </c>
      <c r="AM89" s="9" t="str">
        <f t="shared" si="7"/>
        <v/>
      </c>
    </row>
    <row r="90" spans="1:39" ht="15.75" customHeight="1" x14ac:dyDescent="0.3">
      <c r="A90" s="5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s="70" customFormat="1" ht="12.75" customHeight="1" x14ac:dyDescent="0.35">
      <c r="A91" s="69" t="s">
        <v>1</v>
      </c>
      <c r="B91" s="69" t="s">
        <v>6</v>
      </c>
      <c r="C91" s="69" t="s">
        <v>7</v>
      </c>
      <c r="D91" s="69" t="s">
        <v>8</v>
      </c>
      <c r="E91" s="69" t="s">
        <v>9</v>
      </c>
      <c r="F91" s="69" t="s">
        <v>10</v>
      </c>
      <c r="G91" s="69" t="s">
        <v>11</v>
      </c>
      <c r="H91" s="69" t="s">
        <v>12</v>
      </c>
      <c r="I91" s="69" t="s">
        <v>13</v>
      </c>
      <c r="J91" s="69" t="s">
        <v>14</v>
      </c>
      <c r="K91" s="69" t="s">
        <v>15</v>
      </c>
      <c r="L91" s="68" t="s">
        <v>16</v>
      </c>
      <c r="M91" s="68" t="s">
        <v>17</v>
      </c>
      <c r="N91" s="68" t="s">
        <v>18</v>
      </c>
      <c r="O91" s="68" t="s">
        <v>19</v>
      </c>
      <c r="P91" s="68" t="s">
        <v>20</v>
      </c>
      <c r="Q91" s="68" t="s">
        <v>21</v>
      </c>
      <c r="R91" s="68" t="s">
        <v>22</v>
      </c>
      <c r="S91" s="68" t="s">
        <v>23</v>
      </c>
      <c r="T91" s="68" t="s">
        <v>24</v>
      </c>
      <c r="U91" s="68" t="s">
        <v>25</v>
      </c>
      <c r="V91" s="68" t="s">
        <v>26</v>
      </c>
      <c r="W91" s="68" t="s">
        <v>27</v>
      </c>
      <c r="X91" s="68" t="s">
        <v>28</v>
      </c>
      <c r="Y91" s="68" t="s">
        <v>29</v>
      </c>
      <c r="Z91" s="68" t="s">
        <v>30</v>
      </c>
      <c r="AA91" s="68" t="s">
        <v>31</v>
      </c>
      <c r="AB91" s="68" t="s">
        <v>32</v>
      </c>
      <c r="AC91" s="68" t="s">
        <v>33</v>
      </c>
      <c r="AD91" s="68" t="s">
        <v>34</v>
      </c>
      <c r="AE91" s="68" t="s">
        <v>35</v>
      </c>
      <c r="AF91" s="68" t="s">
        <v>36</v>
      </c>
      <c r="AG91" s="68" t="s">
        <v>37</v>
      </c>
      <c r="AH91" s="68" t="s">
        <v>38</v>
      </c>
      <c r="AI91" s="68" t="s">
        <v>39</v>
      </c>
      <c r="AJ91" s="68" t="s">
        <v>40</v>
      </c>
      <c r="AK91" s="68" t="s">
        <v>41</v>
      </c>
      <c r="AL91" s="68" t="s">
        <v>42</v>
      </c>
      <c r="AM91" s="68" t="s">
        <v>43</v>
      </c>
    </row>
    <row r="92" spans="1:39" ht="12.75" customHeight="1" x14ac:dyDescent="0.35">
      <c r="A92" s="68" t="str">
        <f>A3</f>
        <v>Arsenal</v>
      </c>
      <c r="B92" s="9">
        <f t="shared" ref="B92:AM98" si="8">IF(ISERROR(RANK(B70,B$70:B$89,1)+COUNTIF(B$70:B70,B70)-1),"",RANK(B70,B$70:B$89,1)+COUNTIF(B$70:B70,B70)-1)</f>
        <v>14</v>
      </c>
      <c r="C92" s="9">
        <f t="shared" si="8"/>
        <v>7</v>
      </c>
      <c r="D92" s="9">
        <f t="shared" si="8"/>
        <v>5</v>
      </c>
      <c r="E92" s="9">
        <f t="shared" si="8"/>
        <v>6</v>
      </c>
      <c r="F92" s="9">
        <f t="shared" si="8"/>
        <v>5</v>
      </c>
      <c r="G92" s="9">
        <f t="shared" si="8"/>
        <v>6</v>
      </c>
      <c r="H92" s="9">
        <f t="shared" si="8"/>
        <v>10</v>
      </c>
      <c r="I92" s="9">
        <f t="shared" si="8"/>
        <v>8</v>
      </c>
      <c r="J92" s="9">
        <f t="shared" si="8"/>
        <v>10</v>
      </c>
      <c r="K92" s="9">
        <f t="shared" si="8"/>
        <v>10</v>
      </c>
      <c r="L92" s="9">
        <f t="shared" si="8"/>
        <v>13</v>
      </c>
      <c r="M92" s="9">
        <f t="shared" si="8"/>
        <v>9</v>
      </c>
      <c r="N92" s="9">
        <f t="shared" si="8"/>
        <v>11</v>
      </c>
      <c r="O92" s="9">
        <f t="shared" si="8"/>
        <v>9</v>
      </c>
      <c r="P92" s="9">
        <f t="shared" si="8"/>
        <v>9</v>
      </c>
      <c r="Q92" s="9">
        <f t="shared" si="8"/>
        <v>7</v>
      </c>
      <c r="R92" s="9">
        <f t="shared" si="8"/>
        <v>9</v>
      </c>
      <c r="S92" s="9">
        <f t="shared" si="8"/>
        <v>9</v>
      </c>
      <c r="T92" s="9">
        <f t="shared" si="8"/>
        <v>14</v>
      </c>
      <c r="U92" s="9">
        <f t="shared" si="8"/>
        <v>7</v>
      </c>
      <c r="V92" s="9">
        <f t="shared" si="8"/>
        <v>10</v>
      </c>
      <c r="W92" s="9">
        <f t="shared" si="8"/>
        <v>15</v>
      </c>
      <c r="X92" s="9">
        <f t="shared" si="8"/>
        <v>8</v>
      </c>
      <c r="Y92" s="9">
        <f t="shared" si="8"/>
        <v>8</v>
      </c>
      <c r="Z92" s="9">
        <f t="shared" si="8"/>
        <v>16</v>
      </c>
      <c r="AA92" s="9">
        <f t="shared" si="8"/>
        <v>11</v>
      </c>
      <c r="AB92" s="9">
        <f t="shared" si="8"/>
        <v>12</v>
      </c>
      <c r="AC92" s="9">
        <f t="shared" si="8"/>
        <v>11</v>
      </c>
      <c r="AD92" s="9">
        <f t="shared" si="8"/>
        <v>13</v>
      </c>
      <c r="AE92" s="9">
        <f t="shared" si="8"/>
        <v>10</v>
      </c>
      <c r="AF92" s="9">
        <f t="shared" si="8"/>
        <v>9</v>
      </c>
      <c r="AG92" s="9">
        <f t="shared" si="8"/>
        <v>8</v>
      </c>
      <c r="AH92" s="9">
        <f t="shared" si="8"/>
        <v>7</v>
      </c>
      <c r="AI92" s="9">
        <f t="shared" si="8"/>
        <v>5</v>
      </c>
      <c r="AJ92" s="9" t="str">
        <f t="shared" si="8"/>
        <v/>
      </c>
      <c r="AK92" s="9" t="str">
        <f t="shared" si="8"/>
        <v/>
      </c>
      <c r="AL92" s="9" t="str">
        <f t="shared" si="8"/>
        <v/>
      </c>
      <c r="AM92" s="9" t="str">
        <f t="shared" si="8"/>
        <v/>
      </c>
    </row>
    <row r="93" spans="1:39" ht="12.75" customHeight="1" x14ac:dyDescent="0.35">
      <c r="A93" s="68" t="str">
        <f t="shared" ref="A93:A111" si="9">A4</f>
        <v>Bournemouth</v>
      </c>
      <c r="B93" s="9">
        <f t="shared" si="8"/>
        <v>12</v>
      </c>
      <c r="C93" s="9">
        <f t="shared" si="8"/>
        <v>11</v>
      </c>
      <c r="D93" s="9">
        <f t="shared" si="8"/>
        <v>10</v>
      </c>
      <c r="E93" s="9">
        <f t="shared" si="8"/>
        <v>13</v>
      </c>
      <c r="F93" s="9">
        <f t="shared" si="8"/>
        <v>10</v>
      </c>
      <c r="G93" s="9">
        <f t="shared" si="8"/>
        <v>9</v>
      </c>
      <c r="H93" s="9">
        <f t="shared" si="8"/>
        <v>12</v>
      </c>
      <c r="I93" s="9">
        <f t="shared" si="8"/>
        <v>13</v>
      </c>
      <c r="J93" s="9">
        <f t="shared" si="8"/>
        <v>9</v>
      </c>
      <c r="K93" s="9">
        <f t="shared" si="8"/>
        <v>19</v>
      </c>
      <c r="L93" s="9">
        <f t="shared" si="8"/>
        <v>18</v>
      </c>
      <c r="M93" s="9">
        <f t="shared" si="8"/>
        <v>18</v>
      </c>
      <c r="N93" s="9">
        <f t="shared" si="8"/>
        <v>19</v>
      </c>
      <c r="O93" s="9">
        <f t="shared" si="8"/>
        <v>17</v>
      </c>
      <c r="P93" s="9">
        <f t="shared" si="8"/>
        <v>15</v>
      </c>
      <c r="Q93" s="9">
        <f t="shared" si="8"/>
        <v>19</v>
      </c>
      <c r="R93" s="9">
        <f t="shared" si="8"/>
        <v>16</v>
      </c>
      <c r="S93" s="9">
        <f t="shared" si="8"/>
        <v>18</v>
      </c>
      <c r="T93" s="9">
        <f t="shared" si="8"/>
        <v>19</v>
      </c>
      <c r="U93" s="9">
        <f t="shared" si="8"/>
        <v>18</v>
      </c>
      <c r="V93" s="9">
        <f t="shared" si="8"/>
        <v>13</v>
      </c>
      <c r="W93" s="9">
        <f t="shared" si="8"/>
        <v>17</v>
      </c>
      <c r="X93" s="9">
        <f t="shared" si="8"/>
        <v>18</v>
      </c>
      <c r="Y93" s="9">
        <f t="shared" si="8"/>
        <v>19</v>
      </c>
      <c r="Z93" s="9">
        <f t="shared" si="8"/>
        <v>20</v>
      </c>
      <c r="AA93" s="9">
        <f t="shared" si="8"/>
        <v>19</v>
      </c>
      <c r="AB93" s="9">
        <f t="shared" si="8"/>
        <v>18</v>
      </c>
      <c r="AC93" s="9">
        <f t="shared" si="8"/>
        <v>19</v>
      </c>
      <c r="AD93" s="9">
        <f t="shared" si="8"/>
        <v>15</v>
      </c>
      <c r="AE93" s="9">
        <f t="shared" si="8"/>
        <v>9</v>
      </c>
      <c r="AF93" s="9">
        <f t="shared" si="8"/>
        <v>11</v>
      </c>
      <c r="AG93" s="9">
        <f t="shared" si="8"/>
        <v>12</v>
      </c>
      <c r="AH93" s="9">
        <f t="shared" si="8"/>
        <v>14</v>
      </c>
      <c r="AI93" s="9">
        <f t="shared" si="8"/>
        <v>14</v>
      </c>
      <c r="AJ93" s="9" t="str">
        <f t="shared" si="8"/>
        <v/>
      </c>
      <c r="AK93" s="9" t="str">
        <f t="shared" si="8"/>
        <v/>
      </c>
      <c r="AL93" s="9" t="str">
        <f t="shared" si="8"/>
        <v/>
      </c>
      <c r="AM93" s="9" t="str">
        <f t="shared" si="8"/>
        <v/>
      </c>
    </row>
    <row r="94" spans="1:39" ht="12.75" customHeight="1" x14ac:dyDescent="0.35">
      <c r="A94" s="68" t="str">
        <f t="shared" si="9"/>
        <v>Brighton</v>
      </c>
      <c r="B94" s="9">
        <f t="shared" si="8"/>
        <v>15</v>
      </c>
      <c r="C94" s="9">
        <f t="shared" si="8"/>
        <v>14</v>
      </c>
      <c r="D94" s="9">
        <f t="shared" si="8"/>
        <v>18</v>
      </c>
      <c r="E94" s="9">
        <f t="shared" si="8"/>
        <v>15</v>
      </c>
      <c r="F94" s="9">
        <f t="shared" si="8"/>
        <v>17</v>
      </c>
      <c r="G94" s="9">
        <f t="shared" si="8"/>
        <v>15</v>
      </c>
      <c r="H94" s="9">
        <f t="shared" si="8"/>
        <v>15</v>
      </c>
      <c r="I94" s="9">
        <f t="shared" si="8"/>
        <v>7</v>
      </c>
      <c r="J94" s="9">
        <f t="shared" si="8"/>
        <v>8</v>
      </c>
      <c r="K94" s="9">
        <f t="shared" si="8"/>
        <v>8</v>
      </c>
      <c r="L94" s="9">
        <f t="shared" si="8"/>
        <v>10</v>
      </c>
      <c r="M94" s="9">
        <f t="shared" si="8"/>
        <v>8</v>
      </c>
      <c r="N94" s="9">
        <f t="shared" si="8"/>
        <v>9</v>
      </c>
      <c r="O94" s="9">
        <f t="shared" si="8"/>
        <v>7</v>
      </c>
      <c r="P94" s="9">
        <f t="shared" si="8"/>
        <v>6</v>
      </c>
      <c r="Q94" s="9">
        <f t="shared" si="8"/>
        <v>6</v>
      </c>
      <c r="R94" s="9">
        <f t="shared" si="8"/>
        <v>7</v>
      </c>
      <c r="S94" s="9">
        <f t="shared" si="8"/>
        <v>8</v>
      </c>
      <c r="T94" s="9">
        <f t="shared" si="8"/>
        <v>12</v>
      </c>
      <c r="U94" s="9">
        <f t="shared" si="8"/>
        <v>13</v>
      </c>
      <c r="V94" s="9">
        <f t="shared" si="8"/>
        <v>14</v>
      </c>
      <c r="W94" s="9">
        <f t="shared" si="8"/>
        <v>9</v>
      </c>
      <c r="X94" s="9">
        <f t="shared" si="8"/>
        <v>9</v>
      </c>
      <c r="Y94" s="9">
        <f t="shared" si="8"/>
        <v>9</v>
      </c>
      <c r="Z94" s="9">
        <f t="shared" si="8"/>
        <v>8</v>
      </c>
      <c r="AA94" s="9">
        <f t="shared" si="8"/>
        <v>14</v>
      </c>
      <c r="AB94" s="9">
        <f t="shared" si="8"/>
        <v>9</v>
      </c>
      <c r="AC94" s="9">
        <f t="shared" si="8"/>
        <v>6</v>
      </c>
      <c r="AD94" s="9">
        <f t="shared" si="8"/>
        <v>8</v>
      </c>
      <c r="AE94" s="9">
        <f t="shared" si="8"/>
        <v>8</v>
      </c>
      <c r="AF94" s="9">
        <f t="shared" si="8"/>
        <v>8</v>
      </c>
      <c r="AG94" s="9">
        <f t="shared" si="8"/>
        <v>10</v>
      </c>
      <c r="AH94" s="9">
        <f t="shared" si="8"/>
        <v>15</v>
      </c>
      <c r="AI94" s="9">
        <f t="shared" si="8"/>
        <v>17</v>
      </c>
      <c r="AJ94" s="9" t="str">
        <f t="shared" si="8"/>
        <v/>
      </c>
      <c r="AK94" s="9" t="str">
        <f t="shared" si="8"/>
        <v/>
      </c>
      <c r="AL94" s="9" t="str">
        <f t="shared" si="8"/>
        <v/>
      </c>
      <c r="AM94" s="9" t="str">
        <f t="shared" si="8"/>
        <v/>
      </c>
    </row>
    <row r="95" spans="1:39" ht="12.75" customHeight="1" x14ac:dyDescent="0.35">
      <c r="A95" s="68" t="str">
        <f t="shared" si="9"/>
        <v>Burnley</v>
      </c>
      <c r="B95" s="9">
        <f t="shared" si="8"/>
        <v>4</v>
      </c>
      <c r="C95" s="9">
        <f t="shared" si="8"/>
        <v>4</v>
      </c>
      <c r="D95" s="9">
        <f t="shared" si="8"/>
        <v>4</v>
      </c>
      <c r="E95" s="9">
        <f t="shared" si="8"/>
        <v>3</v>
      </c>
      <c r="F95" s="9">
        <f t="shared" si="8"/>
        <v>6</v>
      </c>
      <c r="G95" s="9">
        <f t="shared" si="8"/>
        <v>7</v>
      </c>
      <c r="H95" s="9">
        <f t="shared" si="8"/>
        <v>7</v>
      </c>
      <c r="I95" s="9">
        <f t="shared" si="8"/>
        <v>9</v>
      </c>
      <c r="J95" s="9">
        <f t="shared" si="8"/>
        <v>11</v>
      </c>
      <c r="K95" s="9">
        <f t="shared" si="8"/>
        <v>6</v>
      </c>
      <c r="L95" s="9">
        <f t="shared" si="8"/>
        <v>6</v>
      </c>
      <c r="M95" s="9">
        <f t="shared" si="8"/>
        <v>5</v>
      </c>
      <c r="N95" s="9">
        <f t="shared" si="8"/>
        <v>5</v>
      </c>
      <c r="O95" s="9">
        <f t="shared" si="8"/>
        <v>14</v>
      </c>
      <c r="P95" s="9">
        <f t="shared" si="8"/>
        <v>10</v>
      </c>
      <c r="Q95" s="9">
        <f t="shared" si="8"/>
        <v>5</v>
      </c>
      <c r="R95" s="9">
        <f t="shared" si="8"/>
        <v>6</v>
      </c>
      <c r="S95" s="9">
        <f t="shared" si="8"/>
        <v>5</v>
      </c>
      <c r="T95" s="9">
        <f t="shared" si="8"/>
        <v>4</v>
      </c>
      <c r="U95" s="9">
        <f t="shared" si="8"/>
        <v>4</v>
      </c>
      <c r="V95" s="9">
        <f t="shared" si="8"/>
        <v>4</v>
      </c>
      <c r="W95" s="9">
        <f t="shared" si="8"/>
        <v>5</v>
      </c>
      <c r="X95" s="9">
        <f t="shared" si="8"/>
        <v>6</v>
      </c>
      <c r="Y95" s="9">
        <f t="shared" si="8"/>
        <v>5</v>
      </c>
      <c r="Z95" s="9">
        <f t="shared" si="8"/>
        <v>4</v>
      </c>
      <c r="AA95" s="9">
        <f t="shared" si="8"/>
        <v>9</v>
      </c>
      <c r="AB95" s="9">
        <f t="shared" si="8"/>
        <v>7</v>
      </c>
      <c r="AC95" s="9">
        <f t="shared" si="8"/>
        <v>4</v>
      </c>
      <c r="AD95" s="9">
        <f t="shared" si="8"/>
        <v>6</v>
      </c>
      <c r="AE95" s="9">
        <f t="shared" si="8"/>
        <v>4</v>
      </c>
      <c r="AF95" s="9">
        <f t="shared" si="8"/>
        <v>3</v>
      </c>
      <c r="AG95" s="9">
        <f t="shared" si="8"/>
        <v>4</v>
      </c>
      <c r="AH95" s="9">
        <f t="shared" si="8"/>
        <v>8</v>
      </c>
      <c r="AI95" s="9">
        <f t="shared" si="8"/>
        <v>7</v>
      </c>
      <c r="AJ95" s="9" t="str">
        <f t="shared" si="8"/>
        <v/>
      </c>
      <c r="AK95" s="9" t="str">
        <f t="shared" si="8"/>
        <v/>
      </c>
      <c r="AL95" s="9" t="str">
        <f t="shared" si="8"/>
        <v/>
      </c>
      <c r="AM95" s="9" t="str">
        <f t="shared" si="8"/>
        <v/>
      </c>
    </row>
    <row r="96" spans="1:39" ht="12.75" customHeight="1" x14ac:dyDescent="0.35">
      <c r="A96" s="68" t="str">
        <f t="shared" si="9"/>
        <v>Cardiff</v>
      </c>
      <c r="B96" s="9">
        <f t="shared" si="8"/>
        <v>8</v>
      </c>
      <c r="C96" s="9">
        <f t="shared" si="8"/>
        <v>10</v>
      </c>
      <c r="D96" s="9">
        <f t="shared" si="8"/>
        <v>12</v>
      </c>
      <c r="E96" s="9">
        <f t="shared" si="8"/>
        <v>17</v>
      </c>
      <c r="F96" s="9">
        <f t="shared" si="8"/>
        <v>16</v>
      </c>
      <c r="G96" s="9">
        <f t="shared" si="8"/>
        <v>19</v>
      </c>
      <c r="H96" s="9">
        <f t="shared" si="8"/>
        <v>17</v>
      </c>
      <c r="I96" s="9">
        <f t="shared" si="8"/>
        <v>17</v>
      </c>
      <c r="J96" s="9">
        <f t="shared" si="8"/>
        <v>13</v>
      </c>
      <c r="K96" s="9">
        <f t="shared" si="8"/>
        <v>11</v>
      </c>
      <c r="L96" s="9">
        <f t="shared" si="8"/>
        <v>9</v>
      </c>
      <c r="M96" s="9">
        <f t="shared" si="8"/>
        <v>7</v>
      </c>
      <c r="N96" s="9">
        <f t="shared" si="8"/>
        <v>10</v>
      </c>
      <c r="O96" s="9">
        <f t="shared" si="8"/>
        <v>10</v>
      </c>
      <c r="P96" s="9">
        <f t="shared" si="8"/>
        <v>13</v>
      </c>
      <c r="Q96" s="9">
        <f t="shared" si="8"/>
        <v>14</v>
      </c>
      <c r="R96" s="9">
        <f t="shared" si="8"/>
        <v>17</v>
      </c>
      <c r="S96" s="9">
        <f t="shared" si="8"/>
        <v>13</v>
      </c>
      <c r="T96" s="9">
        <f t="shared" si="8"/>
        <v>10</v>
      </c>
      <c r="U96" s="9">
        <f t="shared" si="8"/>
        <v>17</v>
      </c>
      <c r="V96" s="9">
        <f t="shared" si="8"/>
        <v>16</v>
      </c>
      <c r="W96" s="9">
        <f t="shared" si="8"/>
        <v>14</v>
      </c>
      <c r="X96" s="9">
        <f t="shared" si="8"/>
        <v>16</v>
      </c>
      <c r="Y96" s="9">
        <f t="shared" si="8"/>
        <v>14</v>
      </c>
      <c r="Z96" s="9">
        <f t="shared" si="8"/>
        <v>7</v>
      </c>
      <c r="AA96" s="9">
        <f t="shared" si="8"/>
        <v>8</v>
      </c>
      <c r="AB96" s="9">
        <f t="shared" si="8"/>
        <v>8</v>
      </c>
      <c r="AC96" s="9">
        <f t="shared" si="8"/>
        <v>12</v>
      </c>
      <c r="AD96" s="9">
        <f t="shared" si="8"/>
        <v>18</v>
      </c>
      <c r="AE96" s="9">
        <f t="shared" si="8"/>
        <v>19</v>
      </c>
      <c r="AF96" s="9">
        <f t="shared" si="8"/>
        <v>20</v>
      </c>
      <c r="AG96" s="9">
        <f t="shared" si="8"/>
        <v>19</v>
      </c>
      <c r="AH96" s="9">
        <f t="shared" si="8"/>
        <v>17</v>
      </c>
      <c r="AI96" s="9">
        <f t="shared" si="8"/>
        <v>13</v>
      </c>
      <c r="AJ96" s="9" t="str">
        <f t="shared" si="8"/>
        <v/>
      </c>
      <c r="AK96" s="9" t="str">
        <f t="shared" si="8"/>
        <v/>
      </c>
      <c r="AL96" s="9" t="str">
        <f t="shared" si="8"/>
        <v/>
      </c>
      <c r="AM96" s="9" t="str">
        <f t="shared" si="8"/>
        <v/>
      </c>
    </row>
    <row r="97" spans="1:39" ht="12.75" customHeight="1" x14ac:dyDescent="0.35">
      <c r="A97" s="68" t="str">
        <f t="shared" si="9"/>
        <v>Chelsea</v>
      </c>
      <c r="B97" s="9">
        <f t="shared" si="8"/>
        <v>1</v>
      </c>
      <c r="C97" s="9">
        <f t="shared" si="8"/>
        <v>2</v>
      </c>
      <c r="D97" s="9">
        <f t="shared" si="8"/>
        <v>3</v>
      </c>
      <c r="E97" s="9">
        <f t="shared" si="8"/>
        <v>4</v>
      </c>
      <c r="F97" s="9">
        <f t="shared" si="8"/>
        <v>4</v>
      </c>
      <c r="G97" s="9">
        <f t="shared" si="8"/>
        <v>5</v>
      </c>
      <c r="H97" s="9">
        <f t="shared" si="8"/>
        <v>4</v>
      </c>
      <c r="I97" s="9">
        <f t="shared" si="8"/>
        <v>1</v>
      </c>
      <c r="J97" s="9">
        <f t="shared" si="8"/>
        <v>3</v>
      </c>
      <c r="K97" s="9">
        <f t="shared" si="8"/>
        <v>1</v>
      </c>
      <c r="L97" s="9">
        <f t="shared" si="8"/>
        <v>3</v>
      </c>
      <c r="M97" s="9">
        <f t="shared" si="8"/>
        <v>6</v>
      </c>
      <c r="N97" s="9">
        <f t="shared" si="8"/>
        <v>7</v>
      </c>
      <c r="O97" s="9">
        <f t="shared" si="8"/>
        <v>5</v>
      </c>
      <c r="P97" s="9">
        <f t="shared" si="8"/>
        <v>8</v>
      </c>
      <c r="Q97" s="9">
        <f t="shared" si="8"/>
        <v>8</v>
      </c>
      <c r="R97" s="9">
        <f t="shared" si="8"/>
        <v>4</v>
      </c>
      <c r="S97" s="9">
        <f t="shared" si="8"/>
        <v>4</v>
      </c>
      <c r="T97" s="9">
        <f t="shared" si="8"/>
        <v>6</v>
      </c>
      <c r="U97" s="9">
        <f t="shared" si="8"/>
        <v>6</v>
      </c>
      <c r="V97" s="9">
        <f t="shared" si="8"/>
        <v>5</v>
      </c>
      <c r="W97" s="9">
        <f t="shared" si="8"/>
        <v>11</v>
      </c>
      <c r="X97" s="9">
        <f t="shared" si="8"/>
        <v>10</v>
      </c>
      <c r="Y97" s="9">
        <f t="shared" si="8"/>
        <v>6</v>
      </c>
      <c r="Z97" s="9">
        <f t="shared" si="8"/>
        <v>5</v>
      </c>
      <c r="AA97" s="9">
        <f t="shared" si="8"/>
        <v>5</v>
      </c>
      <c r="AB97" s="9">
        <f t="shared" si="8"/>
        <v>2</v>
      </c>
      <c r="AC97" s="9">
        <f t="shared" si="8"/>
        <v>3</v>
      </c>
      <c r="AD97" s="9">
        <f t="shared" si="8"/>
        <v>3</v>
      </c>
      <c r="AE97" s="9">
        <f t="shared" si="8"/>
        <v>6</v>
      </c>
      <c r="AF97" s="9">
        <f t="shared" si="8"/>
        <v>6</v>
      </c>
      <c r="AG97" s="9">
        <f t="shared" si="8"/>
        <v>7</v>
      </c>
      <c r="AH97" s="9">
        <f t="shared" si="8"/>
        <v>6</v>
      </c>
      <c r="AI97" s="9">
        <f t="shared" si="8"/>
        <v>9</v>
      </c>
      <c r="AJ97" s="9" t="str">
        <f t="shared" si="8"/>
        <v/>
      </c>
      <c r="AK97" s="9" t="str">
        <f t="shared" si="8"/>
        <v/>
      </c>
      <c r="AL97" s="9" t="str">
        <f t="shared" si="8"/>
        <v/>
      </c>
      <c r="AM97" s="9" t="str">
        <f t="shared" si="8"/>
        <v/>
      </c>
    </row>
    <row r="98" spans="1:39" ht="12.75" customHeight="1" x14ac:dyDescent="0.35">
      <c r="A98" s="68" t="str">
        <f t="shared" si="9"/>
        <v>Crystal Palace</v>
      </c>
      <c r="B98" s="9">
        <f t="shared" si="8"/>
        <v>9</v>
      </c>
      <c r="C98" s="9">
        <f t="shared" si="8"/>
        <v>9</v>
      </c>
      <c r="D98" s="9">
        <f t="shared" si="8"/>
        <v>8</v>
      </c>
      <c r="E98" s="9">
        <f t="shared" si="8"/>
        <v>7</v>
      </c>
      <c r="F98" s="9">
        <f t="shared" si="8"/>
        <v>7</v>
      </c>
      <c r="G98" s="9">
        <f t="shared" si="8"/>
        <v>8</v>
      </c>
      <c r="H98" s="9">
        <f t="shared" si="8"/>
        <v>8</v>
      </c>
      <c r="I98" s="9">
        <f t="shared" si="8"/>
        <v>12</v>
      </c>
      <c r="J98" s="9">
        <f t="shared" si="8"/>
        <v>18</v>
      </c>
      <c r="K98" s="9">
        <f t="shared" si="8"/>
        <v>14</v>
      </c>
      <c r="L98" s="9">
        <f t="shared" si="8"/>
        <v>15</v>
      </c>
      <c r="M98" s="9">
        <f t="shared" si="8"/>
        <v>15</v>
      </c>
      <c r="N98" s="9">
        <f t="shared" si="8"/>
        <v>14</v>
      </c>
      <c r="O98" s="9">
        <f t="shared" si="8"/>
        <v>19</v>
      </c>
      <c r="P98" s="9">
        <f t="shared" si="8"/>
        <v>17</v>
      </c>
      <c r="Q98" s="9">
        <f t="shared" si="8"/>
        <v>18</v>
      </c>
      <c r="R98" s="9">
        <f t="shared" si="8"/>
        <v>18</v>
      </c>
      <c r="S98" s="9">
        <f t="shared" si="8"/>
        <v>16</v>
      </c>
      <c r="T98" s="9">
        <f t="shared" si="8"/>
        <v>8</v>
      </c>
      <c r="U98" s="9">
        <f t="shared" si="8"/>
        <v>15</v>
      </c>
      <c r="V98" s="9">
        <f t="shared" si="8"/>
        <v>8</v>
      </c>
      <c r="W98" s="9">
        <f t="shared" si="8"/>
        <v>8</v>
      </c>
      <c r="X98" s="9">
        <f t="shared" si="8"/>
        <v>11</v>
      </c>
      <c r="Y98" s="9">
        <f t="shared" si="8"/>
        <v>12</v>
      </c>
      <c r="Z98" s="9">
        <f t="shared" si="8"/>
        <v>11</v>
      </c>
      <c r="AA98" s="9">
        <f t="shared" si="8"/>
        <v>10</v>
      </c>
      <c r="AB98" s="9">
        <f t="shared" si="8"/>
        <v>14</v>
      </c>
      <c r="AC98" s="9">
        <f t="shared" ref="AC98:AM98" si="10">IF(ISERROR(RANK(AC76,AC$70:AC$89,1)+COUNTIF(AC$70:AC76,AC76)-1),"",RANK(AC76,AC$70:AC$89,1)+COUNTIF(AC$70:AC76,AC76)-1)</f>
        <v>10</v>
      </c>
      <c r="AD98" s="9">
        <f t="shared" si="10"/>
        <v>7</v>
      </c>
      <c r="AE98" s="9">
        <f t="shared" si="10"/>
        <v>13</v>
      </c>
      <c r="AF98" s="9">
        <f t="shared" si="10"/>
        <v>19</v>
      </c>
      <c r="AG98" s="9">
        <f t="shared" si="10"/>
        <v>17</v>
      </c>
      <c r="AH98" s="9">
        <f t="shared" si="10"/>
        <v>16</v>
      </c>
      <c r="AI98" s="9">
        <f t="shared" si="10"/>
        <v>15</v>
      </c>
      <c r="AJ98" s="9" t="str">
        <f t="shared" si="10"/>
        <v/>
      </c>
      <c r="AK98" s="9" t="str">
        <f t="shared" si="10"/>
        <v/>
      </c>
      <c r="AL98" s="9" t="str">
        <f t="shared" si="10"/>
        <v/>
      </c>
      <c r="AM98" s="9" t="str">
        <f t="shared" si="10"/>
        <v/>
      </c>
    </row>
    <row r="99" spans="1:39" ht="12.75" customHeight="1" x14ac:dyDescent="0.35">
      <c r="A99" s="68" t="str">
        <f t="shared" si="9"/>
        <v>Everton</v>
      </c>
      <c r="B99" s="9">
        <f t="shared" ref="B99:AM105" si="11">IF(ISERROR(RANK(B77,B$70:B$89,1)+COUNTIF(B$70:B77,B77)-1),"",RANK(B77,B$70:B$89,1)+COUNTIF(B$70:B77,B77)-1)</f>
        <v>7</v>
      </c>
      <c r="C99" s="9">
        <f t="shared" si="11"/>
        <v>12</v>
      </c>
      <c r="D99" s="9">
        <f t="shared" si="11"/>
        <v>11</v>
      </c>
      <c r="E99" s="9">
        <f t="shared" si="11"/>
        <v>10</v>
      </c>
      <c r="F99" s="9">
        <f t="shared" si="11"/>
        <v>13</v>
      </c>
      <c r="G99" s="9">
        <f t="shared" si="11"/>
        <v>18</v>
      </c>
      <c r="H99" s="9">
        <f t="shared" si="11"/>
        <v>6</v>
      </c>
      <c r="I99" s="9">
        <f t="shared" si="11"/>
        <v>14</v>
      </c>
      <c r="J99" s="9">
        <f t="shared" si="11"/>
        <v>6</v>
      </c>
      <c r="K99" s="9">
        <f t="shared" si="11"/>
        <v>17</v>
      </c>
      <c r="L99" s="9">
        <f t="shared" si="11"/>
        <v>11</v>
      </c>
      <c r="M99" s="9">
        <f t="shared" si="11"/>
        <v>12</v>
      </c>
      <c r="N99" s="9">
        <f t="shared" si="11"/>
        <v>18</v>
      </c>
      <c r="O99" s="9">
        <f t="shared" si="11"/>
        <v>20</v>
      </c>
      <c r="P99" s="9">
        <f t="shared" si="11"/>
        <v>16</v>
      </c>
      <c r="Q99" s="9">
        <f t="shared" si="11"/>
        <v>20</v>
      </c>
      <c r="R99" s="9">
        <f t="shared" si="11"/>
        <v>20</v>
      </c>
      <c r="S99" s="9">
        <f t="shared" si="11"/>
        <v>11</v>
      </c>
      <c r="T99" s="9">
        <f t="shared" si="11"/>
        <v>7</v>
      </c>
      <c r="U99" s="9">
        <f t="shared" si="11"/>
        <v>10</v>
      </c>
      <c r="V99" s="9">
        <f t="shared" si="11"/>
        <v>6</v>
      </c>
      <c r="W99" s="9">
        <f t="shared" si="11"/>
        <v>7</v>
      </c>
      <c r="X99" s="9">
        <f t="shared" si="11"/>
        <v>13</v>
      </c>
      <c r="Y99" s="9">
        <f t="shared" si="11"/>
        <v>16</v>
      </c>
      <c r="Z99" s="9">
        <f t="shared" si="11"/>
        <v>15</v>
      </c>
      <c r="AA99" s="9">
        <f t="shared" si="11"/>
        <v>17</v>
      </c>
      <c r="AB99" s="9">
        <f t="shared" si="11"/>
        <v>17</v>
      </c>
      <c r="AC99" s="9">
        <f t="shared" si="11"/>
        <v>16</v>
      </c>
      <c r="AD99" s="9">
        <f t="shared" si="11"/>
        <v>14</v>
      </c>
      <c r="AE99" s="9">
        <f t="shared" si="11"/>
        <v>14</v>
      </c>
      <c r="AF99" s="9">
        <f t="shared" si="11"/>
        <v>13</v>
      </c>
      <c r="AG99" s="9">
        <f t="shared" si="11"/>
        <v>16</v>
      </c>
      <c r="AH99" s="9">
        <f t="shared" si="11"/>
        <v>13</v>
      </c>
      <c r="AI99" s="9">
        <f t="shared" si="11"/>
        <v>16</v>
      </c>
      <c r="AJ99" s="9" t="str">
        <f t="shared" si="11"/>
        <v/>
      </c>
      <c r="AK99" s="9" t="str">
        <f t="shared" si="11"/>
        <v/>
      </c>
      <c r="AL99" s="9" t="str">
        <f t="shared" si="11"/>
        <v/>
      </c>
      <c r="AM99" s="9" t="str">
        <f t="shared" si="11"/>
        <v/>
      </c>
    </row>
    <row r="100" spans="1:39" ht="12.75" customHeight="1" x14ac:dyDescent="0.35">
      <c r="A100" s="68" t="str">
        <f t="shared" si="9"/>
        <v>Fulham</v>
      </c>
      <c r="B100" s="9">
        <f t="shared" si="11"/>
        <v>19</v>
      </c>
      <c r="C100" s="9">
        <f t="shared" si="11"/>
        <v>20</v>
      </c>
      <c r="D100" s="9">
        <f t="shared" si="11"/>
        <v>17</v>
      </c>
      <c r="E100" s="9">
        <f t="shared" si="11"/>
        <v>19</v>
      </c>
      <c r="F100" s="9">
        <f t="shared" si="11"/>
        <v>18</v>
      </c>
      <c r="G100" s="9">
        <f t="shared" si="11"/>
        <v>10</v>
      </c>
      <c r="H100" s="9">
        <f t="shared" si="11"/>
        <v>9</v>
      </c>
      <c r="I100" s="9">
        <f t="shared" si="11"/>
        <v>15</v>
      </c>
      <c r="J100" s="9">
        <f t="shared" si="11"/>
        <v>14</v>
      </c>
      <c r="K100" s="9">
        <f t="shared" si="11"/>
        <v>15</v>
      </c>
      <c r="L100" s="9">
        <f t="shared" si="11"/>
        <v>17</v>
      </c>
      <c r="M100" s="9">
        <f t="shared" si="11"/>
        <v>19</v>
      </c>
      <c r="N100" s="9">
        <f t="shared" si="11"/>
        <v>17</v>
      </c>
      <c r="O100" s="9">
        <f t="shared" si="11"/>
        <v>18</v>
      </c>
      <c r="P100" s="9">
        <f t="shared" si="11"/>
        <v>14</v>
      </c>
      <c r="Q100" s="9">
        <f t="shared" si="11"/>
        <v>9</v>
      </c>
      <c r="R100" s="9">
        <f t="shared" si="11"/>
        <v>13</v>
      </c>
      <c r="S100" s="9">
        <f t="shared" si="11"/>
        <v>12</v>
      </c>
      <c r="T100" s="9">
        <f t="shared" si="11"/>
        <v>15</v>
      </c>
      <c r="U100" s="9">
        <f t="shared" si="11"/>
        <v>14</v>
      </c>
      <c r="V100" s="9">
        <f t="shared" si="11"/>
        <v>17</v>
      </c>
      <c r="W100" s="9">
        <f t="shared" si="11"/>
        <v>10</v>
      </c>
      <c r="X100" s="9">
        <f t="shared" si="11"/>
        <v>15</v>
      </c>
      <c r="Y100" s="9">
        <f t="shared" si="11"/>
        <v>15</v>
      </c>
      <c r="Z100" s="9">
        <f t="shared" si="11"/>
        <v>17</v>
      </c>
      <c r="AA100" s="9">
        <f t="shared" si="11"/>
        <v>15</v>
      </c>
      <c r="AB100" s="9">
        <f t="shared" si="11"/>
        <v>16</v>
      </c>
      <c r="AC100" s="9">
        <f t="shared" si="11"/>
        <v>18</v>
      </c>
      <c r="AD100" s="9">
        <f t="shared" si="11"/>
        <v>19</v>
      </c>
      <c r="AE100" s="9">
        <f t="shared" si="11"/>
        <v>18</v>
      </c>
      <c r="AF100" s="9">
        <f t="shared" si="11"/>
        <v>18</v>
      </c>
      <c r="AG100" s="9">
        <f t="shared" si="11"/>
        <v>15</v>
      </c>
      <c r="AH100" s="9">
        <f t="shared" si="11"/>
        <v>12</v>
      </c>
      <c r="AI100" s="9">
        <f t="shared" si="11"/>
        <v>8</v>
      </c>
      <c r="AJ100" s="9" t="str">
        <f t="shared" si="11"/>
        <v/>
      </c>
      <c r="AK100" s="9" t="str">
        <f t="shared" si="11"/>
        <v/>
      </c>
      <c r="AL100" s="9" t="str">
        <f t="shared" si="11"/>
        <v/>
      </c>
      <c r="AM100" s="9" t="str">
        <f t="shared" si="11"/>
        <v/>
      </c>
    </row>
    <row r="101" spans="1:39" ht="12.75" customHeight="1" x14ac:dyDescent="0.35">
      <c r="A101" s="68" t="str">
        <f t="shared" si="9"/>
        <v>Huddersfield</v>
      </c>
      <c r="B101" s="9">
        <f t="shared" si="11"/>
        <v>17</v>
      </c>
      <c r="C101" s="9">
        <f t="shared" si="11"/>
        <v>17</v>
      </c>
      <c r="D101" s="9">
        <f t="shared" si="11"/>
        <v>9</v>
      </c>
      <c r="E101" s="9">
        <f t="shared" si="11"/>
        <v>11</v>
      </c>
      <c r="F101" s="9">
        <f t="shared" si="11"/>
        <v>12</v>
      </c>
      <c r="G101" s="9">
        <f t="shared" si="11"/>
        <v>17</v>
      </c>
      <c r="H101" s="9">
        <f t="shared" si="11"/>
        <v>14</v>
      </c>
      <c r="I101" s="9">
        <f t="shared" si="11"/>
        <v>11</v>
      </c>
      <c r="J101" s="9">
        <f t="shared" si="11"/>
        <v>12</v>
      </c>
      <c r="K101" s="9">
        <f t="shared" si="11"/>
        <v>7</v>
      </c>
      <c r="L101" s="9">
        <f t="shared" si="11"/>
        <v>7</v>
      </c>
      <c r="M101" s="9">
        <f t="shared" si="11"/>
        <v>17</v>
      </c>
      <c r="N101" s="9">
        <f t="shared" si="11"/>
        <v>15</v>
      </c>
      <c r="O101" s="9">
        <f t="shared" si="11"/>
        <v>11</v>
      </c>
      <c r="P101" s="9">
        <f t="shared" si="11"/>
        <v>19</v>
      </c>
      <c r="Q101" s="9">
        <f t="shared" si="11"/>
        <v>17</v>
      </c>
      <c r="R101" s="9">
        <f t="shared" si="11"/>
        <v>8</v>
      </c>
      <c r="S101" s="9">
        <f t="shared" si="11"/>
        <v>10</v>
      </c>
      <c r="T101" s="9">
        <f t="shared" si="11"/>
        <v>18</v>
      </c>
      <c r="U101" s="9">
        <f t="shared" si="11"/>
        <v>9</v>
      </c>
      <c r="V101" s="9">
        <f t="shared" si="11"/>
        <v>12</v>
      </c>
      <c r="W101" s="9">
        <f t="shared" si="11"/>
        <v>12</v>
      </c>
      <c r="X101" s="9">
        <f t="shared" si="11"/>
        <v>14</v>
      </c>
      <c r="Y101" s="9">
        <f t="shared" si="11"/>
        <v>7</v>
      </c>
      <c r="Z101" s="9">
        <f t="shared" si="11"/>
        <v>12</v>
      </c>
      <c r="AA101" s="9">
        <f t="shared" si="11"/>
        <v>7</v>
      </c>
      <c r="AB101" s="9">
        <f t="shared" si="11"/>
        <v>13</v>
      </c>
      <c r="AC101" s="9">
        <f t="shared" si="11"/>
        <v>13</v>
      </c>
      <c r="AD101" s="9">
        <f t="shared" si="11"/>
        <v>16</v>
      </c>
      <c r="AE101" s="9">
        <f t="shared" si="11"/>
        <v>16</v>
      </c>
      <c r="AF101" s="9">
        <f t="shared" si="11"/>
        <v>17</v>
      </c>
      <c r="AG101" s="9">
        <f t="shared" si="11"/>
        <v>18</v>
      </c>
      <c r="AH101" s="9">
        <f t="shared" si="11"/>
        <v>19</v>
      </c>
      <c r="AI101" s="9">
        <f t="shared" si="11"/>
        <v>19</v>
      </c>
      <c r="AJ101" s="9" t="str">
        <f t="shared" si="11"/>
        <v/>
      </c>
      <c r="AK101" s="9" t="str">
        <f t="shared" si="11"/>
        <v/>
      </c>
      <c r="AL101" s="9" t="str">
        <f t="shared" si="11"/>
        <v/>
      </c>
      <c r="AM101" s="9" t="str">
        <f t="shared" si="11"/>
        <v/>
      </c>
    </row>
    <row r="102" spans="1:39" ht="12.75" customHeight="1" x14ac:dyDescent="0.35">
      <c r="A102" s="68" t="str">
        <f t="shared" si="9"/>
        <v>Leicester</v>
      </c>
      <c r="B102" s="9">
        <f t="shared" si="11"/>
        <v>18</v>
      </c>
      <c r="C102" s="9">
        <f t="shared" si="11"/>
        <v>8</v>
      </c>
      <c r="D102" s="9">
        <f t="shared" si="11"/>
        <v>13</v>
      </c>
      <c r="E102" s="9">
        <f t="shared" si="11"/>
        <v>8</v>
      </c>
      <c r="F102" s="9">
        <f t="shared" si="11"/>
        <v>15</v>
      </c>
      <c r="G102" s="9">
        <f t="shared" si="11"/>
        <v>12</v>
      </c>
      <c r="H102" s="9">
        <f t="shared" si="11"/>
        <v>18</v>
      </c>
      <c r="I102" s="9">
        <f t="shared" si="11"/>
        <v>16</v>
      </c>
      <c r="J102" s="9">
        <f t="shared" si="11"/>
        <v>19</v>
      </c>
      <c r="K102" s="9">
        <f t="shared" si="11"/>
        <v>9</v>
      </c>
      <c r="L102" s="9">
        <f t="shared" si="11"/>
        <v>12</v>
      </c>
      <c r="M102" s="9">
        <f t="shared" si="11"/>
        <v>11</v>
      </c>
      <c r="N102" s="9">
        <f t="shared" si="11"/>
        <v>16</v>
      </c>
      <c r="O102" s="9">
        <f t="shared" si="11"/>
        <v>15</v>
      </c>
      <c r="P102" s="9">
        <f t="shared" si="11"/>
        <v>20</v>
      </c>
      <c r="Q102" s="9">
        <f t="shared" si="11"/>
        <v>16</v>
      </c>
      <c r="R102" s="9">
        <f t="shared" si="11"/>
        <v>19</v>
      </c>
      <c r="S102" s="9">
        <f t="shared" si="11"/>
        <v>15</v>
      </c>
      <c r="T102" s="9">
        <f t="shared" si="11"/>
        <v>9</v>
      </c>
      <c r="U102" s="9">
        <f t="shared" si="11"/>
        <v>16</v>
      </c>
      <c r="V102" s="9">
        <f t="shared" si="11"/>
        <v>18</v>
      </c>
      <c r="W102" s="9">
        <f t="shared" si="11"/>
        <v>19</v>
      </c>
      <c r="X102" s="9">
        <f t="shared" si="11"/>
        <v>20</v>
      </c>
      <c r="Y102" s="9">
        <f t="shared" si="11"/>
        <v>17</v>
      </c>
      <c r="Z102" s="9">
        <f t="shared" si="11"/>
        <v>13</v>
      </c>
      <c r="AA102" s="9">
        <f t="shared" si="11"/>
        <v>13</v>
      </c>
      <c r="AB102" s="9">
        <f t="shared" si="11"/>
        <v>5</v>
      </c>
      <c r="AC102" s="9">
        <f t="shared" si="11"/>
        <v>8</v>
      </c>
      <c r="AD102" s="9">
        <f t="shared" si="11"/>
        <v>10</v>
      </c>
      <c r="AE102" s="9">
        <f t="shared" si="11"/>
        <v>5</v>
      </c>
      <c r="AF102" s="9">
        <f t="shared" si="11"/>
        <v>10</v>
      </c>
      <c r="AG102" s="9">
        <f t="shared" si="11"/>
        <v>5</v>
      </c>
      <c r="AH102" s="9">
        <f t="shared" si="11"/>
        <v>18</v>
      </c>
      <c r="AI102" s="9">
        <f t="shared" si="11"/>
        <v>18</v>
      </c>
      <c r="AJ102" s="9" t="str">
        <f t="shared" si="11"/>
        <v/>
      </c>
      <c r="AK102" s="9" t="str">
        <f t="shared" si="11"/>
        <v/>
      </c>
      <c r="AL102" s="9" t="str">
        <f t="shared" si="11"/>
        <v/>
      </c>
      <c r="AM102" s="9" t="str">
        <f t="shared" si="11"/>
        <v/>
      </c>
    </row>
    <row r="103" spans="1:39" ht="12.75" customHeight="1" x14ac:dyDescent="0.35">
      <c r="A103" s="68" t="str">
        <f t="shared" si="9"/>
        <v>Liverpool</v>
      </c>
      <c r="B103" s="9">
        <f t="shared" si="11"/>
        <v>6</v>
      </c>
      <c r="C103" s="9">
        <f t="shared" si="11"/>
        <v>5</v>
      </c>
      <c r="D103" s="9">
        <f t="shared" si="11"/>
        <v>6</v>
      </c>
      <c r="E103" s="9">
        <f t="shared" si="11"/>
        <v>9</v>
      </c>
      <c r="F103" s="9">
        <f t="shared" si="11"/>
        <v>9</v>
      </c>
      <c r="G103" s="9">
        <f t="shared" si="11"/>
        <v>3</v>
      </c>
      <c r="H103" s="9">
        <f t="shared" si="11"/>
        <v>11</v>
      </c>
      <c r="I103" s="9">
        <f t="shared" si="11"/>
        <v>5</v>
      </c>
      <c r="J103" s="9">
        <f t="shared" si="11"/>
        <v>5</v>
      </c>
      <c r="K103" s="9">
        <f t="shared" si="11"/>
        <v>4</v>
      </c>
      <c r="L103" s="9">
        <f t="shared" si="11"/>
        <v>5</v>
      </c>
      <c r="M103" s="9">
        <f t="shared" si="11"/>
        <v>3</v>
      </c>
      <c r="N103" s="9">
        <f t="shared" si="11"/>
        <v>3</v>
      </c>
      <c r="O103" s="9">
        <f t="shared" si="11"/>
        <v>4</v>
      </c>
      <c r="P103" s="9">
        <f t="shared" si="11"/>
        <v>4</v>
      </c>
      <c r="Q103" s="9">
        <f t="shared" si="11"/>
        <v>4</v>
      </c>
      <c r="R103" s="9">
        <f t="shared" si="11"/>
        <v>5</v>
      </c>
      <c r="S103" s="9">
        <f t="shared" si="11"/>
        <v>7</v>
      </c>
      <c r="T103" s="9">
        <f t="shared" si="11"/>
        <v>5</v>
      </c>
      <c r="U103" s="9">
        <f t="shared" si="11"/>
        <v>5</v>
      </c>
      <c r="V103" s="9">
        <f t="shared" si="11"/>
        <v>9</v>
      </c>
      <c r="W103" s="9">
        <f t="shared" si="11"/>
        <v>4</v>
      </c>
      <c r="X103" s="9">
        <f t="shared" si="11"/>
        <v>4</v>
      </c>
      <c r="Y103" s="9">
        <f t="shared" si="11"/>
        <v>4</v>
      </c>
      <c r="Z103" s="9">
        <f t="shared" si="11"/>
        <v>6</v>
      </c>
      <c r="AA103" s="9">
        <f t="shared" si="11"/>
        <v>3</v>
      </c>
      <c r="AB103" s="9">
        <f t="shared" si="11"/>
        <v>6</v>
      </c>
      <c r="AC103" s="9">
        <f t="shared" si="11"/>
        <v>2</v>
      </c>
      <c r="AD103" s="9">
        <f t="shared" si="11"/>
        <v>5</v>
      </c>
      <c r="AE103" s="9">
        <f t="shared" si="11"/>
        <v>3</v>
      </c>
      <c r="AF103" s="9">
        <f t="shared" si="11"/>
        <v>4</v>
      </c>
      <c r="AG103" s="9">
        <f t="shared" si="11"/>
        <v>3</v>
      </c>
      <c r="AH103" s="9">
        <f t="shared" si="11"/>
        <v>3</v>
      </c>
      <c r="AI103" s="9">
        <f t="shared" si="11"/>
        <v>2</v>
      </c>
      <c r="AJ103" s="9" t="str">
        <f t="shared" si="11"/>
        <v/>
      </c>
      <c r="AK103" s="9" t="str">
        <f t="shared" si="11"/>
        <v/>
      </c>
      <c r="AL103" s="9" t="str">
        <f t="shared" si="11"/>
        <v/>
      </c>
      <c r="AM103" s="9" t="str">
        <f t="shared" si="11"/>
        <v/>
      </c>
    </row>
    <row r="104" spans="1:39" ht="12.75" customHeight="1" x14ac:dyDescent="0.35">
      <c r="A104" s="68" t="str">
        <f t="shared" si="9"/>
        <v>Man City</v>
      </c>
      <c r="B104" s="9">
        <f t="shared" si="11"/>
        <v>2</v>
      </c>
      <c r="C104" s="9">
        <f t="shared" si="11"/>
        <v>1</v>
      </c>
      <c r="D104" s="9">
        <f t="shared" si="11"/>
        <v>1</v>
      </c>
      <c r="E104" s="9">
        <f t="shared" si="11"/>
        <v>2</v>
      </c>
      <c r="F104" s="9">
        <f t="shared" si="11"/>
        <v>1</v>
      </c>
      <c r="G104" s="9">
        <f t="shared" si="11"/>
        <v>2</v>
      </c>
      <c r="H104" s="9">
        <f t="shared" si="11"/>
        <v>2</v>
      </c>
      <c r="I104" s="9">
        <f t="shared" si="11"/>
        <v>3</v>
      </c>
      <c r="J104" s="9">
        <f t="shared" si="11"/>
        <v>2</v>
      </c>
      <c r="K104" s="9">
        <f t="shared" si="11"/>
        <v>2</v>
      </c>
      <c r="L104" s="9">
        <f t="shared" si="11"/>
        <v>1</v>
      </c>
      <c r="M104" s="9">
        <f t="shared" si="11"/>
        <v>2</v>
      </c>
      <c r="N104" s="9">
        <f t="shared" si="11"/>
        <v>2</v>
      </c>
      <c r="O104" s="9">
        <f t="shared" si="11"/>
        <v>1</v>
      </c>
      <c r="P104" s="9">
        <f t="shared" si="11"/>
        <v>2</v>
      </c>
      <c r="Q104" s="9">
        <f t="shared" si="11"/>
        <v>1</v>
      </c>
      <c r="R104" s="9">
        <f t="shared" si="11"/>
        <v>1</v>
      </c>
      <c r="S104" s="9">
        <f t="shared" si="11"/>
        <v>1</v>
      </c>
      <c r="T104" s="9">
        <f t="shared" si="11"/>
        <v>2</v>
      </c>
      <c r="U104" s="9">
        <f t="shared" si="11"/>
        <v>2</v>
      </c>
      <c r="V104" s="9">
        <f t="shared" si="11"/>
        <v>1</v>
      </c>
      <c r="W104" s="9">
        <f t="shared" si="11"/>
        <v>1</v>
      </c>
      <c r="X104" s="9">
        <f t="shared" si="11"/>
        <v>2</v>
      </c>
      <c r="Y104" s="9">
        <f t="shared" si="11"/>
        <v>1</v>
      </c>
      <c r="Z104" s="9">
        <f t="shared" si="11"/>
        <v>1</v>
      </c>
      <c r="AA104" s="9">
        <f t="shared" si="11"/>
        <v>1</v>
      </c>
      <c r="AB104" s="9">
        <f t="shared" si="11"/>
        <v>3</v>
      </c>
      <c r="AC104" s="9">
        <f t="shared" si="11"/>
        <v>1</v>
      </c>
      <c r="AD104" s="9">
        <f t="shared" si="11"/>
        <v>1</v>
      </c>
      <c r="AE104" s="9">
        <f t="shared" si="11"/>
        <v>1</v>
      </c>
      <c r="AF104" s="9">
        <f t="shared" si="11"/>
        <v>1</v>
      </c>
      <c r="AG104" s="9">
        <f t="shared" si="11"/>
        <v>1</v>
      </c>
      <c r="AH104" s="9">
        <f t="shared" si="11"/>
        <v>1</v>
      </c>
      <c r="AI104" s="9">
        <f t="shared" si="11"/>
        <v>3</v>
      </c>
      <c r="AJ104" s="9" t="str">
        <f t="shared" si="11"/>
        <v/>
      </c>
      <c r="AK104" s="9" t="str">
        <f t="shared" si="11"/>
        <v/>
      </c>
      <c r="AL104" s="9" t="str">
        <f t="shared" si="11"/>
        <v/>
      </c>
      <c r="AM104" s="9" t="str">
        <f t="shared" si="11"/>
        <v/>
      </c>
    </row>
    <row r="105" spans="1:39" ht="12.75" customHeight="1" x14ac:dyDescent="0.35">
      <c r="A105" s="68" t="str">
        <f t="shared" si="9"/>
        <v>Man Utd</v>
      </c>
      <c r="B105" s="9">
        <f t="shared" si="11"/>
        <v>3</v>
      </c>
      <c r="C105" s="9">
        <f t="shared" si="11"/>
        <v>3</v>
      </c>
      <c r="D105" s="9">
        <f t="shared" si="11"/>
        <v>2</v>
      </c>
      <c r="E105" s="9">
        <f t="shared" si="11"/>
        <v>1</v>
      </c>
      <c r="F105" s="9">
        <f t="shared" si="11"/>
        <v>2</v>
      </c>
      <c r="G105" s="9">
        <f t="shared" si="11"/>
        <v>1</v>
      </c>
      <c r="H105" s="9">
        <f t="shared" si="11"/>
        <v>1</v>
      </c>
      <c r="I105" s="9">
        <f t="shared" si="11"/>
        <v>6</v>
      </c>
      <c r="J105" s="9">
        <f t="shared" si="11"/>
        <v>4</v>
      </c>
      <c r="K105" s="9">
        <f t="shared" si="11"/>
        <v>5</v>
      </c>
      <c r="L105" s="9">
        <f t="shared" si="11"/>
        <v>4</v>
      </c>
      <c r="M105" s="9">
        <f t="shared" si="11"/>
        <v>1</v>
      </c>
      <c r="N105" s="9">
        <f t="shared" si="11"/>
        <v>1</v>
      </c>
      <c r="O105" s="9">
        <f t="shared" si="11"/>
        <v>2</v>
      </c>
      <c r="P105" s="9">
        <f t="shared" si="11"/>
        <v>1</v>
      </c>
      <c r="Q105" s="9">
        <f t="shared" si="11"/>
        <v>2</v>
      </c>
      <c r="R105" s="9">
        <f t="shared" si="11"/>
        <v>3</v>
      </c>
      <c r="S105" s="9">
        <f t="shared" si="11"/>
        <v>2</v>
      </c>
      <c r="T105" s="9">
        <f t="shared" si="11"/>
        <v>1</v>
      </c>
      <c r="U105" s="9">
        <f t="shared" si="11"/>
        <v>1</v>
      </c>
      <c r="V105" s="9">
        <f t="shared" si="11"/>
        <v>3</v>
      </c>
      <c r="W105" s="9">
        <f t="shared" si="11"/>
        <v>2</v>
      </c>
      <c r="X105" s="9">
        <f t="shared" si="11"/>
        <v>1</v>
      </c>
      <c r="Y105" s="9">
        <f t="shared" si="11"/>
        <v>3</v>
      </c>
      <c r="Z105" s="9">
        <f t="shared" si="11"/>
        <v>3</v>
      </c>
      <c r="AA105" s="9">
        <f t="shared" si="11"/>
        <v>6</v>
      </c>
      <c r="AB105" s="9">
        <f t="shared" si="11"/>
        <v>11</v>
      </c>
      <c r="AC105" s="9">
        <f t="shared" ref="AC105:AM105" si="12">IF(ISERROR(RANK(AC83,AC$70:AC$89,1)+COUNTIF(AC$70:AC83,AC83)-1),"",RANK(AC83,AC$70:AC$89,1)+COUNTIF(AC$70:AC83,AC83)-1)</f>
        <v>7</v>
      </c>
      <c r="AD105" s="9">
        <f t="shared" si="12"/>
        <v>4</v>
      </c>
      <c r="AE105" s="9">
        <f t="shared" si="12"/>
        <v>7</v>
      </c>
      <c r="AF105" s="9">
        <f t="shared" si="12"/>
        <v>2</v>
      </c>
      <c r="AG105" s="9">
        <f t="shared" si="12"/>
        <v>2</v>
      </c>
      <c r="AH105" s="9">
        <f t="shared" si="12"/>
        <v>2</v>
      </c>
      <c r="AI105" s="9">
        <f t="shared" si="12"/>
        <v>1</v>
      </c>
      <c r="AJ105" s="9" t="str">
        <f t="shared" si="12"/>
        <v/>
      </c>
      <c r="AK105" s="9" t="str">
        <f t="shared" si="12"/>
        <v/>
      </c>
      <c r="AL105" s="9" t="str">
        <f t="shared" si="12"/>
        <v/>
      </c>
      <c r="AM105" s="9" t="str">
        <f t="shared" si="12"/>
        <v/>
      </c>
    </row>
    <row r="106" spans="1:39" ht="12.75" customHeight="1" x14ac:dyDescent="0.35">
      <c r="A106" s="68" t="str">
        <f t="shared" si="9"/>
        <v>Newcastle</v>
      </c>
      <c r="B106" s="9">
        <f t="shared" ref="B106:AM111" si="13">IF(ISERROR(RANK(B84,B$70:B$89,1)+COUNTIF(B$70:B84,B84)-1),"",RANK(B84,B$70:B$89,1)+COUNTIF(B$70:B84,B84)-1)</f>
        <v>16</v>
      </c>
      <c r="C106" s="9">
        <f t="shared" si="13"/>
        <v>15</v>
      </c>
      <c r="D106" s="9">
        <f t="shared" si="13"/>
        <v>15</v>
      </c>
      <c r="E106" s="9">
        <f t="shared" si="13"/>
        <v>18</v>
      </c>
      <c r="F106" s="9">
        <f t="shared" si="13"/>
        <v>8</v>
      </c>
      <c r="G106" s="9">
        <f t="shared" si="13"/>
        <v>11</v>
      </c>
      <c r="H106" s="9">
        <f t="shared" si="13"/>
        <v>5</v>
      </c>
      <c r="I106" s="9">
        <f t="shared" si="13"/>
        <v>2</v>
      </c>
      <c r="J106" s="9">
        <f t="shared" si="13"/>
        <v>1</v>
      </c>
      <c r="K106" s="9">
        <f t="shared" si="13"/>
        <v>3</v>
      </c>
      <c r="L106" s="9">
        <f t="shared" si="13"/>
        <v>2</v>
      </c>
      <c r="M106" s="9">
        <f t="shared" si="13"/>
        <v>4</v>
      </c>
      <c r="N106" s="9">
        <f t="shared" si="13"/>
        <v>4</v>
      </c>
      <c r="O106" s="9">
        <f t="shared" si="13"/>
        <v>3</v>
      </c>
      <c r="P106" s="9">
        <f t="shared" si="13"/>
        <v>5</v>
      </c>
      <c r="Q106" s="9">
        <f t="shared" si="13"/>
        <v>12</v>
      </c>
      <c r="R106" s="9">
        <f t="shared" si="13"/>
        <v>10</v>
      </c>
      <c r="S106" s="9">
        <f t="shared" si="13"/>
        <v>14</v>
      </c>
      <c r="T106" s="9">
        <f t="shared" si="13"/>
        <v>11</v>
      </c>
      <c r="U106" s="9">
        <f t="shared" si="13"/>
        <v>8</v>
      </c>
      <c r="V106" s="9">
        <f t="shared" si="13"/>
        <v>11</v>
      </c>
      <c r="W106" s="9">
        <f t="shared" si="13"/>
        <v>13</v>
      </c>
      <c r="X106" s="9">
        <f t="shared" si="13"/>
        <v>5</v>
      </c>
      <c r="Y106" s="9">
        <f t="shared" si="13"/>
        <v>11</v>
      </c>
      <c r="Z106" s="9">
        <f t="shared" si="13"/>
        <v>9</v>
      </c>
      <c r="AA106" s="9">
        <f t="shared" si="13"/>
        <v>2</v>
      </c>
      <c r="AB106" s="9">
        <f t="shared" si="13"/>
        <v>4</v>
      </c>
      <c r="AC106" s="9">
        <f t="shared" si="13"/>
        <v>14</v>
      </c>
      <c r="AD106" s="9">
        <f t="shared" si="13"/>
        <v>12</v>
      </c>
      <c r="AE106" s="9">
        <f t="shared" si="13"/>
        <v>12</v>
      </c>
      <c r="AF106" s="9">
        <f t="shared" si="13"/>
        <v>12</v>
      </c>
      <c r="AG106" s="9">
        <f t="shared" si="13"/>
        <v>13</v>
      </c>
      <c r="AH106" s="9">
        <f t="shared" si="13"/>
        <v>5</v>
      </c>
      <c r="AI106" s="9">
        <f t="shared" si="13"/>
        <v>10</v>
      </c>
      <c r="AJ106" s="9" t="str">
        <f t="shared" si="13"/>
        <v/>
      </c>
      <c r="AK106" s="9" t="str">
        <f t="shared" si="13"/>
        <v/>
      </c>
      <c r="AL106" s="9" t="str">
        <f t="shared" si="13"/>
        <v/>
      </c>
      <c r="AM106" s="9" t="str">
        <f t="shared" si="13"/>
        <v/>
      </c>
    </row>
    <row r="107" spans="1:39" ht="12.75" customHeight="1" x14ac:dyDescent="0.35">
      <c r="A107" s="68" t="str">
        <f t="shared" si="9"/>
        <v>Southampton</v>
      </c>
      <c r="B107" s="9">
        <f t="shared" si="13"/>
        <v>10</v>
      </c>
      <c r="C107" s="9">
        <f t="shared" si="13"/>
        <v>16</v>
      </c>
      <c r="D107" s="9">
        <f t="shared" si="13"/>
        <v>14</v>
      </c>
      <c r="E107" s="9">
        <f t="shared" si="13"/>
        <v>14</v>
      </c>
      <c r="F107" s="9">
        <f t="shared" si="13"/>
        <v>14</v>
      </c>
      <c r="G107" s="9">
        <f t="shared" si="13"/>
        <v>14</v>
      </c>
      <c r="H107" s="9">
        <f t="shared" si="13"/>
        <v>20</v>
      </c>
      <c r="I107" s="9">
        <f t="shared" si="13"/>
        <v>18</v>
      </c>
      <c r="J107" s="9">
        <f t="shared" si="13"/>
        <v>17</v>
      </c>
      <c r="K107" s="9">
        <f t="shared" si="13"/>
        <v>16</v>
      </c>
      <c r="L107" s="9">
        <f t="shared" si="13"/>
        <v>19</v>
      </c>
      <c r="M107" s="9">
        <f t="shared" si="13"/>
        <v>13</v>
      </c>
      <c r="N107" s="9">
        <f t="shared" si="13"/>
        <v>12</v>
      </c>
      <c r="O107" s="9">
        <f t="shared" si="13"/>
        <v>12</v>
      </c>
      <c r="P107" s="9">
        <f t="shared" si="13"/>
        <v>11</v>
      </c>
      <c r="Q107" s="9">
        <f t="shared" si="13"/>
        <v>10</v>
      </c>
      <c r="R107" s="9">
        <f t="shared" si="13"/>
        <v>14</v>
      </c>
      <c r="S107" s="9">
        <f t="shared" si="13"/>
        <v>17</v>
      </c>
      <c r="T107" s="9">
        <f t="shared" si="13"/>
        <v>16</v>
      </c>
      <c r="U107" s="9">
        <f t="shared" si="13"/>
        <v>11</v>
      </c>
      <c r="V107" s="9">
        <f t="shared" si="13"/>
        <v>7</v>
      </c>
      <c r="W107" s="9">
        <f t="shared" si="13"/>
        <v>6</v>
      </c>
      <c r="X107" s="9">
        <f t="shared" si="13"/>
        <v>7</v>
      </c>
      <c r="Y107" s="9">
        <f t="shared" si="13"/>
        <v>10</v>
      </c>
      <c r="Z107" s="9">
        <f t="shared" si="13"/>
        <v>14</v>
      </c>
      <c r="AA107" s="9">
        <f t="shared" si="13"/>
        <v>16</v>
      </c>
      <c r="AB107" s="9">
        <f t="shared" si="13"/>
        <v>19</v>
      </c>
      <c r="AC107" s="9">
        <f t="shared" si="13"/>
        <v>15</v>
      </c>
      <c r="AD107" s="9">
        <f t="shared" si="13"/>
        <v>17</v>
      </c>
      <c r="AE107" s="9">
        <f t="shared" si="13"/>
        <v>15</v>
      </c>
      <c r="AF107" s="9">
        <f t="shared" si="13"/>
        <v>15</v>
      </c>
      <c r="AG107" s="9">
        <f t="shared" si="13"/>
        <v>11</v>
      </c>
      <c r="AH107" s="9">
        <f t="shared" si="13"/>
        <v>11</v>
      </c>
      <c r="AI107" s="9">
        <f t="shared" si="13"/>
        <v>4</v>
      </c>
      <c r="AJ107" s="9" t="str">
        <f t="shared" si="13"/>
        <v/>
      </c>
      <c r="AK107" s="9" t="str">
        <f t="shared" si="13"/>
        <v/>
      </c>
      <c r="AL107" s="9" t="str">
        <f t="shared" si="13"/>
        <v/>
      </c>
      <c r="AM107" s="9" t="str">
        <f t="shared" si="13"/>
        <v/>
      </c>
    </row>
    <row r="108" spans="1:39" ht="12.75" customHeight="1" x14ac:dyDescent="0.35">
      <c r="A108" s="68" t="str">
        <f t="shared" si="9"/>
        <v>Tottenham</v>
      </c>
      <c r="B108" s="9">
        <f t="shared" si="13"/>
        <v>5</v>
      </c>
      <c r="C108" s="9">
        <f t="shared" si="13"/>
        <v>6</v>
      </c>
      <c r="D108" s="9">
        <f t="shared" si="13"/>
        <v>7</v>
      </c>
      <c r="E108" s="9">
        <f t="shared" si="13"/>
        <v>5</v>
      </c>
      <c r="F108" s="9">
        <f t="shared" si="13"/>
        <v>3</v>
      </c>
      <c r="G108" s="9">
        <f t="shared" si="13"/>
        <v>4</v>
      </c>
      <c r="H108" s="9">
        <f t="shared" si="13"/>
        <v>3</v>
      </c>
      <c r="I108" s="9">
        <f t="shared" si="13"/>
        <v>4</v>
      </c>
      <c r="J108" s="9">
        <f t="shared" si="13"/>
        <v>7</v>
      </c>
      <c r="K108" s="9">
        <f t="shared" si="13"/>
        <v>12</v>
      </c>
      <c r="L108" s="9">
        <f t="shared" si="13"/>
        <v>8</v>
      </c>
      <c r="M108" s="9">
        <f t="shared" si="13"/>
        <v>10</v>
      </c>
      <c r="N108" s="9">
        <f t="shared" si="13"/>
        <v>6</v>
      </c>
      <c r="O108" s="9">
        <f t="shared" si="13"/>
        <v>6</v>
      </c>
      <c r="P108" s="9">
        <f t="shared" si="13"/>
        <v>3</v>
      </c>
      <c r="Q108" s="9">
        <f t="shared" si="13"/>
        <v>3</v>
      </c>
      <c r="R108" s="9">
        <f t="shared" si="13"/>
        <v>2</v>
      </c>
      <c r="S108" s="9">
        <f t="shared" si="13"/>
        <v>3</v>
      </c>
      <c r="T108" s="9">
        <f t="shared" si="13"/>
        <v>3</v>
      </c>
      <c r="U108" s="9">
        <f t="shared" si="13"/>
        <v>3</v>
      </c>
      <c r="V108" s="9">
        <f t="shared" si="13"/>
        <v>2</v>
      </c>
      <c r="W108" s="9">
        <f t="shared" si="13"/>
        <v>3</v>
      </c>
      <c r="X108" s="9">
        <f t="shared" si="13"/>
        <v>3</v>
      </c>
      <c r="Y108" s="9">
        <f t="shared" si="13"/>
        <v>2</v>
      </c>
      <c r="Z108" s="9">
        <f t="shared" si="13"/>
        <v>2</v>
      </c>
      <c r="AA108" s="9">
        <f t="shared" si="13"/>
        <v>4</v>
      </c>
      <c r="AB108" s="9">
        <f t="shared" si="13"/>
        <v>1</v>
      </c>
      <c r="AC108" s="9">
        <f t="shared" si="13"/>
        <v>5</v>
      </c>
      <c r="AD108" s="9">
        <f t="shared" si="13"/>
        <v>2</v>
      </c>
      <c r="AE108" s="9">
        <f t="shared" si="13"/>
        <v>2</v>
      </c>
      <c r="AF108" s="9">
        <f t="shared" si="13"/>
        <v>5</v>
      </c>
      <c r="AG108" s="9">
        <f t="shared" si="13"/>
        <v>6</v>
      </c>
      <c r="AH108" s="9">
        <f t="shared" si="13"/>
        <v>4</v>
      </c>
      <c r="AI108" s="9">
        <f t="shared" si="13"/>
        <v>6</v>
      </c>
      <c r="AJ108" s="9" t="str">
        <f t="shared" si="13"/>
        <v/>
      </c>
      <c r="AK108" s="9" t="str">
        <f t="shared" si="13"/>
        <v/>
      </c>
      <c r="AL108" s="9" t="str">
        <f t="shared" si="13"/>
        <v/>
      </c>
      <c r="AM108" s="9" t="str">
        <f t="shared" si="13"/>
        <v/>
      </c>
    </row>
    <row r="109" spans="1:39" ht="12.75" customHeight="1" x14ac:dyDescent="0.35">
      <c r="A109" s="68" t="str">
        <f t="shared" si="9"/>
        <v>Watford</v>
      </c>
      <c r="B109" s="9">
        <f t="shared" si="13"/>
        <v>11</v>
      </c>
      <c r="C109" s="9">
        <f t="shared" si="13"/>
        <v>13</v>
      </c>
      <c r="D109" s="9">
        <f t="shared" si="13"/>
        <v>19</v>
      </c>
      <c r="E109" s="9">
        <f t="shared" si="13"/>
        <v>20</v>
      </c>
      <c r="F109" s="9">
        <f t="shared" si="13"/>
        <v>19</v>
      </c>
      <c r="G109" s="9">
        <f t="shared" si="13"/>
        <v>16</v>
      </c>
      <c r="H109" s="9">
        <f t="shared" si="13"/>
        <v>16</v>
      </c>
      <c r="I109" s="9">
        <f t="shared" si="13"/>
        <v>10</v>
      </c>
      <c r="J109" s="9">
        <f t="shared" si="13"/>
        <v>15</v>
      </c>
      <c r="K109" s="9">
        <f t="shared" si="13"/>
        <v>13</v>
      </c>
      <c r="L109" s="9">
        <f t="shared" si="13"/>
        <v>20</v>
      </c>
      <c r="M109" s="9">
        <f t="shared" si="13"/>
        <v>20</v>
      </c>
      <c r="N109" s="9">
        <f t="shared" si="13"/>
        <v>20</v>
      </c>
      <c r="O109" s="9">
        <f t="shared" si="13"/>
        <v>16</v>
      </c>
      <c r="P109" s="9">
        <f t="shared" si="13"/>
        <v>18</v>
      </c>
      <c r="Q109" s="9">
        <f t="shared" si="13"/>
        <v>13</v>
      </c>
      <c r="R109" s="9">
        <f t="shared" si="13"/>
        <v>12</v>
      </c>
      <c r="S109" s="9">
        <f t="shared" si="13"/>
        <v>19</v>
      </c>
      <c r="T109" s="9">
        <f t="shared" si="13"/>
        <v>17</v>
      </c>
      <c r="U109" s="9">
        <f t="shared" si="13"/>
        <v>19</v>
      </c>
      <c r="V109" s="9">
        <f t="shared" si="13"/>
        <v>20</v>
      </c>
      <c r="W109" s="9">
        <f t="shared" si="13"/>
        <v>16</v>
      </c>
      <c r="X109" s="9">
        <f t="shared" si="13"/>
        <v>17</v>
      </c>
      <c r="Y109" s="9">
        <f t="shared" si="13"/>
        <v>18</v>
      </c>
      <c r="Z109" s="9">
        <f t="shared" si="13"/>
        <v>18</v>
      </c>
      <c r="AA109" s="9">
        <f t="shared" si="13"/>
        <v>20</v>
      </c>
      <c r="AB109" s="9">
        <f t="shared" si="13"/>
        <v>20</v>
      </c>
      <c r="AC109" s="9">
        <f t="shared" si="13"/>
        <v>20</v>
      </c>
      <c r="AD109" s="9">
        <f t="shared" si="13"/>
        <v>20</v>
      </c>
      <c r="AE109" s="9">
        <f t="shared" si="13"/>
        <v>20</v>
      </c>
      <c r="AF109" s="9">
        <f t="shared" si="13"/>
        <v>14</v>
      </c>
      <c r="AG109" s="9">
        <f t="shared" si="13"/>
        <v>14</v>
      </c>
      <c r="AH109" s="9">
        <f t="shared" si="13"/>
        <v>10</v>
      </c>
      <c r="AI109" s="9">
        <f t="shared" si="13"/>
        <v>12</v>
      </c>
      <c r="AJ109" s="9" t="str">
        <f t="shared" si="13"/>
        <v/>
      </c>
      <c r="AK109" s="9" t="str">
        <f t="shared" si="13"/>
        <v/>
      </c>
      <c r="AL109" s="9" t="str">
        <f t="shared" si="13"/>
        <v/>
      </c>
      <c r="AM109" s="9" t="str">
        <f t="shared" si="13"/>
        <v/>
      </c>
    </row>
    <row r="110" spans="1:39" ht="12.75" customHeight="1" x14ac:dyDescent="0.35">
      <c r="A110" s="68" t="str">
        <f t="shared" si="9"/>
        <v>West Ham</v>
      </c>
      <c r="B110" s="9">
        <f t="shared" si="13"/>
        <v>20</v>
      </c>
      <c r="C110" s="9">
        <f t="shared" si="13"/>
        <v>19</v>
      </c>
      <c r="D110" s="9">
        <f t="shared" si="13"/>
        <v>20</v>
      </c>
      <c r="E110" s="9">
        <f t="shared" si="13"/>
        <v>16</v>
      </c>
      <c r="F110" s="9">
        <f t="shared" si="13"/>
        <v>20</v>
      </c>
      <c r="G110" s="9">
        <f t="shared" si="13"/>
        <v>20</v>
      </c>
      <c r="H110" s="9">
        <f t="shared" si="13"/>
        <v>19</v>
      </c>
      <c r="I110" s="9">
        <f t="shared" si="13"/>
        <v>19</v>
      </c>
      <c r="J110" s="9">
        <f t="shared" si="13"/>
        <v>20</v>
      </c>
      <c r="K110" s="9">
        <f t="shared" si="13"/>
        <v>20</v>
      </c>
      <c r="L110" s="9">
        <f t="shared" si="13"/>
        <v>14</v>
      </c>
      <c r="M110" s="9">
        <f t="shared" si="13"/>
        <v>14</v>
      </c>
      <c r="N110" s="9">
        <f t="shared" si="13"/>
        <v>13</v>
      </c>
      <c r="O110" s="9">
        <f t="shared" si="13"/>
        <v>8</v>
      </c>
      <c r="P110" s="9">
        <f t="shared" si="13"/>
        <v>7</v>
      </c>
      <c r="Q110" s="9">
        <f t="shared" si="13"/>
        <v>11</v>
      </c>
      <c r="R110" s="9">
        <f t="shared" si="13"/>
        <v>11</v>
      </c>
      <c r="S110" s="9">
        <f t="shared" si="13"/>
        <v>6</v>
      </c>
      <c r="T110" s="9">
        <f t="shared" si="13"/>
        <v>13</v>
      </c>
      <c r="U110" s="9">
        <f t="shared" si="13"/>
        <v>12</v>
      </c>
      <c r="V110" s="9">
        <f t="shared" si="13"/>
        <v>15</v>
      </c>
      <c r="W110" s="9">
        <f t="shared" si="13"/>
        <v>20</v>
      </c>
      <c r="X110" s="9">
        <f t="shared" si="13"/>
        <v>19</v>
      </c>
      <c r="Y110" s="9">
        <f t="shared" si="13"/>
        <v>20</v>
      </c>
      <c r="Z110" s="9">
        <f t="shared" si="13"/>
        <v>19</v>
      </c>
      <c r="AA110" s="9">
        <f t="shared" si="13"/>
        <v>18</v>
      </c>
      <c r="AB110" s="9">
        <f t="shared" si="13"/>
        <v>15</v>
      </c>
      <c r="AC110" s="9">
        <f t="shared" si="13"/>
        <v>17</v>
      </c>
      <c r="AD110" s="9">
        <f t="shared" si="13"/>
        <v>11</v>
      </c>
      <c r="AE110" s="9">
        <f t="shared" si="13"/>
        <v>17</v>
      </c>
      <c r="AF110" s="9">
        <f t="shared" si="13"/>
        <v>16</v>
      </c>
      <c r="AG110" s="9">
        <f t="shared" si="13"/>
        <v>20</v>
      </c>
      <c r="AH110" s="9">
        <f t="shared" si="13"/>
        <v>20</v>
      </c>
      <c r="AI110" s="9">
        <f t="shared" si="13"/>
        <v>20</v>
      </c>
      <c r="AJ110" s="9" t="str">
        <f t="shared" si="13"/>
        <v/>
      </c>
      <c r="AK110" s="9" t="str">
        <f t="shared" si="13"/>
        <v/>
      </c>
      <c r="AL110" s="9" t="str">
        <f t="shared" si="13"/>
        <v/>
      </c>
      <c r="AM110" s="9" t="str">
        <f t="shared" si="13"/>
        <v/>
      </c>
    </row>
    <row r="111" spans="1:39" ht="12.75" customHeight="1" x14ac:dyDescent="0.35">
      <c r="A111" s="68" t="str">
        <f t="shared" si="9"/>
        <v>Wolves</v>
      </c>
      <c r="B111" s="9">
        <f t="shared" si="13"/>
        <v>13</v>
      </c>
      <c r="C111" s="9">
        <f t="shared" si="13"/>
        <v>18</v>
      </c>
      <c r="D111" s="9">
        <f t="shared" si="13"/>
        <v>16</v>
      </c>
      <c r="E111" s="9">
        <f t="shared" si="13"/>
        <v>12</v>
      </c>
      <c r="F111" s="9">
        <f t="shared" si="13"/>
        <v>11</v>
      </c>
      <c r="G111" s="9">
        <f t="shared" si="13"/>
        <v>13</v>
      </c>
      <c r="H111" s="9">
        <f t="shared" si="13"/>
        <v>13</v>
      </c>
      <c r="I111" s="9">
        <f t="shared" si="13"/>
        <v>20</v>
      </c>
      <c r="J111" s="9">
        <f t="shared" si="13"/>
        <v>16</v>
      </c>
      <c r="K111" s="9">
        <f t="shared" si="13"/>
        <v>18</v>
      </c>
      <c r="L111" s="9">
        <f t="shared" si="13"/>
        <v>16</v>
      </c>
      <c r="M111" s="9">
        <f t="shared" si="13"/>
        <v>16</v>
      </c>
      <c r="N111" s="9">
        <f t="shared" si="13"/>
        <v>8</v>
      </c>
      <c r="O111" s="9">
        <f t="shared" si="13"/>
        <v>13</v>
      </c>
      <c r="P111" s="9">
        <f t="shared" si="13"/>
        <v>12</v>
      </c>
      <c r="Q111" s="9">
        <f t="shared" si="13"/>
        <v>15</v>
      </c>
      <c r="R111" s="9">
        <f t="shared" si="13"/>
        <v>15</v>
      </c>
      <c r="S111" s="9">
        <f t="shared" si="13"/>
        <v>20</v>
      </c>
      <c r="T111" s="9">
        <f t="shared" si="13"/>
        <v>20</v>
      </c>
      <c r="U111" s="9">
        <f t="shared" si="13"/>
        <v>20</v>
      </c>
      <c r="V111" s="9">
        <f t="shared" si="13"/>
        <v>19</v>
      </c>
      <c r="W111" s="9">
        <f t="shared" si="13"/>
        <v>18</v>
      </c>
      <c r="X111" s="9">
        <f t="shared" si="13"/>
        <v>12</v>
      </c>
      <c r="Y111" s="9">
        <f t="shared" si="13"/>
        <v>13</v>
      </c>
      <c r="Z111" s="9">
        <f t="shared" si="13"/>
        <v>10</v>
      </c>
      <c r="AA111" s="9">
        <f t="shared" si="13"/>
        <v>12</v>
      </c>
      <c r="AB111" s="9">
        <f t="shared" si="13"/>
        <v>10</v>
      </c>
      <c r="AC111" s="9">
        <f t="shared" si="13"/>
        <v>9</v>
      </c>
      <c r="AD111" s="9">
        <f t="shared" si="13"/>
        <v>9</v>
      </c>
      <c r="AE111" s="9">
        <f t="shared" si="13"/>
        <v>11</v>
      </c>
      <c r="AF111" s="9">
        <f t="shared" si="13"/>
        <v>7</v>
      </c>
      <c r="AG111" s="9">
        <f t="shared" si="13"/>
        <v>9</v>
      </c>
      <c r="AH111" s="9">
        <f t="shared" si="13"/>
        <v>9</v>
      </c>
      <c r="AI111" s="9">
        <f t="shared" si="13"/>
        <v>11</v>
      </c>
      <c r="AJ111" s="9" t="str">
        <f t="shared" si="13"/>
        <v/>
      </c>
      <c r="AK111" s="9" t="str">
        <f t="shared" si="13"/>
        <v/>
      </c>
      <c r="AL111" s="9" t="str">
        <f t="shared" si="13"/>
        <v/>
      </c>
      <c r="AM111" s="9" t="str">
        <f t="shared" si="13"/>
        <v/>
      </c>
    </row>
    <row r="112" spans="1:39" ht="15.75" customHeight="1" x14ac:dyDescent="0.3">
      <c r="A112" s="11" t="s">
        <v>126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s="70" customFormat="1" ht="12.75" customHeight="1" x14ac:dyDescent="0.35">
      <c r="A113" s="69" t="s">
        <v>1</v>
      </c>
      <c r="B113" s="69" t="s">
        <v>6</v>
      </c>
      <c r="C113" s="69" t="s">
        <v>7</v>
      </c>
      <c r="D113" s="69" t="s">
        <v>8</v>
      </c>
      <c r="E113" s="69" t="s">
        <v>9</v>
      </c>
      <c r="F113" s="69" t="s">
        <v>10</v>
      </c>
      <c r="G113" s="69" t="s">
        <v>11</v>
      </c>
      <c r="H113" s="69" t="s">
        <v>12</v>
      </c>
      <c r="I113" s="69" t="s">
        <v>13</v>
      </c>
      <c r="J113" s="69" t="s">
        <v>14</v>
      </c>
      <c r="K113" s="69" t="s">
        <v>15</v>
      </c>
      <c r="L113" s="68" t="s">
        <v>16</v>
      </c>
      <c r="M113" s="68" t="s">
        <v>17</v>
      </c>
      <c r="N113" s="68" t="s">
        <v>18</v>
      </c>
      <c r="O113" s="68" t="s">
        <v>19</v>
      </c>
      <c r="P113" s="68" t="s">
        <v>20</v>
      </c>
      <c r="Q113" s="68" t="s">
        <v>21</v>
      </c>
      <c r="R113" s="68" t="s">
        <v>22</v>
      </c>
      <c r="S113" s="68" t="s">
        <v>23</v>
      </c>
      <c r="T113" s="68" t="s">
        <v>24</v>
      </c>
      <c r="U113" s="68" t="s">
        <v>25</v>
      </c>
      <c r="V113" s="68" t="s">
        <v>26</v>
      </c>
      <c r="W113" s="68" t="s">
        <v>27</v>
      </c>
      <c r="X113" s="68" t="s">
        <v>28</v>
      </c>
      <c r="Y113" s="68" t="s">
        <v>29</v>
      </c>
      <c r="Z113" s="68" t="s">
        <v>30</v>
      </c>
      <c r="AA113" s="68" t="s">
        <v>31</v>
      </c>
      <c r="AB113" s="68" t="s">
        <v>32</v>
      </c>
      <c r="AC113" s="68" t="s">
        <v>33</v>
      </c>
      <c r="AD113" s="68" t="s">
        <v>34</v>
      </c>
      <c r="AE113" s="68" t="s">
        <v>35</v>
      </c>
      <c r="AF113" s="68" t="s">
        <v>36</v>
      </c>
      <c r="AG113" s="68" t="s">
        <v>37</v>
      </c>
      <c r="AH113" s="68" t="s">
        <v>38</v>
      </c>
      <c r="AI113" s="68" t="s">
        <v>39</v>
      </c>
      <c r="AJ113" s="68" t="s">
        <v>40</v>
      </c>
      <c r="AK113" s="68" t="s">
        <v>41</v>
      </c>
      <c r="AL113" s="68" t="s">
        <v>42</v>
      </c>
      <c r="AM113" s="68" t="s">
        <v>43</v>
      </c>
    </row>
    <row r="114" spans="1:39" ht="12.75" customHeight="1" x14ac:dyDescent="0.35">
      <c r="A114" s="6" t="s">
        <v>127</v>
      </c>
      <c r="B114" s="9">
        <f t="shared" ref="B114:AM114" si="14">IF(B$69&lt;=38,MAX(B$70:B$89),"")</f>
        <v>4.327</v>
      </c>
      <c r="C114" s="9">
        <f t="shared" si="14"/>
        <v>3.2090000000000001</v>
      </c>
      <c r="D114" s="9">
        <f t="shared" si="14"/>
        <v>3.38</v>
      </c>
      <c r="E114" s="9">
        <f t="shared" si="14"/>
        <v>3.1640000000000001</v>
      </c>
      <c r="F114" s="9">
        <f t="shared" si="14"/>
        <v>2.9209999999999998</v>
      </c>
      <c r="G114" s="9">
        <f t="shared" si="14"/>
        <v>2.7629999999999999</v>
      </c>
      <c r="H114" s="9">
        <f t="shared" si="14"/>
        <v>2.4289999999999998</v>
      </c>
      <c r="I114" s="9">
        <f t="shared" si="14"/>
        <v>2.528</v>
      </c>
      <c r="J114" s="9">
        <f t="shared" si="14"/>
        <v>2.5</v>
      </c>
      <c r="K114" s="9">
        <f t="shared" si="14"/>
        <v>2.6579999999999999</v>
      </c>
      <c r="L114" s="9">
        <f t="shared" si="14"/>
        <v>2.9740000000000002</v>
      </c>
      <c r="M114" s="9">
        <f t="shared" si="14"/>
        <v>3.3420000000000001</v>
      </c>
      <c r="N114" s="9">
        <f t="shared" si="14"/>
        <v>2.7240000000000002</v>
      </c>
      <c r="O114" s="9">
        <f t="shared" si="14"/>
        <v>3.0790000000000002</v>
      </c>
      <c r="P114" s="9">
        <f t="shared" si="14"/>
        <v>3.1640000000000001</v>
      </c>
      <c r="Q114" s="9">
        <f t="shared" si="14"/>
        <v>2.605</v>
      </c>
      <c r="R114" s="9">
        <f t="shared" si="14"/>
        <v>3.3420000000000001</v>
      </c>
      <c r="S114" s="9">
        <f t="shared" si="14"/>
        <v>3.403</v>
      </c>
      <c r="T114" s="9">
        <f t="shared" si="14"/>
        <v>2.9820000000000002</v>
      </c>
      <c r="U114" s="9">
        <f t="shared" si="14"/>
        <v>3.0950000000000002</v>
      </c>
      <c r="V114" s="9">
        <f t="shared" si="14"/>
        <v>2.5</v>
      </c>
      <c r="W114" s="9">
        <f t="shared" si="14"/>
        <v>3.113</v>
      </c>
      <c r="X114" s="9">
        <f t="shared" si="14"/>
        <v>2.9550000000000001</v>
      </c>
      <c r="Y114" s="9">
        <f t="shared" si="14"/>
        <v>4.6619999999999999</v>
      </c>
      <c r="Z114" s="9">
        <f t="shared" si="14"/>
        <v>3.8860000000000001</v>
      </c>
      <c r="AA114" s="9">
        <f t="shared" si="14"/>
        <v>4.1109999999999998</v>
      </c>
      <c r="AB114" s="9">
        <f t="shared" si="14"/>
        <v>4.1639999999999997</v>
      </c>
      <c r="AC114" s="9">
        <f t="shared" si="14"/>
        <v>5.1840000000000002</v>
      </c>
      <c r="AD114" s="9">
        <f t="shared" si="14"/>
        <v>3.47</v>
      </c>
      <c r="AE114" s="9">
        <f t="shared" si="14"/>
        <v>2.891</v>
      </c>
      <c r="AF114" s="9">
        <f t="shared" si="14"/>
        <v>3.2850000000000001</v>
      </c>
      <c r="AG114" s="9">
        <f t="shared" si="14"/>
        <v>4.1319999999999997</v>
      </c>
      <c r="AH114" s="9">
        <f t="shared" si="14"/>
        <v>4.1840000000000002</v>
      </c>
      <c r="AI114" s="9">
        <f t="shared" si="14"/>
        <v>4.0259999999999998</v>
      </c>
      <c r="AJ114" s="9" t="str">
        <f t="shared" si="14"/>
        <v/>
      </c>
      <c r="AK114" s="9" t="str">
        <f t="shared" si="14"/>
        <v/>
      </c>
      <c r="AL114" s="9" t="str">
        <f t="shared" si="14"/>
        <v/>
      </c>
      <c r="AM114" s="9" t="str">
        <f t="shared" si="14"/>
        <v/>
      </c>
    </row>
    <row r="115" spans="1:39" ht="12.75" customHeight="1" x14ac:dyDescent="0.35">
      <c r="A115" s="6" t="s">
        <v>128</v>
      </c>
      <c r="B115" s="9">
        <f t="shared" ref="B115:AM115" si="15">IF(B$69&lt;=38,MIN(B$70:B$89),"")</f>
        <v>-4.0129999999999999</v>
      </c>
      <c r="C115" s="9">
        <f t="shared" si="15"/>
        <v>-5.3579999999999997</v>
      </c>
      <c r="D115" s="9">
        <f t="shared" si="15"/>
        <v>-5.4640000000000004</v>
      </c>
      <c r="E115" s="9">
        <f t="shared" si="15"/>
        <v>-4.3040000000000003</v>
      </c>
      <c r="F115" s="9">
        <f t="shared" si="15"/>
        <v>-4.1289999999999996</v>
      </c>
      <c r="G115" s="9">
        <f t="shared" si="15"/>
        <v>-4.673</v>
      </c>
      <c r="H115" s="9">
        <f t="shared" si="15"/>
        <v>-3.4470000000000001</v>
      </c>
      <c r="I115" s="9">
        <f t="shared" si="15"/>
        <v>-3.395</v>
      </c>
      <c r="J115" s="9">
        <f t="shared" si="15"/>
        <v>-3.2370000000000001</v>
      </c>
      <c r="K115" s="9">
        <f t="shared" si="15"/>
        <v>-3.1619999999999999</v>
      </c>
      <c r="L115" s="9">
        <f t="shared" si="15"/>
        <v>-3.6579999999999999</v>
      </c>
      <c r="M115" s="9">
        <f t="shared" si="15"/>
        <v>-3.056</v>
      </c>
      <c r="N115" s="9">
        <f t="shared" si="15"/>
        <v>-3.8980000000000001</v>
      </c>
      <c r="O115" s="9">
        <f t="shared" si="15"/>
        <v>-4.1319999999999997</v>
      </c>
      <c r="P115" s="9">
        <f t="shared" si="15"/>
        <v>-4.1820000000000004</v>
      </c>
      <c r="Q115" s="9">
        <f t="shared" si="15"/>
        <v>-4.2370000000000001</v>
      </c>
      <c r="R115" s="9">
        <f t="shared" si="15"/>
        <v>-3.7109999999999999</v>
      </c>
      <c r="S115" s="9">
        <f t="shared" si="15"/>
        <v>-3.883</v>
      </c>
      <c r="T115" s="9">
        <f t="shared" si="15"/>
        <v>-4.6050000000000004</v>
      </c>
      <c r="U115" s="9">
        <f t="shared" si="15"/>
        <v>-4.1840000000000002</v>
      </c>
      <c r="V115" s="9">
        <f t="shared" si="15"/>
        <v>-4.0940000000000003</v>
      </c>
      <c r="W115" s="9">
        <f t="shared" si="15"/>
        <v>-4.4619999999999997</v>
      </c>
      <c r="X115" s="9">
        <f t="shared" si="15"/>
        <v>-4.0469999999999997</v>
      </c>
      <c r="Y115" s="9">
        <f t="shared" si="15"/>
        <v>-3.2370000000000001</v>
      </c>
      <c r="Z115" s="9">
        <f t="shared" si="15"/>
        <v>-2.9740000000000002</v>
      </c>
      <c r="AA115" s="9">
        <f t="shared" si="15"/>
        <v>-3.1320000000000001</v>
      </c>
      <c r="AB115" s="9">
        <f t="shared" si="15"/>
        <v>-3.1840000000000002</v>
      </c>
      <c r="AC115" s="9">
        <f t="shared" si="15"/>
        <v>-3.363</v>
      </c>
      <c r="AD115" s="9">
        <f t="shared" si="15"/>
        <v>-4.0860000000000003</v>
      </c>
      <c r="AE115" s="9">
        <f t="shared" si="15"/>
        <v>-3.9279999999999999</v>
      </c>
      <c r="AF115" s="9">
        <f t="shared" si="15"/>
        <v>-3.0339999999999998</v>
      </c>
      <c r="AG115" s="9">
        <f t="shared" si="15"/>
        <v>-4.1920000000000002</v>
      </c>
      <c r="AH115" s="9">
        <f t="shared" si="15"/>
        <v>-3.4870000000000001</v>
      </c>
      <c r="AI115" s="9">
        <f t="shared" si="15"/>
        <v>-4.1710000000000003</v>
      </c>
      <c r="AJ115" s="9" t="str">
        <f t="shared" si="15"/>
        <v/>
      </c>
      <c r="AK115" s="9" t="str">
        <f t="shared" si="15"/>
        <v/>
      </c>
      <c r="AL115" s="9" t="str">
        <f t="shared" si="15"/>
        <v/>
      </c>
      <c r="AM115" s="9" t="str">
        <f t="shared" si="15"/>
        <v/>
      </c>
    </row>
    <row r="116" spans="1:39" ht="12.75" customHeight="1" x14ac:dyDescent="0.25"/>
    <row r="117" spans="1:39" ht="12.75" customHeight="1" x14ac:dyDescent="0.25"/>
    <row r="118" spans="1:39" ht="12.75" customHeight="1" x14ac:dyDescent="0.25"/>
    <row r="119" spans="1:39" ht="12.75" customHeight="1" x14ac:dyDescent="0.25"/>
    <row r="120" spans="1:39" ht="12.75" customHeight="1" x14ac:dyDescent="0.25"/>
    <row r="121" spans="1:39" ht="12.75" customHeight="1" x14ac:dyDescent="0.25"/>
    <row r="122" spans="1:39" ht="12.75" customHeight="1" x14ac:dyDescent="0.25"/>
    <row r="123" spans="1:39" ht="12.75" customHeight="1" x14ac:dyDescent="0.25"/>
    <row r="124" spans="1:39" ht="12.75" customHeight="1" x14ac:dyDescent="0.25"/>
    <row r="125" spans="1:39" ht="12.75" customHeight="1" x14ac:dyDescent="0.25"/>
    <row r="126" spans="1:39" ht="12.75" customHeight="1" x14ac:dyDescent="0.25"/>
    <row r="127" spans="1:39" ht="12.75" customHeight="1" x14ac:dyDescent="0.25"/>
    <row r="128" spans="1:39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conditionalFormatting sqref="B70:AM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M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:AM1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:AM1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</vt:lpstr>
      <vt:lpstr>Opp_Overall</vt:lpstr>
      <vt:lpstr>Opp_Defence</vt:lpstr>
      <vt:lpstr>Opp_Attack</vt:lpstr>
      <vt:lpstr>Vs_Overall</vt:lpstr>
      <vt:lpstr>Vs_Attack</vt:lpstr>
      <vt:lpstr>Vs_Defence</vt:lpstr>
      <vt:lpstr>Difficulties</vt:lpstr>
      <vt:lpstr>Fixtures</vt:lpstr>
      <vt:lpstr>Calc_OppDef</vt:lpstr>
      <vt:lpstr>Calc_OppAtt</vt:lpstr>
      <vt:lpstr>Calc_VsAtt</vt:lpstr>
      <vt:lpstr>Calc_VsDef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Roberts</dc:creator>
  <cp:lastModifiedBy>Jack Roberts</cp:lastModifiedBy>
  <dcterms:created xsi:type="dcterms:W3CDTF">2018-07-24T12:38:12Z</dcterms:created>
  <dcterms:modified xsi:type="dcterms:W3CDTF">2018-07-25T12:51:25Z</dcterms:modified>
</cp:coreProperties>
</file>