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y\lyy\"/>
    </mc:Choice>
  </mc:AlternateContent>
  <bookViews>
    <workbookView xWindow="0" yWindow="0" windowWidth="23940" windowHeight="83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I7" i="1" s="1"/>
  <c r="K25" i="1"/>
  <c r="I6" i="1"/>
  <c r="R21" i="1"/>
  <c r="P21" i="1"/>
  <c r="Q21" i="1"/>
  <c r="J4" i="1"/>
  <c r="J5" i="1"/>
  <c r="J6" i="1"/>
  <c r="J7" i="1"/>
  <c r="J8" i="1"/>
  <c r="J3" i="1"/>
  <c r="G8" i="1"/>
  <c r="H8" i="1"/>
  <c r="G4" i="1"/>
  <c r="H4" i="1"/>
  <c r="G5" i="1"/>
  <c r="H5" i="1"/>
  <c r="G6" i="1"/>
  <c r="H6" i="1"/>
  <c r="G7" i="1"/>
  <c r="H7" i="1"/>
  <c r="H3" i="1"/>
  <c r="G3" i="1"/>
  <c r="E25" i="1"/>
  <c r="F25" i="1"/>
  <c r="G25" i="1"/>
  <c r="H25" i="1"/>
  <c r="I25" i="1"/>
  <c r="J25" i="1"/>
  <c r="L25" i="1"/>
  <c r="M25" i="1"/>
  <c r="N25" i="1"/>
  <c r="O25" i="1"/>
  <c r="D25" i="1"/>
  <c r="E21" i="1"/>
  <c r="F21" i="1"/>
  <c r="G21" i="1"/>
  <c r="H21" i="1"/>
  <c r="D21" i="1"/>
  <c r="E17" i="1"/>
  <c r="F17" i="1"/>
  <c r="D17" i="1"/>
  <c r="L7" i="1" l="1"/>
  <c r="L6" i="1"/>
  <c r="T21" i="1"/>
  <c r="I8" i="1"/>
  <c r="L8" i="1" s="1"/>
  <c r="I4" i="1"/>
  <c r="L4" i="1" s="1"/>
  <c r="I3" i="1"/>
  <c r="I5" i="1"/>
  <c r="L5" i="1" s="1"/>
  <c r="S21" i="1"/>
  <c r="K7" i="1"/>
  <c r="K5" i="1"/>
  <c r="K4" i="1"/>
  <c r="K3" i="1"/>
  <c r="K8" i="1"/>
  <c r="L3" i="1"/>
  <c r="K6" i="1"/>
  <c r="V21" i="1"/>
  <c r="J21" i="1"/>
  <c r="R25" i="1"/>
  <c r="K9" i="1" l="1"/>
  <c r="L9" i="1"/>
</calcChain>
</file>

<file path=xl/sharedStrings.xml><?xml version="1.0" encoding="utf-8"?>
<sst xmlns="http://schemas.openxmlformats.org/spreadsheetml/2006/main" count="47" uniqueCount="34">
  <si>
    <t>案件数</t>
  </si>
  <si>
    <t>案件数</t>
    <phoneticPr fontId="1" type="noConversion"/>
  </si>
  <si>
    <t>案件金额</t>
  </si>
  <si>
    <t>nn</t>
    <phoneticPr fontId="1" type="noConversion"/>
  </si>
  <si>
    <t>mm</t>
    <phoneticPr fontId="1" type="noConversion"/>
  </si>
  <si>
    <t>金额(10万）</t>
    <phoneticPr fontId="1" type="noConversion"/>
  </si>
  <si>
    <t>最高/最低</t>
    <phoneticPr fontId="1" type="noConversion"/>
  </si>
  <si>
    <t>tt</t>
    <phoneticPr fontId="1" type="noConversion"/>
  </si>
  <si>
    <t>设想收入</t>
    <phoneticPr fontId="1" type="noConversion"/>
  </si>
  <si>
    <t>金额收入部分</t>
  </si>
  <si>
    <t>金额收入部分</t>
    <phoneticPr fontId="1" type="noConversion"/>
  </si>
  <si>
    <t>其他收入部分</t>
  </si>
  <si>
    <t>其他收入部分</t>
    <phoneticPr fontId="1" type="noConversion"/>
  </si>
  <si>
    <t>cc</t>
    <phoneticPr fontId="1" type="noConversion"/>
  </si>
  <si>
    <t>其他</t>
    <phoneticPr fontId="1" type="noConversion"/>
  </si>
  <si>
    <t>件数（对数）</t>
    <phoneticPr fontId="1" type="noConversion"/>
  </si>
  <si>
    <t>件数（指数）</t>
    <phoneticPr fontId="1" type="noConversion"/>
  </si>
  <si>
    <t>指数</t>
    <phoneticPr fontId="1" type="noConversion"/>
  </si>
  <si>
    <t>件数收入部分(指数）</t>
  </si>
  <si>
    <t>件数收入部分(指数）</t>
    <phoneticPr fontId="1" type="noConversion"/>
  </si>
  <si>
    <t>件数收入部分(对数）</t>
  </si>
  <si>
    <t>件数收入部分(对数）</t>
    <phoneticPr fontId="1" type="noConversion"/>
  </si>
  <si>
    <t>合计(按对数）</t>
  </si>
  <si>
    <t>合计(按对数）</t>
    <phoneticPr fontId="1" type="noConversion"/>
  </si>
  <si>
    <t>合计(按指数）</t>
  </si>
  <si>
    <t>合计(按指数）</t>
    <phoneticPr fontId="1" type="noConversion"/>
  </si>
  <si>
    <t>案件难度系数</t>
  </si>
  <si>
    <t>案件难度系数</t>
    <phoneticPr fontId="1" type="noConversion"/>
  </si>
  <si>
    <t>其他工作强度</t>
  </si>
  <si>
    <t>其他工作强度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</si>
  <si>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</si>
  <si>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</si>
  <si>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</si>
  <si>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案件金额（万元）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</si>
</sst>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2" fontId="0" fillId="0" borderId="1" xfId="0" applyNumberFormat="1" applyBorder="1">
      <alignment vertical="center"/>
    </xf>
    <xf numFmtId="2" fontId="2" fillId="0" borderId="1" xfId="0" applyNumberFormat="1" applyFont="1" applyBorder="1">
      <alignment vertical="center"/>
    </xf>
    <xf numFmtId="2" fontId="0" fillId="5" borderId="1" xfId="0" applyNumberFormat="1" applyFill="1" applyBorder="1">
      <alignment vertical="center"/>
    </xf>
    <xf numFmtId="2" fontId="2" fillId="3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2" fontId="0" fillId="0" borderId="1" xfId="0" applyNumberFormat="1" applyFill="1" applyBorder="1">
      <alignment vertical="center"/>
    </xf>
    <xf numFmtId="2" fontId="2" fillId="0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0" fontId="3" fillId="0" borderId="1" xfId="0" applyFon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5"/>
  <sheetViews>
    <sheetView tabSelected="1" workbookViewId="0">
      <selection activeCell="I13" sqref="I13"/>
    </sheetView>
  </sheetViews>
  <sheetFormatPr defaultRowHeight="14.25" x14ac:dyDescent="0.2"/>
  <cols>
    <col min="1" max="1" width="12.5" customWidth="1"/>
    <col min="4" max="4" width="16.75" customWidth="1"/>
    <col min="5" max="7" width="13" bestFit="1" customWidth="1"/>
    <col min="8" max="8" width="17.125" customWidth="1"/>
    <col min="9" max="9" width="18.5" customWidth="1"/>
    <col min="10" max="10" width="13" bestFit="1" customWidth="1"/>
    <col min="11" max="11" width="13.625" bestFit="1" customWidth="1"/>
    <col min="12" max="12" width="13.75" bestFit="1" customWidth="1"/>
    <col min="13" max="13" width="13.625" bestFit="1" customWidth="1"/>
    <col min="14" max="14" width="13.75" bestFit="1" customWidth="1"/>
    <col min="20" max="20" width="11" bestFit="1" customWidth="1"/>
  </cols>
  <sheetData>
    <row r="2" spans="1:16" ht="18" customHeight="1" x14ac:dyDescent="0.2">
      <c r="C2" s="3" t="s">
        <v>1</v>
      </c>
      <c r="D2" s="3" t="s">
        <v>33</v>
      </c>
      <c r="E2" s="3" t="s">
        <v>27</v>
      </c>
      <c r="F2" s="3" t="s">
        <v>29</v>
      </c>
      <c r="G2" s="3" t="s">
        <v>10</v>
      </c>
      <c r="H2" s="3" t="s">
        <v>21</v>
      </c>
      <c r="I2" s="4" t="s">
        <v>19</v>
      </c>
      <c r="J2" s="3" t="s">
        <v>12</v>
      </c>
      <c r="K2" s="3" t="s">
        <v>23</v>
      </c>
      <c r="L2" s="4" t="s">
        <v>25</v>
      </c>
      <c r="P2" t="s">
        <v>8</v>
      </c>
    </row>
    <row r="3" spans="1:16" ht="18" customHeight="1" x14ac:dyDescent="0.2">
      <c r="C3" s="3">
        <v>0</v>
      </c>
      <c r="D3" s="3">
        <v>0</v>
      </c>
      <c r="E3" s="3">
        <v>0</v>
      </c>
      <c r="F3" s="15">
        <v>2</v>
      </c>
      <c r="G3" s="5">
        <f>$C$24*LN(D3+$C$25)</f>
        <v>2208.5843671448984</v>
      </c>
      <c r="H3" s="5">
        <f>$C$20*LN(C3+$C$21)</f>
        <v>0</v>
      </c>
      <c r="I3" s="6">
        <f>$O$20*POWER(C3,$O$19)</f>
        <v>0</v>
      </c>
      <c r="J3" s="5">
        <f>LN(F3)*$C$16+$C$17</f>
        <v>668.38068805915509</v>
      </c>
      <c r="K3" s="7">
        <f>SUM(G3,H3,J3)</f>
        <v>2876.9650552040534</v>
      </c>
      <c r="L3" s="8">
        <f>SUM(G3,I3,J3)</f>
        <v>2876.9650552040534</v>
      </c>
      <c r="P3">
        <v>5000</v>
      </c>
    </row>
    <row r="4" spans="1:16" ht="18" customHeight="1" x14ac:dyDescent="0.2">
      <c r="C4" s="3">
        <v>1</v>
      </c>
      <c r="D4" s="3">
        <v>400</v>
      </c>
      <c r="E4" s="3">
        <v>1</v>
      </c>
      <c r="F4" s="3">
        <v>1</v>
      </c>
      <c r="G4" s="5">
        <f>$C$24*LN(D4+$C$25)</f>
        <v>2590.7889451558731</v>
      </c>
      <c r="H4" s="5">
        <f>$C$20*LN(C4+$C$21)</f>
        <v>693.14718055994524</v>
      </c>
      <c r="I4" s="6">
        <f>$O$20*POWER(C4,$O$19)</f>
        <v>1100</v>
      </c>
      <c r="J4" s="5">
        <f>LN(F4)*$C$16+$C$17</f>
        <v>100</v>
      </c>
      <c r="K4" s="7">
        <f t="shared" ref="K4:K8" si="0">SUM(G4,H4,J4)</f>
        <v>3383.9361257158184</v>
      </c>
      <c r="L4" s="8">
        <f t="shared" ref="L4:L8" si="1">SUM(G4,I4,J4)</f>
        <v>3790.7889451558731</v>
      </c>
      <c r="P4">
        <v>4500</v>
      </c>
    </row>
    <row r="5" spans="1:16" ht="18" customHeight="1" x14ac:dyDescent="0.2">
      <c r="C5" s="3">
        <v>2</v>
      </c>
      <c r="D5" s="3">
        <v>200</v>
      </c>
      <c r="E5" s="3">
        <v>1</v>
      </c>
      <c r="F5" s="3">
        <v>1</v>
      </c>
      <c r="G5" s="5">
        <f>$C$24*LN(D5+$C$25)</f>
        <v>2443.6990331057464</v>
      </c>
      <c r="H5" s="5">
        <f>$C$20*LN(C5+$C$21)</f>
        <v>1098.6122886681098</v>
      </c>
      <c r="I5" s="6">
        <f>$O$20*POWER(C5,$O$19)</f>
        <v>1385.9131548843604</v>
      </c>
      <c r="J5" s="5">
        <f>LN(F5)*$C$16+$C$17</f>
        <v>100</v>
      </c>
      <c r="K5" s="7">
        <f t="shared" si="0"/>
        <v>3642.3113217738564</v>
      </c>
      <c r="L5" s="8">
        <f t="shared" si="1"/>
        <v>3929.6121879901066</v>
      </c>
      <c r="P5">
        <v>4200</v>
      </c>
    </row>
    <row r="6" spans="1:16" s="2" customFormat="1" ht="18" customHeight="1" x14ac:dyDescent="0.2">
      <c r="C6" s="3">
        <v>3</v>
      </c>
      <c r="D6" s="3">
        <v>1200</v>
      </c>
      <c r="E6" s="9">
        <v>1</v>
      </c>
      <c r="F6" s="9">
        <v>1</v>
      </c>
      <c r="G6" s="10">
        <f>$C$24*LN(D6+$C$25)</f>
        <v>2911.7275341658478</v>
      </c>
      <c r="H6" s="10">
        <f>$C$20*LN(C6+$C$21)</f>
        <v>1386.2943611198905</v>
      </c>
      <c r="I6" s="11">
        <f>$O$20*POWER(C6,$O$19)</f>
        <v>1586.4745273381491</v>
      </c>
      <c r="J6" s="10">
        <f>LN(F6)*$C$16+$C$17</f>
        <v>100</v>
      </c>
      <c r="K6" s="7">
        <f t="shared" si="0"/>
        <v>4398.0218952857385</v>
      </c>
      <c r="L6" s="8">
        <f t="shared" si="1"/>
        <v>4598.2020615039964</v>
      </c>
      <c r="P6" s="2">
        <v>3600</v>
      </c>
    </row>
    <row r="7" spans="1:16" s="2" customFormat="1" ht="18" customHeight="1" x14ac:dyDescent="0.2">
      <c r="C7" s="3">
        <v>4</v>
      </c>
      <c r="D7" s="3">
        <v>4</v>
      </c>
      <c r="E7" s="9">
        <v>1</v>
      </c>
      <c r="F7" s="9">
        <v>3</v>
      </c>
      <c r="G7" s="5">
        <f>$C$24*LN(D7+$C$25)</f>
        <v>2214.9337068074146</v>
      </c>
      <c r="H7" s="5">
        <f>$C$20*LN(C7+$C$21)</f>
        <v>1609.4379124341003</v>
      </c>
      <c r="I7" s="6">
        <f>$O$20*POWER(C7,$O$19)</f>
        <v>1746.1411571650192</v>
      </c>
      <c r="J7" s="5">
        <f>LN(F7)*$C$16+$C$17</f>
        <v>1000.8620767078501</v>
      </c>
      <c r="K7" s="7">
        <f t="shared" si="0"/>
        <v>4825.233695949365</v>
      </c>
      <c r="L7" s="8">
        <f t="shared" si="1"/>
        <v>4961.9369406802834</v>
      </c>
      <c r="P7" s="2">
        <v>3300</v>
      </c>
    </row>
    <row r="8" spans="1:16" ht="18" customHeight="1" x14ac:dyDescent="0.2">
      <c r="C8" s="3">
        <v>5</v>
      </c>
      <c r="D8" s="3">
        <v>3000</v>
      </c>
      <c r="E8" s="9">
        <v>0</v>
      </c>
      <c r="F8" s="14">
        <v>1</v>
      </c>
      <c r="G8" s="5">
        <f>$C$24*LN(D8+$C$25)</f>
        <v>3234.5641101295128</v>
      </c>
      <c r="H8" s="5">
        <f>$C$20*LN(C8+$C$21)</f>
        <v>1791.759469228055</v>
      </c>
      <c r="I8" s="6">
        <f>$O$20*POWER(C8,$O$19)</f>
        <v>1880.9735413443666</v>
      </c>
      <c r="J8" s="5">
        <f>LN(F8)*$C$16+$C$17</f>
        <v>100</v>
      </c>
      <c r="K8" s="7">
        <f t="shared" si="0"/>
        <v>5126.3235793575677</v>
      </c>
      <c r="L8" s="8">
        <f t="shared" si="1"/>
        <v>5215.5376514738791</v>
      </c>
    </row>
    <row r="9" spans="1:16" x14ac:dyDescent="0.2">
      <c r="K9" s="13">
        <f>SUM(K4:K8)</f>
        <v>21375.826618082348</v>
      </c>
      <c r="L9" s="13">
        <f>SUM(L4:L8)</f>
        <v>22496.077786804137</v>
      </c>
    </row>
    <row r="16" spans="1:16" x14ac:dyDescent="0.2">
      <c r="A16" t="s">
        <v>14</v>
      </c>
      <c r="B16" t="s">
        <v>7</v>
      </c>
      <c r="C16" s="1">
        <v>820</v>
      </c>
      <c r="D16">
        <v>1</v>
      </c>
      <c r="E16">
        <v>2</v>
      </c>
      <c r="F16">
        <v>3</v>
      </c>
    </row>
    <row r="17" spans="1:22" x14ac:dyDescent="0.2">
      <c r="B17" t="s">
        <v>13</v>
      </c>
      <c r="C17" s="1">
        <v>100</v>
      </c>
      <c r="D17">
        <f>$C$16*LN(D16)+100</f>
        <v>100</v>
      </c>
      <c r="E17">
        <f t="shared" ref="E17:F17" si="2">$C$16*LN(E16)+100</f>
        <v>668.38068805915509</v>
      </c>
      <c r="F17">
        <f t="shared" si="2"/>
        <v>1000.8620767078501</v>
      </c>
    </row>
    <row r="19" spans="1:22" x14ac:dyDescent="0.2">
      <c r="N19" t="s">
        <v>17</v>
      </c>
      <c r="O19" s="12">
        <f>1/3</f>
        <v>0.33333333333333331</v>
      </c>
    </row>
    <row r="20" spans="1:22" x14ac:dyDescent="0.2">
      <c r="A20" t="s">
        <v>15</v>
      </c>
      <c r="B20" t="s">
        <v>30</v>
      </c>
      <c r="C20" s="1">
        <v>1000</v>
      </c>
      <c r="D20">
        <v>1</v>
      </c>
      <c r="E20">
        <v>2</v>
      </c>
      <c r="F20">
        <v>3</v>
      </c>
      <c r="G20">
        <v>4</v>
      </c>
      <c r="H20">
        <v>5</v>
      </c>
      <c r="J20" t="s">
        <v>6</v>
      </c>
      <c r="M20" t="s">
        <v>16</v>
      </c>
      <c r="N20" t="s">
        <v>32</v>
      </c>
      <c r="O20" s="1">
        <v>1100</v>
      </c>
      <c r="P20">
        <v>1</v>
      </c>
      <c r="Q20">
        <v>2</v>
      </c>
      <c r="R20">
        <v>3</v>
      </c>
      <c r="S20">
        <v>4</v>
      </c>
      <c r="T20">
        <v>5</v>
      </c>
      <c r="V20" t="s">
        <v>6</v>
      </c>
    </row>
    <row r="21" spans="1:22" x14ac:dyDescent="0.2">
      <c r="B21" t="s">
        <v>3</v>
      </c>
      <c r="C21" s="1">
        <v>1</v>
      </c>
      <c r="D21">
        <f>LN(D20+$C$21)*$C$20</f>
        <v>693.14718055994524</v>
      </c>
      <c r="E21">
        <f t="shared" ref="E21:H21" si="3">LN(E20+$C$21)*$C$20</f>
        <v>1098.6122886681098</v>
      </c>
      <c r="F21">
        <f t="shared" si="3"/>
        <v>1386.2943611198905</v>
      </c>
      <c r="G21">
        <f t="shared" si="3"/>
        <v>1609.4379124341003</v>
      </c>
      <c r="H21">
        <f t="shared" si="3"/>
        <v>1791.759469228055</v>
      </c>
      <c r="J21">
        <f>H21/D21</f>
        <v>2.5849625007211565</v>
      </c>
      <c r="N21" t="s">
        <v>3</v>
      </c>
      <c r="O21" s="1">
        <v>1</v>
      </c>
      <c r="P21">
        <f>POWER(P20,$O$19)*$O$20</f>
        <v>1100</v>
      </c>
      <c r="Q21">
        <f>POWER(Q20,$O$19)*$O$20</f>
        <v>1385.9131548843604</v>
      </c>
      <c r="R21">
        <f t="shared" ref="R21:T21" si="4">POWER(R20,$O$19)*$O$20</f>
        <v>1586.4745273381491</v>
      </c>
      <c r="S21">
        <f t="shared" si="4"/>
        <v>1746.1411571650192</v>
      </c>
      <c r="T21">
        <f t="shared" si="4"/>
        <v>1880.9735413443666</v>
      </c>
      <c r="V21">
        <f>T21/P21</f>
        <v>1.7099759466766968</v>
      </c>
    </row>
    <row r="24" spans="1:22" x14ac:dyDescent="0.2">
      <c r="A24" t="s">
        <v>5</v>
      </c>
      <c r="B24" t="s">
        <v>31</v>
      </c>
      <c r="C24" s="1">
        <v>400</v>
      </c>
      <c r="D24">
        <v>10</v>
      </c>
      <c r="E24">
        <v>20</v>
      </c>
      <c r="F24">
        <v>30</v>
      </c>
      <c r="G24">
        <v>50</v>
      </c>
      <c r="H24">
        <v>100</v>
      </c>
      <c r="I24">
        <v>200</v>
      </c>
      <c r="J24">
        <v>500</v>
      </c>
      <c r="K24">
        <v>600</v>
      </c>
      <c r="L24">
        <v>800</v>
      </c>
      <c r="M24">
        <v>1000</v>
      </c>
      <c r="N24">
        <v>2000</v>
      </c>
      <c r="O24">
        <v>3000</v>
      </c>
      <c r="R24" t="s">
        <v>6</v>
      </c>
    </row>
    <row r="25" spans="1:22" x14ac:dyDescent="0.2">
      <c r="B25" t="s">
        <v>4</v>
      </c>
      <c r="C25" s="1">
        <v>250</v>
      </c>
      <c r="D25">
        <f>LN(D24+$C$25)*$C$24</f>
        <v>2224.2726524062109</v>
      </c>
      <c r="E25">
        <f t="shared" ref="E25:O25" si="5">LN(E24+$C$25)*$C$24</f>
        <v>2239.3687835993501</v>
      </c>
      <c r="F25">
        <f t="shared" si="5"/>
        <v>2253.9158412676998</v>
      </c>
      <c r="G25">
        <f t="shared" si="5"/>
        <v>2281.5129898624805</v>
      </c>
      <c r="H25">
        <f t="shared" si="5"/>
        <v>2343.1732617933835</v>
      </c>
      <c r="I25">
        <f t="shared" si="5"/>
        <v>2443.6990331057464</v>
      </c>
      <c r="J25">
        <f t="shared" si="5"/>
        <v>2648.0292826121422</v>
      </c>
      <c r="K25">
        <f t="shared" si="5"/>
        <v>2698.0945397937448</v>
      </c>
      <c r="L25">
        <f t="shared" si="5"/>
        <v>2782.6181772606278</v>
      </c>
      <c r="M25">
        <f t="shared" si="5"/>
        <v>2852.3595321185385</v>
      </c>
      <c r="N25">
        <f t="shared" si="5"/>
        <v>3087.4741980793865</v>
      </c>
      <c r="O25">
        <f t="shared" si="5"/>
        <v>3234.5641101295128</v>
      </c>
      <c r="R25">
        <f>O25/D25</f>
        <v>1.4542120574248718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1" sqref="I21"/>
    </sheetView>
  </sheetViews>
  <sheetFormatPr defaultRowHeight="14.25" x14ac:dyDescent="0.2"/>
  <cols>
    <col min="8" max="8" width="13" bestFit="1" customWidth="1"/>
    <col min="9" max="10" width="13.625" bestFit="1" customWidth="1"/>
  </cols>
  <sheetData>
    <row r="1" spans="1:10" x14ac:dyDescent="0.2">
      <c r="A1" t="s">
        <v>0</v>
      </c>
      <c r="B1" t="s">
        <v>2</v>
      </c>
      <c r="C1" t="s">
        <v>26</v>
      </c>
      <c r="D1" t="s">
        <v>28</v>
      </c>
      <c r="E1" t="s">
        <v>9</v>
      </c>
      <c r="F1" t="s">
        <v>20</v>
      </c>
      <c r="G1" t="s">
        <v>18</v>
      </c>
      <c r="H1" t="s">
        <v>11</v>
      </c>
      <c r="I1" t="s">
        <v>22</v>
      </c>
      <c r="J1" t="s">
        <v>24</v>
      </c>
    </row>
    <row r="2" spans="1:10" x14ac:dyDescent="0.2">
      <c r="A2">
        <v>0</v>
      </c>
      <c r="B2">
        <v>0</v>
      </c>
      <c r="C2">
        <v>0</v>
      </c>
      <c r="D2">
        <v>2</v>
      </c>
      <c r="E2">
        <v>2208.5843671448984</v>
      </c>
      <c r="F2">
        <v>0</v>
      </c>
      <c r="G2">
        <v>0</v>
      </c>
      <c r="H2">
        <v>668.38068805915509</v>
      </c>
      <c r="I2">
        <v>2876.9650552040534</v>
      </c>
      <c r="J2">
        <v>2876.9650552040534</v>
      </c>
    </row>
    <row r="3" spans="1:10" x14ac:dyDescent="0.2">
      <c r="A3">
        <v>1</v>
      </c>
      <c r="B3">
        <v>100</v>
      </c>
      <c r="C3">
        <v>1</v>
      </c>
      <c r="D3">
        <v>1</v>
      </c>
      <c r="E3">
        <v>2343.1732617933835</v>
      </c>
      <c r="F3">
        <v>693.14718055994524</v>
      </c>
      <c r="G3">
        <v>1100</v>
      </c>
      <c r="H3">
        <v>100</v>
      </c>
      <c r="I3">
        <v>3136.3204423533289</v>
      </c>
      <c r="J3">
        <v>3543.1732617933835</v>
      </c>
    </row>
    <row r="4" spans="1:10" x14ac:dyDescent="0.2">
      <c r="A4">
        <v>2</v>
      </c>
      <c r="B4">
        <v>100</v>
      </c>
      <c r="C4">
        <v>1</v>
      </c>
      <c r="D4">
        <v>1</v>
      </c>
      <c r="E4">
        <v>2343.1732617933835</v>
      </c>
      <c r="F4">
        <v>1098.6122886681098</v>
      </c>
      <c r="G4">
        <v>1385.9131548843604</v>
      </c>
      <c r="H4">
        <v>100</v>
      </c>
      <c r="I4">
        <v>3541.7855504614936</v>
      </c>
      <c r="J4">
        <v>3829.0864166777437</v>
      </c>
    </row>
    <row r="5" spans="1:10" x14ac:dyDescent="0.2">
      <c r="A5">
        <v>3</v>
      </c>
      <c r="B5">
        <v>100</v>
      </c>
      <c r="C5">
        <v>1</v>
      </c>
      <c r="D5">
        <v>1</v>
      </c>
      <c r="E5">
        <v>2343.1732617933835</v>
      </c>
      <c r="F5">
        <v>1386.2943611198905</v>
      </c>
      <c r="G5">
        <v>1586.4745273381491</v>
      </c>
      <c r="H5">
        <v>100</v>
      </c>
      <c r="I5">
        <v>3829.4676229132738</v>
      </c>
      <c r="J5">
        <v>4029.6477891315326</v>
      </c>
    </row>
    <row r="6" spans="1:10" x14ac:dyDescent="0.2">
      <c r="A6">
        <v>4</v>
      </c>
      <c r="B6">
        <v>100</v>
      </c>
      <c r="C6">
        <v>1</v>
      </c>
      <c r="D6">
        <v>1</v>
      </c>
      <c r="E6">
        <v>2343.1732617933835</v>
      </c>
      <c r="F6">
        <v>1609.4379124341003</v>
      </c>
      <c r="G6">
        <v>1746.1411571650192</v>
      </c>
      <c r="H6">
        <v>100</v>
      </c>
      <c r="I6">
        <v>4052.6111742274838</v>
      </c>
      <c r="J6">
        <v>4189.3144189584027</v>
      </c>
    </row>
    <row r="7" spans="1:10" x14ac:dyDescent="0.2">
      <c r="A7">
        <v>5</v>
      </c>
      <c r="B7">
        <v>100</v>
      </c>
      <c r="C7">
        <v>0</v>
      </c>
      <c r="D7">
        <v>1</v>
      </c>
      <c r="E7">
        <v>2343.1732617933835</v>
      </c>
      <c r="F7">
        <v>1791.759469228055</v>
      </c>
      <c r="G7">
        <v>1880.9735413443666</v>
      </c>
      <c r="H7">
        <v>100</v>
      </c>
      <c r="I7">
        <v>4234.9327310214385</v>
      </c>
      <c r="J7">
        <v>4324.1468031377499</v>
      </c>
    </row>
    <row r="8" spans="1:10" x14ac:dyDescent="0.2">
      <c r="I8">
        <v>21672.082576181074</v>
      </c>
      <c r="J8">
        <v>22792.333744902862</v>
      </c>
    </row>
    <row r="10" spans="1:10" x14ac:dyDescent="0.2">
      <c r="A10" t="s">
        <v>0</v>
      </c>
      <c r="B10" t="s">
        <v>2</v>
      </c>
      <c r="C10" t="s">
        <v>26</v>
      </c>
      <c r="D10" t="s">
        <v>28</v>
      </c>
      <c r="E10" t="s">
        <v>9</v>
      </c>
      <c r="F10" t="s">
        <v>20</v>
      </c>
      <c r="G10" t="s">
        <v>18</v>
      </c>
      <c r="H10" t="s">
        <v>11</v>
      </c>
      <c r="I10" t="s">
        <v>22</v>
      </c>
      <c r="J10" t="s">
        <v>24</v>
      </c>
    </row>
    <row r="11" spans="1:10" x14ac:dyDescent="0.2">
      <c r="A11">
        <v>0</v>
      </c>
      <c r="B11">
        <v>0</v>
      </c>
      <c r="C11">
        <v>0</v>
      </c>
      <c r="D11">
        <v>2</v>
      </c>
      <c r="E11">
        <v>2208.5843671448984</v>
      </c>
      <c r="F11">
        <v>0</v>
      </c>
      <c r="G11">
        <v>0</v>
      </c>
      <c r="H11">
        <v>668.38068805915509</v>
      </c>
      <c r="I11">
        <v>2876.9650552040534</v>
      </c>
      <c r="J11">
        <v>2876.9650552040534</v>
      </c>
    </row>
    <row r="12" spans="1:10" x14ac:dyDescent="0.2">
      <c r="A12">
        <v>1</v>
      </c>
      <c r="B12">
        <v>3000</v>
      </c>
      <c r="C12">
        <v>1</v>
      </c>
      <c r="D12">
        <v>1</v>
      </c>
      <c r="E12">
        <v>3234.5641101295128</v>
      </c>
      <c r="F12">
        <v>693.14718055994524</v>
      </c>
      <c r="G12">
        <v>1100</v>
      </c>
      <c r="H12">
        <v>100</v>
      </c>
      <c r="I12">
        <v>4027.7112906894581</v>
      </c>
      <c r="J12">
        <v>4434.5641101295132</v>
      </c>
    </row>
    <row r="13" spans="1:10" x14ac:dyDescent="0.2">
      <c r="A13">
        <v>2</v>
      </c>
      <c r="B13">
        <v>3000</v>
      </c>
      <c r="C13">
        <v>1</v>
      </c>
      <c r="D13">
        <v>1</v>
      </c>
      <c r="E13">
        <v>3234.5641101295128</v>
      </c>
      <c r="F13">
        <v>1098.6122886681098</v>
      </c>
      <c r="G13">
        <v>1385.9131548843604</v>
      </c>
      <c r="H13">
        <v>100</v>
      </c>
      <c r="I13">
        <v>4433.1763987976228</v>
      </c>
      <c r="J13">
        <v>4720.477265013873</v>
      </c>
    </row>
    <row r="14" spans="1:10" x14ac:dyDescent="0.2">
      <c r="A14">
        <v>3</v>
      </c>
      <c r="B14">
        <v>3000</v>
      </c>
      <c r="C14">
        <v>1</v>
      </c>
      <c r="D14">
        <v>1</v>
      </c>
      <c r="E14">
        <v>3234.5641101295128</v>
      </c>
      <c r="F14">
        <v>1386.2943611198905</v>
      </c>
      <c r="G14">
        <v>1586.4745273381491</v>
      </c>
      <c r="H14">
        <v>100</v>
      </c>
      <c r="I14">
        <v>4720.858471249403</v>
      </c>
      <c r="J14">
        <v>4921.0386374676618</v>
      </c>
    </row>
    <row r="15" spans="1:10" x14ac:dyDescent="0.2">
      <c r="A15">
        <v>4</v>
      </c>
      <c r="B15">
        <v>3000</v>
      </c>
      <c r="C15">
        <v>1</v>
      </c>
      <c r="D15">
        <v>1</v>
      </c>
      <c r="E15">
        <v>3234.5641101295128</v>
      </c>
      <c r="F15">
        <v>1609.4379124341003</v>
      </c>
      <c r="G15">
        <v>1746.1411571650192</v>
      </c>
      <c r="H15">
        <v>100</v>
      </c>
      <c r="I15">
        <v>4944.0020225636126</v>
      </c>
      <c r="J15">
        <v>5080.705267294532</v>
      </c>
    </row>
    <row r="16" spans="1:10" x14ac:dyDescent="0.2">
      <c r="A16">
        <v>5</v>
      </c>
      <c r="B16">
        <v>3000</v>
      </c>
      <c r="C16">
        <v>0</v>
      </c>
      <c r="D16">
        <v>1</v>
      </c>
      <c r="E16">
        <v>3234.5641101295128</v>
      </c>
      <c r="F16">
        <v>1791.759469228055</v>
      </c>
      <c r="G16">
        <v>1880.9735413443666</v>
      </c>
      <c r="H16">
        <v>100</v>
      </c>
      <c r="I16">
        <v>5126.3235793575677</v>
      </c>
      <c r="J16">
        <v>5215.5376514738791</v>
      </c>
    </row>
    <row r="17" spans="9:10" x14ac:dyDescent="0.2">
      <c r="I17">
        <v>26129.036817861714</v>
      </c>
      <c r="J17">
        <v>27249.287986583513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揭晓</dc:creator>
  <cp:lastModifiedBy>揭晓</cp:lastModifiedBy>
  <dcterms:created xsi:type="dcterms:W3CDTF">2020-02-29T10:18:00Z</dcterms:created>
  <dcterms:modified xsi:type="dcterms:W3CDTF">2020-02-29T15:14:14Z</dcterms:modified>
</cp:coreProperties>
</file>