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/>
  </bookViews>
  <sheets>
    <sheet name="计算表" sheetId="5" r:id="rId1"/>
  </sheets>
  <calcPr calcId="144525"/>
</workbook>
</file>

<file path=xl/sharedStrings.xml><?xml version="1.0" encoding="utf-8"?>
<sst xmlns="http://schemas.openxmlformats.org/spreadsheetml/2006/main" count="28" uniqueCount="28">
  <si>
    <t>姓名</t>
  </si>
  <si>
    <t>主办案件数(N)</t>
  </si>
  <si>
    <t>主办案件总金额（万元）(M)</t>
  </si>
  <si>
    <t>副办案件数(N)</t>
  </si>
  <si>
    <t>副办案件
总金额（万元）(M)</t>
  </si>
  <si>
    <t>其他工作强度(T)</t>
  </si>
  <si>
    <t>主办金额收入部分</t>
  </si>
  <si>
    <t>副办金额收入部分</t>
  </si>
  <si>
    <t>主办金额占比</t>
  </si>
  <si>
    <t>副办金额占比</t>
  </si>
  <si>
    <t>金额收入合计</t>
  </si>
  <si>
    <t>主办件数收入部分</t>
  </si>
  <si>
    <t>副办件数收入部分</t>
  </si>
  <si>
    <t>总件数</t>
  </si>
  <si>
    <t>主办占比</t>
  </si>
  <si>
    <t>副办占比</t>
  </si>
  <si>
    <t>校准副办占比</t>
  </si>
  <si>
    <t>件数收入合计</t>
  </si>
  <si>
    <t>其他收入部分</t>
  </si>
  <si>
    <t>固定</t>
  </si>
  <si>
    <t>合计</t>
  </si>
  <si>
    <t>参数表</t>
  </si>
  <si>
    <t>主办</t>
  </si>
  <si>
    <t>A</t>
  </si>
  <si>
    <t>B</t>
  </si>
  <si>
    <t>副办</t>
  </si>
  <si>
    <t>a</t>
  </si>
  <si>
    <t>b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</si>
</sst>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2" fontId="0" fillId="3" borderId="1" xfId="0" applyNumberForma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2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workbookViewId="0">
      <selection activeCell="Q23" sqref="Q23"/>
    </sheetView>
  </sheetViews>
  <sheetFormatPr defaultColWidth="9" defaultRowHeight="13.5"/>
  <cols>
    <col min="1" max="1" width="5" customWidth="1"/>
    <col min="6" max="6" width="6.125" customWidth="1"/>
    <col min="7" max="7" width="13.25" customWidth="1"/>
    <col min="8" max="8" width="10.875" customWidth="1"/>
    <col min="9" max="9" width="8.75" customWidth="1"/>
    <col min="10" max="10" width="9.125" customWidth="1"/>
    <col min="11" max="11" width="10.5" customWidth="1"/>
    <col min="12" max="12" width="8.25" customWidth="1"/>
    <col min="13" max="13" width="8.375" customWidth="1"/>
    <col min="14" max="14" width="7.75" customWidth="1"/>
    <col min="15" max="15" width="9" customWidth="1"/>
    <col min="16" max="16" width="10" customWidth="1"/>
    <col min="17" max="17" width="12.625" customWidth="1"/>
    <col min="18" max="18" width="10.25" customWidth="1"/>
    <col min="19" max="19" width="12.625" customWidth="1"/>
    <col min="20" max="35" width="12.625"/>
  </cols>
  <sheetData>
    <row r="1" ht="24" customHeight="1"/>
    <row r="2" ht="70" customHeight="1" spans="1:2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8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8" t="s">
        <v>17</v>
      </c>
      <c r="S2" s="8" t="s">
        <v>18</v>
      </c>
      <c r="T2" s="8" t="s">
        <v>19</v>
      </c>
      <c r="U2" s="10" t="s">
        <v>20</v>
      </c>
    </row>
    <row r="3" spans="1:21">
      <c r="A3" s="1"/>
      <c r="B3" s="3">
        <v>1</v>
      </c>
      <c r="C3" s="3">
        <v>300</v>
      </c>
      <c r="D3" s="3">
        <v>0</v>
      </c>
      <c r="E3" s="3">
        <v>0</v>
      </c>
      <c r="F3" s="3">
        <v>2</v>
      </c>
      <c r="G3" s="5">
        <f>IF(B3=0,0,$B$15*(LN($B$16+(C3+E3)*0.001))*(C3/(C3+E3)))</f>
        <v>1167.39477439065</v>
      </c>
      <c r="H3" s="5">
        <f>IF(E3=0,0,$B$20*(LN($B$21+(C3+E3)*0.001))*(E3/(C3+E3)))</f>
        <v>0</v>
      </c>
      <c r="I3" s="5">
        <f>IF(C3=0,0,C3/(C3+E3))</f>
        <v>1</v>
      </c>
      <c r="J3" s="5">
        <f>IF(E3=0,0,E3/(C3+E3))</f>
        <v>0</v>
      </c>
      <c r="K3" s="9">
        <f>G3+H3</f>
        <v>1167.39477439065</v>
      </c>
      <c r="L3" s="5">
        <f>B3*150*O3</f>
        <v>150</v>
      </c>
      <c r="M3" s="5">
        <f>D3*150*Q3</f>
        <v>0</v>
      </c>
      <c r="N3" s="5">
        <f>D3+B3</f>
        <v>1</v>
      </c>
      <c r="O3" s="5">
        <f>IF(N3=0,0,B3/N3)</f>
        <v>1</v>
      </c>
      <c r="P3" s="5">
        <f>IF(N3=0,0,D3/N3)</f>
        <v>0</v>
      </c>
      <c r="Q3" s="5">
        <f>P3*3/4</f>
        <v>0</v>
      </c>
      <c r="R3" s="9">
        <f>L3+M3</f>
        <v>150</v>
      </c>
      <c r="S3" s="9">
        <f>F3*100</f>
        <v>200</v>
      </c>
      <c r="T3" s="9">
        <v>2000</v>
      </c>
      <c r="U3" s="11">
        <f>SUM(K3,R3,S3,T3)</f>
        <v>3517.39477439065</v>
      </c>
    </row>
    <row r="4" spans="1:21">
      <c r="A4" s="1"/>
      <c r="B4" s="3">
        <v>0</v>
      </c>
      <c r="C4" s="3">
        <v>0</v>
      </c>
      <c r="D4" s="3">
        <v>1</v>
      </c>
      <c r="E4" s="3">
        <v>300</v>
      </c>
      <c r="F4" s="3">
        <v>1</v>
      </c>
      <c r="G4" s="5">
        <f>IF(B4=0,0,$B$15*(LN($B$16+(C4+E4)*0.001))*(C4/(C4+E4)))</f>
        <v>0</v>
      </c>
      <c r="H4" s="5">
        <f>IF(E4=0,0,$B$20*(LN($B$21+(C4+E4)*0.001))*(E4/(C4+E4)))</f>
        <v>583.036386054573</v>
      </c>
      <c r="I4" s="5">
        <f>IF(C4=0,0,C4/(C4+E4))</f>
        <v>0</v>
      </c>
      <c r="J4" s="5">
        <f>IF(E4=0,0,E4/(C4+E4))</f>
        <v>1</v>
      </c>
      <c r="K4" s="9">
        <f>G4+H4</f>
        <v>583.036386054573</v>
      </c>
      <c r="L4" s="5">
        <f>B4*150*O4</f>
        <v>0</v>
      </c>
      <c r="M4" s="5">
        <f>D4*150*Q4</f>
        <v>112.5</v>
      </c>
      <c r="N4" s="5">
        <f>D4+B4</f>
        <v>1</v>
      </c>
      <c r="O4" s="5">
        <f>IF(N4=0,0,B4/N4)</f>
        <v>0</v>
      </c>
      <c r="P4" s="5">
        <f>IF(N4=0,0,D4/N4)</f>
        <v>1</v>
      </c>
      <c r="Q4" s="5">
        <f>P4*3/4</f>
        <v>0.75</v>
      </c>
      <c r="R4" s="9">
        <f>L4+M4</f>
        <v>112.5</v>
      </c>
      <c r="S4" s="9">
        <f>F4*100</f>
        <v>100</v>
      </c>
      <c r="T4" s="9">
        <v>2000</v>
      </c>
      <c r="U4" s="11">
        <f>SUM(K4,R4,S4,T4)</f>
        <v>2795.53638605457</v>
      </c>
    </row>
    <row r="5" spans="1:21">
      <c r="A5" s="1"/>
      <c r="B5" s="3">
        <v>0</v>
      </c>
      <c r="C5" s="3">
        <v>0</v>
      </c>
      <c r="D5" s="3">
        <v>0</v>
      </c>
      <c r="E5" s="3">
        <v>0</v>
      </c>
      <c r="F5" s="6">
        <v>1</v>
      </c>
      <c r="G5" s="5">
        <f>IF(B5=0,0,$B$15*(LN($B$16+(C5+E5)*0.001))*(C5/(C5+E5)))</f>
        <v>0</v>
      </c>
      <c r="H5" s="5">
        <f>IF(E5=0,0,$B$20*(LN($B$21+(C5+E5)*0.001))*(E5/(C5+E5)))</f>
        <v>0</v>
      </c>
      <c r="I5" s="5">
        <f>IF(C5=0,0,C5/(C5+E5))</f>
        <v>0</v>
      </c>
      <c r="J5" s="5">
        <f>IF(E5=0,0,E5/(C5+E5))</f>
        <v>0</v>
      </c>
      <c r="K5" s="9">
        <f>G5+H5</f>
        <v>0</v>
      </c>
      <c r="L5" s="5">
        <f>B5*150*O5</f>
        <v>0</v>
      </c>
      <c r="M5" s="5">
        <f>D5*150*Q5</f>
        <v>0</v>
      </c>
      <c r="N5" s="5">
        <f>D5+B5</f>
        <v>0</v>
      </c>
      <c r="O5" s="5">
        <f>IF(N5=0,0,B5/N5)</f>
        <v>0</v>
      </c>
      <c r="P5" s="5">
        <f>IF(N5=0,0,D5/N5)</f>
        <v>0</v>
      </c>
      <c r="Q5" s="5">
        <f>P5*3/4</f>
        <v>0</v>
      </c>
      <c r="R5" s="9">
        <f>L5+M5</f>
        <v>0</v>
      </c>
      <c r="S5" s="9">
        <f>F5*100</f>
        <v>100</v>
      </c>
      <c r="T5" s="9">
        <v>2000</v>
      </c>
      <c r="U5" s="11">
        <f>SUM(K5,R5,S5,T5)</f>
        <v>2100</v>
      </c>
    </row>
    <row r="6" spans="1:21">
      <c r="A6" s="1"/>
      <c r="B6" s="3">
        <v>0</v>
      </c>
      <c r="C6" s="3">
        <v>0</v>
      </c>
      <c r="D6" s="3">
        <v>0</v>
      </c>
      <c r="E6" s="3">
        <v>0</v>
      </c>
      <c r="F6" s="6">
        <v>1</v>
      </c>
      <c r="G6" s="5">
        <f>IF(B6=0,0,$B$15*(LN($B$16+(C6+E6)*0.001))*(C6/(C6+E6)))</f>
        <v>0</v>
      </c>
      <c r="H6" s="5">
        <f>IF(E6=0,0,$B$20*(LN($B$21+(C6+E6)*0.001))*(E6/(C6+E6)))</f>
        <v>0</v>
      </c>
      <c r="I6" s="5">
        <f>IF(C6=0,0,C6/(C6+E6))</f>
        <v>0</v>
      </c>
      <c r="J6" s="5">
        <f>IF(E6=0,0,E6/(C6+E6))</f>
        <v>0</v>
      </c>
      <c r="K6" s="9">
        <f>G6+H6</f>
        <v>0</v>
      </c>
      <c r="L6" s="5">
        <f>B6*150*O6</f>
        <v>0</v>
      </c>
      <c r="M6" s="5">
        <f>D6*150*Q6</f>
        <v>0</v>
      </c>
      <c r="N6" s="5">
        <f>D6+B6</f>
        <v>0</v>
      </c>
      <c r="O6" s="5">
        <f>IF(N6=0,0,B6/N6)</f>
        <v>0</v>
      </c>
      <c r="P6" s="5">
        <f>IF(N6=0,0,D6/N6)</f>
        <v>0</v>
      </c>
      <c r="Q6" s="5">
        <f>P6*3/4</f>
        <v>0</v>
      </c>
      <c r="R6" s="9">
        <f>L6+M6</f>
        <v>0</v>
      </c>
      <c r="S6" s="9">
        <f>F6*100</f>
        <v>100</v>
      </c>
      <c r="T6" s="9">
        <v>2000</v>
      </c>
      <c r="U6" s="11">
        <f>SUM(K6,R6,S6,T6)</f>
        <v>2100</v>
      </c>
    </row>
    <row r="7" spans="1:21">
      <c r="A7" s="1"/>
      <c r="B7" s="3">
        <v>0</v>
      </c>
      <c r="C7" s="3">
        <v>0</v>
      </c>
      <c r="D7" s="3">
        <v>0</v>
      </c>
      <c r="E7" s="3">
        <v>0</v>
      </c>
      <c r="F7" s="7">
        <v>1</v>
      </c>
      <c r="G7" s="5">
        <f>IF(B7=0,0,$B$15*(LN($B$16+(C7+E7)*0.001))*(C7/(C7+E7)))</f>
        <v>0</v>
      </c>
      <c r="H7" s="5">
        <f>IF(E7=0,0,$B$20*(LN($B$21+(C7+E7)*0.001))*(E7/(C7+E7)))</f>
        <v>0</v>
      </c>
      <c r="I7" s="5">
        <f>IF(C7=0,0,C7/(C7+E7))</f>
        <v>0</v>
      </c>
      <c r="J7" s="5">
        <f>IF(E7=0,0,E7/(C7+E7))</f>
        <v>0</v>
      </c>
      <c r="K7" s="9">
        <f>G7+H7</f>
        <v>0</v>
      </c>
      <c r="L7" s="5">
        <f>B7*150*O7</f>
        <v>0</v>
      </c>
      <c r="M7" s="5">
        <f>D7*150*Q7</f>
        <v>0</v>
      </c>
      <c r="N7" s="5">
        <f>D7+B7</f>
        <v>0</v>
      </c>
      <c r="O7" s="5">
        <f>IF(N7=0,0,B7/N7)</f>
        <v>0</v>
      </c>
      <c r="P7" s="5">
        <f>IF(N7=0,0,D7/N7)</f>
        <v>0</v>
      </c>
      <c r="Q7" s="5">
        <f>P7*3/4</f>
        <v>0</v>
      </c>
      <c r="R7" s="9">
        <f>L7+M7</f>
        <v>0</v>
      </c>
      <c r="S7" s="9">
        <f>F7*100</f>
        <v>100</v>
      </c>
      <c r="T7" s="9">
        <v>2000</v>
      </c>
      <c r="U7" s="11">
        <f>SUM(K7,R7,S7,T7)</f>
        <v>2100</v>
      </c>
    </row>
    <row r="8" spans="21:21">
      <c r="U8" s="12">
        <f>SUM(U3:U7)</f>
        <v>12612.9311604452</v>
      </c>
    </row>
    <row r="12" spans="1:1">
      <c r="A12" t="s">
        <v>21</v>
      </c>
    </row>
    <row r="14" spans="1:1">
      <c r="A14" t="s">
        <v>22</v>
      </c>
    </row>
    <row r="15" spans="1:2">
      <c r="A15" t="s">
        <v>23</v>
      </c>
      <c r="B15">
        <v>700</v>
      </c>
    </row>
    <row r="16" spans="1:2">
      <c r="A16" t="s">
        <v>24</v>
      </c>
      <c r="B16">
        <v>5</v>
      </c>
    </row>
    <row r="19" spans="1:1">
      <c r="A19" t="s">
        <v>25</v>
      </c>
    </row>
    <row r="20" spans="1:2">
      <c r="A20" t="s">
        <v>26</v>
      </c>
      <c r="B20">
        <v>700</v>
      </c>
    </row>
    <row r="21" spans="1:2">
      <c r="A21" t="s">
        <v>27</v>
      </c>
      <c r="B2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阿晓</cp:lastModifiedBy>
  <dcterms:created xsi:type="dcterms:W3CDTF">2020-03-02T02:18:00Z</dcterms:created>
  <dcterms:modified xsi:type="dcterms:W3CDTF">2020-03-16T20:49:31Z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