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quamin\Downloads\"/>
    </mc:Choice>
  </mc:AlternateContent>
  <xr:revisionPtr revIDLastSave="0" documentId="13_ncr:1_{4645972B-EEBB-4D09-852C-C95080E5D8CB}" xr6:coauthVersionLast="47" xr6:coauthVersionMax="47" xr10:uidLastSave="{00000000-0000-0000-0000-000000000000}"/>
  <bookViews>
    <workbookView xWindow="-120" yWindow="480" windowWidth="29040" windowHeight="15840" activeTab="5" xr2:uid="{8A831C61-F685-4E30-8886-203A58915F66}"/>
  </bookViews>
  <sheets>
    <sheet name="Sheet1" sheetId="1" r:id="rId1"/>
    <sheet name="Sheet2" sheetId="2" r:id="rId2"/>
    <sheet name="mydata" sheetId="4" r:id="rId3"/>
    <sheet name="No.1" sheetId="3" r:id="rId4"/>
    <sheet name="No.2" sheetId="7" r:id="rId5"/>
    <sheet name="No.3" sheetId="9" r:id="rId6"/>
  </sheets>
  <definedNames>
    <definedName name="_xlchart.v1.0" hidden="1">No.1!$B$1</definedName>
    <definedName name="_xlchart.v1.1" hidden="1">No.1!$B$2:$B$8</definedName>
    <definedName name="_xlchart.v1.10" hidden="1">No.2!$D$1</definedName>
    <definedName name="_xlchart.v1.11" hidden="1">No.2!$D$2:$D$8</definedName>
    <definedName name="_xlchart.v1.12" hidden="1">No.3!$B$1</definedName>
    <definedName name="_xlchart.v1.13" hidden="1">No.3!$B$2:$B$12</definedName>
    <definedName name="_xlchart.v1.14" hidden="1">No.3!$C$1</definedName>
    <definedName name="_xlchart.v1.15" hidden="1">No.3!$C$2:$C$12</definedName>
    <definedName name="_xlchart.v1.16" hidden="1">No.3!$D$1</definedName>
    <definedName name="_xlchart.v1.17" hidden="1">No.3!$D$2:$D$12</definedName>
    <definedName name="_xlchart.v1.18" hidden="1">No.3!$B$1</definedName>
    <definedName name="_xlchart.v1.19" hidden="1">No.3!$B$2:$B$12</definedName>
    <definedName name="_xlchart.v1.2" hidden="1">No.1!$C$1</definedName>
    <definedName name="_xlchart.v1.20" hidden="1">No.3!$C$1</definedName>
    <definedName name="_xlchart.v1.21" hidden="1">No.3!$C$2:$C$12</definedName>
    <definedName name="_xlchart.v1.22" hidden="1">No.3!$D$1</definedName>
    <definedName name="_xlchart.v1.23" hidden="1">No.3!$D$2:$D$12</definedName>
    <definedName name="_xlchart.v1.24" hidden="1">No.3!$B$1</definedName>
    <definedName name="_xlchart.v1.25" hidden="1">No.3!$B$2:$B$12</definedName>
    <definedName name="_xlchart.v1.26" hidden="1">No.3!$C$1</definedName>
    <definedName name="_xlchart.v1.27" hidden="1">No.3!$C$2:$C$12</definedName>
    <definedName name="_xlchart.v1.28" hidden="1">No.3!$D$1</definedName>
    <definedName name="_xlchart.v1.29" hidden="1">No.3!$D$2:$D$12</definedName>
    <definedName name="_xlchart.v1.3" hidden="1">No.1!$C$2:$C$8</definedName>
    <definedName name="_xlchart.v1.4" hidden="1">No.1!$D$1</definedName>
    <definedName name="_xlchart.v1.5" hidden="1">No.1!$D$2:$D$8</definedName>
    <definedName name="_xlchart.v1.6" hidden="1">No.2!$B$1</definedName>
    <definedName name="_xlchart.v1.7" hidden="1">No.2!$B$2:$B$8</definedName>
    <definedName name="_xlchart.v1.8" hidden="1">No.2!$C$1</definedName>
    <definedName name="_xlchart.v1.9" hidden="1">No.2!$C$2:$C$8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9" l="1"/>
  <c r="D12" i="9"/>
  <c r="D14" i="9" s="1"/>
  <c r="D15" i="9" s="1"/>
  <c r="C12" i="9"/>
  <c r="C14" i="9" s="1"/>
  <c r="C15" i="9" s="1"/>
  <c r="B12" i="9"/>
  <c r="B14" i="9" s="1"/>
  <c r="B15" i="9" s="1"/>
  <c r="B16" i="9" s="1"/>
  <c r="G11" i="7"/>
  <c r="G10" i="7"/>
  <c r="G9" i="7"/>
  <c r="G7" i="7"/>
  <c r="G5" i="7"/>
  <c r="B12" i="7"/>
  <c r="B15" i="7"/>
  <c r="B16" i="7" s="1"/>
  <c r="D14" i="7"/>
  <c r="C14" i="7"/>
  <c r="B14" i="7"/>
  <c r="D11" i="7"/>
  <c r="C11" i="7"/>
  <c r="B11" i="7"/>
  <c r="B9" i="7"/>
  <c r="D10" i="7" s="1"/>
  <c r="C8" i="7"/>
  <c r="D8" i="7"/>
  <c r="B8" i="7"/>
  <c r="G11" i="3"/>
  <c r="G10" i="3"/>
  <c r="G9" i="3"/>
  <c r="G7" i="3"/>
  <c r="G5" i="3"/>
  <c r="B14" i="3"/>
  <c r="C15" i="2"/>
  <c r="E15" i="2" s="1"/>
  <c r="B9" i="3"/>
  <c r="C8" i="3"/>
  <c r="C10" i="3" s="1"/>
  <c r="C11" i="3" s="1"/>
  <c r="D8" i="3"/>
  <c r="D10" i="3" s="1"/>
  <c r="D11" i="3" s="1"/>
  <c r="B8" i="3"/>
  <c r="C14" i="2"/>
  <c r="D14" i="2"/>
  <c r="B14" i="2"/>
  <c r="D12" i="2"/>
  <c r="C12" i="2"/>
  <c r="B12" i="2"/>
  <c r="B18" i="9" l="1"/>
  <c r="C18" i="9"/>
  <c r="D18" i="9"/>
  <c r="B18" i="7"/>
  <c r="B10" i="7"/>
  <c r="C10" i="7"/>
  <c r="B10" i="3"/>
  <c r="B11" i="3" s="1"/>
  <c r="B12" i="3"/>
  <c r="C14" i="3"/>
  <c r="B15" i="3" s="1"/>
  <c r="B16" i="3" s="1"/>
  <c r="D14" i="3"/>
  <c r="B19" i="9" l="1"/>
  <c r="B20" i="9" s="1"/>
  <c r="B22" i="9" s="1"/>
  <c r="B18" i="3"/>
</calcChain>
</file>

<file path=xl/sharedStrings.xml><?xml version="1.0" encoding="utf-8"?>
<sst xmlns="http://schemas.openxmlformats.org/spreadsheetml/2006/main" count="186" uniqueCount="59">
  <si>
    <t>Virus</t>
  </si>
  <si>
    <t>Treatment</t>
  </si>
  <si>
    <t>Treatment 1</t>
  </si>
  <si>
    <t>Treatment 2</t>
  </si>
  <si>
    <t>No Treatment</t>
  </si>
  <si>
    <t>Patient No</t>
  </si>
  <si>
    <t xml:space="preserve">No Treatment </t>
  </si>
  <si>
    <t>Samples</t>
  </si>
  <si>
    <t>Area 1</t>
  </si>
  <si>
    <t>Area 2</t>
  </si>
  <si>
    <t>Area 3</t>
  </si>
  <si>
    <t>Grand mean</t>
  </si>
  <si>
    <t>(Group mean - Grand mean)^2</t>
  </si>
  <si>
    <t>nj*(Group mean - Grand mean)^2</t>
  </si>
  <si>
    <t>Between group variance</t>
  </si>
  <si>
    <t>df2 = 15</t>
  </si>
  <si>
    <t>df1 = 2</t>
  </si>
  <si>
    <t>Group mean</t>
  </si>
  <si>
    <t>Within group variance</t>
  </si>
  <si>
    <t>F value</t>
  </si>
  <si>
    <t>P value</t>
  </si>
  <si>
    <t>F critical</t>
  </si>
  <si>
    <t>Reject H0</t>
  </si>
  <si>
    <t>P value(0.00397) &lt; Alpha value(0.05)</t>
  </si>
  <si>
    <t>F value(8.175) &gt; F critical(3.682)</t>
  </si>
  <si>
    <t>MSE</t>
  </si>
  <si>
    <t>Sum of squares</t>
  </si>
  <si>
    <t>q</t>
  </si>
  <si>
    <t>Tukey value</t>
  </si>
  <si>
    <t>|G1-G2|</t>
  </si>
  <si>
    <t>|G1-G3|</t>
  </si>
  <si>
    <t>|G2-G3|</t>
  </si>
  <si>
    <t>&lt; T</t>
  </si>
  <si>
    <t>&gt; T</t>
  </si>
  <si>
    <t>cost</t>
  </si>
  <si>
    <t>hospital</t>
  </si>
  <si>
    <t>Medication</t>
  </si>
  <si>
    <t>Exercise</t>
  </si>
  <si>
    <t>Diet</t>
  </si>
  <si>
    <t>(Each sample - Group mean)^2</t>
  </si>
  <si>
    <t>F value(9.167) &gt; F critical(3.8)</t>
  </si>
  <si>
    <t xml:space="preserve">df1 = </t>
  </si>
  <si>
    <t xml:space="preserve">df2 = </t>
  </si>
  <si>
    <t>bp</t>
  </si>
  <si>
    <t>tech</t>
  </si>
  <si>
    <t>Med</t>
  </si>
  <si>
    <t>Ex</t>
  </si>
  <si>
    <t>HIC</t>
  </si>
  <si>
    <t>type</t>
  </si>
  <si>
    <t>Small</t>
  </si>
  <si>
    <t>Medium</t>
  </si>
  <si>
    <t>Large</t>
  </si>
  <si>
    <t>P value(0.00328) &lt; Alpha value(0.05)</t>
  </si>
  <si>
    <t>Small Cars</t>
  </si>
  <si>
    <t>Medium Cars</t>
  </si>
  <si>
    <t>Large Cars</t>
  </si>
  <si>
    <t>failed to reject H0</t>
  </si>
  <si>
    <t>P value(0.67592) &gt; Alpha value(0.05)</t>
  </si>
  <si>
    <t>F value(0.3974) &lt; F critical(3.3541)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</si>
</sst>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8"/>
      <color rgb="FFFFFFFF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2F559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center" readingOrder="1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wrapText="1" readingOrder="1"/>
    </xf>
    <xf numFmtId="0" fontId="7" fillId="0" borderId="0" xfId="0" applyFont="1"/>
    <xf numFmtId="0" fontId="8" fillId="2" borderId="1" xfId="0" applyFont="1" applyFill="1" applyBorder="1" applyAlignment="1">
      <alignment horizontal="center" wrapText="1" readingOrder="1"/>
    </xf>
    <xf numFmtId="0" fontId="8" fillId="2" borderId="2" xfId="0" applyFont="1" applyFill="1" applyBorder="1" applyAlignment="1">
      <alignment horizontal="center" wrapText="1" readingOrder="1"/>
    </xf>
    <xf numFmtId="0" fontId="8" fillId="2" borderId="3" xfId="0" applyFont="1" applyFill="1" applyBorder="1" applyAlignment="1">
      <alignment horizontal="center" wrapText="1" readingOrder="1"/>
    </xf>
    <xf numFmtId="0" fontId="8" fillId="2" borderId="4" xfId="0" applyFont="1" applyFill="1" applyBorder="1" applyAlignment="1">
      <alignment horizontal="center" wrapText="1" readingOrder="1"/>
    </xf>
    <xf numFmtId="0" fontId="8" fillId="2" borderId="5" xfId="0" applyFont="1" applyFill="1" applyBorder="1" applyAlignment="1">
      <alignment horizont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wrapText="1" readingOrder="1"/>
    </xf>
    <xf numFmtId="0" fontId="0" fillId="6" borderId="0" xfId="0" applyFill="1"/>
    <xf numFmtId="0" fontId="0" fillId="7" borderId="0" xfId="0" applyFill="1"/>
    <xf numFmtId="0" fontId="9" fillId="7" borderId="0" xfId="0" applyFont="1" applyFill="1" applyAlignment="1">
      <alignment horizontal="center" vertical="center"/>
    </xf>
    <xf numFmtId="0" fontId="8" fillId="8" borderId="1" xfId="0" applyFont="1" applyFill="1" applyBorder="1" applyAlignment="1">
      <alignment horizontal="center" wrapText="1" readingOrder="1"/>
    </xf>
    <xf numFmtId="0" fontId="8" fillId="5" borderId="2" xfId="0" applyFont="1" applyFill="1" applyBorder="1" applyAlignment="1">
      <alignment horizontal="center" wrapText="1" readingOrder="1"/>
    </xf>
    <xf numFmtId="0" fontId="10" fillId="6" borderId="0" xfId="0" applyFont="1" applyFill="1" applyAlignment="1">
      <alignment horizontal="center" vertical="center"/>
    </xf>
    <xf numFmtId="0" fontId="8" fillId="6" borderId="0" xfId="0" applyFont="1" applyFill="1" applyBorder="1" applyAlignment="1">
      <alignment horizontal="center" wrapText="1" readingOrder="1"/>
    </xf>
    <xf numFmtId="0" fontId="9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Comparison of Three Hospital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Comparison of Three Hospital</a:t>
          </a:r>
        </a:p>
      </cx:txPr>
    </cx:title>
    <cx:plotArea>
      <cx:plotAreaRegion>
        <cx:series layoutId="boxWhisker" uniqueId="{61A445D3-E1D1-4EBC-AC72-8C54204C2AD7}">
          <cx:tx>
            <cx:txData>
              <cx:f>_xlchart.v1.0</cx:f>
              <cx:v>Area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91ED5C-0496-4652-A201-3C997D6ACAF0}">
          <cx:tx>
            <cx:txData>
              <cx:f>_xlchart.v1.2</cx:f>
              <cx:v>Area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B074E3E-69FE-4898-BC4D-62D5DA83E022}">
          <cx:tx>
            <cx:txData>
              <cx:f>_xlchart.v1.4</cx:f>
              <cx:v>Area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numFmt formatCode=";;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Comparison of Three Techniques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Comparison of Three Techniques </a:t>
          </a:r>
        </a:p>
      </cx:txPr>
    </cx:title>
    <cx:plotArea>
      <cx:plotAreaRegion>
        <cx:series layoutId="boxWhisker" uniqueId="{8E07C5D4-0567-46FC-9B6F-DC84FDC5C024}">
          <cx:tx>
            <cx:txData>
              <cx:f>_xlchart.v1.6</cx:f>
              <cx:v>Medication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7EF6F92-7A9B-4F94-9498-250144B08F35}">
          <cx:tx>
            <cx:txData>
              <cx:f>_xlchart.v1.8</cx:f>
              <cx:v>Exercise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7A859E5-BC4B-4536-B294-C60E374DF94F}">
          <cx:tx>
            <cx:txData>
              <cx:f>_xlchart.v1.10</cx:f>
              <cx:v>Diet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numFmt formatCode=";;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txData>
          <cx:v>Comparison of Three Types of Car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Comparison of Three Types of Car</a:t>
          </a:r>
        </a:p>
      </cx:txPr>
    </cx:title>
    <cx:plotArea>
      <cx:plotAreaRegion>
        <cx:series layoutId="boxWhisker" uniqueId="{7276F94D-3B2C-489F-BB6C-344D05ED3B1E}">
          <cx:tx>
            <cx:txData>
              <cx:f>_xlchart.v1.24</cx:f>
              <cx:v>Small Cars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9B38201-6AC7-4FB6-A10E-89A230426BDB}">
          <cx:tx>
            <cx:txData>
              <cx:f>_xlchart.v1.26</cx:f>
              <cx:v>Medium Cars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5183C89-B94E-4763-99F5-9FBE0D4738E7}">
          <cx:tx>
            <cx:txData>
              <cx:f>_xlchart.v1.28</cx:f>
              <cx:v>Large Cars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170792</xdr:colOff>
      <xdr:row>1</xdr:row>
      <xdr:rowOff>53866</xdr:rowOff>
    </xdr:from>
    <xdr:to>
      <xdr:col>15</xdr:col>
      <xdr:colOff>466396</xdr:colOff>
      <xdr:row>15</xdr:row>
      <xdr:rowOff>11825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E083ADA-1DE1-8330-5093-342325BE6D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2275" y="25093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374431</xdr:colOff>
      <xdr:row>1</xdr:row>
      <xdr:rowOff>53866</xdr:rowOff>
    </xdr:from>
    <xdr:to>
      <xdr:col>16</xdr:col>
      <xdr:colOff>59121</xdr:colOff>
      <xdr:row>15</xdr:row>
      <xdr:rowOff>11825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62A902C-9AB2-4BED-5D27-12F535C658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5914" y="25093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505811</xdr:colOff>
      <xdr:row>4</xdr:row>
      <xdr:rowOff>21021</xdr:rowOff>
    </xdr:from>
    <xdr:to>
      <xdr:col>12</xdr:col>
      <xdr:colOff>131380</xdr:colOff>
      <xdr:row>17</xdr:row>
      <xdr:rowOff>189187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FAE1CC-B61D-5CFA-BAC9-120D0D66BB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4518" y="80929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FA33-C103-4D0D-AC68-83BA7DE9D012}">
  <dimension ref="A1:B31"/>
  <sheetViews>
    <sheetView workbookViewId="0">
      <selection activeCell="D1" sqref="D1"/>
    </sheetView>
  </sheetViews>
  <sheetFormatPr defaultColWidth="9" defaultRowHeight="15.75" x14ac:dyDescent="0.25"/>
  <cols>
    <col min="1" max="1" width="9" style="3"/>
    <col min="2" max="2" width="12.42578125" style="3" bestFit="1" customWidth="1"/>
    <col min="3" max="16384" width="9" style="3"/>
  </cols>
  <sheetData>
    <row r="1" spans="1:2" s="4" customFormat="1" ht="16.5" thickBot="1" x14ac:dyDescent="0.3">
      <c r="A1" s="4" t="s">
        <v>0</v>
      </c>
      <c r="B1" s="4" t="s">
        <v>1</v>
      </c>
    </row>
    <row r="2" spans="1:2" ht="16.5" thickBot="1" x14ac:dyDescent="0.3">
      <c r="A2" s="1">
        <v>2292</v>
      </c>
      <c r="B2" s="2" t="s">
        <v>2</v>
      </c>
    </row>
    <row r="3" spans="1:2" ht="16.5" thickBot="1" x14ac:dyDescent="0.3">
      <c r="A3" s="1">
        <v>1022</v>
      </c>
      <c r="B3" s="2" t="s">
        <v>2</v>
      </c>
    </row>
    <row r="4" spans="1:2" ht="16.5" thickBot="1" x14ac:dyDescent="0.3">
      <c r="A4" s="1">
        <v>3963</v>
      </c>
      <c r="B4" s="2" t="s">
        <v>2</v>
      </c>
    </row>
    <row r="5" spans="1:2" ht="16.5" thickBot="1" x14ac:dyDescent="0.3">
      <c r="A5" s="1">
        <v>4085</v>
      </c>
      <c r="B5" s="2" t="s">
        <v>2</v>
      </c>
    </row>
    <row r="6" spans="1:2" ht="16.5" thickBot="1" x14ac:dyDescent="0.3">
      <c r="A6" s="1">
        <v>1983</v>
      </c>
      <c r="B6" s="2" t="s">
        <v>2</v>
      </c>
    </row>
    <row r="7" spans="1:2" ht="16.5" thickBot="1" x14ac:dyDescent="0.3">
      <c r="A7" s="1">
        <v>4145</v>
      </c>
      <c r="B7" s="2" t="s">
        <v>2</v>
      </c>
    </row>
    <row r="8" spans="1:2" ht="16.5" thickBot="1" x14ac:dyDescent="0.3">
      <c r="A8" s="1">
        <v>3930</v>
      </c>
      <c r="B8" s="2" t="s">
        <v>2</v>
      </c>
    </row>
    <row r="9" spans="1:2" ht="16.5" thickBot="1" x14ac:dyDescent="0.3">
      <c r="A9" s="1">
        <v>3944</v>
      </c>
      <c r="B9" s="2" t="s">
        <v>2</v>
      </c>
    </row>
    <row r="10" spans="1:2" ht="16.5" thickBot="1" x14ac:dyDescent="0.3">
      <c r="A10" s="1">
        <v>1138</v>
      </c>
      <c r="B10" s="2" t="s">
        <v>2</v>
      </c>
    </row>
    <row r="11" spans="1:2" ht="16.5" thickBot="1" x14ac:dyDescent="0.3">
      <c r="A11" s="1">
        <v>2214</v>
      </c>
      <c r="B11" s="2" t="s">
        <v>2</v>
      </c>
    </row>
    <row r="12" spans="1:2" ht="16.5" thickBot="1" x14ac:dyDescent="0.3">
      <c r="A12" s="1">
        <v>1340</v>
      </c>
      <c r="B12" s="2" t="s">
        <v>3</v>
      </c>
    </row>
    <row r="13" spans="1:2" ht="16.5" thickBot="1" x14ac:dyDescent="0.3">
      <c r="A13" s="1">
        <v>1982</v>
      </c>
      <c r="B13" s="2" t="s">
        <v>3</v>
      </c>
    </row>
    <row r="14" spans="1:2" ht="16.5" thickBot="1" x14ac:dyDescent="0.3">
      <c r="A14" s="1">
        <v>2988</v>
      </c>
      <c r="B14" s="2" t="s">
        <v>3</v>
      </c>
    </row>
    <row r="15" spans="1:2" ht="16.5" thickBot="1" x14ac:dyDescent="0.3">
      <c r="A15" s="1">
        <v>3214</v>
      </c>
      <c r="B15" s="2" t="s">
        <v>3</v>
      </c>
    </row>
    <row r="16" spans="1:2" ht="16.5" thickBot="1" x14ac:dyDescent="0.3">
      <c r="A16" s="1">
        <v>1882</v>
      </c>
      <c r="B16" s="2" t="s">
        <v>3</v>
      </c>
    </row>
    <row r="17" spans="1:2" ht="16.5" thickBot="1" x14ac:dyDescent="0.3">
      <c r="A17" s="1">
        <v>2566</v>
      </c>
      <c r="B17" s="2" t="s">
        <v>3</v>
      </c>
    </row>
    <row r="18" spans="1:2" ht="16.5" thickBot="1" x14ac:dyDescent="0.3">
      <c r="A18" s="1">
        <v>2018</v>
      </c>
      <c r="B18" s="2" t="s">
        <v>3</v>
      </c>
    </row>
    <row r="19" spans="1:2" ht="16.5" thickBot="1" x14ac:dyDescent="0.3">
      <c r="A19" s="1">
        <v>4011</v>
      </c>
      <c r="B19" s="2" t="s">
        <v>3</v>
      </c>
    </row>
    <row r="20" spans="1:2" ht="16.5" thickBot="1" x14ac:dyDescent="0.3">
      <c r="A20" s="1">
        <v>4200</v>
      </c>
      <c r="B20" s="2" t="s">
        <v>3</v>
      </c>
    </row>
    <row r="21" spans="1:2" ht="16.5" thickBot="1" x14ac:dyDescent="0.3">
      <c r="A21" s="1">
        <v>1699</v>
      </c>
      <c r="B21" s="2" t="s">
        <v>3</v>
      </c>
    </row>
    <row r="22" spans="1:2" ht="16.5" thickBot="1" x14ac:dyDescent="0.3">
      <c r="A22" s="1">
        <v>4340</v>
      </c>
      <c r="B22" s="2" t="s">
        <v>4</v>
      </c>
    </row>
    <row r="23" spans="1:2" ht="16.5" thickBot="1" x14ac:dyDescent="0.3">
      <c r="A23" s="1">
        <v>3982</v>
      </c>
      <c r="B23" s="2" t="s">
        <v>4</v>
      </c>
    </row>
    <row r="24" spans="1:2" ht="16.5" thickBot="1" x14ac:dyDescent="0.3">
      <c r="A24" s="1">
        <v>3806</v>
      </c>
      <c r="B24" s="2" t="s">
        <v>4</v>
      </c>
    </row>
    <row r="25" spans="1:2" ht="16.5" thickBot="1" x14ac:dyDescent="0.3">
      <c r="A25" s="1">
        <v>4315</v>
      </c>
      <c r="B25" s="2" t="s">
        <v>4</v>
      </c>
    </row>
    <row r="26" spans="1:2" ht="16.5" thickBot="1" x14ac:dyDescent="0.3">
      <c r="A26" s="1">
        <v>5532</v>
      </c>
      <c r="B26" s="2" t="s">
        <v>4</v>
      </c>
    </row>
    <row r="27" spans="1:2" ht="16.5" thickBot="1" x14ac:dyDescent="0.3">
      <c r="A27" s="1">
        <v>8677</v>
      </c>
      <c r="B27" s="2" t="s">
        <v>4</v>
      </c>
    </row>
    <row r="28" spans="1:2" ht="16.5" thickBot="1" x14ac:dyDescent="0.3">
      <c r="A28" s="1">
        <v>6763</v>
      </c>
      <c r="B28" s="2" t="s">
        <v>4</v>
      </c>
    </row>
    <row r="29" spans="1:2" ht="16.5" thickBot="1" x14ac:dyDescent="0.3">
      <c r="A29" s="1">
        <v>4811</v>
      </c>
      <c r="B29" s="2" t="s">
        <v>4</v>
      </c>
    </row>
    <row r="30" spans="1:2" ht="16.5" thickBot="1" x14ac:dyDescent="0.3">
      <c r="A30" s="1">
        <v>3455</v>
      </c>
      <c r="B30" s="2" t="s">
        <v>4</v>
      </c>
    </row>
    <row r="31" spans="1:2" ht="16.5" thickBot="1" x14ac:dyDescent="0.3">
      <c r="A31" s="1">
        <v>6869</v>
      </c>
      <c r="B3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D854-AF15-4D78-B7D2-63D149FA1C54}">
  <dimension ref="A1:E15"/>
  <sheetViews>
    <sheetView zoomScale="175" zoomScaleNormal="175" workbookViewId="0">
      <selection activeCell="C15" sqref="C15"/>
    </sheetView>
  </sheetViews>
  <sheetFormatPr defaultColWidth="9" defaultRowHeight="11.25" x14ac:dyDescent="0.2"/>
  <cols>
    <col min="1" max="16384" width="9" style="6"/>
  </cols>
  <sheetData>
    <row r="1" spans="1:5" ht="23.25" thickBot="1" x14ac:dyDescent="0.25">
      <c r="A1" s="5" t="s">
        <v>5</v>
      </c>
      <c r="B1" s="5" t="s">
        <v>2</v>
      </c>
      <c r="C1" s="5" t="s">
        <v>3</v>
      </c>
      <c r="D1" s="5" t="s">
        <v>6</v>
      </c>
    </row>
    <row r="2" spans="1:5" ht="12" thickBot="1" x14ac:dyDescent="0.25">
      <c r="A2" s="7">
        <v>1</v>
      </c>
      <c r="B2" s="7">
        <v>2292</v>
      </c>
      <c r="C2" s="7">
        <v>1340</v>
      </c>
      <c r="D2" s="7">
        <v>4340</v>
      </c>
    </row>
    <row r="3" spans="1:5" ht="12" thickBot="1" x14ac:dyDescent="0.25">
      <c r="A3" s="7">
        <v>2</v>
      </c>
      <c r="B3" s="7">
        <v>1022</v>
      </c>
      <c r="C3" s="7">
        <v>1982</v>
      </c>
      <c r="D3" s="7">
        <v>3982</v>
      </c>
    </row>
    <row r="4" spans="1:5" ht="12" thickBot="1" x14ac:dyDescent="0.25">
      <c r="A4" s="7">
        <v>3</v>
      </c>
      <c r="B4" s="7">
        <v>3963</v>
      </c>
      <c r="C4" s="7">
        <v>2988</v>
      </c>
      <c r="D4" s="7">
        <v>3806</v>
      </c>
    </row>
    <row r="5" spans="1:5" ht="12" thickBot="1" x14ac:dyDescent="0.25">
      <c r="A5" s="7">
        <v>4</v>
      </c>
      <c r="B5" s="7">
        <v>4085</v>
      </c>
      <c r="C5" s="7">
        <v>3214</v>
      </c>
      <c r="D5" s="7">
        <v>4315</v>
      </c>
    </row>
    <row r="6" spans="1:5" ht="12" thickBot="1" x14ac:dyDescent="0.25">
      <c r="A6" s="7">
        <v>5</v>
      </c>
      <c r="B6" s="7">
        <v>1983</v>
      </c>
      <c r="C6" s="7">
        <v>1882</v>
      </c>
      <c r="D6" s="7">
        <v>5532</v>
      </c>
    </row>
    <row r="7" spans="1:5" ht="12" thickBot="1" x14ac:dyDescent="0.25">
      <c r="A7" s="7">
        <v>6</v>
      </c>
      <c r="B7" s="7">
        <v>4145</v>
      </c>
      <c r="C7" s="7">
        <v>2566</v>
      </c>
      <c r="D7" s="7">
        <v>8677</v>
      </c>
    </row>
    <row r="8" spans="1:5" ht="12" thickBot="1" x14ac:dyDescent="0.25">
      <c r="A8" s="7">
        <v>7</v>
      </c>
      <c r="B8" s="7">
        <v>3930</v>
      </c>
      <c r="C8" s="7">
        <v>2018</v>
      </c>
      <c r="D8" s="7">
        <v>6763</v>
      </c>
    </row>
    <row r="9" spans="1:5" ht="12" thickBot="1" x14ac:dyDescent="0.25">
      <c r="A9" s="7">
        <v>8</v>
      </c>
      <c r="B9" s="7">
        <v>3944</v>
      </c>
      <c r="C9" s="7">
        <v>4011</v>
      </c>
      <c r="D9" s="7">
        <v>4811</v>
      </c>
    </row>
    <row r="10" spans="1:5" ht="12" thickBot="1" x14ac:dyDescent="0.25">
      <c r="A10" s="7">
        <v>9</v>
      </c>
      <c r="B10" s="7">
        <v>1138</v>
      </c>
      <c r="C10" s="7">
        <v>4200</v>
      </c>
      <c r="D10" s="7">
        <v>3455</v>
      </c>
    </row>
    <row r="11" spans="1:5" ht="12" thickBot="1" x14ac:dyDescent="0.25">
      <c r="A11" s="7">
        <v>10</v>
      </c>
      <c r="B11" s="7">
        <v>2214</v>
      </c>
      <c r="C11" s="7">
        <v>1699</v>
      </c>
      <c r="D11" s="7">
        <v>6869</v>
      </c>
    </row>
    <row r="12" spans="1:5" x14ac:dyDescent="0.2">
      <c r="B12" s="6">
        <f>AVERAGE(B2:B11)</f>
        <v>2871.6</v>
      </c>
      <c r="C12" s="6">
        <f>AVERAGE(C2:C11)</f>
        <v>2590</v>
      </c>
      <c r="D12" s="6">
        <f>AVERAGE(D2:D11)</f>
        <v>5255</v>
      </c>
    </row>
    <row r="14" spans="1:5" x14ac:dyDescent="0.2">
      <c r="B14" s="6">
        <f>(B2-B12)^2+(B3-B12)^2+(B4-B12)^2+(B5-B12)^2+(B6-B12)^2+(B7-B12)^2+(B8-B12)^2+(B9-B12)^2+(B10-B12)^2+(B11-B12)^2</f>
        <v>14539666.399999999</v>
      </c>
      <c r="C14" s="6">
        <f t="shared" ref="C14:D14" si="0">(C2-C12)^2+(C3-C12)^2+(C4-C12)^2+(C5-C12)^2+(C6-C12)^2+(C7-C12)^2+(C8-C12)^2+(C9-C12)^2+(C10-C12)^2+(C11-C12)^2</f>
        <v>8714190</v>
      </c>
      <c r="D14" s="6">
        <f t="shared" si="0"/>
        <v>25543964</v>
      </c>
    </row>
    <row r="15" spans="1:5" x14ac:dyDescent="0.2">
      <c r="C15" s="6">
        <f>SUM(B14:D14)/27</f>
        <v>1807326.6814814815</v>
      </c>
      <c r="E15" s="6">
        <f>21436865.2/C15</f>
        <v>11.861090426899477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A37-C278-44E5-AE52-612119216514}">
  <dimension ref="A1:H31"/>
  <sheetViews>
    <sheetView workbookViewId="0">
      <selection activeCell="G22" sqref="G22:G31"/>
    </sheetView>
  </sheetViews>
  <sheetFormatPr defaultRowHeight="15" x14ac:dyDescent="0.25"/>
  <sheetData>
    <row r="1" spans="1:8" ht="15.75" thickBot="1" x14ac:dyDescent="0.3">
      <c r="A1" t="s">
        <v>34</v>
      </c>
      <c r="B1" t="s">
        <v>35</v>
      </c>
      <c r="D1" t="s">
        <v>43</v>
      </c>
      <c r="E1" t="s">
        <v>44</v>
      </c>
      <c r="G1" t="s">
        <v>47</v>
      </c>
      <c r="H1" t="s">
        <v>48</v>
      </c>
    </row>
    <row r="2" spans="1:8" ht="15.75" thickBot="1" x14ac:dyDescent="0.3">
      <c r="A2" s="7">
        <v>6.2</v>
      </c>
      <c r="B2" t="s">
        <v>8</v>
      </c>
      <c r="D2">
        <v>9</v>
      </c>
      <c r="E2" t="s">
        <v>45</v>
      </c>
      <c r="G2">
        <v>290</v>
      </c>
      <c r="H2" t="s">
        <v>49</v>
      </c>
    </row>
    <row r="3" spans="1:8" ht="15.75" thickBot="1" x14ac:dyDescent="0.3">
      <c r="A3" s="7">
        <v>9.3000000000000007</v>
      </c>
      <c r="B3" t="s">
        <v>8</v>
      </c>
      <c r="D3">
        <v>10</v>
      </c>
      <c r="E3" t="s">
        <v>45</v>
      </c>
      <c r="G3">
        <v>406</v>
      </c>
      <c r="H3" t="s">
        <v>49</v>
      </c>
    </row>
    <row r="4" spans="1:8" ht="15.75" thickBot="1" x14ac:dyDescent="0.3">
      <c r="A4" s="7">
        <v>6.8</v>
      </c>
      <c r="B4" t="s">
        <v>8</v>
      </c>
      <c r="D4">
        <v>12</v>
      </c>
      <c r="E4" t="s">
        <v>45</v>
      </c>
      <c r="G4">
        <v>371</v>
      </c>
      <c r="H4" t="s">
        <v>49</v>
      </c>
    </row>
    <row r="5" spans="1:8" ht="15.75" thickBot="1" x14ac:dyDescent="0.3">
      <c r="A5" s="7">
        <v>6.1</v>
      </c>
      <c r="B5" t="s">
        <v>8</v>
      </c>
      <c r="D5">
        <v>13</v>
      </c>
      <c r="E5" t="s">
        <v>45</v>
      </c>
      <c r="G5">
        <v>544</v>
      </c>
      <c r="H5" t="s">
        <v>49</v>
      </c>
    </row>
    <row r="6" spans="1:8" ht="15.75" thickBot="1" x14ac:dyDescent="0.3">
      <c r="A6" s="7">
        <v>6.7</v>
      </c>
      <c r="B6" t="s">
        <v>8</v>
      </c>
      <c r="D6">
        <v>15</v>
      </c>
      <c r="E6" t="s">
        <v>45</v>
      </c>
      <c r="G6">
        <v>374</v>
      </c>
      <c r="H6" t="s">
        <v>49</v>
      </c>
    </row>
    <row r="7" spans="1:8" ht="15.75" thickBot="1" x14ac:dyDescent="0.3">
      <c r="A7" s="7">
        <v>7.5</v>
      </c>
      <c r="B7" t="s">
        <v>8</v>
      </c>
      <c r="D7">
        <v>0</v>
      </c>
      <c r="E7" t="s">
        <v>46</v>
      </c>
      <c r="G7">
        <v>501</v>
      </c>
      <c r="H7" t="s">
        <v>49</v>
      </c>
    </row>
    <row r="8" spans="1:8" ht="15.75" thickBot="1" x14ac:dyDescent="0.3">
      <c r="A8" s="7">
        <v>7.5</v>
      </c>
      <c r="B8" t="s">
        <v>9</v>
      </c>
      <c r="D8">
        <v>2</v>
      </c>
      <c r="E8" t="s">
        <v>46</v>
      </c>
      <c r="G8">
        <v>376</v>
      </c>
      <c r="H8" t="s">
        <v>49</v>
      </c>
    </row>
    <row r="9" spans="1:8" ht="15.75" thickBot="1" x14ac:dyDescent="0.3">
      <c r="A9" s="7">
        <v>8.1999999999999993</v>
      </c>
      <c r="B9" t="s">
        <v>9</v>
      </c>
      <c r="D9">
        <v>3</v>
      </c>
      <c r="E9" t="s">
        <v>46</v>
      </c>
      <c r="G9">
        <v>499</v>
      </c>
      <c r="H9" t="s">
        <v>49</v>
      </c>
    </row>
    <row r="10" spans="1:8" ht="15.75" thickBot="1" x14ac:dyDescent="0.3">
      <c r="A10" s="7">
        <v>8.5</v>
      </c>
      <c r="B10" t="s">
        <v>9</v>
      </c>
      <c r="D10">
        <v>6</v>
      </c>
      <c r="E10" t="s">
        <v>46</v>
      </c>
      <c r="G10">
        <v>479</v>
      </c>
      <c r="H10" t="s">
        <v>49</v>
      </c>
    </row>
    <row r="11" spans="1:8" ht="15.75" thickBot="1" x14ac:dyDescent="0.3">
      <c r="A11" s="7">
        <v>8.1999999999999993</v>
      </c>
      <c r="B11" t="s">
        <v>9</v>
      </c>
      <c r="D11">
        <v>8</v>
      </c>
      <c r="E11" t="s">
        <v>46</v>
      </c>
      <c r="G11">
        <v>475</v>
      </c>
      <c r="H11" t="s">
        <v>49</v>
      </c>
    </row>
    <row r="12" spans="1:8" ht="15.75" thickBot="1" x14ac:dyDescent="0.3">
      <c r="A12" s="7">
        <v>7</v>
      </c>
      <c r="B12" t="s">
        <v>9</v>
      </c>
      <c r="D12">
        <v>4</v>
      </c>
      <c r="E12" t="s">
        <v>38</v>
      </c>
      <c r="G12">
        <v>245</v>
      </c>
      <c r="H12" t="s">
        <v>50</v>
      </c>
    </row>
    <row r="13" spans="1:8" ht="15.75" thickBot="1" x14ac:dyDescent="0.3">
      <c r="A13" s="7">
        <v>9.3000000000000007</v>
      </c>
      <c r="B13" t="s">
        <v>9</v>
      </c>
      <c r="D13">
        <v>5</v>
      </c>
      <c r="E13" t="s">
        <v>38</v>
      </c>
      <c r="G13">
        <v>502</v>
      </c>
      <c r="H13" t="s">
        <v>50</v>
      </c>
    </row>
    <row r="14" spans="1:8" ht="15.75" thickBot="1" x14ac:dyDescent="0.3">
      <c r="A14" s="7">
        <v>5.8</v>
      </c>
      <c r="B14" t="s">
        <v>10</v>
      </c>
      <c r="D14">
        <v>8</v>
      </c>
      <c r="E14" t="s">
        <v>38</v>
      </c>
      <c r="G14">
        <v>474</v>
      </c>
      <c r="H14" t="s">
        <v>50</v>
      </c>
    </row>
    <row r="15" spans="1:8" ht="15.75" thickBot="1" x14ac:dyDescent="0.3">
      <c r="A15" s="7">
        <v>6.4</v>
      </c>
      <c r="B15" t="s">
        <v>10</v>
      </c>
      <c r="D15">
        <v>9</v>
      </c>
      <c r="E15" t="s">
        <v>38</v>
      </c>
      <c r="G15">
        <v>505</v>
      </c>
      <c r="H15" t="s">
        <v>50</v>
      </c>
    </row>
    <row r="16" spans="1:8" ht="15.75" thickBot="1" x14ac:dyDescent="0.3">
      <c r="A16" s="7">
        <v>5.6</v>
      </c>
      <c r="B16" t="s">
        <v>10</v>
      </c>
      <c r="D16">
        <v>12</v>
      </c>
      <c r="E16" t="s">
        <v>38</v>
      </c>
      <c r="G16">
        <v>393</v>
      </c>
      <c r="H16" t="s">
        <v>50</v>
      </c>
    </row>
    <row r="17" spans="1:8" ht="15.75" thickBot="1" x14ac:dyDescent="0.3">
      <c r="A17" s="7">
        <v>7.1</v>
      </c>
      <c r="B17" t="s">
        <v>10</v>
      </c>
      <c r="G17">
        <v>264</v>
      </c>
      <c r="H17" t="s">
        <v>50</v>
      </c>
    </row>
    <row r="18" spans="1:8" ht="15.75" thickBot="1" x14ac:dyDescent="0.3">
      <c r="A18" s="7">
        <v>3</v>
      </c>
      <c r="B18" t="s">
        <v>10</v>
      </c>
      <c r="G18">
        <v>368</v>
      </c>
      <c r="H18" t="s">
        <v>50</v>
      </c>
    </row>
    <row r="19" spans="1:8" ht="15.75" thickBot="1" x14ac:dyDescent="0.3">
      <c r="A19" s="7">
        <v>3.5</v>
      </c>
      <c r="B19" t="s">
        <v>10</v>
      </c>
      <c r="G19">
        <v>510</v>
      </c>
      <c r="H19" t="s">
        <v>50</v>
      </c>
    </row>
    <row r="20" spans="1:8" x14ac:dyDescent="0.25">
      <c r="G20">
        <v>296</v>
      </c>
      <c r="H20" t="s">
        <v>50</v>
      </c>
    </row>
    <row r="21" spans="1:8" x14ac:dyDescent="0.25">
      <c r="G21">
        <v>349</v>
      </c>
      <c r="H21" t="s">
        <v>50</v>
      </c>
    </row>
    <row r="22" spans="1:8" x14ac:dyDescent="0.25">
      <c r="G22">
        <v>342</v>
      </c>
      <c r="H22" t="s">
        <v>51</v>
      </c>
    </row>
    <row r="23" spans="1:8" x14ac:dyDescent="0.25">
      <c r="G23">
        <v>216</v>
      </c>
      <c r="H23" t="s">
        <v>51</v>
      </c>
    </row>
    <row r="24" spans="1:8" x14ac:dyDescent="0.25">
      <c r="G24">
        <v>335</v>
      </c>
      <c r="H24" t="s">
        <v>51</v>
      </c>
    </row>
    <row r="25" spans="1:8" x14ac:dyDescent="0.25">
      <c r="G25">
        <v>698</v>
      </c>
      <c r="H25" t="s">
        <v>51</v>
      </c>
    </row>
    <row r="26" spans="1:8" x14ac:dyDescent="0.25">
      <c r="G26">
        <v>216</v>
      </c>
      <c r="H26" t="s">
        <v>51</v>
      </c>
    </row>
    <row r="27" spans="1:8" x14ac:dyDescent="0.25">
      <c r="G27">
        <v>169</v>
      </c>
      <c r="H27" t="s">
        <v>51</v>
      </c>
    </row>
    <row r="28" spans="1:8" x14ac:dyDescent="0.25">
      <c r="G28">
        <v>608</v>
      </c>
      <c r="H28" t="s">
        <v>51</v>
      </c>
    </row>
    <row r="29" spans="1:8" x14ac:dyDescent="0.25">
      <c r="G29">
        <v>432</v>
      </c>
      <c r="H29" t="s">
        <v>51</v>
      </c>
    </row>
    <row r="30" spans="1:8" x14ac:dyDescent="0.25">
      <c r="G30">
        <v>510</v>
      </c>
      <c r="H30" t="s">
        <v>51</v>
      </c>
    </row>
    <row r="31" spans="1:8" x14ac:dyDescent="0.25">
      <c r="G31">
        <v>332</v>
      </c>
      <c r="H3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09BE-A424-4A22-BBF3-B88920D62ECD}">
  <dimension ref="A1:K21"/>
  <sheetViews>
    <sheetView zoomScale="145" zoomScaleNormal="145" workbookViewId="0">
      <selection activeCell="G21" sqref="G21"/>
    </sheetView>
  </sheetViews>
  <sheetFormatPr defaultRowHeight="15" x14ac:dyDescent="0.25"/>
  <cols>
    <col min="1" max="1" width="20.5703125" customWidth="1"/>
    <col min="2" max="2" width="10.5703125" bestFit="1" customWidth="1"/>
    <col min="3" max="3" width="10" bestFit="1" customWidth="1"/>
    <col min="4" max="4" width="10.5703125" bestFit="1" customWidth="1"/>
    <col min="7" max="7" width="10" bestFit="1" customWidth="1"/>
  </cols>
  <sheetData>
    <row r="1" spans="1:8" ht="15.75" thickBot="1" x14ac:dyDescent="0.3">
      <c r="A1" s="5" t="s">
        <v>7</v>
      </c>
      <c r="B1" s="5" t="s">
        <v>8</v>
      </c>
      <c r="C1" s="5" t="s">
        <v>9</v>
      </c>
      <c r="D1" s="5" t="s">
        <v>10</v>
      </c>
    </row>
    <row r="2" spans="1:8" ht="15.75" thickBot="1" x14ac:dyDescent="0.3">
      <c r="A2" s="7">
        <v>1</v>
      </c>
      <c r="B2" s="7">
        <v>6.2</v>
      </c>
      <c r="C2" s="7">
        <v>7.5</v>
      </c>
      <c r="D2" s="7">
        <v>5.8</v>
      </c>
      <c r="F2" s="14" t="s">
        <v>16</v>
      </c>
    </row>
    <row r="3" spans="1:8" ht="15.75" thickBot="1" x14ac:dyDescent="0.3">
      <c r="A3" s="7">
        <v>2</v>
      </c>
      <c r="B3" s="7">
        <v>9.3000000000000007</v>
      </c>
      <c r="C3" s="7">
        <v>8.1999999999999993</v>
      </c>
      <c r="D3" s="7">
        <v>6.4</v>
      </c>
      <c r="F3" s="14" t="s">
        <v>15</v>
      </c>
    </row>
    <row r="4" spans="1:8" ht="15.75" thickBot="1" x14ac:dyDescent="0.3">
      <c r="A4" s="7">
        <v>3</v>
      </c>
      <c r="B4" s="7">
        <v>6.8</v>
      </c>
      <c r="C4" s="7">
        <v>8.5</v>
      </c>
      <c r="D4" s="7">
        <v>5.6</v>
      </c>
    </row>
    <row r="5" spans="1:8" ht="15.75" thickBot="1" x14ac:dyDescent="0.3">
      <c r="A5" s="7">
        <v>4</v>
      </c>
      <c r="B5" s="7">
        <v>6.1</v>
      </c>
      <c r="C5" s="7">
        <v>8.1999999999999993</v>
      </c>
      <c r="D5" s="7">
        <v>7.1</v>
      </c>
      <c r="F5" s="7" t="s">
        <v>25</v>
      </c>
      <c r="G5" s="7">
        <f>B15/15</f>
        <v>1.5694444444444449</v>
      </c>
    </row>
    <row r="6" spans="1:8" ht="15.75" thickBot="1" x14ac:dyDescent="0.3">
      <c r="A6" s="7">
        <v>5</v>
      </c>
      <c r="B6" s="7">
        <v>6.7</v>
      </c>
      <c r="C6" s="7">
        <v>7</v>
      </c>
      <c r="D6" s="7">
        <v>3</v>
      </c>
      <c r="F6" s="7" t="s">
        <v>27</v>
      </c>
      <c r="G6" s="7">
        <v>3.673</v>
      </c>
    </row>
    <row r="7" spans="1:8" ht="15.75" thickBot="1" x14ac:dyDescent="0.3">
      <c r="A7" s="7">
        <v>6</v>
      </c>
      <c r="B7" s="7">
        <v>7.5</v>
      </c>
      <c r="C7" s="7">
        <v>9.3000000000000007</v>
      </c>
      <c r="D7" s="7">
        <v>3.5</v>
      </c>
      <c r="F7" s="13" t="s">
        <v>28</v>
      </c>
      <c r="G7" s="7">
        <f>G6*SQRT(G5/6)</f>
        <v>1.8785306123601166</v>
      </c>
    </row>
    <row r="8" spans="1:8" ht="15.75" thickBot="1" x14ac:dyDescent="0.3">
      <c r="A8" s="7" t="s">
        <v>17</v>
      </c>
      <c r="B8" s="7">
        <f>AVERAGE(B2:B7)</f>
        <v>7.1000000000000005</v>
      </c>
      <c r="C8" s="7">
        <f t="shared" ref="C8:D8" si="0">AVERAGE(C2:C7)</f>
        <v>8.1166666666666671</v>
      </c>
      <c r="D8" s="7">
        <f t="shared" si="0"/>
        <v>5.2333333333333334</v>
      </c>
    </row>
    <row r="9" spans="1:8" ht="15.75" thickBot="1" x14ac:dyDescent="0.3">
      <c r="A9" s="7" t="s">
        <v>11</v>
      </c>
      <c r="B9" s="9">
        <f>AVERAGE(B2:D7)</f>
        <v>6.8166666666666664</v>
      </c>
      <c r="C9" s="10"/>
      <c r="D9" s="11"/>
      <c r="F9" s="17" t="s">
        <v>29</v>
      </c>
      <c r="G9" s="17">
        <f>ABS(B8-C8)</f>
        <v>1.0166666666666666</v>
      </c>
      <c r="H9" s="17" t="s">
        <v>32</v>
      </c>
    </row>
    <row r="10" spans="1:8" ht="15" customHeight="1" thickBot="1" x14ac:dyDescent="0.3">
      <c r="A10" s="12" t="s">
        <v>12</v>
      </c>
      <c r="B10" s="7">
        <f>(B8-B9)^2</f>
        <v>8.0277777777778211E-2</v>
      </c>
      <c r="C10" s="7">
        <f>(C8-B9)^2</f>
        <v>1.6900000000000019</v>
      </c>
      <c r="D10" s="7">
        <f>(D8-B9)^2</f>
        <v>2.5069444444444433</v>
      </c>
      <c r="F10" s="17" t="s">
        <v>30</v>
      </c>
      <c r="G10" s="17">
        <f>ABS(B8-D8)</f>
        <v>1.8666666666666671</v>
      </c>
      <c r="H10" s="17" t="s">
        <v>32</v>
      </c>
    </row>
    <row r="11" spans="1:8" ht="17.25" customHeight="1" thickBot="1" x14ac:dyDescent="0.3">
      <c r="A11" s="12" t="s">
        <v>13</v>
      </c>
      <c r="B11" s="7">
        <f>B10*6</f>
        <v>0.48166666666666924</v>
      </c>
      <c r="C11" s="7">
        <f t="shared" ref="C11:D11" si="1">C10*6</f>
        <v>10.140000000000011</v>
      </c>
      <c r="D11" s="7">
        <f t="shared" si="1"/>
        <v>15.041666666666661</v>
      </c>
      <c r="F11" s="17" t="s">
        <v>31</v>
      </c>
      <c r="G11" s="17">
        <f>ABS(C8-D8)</f>
        <v>2.8833333333333337</v>
      </c>
      <c r="H11" s="17" t="s">
        <v>33</v>
      </c>
    </row>
    <row r="12" spans="1:8" ht="15.75" thickBot="1" x14ac:dyDescent="0.3">
      <c r="A12" s="13" t="s">
        <v>14</v>
      </c>
      <c r="B12" s="9">
        <f>SUM(B11:D11)/2</f>
        <v>12.831666666666671</v>
      </c>
      <c r="C12" s="10"/>
      <c r="D12" s="11"/>
    </row>
    <row r="13" spans="1:8" ht="15.75" thickBot="1" x14ac:dyDescent="0.3"/>
    <row r="14" spans="1:8" ht="16.5" customHeight="1" thickBot="1" x14ac:dyDescent="0.3">
      <c r="A14" s="7" t="s">
        <v>39</v>
      </c>
      <c r="B14" s="7">
        <f>(B8-B2)^2+(B8-B3)^2+(B8-B4)^2+(B8-B5)^2+(B8-B6)^2+(B8-B7)^2</f>
        <v>7.0600000000000032</v>
      </c>
      <c r="C14" s="7">
        <f>(C8-C2)^2+(C8-C3)^2+(C8-C4)^2+(C8-C5)^2+(C8-C6)^2+(C8-C7)^2</f>
        <v>3.1883333333333348</v>
      </c>
      <c r="D14" s="7">
        <f>(D8-D2)^2+(D8-D3)^2+(D8-D4)^2+(D8-D5)^2+(D8-D6)^2+(D8-D7)^2</f>
        <v>13.293333333333333</v>
      </c>
    </row>
    <row r="15" spans="1:8" ht="15.75" thickBot="1" x14ac:dyDescent="0.3">
      <c r="A15" s="7" t="s">
        <v>26</v>
      </c>
      <c r="B15" s="9">
        <f>SUM(B14:D14)</f>
        <v>23.541666666666671</v>
      </c>
      <c r="C15" s="10"/>
      <c r="D15" s="11"/>
    </row>
    <row r="16" spans="1:8" ht="15.75" thickBot="1" x14ac:dyDescent="0.3">
      <c r="A16" s="13" t="s">
        <v>18</v>
      </c>
      <c r="B16" s="9">
        <f>B15/15</f>
        <v>1.5694444444444449</v>
      </c>
      <c r="C16" s="10"/>
      <c r="D16" s="11"/>
    </row>
    <row r="17" spans="1:11" ht="15.75" thickBot="1" x14ac:dyDescent="0.3"/>
    <row r="18" spans="1:11" ht="15.75" thickBot="1" x14ac:dyDescent="0.3">
      <c r="A18" s="13" t="s">
        <v>19</v>
      </c>
      <c r="B18" s="9">
        <f>B12/B16</f>
        <v>8.1759292035398232</v>
      </c>
      <c r="C18" s="10"/>
      <c r="D18" s="11"/>
      <c r="F18" s="18" t="s">
        <v>21</v>
      </c>
      <c r="G18" s="8">
        <v>3.68232034</v>
      </c>
      <c r="H18" s="9" t="s">
        <v>24</v>
      </c>
      <c r="I18" s="10"/>
      <c r="J18" s="11"/>
      <c r="K18" s="16" t="s">
        <v>22</v>
      </c>
    </row>
    <row r="19" spans="1:11" ht="15.75" thickBot="1" x14ac:dyDescent="0.3">
      <c r="A19" s="13" t="s">
        <v>20</v>
      </c>
      <c r="B19" s="9">
        <v>3.9699999999999996E-3</v>
      </c>
      <c r="C19" s="10"/>
      <c r="D19" s="11"/>
    </row>
    <row r="20" spans="1:11" ht="15.75" thickBot="1" x14ac:dyDescent="0.3">
      <c r="B20" s="9" t="s">
        <v>23</v>
      </c>
      <c r="C20" s="10"/>
      <c r="D20" s="11"/>
    </row>
    <row r="21" spans="1:11" x14ac:dyDescent="0.25">
      <c r="C21" s="16" t="s">
        <v>22</v>
      </c>
    </row>
  </sheetData>
  <mergeCells count="8">
    <mergeCell ref="B20:D20"/>
    <mergeCell ref="H18:J18"/>
    <mergeCell ref="B9:D9"/>
    <mergeCell ref="B12:D12"/>
    <mergeCell ref="B15:D15"/>
    <mergeCell ref="B16:D16"/>
    <mergeCell ref="B18:D18"/>
    <mergeCell ref="B19:D19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8B8D-607A-4D06-8D22-F191C4C969CD}">
  <dimension ref="A1:K21"/>
  <sheetViews>
    <sheetView zoomScale="145" zoomScaleNormal="145" workbookViewId="0">
      <selection activeCell="F25" sqref="F25"/>
    </sheetView>
  </sheetViews>
  <sheetFormatPr defaultRowHeight="15" x14ac:dyDescent="0.25"/>
  <cols>
    <col min="1" max="1" width="20.5703125" customWidth="1"/>
    <col min="2" max="2" width="10.5703125" bestFit="1" customWidth="1"/>
    <col min="3" max="3" width="10" bestFit="1" customWidth="1"/>
    <col min="4" max="4" width="10.5703125" bestFit="1" customWidth="1"/>
    <col min="7" max="7" width="10" bestFit="1" customWidth="1"/>
  </cols>
  <sheetData>
    <row r="1" spans="1:8" ht="15.75" thickBot="1" x14ac:dyDescent="0.3">
      <c r="A1" s="5" t="s">
        <v>7</v>
      </c>
      <c r="B1" s="5" t="s">
        <v>36</v>
      </c>
      <c r="C1" s="5" t="s">
        <v>37</v>
      </c>
      <c r="D1" s="5" t="s">
        <v>38</v>
      </c>
    </row>
    <row r="2" spans="1:8" ht="15.75" thickBot="1" x14ac:dyDescent="0.3">
      <c r="A2" s="7">
        <v>1</v>
      </c>
      <c r="B2" s="7">
        <v>9</v>
      </c>
      <c r="C2" s="7">
        <v>0</v>
      </c>
      <c r="D2" s="7">
        <v>4</v>
      </c>
      <c r="F2" s="19" t="s">
        <v>41</v>
      </c>
      <c r="G2" s="20">
        <v>2</v>
      </c>
    </row>
    <row r="3" spans="1:8" ht="15.75" thickBot="1" x14ac:dyDescent="0.3">
      <c r="A3" s="7">
        <v>2</v>
      </c>
      <c r="B3" s="7">
        <v>10</v>
      </c>
      <c r="C3" s="7">
        <v>2</v>
      </c>
      <c r="D3" s="7">
        <v>5</v>
      </c>
      <c r="F3" s="19" t="s">
        <v>42</v>
      </c>
      <c r="G3" s="20">
        <v>12</v>
      </c>
    </row>
    <row r="4" spans="1:8" ht="15.75" thickBot="1" x14ac:dyDescent="0.3">
      <c r="A4" s="7">
        <v>3</v>
      </c>
      <c r="B4" s="7">
        <v>12</v>
      </c>
      <c r="C4" s="7">
        <v>3</v>
      </c>
      <c r="D4" s="7">
        <v>8</v>
      </c>
    </row>
    <row r="5" spans="1:8" ht="15.75" thickBot="1" x14ac:dyDescent="0.3">
      <c r="A5" s="7">
        <v>4</v>
      </c>
      <c r="B5" s="7">
        <v>13</v>
      </c>
      <c r="C5" s="7">
        <v>6</v>
      </c>
      <c r="D5" s="7">
        <v>9</v>
      </c>
      <c r="F5" s="7" t="s">
        <v>25</v>
      </c>
      <c r="G5" s="7">
        <f>B15/G3</f>
        <v>8.7333333333333325</v>
      </c>
    </row>
    <row r="6" spans="1:8" ht="15.75" thickBot="1" x14ac:dyDescent="0.3">
      <c r="A6" s="7">
        <v>5</v>
      </c>
      <c r="B6" s="7">
        <v>15</v>
      </c>
      <c r="C6" s="7">
        <v>8</v>
      </c>
      <c r="D6" s="7">
        <v>12</v>
      </c>
      <c r="F6" s="7" t="s">
        <v>27</v>
      </c>
      <c r="G6" s="7">
        <v>3.7730000000000001</v>
      </c>
    </row>
    <row r="7" spans="1:8" ht="15.75" thickBot="1" x14ac:dyDescent="0.3">
      <c r="A7" s="7"/>
      <c r="B7" s="7"/>
      <c r="C7" s="7"/>
      <c r="D7" s="7"/>
      <c r="F7" s="13" t="s">
        <v>28</v>
      </c>
      <c r="G7" s="13">
        <f>G6*SQRT(G5/5)</f>
        <v>4.9864540493888709</v>
      </c>
    </row>
    <row r="8" spans="1:8" ht="15.75" thickBot="1" x14ac:dyDescent="0.3">
      <c r="A8" s="7" t="s">
        <v>17</v>
      </c>
      <c r="B8" s="7">
        <f>AVERAGE(B2:B6)</f>
        <v>11.8</v>
      </c>
      <c r="C8" s="7">
        <f>AVERAGE(C2:C6)</f>
        <v>3.8</v>
      </c>
      <c r="D8" s="7">
        <f t="shared" ref="C8:D8" si="0">AVERAGE(D2:D6)</f>
        <v>7.6</v>
      </c>
    </row>
    <row r="9" spans="1:8" ht="15.75" thickBot="1" x14ac:dyDescent="0.3">
      <c r="A9" s="7" t="s">
        <v>11</v>
      </c>
      <c r="B9" s="9">
        <f>AVERAGE(B2:D6)</f>
        <v>7.7333333333333334</v>
      </c>
      <c r="C9" s="10"/>
      <c r="D9" s="11"/>
      <c r="F9" s="17" t="s">
        <v>29</v>
      </c>
      <c r="G9" s="17">
        <f>ABS(B8-C8)</f>
        <v>8</v>
      </c>
      <c r="H9" s="17" t="s">
        <v>33</v>
      </c>
    </row>
    <row r="10" spans="1:8" ht="15" customHeight="1" thickBot="1" x14ac:dyDescent="0.3">
      <c r="A10" s="12" t="s">
        <v>12</v>
      </c>
      <c r="B10" s="7">
        <f>(B8-B9)^2</f>
        <v>16.537777777777784</v>
      </c>
      <c r="C10" s="7">
        <f>(C8-B9)^2</f>
        <v>15.471111111111114</v>
      </c>
      <c r="D10" s="7">
        <f>(D8-B9)^2</f>
        <v>1.7777777777777889E-2</v>
      </c>
      <c r="F10" s="17" t="s">
        <v>30</v>
      </c>
      <c r="G10" s="17">
        <f>ABS(B8-D8)</f>
        <v>4.2000000000000011</v>
      </c>
      <c r="H10" s="17" t="s">
        <v>32</v>
      </c>
    </row>
    <row r="11" spans="1:8" ht="17.25" customHeight="1" thickBot="1" x14ac:dyDescent="0.3">
      <c r="A11" s="12" t="s">
        <v>13</v>
      </c>
      <c r="B11" s="7">
        <f>B10*5</f>
        <v>82.688888888888926</v>
      </c>
      <c r="C11" s="7">
        <f>C10*5</f>
        <v>77.355555555555569</v>
      </c>
      <c r="D11" s="7">
        <f>D10*5</f>
        <v>8.8888888888889447E-2</v>
      </c>
      <c r="F11" s="17" t="s">
        <v>31</v>
      </c>
      <c r="G11" s="17">
        <f>ABS(C8-D8)</f>
        <v>3.8</v>
      </c>
      <c r="H11" s="17" t="s">
        <v>32</v>
      </c>
    </row>
    <row r="12" spans="1:8" ht="15.75" thickBot="1" x14ac:dyDescent="0.3">
      <c r="A12" s="13" t="s">
        <v>14</v>
      </c>
      <c r="B12" s="9">
        <f>SUM(B11:D11)/G2</f>
        <v>80.066666666666691</v>
      </c>
      <c r="C12" s="10"/>
      <c r="D12" s="11"/>
    </row>
    <row r="13" spans="1:8" ht="15.75" thickBot="1" x14ac:dyDescent="0.3"/>
    <row r="14" spans="1:8" ht="16.5" customHeight="1" thickBot="1" x14ac:dyDescent="0.3">
      <c r="A14" s="7" t="s">
        <v>39</v>
      </c>
      <c r="B14" s="7">
        <f>(B8-B2)^2+(B8-B3)^2+(B8-B4)^2+(B8-B5)^2+(B8-B6)^2</f>
        <v>22.799999999999997</v>
      </c>
      <c r="C14" s="7">
        <f>(C8-C2)^2+(C8-C3)^2+(C8-C4)^2+(C8-C5)^2+(C8-C6)^2</f>
        <v>40.799999999999997</v>
      </c>
      <c r="D14" s="7">
        <f>(D8-D2)^2+(D8-D3)^2+(D8-D4)^2+(D8-D5)^2+(D8-D6)^2</f>
        <v>41.2</v>
      </c>
    </row>
    <row r="15" spans="1:8" ht="15.75" thickBot="1" x14ac:dyDescent="0.3">
      <c r="A15" s="7" t="s">
        <v>26</v>
      </c>
      <c r="B15" s="9">
        <f>SUM(B14:D14)</f>
        <v>104.8</v>
      </c>
      <c r="C15" s="10"/>
      <c r="D15" s="11"/>
    </row>
    <row r="16" spans="1:8" ht="15.75" thickBot="1" x14ac:dyDescent="0.3">
      <c r="A16" s="13" t="s">
        <v>18</v>
      </c>
      <c r="B16" s="9">
        <f>B15/G3</f>
        <v>8.7333333333333325</v>
      </c>
      <c r="C16" s="10"/>
      <c r="D16" s="11"/>
    </row>
    <row r="17" spans="1:11" ht="15.75" thickBot="1" x14ac:dyDescent="0.3"/>
    <row r="18" spans="1:11" ht="15.75" thickBot="1" x14ac:dyDescent="0.3">
      <c r="A18" s="13" t="s">
        <v>19</v>
      </c>
      <c r="B18" s="9">
        <f>B12/B16</f>
        <v>9.167938931297714</v>
      </c>
      <c r="C18" s="10"/>
      <c r="D18" s="11"/>
      <c r="F18" s="18" t="s">
        <v>21</v>
      </c>
      <c r="G18" s="8">
        <v>3.8054999999999999</v>
      </c>
      <c r="H18" s="9" t="s">
        <v>40</v>
      </c>
      <c r="I18" s="10"/>
      <c r="J18" s="11"/>
      <c r="K18" s="16" t="s">
        <v>22</v>
      </c>
    </row>
    <row r="19" spans="1:11" ht="15.75" thickBot="1" x14ac:dyDescent="0.3">
      <c r="A19" s="13" t="s">
        <v>20</v>
      </c>
      <c r="B19" s="9">
        <v>3.2799999999999999E-3</v>
      </c>
      <c r="C19" s="10"/>
      <c r="D19" s="11"/>
    </row>
    <row r="20" spans="1:11" ht="15.75" thickBot="1" x14ac:dyDescent="0.3">
      <c r="B20" s="9" t="s">
        <v>52</v>
      </c>
      <c r="C20" s="10"/>
      <c r="D20" s="11"/>
    </row>
    <row r="21" spans="1:11" x14ac:dyDescent="0.25">
      <c r="C21" s="16" t="s">
        <v>22</v>
      </c>
    </row>
  </sheetData>
  <mergeCells count="8">
    <mergeCell ref="B19:D19"/>
    <mergeCell ref="B20:D20"/>
    <mergeCell ref="B9:D9"/>
    <mergeCell ref="B12:D12"/>
    <mergeCell ref="B15:D15"/>
    <mergeCell ref="B16:D16"/>
    <mergeCell ref="B18:D18"/>
    <mergeCell ref="H18:J18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045A-62EB-4FD2-954C-83EAB732210C}">
  <dimension ref="A1:K25"/>
  <sheetViews>
    <sheetView tabSelected="1" zoomScale="145" zoomScaleNormal="145" workbookViewId="0">
      <selection activeCell="N11" sqref="N11"/>
    </sheetView>
  </sheetViews>
  <sheetFormatPr defaultRowHeight="15" x14ac:dyDescent="0.25"/>
  <cols>
    <col min="1" max="1" width="20.5703125" customWidth="1"/>
    <col min="2" max="2" width="10.5703125" bestFit="1" customWidth="1"/>
    <col min="3" max="3" width="10" bestFit="1" customWidth="1"/>
    <col min="4" max="4" width="10.5703125" bestFit="1" customWidth="1"/>
    <col min="7" max="7" width="10" bestFit="1" customWidth="1"/>
  </cols>
  <sheetData>
    <row r="1" spans="1:7" ht="15.75" thickBot="1" x14ac:dyDescent="0.3">
      <c r="A1" s="5" t="s">
        <v>7</v>
      </c>
      <c r="B1" s="5" t="s">
        <v>53</v>
      </c>
      <c r="C1" s="5" t="s">
        <v>54</v>
      </c>
      <c r="D1" s="5" t="s">
        <v>55</v>
      </c>
    </row>
    <row r="2" spans="1:7" ht="15.75" thickBot="1" x14ac:dyDescent="0.3">
      <c r="A2" s="7">
        <v>1</v>
      </c>
      <c r="B2" s="7">
        <v>290</v>
      </c>
      <c r="C2" s="7">
        <v>245</v>
      </c>
      <c r="D2" s="7">
        <v>342</v>
      </c>
      <c r="F2" s="19" t="s">
        <v>41</v>
      </c>
      <c r="G2" s="20">
        <v>2</v>
      </c>
    </row>
    <row r="3" spans="1:7" ht="15.75" thickBot="1" x14ac:dyDescent="0.3">
      <c r="A3" s="7">
        <v>2</v>
      </c>
      <c r="B3" s="7">
        <v>406</v>
      </c>
      <c r="C3" s="7">
        <v>502</v>
      </c>
      <c r="D3" s="7">
        <v>216</v>
      </c>
      <c r="F3" s="19" t="s">
        <v>42</v>
      </c>
      <c r="G3" s="20">
        <v>27</v>
      </c>
    </row>
    <row r="4" spans="1:7" ht="15.75" thickBot="1" x14ac:dyDescent="0.3">
      <c r="A4" s="7">
        <v>3</v>
      </c>
      <c r="B4" s="7">
        <v>371</v>
      </c>
      <c r="C4" s="7">
        <v>474</v>
      </c>
      <c r="D4" s="7">
        <v>335</v>
      </c>
    </row>
    <row r="5" spans="1:7" ht="15.75" thickBot="1" x14ac:dyDescent="0.3">
      <c r="A5" s="7">
        <v>4</v>
      </c>
      <c r="B5" s="7">
        <v>544</v>
      </c>
      <c r="C5" s="7">
        <v>505</v>
      </c>
      <c r="D5" s="7">
        <v>698</v>
      </c>
    </row>
    <row r="6" spans="1:7" ht="15.75" thickBot="1" x14ac:dyDescent="0.3">
      <c r="A6" s="7">
        <v>5</v>
      </c>
      <c r="B6" s="7">
        <v>374</v>
      </c>
      <c r="C6" s="7">
        <v>393</v>
      </c>
      <c r="D6" s="7">
        <v>216</v>
      </c>
    </row>
    <row r="7" spans="1:7" ht="15.75" thickBot="1" x14ac:dyDescent="0.3">
      <c r="A7" s="7">
        <v>6</v>
      </c>
      <c r="B7" s="7">
        <v>501</v>
      </c>
      <c r="C7" s="7">
        <v>264</v>
      </c>
      <c r="D7" s="7">
        <v>169</v>
      </c>
    </row>
    <row r="8" spans="1:7" ht="15.75" thickBot="1" x14ac:dyDescent="0.3">
      <c r="A8" s="7">
        <v>7</v>
      </c>
      <c r="B8" s="7">
        <v>376</v>
      </c>
      <c r="C8" s="7">
        <v>368</v>
      </c>
      <c r="D8" s="7">
        <v>608</v>
      </c>
    </row>
    <row r="9" spans="1:7" ht="15.75" thickBot="1" x14ac:dyDescent="0.3">
      <c r="A9" s="7">
        <v>8</v>
      </c>
      <c r="B9" s="7">
        <v>499</v>
      </c>
      <c r="C9" s="7">
        <v>510</v>
      </c>
      <c r="D9" s="7">
        <v>432</v>
      </c>
    </row>
    <row r="10" spans="1:7" ht="15.75" thickBot="1" x14ac:dyDescent="0.3">
      <c r="A10" s="7">
        <v>9</v>
      </c>
      <c r="B10" s="7">
        <v>479</v>
      </c>
      <c r="C10" s="7">
        <v>296</v>
      </c>
      <c r="D10" s="7">
        <v>510</v>
      </c>
    </row>
    <row r="11" spans="1:7" ht="15.75" thickBot="1" x14ac:dyDescent="0.3">
      <c r="A11" s="7">
        <v>10</v>
      </c>
      <c r="B11" s="7">
        <v>475</v>
      </c>
      <c r="C11" s="7">
        <v>349</v>
      </c>
      <c r="D11" s="7">
        <v>332</v>
      </c>
    </row>
    <row r="12" spans="1:7" ht="15.75" thickBot="1" x14ac:dyDescent="0.3">
      <c r="A12" s="7" t="s">
        <v>17</v>
      </c>
      <c r="B12" s="7">
        <f>AVERAGE(B2:B11)</f>
        <v>431.5</v>
      </c>
      <c r="C12" s="7">
        <f>AVERAGE(C2:C11)</f>
        <v>390.6</v>
      </c>
      <c r="D12" s="7">
        <f>AVERAGE(D2:D11)</f>
        <v>385.8</v>
      </c>
    </row>
    <row r="13" spans="1:7" ht="15.75" thickBot="1" x14ac:dyDescent="0.3">
      <c r="A13" s="7" t="s">
        <v>11</v>
      </c>
      <c r="B13" s="9">
        <f>AVERAGE(B2:D11)</f>
        <v>402.63333333333333</v>
      </c>
      <c r="C13" s="10"/>
      <c r="D13" s="11"/>
    </row>
    <row r="14" spans="1:7" ht="15" customHeight="1" thickBot="1" x14ac:dyDescent="0.3">
      <c r="A14" s="12" t="s">
        <v>12</v>
      </c>
      <c r="B14" s="7">
        <f>(B12-B13)^2</f>
        <v>833.28444444444483</v>
      </c>
      <c r="C14" s="7">
        <f>(C12-B13)^2</f>
        <v>144.80111111111037</v>
      </c>
      <c r="D14" s="7">
        <f>(D12-B13)^2</f>
        <v>283.36111111111046</v>
      </c>
    </row>
    <row r="15" spans="1:7" ht="17.25" customHeight="1" thickBot="1" x14ac:dyDescent="0.3">
      <c r="A15" s="12" t="s">
        <v>13</v>
      </c>
      <c r="B15" s="7">
        <f>B14*10</f>
        <v>8332.8444444444485</v>
      </c>
      <c r="C15" s="7">
        <f>C14*10</f>
        <v>1448.0111111111037</v>
      </c>
      <c r="D15" s="7">
        <f>D14*10</f>
        <v>2833.6111111111045</v>
      </c>
    </row>
    <row r="16" spans="1:7" ht="15.75" thickBot="1" x14ac:dyDescent="0.3">
      <c r="A16" s="13" t="s">
        <v>14</v>
      </c>
      <c r="B16" s="9">
        <f>SUM(B15:D15)/G2</f>
        <v>6307.2333333333281</v>
      </c>
      <c r="C16" s="10"/>
      <c r="D16" s="11"/>
    </row>
    <row r="17" spans="1:11" ht="15.75" thickBot="1" x14ac:dyDescent="0.3"/>
    <row r="18" spans="1:11" ht="16.5" customHeight="1" thickBot="1" x14ac:dyDescent="0.3">
      <c r="A18" s="7" t="s">
        <v>39</v>
      </c>
      <c r="B18" s="7">
        <f>(B12-B2)^2+(B12-B3)^2+(B12-B4)^2+(B12-B5)^2+(B12-B6)^2+(B12-B7)^2+(B12-B8)^2+(B12-B9)^2+(B12-B10)^2+(B12-B11)^2</f>
        <v>56910.5</v>
      </c>
      <c r="C18" s="7">
        <f>(C12-C2)^2+(C12-C3)^2+(C12-C4)^2+(C12-C5)^2+(C12-C6)^2+(C12-C7)^2+(C12-C8)^2+(C12-C9)^2+(C12-C10)^2+(C12-C11)^2</f>
        <v>95132.4</v>
      </c>
      <c r="D18" s="7">
        <f>(D12-D2)^2+(D12-D3)^2+(D12-D4)^2+(D12-D5)^2+(D12-D6)^2+(D12-D7)^2+(D12-D8)^2+(D12-D9)^2+(D12-D10)^2+(D12-D11)^2</f>
        <v>276461.59999999998</v>
      </c>
    </row>
    <row r="19" spans="1:11" ht="15.75" thickBot="1" x14ac:dyDescent="0.3">
      <c r="A19" s="7" t="s">
        <v>26</v>
      </c>
      <c r="B19" s="9">
        <f>SUM(B18:D18)</f>
        <v>428504.5</v>
      </c>
      <c r="C19" s="10"/>
      <c r="D19" s="11"/>
    </row>
    <row r="20" spans="1:11" ht="15.75" thickBot="1" x14ac:dyDescent="0.3">
      <c r="A20" s="13" t="s">
        <v>18</v>
      </c>
      <c r="B20" s="9">
        <f>B19/G3</f>
        <v>15870.537037037036</v>
      </c>
      <c r="C20" s="10"/>
      <c r="D20" s="11"/>
    </row>
    <row r="21" spans="1:11" ht="15.75" thickBot="1" x14ac:dyDescent="0.3"/>
    <row r="22" spans="1:11" ht="15.75" thickBot="1" x14ac:dyDescent="0.3">
      <c r="A22" s="13" t="s">
        <v>19</v>
      </c>
      <c r="B22" s="9">
        <f>B16/B20</f>
        <v>0.39741776340738516</v>
      </c>
      <c r="C22" s="10"/>
      <c r="D22" s="11"/>
      <c r="F22" s="18" t="s">
        <v>21</v>
      </c>
      <c r="G22" s="8">
        <v>3.3540999999999999</v>
      </c>
      <c r="H22" s="9" t="s">
        <v>58</v>
      </c>
      <c r="I22" s="10"/>
      <c r="J22" s="11"/>
      <c r="K22" s="21"/>
    </row>
    <row r="23" spans="1:11" ht="15.75" thickBot="1" x14ac:dyDescent="0.3">
      <c r="A23" s="13" t="s">
        <v>20</v>
      </c>
      <c r="B23" s="9">
        <v>0.67591999999999997</v>
      </c>
      <c r="C23" s="10"/>
      <c r="D23" s="11"/>
      <c r="H23" s="15"/>
      <c r="I23" s="16" t="s">
        <v>56</v>
      </c>
      <c r="J23" s="15"/>
    </row>
    <row r="24" spans="1:11" ht="15.75" thickBot="1" x14ac:dyDescent="0.3">
      <c r="B24" s="9" t="s">
        <v>57</v>
      </c>
      <c r="C24" s="10"/>
      <c r="D24" s="11"/>
    </row>
    <row r="25" spans="1:11" x14ac:dyDescent="0.25">
      <c r="B25" s="15"/>
      <c r="C25" s="16" t="s">
        <v>56</v>
      </c>
      <c r="D25" s="15"/>
    </row>
  </sheetData>
  <mergeCells count="8">
    <mergeCell ref="B23:D23"/>
    <mergeCell ref="B24:D24"/>
    <mergeCell ref="B13:D13"/>
    <mergeCell ref="B16:D16"/>
    <mergeCell ref="B19:D19"/>
    <mergeCell ref="B20:D20"/>
    <mergeCell ref="B22:D22"/>
    <mergeCell ref="H22:J22"/>
  </mergeCells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2689DC502F543BAB095C6C3C7B074" ma:contentTypeVersion="2" ma:contentTypeDescription="Create a new document." ma:contentTypeScope="" ma:versionID="d8cce59fa5f1cbe8c7aed1daeb0e87a8">
  <xsd:schema xmlns:xsd="http://www.w3.org/2001/XMLSchema" xmlns:xs="http://www.w3.org/2001/XMLSchema" xmlns:p="http://schemas.microsoft.com/office/2006/metadata/properties" xmlns:ns2="889954d1-7487-4edf-bb2a-d2b607d78003" targetNamespace="http://schemas.microsoft.com/office/2006/metadata/properties" ma:root="true" ma:fieldsID="df2ac74bb9258bd3c8db3c68d4e5618d" ns2:_="">
    <xsd:import namespace="889954d1-7487-4edf-bb2a-d2b607d780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954d1-7487-4edf-bb2a-d2b607d78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D59F9-1D92-4CAA-AA90-91EE8262D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954d1-7487-4edf-bb2a-d2b607d78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01C7D-1617-4174-822A-0C6A9A56B5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F4D024-C979-45F2-87B9-FE078F6393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mydata</vt:lpstr>
      <vt:lpstr>No.1</vt:lpstr>
      <vt:lpstr>No.2</vt:lpstr>
      <vt:lpstr>No.3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 Phu Paing</dc:creator>
  <cp:keywords/>
  <dc:description/>
  <cp:lastModifiedBy>jackaquamin</cp:lastModifiedBy>
  <cp:revision/>
  <dcterms:created xsi:type="dcterms:W3CDTF">2021-10-01T08:17:23Z</dcterms:created>
  <dcterms:modified xsi:type="dcterms:W3CDTF">2022-10-05T09:57:48Z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0x0101001332689DC502F543BAB095C6C3C7B074</vt:lpwstr>
  </property>
</Properties>
</file>