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G8015 | Joint 1" sheetId="1" r:id="rId4"/>
    <sheet state="visible" name="MG8015 | Joint 2" sheetId="2" r:id="rId5"/>
    <sheet state="visible" name="MG8008 | Joint 3" sheetId="3" r:id="rId6"/>
    <sheet state="visible" name="MG8008 | Joint 4" sheetId="4" r:id="rId7"/>
    <sheet state="visible" name="MG4010 | Joint 5" sheetId="5" r:id="rId8"/>
    <sheet state="visible" name="MG4005 | Joint 6" sheetId="6" r:id="rId9"/>
    <sheet state="visible" name="MG4005 | Joint 7" sheetId="7" r:id="rId10"/>
  </sheets>
  <definedNames/>
  <calcPr/>
</workbook>
</file>

<file path=xl/sharedStrings.xml><?xml version="1.0" encoding="utf-8"?>
<sst xmlns="http://schemas.openxmlformats.org/spreadsheetml/2006/main" count="62" uniqueCount="9">
  <si>
    <t>Lever Arm Length</t>
  </si>
  <si>
    <t>Torque Current Value (-2048-2048)</t>
  </si>
  <si>
    <t>Force #1</t>
  </si>
  <si>
    <t>Force #2</t>
  </si>
  <si>
    <t>Force #3</t>
  </si>
  <si>
    <t>Avg Force (N)</t>
  </si>
  <si>
    <t>Avg Torque (Nm)</t>
  </si>
  <si>
    <t>Expected Torque (Nm)</t>
  </si>
  <si>
    <t>Torque Slope (Nm/IqCurrent)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</si>
</sst>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'MG8015 | Joint 1'!$F$4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'MG8015 | Joint 1'!$A$5:$A$12</c:f>
            </c:numRef>
          </c:xVal>
          <c:yVal>
            <c:numRef>
              <c:f>'MG8015 | Joint 1'!$F$5:$F$12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02978"/>
        <c:axId val="1382251578"/>
      </c:scatterChart>
      <c:valAx>
        <c:axId val="20649029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251578"/>
      </c:valAx>
      <c:valAx>
        <c:axId val="13822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902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'MG8015 | Joint 2'!$F$4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'MG8015 | Joint 2'!$A$5:$A$12</c:f>
            </c:numRef>
          </c:xVal>
          <c:yVal>
            <c:numRef>
              <c:f>'MG8015 | Joint 2'!$F$5:$F$12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754"/>
        <c:axId val="415709654"/>
      </c:scatterChart>
      <c:valAx>
        <c:axId val="53097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709654"/>
      </c:valAx>
      <c:valAx>
        <c:axId val="415709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9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'MG8008 | Joint 3'!$F$4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'MG8008 | Joint 3'!$A$5:$A$12</c:f>
            </c:numRef>
          </c:xVal>
          <c:yVal>
            <c:numRef>
              <c:f>'MG8008 | Joint 3'!$F$5:$F$12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06657"/>
        <c:axId val="2025196687"/>
      </c:scatterChart>
      <c:valAx>
        <c:axId val="5266066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196687"/>
      </c:valAx>
      <c:valAx>
        <c:axId val="2025196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606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'MG8008 | Joint 4'!$F$4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'MG8008 | Joint 4'!$A$5:$A$13</c:f>
            </c:numRef>
          </c:xVal>
          <c:yVal>
            <c:numRef>
              <c:f>'MG8008 | Joint 4'!$F$5:$F$13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5389"/>
        <c:axId val="1250908327"/>
      </c:scatterChart>
      <c:valAx>
        <c:axId val="1041553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908327"/>
      </c:valAx>
      <c:valAx>
        <c:axId val="1250908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55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'MG4010 | Joint 5'!$F$4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'MG4010 | Joint 5'!$A$5:$A$43</c:f>
            </c:numRef>
          </c:xVal>
          <c:yVal>
            <c:numRef>
              <c:f>'MG4010 | Joint 5'!$F$5:$F$43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77143"/>
        <c:axId val="1455886336"/>
      </c:scatterChart>
      <c:valAx>
        <c:axId val="11498771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886336"/>
      </c:valAx>
      <c:valAx>
        <c:axId val="1455886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877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'MG4005 | Joint 6'!$F$4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'MG4005 | Joint 6'!$A$5:$A$20</c:f>
            </c:numRef>
          </c:xVal>
          <c:yVal>
            <c:numRef>
              <c:f>'MG4005 | Joint 6'!$F$5:$F$20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52589"/>
        <c:axId val="266489800"/>
      </c:scatterChart>
      <c:valAx>
        <c:axId val="518752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489800"/>
      </c:valAx>
      <c:valAx>
        <c:axId val="26648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752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'MG4005 | Joint 7'!$F$4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'MG4005 | Joint 7'!$A$5:$A$20</c:f>
            </c:numRef>
          </c:xVal>
          <c:yVal>
            <c:numRef>
              <c:f>'MG4005 | Joint 7'!$F$5:$F$20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40209"/>
        <c:axId val="1849991210"/>
      </c:scatterChart>
      <c:valAx>
        <c:axId val="13783402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991210"/>
      </c:valAx>
      <c:valAx>
        <c:axId val="1849991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340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</cols>
  <sheetData>
    <row r="1">
      <c r="A1" s="1" t="s">
        <v>0</v>
      </c>
      <c r="B1" s="2">
        <f>47.205/1000</f>
        <v>0.047205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B5" s="1">
        <v>24.0</v>
      </c>
      <c r="C5" s="1">
        <v>23.0</v>
      </c>
      <c r="D5" s="1">
        <v>23.2</v>
      </c>
      <c r="E5" s="2">
        <f t="shared" ref="E5:E23" si="1">average(B5:D5)</f>
        <v>23.4</v>
      </c>
      <c r="F5" s="2">
        <f t="shared" ref="F5:F23" si="2">E5*$B$1</f>
        <v>1.104597</v>
      </c>
      <c r="G5" s="2">
        <f t="shared" ref="G5:G43" si="3">A5*0.0202+0.19</f>
        <v>1.2</v>
      </c>
    </row>
    <row r="6">
      <c r="A6" s="1">
        <v>75.0</v>
      </c>
      <c r="B6" s="1">
        <v>34.7</v>
      </c>
      <c r="C6" s="1">
        <v>36.0</v>
      </c>
      <c r="D6" s="1">
        <v>36.7</v>
      </c>
      <c r="E6" s="2">
        <f t="shared" si="1"/>
        <v>35.8</v>
      </c>
      <c r="F6" s="2">
        <f t="shared" si="2"/>
        <v>1.689939</v>
      </c>
      <c r="G6" s="2">
        <f t="shared" si="3"/>
        <v>1.705</v>
      </c>
    </row>
    <row r="7">
      <c r="A7" s="1">
        <v>100.0</v>
      </c>
      <c r="B7" s="1">
        <v>48.8</v>
      </c>
      <c r="C7" s="1">
        <v>48.6</v>
      </c>
      <c r="D7" s="1">
        <v>48.8</v>
      </c>
      <c r="E7" s="2">
        <f t="shared" si="1"/>
        <v>48.73333333</v>
      </c>
      <c r="F7" s="2">
        <f t="shared" si="2"/>
        <v>2.300457</v>
      </c>
      <c r="G7" s="2">
        <f t="shared" si="3"/>
        <v>2.21</v>
      </c>
    </row>
    <row r="8">
      <c r="A8" s="1">
        <v>125.0</v>
      </c>
      <c r="B8" s="1">
        <v>56.8</v>
      </c>
      <c r="C8" s="1">
        <v>56.2</v>
      </c>
      <c r="D8" s="1">
        <v>61.4</v>
      </c>
      <c r="E8" s="2">
        <f t="shared" si="1"/>
        <v>58.13333333</v>
      </c>
      <c r="F8" s="2">
        <f t="shared" si="2"/>
        <v>2.744184</v>
      </c>
      <c r="G8" s="2">
        <f t="shared" si="3"/>
        <v>2.715</v>
      </c>
    </row>
    <row r="9">
      <c r="A9" s="1">
        <v>150.0</v>
      </c>
      <c r="B9" s="1">
        <v>67.0</v>
      </c>
      <c r="C9" s="1">
        <v>68.5</v>
      </c>
      <c r="D9" s="1">
        <v>68.7</v>
      </c>
      <c r="E9" s="2">
        <f t="shared" si="1"/>
        <v>68.06666667</v>
      </c>
      <c r="F9" s="2">
        <f t="shared" si="2"/>
        <v>3.213087</v>
      </c>
      <c r="G9" s="2">
        <f t="shared" si="3"/>
        <v>3.22</v>
      </c>
    </row>
    <row r="10">
      <c r="A10" s="1">
        <v>175.0</v>
      </c>
      <c r="B10" s="1">
        <v>80.0</v>
      </c>
      <c r="C10" s="1">
        <v>80.5</v>
      </c>
      <c r="D10" s="1">
        <v>79.9</v>
      </c>
      <c r="E10" s="2">
        <f t="shared" si="1"/>
        <v>80.13333333</v>
      </c>
      <c r="F10" s="2">
        <f t="shared" si="2"/>
        <v>3.782694</v>
      </c>
      <c r="G10" s="2">
        <f t="shared" si="3"/>
        <v>3.725</v>
      </c>
    </row>
    <row r="11">
      <c r="A11" s="1">
        <v>200.0</v>
      </c>
      <c r="B11" s="1">
        <v>89.0</v>
      </c>
      <c r="C11" s="1">
        <v>90.0</v>
      </c>
      <c r="D11" s="1">
        <v>89.7</v>
      </c>
      <c r="E11" s="2">
        <f t="shared" si="1"/>
        <v>89.56666667</v>
      </c>
      <c r="F11" s="2">
        <f t="shared" si="2"/>
        <v>4.2279945</v>
      </c>
      <c r="G11" s="2">
        <f t="shared" si="3"/>
        <v>4.23</v>
      </c>
    </row>
    <row r="12">
      <c r="A12" s="1">
        <v>225.0</v>
      </c>
      <c r="B12" s="1">
        <v>98.0</v>
      </c>
      <c r="C12" s="1">
        <v>98.6</v>
      </c>
      <c r="E12" s="2">
        <f t="shared" si="1"/>
        <v>98.3</v>
      </c>
      <c r="F12" s="2">
        <f t="shared" si="2"/>
        <v>4.6402515</v>
      </c>
      <c r="G12" s="2">
        <f t="shared" si="3"/>
        <v>4.735</v>
      </c>
    </row>
    <row r="13">
      <c r="A13" s="1">
        <v>250.0</v>
      </c>
      <c r="E13" s="2" t="str">
        <f t="shared" si="1"/>
        <v>#DIV/0!</v>
      </c>
      <c r="F13" s="2" t="str">
        <f t="shared" si="2"/>
        <v>#DIV/0!</v>
      </c>
      <c r="G13" s="2">
        <f t="shared" si="3"/>
        <v>5.24</v>
      </c>
    </row>
    <row r="14">
      <c r="A14" s="1">
        <v>275.0</v>
      </c>
      <c r="E14" s="2" t="str">
        <f t="shared" si="1"/>
        <v>#DIV/0!</v>
      </c>
      <c r="F14" s="2" t="str">
        <f t="shared" si="2"/>
        <v>#DIV/0!</v>
      </c>
      <c r="G14" s="2">
        <f t="shared" si="3"/>
        <v>5.745</v>
      </c>
    </row>
    <row r="15">
      <c r="A15" s="1">
        <v>300.0</v>
      </c>
      <c r="E15" s="2" t="str">
        <f t="shared" si="1"/>
        <v>#DIV/0!</v>
      </c>
      <c r="F15" s="2" t="str">
        <f t="shared" si="2"/>
        <v>#DIV/0!</v>
      </c>
      <c r="G15" s="2">
        <f t="shared" si="3"/>
        <v>6.25</v>
      </c>
    </row>
    <row r="16">
      <c r="A16" s="1">
        <v>325.0</v>
      </c>
      <c r="E16" s="2" t="str">
        <f t="shared" si="1"/>
        <v>#DIV/0!</v>
      </c>
      <c r="F16" s="2" t="str">
        <f t="shared" si="2"/>
        <v>#DIV/0!</v>
      </c>
      <c r="G16" s="2">
        <f t="shared" si="3"/>
        <v>6.755</v>
      </c>
    </row>
    <row r="17">
      <c r="A17" s="1">
        <v>350.0</v>
      </c>
      <c r="E17" s="2" t="str">
        <f t="shared" si="1"/>
        <v>#DIV/0!</v>
      </c>
      <c r="F17" s="2" t="str">
        <f t="shared" si="2"/>
        <v>#DIV/0!</v>
      </c>
      <c r="G17" s="2">
        <f t="shared" si="3"/>
        <v>7.26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7.765</v>
      </c>
    </row>
    <row r="19">
      <c r="A19" s="1">
        <v>400.0</v>
      </c>
      <c r="E19" s="2" t="str">
        <f t="shared" si="1"/>
        <v>#DIV/0!</v>
      </c>
      <c r="F19" s="2" t="str">
        <f t="shared" si="2"/>
        <v>#DIV/0!</v>
      </c>
      <c r="G19" s="2">
        <f t="shared" si="3"/>
        <v>8.27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8.775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9.28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9.785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10.29</v>
      </c>
    </row>
    <row r="24">
      <c r="A24" s="1">
        <v>525.0</v>
      </c>
      <c r="G24" s="2">
        <f t="shared" si="3"/>
        <v>10.795</v>
      </c>
    </row>
    <row r="25">
      <c r="A25" s="1">
        <v>550.0</v>
      </c>
      <c r="G25" s="2">
        <f t="shared" si="3"/>
        <v>11.3</v>
      </c>
    </row>
    <row r="26">
      <c r="A26" s="1">
        <v>575.0</v>
      </c>
      <c r="G26" s="2">
        <f t="shared" si="3"/>
        <v>11.805</v>
      </c>
    </row>
    <row r="27">
      <c r="A27" s="1">
        <v>600.0</v>
      </c>
      <c r="G27" s="2">
        <f t="shared" si="3"/>
        <v>12.31</v>
      </c>
    </row>
    <row r="28">
      <c r="A28" s="1">
        <v>625.0</v>
      </c>
      <c r="G28" s="2">
        <f t="shared" si="3"/>
        <v>12.815</v>
      </c>
    </row>
    <row r="29">
      <c r="A29" s="1">
        <v>650.0</v>
      </c>
      <c r="G29" s="2">
        <f t="shared" si="3"/>
        <v>13.32</v>
      </c>
    </row>
    <row r="30">
      <c r="A30" s="1">
        <v>675.0</v>
      </c>
      <c r="G30" s="2">
        <f t="shared" si="3"/>
        <v>13.825</v>
      </c>
    </row>
    <row r="31">
      <c r="A31" s="1">
        <v>700.0</v>
      </c>
      <c r="G31" s="2">
        <f t="shared" si="3"/>
        <v>14.33</v>
      </c>
    </row>
    <row r="32">
      <c r="A32" s="1">
        <v>725.0</v>
      </c>
      <c r="G32" s="2">
        <f t="shared" si="3"/>
        <v>14.835</v>
      </c>
    </row>
    <row r="33">
      <c r="A33" s="1">
        <v>750.0</v>
      </c>
      <c r="G33" s="2">
        <f t="shared" si="3"/>
        <v>15.34</v>
      </c>
    </row>
    <row r="34">
      <c r="A34" s="1">
        <v>775.0</v>
      </c>
      <c r="G34" s="2">
        <f t="shared" si="3"/>
        <v>15.845</v>
      </c>
    </row>
    <row r="35">
      <c r="A35" s="1">
        <v>800.0</v>
      </c>
      <c r="G35" s="2">
        <f t="shared" si="3"/>
        <v>16.35</v>
      </c>
    </row>
    <row r="36">
      <c r="A36" s="1">
        <v>825.0</v>
      </c>
      <c r="G36" s="2">
        <f t="shared" si="3"/>
        <v>16.855</v>
      </c>
    </row>
    <row r="37">
      <c r="A37" s="1">
        <v>850.0</v>
      </c>
      <c r="G37" s="2">
        <f t="shared" si="3"/>
        <v>17.36</v>
      </c>
    </row>
    <row r="38">
      <c r="A38" s="1">
        <v>875.0</v>
      </c>
      <c r="G38" s="2">
        <f t="shared" si="3"/>
        <v>17.865</v>
      </c>
    </row>
    <row r="39">
      <c r="A39" s="1">
        <v>900.0</v>
      </c>
      <c r="G39" s="2">
        <f t="shared" si="3"/>
        <v>18.37</v>
      </c>
    </row>
    <row r="40">
      <c r="A40" s="1">
        <v>925.0</v>
      </c>
      <c r="G40" s="2">
        <f t="shared" si="3"/>
        <v>18.875</v>
      </c>
    </row>
    <row r="41">
      <c r="A41" s="1">
        <v>950.0</v>
      </c>
      <c r="G41" s="2">
        <f t="shared" si="3"/>
        <v>19.38</v>
      </c>
    </row>
    <row r="42">
      <c r="A42" s="1">
        <v>975.0</v>
      </c>
      <c r="G42" s="2">
        <f t="shared" si="3"/>
        <v>19.885</v>
      </c>
    </row>
    <row r="43">
      <c r="A43" s="1">
        <v>1000.0</v>
      </c>
      <c r="G43" s="2">
        <f t="shared" si="3"/>
        <v>20.39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</cols>
  <sheetData>
    <row r="1">
      <c r="A1" s="1" t="s">
        <v>0</v>
      </c>
      <c r="B1" s="2">
        <f>47.205/1000</f>
        <v>0.047205</v>
      </c>
    </row>
    <row r="2">
      <c r="A2" s="1" t="s">
        <v>8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B5" s="1">
        <v>38.2</v>
      </c>
      <c r="C5" s="1">
        <v>37.5</v>
      </c>
      <c r="D5" s="1">
        <v>41.9</v>
      </c>
      <c r="E5" s="2">
        <f t="shared" ref="E5:E23" si="1">average(B5:D5)</f>
        <v>39.2</v>
      </c>
      <c r="F5" s="2">
        <f t="shared" ref="F5:F23" si="2">E5*$B$1</f>
        <v>1.850436</v>
      </c>
      <c r="G5" s="2">
        <f t="shared" ref="G5:G43" si="3">A5*0.0316+0.345</f>
        <v>1.925</v>
      </c>
    </row>
    <row r="6">
      <c r="A6" s="1">
        <v>75.0</v>
      </c>
      <c r="B6" s="1">
        <v>60.0</v>
      </c>
      <c r="C6" s="1">
        <v>59.2</v>
      </c>
      <c r="D6" s="1">
        <v>55.1</v>
      </c>
      <c r="E6" s="2">
        <f t="shared" si="1"/>
        <v>58.1</v>
      </c>
      <c r="F6" s="2">
        <f t="shared" si="2"/>
        <v>2.7426105</v>
      </c>
      <c r="G6" s="2">
        <f t="shared" si="3"/>
        <v>2.715</v>
      </c>
    </row>
    <row r="7">
      <c r="A7" s="1">
        <v>100.0</v>
      </c>
      <c r="B7" s="1">
        <v>76.2</v>
      </c>
      <c r="C7" s="1">
        <v>75.7</v>
      </c>
      <c r="D7" s="1">
        <v>76.8</v>
      </c>
      <c r="E7" s="2">
        <f t="shared" si="1"/>
        <v>76.23333333</v>
      </c>
      <c r="F7" s="2">
        <f t="shared" si="2"/>
        <v>3.5985945</v>
      </c>
      <c r="G7" s="2">
        <f t="shared" si="3"/>
        <v>3.505</v>
      </c>
    </row>
    <row r="8">
      <c r="A8" s="1">
        <v>125.0</v>
      </c>
      <c r="B8" s="1">
        <v>91.7</v>
      </c>
      <c r="C8" s="1">
        <v>91.0</v>
      </c>
      <c r="D8" s="1">
        <v>91.5</v>
      </c>
      <c r="E8" s="2">
        <f t="shared" si="1"/>
        <v>91.4</v>
      </c>
      <c r="F8" s="2">
        <f t="shared" si="2"/>
        <v>4.314537</v>
      </c>
      <c r="G8" s="2">
        <f t="shared" si="3"/>
        <v>4.295</v>
      </c>
    </row>
    <row r="9">
      <c r="A9" s="1">
        <v>150.0</v>
      </c>
      <c r="B9" s="1">
        <v>105.5</v>
      </c>
      <c r="C9" s="1">
        <v>106.7</v>
      </c>
      <c r="D9" s="1">
        <v>106.4</v>
      </c>
      <c r="E9" s="2">
        <f t="shared" si="1"/>
        <v>106.2</v>
      </c>
      <c r="F9" s="2">
        <f t="shared" si="2"/>
        <v>5.013171</v>
      </c>
      <c r="G9" s="2">
        <f t="shared" si="3"/>
        <v>5.085</v>
      </c>
    </row>
    <row r="10">
      <c r="A10" s="1">
        <v>175.0</v>
      </c>
      <c r="E10" s="2" t="str">
        <f t="shared" si="1"/>
        <v>#DIV/0!</v>
      </c>
      <c r="F10" s="2" t="str">
        <f t="shared" si="2"/>
        <v>#DIV/0!</v>
      </c>
      <c r="G10" s="2">
        <f t="shared" si="3"/>
        <v>5.875</v>
      </c>
    </row>
    <row r="11">
      <c r="A11" s="1">
        <v>200.0</v>
      </c>
      <c r="E11" s="2" t="str">
        <f t="shared" si="1"/>
        <v>#DIV/0!</v>
      </c>
      <c r="F11" s="2" t="str">
        <f t="shared" si="2"/>
        <v>#DIV/0!</v>
      </c>
      <c r="G11" s="2">
        <f t="shared" si="3"/>
        <v>6.665</v>
      </c>
    </row>
    <row r="12">
      <c r="A12" s="1">
        <v>225.0</v>
      </c>
      <c r="E12" s="2" t="str">
        <f t="shared" si="1"/>
        <v>#DIV/0!</v>
      </c>
      <c r="F12" s="2" t="str">
        <f t="shared" si="2"/>
        <v>#DIV/0!</v>
      </c>
      <c r="G12" s="2">
        <f t="shared" si="3"/>
        <v>7.455</v>
      </c>
    </row>
    <row r="13">
      <c r="A13" s="1">
        <v>250.0</v>
      </c>
      <c r="E13" s="2" t="str">
        <f t="shared" si="1"/>
        <v>#DIV/0!</v>
      </c>
      <c r="F13" s="2" t="str">
        <f t="shared" si="2"/>
        <v>#DIV/0!</v>
      </c>
      <c r="G13" s="2">
        <f t="shared" si="3"/>
        <v>8.245</v>
      </c>
    </row>
    <row r="14">
      <c r="A14" s="1">
        <v>275.0</v>
      </c>
      <c r="E14" s="2" t="str">
        <f t="shared" si="1"/>
        <v>#DIV/0!</v>
      </c>
      <c r="F14" s="2" t="str">
        <f t="shared" si="2"/>
        <v>#DIV/0!</v>
      </c>
      <c r="G14" s="2">
        <f t="shared" si="3"/>
        <v>9.035</v>
      </c>
    </row>
    <row r="15">
      <c r="A15" s="1">
        <v>300.0</v>
      </c>
      <c r="E15" s="2" t="str">
        <f t="shared" si="1"/>
        <v>#DIV/0!</v>
      </c>
      <c r="F15" s="2" t="str">
        <f t="shared" si="2"/>
        <v>#DIV/0!</v>
      </c>
      <c r="G15" s="2">
        <f t="shared" si="3"/>
        <v>9.825</v>
      </c>
    </row>
    <row r="16">
      <c r="A16" s="1">
        <v>325.0</v>
      </c>
      <c r="E16" s="2" t="str">
        <f t="shared" si="1"/>
        <v>#DIV/0!</v>
      </c>
      <c r="F16" s="2" t="str">
        <f t="shared" si="2"/>
        <v>#DIV/0!</v>
      </c>
      <c r="G16" s="2">
        <f t="shared" si="3"/>
        <v>10.615</v>
      </c>
    </row>
    <row r="17">
      <c r="A17" s="1">
        <v>350.0</v>
      </c>
      <c r="E17" s="2" t="str">
        <f t="shared" si="1"/>
        <v>#DIV/0!</v>
      </c>
      <c r="F17" s="2" t="str">
        <f t="shared" si="2"/>
        <v>#DIV/0!</v>
      </c>
      <c r="G17" s="2">
        <f t="shared" si="3"/>
        <v>11.405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12.195</v>
      </c>
    </row>
    <row r="19">
      <c r="A19" s="1">
        <v>400.0</v>
      </c>
      <c r="E19" s="2" t="str">
        <f t="shared" si="1"/>
        <v>#DIV/0!</v>
      </c>
      <c r="F19" s="2" t="str">
        <f t="shared" si="2"/>
        <v>#DIV/0!</v>
      </c>
      <c r="G19" s="2">
        <f t="shared" si="3"/>
        <v>12.985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13.775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14.565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15.355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16.145</v>
      </c>
    </row>
    <row r="24">
      <c r="A24" s="1">
        <v>525.0</v>
      </c>
      <c r="G24" s="2">
        <f t="shared" si="3"/>
        <v>16.935</v>
      </c>
    </row>
    <row r="25">
      <c r="A25" s="1">
        <v>550.0</v>
      </c>
      <c r="G25" s="2">
        <f t="shared" si="3"/>
        <v>17.725</v>
      </c>
    </row>
    <row r="26">
      <c r="A26" s="1">
        <v>575.0</v>
      </c>
      <c r="G26" s="2">
        <f t="shared" si="3"/>
        <v>18.515</v>
      </c>
    </row>
    <row r="27">
      <c r="A27" s="1">
        <v>600.0</v>
      </c>
      <c r="G27" s="2">
        <f t="shared" si="3"/>
        <v>19.305</v>
      </c>
    </row>
    <row r="28">
      <c r="A28" s="1">
        <v>625.0</v>
      </c>
      <c r="G28" s="2">
        <f t="shared" si="3"/>
        <v>20.095</v>
      </c>
    </row>
    <row r="29">
      <c r="A29" s="1">
        <v>650.0</v>
      </c>
      <c r="G29" s="2">
        <f t="shared" si="3"/>
        <v>20.885</v>
      </c>
    </row>
    <row r="30">
      <c r="A30" s="1">
        <v>675.0</v>
      </c>
      <c r="G30" s="2">
        <f t="shared" si="3"/>
        <v>21.675</v>
      </c>
    </row>
    <row r="31">
      <c r="A31" s="1">
        <v>700.0</v>
      </c>
      <c r="G31" s="2">
        <f t="shared" si="3"/>
        <v>22.465</v>
      </c>
    </row>
    <row r="32">
      <c r="A32" s="1">
        <v>725.0</v>
      </c>
      <c r="G32" s="2">
        <f t="shared" si="3"/>
        <v>23.255</v>
      </c>
    </row>
    <row r="33">
      <c r="A33" s="1">
        <v>750.0</v>
      </c>
      <c r="G33" s="2">
        <f t="shared" si="3"/>
        <v>24.045</v>
      </c>
    </row>
    <row r="34">
      <c r="A34" s="1">
        <v>775.0</v>
      </c>
      <c r="G34" s="2">
        <f t="shared" si="3"/>
        <v>24.835</v>
      </c>
    </row>
    <row r="35">
      <c r="A35" s="1">
        <v>800.0</v>
      </c>
      <c r="G35" s="2">
        <f t="shared" si="3"/>
        <v>25.625</v>
      </c>
    </row>
    <row r="36">
      <c r="A36" s="1">
        <v>825.0</v>
      </c>
      <c r="G36" s="2">
        <f t="shared" si="3"/>
        <v>26.415</v>
      </c>
    </row>
    <row r="37">
      <c r="A37" s="1">
        <v>850.0</v>
      </c>
      <c r="G37" s="2">
        <f t="shared" si="3"/>
        <v>27.205</v>
      </c>
    </row>
    <row r="38">
      <c r="A38" s="1">
        <v>875.0</v>
      </c>
      <c r="G38" s="2">
        <f t="shared" si="3"/>
        <v>27.995</v>
      </c>
    </row>
    <row r="39">
      <c r="A39" s="1">
        <v>900.0</v>
      </c>
      <c r="G39" s="2">
        <f t="shared" si="3"/>
        <v>28.785</v>
      </c>
    </row>
    <row r="40">
      <c r="A40" s="1">
        <v>925.0</v>
      </c>
      <c r="G40" s="2">
        <f t="shared" si="3"/>
        <v>29.575</v>
      </c>
    </row>
    <row r="41">
      <c r="A41" s="1">
        <v>950.0</v>
      </c>
      <c r="G41" s="2">
        <f t="shared" si="3"/>
        <v>30.365</v>
      </c>
    </row>
    <row r="42">
      <c r="A42" s="1">
        <v>975.0</v>
      </c>
      <c r="G42" s="2">
        <f t="shared" si="3"/>
        <v>31.155</v>
      </c>
    </row>
    <row r="43">
      <c r="A43" s="1">
        <v>1000.0</v>
      </c>
      <c r="G43" s="2">
        <f t="shared" si="3"/>
        <v>31.945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</cols>
  <sheetData>
    <row r="1">
      <c r="A1" s="1" t="s">
        <v>0</v>
      </c>
      <c r="B1" s="2">
        <f>45.459/1000</f>
        <v>0.045459</v>
      </c>
    </row>
    <row r="2">
      <c r="A2" s="1" t="s">
        <v>8</v>
      </c>
      <c r="J2" s="2">
        <f>(4.2-0.17)/0.0207</f>
        <v>194.6859903</v>
      </c>
      <c r="K2" s="2">
        <f>4.2/B1</f>
        <v>92.39094569</v>
      </c>
    </row>
    <row r="3">
      <c r="J3" s="1">
        <f>135*0.0207+0.17</f>
        <v>2.9645</v>
      </c>
      <c r="K3" s="2">
        <f>J3/B1</f>
        <v>65.21260916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57.0</v>
      </c>
      <c r="B5" s="1">
        <v>28.0</v>
      </c>
      <c r="C5" s="1">
        <v>27.5</v>
      </c>
      <c r="D5" s="1">
        <v>26.8</v>
      </c>
      <c r="E5" s="2">
        <f t="shared" ref="E5:E23" si="1">average(B5:D5)</f>
        <v>27.43333333</v>
      </c>
      <c r="F5" s="2">
        <f t="shared" ref="F5:F23" si="2">E5*$B$1</f>
        <v>1.2470919</v>
      </c>
      <c r="G5" s="2">
        <f t="shared" ref="G5:G43" si="3">A5*0.0207+0.17</f>
        <v>1.3499</v>
      </c>
    </row>
    <row r="6">
      <c r="A6" s="1">
        <v>80.0</v>
      </c>
      <c r="B6" s="1">
        <v>40.5</v>
      </c>
      <c r="C6" s="1">
        <v>40.0</v>
      </c>
      <c r="D6" s="1">
        <v>39.7</v>
      </c>
      <c r="E6" s="2">
        <f t="shared" si="1"/>
        <v>40.06666667</v>
      </c>
      <c r="F6" s="2">
        <f t="shared" si="2"/>
        <v>1.8213906</v>
      </c>
      <c r="G6" s="2">
        <f t="shared" si="3"/>
        <v>1.826</v>
      </c>
    </row>
    <row r="7">
      <c r="A7" s="1">
        <v>100.0</v>
      </c>
      <c r="B7" s="1">
        <v>52.1</v>
      </c>
      <c r="C7" s="1">
        <v>52.6</v>
      </c>
      <c r="D7" s="1">
        <v>52.3</v>
      </c>
      <c r="E7" s="2">
        <f t="shared" si="1"/>
        <v>52.33333333</v>
      </c>
      <c r="F7" s="2">
        <f t="shared" si="2"/>
        <v>2.379021</v>
      </c>
      <c r="G7" s="2">
        <f t="shared" si="3"/>
        <v>2.24</v>
      </c>
    </row>
    <row r="8">
      <c r="A8" s="1">
        <v>125.0</v>
      </c>
      <c r="B8" s="1">
        <v>63.0</v>
      </c>
      <c r="C8" s="1">
        <v>62.5</v>
      </c>
      <c r="E8" s="2">
        <f t="shared" si="1"/>
        <v>62.75</v>
      </c>
      <c r="F8" s="2">
        <f t="shared" si="2"/>
        <v>2.85255225</v>
      </c>
      <c r="G8" s="2">
        <f t="shared" si="3"/>
        <v>2.7575</v>
      </c>
    </row>
    <row r="9">
      <c r="A9" s="1">
        <v>155.0</v>
      </c>
      <c r="B9" s="1">
        <v>73.0</v>
      </c>
      <c r="C9" s="1">
        <v>73.3</v>
      </c>
      <c r="E9" s="2">
        <f t="shared" si="1"/>
        <v>73.15</v>
      </c>
      <c r="F9" s="2">
        <f t="shared" si="2"/>
        <v>3.32532585</v>
      </c>
      <c r="G9" s="2">
        <f t="shared" si="3"/>
        <v>3.3785</v>
      </c>
    </row>
    <row r="10">
      <c r="A10" s="1">
        <v>175.0</v>
      </c>
      <c r="B10" s="1">
        <v>81.6</v>
      </c>
      <c r="C10" s="1">
        <v>82.5</v>
      </c>
      <c r="D10" s="1">
        <v>82.4</v>
      </c>
      <c r="E10" s="2">
        <f t="shared" si="1"/>
        <v>82.16666667</v>
      </c>
      <c r="F10" s="2">
        <f t="shared" si="2"/>
        <v>3.7352145</v>
      </c>
      <c r="G10" s="2">
        <f t="shared" si="3"/>
        <v>3.7925</v>
      </c>
    </row>
    <row r="11">
      <c r="A11" s="1">
        <v>185.0</v>
      </c>
      <c r="B11" s="1">
        <v>88.8</v>
      </c>
      <c r="C11" s="1">
        <v>88.2</v>
      </c>
      <c r="E11" s="2">
        <f t="shared" si="1"/>
        <v>88.5</v>
      </c>
      <c r="F11" s="2">
        <f t="shared" si="2"/>
        <v>4.0231215</v>
      </c>
      <c r="G11" s="2">
        <f t="shared" si="3"/>
        <v>3.9995</v>
      </c>
    </row>
    <row r="12">
      <c r="A12" s="1">
        <v>225.0</v>
      </c>
      <c r="E12" s="2" t="str">
        <f t="shared" si="1"/>
        <v>#DIV/0!</v>
      </c>
      <c r="F12" s="2" t="str">
        <f t="shared" si="2"/>
        <v>#DIV/0!</v>
      </c>
      <c r="G12" s="2">
        <f t="shared" si="3"/>
        <v>4.8275</v>
      </c>
    </row>
    <row r="13">
      <c r="A13" s="1">
        <v>250.0</v>
      </c>
      <c r="E13" s="2" t="str">
        <f t="shared" si="1"/>
        <v>#DIV/0!</v>
      </c>
      <c r="F13" s="2" t="str">
        <f t="shared" si="2"/>
        <v>#DIV/0!</v>
      </c>
      <c r="G13" s="2">
        <f t="shared" si="3"/>
        <v>5.345</v>
      </c>
    </row>
    <row r="14">
      <c r="A14" s="1">
        <v>275.0</v>
      </c>
      <c r="E14" s="2" t="str">
        <f t="shared" si="1"/>
        <v>#DIV/0!</v>
      </c>
      <c r="F14" s="2" t="str">
        <f t="shared" si="2"/>
        <v>#DIV/0!</v>
      </c>
      <c r="G14" s="2">
        <f t="shared" si="3"/>
        <v>5.8625</v>
      </c>
    </row>
    <row r="15">
      <c r="A15" s="1">
        <v>300.0</v>
      </c>
      <c r="E15" s="2" t="str">
        <f t="shared" si="1"/>
        <v>#DIV/0!</v>
      </c>
      <c r="F15" s="2" t="str">
        <f t="shared" si="2"/>
        <v>#DIV/0!</v>
      </c>
      <c r="G15" s="2">
        <f t="shared" si="3"/>
        <v>6.38</v>
      </c>
    </row>
    <row r="16">
      <c r="A16" s="1">
        <v>325.0</v>
      </c>
      <c r="E16" s="2" t="str">
        <f t="shared" si="1"/>
        <v>#DIV/0!</v>
      </c>
      <c r="F16" s="2" t="str">
        <f t="shared" si="2"/>
        <v>#DIV/0!</v>
      </c>
      <c r="G16" s="2">
        <f t="shared" si="3"/>
        <v>6.8975</v>
      </c>
    </row>
    <row r="17">
      <c r="A17" s="1">
        <v>350.0</v>
      </c>
      <c r="E17" s="2" t="str">
        <f t="shared" si="1"/>
        <v>#DIV/0!</v>
      </c>
      <c r="F17" s="2" t="str">
        <f t="shared" si="2"/>
        <v>#DIV/0!</v>
      </c>
      <c r="G17" s="2">
        <f t="shared" si="3"/>
        <v>7.415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7.9325</v>
      </c>
    </row>
    <row r="19">
      <c r="A19" s="1">
        <v>400.0</v>
      </c>
      <c r="E19" s="2" t="str">
        <f t="shared" si="1"/>
        <v>#DIV/0!</v>
      </c>
      <c r="F19" s="2" t="str">
        <f t="shared" si="2"/>
        <v>#DIV/0!</v>
      </c>
      <c r="G19" s="2">
        <f t="shared" si="3"/>
        <v>8.45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8.9675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9.485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10.0025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10.52</v>
      </c>
    </row>
    <row r="24">
      <c r="A24" s="1">
        <v>525.0</v>
      </c>
      <c r="G24" s="2">
        <f t="shared" si="3"/>
        <v>11.0375</v>
      </c>
    </row>
    <row r="25">
      <c r="A25" s="1">
        <v>550.0</v>
      </c>
      <c r="G25" s="2">
        <f t="shared" si="3"/>
        <v>11.555</v>
      </c>
    </row>
    <row r="26">
      <c r="A26" s="1">
        <v>575.0</v>
      </c>
      <c r="G26" s="2">
        <f t="shared" si="3"/>
        <v>12.0725</v>
      </c>
    </row>
    <row r="27">
      <c r="A27" s="1">
        <v>600.0</v>
      </c>
      <c r="G27" s="2">
        <f t="shared" si="3"/>
        <v>12.59</v>
      </c>
    </row>
    <row r="28">
      <c r="A28" s="1">
        <v>625.0</v>
      </c>
      <c r="G28" s="2">
        <f t="shared" si="3"/>
        <v>13.1075</v>
      </c>
    </row>
    <row r="29">
      <c r="A29" s="1">
        <v>650.0</v>
      </c>
      <c r="G29" s="2">
        <f t="shared" si="3"/>
        <v>13.625</v>
      </c>
    </row>
    <row r="30">
      <c r="A30" s="1">
        <v>675.0</v>
      </c>
      <c r="G30" s="2">
        <f t="shared" si="3"/>
        <v>14.1425</v>
      </c>
    </row>
    <row r="31">
      <c r="A31" s="1">
        <v>700.0</v>
      </c>
      <c r="G31" s="2">
        <f t="shared" si="3"/>
        <v>14.66</v>
      </c>
    </row>
    <row r="32">
      <c r="A32" s="1">
        <v>725.0</v>
      </c>
      <c r="G32" s="2">
        <f t="shared" si="3"/>
        <v>15.1775</v>
      </c>
    </row>
    <row r="33">
      <c r="A33" s="1">
        <v>750.0</v>
      </c>
      <c r="G33" s="2">
        <f t="shared" si="3"/>
        <v>15.695</v>
      </c>
    </row>
    <row r="34">
      <c r="A34" s="1">
        <v>775.0</v>
      </c>
      <c r="G34" s="2">
        <f t="shared" si="3"/>
        <v>16.2125</v>
      </c>
    </row>
    <row r="35">
      <c r="A35" s="1">
        <v>800.0</v>
      </c>
      <c r="G35" s="2">
        <f t="shared" si="3"/>
        <v>16.73</v>
      </c>
    </row>
    <row r="36">
      <c r="A36" s="1">
        <v>825.0</v>
      </c>
      <c r="G36" s="2">
        <f t="shared" si="3"/>
        <v>17.2475</v>
      </c>
    </row>
    <row r="37">
      <c r="A37" s="1">
        <v>850.0</v>
      </c>
      <c r="G37" s="2">
        <f t="shared" si="3"/>
        <v>17.765</v>
      </c>
    </row>
    <row r="38">
      <c r="A38" s="1">
        <v>875.0</v>
      </c>
      <c r="G38" s="2">
        <f t="shared" si="3"/>
        <v>18.2825</v>
      </c>
    </row>
    <row r="39">
      <c r="A39" s="1">
        <v>900.0</v>
      </c>
      <c r="G39" s="2">
        <f t="shared" si="3"/>
        <v>18.8</v>
      </c>
    </row>
    <row r="40">
      <c r="A40" s="1">
        <v>925.0</v>
      </c>
      <c r="G40" s="2">
        <f t="shared" si="3"/>
        <v>19.3175</v>
      </c>
    </row>
    <row r="41">
      <c r="A41" s="1">
        <v>950.0</v>
      </c>
      <c r="G41" s="2">
        <f t="shared" si="3"/>
        <v>19.835</v>
      </c>
    </row>
    <row r="42">
      <c r="A42" s="1">
        <v>975.0</v>
      </c>
      <c r="G42" s="2">
        <f t="shared" si="3"/>
        <v>20.3525</v>
      </c>
    </row>
    <row r="43">
      <c r="A43" s="1">
        <v>1000.0</v>
      </c>
      <c r="G43" s="2">
        <f t="shared" si="3"/>
        <v>20.87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  <col customWidth="1" min="9" max="9" width="19.25"/>
  </cols>
  <sheetData>
    <row r="1">
      <c r="A1" s="1" t="s">
        <v>0</v>
      </c>
      <c r="B1" s="2">
        <f>45.459/1000</f>
        <v>0.045459</v>
      </c>
    </row>
    <row r="2">
      <c r="A2" s="1" t="s">
        <v>8</v>
      </c>
      <c r="I2" s="1">
        <f>110*0.0205+0.0484</f>
        <v>2.3034</v>
      </c>
      <c r="J2" s="2">
        <f>I2/B1</f>
        <v>50.66983436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B5" s="1">
        <v>24.9</v>
      </c>
      <c r="C5" s="1">
        <v>24.8</v>
      </c>
      <c r="D5" s="1">
        <v>24.7</v>
      </c>
      <c r="E5" s="2">
        <f t="shared" ref="E5:E23" si="1">average(B5:D5)</f>
        <v>24.8</v>
      </c>
      <c r="F5" s="2">
        <f t="shared" ref="F5:F23" si="2">E5*$B$1</f>
        <v>1.1273832</v>
      </c>
      <c r="G5" s="2">
        <f t="shared" ref="G5:G43" si="3">A5*0.0206+0.0431</f>
        <v>1.0731</v>
      </c>
    </row>
    <row r="6">
      <c r="A6" s="1">
        <v>75.0</v>
      </c>
      <c r="B6" s="1">
        <v>35.9</v>
      </c>
      <c r="C6" s="1">
        <v>35.9</v>
      </c>
      <c r="D6" s="1">
        <v>35.4</v>
      </c>
      <c r="E6" s="2">
        <f t="shared" si="1"/>
        <v>35.73333333</v>
      </c>
      <c r="F6" s="2">
        <f t="shared" si="2"/>
        <v>1.6244016</v>
      </c>
      <c r="G6" s="2">
        <f t="shared" si="3"/>
        <v>1.5881</v>
      </c>
    </row>
    <row r="7">
      <c r="A7" s="1">
        <v>100.0</v>
      </c>
      <c r="B7" s="1">
        <v>46.0</v>
      </c>
      <c r="C7" s="1">
        <v>45.8</v>
      </c>
      <c r="D7" s="1">
        <v>45.6</v>
      </c>
      <c r="E7" s="2">
        <f t="shared" si="1"/>
        <v>45.8</v>
      </c>
      <c r="F7" s="2">
        <f t="shared" si="2"/>
        <v>2.0820222</v>
      </c>
      <c r="G7" s="2">
        <f t="shared" si="3"/>
        <v>2.1031</v>
      </c>
    </row>
    <row r="8">
      <c r="A8" s="1">
        <v>125.0</v>
      </c>
      <c r="B8" s="1">
        <v>56.5</v>
      </c>
      <c r="C8" s="1">
        <v>56.7</v>
      </c>
      <c r="D8" s="1">
        <v>56.4</v>
      </c>
      <c r="E8" s="2">
        <f t="shared" si="1"/>
        <v>56.53333333</v>
      </c>
      <c r="F8" s="2">
        <f t="shared" si="2"/>
        <v>2.5699488</v>
      </c>
      <c r="G8" s="2">
        <f t="shared" si="3"/>
        <v>2.6181</v>
      </c>
    </row>
    <row r="9">
      <c r="A9" s="1">
        <v>150.0</v>
      </c>
      <c r="B9" s="1">
        <v>68.2</v>
      </c>
      <c r="C9" s="1">
        <v>70.8</v>
      </c>
      <c r="D9" s="1">
        <v>70.8</v>
      </c>
      <c r="E9" s="2">
        <f t="shared" si="1"/>
        <v>69.93333333</v>
      </c>
      <c r="F9" s="2">
        <f t="shared" si="2"/>
        <v>3.1790994</v>
      </c>
      <c r="G9" s="2">
        <f t="shared" si="3"/>
        <v>3.1331</v>
      </c>
    </row>
    <row r="10">
      <c r="A10" s="1">
        <v>175.0</v>
      </c>
      <c r="B10" s="1">
        <v>79.4</v>
      </c>
      <c r="C10" s="1">
        <v>81.0</v>
      </c>
      <c r="D10" s="1">
        <v>81.08</v>
      </c>
      <c r="E10" s="2">
        <f t="shared" si="1"/>
        <v>80.49333333</v>
      </c>
      <c r="F10" s="2">
        <f t="shared" si="2"/>
        <v>3.65914644</v>
      </c>
      <c r="G10" s="2">
        <f t="shared" si="3"/>
        <v>3.6481</v>
      </c>
    </row>
    <row r="11">
      <c r="A11" s="1">
        <v>110.0</v>
      </c>
      <c r="B11" s="1">
        <v>49.0</v>
      </c>
      <c r="C11" s="1">
        <v>49.0</v>
      </c>
      <c r="E11" s="2">
        <f t="shared" si="1"/>
        <v>49</v>
      </c>
      <c r="F11" s="2">
        <f t="shared" si="2"/>
        <v>2.227491</v>
      </c>
      <c r="G11" s="2">
        <f t="shared" si="3"/>
        <v>2.3091</v>
      </c>
    </row>
    <row r="12">
      <c r="A12" s="1">
        <v>90.0</v>
      </c>
      <c r="B12" s="1">
        <v>40.5</v>
      </c>
      <c r="C12" s="1">
        <v>40.4</v>
      </c>
      <c r="E12" s="2">
        <f t="shared" si="1"/>
        <v>40.45</v>
      </c>
      <c r="F12" s="2">
        <f t="shared" si="2"/>
        <v>1.83881655</v>
      </c>
      <c r="G12" s="2">
        <f t="shared" si="3"/>
        <v>1.8971</v>
      </c>
    </row>
    <row r="13">
      <c r="A13" s="1">
        <v>130.0</v>
      </c>
      <c r="B13" s="1">
        <v>61.5</v>
      </c>
      <c r="E13" s="2">
        <f t="shared" si="1"/>
        <v>61.5</v>
      </c>
      <c r="F13" s="2">
        <f t="shared" si="2"/>
        <v>2.7957285</v>
      </c>
      <c r="G13" s="2">
        <f t="shared" si="3"/>
        <v>2.7211</v>
      </c>
    </row>
    <row r="14">
      <c r="A14" s="1">
        <v>275.0</v>
      </c>
      <c r="E14" s="2" t="str">
        <f t="shared" si="1"/>
        <v>#DIV/0!</v>
      </c>
      <c r="F14" s="2" t="str">
        <f t="shared" si="2"/>
        <v>#DIV/0!</v>
      </c>
      <c r="G14" s="2">
        <f t="shared" si="3"/>
        <v>5.7081</v>
      </c>
    </row>
    <row r="15">
      <c r="A15" s="1">
        <v>300.0</v>
      </c>
      <c r="E15" s="2" t="str">
        <f t="shared" si="1"/>
        <v>#DIV/0!</v>
      </c>
      <c r="F15" s="2" t="str">
        <f t="shared" si="2"/>
        <v>#DIV/0!</v>
      </c>
      <c r="G15" s="2">
        <f t="shared" si="3"/>
        <v>6.2231</v>
      </c>
    </row>
    <row r="16">
      <c r="A16" s="1">
        <v>325.0</v>
      </c>
      <c r="E16" s="2" t="str">
        <f t="shared" si="1"/>
        <v>#DIV/0!</v>
      </c>
      <c r="F16" s="2" t="str">
        <f t="shared" si="2"/>
        <v>#DIV/0!</v>
      </c>
      <c r="G16" s="2">
        <f t="shared" si="3"/>
        <v>6.7381</v>
      </c>
    </row>
    <row r="17">
      <c r="A17" s="1">
        <v>350.0</v>
      </c>
      <c r="E17" s="2" t="str">
        <f t="shared" si="1"/>
        <v>#DIV/0!</v>
      </c>
      <c r="F17" s="2" t="str">
        <f t="shared" si="2"/>
        <v>#DIV/0!</v>
      </c>
      <c r="G17" s="2">
        <f t="shared" si="3"/>
        <v>7.2531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7.7681</v>
      </c>
    </row>
    <row r="19">
      <c r="A19" s="1">
        <v>400.0</v>
      </c>
      <c r="E19" s="2" t="str">
        <f t="shared" si="1"/>
        <v>#DIV/0!</v>
      </c>
      <c r="F19" s="2" t="str">
        <f t="shared" si="2"/>
        <v>#DIV/0!</v>
      </c>
      <c r="G19" s="2">
        <f t="shared" si="3"/>
        <v>8.2831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8.7981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9.3131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9.8281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10.3431</v>
      </c>
    </row>
    <row r="24">
      <c r="A24" s="1">
        <v>525.0</v>
      </c>
      <c r="G24" s="2">
        <f t="shared" si="3"/>
        <v>10.8581</v>
      </c>
    </row>
    <row r="25">
      <c r="A25" s="1">
        <v>550.0</v>
      </c>
      <c r="G25" s="2">
        <f t="shared" si="3"/>
        <v>11.3731</v>
      </c>
    </row>
    <row r="26">
      <c r="A26" s="1">
        <v>575.0</v>
      </c>
      <c r="G26" s="2">
        <f t="shared" si="3"/>
        <v>11.8881</v>
      </c>
    </row>
    <row r="27">
      <c r="A27" s="1">
        <v>600.0</v>
      </c>
      <c r="G27" s="2">
        <f t="shared" si="3"/>
        <v>12.4031</v>
      </c>
    </row>
    <row r="28">
      <c r="A28" s="1">
        <v>625.0</v>
      </c>
      <c r="G28" s="2">
        <f t="shared" si="3"/>
        <v>12.9181</v>
      </c>
    </row>
    <row r="29">
      <c r="A29" s="1">
        <v>650.0</v>
      </c>
      <c r="G29" s="2">
        <f t="shared" si="3"/>
        <v>13.4331</v>
      </c>
    </row>
    <row r="30">
      <c r="A30" s="1">
        <v>675.0</v>
      </c>
      <c r="G30" s="2">
        <f t="shared" si="3"/>
        <v>13.9481</v>
      </c>
    </row>
    <row r="31">
      <c r="A31" s="1">
        <v>700.0</v>
      </c>
      <c r="G31" s="2">
        <f t="shared" si="3"/>
        <v>14.4631</v>
      </c>
    </row>
    <row r="32">
      <c r="A32" s="1">
        <v>725.0</v>
      </c>
      <c r="G32" s="2">
        <f t="shared" si="3"/>
        <v>14.9781</v>
      </c>
    </row>
    <row r="33">
      <c r="A33" s="1">
        <v>750.0</v>
      </c>
      <c r="G33" s="2">
        <f t="shared" si="3"/>
        <v>15.4931</v>
      </c>
    </row>
    <row r="34">
      <c r="A34" s="1">
        <v>775.0</v>
      </c>
      <c r="G34" s="2">
        <f t="shared" si="3"/>
        <v>16.0081</v>
      </c>
    </row>
    <row r="35">
      <c r="A35" s="1">
        <v>800.0</v>
      </c>
      <c r="G35" s="2">
        <f t="shared" si="3"/>
        <v>16.5231</v>
      </c>
    </row>
    <row r="36">
      <c r="A36" s="1">
        <v>825.0</v>
      </c>
      <c r="G36" s="2">
        <f t="shared" si="3"/>
        <v>17.0381</v>
      </c>
    </row>
    <row r="37">
      <c r="A37" s="1">
        <v>850.0</v>
      </c>
      <c r="G37" s="2">
        <f t="shared" si="3"/>
        <v>17.5531</v>
      </c>
    </row>
    <row r="38">
      <c r="A38" s="1">
        <v>875.0</v>
      </c>
      <c r="G38" s="2">
        <f t="shared" si="3"/>
        <v>18.0681</v>
      </c>
    </row>
    <row r="39">
      <c r="A39" s="1">
        <v>900.0</v>
      </c>
      <c r="G39" s="2">
        <f t="shared" si="3"/>
        <v>18.5831</v>
      </c>
    </row>
    <row r="40">
      <c r="A40" s="1">
        <v>925.0</v>
      </c>
      <c r="G40" s="2">
        <f t="shared" si="3"/>
        <v>19.0981</v>
      </c>
    </row>
    <row r="41">
      <c r="A41" s="1">
        <v>950.0</v>
      </c>
      <c r="G41" s="2">
        <f t="shared" si="3"/>
        <v>19.6131</v>
      </c>
    </row>
    <row r="42">
      <c r="A42" s="1">
        <v>975.0</v>
      </c>
      <c r="G42" s="2">
        <f t="shared" si="3"/>
        <v>20.1281</v>
      </c>
    </row>
    <row r="43">
      <c r="A43" s="1">
        <v>1000.0</v>
      </c>
      <c r="G43" s="2">
        <f t="shared" si="3"/>
        <v>20.6431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  <col customWidth="1" min="9" max="9" width="19.25"/>
  </cols>
  <sheetData>
    <row r="1">
      <c r="A1" s="1" t="s">
        <v>0</v>
      </c>
      <c r="B1" s="2">
        <f>50/1000</f>
        <v>0.05</v>
      </c>
    </row>
    <row r="2">
      <c r="A2" s="1" t="s">
        <v>8</v>
      </c>
      <c r="I2" s="1">
        <f>110*0.0205+0.0484</f>
        <v>2.3034</v>
      </c>
      <c r="J2" s="2">
        <f>I2/B1</f>
        <v>46.068</v>
      </c>
    </row>
    <row r="3">
      <c r="I3" s="2">
        <f>(2.5-0.0867)/(0.00296)</f>
        <v>815.3040541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E5" s="2" t="str">
        <f t="shared" ref="E5:E43" si="1">average(B5:D5)</f>
        <v>#DIV/0!</v>
      </c>
      <c r="F5" s="2" t="str">
        <f t="shared" ref="F5:F43" si="2">E5*$B$1</f>
        <v>#DIV/0!</v>
      </c>
      <c r="G5" s="2">
        <f t="shared" ref="G5:G43" si="3">A5*(0.00296)+0.0867</f>
        <v>0.2347</v>
      </c>
    </row>
    <row r="6">
      <c r="A6" s="1">
        <v>75.0</v>
      </c>
      <c r="E6" s="2" t="str">
        <f t="shared" si="1"/>
        <v>#DIV/0!</v>
      </c>
      <c r="F6" s="2" t="str">
        <f t="shared" si="2"/>
        <v>#DIV/0!</v>
      </c>
      <c r="G6" s="2">
        <f t="shared" si="3"/>
        <v>0.3087</v>
      </c>
    </row>
    <row r="7">
      <c r="A7" s="1">
        <v>100.0</v>
      </c>
      <c r="B7" s="1">
        <v>6.5</v>
      </c>
      <c r="E7" s="2">
        <f t="shared" si="1"/>
        <v>6.5</v>
      </c>
      <c r="F7" s="2">
        <f t="shared" si="2"/>
        <v>0.325</v>
      </c>
      <c r="G7" s="2">
        <f t="shared" si="3"/>
        <v>0.3827</v>
      </c>
    </row>
    <row r="8">
      <c r="A8" s="1">
        <v>125.0</v>
      </c>
      <c r="E8" s="2" t="str">
        <f t="shared" si="1"/>
        <v>#DIV/0!</v>
      </c>
      <c r="F8" s="2" t="str">
        <f t="shared" si="2"/>
        <v>#DIV/0!</v>
      </c>
      <c r="G8" s="2">
        <f t="shared" si="3"/>
        <v>0.4567</v>
      </c>
    </row>
    <row r="9">
      <c r="A9" s="1">
        <v>150.0</v>
      </c>
      <c r="B9" s="1">
        <v>9.0</v>
      </c>
      <c r="E9" s="2">
        <f t="shared" si="1"/>
        <v>9</v>
      </c>
      <c r="F9" s="2">
        <f t="shared" si="2"/>
        <v>0.45</v>
      </c>
      <c r="G9" s="2">
        <f t="shared" si="3"/>
        <v>0.5307</v>
      </c>
    </row>
    <row r="10">
      <c r="A10" s="1">
        <v>175.0</v>
      </c>
      <c r="E10" s="2" t="str">
        <f t="shared" si="1"/>
        <v>#DIV/0!</v>
      </c>
      <c r="F10" s="2" t="str">
        <f t="shared" si="2"/>
        <v>#DIV/0!</v>
      </c>
      <c r="G10" s="2">
        <f t="shared" si="3"/>
        <v>0.6047</v>
      </c>
    </row>
    <row r="11">
      <c r="A11" s="1">
        <v>200.0</v>
      </c>
      <c r="B11" s="1">
        <v>15.0</v>
      </c>
      <c r="E11" s="2">
        <f t="shared" si="1"/>
        <v>15</v>
      </c>
      <c r="F11" s="2">
        <f t="shared" si="2"/>
        <v>0.75</v>
      </c>
      <c r="G11" s="2">
        <f t="shared" si="3"/>
        <v>0.6787</v>
      </c>
    </row>
    <row r="12">
      <c r="A12" s="1">
        <v>225.0</v>
      </c>
      <c r="E12" s="2" t="str">
        <f t="shared" si="1"/>
        <v>#DIV/0!</v>
      </c>
      <c r="F12" s="2" t="str">
        <f t="shared" si="2"/>
        <v>#DIV/0!</v>
      </c>
      <c r="G12" s="2">
        <f t="shared" si="3"/>
        <v>0.7527</v>
      </c>
    </row>
    <row r="13">
      <c r="A13" s="1">
        <v>250.0</v>
      </c>
      <c r="B13" s="1">
        <v>18.4</v>
      </c>
      <c r="E13" s="2">
        <f t="shared" si="1"/>
        <v>18.4</v>
      </c>
      <c r="F13" s="2">
        <f t="shared" si="2"/>
        <v>0.92</v>
      </c>
      <c r="G13" s="2">
        <f t="shared" si="3"/>
        <v>0.8267</v>
      </c>
    </row>
    <row r="14">
      <c r="A14" s="1">
        <v>275.0</v>
      </c>
      <c r="E14" s="2" t="str">
        <f t="shared" si="1"/>
        <v>#DIV/0!</v>
      </c>
      <c r="F14" s="2" t="str">
        <f t="shared" si="2"/>
        <v>#DIV/0!</v>
      </c>
      <c r="G14" s="2">
        <f t="shared" si="3"/>
        <v>0.9007</v>
      </c>
    </row>
    <row r="15">
      <c r="A15" s="1">
        <v>300.0</v>
      </c>
      <c r="B15" s="1">
        <v>20.0</v>
      </c>
      <c r="E15" s="2">
        <f t="shared" si="1"/>
        <v>20</v>
      </c>
      <c r="F15" s="2">
        <f t="shared" si="2"/>
        <v>1</v>
      </c>
      <c r="G15" s="2">
        <f t="shared" si="3"/>
        <v>0.9747</v>
      </c>
    </row>
    <row r="16">
      <c r="A16" s="1">
        <v>325.0</v>
      </c>
      <c r="E16" s="2" t="str">
        <f t="shared" si="1"/>
        <v>#DIV/0!</v>
      </c>
      <c r="F16" s="2" t="str">
        <f t="shared" si="2"/>
        <v>#DIV/0!</v>
      </c>
      <c r="G16" s="2">
        <f t="shared" si="3"/>
        <v>1.0487</v>
      </c>
    </row>
    <row r="17">
      <c r="A17" s="1">
        <v>350.0</v>
      </c>
      <c r="B17" s="1">
        <v>22.8</v>
      </c>
      <c r="E17" s="2">
        <f t="shared" si="1"/>
        <v>22.8</v>
      </c>
      <c r="F17" s="2">
        <f t="shared" si="2"/>
        <v>1.14</v>
      </c>
      <c r="G17" s="2">
        <f t="shared" si="3"/>
        <v>1.1227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1.1967</v>
      </c>
    </row>
    <row r="19">
      <c r="A19" s="1">
        <v>400.0</v>
      </c>
      <c r="B19" s="1">
        <v>24.7</v>
      </c>
      <c r="E19" s="2">
        <f t="shared" si="1"/>
        <v>24.7</v>
      </c>
      <c r="F19" s="2">
        <f t="shared" si="2"/>
        <v>1.235</v>
      </c>
      <c r="G19" s="2">
        <f t="shared" si="3"/>
        <v>1.2707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1.3447</v>
      </c>
    </row>
    <row r="21">
      <c r="A21" s="1">
        <v>450.0</v>
      </c>
      <c r="B21" s="1">
        <v>27.7</v>
      </c>
      <c r="E21" s="2">
        <f t="shared" si="1"/>
        <v>27.7</v>
      </c>
      <c r="F21" s="2">
        <f t="shared" si="2"/>
        <v>1.385</v>
      </c>
      <c r="G21" s="2">
        <f t="shared" si="3"/>
        <v>1.4187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1.4927</v>
      </c>
    </row>
    <row r="23">
      <c r="A23" s="1">
        <v>500.0</v>
      </c>
      <c r="B23" s="1">
        <v>31.3</v>
      </c>
      <c r="E23" s="2">
        <f t="shared" si="1"/>
        <v>31.3</v>
      </c>
      <c r="F23" s="2">
        <f t="shared" si="2"/>
        <v>1.565</v>
      </c>
      <c r="G23" s="2">
        <f t="shared" si="3"/>
        <v>1.5667</v>
      </c>
    </row>
    <row r="24">
      <c r="A24" s="1">
        <v>525.0</v>
      </c>
      <c r="E24" s="2" t="str">
        <f t="shared" si="1"/>
        <v>#DIV/0!</v>
      </c>
      <c r="F24" s="2" t="str">
        <f t="shared" si="2"/>
        <v>#DIV/0!</v>
      </c>
      <c r="G24" s="2">
        <f t="shared" si="3"/>
        <v>1.6407</v>
      </c>
    </row>
    <row r="25">
      <c r="A25" s="1">
        <v>550.0</v>
      </c>
      <c r="B25" s="1">
        <v>34.0</v>
      </c>
      <c r="E25" s="2">
        <f t="shared" si="1"/>
        <v>34</v>
      </c>
      <c r="F25" s="2">
        <f t="shared" si="2"/>
        <v>1.7</v>
      </c>
      <c r="G25" s="2">
        <f t="shared" si="3"/>
        <v>1.7147</v>
      </c>
    </row>
    <row r="26">
      <c r="A26" s="1">
        <v>575.0</v>
      </c>
      <c r="E26" s="2" t="str">
        <f t="shared" si="1"/>
        <v>#DIV/0!</v>
      </c>
      <c r="F26" s="2" t="str">
        <f t="shared" si="2"/>
        <v>#DIV/0!</v>
      </c>
      <c r="G26" s="2">
        <f t="shared" si="3"/>
        <v>1.7887</v>
      </c>
    </row>
    <row r="27">
      <c r="A27" s="1">
        <v>600.0</v>
      </c>
      <c r="B27" s="1">
        <v>38.0</v>
      </c>
      <c r="E27" s="2">
        <f t="shared" si="1"/>
        <v>38</v>
      </c>
      <c r="F27" s="2">
        <f t="shared" si="2"/>
        <v>1.9</v>
      </c>
      <c r="G27" s="2">
        <f t="shared" si="3"/>
        <v>1.8627</v>
      </c>
    </row>
    <row r="28">
      <c r="A28" s="1">
        <v>625.0</v>
      </c>
      <c r="E28" s="2" t="str">
        <f t="shared" si="1"/>
        <v>#DIV/0!</v>
      </c>
      <c r="F28" s="2" t="str">
        <f t="shared" si="2"/>
        <v>#DIV/0!</v>
      </c>
      <c r="G28" s="2">
        <f t="shared" si="3"/>
        <v>1.9367</v>
      </c>
    </row>
    <row r="29">
      <c r="A29" s="1">
        <v>650.0</v>
      </c>
      <c r="E29" s="2" t="str">
        <f t="shared" si="1"/>
        <v>#DIV/0!</v>
      </c>
      <c r="F29" s="2" t="str">
        <f t="shared" si="2"/>
        <v>#DIV/0!</v>
      </c>
      <c r="G29" s="2">
        <f t="shared" si="3"/>
        <v>2.0107</v>
      </c>
    </row>
    <row r="30">
      <c r="A30" s="1">
        <v>675.0</v>
      </c>
      <c r="E30" s="2" t="str">
        <f t="shared" si="1"/>
        <v>#DIV/0!</v>
      </c>
      <c r="F30" s="2" t="str">
        <f t="shared" si="2"/>
        <v>#DIV/0!</v>
      </c>
      <c r="G30" s="2">
        <f t="shared" si="3"/>
        <v>2.0847</v>
      </c>
    </row>
    <row r="31">
      <c r="A31" s="1">
        <v>700.0</v>
      </c>
      <c r="E31" s="2" t="str">
        <f t="shared" si="1"/>
        <v>#DIV/0!</v>
      </c>
      <c r="F31" s="2" t="str">
        <f t="shared" si="2"/>
        <v>#DIV/0!</v>
      </c>
      <c r="G31" s="2">
        <f t="shared" si="3"/>
        <v>2.1587</v>
      </c>
    </row>
    <row r="32">
      <c r="A32" s="1">
        <v>725.0</v>
      </c>
      <c r="E32" s="2" t="str">
        <f t="shared" si="1"/>
        <v>#DIV/0!</v>
      </c>
      <c r="F32" s="2" t="str">
        <f t="shared" si="2"/>
        <v>#DIV/0!</v>
      </c>
      <c r="G32" s="2">
        <f t="shared" si="3"/>
        <v>2.2327</v>
      </c>
    </row>
    <row r="33">
      <c r="A33" s="1">
        <v>750.0</v>
      </c>
      <c r="E33" s="2" t="str">
        <f t="shared" si="1"/>
        <v>#DIV/0!</v>
      </c>
      <c r="F33" s="2" t="str">
        <f t="shared" si="2"/>
        <v>#DIV/0!</v>
      </c>
      <c r="G33" s="2">
        <f t="shared" si="3"/>
        <v>2.3067</v>
      </c>
    </row>
    <row r="34">
      <c r="A34" s="1">
        <v>775.0</v>
      </c>
      <c r="B34" s="1">
        <v>47.1</v>
      </c>
      <c r="E34" s="2">
        <f t="shared" si="1"/>
        <v>47.1</v>
      </c>
      <c r="F34" s="2">
        <f t="shared" si="2"/>
        <v>2.355</v>
      </c>
      <c r="G34" s="2">
        <f t="shared" si="3"/>
        <v>2.3807</v>
      </c>
    </row>
    <row r="35">
      <c r="A35" s="1">
        <v>800.0</v>
      </c>
      <c r="E35" s="2" t="str">
        <f t="shared" si="1"/>
        <v>#DIV/0!</v>
      </c>
      <c r="F35" s="2" t="str">
        <f t="shared" si="2"/>
        <v>#DIV/0!</v>
      </c>
      <c r="G35" s="2">
        <f t="shared" si="3"/>
        <v>2.4547</v>
      </c>
    </row>
    <row r="36">
      <c r="A36" s="1">
        <v>825.0</v>
      </c>
      <c r="E36" s="2" t="str">
        <f t="shared" si="1"/>
        <v>#DIV/0!</v>
      </c>
      <c r="F36" s="2" t="str">
        <f t="shared" si="2"/>
        <v>#DIV/0!</v>
      </c>
      <c r="G36" s="2">
        <f t="shared" si="3"/>
        <v>2.5287</v>
      </c>
    </row>
    <row r="37">
      <c r="A37" s="1">
        <v>850.0</v>
      </c>
      <c r="E37" s="2" t="str">
        <f t="shared" si="1"/>
        <v>#DIV/0!</v>
      </c>
      <c r="F37" s="2" t="str">
        <f t="shared" si="2"/>
        <v>#DIV/0!</v>
      </c>
      <c r="G37" s="2">
        <f t="shared" si="3"/>
        <v>2.6027</v>
      </c>
    </row>
    <row r="38">
      <c r="A38" s="1">
        <v>875.0</v>
      </c>
      <c r="E38" s="2" t="str">
        <f t="shared" si="1"/>
        <v>#DIV/0!</v>
      </c>
      <c r="F38" s="2" t="str">
        <f t="shared" si="2"/>
        <v>#DIV/0!</v>
      </c>
      <c r="G38" s="2">
        <f t="shared" si="3"/>
        <v>2.6767</v>
      </c>
    </row>
    <row r="39">
      <c r="A39" s="1">
        <v>900.0</v>
      </c>
      <c r="E39" s="2" t="str">
        <f t="shared" si="1"/>
        <v>#DIV/0!</v>
      </c>
      <c r="F39" s="2" t="str">
        <f t="shared" si="2"/>
        <v>#DIV/0!</v>
      </c>
      <c r="G39" s="2">
        <f t="shared" si="3"/>
        <v>2.7507</v>
      </c>
    </row>
    <row r="40">
      <c r="A40" s="1">
        <v>925.0</v>
      </c>
      <c r="E40" s="2" t="str">
        <f t="shared" si="1"/>
        <v>#DIV/0!</v>
      </c>
      <c r="F40" s="2" t="str">
        <f t="shared" si="2"/>
        <v>#DIV/0!</v>
      </c>
      <c r="G40" s="2">
        <f t="shared" si="3"/>
        <v>2.8247</v>
      </c>
    </row>
    <row r="41">
      <c r="A41" s="1">
        <v>950.0</v>
      </c>
      <c r="E41" s="2" t="str">
        <f t="shared" si="1"/>
        <v>#DIV/0!</v>
      </c>
      <c r="F41" s="2" t="str">
        <f t="shared" si="2"/>
        <v>#DIV/0!</v>
      </c>
      <c r="G41" s="2">
        <f t="shared" si="3"/>
        <v>2.8987</v>
      </c>
    </row>
    <row r="42">
      <c r="A42" s="1">
        <v>975.0</v>
      </c>
      <c r="E42" s="2" t="str">
        <f t="shared" si="1"/>
        <v>#DIV/0!</v>
      </c>
      <c r="F42" s="2" t="str">
        <f t="shared" si="2"/>
        <v>#DIV/0!</v>
      </c>
      <c r="G42" s="2">
        <f t="shared" si="3"/>
        <v>2.9727</v>
      </c>
    </row>
    <row r="43">
      <c r="A43" s="1">
        <v>1000.0</v>
      </c>
      <c r="E43" s="2" t="str">
        <f t="shared" si="1"/>
        <v>#DIV/0!</v>
      </c>
      <c r="F43" s="2" t="str">
        <f t="shared" si="2"/>
        <v>#DIV/0!</v>
      </c>
      <c r="G43" s="2">
        <f t="shared" si="3"/>
        <v>3.0467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  <col customWidth="1" min="9" max="9" width="19.25"/>
  </cols>
  <sheetData>
    <row r="1">
      <c r="A1" s="1" t="s">
        <v>0</v>
      </c>
      <c r="B1" s="2">
        <f>50/1000</f>
        <v>0.05</v>
      </c>
    </row>
    <row r="2">
      <c r="A2" s="1" t="s">
        <v>8</v>
      </c>
      <c r="I2" s="1">
        <f>110*0.0205+0.0484</f>
        <v>2.3034</v>
      </c>
      <c r="J2" s="2">
        <f>I2/B1</f>
        <v>46.068</v>
      </c>
    </row>
    <row r="3">
      <c r="I3" s="2">
        <f>85*(0.0034)+0.0405</f>
        <v>0.3295</v>
      </c>
      <c r="J3" s="2">
        <f>I3/B1</f>
        <v>6.59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B5" s="1">
        <v>3.3</v>
      </c>
      <c r="C5" s="1">
        <v>3.6</v>
      </c>
      <c r="D5" s="1">
        <v>3.7</v>
      </c>
      <c r="E5" s="2">
        <f t="shared" ref="E5:E23" si="1">average(B5:D5)</f>
        <v>3.533333333</v>
      </c>
      <c r="F5" s="2">
        <f t="shared" ref="F5:F23" si="2">E5*$B$1</f>
        <v>0.1766666667</v>
      </c>
      <c r="G5" s="2">
        <f t="shared" ref="G5:G43" si="3">A5*(0.00318)+0.073</f>
        <v>0.232</v>
      </c>
    </row>
    <row r="6">
      <c r="A6" s="1">
        <v>75.0</v>
      </c>
      <c r="B6" s="1">
        <v>5.7</v>
      </c>
      <c r="C6" s="1">
        <v>6.0</v>
      </c>
      <c r="D6" s="1">
        <v>6.0</v>
      </c>
      <c r="E6" s="2">
        <f t="shared" si="1"/>
        <v>5.9</v>
      </c>
      <c r="F6" s="2">
        <f t="shared" si="2"/>
        <v>0.295</v>
      </c>
      <c r="G6" s="2">
        <f t="shared" si="3"/>
        <v>0.3115</v>
      </c>
    </row>
    <row r="7">
      <c r="A7" s="1">
        <v>100.0</v>
      </c>
      <c r="B7" s="1">
        <v>7.9</v>
      </c>
      <c r="C7" s="1">
        <v>8.1</v>
      </c>
      <c r="D7" s="1">
        <v>8.1</v>
      </c>
      <c r="E7" s="2">
        <f t="shared" si="1"/>
        <v>8.033333333</v>
      </c>
      <c r="F7" s="2">
        <f t="shared" si="2"/>
        <v>0.4016666667</v>
      </c>
      <c r="G7" s="2">
        <f t="shared" si="3"/>
        <v>0.391</v>
      </c>
    </row>
    <row r="8">
      <c r="A8" s="1">
        <v>125.0</v>
      </c>
      <c r="B8" s="1">
        <v>9.7</v>
      </c>
      <c r="C8" s="1">
        <v>9.6</v>
      </c>
      <c r="D8" s="1">
        <v>9.7</v>
      </c>
      <c r="E8" s="2">
        <f t="shared" si="1"/>
        <v>9.666666667</v>
      </c>
      <c r="F8" s="2">
        <f t="shared" si="2"/>
        <v>0.4833333333</v>
      </c>
      <c r="G8" s="2">
        <f t="shared" si="3"/>
        <v>0.4705</v>
      </c>
    </row>
    <row r="9">
      <c r="A9" s="1">
        <v>150.0</v>
      </c>
      <c r="B9" s="1">
        <v>11.4</v>
      </c>
      <c r="C9" s="1">
        <v>11.4</v>
      </c>
      <c r="D9" s="1">
        <v>11.4</v>
      </c>
      <c r="E9" s="2">
        <f t="shared" si="1"/>
        <v>11.4</v>
      </c>
      <c r="F9" s="2">
        <f t="shared" si="2"/>
        <v>0.57</v>
      </c>
      <c r="G9" s="2">
        <f t="shared" si="3"/>
        <v>0.55</v>
      </c>
    </row>
    <row r="10">
      <c r="A10" s="1">
        <v>175.0</v>
      </c>
      <c r="B10" s="1">
        <v>12.8</v>
      </c>
      <c r="C10" s="1">
        <v>12.8</v>
      </c>
      <c r="E10" s="2">
        <f t="shared" si="1"/>
        <v>12.8</v>
      </c>
      <c r="F10" s="2">
        <f t="shared" si="2"/>
        <v>0.64</v>
      </c>
      <c r="G10" s="2">
        <f t="shared" si="3"/>
        <v>0.6295</v>
      </c>
    </row>
    <row r="11">
      <c r="A11" s="1">
        <v>200.0</v>
      </c>
      <c r="B11" s="1">
        <v>14.2</v>
      </c>
      <c r="E11" s="2">
        <f t="shared" si="1"/>
        <v>14.2</v>
      </c>
      <c r="F11" s="2">
        <f t="shared" si="2"/>
        <v>0.71</v>
      </c>
      <c r="G11" s="2">
        <f t="shared" si="3"/>
        <v>0.709</v>
      </c>
    </row>
    <row r="12">
      <c r="A12" s="1">
        <v>225.0</v>
      </c>
      <c r="B12" s="1">
        <v>15.7</v>
      </c>
      <c r="E12" s="2">
        <f t="shared" si="1"/>
        <v>15.7</v>
      </c>
      <c r="F12" s="2">
        <f t="shared" si="2"/>
        <v>0.785</v>
      </c>
      <c r="G12" s="2">
        <f t="shared" si="3"/>
        <v>0.7885</v>
      </c>
    </row>
    <row r="13">
      <c r="A13" s="1">
        <v>250.0</v>
      </c>
      <c r="B13" s="1">
        <v>18.0</v>
      </c>
      <c r="E13" s="2">
        <f t="shared" si="1"/>
        <v>18</v>
      </c>
      <c r="F13" s="2">
        <f t="shared" si="2"/>
        <v>0.9</v>
      </c>
      <c r="G13" s="2">
        <f t="shared" si="3"/>
        <v>0.868</v>
      </c>
    </row>
    <row r="14">
      <c r="A14" s="1">
        <v>275.0</v>
      </c>
      <c r="B14" s="1">
        <v>19.5</v>
      </c>
      <c r="E14" s="2">
        <f t="shared" si="1"/>
        <v>19.5</v>
      </c>
      <c r="F14" s="2">
        <f t="shared" si="2"/>
        <v>0.975</v>
      </c>
      <c r="G14" s="2">
        <f t="shared" si="3"/>
        <v>0.9475</v>
      </c>
    </row>
    <row r="15">
      <c r="A15" s="1">
        <v>300.0</v>
      </c>
      <c r="B15" s="1">
        <v>20.9</v>
      </c>
      <c r="C15" s="1">
        <v>20.7</v>
      </c>
      <c r="E15" s="2">
        <f t="shared" si="1"/>
        <v>20.8</v>
      </c>
      <c r="F15" s="2">
        <f t="shared" si="2"/>
        <v>1.04</v>
      </c>
      <c r="G15" s="2">
        <f t="shared" si="3"/>
        <v>1.027</v>
      </c>
    </row>
    <row r="16">
      <c r="A16" s="1">
        <v>325.0</v>
      </c>
      <c r="B16" s="1">
        <v>22.3</v>
      </c>
      <c r="E16" s="2">
        <f t="shared" si="1"/>
        <v>22.3</v>
      </c>
      <c r="F16" s="2">
        <f t="shared" si="2"/>
        <v>1.115</v>
      </c>
      <c r="G16" s="2">
        <f t="shared" si="3"/>
        <v>1.1065</v>
      </c>
    </row>
    <row r="17">
      <c r="A17" s="1">
        <v>350.0</v>
      </c>
      <c r="B17" s="1">
        <v>23.5</v>
      </c>
      <c r="E17" s="2">
        <f t="shared" si="1"/>
        <v>23.5</v>
      </c>
      <c r="F17" s="2">
        <f t="shared" si="2"/>
        <v>1.175</v>
      </c>
      <c r="G17" s="2">
        <f t="shared" si="3"/>
        <v>1.186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1.2655</v>
      </c>
    </row>
    <row r="19">
      <c r="A19" s="1">
        <v>400.0</v>
      </c>
      <c r="B19" s="1">
        <v>25.7</v>
      </c>
      <c r="E19" s="2">
        <f t="shared" si="1"/>
        <v>25.7</v>
      </c>
      <c r="F19" s="2">
        <f t="shared" si="2"/>
        <v>1.285</v>
      </c>
      <c r="G19" s="2">
        <f t="shared" si="3"/>
        <v>1.345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1.4245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1.504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1.5835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1.663</v>
      </c>
    </row>
    <row r="24">
      <c r="A24" s="1">
        <v>525.0</v>
      </c>
      <c r="G24" s="2">
        <f t="shared" si="3"/>
        <v>1.7425</v>
      </c>
    </row>
    <row r="25">
      <c r="A25" s="1">
        <v>550.0</v>
      </c>
      <c r="G25" s="2">
        <f t="shared" si="3"/>
        <v>1.822</v>
      </c>
    </row>
    <row r="26">
      <c r="A26" s="1">
        <v>575.0</v>
      </c>
      <c r="G26" s="2">
        <f t="shared" si="3"/>
        <v>1.9015</v>
      </c>
    </row>
    <row r="27">
      <c r="A27" s="1">
        <v>600.0</v>
      </c>
      <c r="G27" s="2">
        <f t="shared" si="3"/>
        <v>1.981</v>
      </c>
    </row>
    <row r="28">
      <c r="A28" s="1">
        <v>625.0</v>
      </c>
      <c r="G28" s="2">
        <f t="shared" si="3"/>
        <v>2.0605</v>
      </c>
    </row>
    <row r="29">
      <c r="A29" s="1">
        <v>650.0</v>
      </c>
      <c r="G29" s="2">
        <f t="shared" si="3"/>
        <v>2.14</v>
      </c>
    </row>
    <row r="30">
      <c r="A30" s="1">
        <v>675.0</v>
      </c>
      <c r="G30" s="2">
        <f t="shared" si="3"/>
        <v>2.2195</v>
      </c>
    </row>
    <row r="31">
      <c r="A31" s="1">
        <v>700.0</v>
      </c>
      <c r="G31" s="2">
        <f t="shared" si="3"/>
        <v>2.299</v>
      </c>
    </row>
    <row r="32">
      <c r="A32" s="1">
        <v>725.0</v>
      </c>
      <c r="G32" s="2">
        <f t="shared" si="3"/>
        <v>2.3785</v>
      </c>
    </row>
    <row r="33">
      <c r="A33" s="1">
        <v>750.0</v>
      </c>
      <c r="G33" s="2">
        <f t="shared" si="3"/>
        <v>2.458</v>
      </c>
    </row>
    <row r="34">
      <c r="A34" s="1">
        <v>775.0</v>
      </c>
      <c r="G34" s="2">
        <f t="shared" si="3"/>
        <v>2.5375</v>
      </c>
    </row>
    <row r="35">
      <c r="A35" s="1">
        <v>800.0</v>
      </c>
      <c r="G35" s="2">
        <f t="shared" si="3"/>
        <v>2.617</v>
      </c>
    </row>
    <row r="36">
      <c r="A36" s="1">
        <v>825.0</v>
      </c>
      <c r="G36" s="2">
        <f t="shared" si="3"/>
        <v>2.6965</v>
      </c>
    </row>
    <row r="37">
      <c r="A37" s="1">
        <v>850.0</v>
      </c>
      <c r="G37" s="2">
        <f t="shared" si="3"/>
        <v>2.776</v>
      </c>
    </row>
    <row r="38">
      <c r="A38" s="1">
        <v>875.0</v>
      </c>
      <c r="G38" s="2">
        <f t="shared" si="3"/>
        <v>2.8555</v>
      </c>
    </row>
    <row r="39">
      <c r="A39" s="1">
        <v>900.0</v>
      </c>
      <c r="G39" s="2">
        <f t="shared" si="3"/>
        <v>2.935</v>
      </c>
    </row>
    <row r="40">
      <c r="A40" s="1">
        <v>925.0</v>
      </c>
      <c r="G40" s="2">
        <f t="shared" si="3"/>
        <v>3.0145</v>
      </c>
    </row>
    <row r="41">
      <c r="A41" s="1">
        <v>950.0</v>
      </c>
      <c r="G41" s="2">
        <f t="shared" si="3"/>
        <v>3.094</v>
      </c>
    </row>
    <row r="42">
      <c r="A42" s="1">
        <v>975.0</v>
      </c>
      <c r="G42" s="2">
        <f t="shared" si="3"/>
        <v>3.1735</v>
      </c>
    </row>
    <row r="43">
      <c r="A43" s="1">
        <v>1000.0</v>
      </c>
      <c r="G43" s="2">
        <f t="shared" si="3"/>
        <v>3.253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  <col customWidth="1" min="9" max="9" width="19.25"/>
  </cols>
  <sheetData>
    <row r="1">
      <c r="A1" s="1" t="s">
        <v>0</v>
      </c>
      <c r="B1" s="2">
        <f>50/1000</f>
        <v>0.05</v>
      </c>
    </row>
    <row r="2">
      <c r="A2" s="1" t="s">
        <v>8</v>
      </c>
      <c r="I2" s="1">
        <f>110*0.0205+0.0484</f>
        <v>2.3034</v>
      </c>
      <c r="J2" s="2">
        <f>I2/B1</f>
        <v>46.068</v>
      </c>
    </row>
    <row r="3">
      <c r="I3" s="2">
        <f>(115*(0.00343)+0.0285)/B1</f>
        <v>8.459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B5" s="1">
        <v>3.1</v>
      </c>
      <c r="C5" s="1">
        <v>3.2</v>
      </c>
      <c r="E5" s="2">
        <f t="shared" ref="E5:E23" si="1">average(B5:D5)</f>
        <v>3.15</v>
      </c>
      <c r="F5" s="2">
        <f t="shared" ref="F5:F23" si="2">E5*$B$1</f>
        <v>0.1575</v>
      </c>
      <c r="G5" s="2">
        <f t="shared" ref="G5:G43" si="3">A5*(0.00334)+0.0285</f>
        <v>0.1955</v>
      </c>
    </row>
    <row r="6">
      <c r="A6" s="1">
        <v>75.0</v>
      </c>
      <c r="B6" s="1">
        <v>5.0</v>
      </c>
      <c r="C6" s="1">
        <v>5.1</v>
      </c>
      <c r="E6" s="2">
        <f t="shared" si="1"/>
        <v>5.05</v>
      </c>
      <c r="F6" s="2">
        <f t="shared" si="2"/>
        <v>0.2525</v>
      </c>
      <c r="G6" s="2">
        <f t="shared" si="3"/>
        <v>0.279</v>
      </c>
    </row>
    <row r="7">
      <c r="A7" s="1">
        <v>100.0</v>
      </c>
      <c r="B7" s="1">
        <v>7.2</v>
      </c>
      <c r="C7" s="1">
        <v>7.4</v>
      </c>
      <c r="D7" s="1">
        <v>7.4</v>
      </c>
      <c r="E7" s="2">
        <f t="shared" si="1"/>
        <v>7.333333333</v>
      </c>
      <c r="F7" s="2">
        <f t="shared" si="2"/>
        <v>0.3666666667</v>
      </c>
      <c r="G7" s="2">
        <f t="shared" si="3"/>
        <v>0.3625</v>
      </c>
    </row>
    <row r="8">
      <c r="A8" s="1">
        <v>125.0</v>
      </c>
      <c r="B8" s="1">
        <v>9.2</v>
      </c>
      <c r="C8" s="1">
        <v>9.3</v>
      </c>
      <c r="E8" s="2">
        <f t="shared" si="1"/>
        <v>9.25</v>
      </c>
      <c r="F8" s="2">
        <f t="shared" si="2"/>
        <v>0.4625</v>
      </c>
      <c r="G8" s="2">
        <f t="shared" si="3"/>
        <v>0.446</v>
      </c>
    </row>
    <row r="9">
      <c r="A9" s="1">
        <v>150.0</v>
      </c>
      <c r="B9" s="1">
        <v>10.8</v>
      </c>
      <c r="C9" s="1">
        <v>10.7</v>
      </c>
      <c r="E9" s="2">
        <f t="shared" si="1"/>
        <v>10.75</v>
      </c>
      <c r="F9" s="2">
        <f t="shared" si="2"/>
        <v>0.5375</v>
      </c>
      <c r="G9" s="2">
        <f t="shared" si="3"/>
        <v>0.5295</v>
      </c>
    </row>
    <row r="10">
      <c r="A10" s="1">
        <v>175.0</v>
      </c>
      <c r="B10" s="1">
        <v>12.8</v>
      </c>
      <c r="C10" s="1">
        <v>12.8</v>
      </c>
      <c r="E10" s="2">
        <f t="shared" si="1"/>
        <v>12.8</v>
      </c>
      <c r="F10" s="2">
        <f t="shared" si="2"/>
        <v>0.64</v>
      </c>
      <c r="G10" s="2">
        <f t="shared" si="3"/>
        <v>0.613</v>
      </c>
    </row>
    <row r="11">
      <c r="A11" s="1">
        <v>200.0</v>
      </c>
      <c r="B11" s="1">
        <v>14.5</v>
      </c>
      <c r="E11" s="2">
        <f t="shared" si="1"/>
        <v>14.5</v>
      </c>
      <c r="F11" s="2">
        <f t="shared" si="2"/>
        <v>0.725</v>
      </c>
      <c r="G11" s="2">
        <f t="shared" si="3"/>
        <v>0.6965</v>
      </c>
    </row>
    <row r="12">
      <c r="A12" s="1">
        <v>225.0</v>
      </c>
      <c r="B12" s="1">
        <v>15.8</v>
      </c>
      <c r="C12" s="1">
        <v>15.9</v>
      </c>
      <c r="E12" s="2">
        <f t="shared" si="1"/>
        <v>15.85</v>
      </c>
      <c r="F12" s="2">
        <f t="shared" si="2"/>
        <v>0.7925</v>
      </c>
      <c r="G12" s="2">
        <f t="shared" si="3"/>
        <v>0.78</v>
      </c>
    </row>
    <row r="13">
      <c r="A13" s="1">
        <v>250.0</v>
      </c>
      <c r="B13" s="1">
        <v>17.5</v>
      </c>
      <c r="C13" s="1">
        <v>17.6</v>
      </c>
      <c r="E13" s="2">
        <f t="shared" si="1"/>
        <v>17.55</v>
      </c>
      <c r="F13" s="2">
        <f t="shared" si="2"/>
        <v>0.8775</v>
      </c>
      <c r="G13" s="2">
        <f t="shared" si="3"/>
        <v>0.8635</v>
      </c>
    </row>
    <row r="14">
      <c r="A14" s="1">
        <v>275.0</v>
      </c>
      <c r="B14" s="1">
        <v>18.9</v>
      </c>
      <c r="E14" s="2">
        <f t="shared" si="1"/>
        <v>18.9</v>
      </c>
      <c r="F14" s="2">
        <f t="shared" si="2"/>
        <v>0.945</v>
      </c>
      <c r="G14" s="2">
        <f t="shared" si="3"/>
        <v>0.947</v>
      </c>
    </row>
    <row r="15">
      <c r="A15" s="1">
        <v>300.0</v>
      </c>
      <c r="B15" s="1">
        <v>20.4</v>
      </c>
      <c r="E15" s="2">
        <f t="shared" si="1"/>
        <v>20.4</v>
      </c>
      <c r="F15" s="2">
        <f t="shared" si="2"/>
        <v>1.02</v>
      </c>
      <c r="G15" s="2">
        <f t="shared" si="3"/>
        <v>1.0305</v>
      </c>
    </row>
    <row r="16">
      <c r="A16" s="1">
        <v>325.0</v>
      </c>
      <c r="B16" s="1">
        <v>22.5</v>
      </c>
      <c r="E16" s="2">
        <f t="shared" si="1"/>
        <v>22.5</v>
      </c>
      <c r="F16" s="2">
        <f t="shared" si="2"/>
        <v>1.125</v>
      </c>
      <c r="G16" s="2">
        <f t="shared" si="3"/>
        <v>1.114</v>
      </c>
    </row>
    <row r="17">
      <c r="A17" s="1">
        <v>350.0</v>
      </c>
      <c r="B17" s="1">
        <v>24.0</v>
      </c>
      <c r="E17" s="2">
        <f t="shared" si="1"/>
        <v>24</v>
      </c>
      <c r="F17" s="2">
        <f t="shared" si="2"/>
        <v>1.2</v>
      </c>
      <c r="G17" s="2">
        <f t="shared" si="3"/>
        <v>1.1975</v>
      </c>
    </row>
    <row r="18">
      <c r="A18" s="1">
        <v>375.0</v>
      </c>
      <c r="B18" s="1">
        <v>25.0</v>
      </c>
      <c r="E18" s="2">
        <f t="shared" si="1"/>
        <v>25</v>
      </c>
      <c r="F18" s="2">
        <f t="shared" si="2"/>
        <v>1.25</v>
      </c>
      <c r="G18" s="2">
        <f t="shared" si="3"/>
        <v>1.281</v>
      </c>
    </row>
    <row r="19">
      <c r="A19" s="1">
        <v>400.0</v>
      </c>
      <c r="B19" s="1">
        <v>27.1</v>
      </c>
      <c r="E19" s="2">
        <f t="shared" si="1"/>
        <v>27.1</v>
      </c>
      <c r="F19" s="2">
        <f t="shared" si="2"/>
        <v>1.355</v>
      </c>
      <c r="G19" s="2">
        <f t="shared" si="3"/>
        <v>1.3645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1.448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1.5315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1.615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1.6985</v>
      </c>
    </row>
    <row r="24">
      <c r="A24" s="1">
        <v>525.0</v>
      </c>
      <c r="G24" s="2">
        <f t="shared" si="3"/>
        <v>1.782</v>
      </c>
    </row>
    <row r="25">
      <c r="A25" s="1">
        <v>550.0</v>
      </c>
      <c r="G25" s="2">
        <f t="shared" si="3"/>
        <v>1.8655</v>
      </c>
    </row>
    <row r="26">
      <c r="A26" s="1">
        <v>575.0</v>
      </c>
      <c r="G26" s="2">
        <f t="shared" si="3"/>
        <v>1.949</v>
      </c>
    </row>
    <row r="27">
      <c r="A27" s="1">
        <v>600.0</v>
      </c>
      <c r="G27" s="2">
        <f t="shared" si="3"/>
        <v>2.0325</v>
      </c>
    </row>
    <row r="28">
      <c r="A28" s="1">
        <v>625.0</v>
      </c>
      <c r="G28" s="2">
        <f t="shared" si="3"/>
        <v>2.116</v>
      </c>
    </row>
    <row r="29">
      <c r="A29" s="1">
        <v>650.0</v>
      </c>
      <c r="G29" s="2">
        <f t="shared" si="3"/>
        <v>2.1995</v>
      </c>
    </row>
    <row r="30">
      <c r="A30" s="1">
        <v>675.0</v>
      </c>
      <c r="G30" s="2">
        <f t="shared" si="3"/>
        <v>2.283</v>
      </c>
    </row>
    <row r="31">
      <c r="A31" s="1">
        <v>700.0</v>
      </c>
      <c r="G31" s="2">
        <f t="shared" si="3"/>
        <v>2.3665</v>
      </c>
    </row>
    <row r="32">
      <c r="A32" s="1">
        <v>725.0</v>
      </c>
      <c r="G32" s="2">
        <f t="shared" si="3"/>
        <v>2.45</v>
      </c>
    </row>
    <row r="33">
      <c r="A33" s="1">
        <v>750.0</v>
      </c>
      <c r="G33" s="2">
        <f t="shared" si="3"/>
        <v>2.5335</v>
      </c>
    </row>
    <row r="34">
      <c r="A34" s="1">
        <v>775.0</v>
      </c>
      <c r="G34" s="2">
        <f t="shared" si="3"/>
        <v>2.617</v>
      </c>
    </row>
    <row r="35">
      <c r="A35" s="1">
        <v>800.0</v>
      </c>
      <c r="G35" s="2">
        <f t="shared" si="3"/>
        <v>2.7005</v>
      </c>
    </row>
    <row r="36">
      <c r="A36" s="1">
        <v>825.0</v>
      </c>
      <c r="G36" s="2">
        <f t="shared" si="3"/>
        <v>2.784</v>
      </c>
    </row>
    <row r="37">
      <c r="A37" s="1">
        <v>850.0</v>
      </c>
      <c r="G37" s="2">
        <f t="shared" si="3"/>
        <v>2.8675</v>
      </c>
    </row>
    <row r="38">
      <c r="A38" s="1">
        <v>875.0</v>
      </c>
      <c r="G38" s="2">
        <f t="shared" si="3"/>
        <v>2.951</v>
      </c>
    </row>
    <row r="39">
      <c r="A39" s="1">
        <v>900.0</v>
      </c>
      <c r="G39" s="2">
        <f t="shared" si="3"/>
        <v>3.0345</v>
      </c>
    </row>
    <row r="40">
      <c r="A40" s="1">
        <v>925.0</v>
      </c>
      <c r="G40" s="2">
        <f t="shared" si="3"/>
        <v>3.118</v>
      </c>
    </row>
    <row r="41">
      <c r="A41" s="1">
        <v>950.0</v>
      </c>
      <c r="G41" s="2">
        <f t="shared" si="3"/>
        <v>3.2015</v>
      </c>
    </row>
    <row r="42">
      <c r="A42" s="1">
        <v>975.0</v>
      </c>
      <c r="G42" s="2">
        <f t="shared" si="3"/>
        <v>3.285</v>
      </c>
    </row>
    <row r="43">
      <c r="A43" s="1">
        <v>1000.0</v>
      </c>
      <c r="G43" s="2">
        <f t="shared" si="3"/>
        <v>3.3685</v>
      </c>
    </row>
  </sheetData>
  <drawing r:id="rId1"/>
</worksheet>
</file>