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ackie/Desktop/opt-midterm/"/>
    </mc:Choice>
  </mc:AlternateContent>
  <xr:revisionPtr revIDLastSave="0" documentId="13_ncr:1_{F18B6720-A267-6743-826E-08E7C49C0ACB}" xr6:coauthVersionLast="47" xr6:coauthVersionMax="47" xr10:uidLastSave="{00000000-0000-0000-0000-000000000000}"/>
  <bookViews>
    <workbookView xWindow="7680" yWindow="500" windowWidth="25920" windowHeight="16580" activeTab="8" xr2:uid="{5EFEC367-D6A5-904E-8425-33AED897DA85}"/>
  </bookViews>
  <sheets>
    <sheet name="Sensitivity Report 1" sheetId="3" r:id="rId1"/>
    <sheet name="part a and b" sheetId="2" r:id="rId2"/>
    <sheet name="part c" sheetId="4" r:id="rId3"/>
    <sheet name="part d" sheetId="5" r:id="rId4"/>
    <sheet name="part e" sheetId="6" r:id="rId5"/>
    <sheet name="part f and g" sheetId="7" r:id="rId6"/>
    <sheet name="part h" sheetId="8" r:id="rId7"/>
    <sheet name="part i" sheetId="9" r:id="rId8"/>
    <sheet name="Sensitivity Report 2" sheetId="11" r:id="rId9"/>
  </sheets>
  <definedNames>
    <definedName name="solver_adj" localSheetId="1" hidden="1">'part a and b'!$B$14:$D$19</definedName>
    <definedName name="solver_cvg" localSheetId="1" hidden="1">0.0001</definedName>
    <definedName name="solver_drv" localSheetId="1" hidden="1">1</definedName>
    <definedName name="solver_eng" localSheetId="1" hidden="1">2</definedName>
    <definedName name="solver_eng" localSheetId="2" hidden="1">1</definedName>
    <definedName name="solver_eng" localSheetId="3" hidden="1">1</definedName>
    <definedName name="solver_itr" localSheetId="1" hidden="1">2147483647</definedName>
    <definedName name="solver_lhs1" localSheetId="1" hidden="1">'part a and b'!$B$15</definedName>
    <definedName name="solver_lhs10" localSheetId="1" hidden="1">'part a and b'!$D$17</definedName>
    <definedName name="solver_lhs11" localSheetId="1" hidden="1">'part a and b'!$E$14:$E$19</definedName>
    <definedName name="solver_lhs2" localSheetId="1" hidden="1">'part a and b'!$B$20:$D$20</definedName>
    <definedName name="solver_lhs3" localSheetId="1" hidden="1">'part a and b'!$B$27:$D$27</definedName>
    <definedName name="solver_lhs4" localSheetId="1" hidden="1">'part a and b'!$B$27:$D$27</definedName>
    <definedName name="solver_lhs5" localSheetId="1" hidden="1">'part a and b'!$B$28:$D$28</definedName>
    <definedName name="solver_lhs6" localSheetId="1" hidden="1">'part a and b'!$B$28:$D$28</definedName>
    <definedName name="solver_lhs7" localSheetId="1" hidden="1">'part a and b'!$B$29:$D$29</definedName>
    <definedName name="solver_lhs8" localSheetId="1" hidden="1">'part a and b'!$B$29:$D$29</definedName>
    <definedName name="solver_lhs9" localSheetId="1" hidden="1">'part a and b'!$C$18</definedName>
    <definedName name="solver_lin" localSheetId="1" hidden="1">1</definedName>
    <definedName name="solver_lin" localSheetId="2" hidden="1">2</definedName>
    <definedName name="solver_lin" localSheetId="3"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eg" localSheetId="2" hidden="1">1</definedName>
    <definedName name="solver_neg" localSheetId="3" hidden="1">1</definedName>
    <definedName name="solver_nod" localSheetId="1" hidden="1">2147483647</definedName>
    <definedName name="solver_num" localSheetId="1" hidden="1">11</definedName>
    <definedName name="solver_num" localSheetId="2" hidden="1">0</definedName>
    <definedName name="solver_num" localSheetId="3" hidden="1">0</definedName>
    <definedName name="solver_opt" localSheetId="1" hidden="1">'part a and b'!$I$23</definedName>
    <definedName name="solver_opt" localSheetId="2" hidden="1">'part c'!$I$39</definedName>
    <definedName name="solver_opt" localSheetId="3" hidden="1">'part d'!$I$39</definedName>
    <definedName name="solver_pre" localSheetId="1" hidden="1">0.000001</definedName>
    <definedName name="solver_rbv" localSheetId="1" hidden="1">1</definedName>
    <definedName name="solver_rel1" localSheetId="1" hidden="1">2</definedName>
    <definedName name="solver_rel10" localSheetId="1" hidden="1">2</definedName>
    <definedName name="solver_rel11" localSheetId="1" hidden="1">2</definedName>
    <definedName name="solver_rel2" localSheetId="1" hidden="1">1</definedName>
    <definedName name="solver_rel3" localSheetId="1" hidden="1">1</definedName>
    <definedName name="solver_rel4" localSheetId="1" hidden="1">3</definedName>
    <definedName name="solver_rel5" localSheetId="1" hidden="1">1</definedName>
    <definedName name="solver_rel6" localSheetId="1" hidden="1">3</definedName>
    <definedName name="solver_rel7" localSheetId="1" hidden="1">1</definedName>
    <definedName name="solver_rel8" localSheetId="1" hidden="1">3</definedName>
    <definedName name="solver_rel9" localSheetId="1" hidden="1">2</definedName>
    <definedName name="solver_rhs1" localSheetId="1" hidden="1">0</definedName>
    <definedName name="solver_rhs10" localSheetId="1" hidden="1">0</definedName>
    <definedName name="solver_rhs11" localSheetId="1" hidden="1">'part a and b'!$G$14:$G$19</definedName>
    <definedName name="solver_rhs2" localSheetId="1" hidden="1">'part a and b'!$B$22:$D$22</definedName>
    <definedName name="solver_rhs3" localSheetId="1" hidden="1">'part a and b'!$B$31:$D$31</definedName>
    <definedName name="solver_rhs4" localSheetId="1" hidden="1">'part a and b'!$B$25:$D$25</definedName>
    <definedName name="solver_rhs5" localSheetId="1" hidden="1">'part a and b'!$B$31:$D$31</definedName>
    <definedName name="solver_rhs6" localSheetId="1" hidden="1">'part a and b'!$B$25:$D$25</definedName>
    <definedName name="solver_rhs7" localSheetId="1" hidden="1">'part a and b'!$B$31:$D$31</definedName>
    <definedName name="solver_rhs8" localSheetId="1" hidden="1">'part a and b'!$B$25:$D$25</definedName>
    <definedName name="solver_rhs9" localSheetId="1" hidden="1">0</definedName>
    <definedName name="solver_rlx" localSheetId="1" hidden="1">1</definedName>
    <definedName name="solver_rsd" localSheetId="1" hidden="1">0</definedName>
    <definedName name="solver_scl" localSheetId="1" hidden="1">2</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typ" localSheetId="2" hidden="1">1</definedName>
    <definedName name="solver_typ" localSheetId="3" hidden="1">1</definedName>
    <definedName name="solver_val" localSheetId="1" hidden="1">0</definedName>
    <definedName name="solver_val" localSheetId="2" hidden="1">0</definedName>
    <definedName name="solver_val" localSheetId="3" hidden="1">0</definedName>
    <definedName name="solver_ver" localSheetId="1" hidden="1">2</definedName>
    <definedName name="solver_ver" localSheetId="2" hidden="1">2</definedName>
    <definedName name="solver_ver" localSheetId="3"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2" i="5" l="1"/>
  <c r="L38" i="9"/>
  <c r="D44" i="9"/>
  <c r="C44" i="9"/>
  <c r="B44" i="9"/>
  <c r="D43" i="9"/>
  <c r="C43" i="9"/>
  <c r="B43" i="9"/>
  <c r="D42" i="9"/>
  <c r="C42" i="9"/>
  <c r="B42" i="9"/>
  <c r="I38" i="9"/>
  <c r="D35" i="9"/>
  <c r="C35" i="9"/>
  <c r="B35" i="9"/>
  <c r="E34" i="9"/>
  <c r="E33" i="9"/>
  <c r="E32" i="9"/>
  <c r="E31" i="9"/>
  <c r="E30" i="9"/>
  <c r="E29" i="9"/>
  <c r="K31" i="8"/>
  <c r="D37" i="8"/>
  <c r="C37" i="8"/>
  <c r="B37" i="8"/>
  <c r="D36" i="8"/>
  <c r="C36" i="8"/>
  <c r="B36" i="8"/>
  <c r="D35" i="8"/>
  <c r="C35" i="8"/>
  <c r="B35" i="8"/>
  <c r="I31" i="8"/>
  <c r="D28" i="8"/>
  <c r="B33" i="8" s="1" a="1"/>
  <c r="B33" i="8" s="1"/>
  <c r="C28" i="8"/>
  <c r="B28" i="8"/>
  <c r="B39" i="8" s="1" a="1"/>
  <c r="B39" i="8" s="1"/>
  <c r="E27" i="8"/>
  <c r="E26" i="8"/>
  <c r="E25" i="8"/>
  <c r="E24" i="8"/>
  <c r="E23" i="8"/>
  <c r="E22" i="8"/>
  <c r="F22" i="7"/>
  <c r="G22" i="7" s="1"/>
  <c r="E22" i="7"/>
  <c r="E21" i="7"/>
  <c r="G21" i="7" s="1"/>
  <c r="D66" i="6"/>
  <c r="C66" i="6"/>
  <c r="B66" i="6"/>
  <c r="D65" i="6"/>
  <c r="C65" i="6"/>
  <c r="B65" i="6"/>
  <c r="D64" i="6"/>
  <c r="C64" i="6"/>
  <c r="B64" i="6"/>
  <c r="D57" i="6"/>
  <c r="C57" i="6"/>
  <c r="B62" i="6" s="1" a="1"/>
  <c r="B62" i="6" s="1"/>
  <c r="B57" i="6"/>
  <c r="B68" i="6" s="1" a="1"/>
  <c r="B68" i="6" s="1"/>
  <c r="E56" i="6"/>
  <c r="E55" i="6"/>
  <c r="E54" i="6"/>
  <c r="E53" i="6"/>
  <c r="E52" i="6"/>
  <c r="E51" i="6"/>
  <c r="F47" i="6"/>
  <c r="I60" i="6" s="1"/>
  <c r="I23" i="2"/>
  <c r="B35" i="6"/>
  <c r="B37" i="6"/>
  <c r="B36" i="6"/>
  <c r="C32" i="6"/>
  <c r="D45" i="5"/>
  <c r="C45" i="5"/>
  <c r="B45" i="5"/>
  <c r="D44" i="5"/>
  <c r="C44" i="5"/>
  <c r="B44" i="5"/>
  <c r="D43" i="5"/>
  <c r="C43" i="5"/>
  <c r="B43" i="5"/>
  <c r="D36" i="5"/>
  <c r="C36" i="5"/>
  <c r="B36" i="5"/>
  <c r="B41" i="5" s="1" a="1"/>
  <c r="B41" i="5" s="1"/>
  <c r="E35" i="5"/>
  <c r="E34" i="5"/>
  <c r="E33" i="5"/>
  <c r="E32" i="5"/>
  <c r="E31" i="5"/>
  <c r="B47" i="5" s="1" a="1"/>
  <c r="B47" i="5" s="1"/>
  <c r="E30" i="5"/>
  <c r="C3" i="5"/>
  <c r="I42" i="4"/>
  <c r="D45" i="4"/>
  <c r="C45" i="4"/>
  <c r="B45" i="4"/>
  <c r="D44" i="4"/>
  <c r="C44" i="4"/>
  <c r="B44" i="4"/>
  <c r="D43" i="4"/>
  <c r="C43" i="4"/>
  <c r="B43" i="4"/>
  <c r="I39" i="4"/>
  <c r="D36" i="4"/>
  <c r="C36" i="4"/>
  <c r="B36" i="4"/>
  <c r="B41" i="4" s="1" a="1"/>
  <c r="B41" i="4" s="1"/>
  <c r="E35" i="4"/>
  <c r="E34" i="4"/>
  <c r="E33" i="4"/>
  <c r="E32" i="4"/>
  <c r="E31" i="4"/>
  <c r="B47" i="4" s="1" a="1"/>
  <c r="B47" i="4" s="1"/>
  <c r="E30" i="4"/>
  <c r="C3" i="4"/>
  <c r="D29" i="2"/>
  <c r="D28" i="2"/>
  <c r="D27" i="2"/>
  <c r="C29" i="2"/>
  <c r="C28" i="2"/>
  <c r="C27" i="2"/>
  <c r="B29" i="2"/>
  <c r="B28" i="2"/>
  <c r="B27" i="2"/>
  <c r="C20" i="2"/>
  <c r="D20" i="2"/>
  <c r="B20" i="2"/>
  <c r="E15" i="2"/>
  <c r="E16" i="2"/>
  <c r="E17" i="2"/>
  <c r="E18" i="2"/>
  <c r="E19" i="2"/>
  <c r="E14" i="2"/>
  <c r="B40" i="9" l="1" a="1"/>
  <c r="B40" i="9" s="1"/>
  <c r="B46" i="9" a="1"/>
  <c r="B46" i="9" s="1"/>
  <c r="B25" i="2" a="1"/>
  <c r="B25" i="2" s="1"/>
  <c r="B31" i="2" a="1"/>
  <c r="B3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<sst xmlns="http://schemas.openxmlformats.org/spreadsheetml/2006/main" count="635" uniqueCount="140">
  <si>
    <t>Area</t>
  </si>
  <si>
    <t>School 1</t>
  </si>
  <si>
    <t xml:space="preserve">School 2 </t>
  </si>
  <si>
    <t>School 3</t>
  </si>
  <si>
    <t>%6th</t>
  </si>
  <si>
    <t>%7th</t>
  </si>
  <si>
    <t>6th</t>
  </si>
  <si>
    <t>7th</t>
  </si>
  <si>
    <t>8th</t>
  </si>
  <si>
    <t>%8th</t>
  </si>
  <si>
    <t>&lt;=</t>
  </si>
  <si>
    <t>=</t>
  </si>
  <si>
    <t>-</t>
  </si>
  <si>
    <t>Given</t>
  </si>
  <si>
    <t>total from area</t>
  </si>
  <si>
    <t>num students</t>
  </si>
  <si>
    <t>totals in school</t>
  </si>
  <si>
    <t>caps</t>
  </si>
  <si>
    <t>total cost</t>
  </si>
  <si>
    <t>constraints</t>
  </si>
  <si>
    <t>max total in school</t>
  </si>
  <si>
    <t>min total in school</t>
  </si>
  <si>
    <t>Microsoft Excel 16.73 Sensitivity Report</t>
  </si>
  <si>
    <t>Worksheet: [Book1.xlsx]Sheet2</t>
  </si>
  <si>
    <t>Report Created: 6/5/23 23:57:05</t>
  </si>
  <si>
    <t>Variable Cells</t>
  </si>
  <si>
    <t>Cell</t>
  </si>
  <si>
    <t>Name</t>
  </si>
  <si>
    <t>Final</t>
  </si>
  <si>
    <t>Value</t>
  </si>
  <si>
    <t>Reduced</t>
  </si>
  <si>
    <t>Cost</t>
  </si>
  <si>
    <t>Objective</t>
  </si>
  <si>
    <t>Coefficient</t>
  </si>
  <si>
    <t>Allowable</t>
  </si>
  <si>
    <t>Increase</t>
  </si>
  <si>
    <t>Decrease</t>
  </si>
  <si>
    <t>Constraints</t>
  </si>
  <si>
    <t>Shadow</t>
  </si>
  <si>
    <t>Price</t>
  </si>
  <si>
    <t>Constraint</t>
  </si>
  <si>
    <t>R.H. Side</t>
  </si>
  <si>
    <t>$B$14</t>
  </si>
  <si>
    <t>$C$14</t>
  </si>
  <si>
    <t>$D$14</t>
  </si>
  <si>
    <t>$B$15</t>
  </si>
  <si>
    <t>$C$15</t>
  </si>
  <si>
    <t>$D$15</t>
  </si>
  <si>
    <t>$B$16</t>
  </si>
  <si>
    <t>$C$16</t>
  </si>
  <si>
    <t>$D$16</t>
  </si>
  <si>
    <t>$B$17</t>
  </si>
  <si>
    <t>$C$17</t>
  </si>
  <si>
    <t>$D$17</t>
  </si>
  <si>
    <t>$B$18</t>
  </si>
  <si>
    <t>$C$18</t>
  </si>
  <si>
    <t>$D$18</t>
  </si>
  <si>
    <t>$B$19</t>
  </si>
  <si>
    <t>$C$19</t>
  </si>
  <si>
    <t>$D$19</t>
  </si>
  <si>
    <t>$B$20</t>
  </si>
  <si>
    <t>totals in school School 1</t>
  </si>
  <si>
    <t>$C$20</t>
  </si>
  <si>
    <t xml:space="preserve">totals in school School 2 </t>
  </si>
  <si>
    <t>$D$20</t>
  </si>
  <si>
    <t>totals in school School 3</t>
  </si>
  <si>
    <t>$B$27</t>
  </si>
  <si>
    <t>6th &lt;=</t>
  </si>
  <si>
    <t>$C$27</t>
  </si>
  <si>
    <t>$D$27</t>
  </si>
  <si>
    <t>$B$28</t>
  </si>
  <si>
    <t>7th &lt;=</t>
  </si>
  <si>
    <t>$C$28</t>
  </si>
  <si>
    <t>$D$28</t>
  </si>
  <si>
    <t>$B$29</t>
  </si>
  <si>
    <t>8th &lt;=</t>
  </si>
  <si>
    <t>$C$29</t>
  </si>
  <si>
    <t>$D$29</t>
  </si>
  <si>
    <t>$E$14</t>
  </si>
  <si>
    <t>$E$15</t>
  </si>
  <si>
    <t>$E$16</t>
  </si>
  <si>
    <t>$E$17</t>
  </si>
  <si>
    <t>$E$18</t>
  </si>
  <si>
    <t>$E$19</t>
  </si>
  <si>
    <t>cost from area 6 to school 1: 500</t>
  </si>
  <si>
    <t>increase of 10%</t>
  </si>
  <si>
    <t>c. Use the sensitivity report to check how much the busing cost
from area 6 to school 1 can increase (assuming no change
in the costs for the other schools) before the current opti-
mal solution would no longer be optimal. If the allowable
increase is less than 10 percent, use Solver to find the new
optimal solution with a 10 percent increase.</t>
  </si>
  <si>
    <t>Allowable increase before it changes: $33.33333333</t>
  </si>
  <si>
    <t>This means that a 10% increase would change the optimal result.</t>
  </si>
  <si>
    <t xml:space="preserve">RESULTS </t>
  </si>
  <si>
    <t>OLD COST</t>
  </si>
  <si>
    <t>DIFFERENCE</t>
  </si>
  <si>
    <t xml:space="preserve">with a 10% increase, there would be an increase in cost by  $4,166.66 </t>
  </si>
  <si>
    <t>Allowable increase before it changes: Infinite</t>
  </si>
  <si>
    <t>This means that a 10% increase would not change the optimal result.</t>
  </si>
  <si>
    <t>e. Now assume that the busing cost from area 6 would increase
by the same percentage for all the schools. Use the sensitivity
report to determine how large this percentage can be before
the current optimal solution might no longer be optimal. If
the allowable increase is less than 10 percent, use Solver to
find the new optimal solution with a 10 percent increase.</t>
  </si>
  <si>
    <t>New increase of each school</t>
  </si>
  <si>
    <t>amount to add to cost</t>
  </si>
  <si>
    <t>school 1</t>
  </si>
  <si>
    <t>school 2</t>
  </si>
  <si>
    <t>school 3</t>
  </si>
  <si>
    <t>part e</t>
  </si>
  <si>
    <t>f. For each school, use the corresponding shadow price from
the sensitivity report to determine whether it would be worth-
while to add any portable classrooms.</t>
  </si>
  <si>
    <t xml:space="preserve">school 2 </t>
  </si>
  <si>
    <t>increase by 1 classroom</t>
  </si>
  <si>
    <t>increase by 2 classroom</t>
  </si>
  <si>
    <t>40 students</t>
  </si>
  <si>
    <t>20 students</t>
  </si>
  <si>
    <t>do not increase</t>
  </si>
  <si>
    <t>n/a</t>
  </si>
  <si>
    <t>shadow price</t>
  </si>
  <si>
    <t>cost for taking in more students</t>
  </si>
  <si>
    <t>cost of classroom</t>
  </si>
  <si>
    <t xml:space="preserve">difference </t>
  </si>
  <si>
    <t xml:space="preserve">adding portable classroom are worhtwhile for school 2 and 3 as there would be a savings of 1,055.56 for school 2 </t>
  </si>
  <si>
    <t xml:space="preserve"> and a savings of 777.78 for school 3 based on the shadow prices.</t>
  </si>
  <si>
    <t>this would increase school 2 capacity by 20 students and school 3 by 40 students.</t>
  </si>
  <si>
    <t>g. For each school where it is worthwhile to add any portable classrooms, use the sensitivity report to determine how many
could be added before the shadow price would no longer be
valid (assuming this is the only school receiving portable
classrooms).</t>
  </si>
  <si>
    <t>h. If it would be worthwhile to add portable classrooms to more than one school, use the sensitivity report to determine the
combinations of the number to add for which the shadow
prices definitely would still be valid. Then use the shadow
prices to determine which of these combinations is best in
terms of minimizing the total cost of busing students and
leasing portable classrooms. Use Solver for finding the corre-
sponding optimal solution for assigning students to schools.</t>
  </si>
  <si>
    <t>original</t>
  </si>
  <si>
    <t>difference</t>
  </si>
  <si>
    <t>new solution saves $6.502.92 compared to original</t>
  </si>
  <si>
    <t>This would be the ideal combination given the shadow prices and its limits</t>
  </si>
  <si>
    <t>best shadow price is school 2</t>
  </si>
  <si>
    <t>change from 1 extra classroom to 2 extra classrooms</t>
  </si>
  <si>
    <t>school 2 -&gt;</t>
  </si>
  <si>
    <t>part h</t>
  </si>
  <si>
    <t>part i</t>
  </si>
  <si>
    <t>assuming there is no traffic increase in area 6</t>
  </si>
  <si>
    <t>i. If part h was applicable, modify the best combination of por-
table classrooms found there by adding one more to the school
with the most favorable shadow price. Use Solver to find
the corresponding optimal solution for assigning students to
schools and to generate the corresponding sensitivity report.
Use this information to assess whether the plan developed in
part h is the best one available for minimizing the total cost of
busing students and leasing portables. If not, find the best plan.</t>
  </si>
  <si>
    <t>school 3 -&gt;</t>
  </si>
  <si>
    <t>Worksheet: [ocana-jackie-midterm-msba5509-v2.xlsx]part a and b</t>
  </si>
  <si>
    <t>Report Created: 6/7/23 09:24:25</t>
  </si>
  <si>
    <t xml:space="preserve">part I -h </t>
  </si>
  <si>
    <t>there is a slight difference of 210.53 between part I and h</t>
  </si>
  <si>
    <t>compared to original idea, part I is the best solution</t>
  </si>
  <si>
    <t>if the board would like to save this money, adding another classroom</t>
  </si>
  <si>
    <t>can be beneficial</t>
  </si>
  <si>
    <t>1 classroom</t>
  </si>
  <si>
    <t>2 classroom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</si>
</sst>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color indexed="18"/>
      <name val="Calibri"/>
      <family val="2"/>
      <scheme val="minor"/>
    </font>
    <font>
      <sz val="12"/>
      <color rgb="FF000000"/>
      <name val="Calibri"/>
      <family val="2"/>
      <scheme val="minor"/>
    </font>
    <font>
      <b/>
      <sz val="14"/>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0070C0"/>
        <bgColor indexed="64"/>
      </patternFill>
    </fill>
    <fill>
      <patternFill patternType="solid">
        <fgColor theme="5"/>
        <bgColor indexed="64"/>
      </patternFill>
    </fill>
    <fill>
      <patternFill patternType="solid">
        <fgColor theme="9"/>
        <bgColor indexed="64"/>
      </patternFill>
    </fill>
    <fill>
      <patternFill patternType="solid">
        <fgColor rgb="FFED7D31"/>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82">
    <xf numFmtId="0" fontId="0" fillId="0" borderId="0" xfId="0"/>
    <xf numFmtId="0" fontId="2" fillId="0" borderId="0" xfId="0" applyFont="1"/>
    <xf numFmtId="0" fontId="0" fillId="0" borderId="1" xfId="0" applyBorder="1"/>
    <xf numFmtId="0" fontId="0" fillId="2" borderId="0" xfId="0" applyFill="1"/>
    <xf numFmtId="0" fontId="0" fillId="3" borderId="1" xfId="0" applyFill="1" applyBorder="1"/>
    <xf numFmtId="0" fontId="0" fillId="3" borderId="0" xfId="0" applyFill="1"/>
    <xf numFmtId="0" fontId="0" fillId="4" borderId="0" xfId="0" applyFill="1"/>
    <xf numFmtId="2" fontId="0" fillId="3" borderId="1" xfId="2" applyNumberFormat="1" applyFont="1" applyFill="1" applyBorder="1"/>
    <xf numFmtId="0" fontId="0" fillId="0" borderId="4" xfId="0" applyBorder="1"/>
    <xf numFmtId="0" fontId="0" fillId="0" borderId="5" xfId="0" applyBorder="1"/>
    <xf numFmtId="0" fontId="3" fillId="0" borderId="2" xfId="0" applyFont="1" applyBorder="1" applyAlignment="1">
      <alignment horizontal="center"/>
    </xf>
    <xf numFmtId="0" fontId="3" fillId="0" borderId="3" xfId="0" applyFont="1" applyBorder="1" applyAlignment="1">
      <alignment horizontal="center"/>
    </xf>
    <xf numFmtId="44" fontId="0" fillId="5" borderId="0" xfId="1" applyFont="1" applyFill="1"/>
    <xf numFmtId="0" fontId="0" fillId="3" borderId="4" xfId="0" applyFill="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2" fillId="0" borderId="11" xfId="0" applyFont="1" applyBorder="1"/>
    <xf numFmtId="0" fontId="0" fillId="6" borderId="1" xfId="0" applyFill="1" applyBorder="1"/>
    <xf numFmtId="44" fontId="4" fillId="7" borderId="0" xfId="0" applyNumberFormat="1" applyFont="1" applyFill="1"/>
    <xf numFmtId="44" fontId="0" fillId="0" borderId="0" xfId="0" applyNumberFormat="1"/>
    <xf numFmtId="0" fontId="0" fillId="6" borderId="4" xfId="0" applyFill="1" applyBorder="1"/>
    <xf numFmtId="0" fontId="0" fillId="6" borderId="5" xfId="0" applyFill="1" applyBorder="1"/>
    <xf numFmtId="0" fontId="0" fillId="0" borderId="14" xfId="0" applyBorder="1"/>
    <xf numFmtId="0" fontId="0" fillId="0" borderId="15" xfId="0" applyBorder="1"/>
    <xf numFmtId="10" fontId="0" fillId="0" borderId="16" xfId="2" applyNumberFormat="1" applyFont="1" applyBorder="1"/>
    <xf numFmtId="0" fontId="0" fillId="0" borderId="13" xfId="0" applyBorder="1"/>
    <xf numFmtId="0" fontId="0" fillId="0" borderId="12" xfId="0" applyBorder="1"/>
    <xf numFmtId="0" fontId="2" fillId="0" borderId="0" xfId="0" applyFont="1" applyAlignment="1">
      <alignment vertical="top"/>
    </xf>
    <xf numFmtId="0" fontId="0" fillId="0" borderId="0" xfId="0" applyAlignment="1">
      <alignment horizontal="center" wrapText="1"/>
    </xf>
    <xf numFmtId="0" fontId="0" fillId="0" borderId="0" xfId="0" applyAlignment="1">
      <alignment wrapText="1"/>
    </xf>
    <xf numFmtId="0" fontId="0" fillId="0" borderId="6"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xf>
    <xf numFmtId="0" fontId="0" fillId="0" borderId="12" xfId="0" applyBorder="1" applyAlignment="1">
      <alignment horizontal="left" vertical="top"/>
    </xf>
    <xf numFmtId="0" fontId="0" fillId="0" borderId="0" xfId="0" applyAlignment="1">
      <alignment horizontal="left" vertical="top"/>
    </xf>
    <xf numFmtId="0" fontId="0" fillId="0" borderId="13"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5" fillId="0" borderId="6" xfId="0" applyFont="1" applyBorder="1" applyAlignment="1">
      <alignment horizontal="left" vertical="top" wrapText="1"/>
    </xf>
    <xf numFmtId="0" fontId="5" fillId="0" borderId="7" xfId="0" applyFont="1" applyBorder="1" applyAlignment="1">
      <alignment horizontal="left" vertical="top"/>
    </xf>
    <xf numFmtId="0" fontId="5" fillId="0" borderId="8" xfId="0" applyFont="1" applyBorder="1" applyAlignment="1">
      <alignment horizontal="left" vertical="top"/>
    </xf>
    <xf numFmtId="0" fontId="5" fillId="0" borderId="12" xfId="0" applyFont="1" applyBorder="1" applyAlignment="1">
      <alignment horizontal="left" vertical="top"/>
    </xf>
    <xf numFmtId="0" fontId="5" fillId="0" borderId="0" xfId="0" applyFont="1" applyAlignment="1">
      <alignment horizontal="left" vertical="top"/>
    </xf>
    <xf numFmtId="0" fontId="5" fillId="0" borderId="13" xfId="0" applyFont="1" applyBorder="1" applyAlignment="1">
      <alignment horizontal="left" vertical="top"/>
    </xf>
    <xf numFmtId="0" fontId="5" fillId="0" borderId="9" xfId="0" applyFont="1" applyBorder="1" applyAlignment="1">
      <alignment horizontal="left" vertical="top"/>
    </xf>
    <xf numFmtId="0" fontId="5" fillId="0" borderId="10" xfId="0" applyFont="1" applyBorder="1" applyAlignment="1">
      <alignment horizontal="left" vertical="top"/>
    </xf>
    <xf numFmtId="0" fontId="5" fillId="0" borderId="11" xfId="0" applyFont="1" applyBorder="1" applyAlignment="1">
      <alignment horizontal="left" vertical="top"/>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13"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6" xfId="0" applyFont="1" applyBorder="1" applyAlignment="1">
      <alignment horizontal="left" wrapText="1"/>
    </xf>
    <xf numFmtId="0" fontId="2" fillId="0" borderId="7" xfId="0" applyFont="1" applyBorder="1" applyAlignment="1">
      <alignment horizontal="left"/>
    </xf>
    <xf numFmtId="0" fontId="2" fillId="0" borderId="8" xfId="0" applyFont="1" applyBorder="1" applyAlignment="1">
      <alignment horizontal="left"/>
    </xf>
    <xf numFmtId="0" fontId="2" fillId="0" borderId="12" xfId="0" applyFont="1" applyBorder="1" applyAlignment="1">
      <alignment horizontal="left"/>
    </xf>
    <xf numFmtId="0" fontId="2" fillId="0" borderId="0" xfId="0" applyFont="1" applyAlignment="1">
      <alignment horizontal="left"/>
    </xf>
    <xf numFmtId="0" fontId="2" fillId="0" borderId="13" xfId="0" applyFont="1" applyBorder="1" applyAlignment="1">
      <alignment horizontal="left"/>
    </xf>
    <xf numFmtId="0" fontId="2" fillId="0" borderId="9" xfId="0" applyFont="1" applyBorder="1" applyAlignment="1">
      <alignment horizontal="left"/>
    </xf>
    <xf numFmtId="0" fontId="2" fillId="0" borderId="10" xfId="0" applyFont="1" applyBorder="1" applyAlignment="1">
      <alignment horizontal="left"/>
    </xf>
    <xf numFmtId="0" fontId="2" fillId="0" borderId="11" xfId="0" applyFont="1" applyBorder="1" applyAlignment="1">
      <alignment horizontal="left"/>
    </xf>
    <xf numFmtId="0" fontId="2" fillId="0" borderId="7" xfId="0" applyFont="1" applyBorder="1" applyAlignment="1">
      <alignment horizontal="left" vertical="top"/>
    </xf>
    <xf numFmtId="0" fontId="2" fillId="0" borderId="8" xfId="0" applyFont="1" applyBorder="1" applyAlignment="1">
      <alignment horizontal="left" vertical="top"/>
    </xf>
    <xf numFmtId="0" fontId="2" fillId="0" borderId="12" xfId="0" applyFont="1" applyBorder="1" applyAlignment="1">
      <alignment horizontal="left" vertical="top"/>
    </xf>
    <xf numFmtId="0" fontId="2" fillId="0" borderId="0" xfId="0" applyFont="1" applyAlignment="1">
      <alignment horizontal="left" vertical="top"/>
    </xf>
    <xf numFmtId="0" fontId="2" fillId="0" borderId="13"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0" fillId="0" borderId="4" xfId="0" applyFill="1" applyBorder="1" applyAlignment="1"/>
    <xf numFmtId="0" fontId="0" fillId="0" borderId="5" xfId="0" applyFill="1" applyBorder="1" applyAlignment="1"/>
    <xf numFmtId="0" fontId="3" fillId="0" borderId="2" xfId="0" applyFont="1" applyFill="1" applyBorder="1" applyAlignment="1">
      <alignment horizontal="center"/>
    </xf>
    <xf numFmtId="0" fontId="3" fillId="0" borderId="3" xfId="0" applyFont="1" applyFill="1" applyBorder="1" applyAlignment="1">
      <alignment horizontal="center"/>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F2812-A3B6-F348-B9F9-2C0D66168ED6}">
  <dimension ref="A1:H57"/>
  <sheetViews>
    <sheetView showGridLines="0" topLeftCell="A4" workbookViewId="0">
      <selection activeCell="B29" sqref="B29:H33"/>
    </sheetView>
  </sheetViews>
  <sheetFormatPr baseColWidth="10" defaultRowHeight="16" x14ac:dyDescent="0.2"/>
  <cols>
    <col min="1" max="1" width="2.33203125" customWidth="1"/>
    <col min="2" max="2" width="6.33203125" bestFit="1" customWidth="1"/>
    <col min="3" max="3" width="21.6640625" bestFit="1" customWidth="1"/>
    <col min="4" max="4" width="12.1640625" bestFit="1" customWidth="1"/>
    <col min="5" max="5" width="12.83203125" bestFit="1" customWidth="1"/>
    <col min="6" max="6" width="10" bestFit="1" customWidth="1"/>
    <col min="7" max="7" width="14.6640625" customWidth="1"/>
    <col min="8" max="8" width="12.1640625" bestFit="1" customWidth="1"/>
  </cols>
  <sheetData>
    <row r="1" spans="1:8" x14ac:dyDescent="0.2">
      <c r="A1" s="1" t="s">
        <v>22</v>
      </c>
    </row>
    <row r="2" spans="1:8" x14ac:dyDescent="0.2">
      <c r="A2" s="1" t="s">
        <v>23</v>
      </c>
    </row>
    <row r="3" spans="1:8" x14ac:dyDescent="0.2">
      <c r="A3" s="1" t="s">
        <v>24</v>
      </c>
    </row>
    <row r="6" spans="1:8" ht="17" thickBot="1" x14ac:dyDescent="0.25">
      <c r="A6" t="s">
        <v>25</v>
      </c>
    </row>
    <row r="7" spans="1:8" x14ac:dyDescent="0.2">
      <c r="B7" s="10"/>
      <c r="C7" s="10"/>
      <c r="D7" s="10" t="s">
        <v>28</v>
      </c>
      <c r="E7" s="10" t="s">
        <v>30</v>
      </c>
      <c r="F7" s="10" t="s">
        <v>32</v>
      </c>
      <c r="G7" s="10" t="s">
        <v>34</v>
      </c>
      <c r="H7" s="10" t="s">
        <v>34</v>
      </c>
    </row>
    <row r="8" spans="1:8" ht="17" thickBot="1" x14ac:dyDescent="0.25">
      <c r="B8" s="11" t="s">
        <v>26</v>
      </c>
      <c r="C8" s="11" t="s">
        <v>27</v>
      </c>
      <c r="D8" s="11" t="s">
        <v>29</v>
      </c>
      <c r="E8" s="11" t="s">
        <v>31</v>
      </c>
      <c r="F8" s="11" t="s">
        <v>33</v>
      </c>
      <c r="G8" s="11" t="s">
        <v>35</v>
      </c>
      <c r="H8" s="11" t="s">
        <v>36</v>
      </c>
    </row>
    <row r="9" spans="1:8" x14ac:dyDescent="0.2">
      <c r="B9" s="8" t="s">
        <v>42</v>
      </c>
      <c r="C9" s="13" t="s">
        <v>1</v>
      </c>
      <c r="D9" s="8">
        <v>0</v>
      </c>
      <c r="E9" s="8">
        <v>177.77777777777862</v>
      </c>
      <c r="F9" s="8">
        <v>300</v>
      </c>
      <c r="G9" s="8">
        <v>1E+30</v>
      </c>
      <c r="H9" s="8">
        <v>177.77777777777862</v>
      </c>
    </row>
    <row r="10" spans="1:8" x14ac:dyDescent="0.2">
      <c r="B10" s="8" t="s">
        <v>43</v>
      </c>
      <c r="C10" s="13" t="s">
        <v>2</v>
      </c>
      <c r="D10" s="8">
        <v>450</v>
      </c>
      <c r="E10" s="8">
        <v>0</v>
      </c>
      <c r="F10" s="8">
        <v>0</v>
      </c>
      <c r="G10" s="8">
        <v>177.77777777777862</v>
      </c>
      <c r="H10" s="8">
        <v>1E+30</v>
      </c>
    </row>
    <row r="11" spans="1:8" x14ac:dyDescent="0.2">
      <c r="B11" s="8" t="s">
        <v>44</v>
      </c>
      <c r="C11" s="13" t="s">
        <v>3</v>
      </c>
      <c r="D11" s="8">
        <v>0</v>
      </c>
      <c r="E11" s="8">
        <v>266.6666666666664</v>
      </c>
      <c r="F11" s="8">
        <v>700</v>
      </c>
      <c r="G11" s="8">
        <v>1E+30</v>
      </c>
      <c r="H11" s="8">
        <v>266.6666666666664</v>
      </c>
    </row>
    <row r="12" spans="1:8" x14ac:dyDescent="0.2">
      <c r="B12" s="8" t="s">
        <v>45</v>
      </c>
      <c r="C12" s="8" t="s">
        <v>1</v>
      </c>
      <c r="D12" s="8">
        <v>0</v>
      </c>
      <c r="E12" s="8">
        <v>-799.99999999999886</v>
      </c>
      <c r="F12" s="8">
        <v>0</v>
      </c>
      <c r="G12" s="8">
        <v>1E+30</v>
      </c>
      <c r="H12" s="8">
        <v>799.99999999999886</v>
      </c>
    </row>
    <row r="13" spans="1:8" x14ac:dyDescent="0.2">
      <c r="B13" s="8" t="s">
        <v>46</v>
      </c>
      <c r="C13" s="8" t="s">
        <v>2</v>
      </c>
      <c r="D13" s="8">
        <v>422.22222222223627</v>
      </c>
      <c r="E13" s="8">
        <v>0</v>
      </c>
      <c r="F13" s="8">
        <v>400</v>
      </c>
      <c r="G13" s="8">
        <v>34.210526315788321</v>
      </c>
      <c r="H13" s="8">
        <v>4.5454545454545823</v>
      </c>
    </row>
    <row r="14" spans="1:8" x14ac:dyDescent="0.2">
      <c r="B14" s="8" t="s">
        <v>47</v>
      </c>
      <c r="C14" s="8" t="s">
        <v>3</v>
      </c>
      <c r="D14" s="8">
        <v>177.7777777777637</v>
      </c>
      <c r="E14" s="8">
        <v>0</v>
      </c>
      <c r="F14" s="8">
        <v>500</v>
      </c>
      <c r="G14" s="8">
        <v>4.5454545454545823</v>
      </c>
      <c r="H14" s="8">
        <v>34.210526315788321</v>
      </c>
    </row>
    <row r="15" spans="1:8" x14ac:dyDescent="0.2">
      <c r="B15" s="8" t="s">
        <v>48</v>
      </c>
      <c r="C15" s="13" t="s">
        <v>1</v>
      </c>
      <c r="D15" s="8">
        <v>0</v>
      </c>
      <c r="E15" s="8">
        <v>11.111111111111526</v>
      </c>
      <c r="F15" s="8">
        <v>600</v>
      </c>
      <c r="G15" s="8">
        <v>1E+30</v>
      </c>
      <c r="H15" s="8">
        <v>11.111111111111526</v>
      </c>
    </row>
    <row r="16" spans="1:8" x14ac:dyDescent="0.2">
      <c r="B16" s="8" t="s">
        <v>49</v>
      </c>
      <c r="C16" s="13" t="s">
        <v>2</v>
      </c>
      <c r="D16" s="8">
        <v>227.7777777777645</v>
      </c>
      <c r="E16" s="8">
        <v>0</v>
      </c>
      <c r="F16" s="8">
        <v>300</v>
      </c>
      <c r="G16" s="8">
        <v>4.5454545454545823</v>
      </c>
      <c r="H16" s="8">
        <v>34.210526315788321</v>
      </c>
    </row>
    <row r="17" spans="1:8" x14ac:dyDescent="0.2">
      <c r="B17" s="8" t="s">
        <v>50</v>
      </c>
      <c r="C17" s="13" t="s">
        <v>3</v>
      </c>
      <c r="D17" s="8">
        <v>322.22222222223547</v>
      </c>
      <c r="E17" s="8">
        <v>0</v>
      </c>
      <c r="F17" s="8">
        <v>200</v>
      </c>
      <c r="G17" s="8">
        <v>34.210526315788321</v>
      </c>
      <c r="H17" s="8">
        <v>7.6923076923075984</v>
      </c>
    </row>
    <row r="18" spans="1:8" x14ac:dyDescent="0.2">
      <c r="B18" s="8" t="s">
        <v>51</v>
      </c>
      <c r="C18" s="8" t="s">
        <v>1</v>
      </c>
      <c r="D18" s="8">
        <v>350</v>
      </c>
      <c r="E18" s="8">
        <v>0</v>
      </c>
      <c r="F18" s="8">
        <v>200</v>
      </c>
      <c r="G18" s="8">
        <v>366.66666666666572</v>
      </c>
      <c r="H18" s="8">
        <v>1E+30</v>
      </c>
    </row>
    <row r="19" spans="1:8" x14ac:dyDescent="0.2">
      <c r="B19" s="8" t="s">
        <v>52</v>
      </c>
      <c r="C19" s="8" t="s">
        <v>2</v>
      </c>
      <c r="D19" s="8">
        <v>0</v>
      </c>
      <c r="E19" s="8">
        <v>366.66666666666572</v>
      </c>
      <c r="F19" s="8">
        <v>500</v>
      </c>
      <c r="G19" s="8">
        <v>1E+30</v>
      </c>
      <c r="H19" s="8">
        <v>366.66666666666572</v>
      </c>
    </row>
    <row r="20" spans="1:8" x14ac:dyDescent="0.2">
      <c r="B20" s="8" t="s">
        <v>53</v>
      </c>
      <c r="C20" s="8" t="s">
        <v>3</v>
      </c>
      <c r="D20" s="8">
        <v>0</v>
      </c>
      <c r="E20" s="8">
        <v>-433.33333333333189</v>
      </c>
      <c r="F20" s="8">
        <v>0</v>
      </c>
      <c r="G20" s="8">
        <v>1E+30</v>
      </c>
      <c r="H20" s="8">
        <v>433.33333333333189</v>
      </c>
    </row>
    <row r="21" spans="1:8" x14ac:dyDescent="0.2">
      <c r="B21" s="8" t="s">
        <v>54</v>
      </c>
      <c r="C21" s="13" t="s">
        <v>1</v>
      </c>
      <c r="D21" s="8">
        <v>366.66666666666362</v>
      </c>
      <c r="E21" s="8">
        <v>0</v>
      </c>
      <c r="F21" s="8">
        <v>0</v>
      </c>
      <c r="G21" s="8">
        <v>16.666666666666753</v>
      </c>
      <c r="H21" s="8">
        <v>108.33333333332993</v>
      </c>
    </row>
    <row r="22" spans="1:8" x14ac:dyDescent="0.2">
      <c r="B22" s="8" t="s">
        <v>55</v>
      </c>
      <c r="C22" s="13" t="s">
        <v>2</v>
      </c>
      <c r="D22" s="8">
        <v>0</v>
      </c>
      <c r="E22" s="8">
        <v>233.33333333333266</v>
      </c>
      <c r="F22" s="8">
        <v>0</v>
      </c>
      <c r="G22" s="8">
        <v>1E+30</v>
      </c>
      <c r="H22" s="8">
        <v>233.33333333333266</v>
      </c>
    </row>
    <row r="23" spans="1:8" x14ac:dyDescent="0.2">
      <c r="B23" s="8" t="s">
        <v>56</v>
      </c>
      <c r="C23" s="13" t="s">
        <v>3</v>
      </c>
      <c r="D23" s="8">
        <v>133.33333333333641</v>
      </c>
      <c r="E23" s="8">
        <v>0</v>
      </c>
      <c r="F23" s="8">
        <v>400</v>
      </c>
      <c r="G23" s="8">
        <v>108.33333333332993</v>
      </c>
      <c r="H23" s="8">
        <v>16.666666666666753</v>
      </c>
    </row>
    <row r="24" spans="1:8" x14ac:dyDescent="0.2">
      <c r="B24" s="8" t="s">
        <v>57</v>
      </c>
      <c r="C24" s="8" t="s">
        <v>1</v>
      </c>
      <c r="D24" s="8">
        <v>83.333333333333854</v>
      </c>
      <c r="E24" s="8">
        <v>0</v>
      </c>
      <c r="F24" s="8">
        <v>500</v>
      </c>
      <c r="G24" s="8">
        <v>33.33333333333605</v>
      </c>
      <c r="H24" s="8">
        <v>166.66666666666472</v>
      </c>
    </row>
    <row r="25" spans="1:8" x14ac:dyDescent="0.2">
      <c r="B25" s="8" t="s">
        <v>58</v>
      </c>
      <c r="C25" s="8" t="s">
        <v>2</v>
      </c>
      <c r="D25" s="8">
        <v>0</v>
      </c>
      <c r="E25" s="8">
        <v>200.00000000000358</v>
      </c>
      <c r="F25" s="8">
        <v>300</v>
      </c>
      <c r="G25" s="8">
        <v>1E+30</v>
      </c>
      <c r="H25" s="8">
        <v>200.00000000000358</v>
      </c>
    </row>
    <row r="26" spans="1:8" ht="17" thickBot="1" x14ac:dyDescent="0.25">
      <c r="B26" s="9" t="s">
        <v>59</v>
      </c>
      <c r="C26" s="9" t="s">
        <v>3</v>
      </c>
      <c r="D26" s="9">
        <v>366.66666666666617</v>
      </c>
      <c r="E26" s="9">
        <v>0</v>
      </c>
      <c r="F26" s="9">
        <v>0</v>
      </c>
      <c r="G26" s="9">
        <v>166.66666666666461</v>
      </c>
      <c r="H26" s="9">
        <v>33.333333333336086</v>
      </c>
    </row>
    <row r="28" spans="1:8" ht="17" thickBot="1" x14ac:dyDescent="0.25">
      <c r="A28" t="s">
        <v>37</v>
      </c>
    </row>
    <row r="29" spans="1:8" x14ac:dyDescent="0.2">
      <c r="B29" s="10"/>
      <c r="C29" s="10"/>
      <c r="D29" s="10" t="s">
        <v>28</v>
      </c>
      <c r="E29" s="10" t="s">
        <v>38</v>
      </c>
      <c r="F29" s="10" t="s">
        <v>40</v>
      </c>
      <c r="G29" s="10" t="s">
        <v>34</v>
      </c>
      <c r="H29" s="10" t="s">
        <v>34</v>
      </c>
    </row>
    <row r="30" spans="1:8" ht="17" thickBot="1" x14ac:dyDescent="0.25">
      <c r="B30" s="11" t="s">
        <v>26</v>
      </c>
      <c r="C30" s="11" t="s">
        <v>27</v>
      </c>
      <c r="D30" s="11" t="s">
        <v>29</v>
      </c>
      <c r="E30" s="11" t="s">
        <v>39</v>
      </c>
      <c r="F30" s="11" t="s">
        <v>41</v>
      </c>
      <c r="G30" s="11" t="s">
        <v>35</v>
      </c>
      <c r="H30" s="11" t="s">
        <v>36</v>
      </c>
    </row>
    <row r="31" spans="1:8" x14ac:dyDescent="0.2">
      <c r="B31" s="8" t="s">
        <v>60</v>
      </c>
      <c r="C31" s="8" t="s">
        <v>61</v>
      </c>
      <c r="D31" s="8">
        <v>799.99999999999739</v>
      </c>
      <c r="E31" s="8">
        <v>0</v>
      </c>
      <c r="F31" s="8">
        <v>900</v>
      </c>
      <c r="G31" s="8">
        <v>1E+30</v>
      </c>
      <c r="H31" s="8">
        <v>100.00000000000254</v>
      </c>
    </row>
    <row r="32" spans="1:8" x14ac:dyDescent="0.2">
      <c r="B32" s="8" t="s">
        <v>62</v>
      </c>
      <c r="C32" s="8" t="s">
        <v>63</v>
      </c>
      <c r="D32" s="8">
        <v>1100.0000000000007</v>
      </c>
      <c r="E32" s="8">
        <v>-177.77777777777746</v>
      </c>
      <c r="F32" s="8">
        <v>1100</v>
      </c>
      <c r="G32" s="8">
        <v>36.36363636363258</v>
      </c>
      <c r="H32" s="8">
        <v>3.7735849056637698</v>
      </c>
    </row>
    <row r="33" spans="2:8" x14ac:dyDescent="0.2">
      <c r="B33" s="8" t="s">
        <v>64</v>
      </c>
      <c r="C33" s="8" t="s">
        <v>65</v>
      </c>
      <c r="D33" s="8">
        <v>1000.0000000000018</v>
      </c>
      <c r="E33" s="8">
        <v>-144.44444444444397</v>
      </c>
      <c r="F33" s="8">
        <v>1000</v>
      </c>
      <c r="G33" s="8">
        <v>42.105263157890121</v>
      </c>
      <c r="H33" s="8">
        <v>3.8834951456345483</v>
      </c>
    </row>
    <row r="34" spans="2:8" x14ac:dyDescent="0.2">
      <c r="B34" s="8" t="s">
        <v>66</v>
      </c>
      <c r="C34" s="8" t="s">
        <v>67</v>
      </c>
      <c r="D34" s="8">
        <v>269.33333333333235</v>
      </c>
      <c r="E34" s="8">
        <v>0</v>
      </c>
      <c r="F34" s="8">
        <v>0</v>
      </c>
      <c r="G34" s="8">
        <v>1E+30</v>
      </c>
      <c r="H34" s="8">
        <v>18.666666666666686</v>
      </c>
    </row>
    <row r="35" spans="2:8" x14ac:dyDescent="0.2">
      <c r="B35" s="8" t="s">
        <v>68</v>
      </c>
      <c r="C35" s="8" t="s">
        <v>67</v>
      </c>
      <c r="D35" s="8">
        <v>368.55555555555674</v>
      </c>
      <c r="E35" s="8">
        <v>0</v>
      </c>
      <c r="F35" s="8">
        <v>0</v>
      </c>
      <c r="G35" s="8">
        <v>1E+30</v>
      </c>
      <c r="H35" s="8">
        <v>27.444444444443512</v>
      </c>
    </row>
    <row r="36" spans="2:8" x14ac:dyDescent="0.2">
      <c r="B36" s="8" t="s">
        <v>69</v>
      </c>
      <c r="C36" s="8" t="s">
        <v>67</v>
      </c>
      <c r="D36" s="8">
        <v>339.11111111111092</v>
      </c>
      <c r="E36" s="8">
        <v>0</v>
      </c>
      <c r="F36" s="8">
        <v>0</v>
      </c>
      <c r="G36" s="8">
        <v>1E+30</v>
      </c>
      <c r="H36" s="8">
        <v>20.88888888888987</v>
      </c>
    </row>
    <row r="37" spans="2:8" x14ac:dyDescent="0.2">
      <c r="B37" s="8" t="s">
        <v>66</v>
      </c>
      <c r="C37" s="8" t="s">
        <v>67</v>
      </c>
      <c r="D37" s="8">
        <v>269.33333333333235</v>
      </c>
      <c r="E37" s="8">
        <v>0</v>
      </c>
      <c r="F37" s="8">
        <v>0</v>
      </c>
      <c r="G37" s="8">
        <v>29.333333333333123</v>
      </c>
      <c r="H37" s="8">
        <v>1E+30</v>
      </c>
    </row>
    <row r="38" spans="2:8" x14ac:dyDescent="0.2">
      <c r="B38" s="8" t="s">
        <v>68</v>
      </c>
      <c r="C38" s="8" t="s">
        <v>67</v>
      </c>
      <c r="D38" s="8">
        <v>368.55555555555674</v>
      </c>
      <c r="E38" s="8">
        <v>0</v>
      </c>
      <c r="F38" s="8">
        <v>0</v>
      </c>
      <c r="G38" s="8">
        <v>38.555555555556538</v>
      </c>
      <c r="H38" s="8">
        <v>1E+30</v>
      </c>
    </row>
    <row r="39" spans="2:8" x14ac:dyDescent="0.2">
      <c r="B39" s="8" t="s">
        <v>69</v>
      </c>
      <c r="C39" s="8" t="s">
        <v>67</v>
      </c>
      <c r="D39" s="8">
        <v>339.11111111111092</v>
      </c>
      <c r="E39" s="8">
        <v>0</v>
      </c>
      <c r="F39" s="8">
        <v>0</v>
      </c>
      <c r="G39" s="8">
        <v>39.111111111110311</v>
      </c>
      <c r="H39" s="8">
        <v>1E+30</v>
      </c>
    </row>
    <row r="40" spans="2:8" x14ac:dyDescent="0.2">
      <c r="B40" s="8" t="s">
        <v>70</v>
      </c>
      <c r="C40" s="8" t="s">
        <v>71</v>
      </c>
      <c r="D40" s="8">
        <v>287.99999999999909</v>
      </c>
      <c r="E40" s="8">
        <v>-2777.7777777777951</v>
      </c>
      <c r="F40" s="8">
        <v>0</v>
      </c>
      <c r="G40" s="8">
        <v>0.25806451612926551</v>
      </c>
      <c r="H40" s="8">
        <v>2.9090909090906072</v>
      </c>
    </row>
    <row r="41" spans="2:8" x14ac:dyDescent="0.2">
      <c r="B41" s="8" t="s">
        <v>72</v>
      </c>
      <c r="C41" s="8" t="s">
        <v>71</v>
      </c>
      <c r="D41" s="8">
        <v>362.1111111111108</v>
      </c>
      <c r="E41" s="8">
        <v>0</v>
      </c>
      <c r="F41" s="8">
        <v>0</v>
      </c>
      <c r="G41" s="8">
        <v>1E+30</v>
      </c>
      <c r="H41" s="8">
        <v>33.888888888889504</v>
      </c>
    </row>
    <row r="42" spans="2:8" x14ac:dyDescent="0.2">
      <c r="B42" s="8" t="s">
        <v>73</v>
      </c>
      <c r="C42" s="8" t="s">
        <v>71</v>
      </c>
      <c r="D42" s="8">
        <v>300.88888888889016</v>
      </c>
      <c r="E42" s="8">
        <v>0</v>
      </c>
      <c r="F42" s="8">
        <v>0</v>
      </c>
      <c r="G42" s="8">
        <v>1E+30</v>
      </c>
      <c r="H42" s="8">
        <v>59.111111111110624</v>
      </c>
    </row>
    <row r="43" spans="2:8" x14ac:dyDescent="0.2">
      <c r="B43" s="8" t="s">
        <v>70</v>
      </c>
      <c r="C43" s="8" t="s">
        <v>71</v>
      </c>
      <c r="D43" s="8">
        <v>287.99999999999909</v>
      </c>
      <c r="E43" s="8">
        <v>0</v>
      </c>
      <c r="F43" s="8">
        <v>0</v>
      </c>
      <c r="G43" s="8">
        <v>47.999999999999744</v>
      </c>
      <c r="H43" s="8">
        <v>1E+30</v>
      </c>
    </row>
    <row r="44" spans="2:8" x14ac:dyDescent="0.2">
      <c r="B44" s="8" t="s">
        <v>72</v>
      </c>
      <c r="C44" s="8" t="s">
        <v>71</v>
      </c>
      <c r="D44" s="8">
        <v>362.1111111111108</v>
      </c>
      <c r="E44" s="8">
        <v>0</v>
      </c>
      <c r="F44" s="8">
        <v>0</v>
      </c>
      <c r="G44" s="8">
        <v>32.11111111111056</v>
      </c>
      <c r="H44" s="8">
        <v>1E+30</v>
      </c>
    </row>
    <row r="45" spans="2:8" x14ac:dyDescent="0.2">
      <c r="B45" s="8" t="s">
        <v>73</v>
      </c>
      <c r="C45" s="8" t="s">
        <v>71</v>
      </c>
      <c r="D45" s="8">
        <v>300.88888888889016</v>
      </c>
      <c r="E45" s="8">
        <v>0</v>
      </c>
      <c r="F45" s="8">
        <v>0</v>
      </c>
      <c r="G45" s="8">
        <v>0.88888888888971351</v>
      </c>
      <c r="H45" s="8">
        <v>1E+30</v>
      </c>
    </row>
    <row r="46" spans="2:8" x14ac:dyDescent="0.2">
      <c r="B46" s="8" t="s">
        <v>74</v>
      </c>
      <c r="C46" s="8" t="s">
        <v>75</v>
      </c>
      <c r="D46" s="8">
        <v>242.66666666666603</v>
      </c>
      <c r="E46" s="8">
        <v>0</v>
      </c>
      <c r="F46" s="8">
        <v>0</v>
      </c>
      <c r="G46" s="8">
        <v>1E+30</v>
      </c>
      <c r="H46" s="8">
        <v>45.333333333332888</v>
      </c>
    </row>
    <row r="47" spans="2:8" x14ac:dyDescent="0.2">
      <c r="B47" s="8" t="s">
        <v>76</v>
      </c>
      <c r="C47" s="8" t="s">
        <v>75</v>
      </c>
      <c r="D47" s="8">
        <v>369.33333333333326</v>
      </c>
      <c r="E47" s="8">
        <v>0</v>
      </c>
      <c r="F47" s="8">
        <v>0</v>
      </c>
      <c r="G47" s="8">
        <v>1E+30</v>
      </c>
      <c r="H47" s="8">
        <v>26.666666666667162</v>
      </c>
    </row>
    <row r="48" spans="2:8" x14ac:dyDescent="0.2">
      <c r="B48" s="8" t="s">
        <v>77</v>
      </c>
      <c r="C48" s="8" t="s">
        <v>75</v>
      </c>
      <c r="D48" s="8">
        <v>360.00000000000074</v>
      </c>
      <c r="E48" s="8">
        <v>-6666.6666666666697</v>
      </c>
      <c r="F48" s="8">
        <v>0</v>
      </c>
      <c r="G48" s="8">
        <v>5.3333333333326909</v>
      </c>
      <c r="H48" s="8">
        <v>0.66666666666724683</v>
      </c>
    </row>
    <row r="49" spans="2:8" x14ac:dyDescent="0.2">
      <c r="B49" s="8" t="s">
        <v>74</v>
      </c>
      <c r="C49" s="8" t="s">
        <v>75</v>
      </c>
      <c r="D49" s="8">
        <v>242.66666666666603</v>
      </c>
      <c r="E49" s="8">
        <v>0</v>
      </c>
      <c r="F49" s="8">
        <v>0</v>
      </c>
      <c r="G49" s="8">
        <v>2.6666666666669396</v>
      </c>
      <c r="H49" s="8">
        <v>1E+30</v>
      </c>
    </row>
    <row r="50" spans="2:8" x14ac:dyDescent="0.2">
      <c r="B50" s="8" t="s">
        <v>76</v>
      </c>
      <c r="C50" s="8" t="s">
        <v>75</v>
      </c>
      <c r="D50" s="8">
        <v>369.33333333333326</v>
      </c>
      <c r="E50" s="8">
        <v>0</v>
      </c>
      <c r="F50" s="8">
        <v>0</v>
      </c>
      <c r="G50" s="8">
        <v>39.333333333332945</v>
      </c>
      <c r="H50" s="8">
        <v>1E+30</v>
      </c>
    </row>
    <row r="51" spans="2:8" x14ac:dyDescent="0.2">
      <c r="B51" s="8" t="s">
        <v>77</v>
      </c>
      <c r="C51" s="8" t="s">
        <v>75</v>
      </c>
      <c r="D51" s="8">
        <v>360.00000000000074</v>
      </c>
      <c r="E51" s="8">
        <v>0</v>
      </c>
      <c r="F51" s="8">
        <v>0</v>
      </c>
      <c r="G51" s="8">
        <v>60.000000000000291</v>
      </c>
      <c r="H51" s="8">
        <v>1E+30</v>
      </c>
    </row>
    <row r="52" spans="2:8" x14ac:dyDescent="0.2">
      <c r="B52" s="8" t="s">
        <v>78</v>
      </c>
      <c r="C52" s="8" t="s">
        <v>14</v>
      </c>
      <c r="D52" s="8">
        <v>450</v>
      </c>
      <c r="E52" s="8">
        <v>177.77777777777746</v>
      </c>
      <c r="F52" s="8">
        <v>450</v>
      </c>
      <c r="G52" s="8">
        <v>3.7735849056637698</v>
      </c>
      <c r="H52" s="8">
        <v>36.36363636363258</v>
      </c>
    </row>
    <row r="53" spans="2:8" x14ac:dyDescent="0.2">
      <c r="B53" s="8" t="s">
        <v>79</v>
      </c>
      <c r="C53" s="8" t="s">
        <v>14</v>
      </c>
      <c r="D53" s="8">
        <v>600</v>
      </c>
      <c r="E53" s="8">
        <v>577.77777777777703</v>
      </c>
      <c r="F53" s="8">
        <v>600</v>
      </c>
      <c r="G53" s="8">
        <v>3.7735849056637742</v>
      </c>
      <c r="H53" s="8">
        <v>36.363636363632622</v>
      </c>
    </row>
    <row r="54" spans="2:8" x14ac:dyDescent="0.2">
      <c r="B54" s="8" t="s">
        <v>80</v>
      </c>
      <c r="C54" s="8" t="s">
        <v>14</v>
      </c>
      <c r="D54" s="8">
        <v>550</v>
      </c>
      <c r="E54" s="8">
        <v>477.77777777777624</v>
      </c>
      <c r="F54" s="8">
        <v>550</v>
      </c>
      <c r="G54" s="8">
        <v>3.7735849056637534</v>
      </c>
      <c r="H54" s="8">
        <v>36.363636363632452</v>
      </c>
    </row>
    <row r="55" spans="2:8" x14ac:dyDescent="0.2">
      <c r="B55" s="8" t="s">
        <v>81</v>
      </c>
      <c r="C55" s="8" t="s">
        <v>14</v>
      </c>
      <c r="D55" s="8">
        <v>350</v>
      </c>
      <c r="E55" s="8">
        <v>311.1111111111116</v>
      </c>
      <c r="F55" s="8">
        <v>350</v>
      </c>
      <c r="G55" s="8">
        <v>72.727272727265031</v>
      </c>
      <c r="H55" s="8">
        <v>6.4516129032316263</v>
      </c>
    </row>
    <row r="56" spans="2:8" x14ac:dyDescent="0.2">
      <c r="B56" s="8" t="s">
        <v>82</v>
      </c>
      <c r="C56" s="8" t="s">
        <v>14</v>
      </c>
      <c r="D56" s="8">
        <v>500</v>
      </c>
      <c r="E56" s="8">
        <v>-55.555555555555522</v>
      </c>
      <c r="F56" s="8">
        <v>500</v>
      </c>
      <c r="G56" s="8">
        <v>12.903225806463443</v>
      </c>
      <c r="H56" s="8">
        <v>145.45454545453222</v>
      </c>
    </row>
    <row r="57" spans="2:8" ht="17" thickBot="1" x14ac:dyDescent="0.25">
      <c r="B57" s="9" t="s">
        <v>83</v>
      </c>
      <c r="C57" s="9" t="s">
        <v>14</v>
      </c>
      <c r="D57" s="9">
        <v>450</v>
      </c>
      <c r="E57" s="9">
        <v>277.77777777777561</v>
      </c>
      <c r="F57" s="9">
        <v>450</v>
      </c>
      <c r="G57" s="9">
        <v>3.2258064516158069</v>
      </c>
      <c r="H57" s="9">
        <v>36.363636363632452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7DDA-4612-8A4A-9822-AE54AA7C8F15}">
  <dimension ref="A2:L31"/>
  <sheetViews>
    <sheetView workbookViewId="0">
      <selection activeCell="F11" sqref="F11"/>
    </sheetView>
  </sheetViews>
  <sheetFormatPr baseColWidth="10" defaultRowHeight="16" x14ac:dyDescent="0.2"/>
  <cols>
    <col min="1" max="1" width="13.33203125" customWidth="1"/>
    <col min="9" max="9" width="12.5" bestFit="1" customWidth="1"/>
  </cols>
  <sheetData>
    <row r="2" spans="1:12" x14ac:dyDescent="0.2">
      <c r="A2" s="1" t="s">
        <v>13</v>
      </c>
      <c r="K2" t="s">
        <v>101</v>
      </c>
    </row>
    <row r="3" spans="1:12" x14ac:dyDescent="0.2">
      <c r="K3" t="s">
        <v>97</v>
      </c>
    </row>
    <row r="4" spans="1:12" x14ac:dyDescent="0.2">
      <c r="A4" s="2" t="s">
        <v>0</v>
      </c>
      <c r="B4" s="2" t="s">
        <v>4</v>
      </c>
      <c r="C4" s="2" t="s">
        <v>5</v>
      </c>
      <c r="D4" s="2" t="s">
        <v>9</v>
      </c>
      <c r="F4" s="2" t="s">
        <v>1</v>
      </c>
      <c r="G4" s="2" t="s">
        <v>2</v>
      </c>
      <c r="H4" s="2" t="s">
        <v>3</v>
      </c>
      <c r="K4" t="s">
        <v>98</v>
      </c>
      <c r="L4">
        <v>33.33333333333605</v>
      </c>
    </row>
    <row r="5" spans="1:12" x14ac:dyDescent="0.2">
      <c r="A5" s="2">
        <v>1</v>
      </c>
      <c r="B5" s="7">
        <v>0.32</v>
      </c>
      <c r="C5" s="7">
        <v>0.38</v>
      </c>
      <c r="D5" s="7">
        <v>0.3</v>
      </c>
      <c r="F5" s="4">
        <v>300</v>
      </c>
      <c r="G5" s="4">
        <v>0</v>
      </c>
      <c r="H5" s="4">
        <v>700</v>
      </c>
      <c r="K5" t="s">
        <v>99</v>
      </c>
      <c r="L5">
        <v>20.000000000001631</v>
      </c>
    </row>
    <row r="6" spans="1:12" x14ac:dyDescent="0.2">
      <c r="A6" s="2">
        <v>2</v>
      </c>
      <c r="B6" s="7">
        <v>0.37</v>
      </c>
      <c r="C6" s="7">
        <v>0.28000000000000003</v>
      </c>
      <c r="D6" s="7">
        <v>0.35</v>
      </c>
      <c r="F6" s="4" t="s">
        <v>12</v>
      </c>
      <c r="G6" s="4">
        <v>400</v>
      </c>
      <c r="H6" s="4">
        <v>500</v>
      </c>
      <c r="K6" t="s">
        <v>100</v>
      </c>
      <c r="L6">
        <v>0</v>
      </c>
    </row>
    <row r="7" spans="1:12" x14ac:dyDescent="0.2">
      <c r="A7" s="2">
        <v>3</v>
      </c>
      <c r="B7" s="7">
        <v>0.3</v>
      </c>
      <c r="C7" s="7">
        <v>0.32</v>
      </c>
      <c r="D7" s="7">
        <v>0.38</v>
      </c>
      <c r="F7" s="4">
        <v>600</v>
      </c>
      <c r="G7" s="4">
        <v>300</v>
      </c>
      <c r="H7" s="4">
        <v>200</v>
      </c>
    </row>
    <row r="8" spans="1:12" x14ac:dyDescent="0.2">
      <c r="A8" s="2">
        <v>4</v>
      </c>
      <c r="B8" s="7">
        <v>0.28000000000000003</v>
      </c>
      <c r="C8" s="7">
        <v>0.4</v>
      </c>
      <c r="D8" s="7">
        <v>0.32</v>
      </c>
      <c r="F8" s="4">
        <v>200</v>
      </c>
      <c r="G8" s="4">
        <v>500</v>
      </c>
      <c r="H8" s="4" t="s">
        <v>12</v>
      </c>
    </row>
    <row r="9" spans="1:12" x14ac:dyDescent="0.2">
      <c r="A9" s="2">
        <v>5</v>
      </c>
      <c r="B9" s="7">
        <v>0.39</v>
      </c>
      <c r="C9" s="7">
        <v>0.34</v>
      </c>
      <c r="D9" s="7">
        <v>0.27</v>
      </c>
      <c r="F9" s="4">
        <v>0</v>
      </c>
      <c r="G9" s="4" t="s">
        <v>12</v>
      </c>
      <c r="H9" s="4">
        <v>400</v>
      </c>
    </row>
    <row r="10" spans="1:12" x14ac:dyDescent="0.2">
      <c r="A10" s="2">
        <v>6</v>
      </c>
      <c r="B10" s="7">
        <v>0.34</v>
      </c>
      <c r="C10" s="7">
        <v>0.28000000000000003</v>
      </c>
      <c r="D10" s="7">
        <v>0.38</v>
      </c>
      <c r="F10" s="4">
        <v>500</v>
      </c>
      <c r="G10" s="4">
        <v>300</v>
      </c>
      <c r="H10" s="4">
        <v>0</v>
      </c>
    </row>
    <row r="13" spans="1:12" x14ac:dyDescent="0.2">
      <c r="A13" s="2" t="s">
        <v>0</v>
      </c>
      <c r="B13" s="2" t="s">
        <v>1</v>
      </c>
      <c r="C13" s="2" t="s">
        <v>2</v>
      </c>
      <c r="D13" s="2" t="s">
        <v>3</v>
      </c>
      <c r="E13" t="s">
        <v>14</v>
      </c>
      <c r="G13" t="s">
        <v>15</v>
      </c>
    </row>
    <row r="14" spans="1:12" x14ac:dyDescent="0.2">
      <c r="A14" s="2">
        <v>1</v>
      </c>
      <c r="B14" s="3">
        <v>0</v>
      </c>
      <c r="C14" s="3">
        <v>450</v>
      </c>
      <c r="D14" s="3">
        <v>0</v>
      </c>
      <c r="E14" s="2">
        <f>SUM(B14:D14)</f>
        <v>450</v>
      </c>
      <c r="F14" t="s">
        <v>11</v>
      </c>
      <c r="G14" s="4">
        <v>450</v>
      </c>
    </row>
    <row r="15" spans="1:12" x14ac:dyDescent="0.2">
      <c r="A15" s="2">
        <v>2</v>
      </c>
      <c r="B15" s="6">
        <v>0</v>
      </c>
      <c r="C15" s="3">
        <v>422.22222222223627</v>
      </c>
      <c r="D15" s="3">
        <v>177.7777777777637</v>
      </c>
      <c r="E15" s="2">
        <f t="shared" ref="E15:E19" si="0">SUM(B15:D15)</f>
        <v>600</v>
      </c>
      <c r="F15" t="s">
        <v>11</v>
      </c>
      <c r="G15" s="4">
        <v>600</v>
      </c>
    </row>
    <row r="16" spans="1:12" x14ac:dyDescent="0.2">
      <c r="A16" s="2">
        <v>3</v>
      </c>
      <c r="B16" s="3">
        <v>0</v>
      </c>
      <c r="C16" s="3">
        <v>227.7777777777645</v>
      </c>
      <c r="D16" s="3">
        <v>322.22222222223547</v>
      </c>
      <c r="E16" s="2">
        <f t="shared" si="0"/>
        <v>550</v>
      </c>
      <c r="F16" t="s">
        <v>11</v>
      </c>
      <c r="G16" s="4">
        <v>550</v>
      </c>
    </row>
    <row r="17" spans="1:9" x14ac:dyDescent="0.2">
      <c r="A17" s="2">
        <v>4</v>
      </c>
      <c r="B17" s="3">
        <v>350</v>
      </c>
      <c r="C17" s="3">
        <v>0</v>
      </c>
      <c r="D17" s="6">
        <v>0</v>
      </c>
      <c r="E17" s="2">
        <f t="shared" si="0"/>
        <v>350</v>
      </c>
      <c r="F17" t="s">
        <v>11</v>
      </c>
      <c r="G17" s="4">
        <v>350</v>
      </c>
    </row>
    <row r="18" spans="1:9" x14ac:dyDescent="0.2">
      <c r="A18" s="2">
        <v>5</v>
      </c>
      <c r="B18" s="3">
        <v>366.66666666666362</v>
      </c>
      <c r="C18" s="6">
        <v>0</v>
      </c>
      <c r="D18" s="3">
        <v>133.33333333333641</v>
      </c>
      <c r="E18" s="2">
        <f t="shared" si="0"/>
        <v>500</v>
      </c>
      <c r="F18" t="s">
        <v>11</v>
      </c>
      <c r="G18" s="4">
        <v>500</v>
      </c>
    </row>
    <row r="19" spans="1:9" x14ac:dyDescent="0.2">
      <c r="A19" s="2">
        <v>6</v>
      </c>
      <c r="B19" s="3">
        <v>83.333333333333854</v>
      </c>
      <c r="C19" s="3">
        <v>0</v>
      </c>
      <c r="D19" s="3">
        <v>366.66666666666617</v>
      </c>
      <c r="E19" s="2">
        <f t="shared" si="0"/>
        <v>450</v>
      </c>
      <c r="F19" t="s">
        <v>11</v>
      </c>
      <c r="G19" s="4">
        <v>450</v>
      </c>
    </row>
    <row r="20" spans="1:9" x14ac:dyDescent="0.2">
      <c r="A20" t="s">
        <v>16</v>
      </c>
      <c r="B20">
        <f>SUM(B14:B19)</f>
        <v>799.99999999999739</v>
      </c>
      <c r="C20">
        <f t="shared" ref="C20:D20" si="1">SUM(C14:C19)</f>
        <v>1100.0000000000007</v>
      </c>
      <c r="D20">
        <f t="shared" si="1"/>
        <v>1000.0000000000018</v>
      </c>
      <c r="G20" s="5"/>
    </row>
    <row r="21" spans="1:9" x14ac:dyDescent="0.2">
      <c r="B21" t="s">
        <v>10</v>
      </c>
      <c r="C21" t="s">
        <v>10</v>
      </c>
      <c r="D21" t="s">
        <v>10</v>
      </c>
    </row>
    <row r="22" spans="1:9" x14ac:dyDescent="0.2">
      <c r="A22" t="s">
        <v>17</v>
      </c>
      <c r="B22" s="5">
        <v>900</v>
      </c>
      <c r="C22" s="5">
        <v>1100</v>
      </c>
      <c r="D22" s="5">
        <v>1000</v>
      </c>
      <c r="I22" t="s">
        <v>18</v>
      </c>
    </row>
    <row r="23" spans="1:9" x14ac:dyDescent="0.2">
      <c r="I23" s="12">
        <f>SUMPRODUCT(F5:H10,B14:D19)</f>
        <v>555555.55555555434</v>
      </c>
    </row>
    <row r="24" spans="1:9" x14ac:dyDescent="0.2">
      <c r="A24" s="1" t="s">
        <v>19</v>
      </c>
    </row>
    <row r="25" spans="1:9" x14ac:dyDescent="0.2">
      <c r="B25" cm="1">
        <f t="array" ref="B25:D25">$E$25*B20:D20</f>
        <v>239.9999999999992</v>
      </c>
      <c r="C25">
        <v>330.00000000000017</v>
      </c>
      <c r="D25">
        <v>300.00000000000051</v>
      </c>
      <c r="E25" s="5">
        <v>0.3</v>
      </c>
      <c r="F25" t="s">
        <v>21</v>
      </c>
    </row>
    <row r="26" spans="1:9" x14ac:dyDescent="0.2">
      <c r="B26" t="s">
        <v>10</v>
      </c>
      <c r="C26" t="s">
        <v>10</v>
      </c>
      <c r="D26" t="s">
        <v>10</v>
      </c>
    </row>
    <row r="27" spans="1:9" x14ac:dyDescent="0.2">
      <c r="A27" t="s">
        <v>6</v>
      </c>
      <c r="B27" s="2">
        <f>SUMPRODUCT(B5:B10,B14:B19)</f>
        <v>269.33333333333235</v>
      </c>
      <c r="C27" s="2">
        <f>SUMPRODUCT(C14:C19,B5:B10)</f>
        <v>368.55555555555674</v>
      </c>
      <c r="D27" s="2">
        <f>SUMPRODUCT(D14:D19,B5:B10)</f>
        <v>339.11111111111092</v>
      </c>
    </row>
    <row r="28" spans="1:9" x14ac:dyDescent="0.2">
      <c r="A28" t="s">
        <v>7</v>
      </c>
      <c r="B28" s="2">
        <f>SUMPRODUCT(B14:B19,C5:C10)</f>
        <v>287.99999999999909</v>
      </c>
      <c r="C28" s="2">
        <f>SUMPRODUCT(C14:C19,C5:C10)</f>
        <v>362.1111111111108</v>
      </c>
      <c r="D28" s="2">
        <f>SUMPRODUCT(D14:D19,C5:C10)</f>
        <v>300.88888888889016</v>
      </c>
    </row>
    <row r="29" spans="1:9" x14ac:dyDescent="0.2">
      <c r="A29" t="s">
        <v>8</v>
      </c>
      <c r="B29" s="2">
        <f>SUMPRODUCT(B14:B19,D5:D10)</f>
        <v>242.66666666666603</v>
      </c>
      <c r="C29" s="2">
        <f>SUMPRODUCT(C14:C19,D5:D10)</f>
        <v>369.33333333333326</v>
      </c>
      <c r="D29" s="2">
        <f>SUMPRODUCT(D14:D19,D5:D10)</f>
        <v>360.00000000000074</v>
      </c>
    </row>
    <row r="30" spans="1:9" x14ac:dyDescent="0.2">
      <c r="B30" t="s">
        <v>10</v>
      </c>
      <c r="C30" t="s">
        <v>10</v>
      </c>
      <c r="D30" t="s">
        <v>10</v>
      </c>
    </row>
    <row r="31" spans="1:9" x14ac:dyDescent="0.2">
      <c r="B31" cm="1">
        <f t="array" ref="B31:D31">$E$31*B20:D20</f>
        <v>287.99999999999903</v>
      </c>
      <c r="C31">
        <v>396.00000000000023</v>
      </c>
      <c r="D31">
        <v>360.00000000000063</v>
      </c>
      <c r="E31" s="5">
        <v>0.36</v>
      </c>
      <c r="F31"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42FC5-AF2C-3D4F-BC8A-ED0DB6F9B9B0}">
  <dimension ref="A1:I57"/>
  <sheetViews>
    <sheetView topLeftCell="A13" workbookViewId="0">
      <selection activeCell="I39" sqref="I39"/>
    </sheetView>
  </sheetViews>
  <sheetFormatPr baseColWidth="10" defaultRowHeight="16" x14ac:dyDescent="0.2"/>
  <cols>
    <col min="1" max="1" width="17" customWidth="1"/>
    <col min="9" max="9" width="15.1640625" customWidth="1"/>
  </cols>
  <sheetData>
    <row r="1" spans="1:5" ht="17" thickBot="1" x14ac:dyDescent="0.25"/>
    <row r="2" spans="1:5" x14ac:dyDescent="0.2">
      <c r="A2" s="14" t="s">
        <v>84</v>
      </c>
      <c r="B2" s="15"/>
      <c r="C2" s="16"/>
    </row>
    <row r="3" spans="1:5" ht="17" thickBot="1" x14ac:dyDescent="0.25">
      <c r="A3" s="17" t="s">
        <v>85</v>
      </c>
      <c r="B3" s="18"/>
      <c r="C3" s="20">
        <f>500*1.1</f>
        <v>550</v>
      </c>
    </row>
    <row r="4" spans="1:5" ht="17" thickBot="1" x14ac:dyDescent="0.25"/>
    <row r="5" spans="1:5" x14ac:dyDescent="0.2">
      <c r="A5" s="34" t="s">
        <v>86</v>
      </c>
      <c r="B5" s="35"/>
      <c r="C5" s="35"/>
      <c r="D5" s="35"/>
      <c r="E5" s="36"/>
    </row>
    <row r="6" spans="1:5" x14ac:dyDescent="0.2">
      <c r="A6" s="37"/>
      <c r="B6" s="38"/>
      <c r="C6" s="38"/>
      <c r="D6" s="38"/>
      <c r="E6" s="39"/>
    </row>
    <row r="7" spans="1:5" x14ac:dyDescent="0.2">
      <c r="A7" s="37"/>
      <c r="B7" s="38"/>
      <c r="C7" s="38"/>
      <c r="D7" s="38"/>
      <c r="E7" s="39"/>
    </row>
    <row r="8" spans="1:5" x14ac:dyDescent="0.2">
      <c r="A8" s="37"/>
      <c r="B8" s="38"/>
      <c r="C8" s="38"/>
      <c r="D8" s="38"/>
      <c r="E8" s="39"/>
    </row>
    <row r="9" spans="1:5" x14ac:dyDescent="0.2">
      <c r="A9" s="37"/>
      <c r="B9" s="38"/>
      <c r="C9" s="38"/>
      <c r="D9" s="38"/>
      <c r="E9" s="39"/>
    </row>
    <row r="10" spans="1:5" x14ac:dyDescent="0.2">
      <c r="A10" s="37"/>
      <c r="B10" s="38"/>
      <c r="C10" s="38"/>
      <c r="D10" s="38"/>
      <c r="E10" s="39"/>
    </row>
    <row r="11" spans="1:5" ht="17" thickBot="1" x14ac:dyDescent="0.25">
      <c r="A11" s="40"/>
      <c r="B11" s="41"/>
      <c r="C11" s="41"/>
      <c r="D11" s="41"/>
      <c r="E11" s="42"/>
    </row>
    <row r="13" spans="1:5" x14ac:dyDescent="0.2">
      <c r="A13" t="s">
        <v>87</v>
      </c>
    </row>
    <row r="14" spans="1:5" x14ac:dyDescent="0.2">
      <c r="A14" t="s">
        <v>88</v>
      </c>
    </row>
    <row r="15" spans="1:5" x14ac:dyDescent="0.2">
      <c r="A15" t="s">
        <v>92</v>
      </c>
    </row>
    <row r="17" spans="1:8" x14ac:dyDescent="0.2">
      <c r="A17" t="s">
        <v>89</v>
      </c>
    </row>
    <row r="18" spans="1:8" x14ac:dyDescent="0.2">
      <c r="A18" s="1" t="s">
        <v>13</v>
      </c>
    </row>
    <row r="20" spans="1:8" x14ac:dyDescent="0.2">
      <c r="A20" s="2" t="s">
        <v>0</v>
      </c>
      <c r="B20" s="2" t="s">
        <v>4</v>
      </c>
      <c r="C20" s="2" t="s">
        <v>5</v>
      </c>
      <c r="D20" s="2" t="s">
        <v>9</v>
      </c>
      <c r="F20" s="2" t="s">
        <v>1</v>
      </c>
      <c r="G20" s="2" t="s">
        <v>2</v>
      </c>
      <c r="H20" s="2" t="s">
        <v>3</v>
      </c>
    </row>
    <row r="21" spans="1:8" x14ac:dyDescent="0.2">
      <c r="A21" s="2">
        <v>1</v>
      </c>
      <c r="B21" s="7">
        <v>0.32</v>
      </c>
      <c r="C21" s="7">
        <v>0.38</v>
      </c>
      <c r="D21" s="7">
        <v>0.3</v>
      </c>
      <c r="F21" s="4">
        <v>300</v>
      </c>
      <c r="G21" s="4">
        <v>0</v>
      </c>
      <c r="H21" s="4">
        <v>700</v>
      </c>
    </row>
    <row r="22" spans="1:8" x14ac:dyDescent="0.2">
      <c r="A22" s="2">
        <v>2</v>
      </c>
      <c r="B22" s="7">
        <v>0.37</v>
      </c>
      <c r="C22" s="7">
        <v>0.28000000000000003</v>
      </c>
      <c r="D22" s="7">
        <v>0.35</v>
      </c>
      <c r="F22" s="4" t="s">
        <v>12</v>
      </c>
      <c r="G22" s="4">
        <v>400</v>
      </c>
      <c r="H22" s="4">
        <v>500</v>
      </c>
    </row>
    <row r="23" spans="1:8" x14ac:dyDescent="0.2">
      <c r="A23" s="2">
        <v>3</v>
      </c>
      <c r="B23" s="7">
        <v>0.3</v>
      </c>
      <c r="C23" s="7">
        <v>0.32</v>
      </c>
      <c r="D23" s="7">
        <v>0.38</v>
      </c>
      <c r="F23" s="4">
        <v>600</v>
      </c>
      <c r="G23" s="4">
        <v>300</v>
      </c>
      <c r="H23" s="4">
        <v>200</v>
      </c>
    </row>
    <row r="24" spans="1:8" x14ac:dyDescent="0.2">
      <c r="A24" s="2">
        <v>4</v>
      </c>
      <c r="B24" s="7">
        <v>0.28000000000000003</v>
      </c>
      <c r="C24" s="7">
        <v>0.4</v>
      </c>
      <c r="D24" s="7">
        <v>0.32</v>
      </c>
      <c r="F24" s="4">
        <v>200</v>
      </c>
      <c r="G24" s="4">
        <v>500</v>
      </c>
      <c r="H24" s="4" t="s">
        <v>12</v>
      </c>
    </row>
    <row r="25" spans="1:8" x14ac:dyDescent="0.2">
      <c r="A25" s="2">
        <v>5</v>
      </c>
      <c r="B25" s="7">
        <v>0.39</v>
      </c>
      <c r="C25" s="7">
        <v>0.34</v>
      </c>
      <c r="D25" s="7">
        <v>0.27</v>
      </c>
      <c r="F25" s="4">
        <v>0</v>
      </c>
      <c r="G25" s="4" t="s">
        <v>12</v>
      </c>
      <c r="H25" s="4">
        <v>400</v>
      </c>
    </row>
    <row r="26" spans="1:8" x14ac:dyDescent="0.2">
      <c r="A26" s="2">
        <v>6</v>
      </c>
      <c r="B26" s="7">
        <v>0.34</v>
      </c>
      <c r="C26" s="7">
        <v>0.28000000000000003</v>
      </c>
      <c r="D26" s="7">
        <v>0.38</v>
      </c>
      <c r="F26" s="21">
        <v>550</v>
      </c>
      <c r="G26" s="4">
        <v>300</v>
      </c>
      <c r="H26" s="4">
        <v>0</v>
      </c>
    </row>
    <row r="29" spans="1:8" x14ac:dyDescent="0.2">
      <c r="A29" s="2" t="s">
        <v>0</v>
      </c>
      <c r="B29" s="2" t="s">
        <v>1</v>
      </c>
      <c r="C29" s="2" t="s">
        <v>2</v>
      </c>
      <c r="D29" s="2" t="s">
        <v>3</v>
      </c>
      <c r="E29" t="s">
        <v>14</v>
      </c>
      <c r="G29" t="s">
        <v>15</v>
      </c>
    </row>
    <row r="30" spans="1:8" x14ac:dyDescent="0.2">
      <c r="A30" s="2">
        <v>1</v>
      </c>
      <c r="B30" s="3">
        <v>0</v>
      </c>
      <c r="C30" s="3">
        <v>450</v>
      </c>
      <c r="D30" s="3">
        <v>0</v>
      </c>
      <c r="E30" s="2">
        <f>SUM(B30:D30)</f>
        <v>450</v>
      </c>
      <c r="F30" t="s">
        <v>11</v>
      </c>
      <c r="G30" s="4">
        <v>450</v>
      </c>
    </row>
    <row r="31" spans="1:8" x14ac:dyDescent="0.2">
      <c r="A31" s="2">
        <v>2</v>
      </c>
      <c r="B31" s="6">
        <v>0</v>
      </c>
      <c r="C31" s="3">
        <v>422.22222222223627</v>
      </c>
      <c r="D31" s="3">
        <v>177.7777777777637</v>
      </c>
      <c r="E31" s="2">
        <f t="shared" ref="E31:E35" si="0">SUM(B31:D31)</f>
        <v>600</v>
      </c>
      <c r="F31" t="s">
        <v>11</v>
      </c>
      <c r="G31" s="4">
        <v>600</v>
      </c>
    </row>
    <row r="32" spans="1:8" x14ac:dyDescent="0.2">
      <c r="A32" s="2">
        <v>3</v>
      </c>
      <c r="B32" s="3">
        <v>0</v>
      </c>
      <c r="C32" s="3">
        <v>227.7777777777645</v>
      </c>
      <c r="D32" s="3">
        <v>322.22222222223547</v>
      </c>
      <c r="E32" s="2">
        <f t="shared" si="0"/>
        <v>550</v>
      </c>
      <c r="F32" t="s">
        <v>11</v>
      </c>
      <c r="G32" s="4">
        <v>550</v>
      </c>
    </row>
    <row r="33" spans="1:9" x14ac:dyDescent="0.2">
      <c r="A33" s="2">
        <v>4</v>
      </c>
      <c r="B33" s="3">
        <v>350</v>
      </c>
      <c r="C33" s="3">
        <v>0</v>
      </c>
      <c r="D33" s="6">
        <v>0</v>
      </c>
      <c r="E33" s="2">
        <f t="shared" si="0"/>
        <v>350</v>
      </c>
      <c r="F33" t="s">
        <v>11</v>
      </c>
      <c r="G33" s="4">
        <v>350</v>
      </c>
    </row>
    <row r="34" spans="1:9" x14ac:dyDescent="0.2">
      <c r="A34" s="2">
        <v>5</v>
      </c>
      <c r="B34" s="3">
        <v>366.66666666666362</v>
      </c>
      <c r="C34" s="6">
        <v>0</v>
      </c>
      <c r="D34" s="3">
        <v>133.33333333333641</v>
      </c>
      <c r="E34" s="2">
        <f t="shared" si="0"/>
        <v>500</v>
      </c>
      <c r="F34" t="s">
        <v>11</v>
      </c>
      <c r="G34" s="4">
        <v>500</v>
      </c>
    </row>
    <row r="35" spans="1:9" x14ac:dyDescent="0.2">
      <c r="A35" s="2">
        <v>6</v>
      </c>
      <c r="B35" s="3">
        <v>83.333333333333854</v>
      </c>
      <c r="C35" s="3">
        <v>0</v>
      </c>
      <c r="D35" s="3">
        <v>366.66666666666617</v>
      </c>
      <c r="E35" s="2">
        <f t="shared" si="0"/>
        <v>450</v>
      </c>
      <c r="F35" t="s">
        <v>11</v>
      </c>
      <c r="G35" s="4">
        <v>450</v>
      </c>
    </row>
    <row r="36" spans="1:9" x14ac:dyDescent="0.2">
      <c r="A36" t="s">
        <v>16</v>
      </c>
      <c r="B36">
        <f>SUM(B30:B35)</f>
        <v>799.99999999999739</v>
      </c>
      <c r="C36">
        <f t="shared" ref="C36:D36" si="1">SUM(C30:C35)</f>
        <v>1100.0000000000007</v>
      </c>
      <c r="D36">
        <f t="shared" si="1"/>
        <v>1000.0000000000018</v>
      </c>
      <c r="G36" s="5"/>
    </row>
    <row r="37" spans="1:9" x14ac:dyDescent="0.2">
      <c r="B37" t="s">
        <v>10</v>
      </c>
      <c r="C37" t="s">
        <v>10</v>
      </c>
      <c r="D37" t="s">
        <v>10</v>
      </c>
    </row>
    <row r="38" spans="1:9" x14ac:dyDescent="0.2">
      <c r="A38" t="s">
        <v>17</v>
      </c>
      <c r="B38" s="5">
        <v>900</v>
      </c>
      <c r="C38" s="5">
        <v>1100</v>
      </c>
      <c r="D38" s="5">
        <v>1000</v>
      </c>
      <c r="I38" t="s">
        <v>18</v>
      </c>
    </row>
    <row r="39" spans="1:9" x14ac:dyDescent="0.2">
      <c r="I39" s="12">
        <f>SUMPRODUCT(F21:H26,B30:D35)</f>
        <v>559722.22222222097</v>
      </c>
    </row>
    <row r="40" spans="1:9" x14ac:dyDescent="0.2">
      <c r="A40" s="1" t="s">
        <v>19</v>
      </c>
    </row>
    <row r="41" spans="1:9" x14ac:dyDescent="0.2">
      <c r="B41" cm="1">
        <f t="array" ref="B41:D41">$E$25*B36:D36</f>
        <v>0</v>
      </c>
      <c r="C41">
        <v>0</v>
      </c>
      <c r="D41">
        <v>0</v>
      </c>
      <c r="E41" s="5">
        <v>0.3</v>
      </c>
      <c r="F41" t="s">
        <v>21</v>
      </c>
      <c r="H41" t="s">
        <v>90</v>
      </c>
      <c r="I41" s="22">
        <v>555555.56000000006</v>
      </c>
    </row>
    <row r="42" spans="1:9" x14ac:dyDescent="0.2">
      <c r="B42" t="s">
        <v>10</v>
      </c>
      <c r="C42" t="s">
        <v>10</v>
      </c>
      <c r="D42" t="s">
        <v>10</v>
      </c>
      <c r="H42" t="s">
        <v>91</v>
      </c>
      <c r="I42" s="23">
        <f>I39-I41</f>
        <v>4166.6622222209116</v>
      </c>
    </row>
    <row r="43" spans="1:9" x14ac:dyDescent="0.2">
      <c r="A43" t="s">
        <v>6</v>
      </c>
      <c r="B43" s="2">
        <f>SUMPRODUCT(B21:B26,B30:B35)</f>
        <v>269.33333333333235</v>
      </c>
      <c r="C43" s="2">
        <f>SUMPRODUCT(C30:C35,B21:B26)</f>
        <v>368.55555555555674</v>
      </c>
      <c r="D43" s="2">
        <f>SUMPRODUCT(D30:D35,B21:B26)</f>
        <v>339.11111111111092</v>
      </c>
    </row>
    <row r="44" spans="1:9" x14ac:dyDescent="0.2">
      <c r="A44" t="s">
        <v>7</v>
      </c>
      <c r="B44" s="2">
        <f>SUMPRODUCT(B30:B35,C21:C26)</f>
        <v>287.99999999999909</v>
      </c>
      <c r="C44" s="2">
        <f>SUMPRODUCT(C30:C35,C21:C26)</f>
        <v>362.1111111111108</v>
      </c>
      <c r="D44" s="2">
        <f>SUMPRODUCT(D30:D35,C21:C26)</f>
        <v>300.88888888889016</v>
      </c>
    </row>
    <row r="45" spans="1:9" x14ac:dyDescent="0.2">
      <c r="A45" t="s">
        <v>8</v>
      </c>
      <c r="B45" s="2">
        <f>SUMPRODUCT(B30:B35,D21:D26)</f>
        <v>242.66666666666603</v>
      </c>
      <c r="C45" s="2">
        <f>SUMPRODUCT(C30:C35,D21:D26)</f>
        <v>369.33333333333326</v>
      </c>
      <c r="D45" s="2">
        <f>SUMPRODUCT(D30:D35,D21:D26)</f>
        <v>360.00000000000074</v>
      </c>
    </row>
    <row r="46" spans="1:9" x14ac:dyDescent="0.2">
      <c r="B46" t="s">
        <v>10</v>
      </c>
      <c r="C46" t="s">
        <v>10</v>
      </c>
      <c r="D46" t="s">
        <v>10</v>
      </c>
    </row>
    <row r="47" spans="1:9" x14ac:dyDescent="0.2">
      <c r="B47" cm="1">
        <f t="array" ref="B47:D47">$E$31*B36:D36</f>
        <v>479999.99999999843</v>
      </c>
      <c r="C47">
        <v>660000.00000000047</v>
      </c>
      <c r="D47">
        <v>600000.00000000105</v>
      </c>
      <c r="E47" s="5">
        <v>0.36</v>
      </c>
      <c r="F47" t="s">
        <v>20</v>
      </c>
    </row>
    <row r="51" spans="2:5" x14ac:dyDescent="0.2">
      <c r="B51" s="2" t="s">
        <v>0</v>
      </c>
      <c r="C51" s="2" t="s">
        <v>1</v>
      </c>
      <c r="D51" s="2" t="s">
        <v>2</v>
      </c>
      <c r="E51" s="2" t="s">
        <v>3</v>
      </c>
    </row>
    <row r="52" spans="2:5" x14ac:dyDescent="0.2">
      <c r="B52" s="2">
        <v>1</v>
      </c>
      <c r="C52" s="3">
        <v>0</v>
      </c>
      <c r="D52" s="3">
        <v>450</v>
      </c>
      <c r="E52" s="3">
        <v>0</v>
      </c>
    </row>
    <row r="53" spans="2:5" x14ac:dyDescent="0.2">
      <c r="B53" s="2">
        <v>2</v>
      </c>
      <c r="C53" s="6">
        <v>0</v>
      </c>
      <c r="D53" s="3">
        <v>422.22222222223627</v>
      </c>
      <c r="E53" s="3">
        <v>177.7777777777637</v>
      </c>
    </row>
    <row r="54" spans="2:5" x14ac:dyDescent="0.2">
      <c r="B54" s="2">
        <v>3</v>
      </c>
      <c r="C54" s="3">
        <v>0</v>
      </c>
      <c r="D54" s="3">
        <v>227.7777777777645</v>
      </c>
      <c r="E54" s="3">
        <v>322.22222222223547</v>
      </c>
    </row>
    <row r="55" spans="2:5" x14ac:dyDescent="0.2">
      <c r="B55" s="2">
        <v>4</v>
      </c>
      <c r="C55" s="3">
        <v>350</v>
      </c>
      <c r="D55" s="3">
        <v>0</v>
      </c>
      <c r="E55" s="6">
        <v>0</v>
      </c>
    </row>
    <row r="56" spans="2:5" x14ac:dyDescent="0.2">
      <c r="B56" s="2">
        <v>5</v>
      </c>
      <c r="C56" s="3">
        <v>366.66666666666362</v>
      </c>
      <c r="D56" s="6">
        <v>0</v>
      </c>
      <c r="E56" s="3">
        <v>133.33333333333641</v>
      </c>
    </row>
    <row r="57" spans="2:5" x14ac:dyDescent="0.2">
      <c r="B57" s="2">
        <v>6</v>
      </c>
      <c r="C57" s="3">
        <v>83.333333333333854</v>
      </c>
      <c r="D57" s="3">
        <v>0</v>
      </c>
      <c r="E57" s="3">
        <v>366.66666666666617</v>
      </c>
    </row>
  </sheetData>
  <mergeCells count="1">
    <mergeCell ref="A5:E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50C6A-DE32-C84C-A52C-699584E8E16D}">
  <dimension ref="A1:I57"/>
  <sheetViews>
    <sheetView topLeftCell="A9" workbookViewId="0">
      <selection activeCell="F27" sqref="F27"/>
    </sheetView>
  </sheetViews>
  <sheetFormatPr baseColWidth="10" defaultRowHeight="16" x14ac:dyDescent="0.2"/>
  <cols>
    <col min="1" max="1" width="17" customWidth="1"/>
    <col min="9" max="9" width="15.1640625" customWidth="1"/>
  </cols>
  <sheetData>
    <row r="1" spans="1:5" ht="17" thickBot="1" x14ac:dyDescent="0.25"/>
    <row r="2" spans="1:5" x14ac:dyDescent="0.2">
      <c r="A2" s="14" t="s">
        <v>84</v>
      </c>
      <c r="B2" s="15"/>
      <c r="C2" s="16"/>
    </row>
    <row r="3" spans="1:5" ht="17" thickBot="1" x14ac:dyDescent="0.25">
      <c r="A3" s="17" t="s">
        <v>85</v>
      </c>
      <c r="B3" s="18"/>
      <c r="C3" s="20">
        <f>500*1.1</f>
        <v>550</v>
      </c>
    </row>
    <row r="4" spans="1:5" ht="17" thickBot="1" x14ac:dyDescent="0.25"/>
    <row r="5" spans="1:5" x14ac:dyDescent="0.2">
      <c r="A5" s="34" t="s">
        <v>86</v>
      </c>
      <c r="B5" s="35"/>
      <c r="C5" s="35"/>
      <c r="D5" s="35"/>
      <c r="E5" s="36"/>
    </row>
    <row r="6" spans="1:5" x14ac:dyDescent="0.2">
      <c r="A6" s="37"/>
      <c r="B6" s="38"/>
      <c r="C6" s="38"/>
      <c r="D6" s="38"/>
      <c r="E6" s="39"/>
    </row>
    <row r="7" spans="1:5" x14ac:dyDescent="0.2">
      <c r="A7" s="37"/>
      <c r="B7" s="38"/>
      <c r="C7" s="38"/>
      <c r="D7" s="38"/>
      <c r="E7" s="39"/>
    </row>
    <row r="8" spans="1:5" x14ac:dyDescent="0.2">
      <c r="A8" s="37"/>
      <c r="B8" s="38"/>
      <c r="C8" s="38"/>
      <c r="D8" s="38"/>
      <c r="E8" s="39"/>
    </row>
    <row r="9" spans="1:5" x14ac:dyDescent="0.2">
      <c r="A9" s="37"/>
      <c r="B9" s="38"/>
      <c r="C9" s="38"/>
      <c r="D9" s="38"/>
      <c r="E9" s="39"/>
    </row>
    <row r="10" spans="1:5" x14ac:dyDescent="0.2">
      <c r="A10" s="37"/>
      <c r="B10" s="38"/>
      <c r="C10" s="38"/>
      <c r="D10" s="38"/>
      <c r="E10" s="39"/>
    </row>
    <row r="11" spans="1:5" ht="17" thickBot="1" x14ac:dyDescent="0.25">
      <c r="A11" s="40"/>
      <c r="B11" s="41"/>
      <c r="C11" s="41"/>
      <c r="D11" s="41"/>
      <c r="E11" s="42"/>
    </row>
    <row r="13" spans="1:5" x14ac:dyDescent="0.2">
      <c r="A13" t="s">
        <v>93</v>
      </c>
    </row>
    <row r="14" spans="1:5" x14ac:dyDescent="0.2">
      <c r="A14" t="s">
        <v>94</v>
      </c>
    </row>
    <row r="15" spans="1:5" x14ac:dyDescent="0.2">
      <c r="A15" t="s">
        <v>92</v>
      </c>
    </row>
    <row r="17" spans="1:8" x14ac:dyDescent="0.2">
      <c r="A17" t="s">
        <v>89</v>
      </c>
    </row>
    <row r="18" spans="1:8" x14ac:dyDescent="0.2">
      <c r="A18" s="1" t="s">
        <v>13</v>
      </c>
    </row>
    <row r="20" spans="1:8" x14ac:dyDescent="0.2">
      <c r="A20" s="2" t="s">
        <v>0</v>
      </c>
      <c r="B20" s="2" t="s">
        <v>4</v>
      </c>
      <c r="C20" s="2" t="s">
        <v>5</v>
      </c>
      <c r="D20" s="2" t="s">
        <v>9</v>
      </c>
      <c r="F20" s="2" t="s">
        <v>1</v>
      </c>
      <c r="G20" s="2" t="s">
        <v>2</v>
      </c>
      <c r="H20" s="2" t="s">
        <v>3</v>
      </c>
    </row>
    <row r="21" spans="1:8" x14ac:dyDescent="0.2">
      <c r="A21" s="2">
        <v>1</v>
      </c>
      <c r="B21" s="7">
        <v>0.32</v>
      </c>
      <c r="C21" s="7">
        <v>0.38</v>
      </c>
      <c r="D21" s="7">
        <v>0.3</v>
      </c>
      <c r="F21" s="4">
        <v>300</v>
      </c>
      <c r="G21" s="4">
        <v>0</v>
      </c>
      <c r="H21" s="4">
        <v>700</v>
      </c>
    </row>
    <row r="22" spans="1:8" x14ac:dyDescent="0.2">
      <c r="A22" s="2">
        <v>2</v>
      </c>
      <c r="B22" s="7">
        <v>0.37</v>
      </c>
      <c r="C22" s="7">
        <v>0.28000000000000003</v>
      </c>
      <c r="D22" s="7">
        <v>0.35</v>
      </c>
      <c r="F22" s="4" t="s">
        <v>12</v>
      </c>
      <c r="G22" s="4">
        <v>400</v>
      </c>
      <c r="H22" s="4">
        <v>500</v>
      </c>
    </row>
    <row r="23" spans="1:8" x14ac:dyDescent="0.2">
      <c r="A23" s="2">
        <v>3</v>
      </c>
      <c r="B23" s="7">
        <v>0.3</v>
      </c>
      <c r="C23" s="7">
        <v>0.32</v>
      </c>
      <c r="D23" s="7">
        <v>0.38</v>
      </c>
      <c r="F23" s="4">
        <v>600</v>
      </c>
      <c r="G23" s="4">
        <v>300</v>
      </c>
      <c r="H23" s="4">
        <v>200</v>
      </c>
    </row>
    <row r="24" spans="1:8" x14ac:dyDescent="0.2">
      <c r="A24" s="2">
        <v>4</v>
      </c>
      <c r="B24" s="7">
        <v>0.28000000000000003</v>
      </c>
      <c r="C24" s="7">
        <v>0.4</v>
      </c>
      <c r="D24" s="7">
        <v>0.32</v>
      </c>
      <c r="F24" s="4">
        <v>200</v>
      </c>
      <c r="G24" s="4">
        <v>500</v>
      </c>
      <c r="H24" s="4" t="s">
        <v>12</v>
      </c>
    </row>
    <row r="25" spans="1:8" x14ac:dyDescent="0.2">
      <c r="A25" s="2">
        <v>5</v>
      </c>
      <c r="B25" s="7">
        <v>0.39</v>
      </c>
      <c r="C25" s="7">
        <v>0.34</v>
      </c>
      <c r="D25" s="7">
        <v>0.27</v>
      </c>
      <c r="F25" s="4">
        <v>0</v>
      </c>
      <c r="G25" s="4" t="s">
        <v>12</v>
      </c>
      <c r="H25" s="4">
        <v>400</v>
      </c>
    </row>
    <row r="26" spans="1:8" x14ac:dyDescent="0.2">
      <c r="A26" s="2">
        <v>6</v>
      </c>
      <c r="B26" s="7">
        <v>0.34</v>
      </c>
      <c r="C26" s="7">
        <v>0.28000000000000003</v>
      </c>
      <c r="D26" s="7">
        <v>0.38</v>
      </c>
      <c r="F26" s="21">
        <v>550</v>
      </c>
      <c r="G26" s="4">
        <v>330</v>
      </c>
      <c r="H26" s="4">
        <v>0</v>
      </c>
    </row>
    <row r="29" spans="1:8" x14ac:dyDescent="0.2">
      <c r="A29" s="2" t="s">
        <v>0</v>
      </c>
      <c r="B29" s="2" t="s">
        <v>1</v>
      </c>
      <c r="C29" s="2" t="s">
        <v>2</v>
      </c>
      <c r="D29" s="2" t="s">
        <v>3</v>
      </c>
      <c r="E29" t="s">
        <v>14</v>
      </c>
      <c r="G29" t="s">
        <v>15</v>
      </c>
    </row>
    <row r="30" spans="1:8" x14ac:dyDescent="0.2">
      <c r="A30" s="2">
        <v>1</v>
      </c>
      <c r="B30" s="3">
        <v>0</v>
      </c>
      <c r="C30" s="3">
        <v>450</v>
      </c>
      <c r="D30" s="3">
        <v>0</v>
      </c>
      <c r="E30" s="2">
        <f>SUM(B30:D30)</f>
        <v>450</v>
      </c>
      <c r="F30" t="s">
        <v>11</v>
      </c>
      <c r="G30" s="4">
        <v>450</v>
      </c>
    </row>
    <row r="31" spans="1:8" x14ac:dyDescent="0.2">
      <c r="A31" s="2">
        <v>2</v>
      </c>
      <c r="B31" s="6">
        <v>0</v>
      </c>
      <c r="C31" s="3">
        <v>422.22222222223627</v>
      </c>
      <c r="D31" s="3">
        <v>177.7777777777637</v>
      </c>
      <c r="E31" s="2">
        <f t="shared" ref="E31:E35" si="0">SUM(B31:D31)</f>
        <v>600</v>
      </c>
      <c r="F31" t="s">
        <v>11</v>
      </c>
      <c r="G31" s="4">
        <v>600</v>
      </c>
    </row>
    <row r="32" spans="1:8" x14ac:dyDescent="0.2">
      <c r="A32" s="2">
        <v>3</v>
      </c>
      <c r="B32" s="3">
        <v>0</v>
      </c>
      <c r="C32" s="3">
        <v>227.7777777777645</v>
      </c>
      <c r="D32" s="3">
        <v>322.22222222223547</v>
      </c>
      <c r="E32" s="2">
        <f t="shared" si="0"/>
        <v>550</v>
      </c>
      <c r="F32" t="s">
        <v>11</v>
      </c>
      <c r="G32" s="4">
        <v>550</v>
      </c>
    </row>
    <row r="33" spans="1:9" x14ac:dyDescent="0.2">
      <c r="A33" s="2">
        <v>4</v>
      </c>
      <c r="B33" s="3">
        <v>350</v>
      </c>
      <c r="C33" s="3">
        <v>0</v>
      </c>
      <c r="D33" s="6">
        <v>0</v>
      </c>
      <c r="E33" s="2">
        <f t="shared" si="0"/>
        <v>350</v>
      </c>
      <c r="F33" t="s">
        <v>11</v>
      </c>
      <c r="G33" s="4">
        <v>350</v>
      </c>
    </row>
    <row r="34" spans="1:9" x14ac:dyDescent="0.2">
      <c r="A34" s="2">
        <v>5</v>
      </c>
      <c r="B34" s="3">
        <v>366.66666666666362</v>
      </c>
      <c r="C34" s="6">
        <v>0</v>
      </c>
      <c r="D34" s="3">
        <v>133.33333333333641</v>
      </c>
      <c r="E34" s="2">
        <f t="shared" si="0"/>
        <v>500</v>
      </c>
      <c r="F34" t="s">
        <v>11</v>
      </c>
      <c r="G34" s="4">
        <v>500</v>
      </c>
    </row>
    <row r="35" spans="1:9" x14ac:dyDescent="0.2">
      <c r="A35" s="2">
        <v>6</v>
      </c>
      <c r="B35" s="3">
        <v>83.333333333333854</v>
      </c>
      <c r="C35" s="3">
        <v>0</v>
      </c>
      <c r="D35" s="3">
        <v>366.66666666666617</v>
      </c>
      <c r="E35" s="2">
        <f t="shared" si="0"/>
        <v>450</v>
      </c>
      <c r="F35" t="s">
        <v>11</v>
      </c>
      <c r="G35" s="4">
        <v>450</v>
      </c>
    </row>
    <row r="36" spans="1:9" x14ac:dyDescent="0.2">
      <c r="A36" t="s">
        <v>16</v>
      </c>
      <c r="B36">
        <f>SUM(B30:B35)</f>
        <v>799.99999999999739</v>
      </c>
      <c r="C36">
        <f t="shared" ref="C36:D36" si="1">SUM(C30:C35)</f>
        <v>1100.0000000000007</v>
      </c>
      <c r="D36">
        <f t="shared" si="1"/>
        <v>1000.0000000000018</v>
      </c>
      <c r="G36" s="5"/>
    </row>
    <row r="37" spans="1:9" x14ac:dyDescent="0.2">
      <c r="B37" t="s">
        <v>10</v>
      </c>
      <c r="C37" t="s">
        <v>10</v>
      </c>
      <c r="D37" t="s">
        <v>10</v>
      </c>
    </row>
    <row r="38" spans="1:9" x14ac:dyDescent="0.2">
      <c r="A38" t="s">
        <v>17</v>
      </c>
      <c r="B38" s="5">
        <v>900</v>
      </c>
      <c r="C38" s="5">
        <v>1100</v>
      </c>
      <c r="D38" s="5">
        <v>1000</v>
      </c>
      <c r="I38" t="s">
        <v>18</v>
      </c>
    </row>
    <row r="39" spans="1:9" x14ac:dyDescent="0.2">
      <c r="I39" s="12">
        <v>559722.22222222097</v>
      </c>
    </row>
    <row r="40" spans="1:9" x14ac:dyDescent="0.2">
      <c r="A40" s="1" t="s">
        <v>19</v>
      </c>
    </row>
    <row r="41" spans="1:9" x14ac:dyDescent="0.2">
      <c r="B41" cm="1">
        <f t="array" ref="B41:D41">$E$25*B36:D36</f>
        <v>0</v>
      </c>
      <c r="C41">
        <v>0</v>
      </c>
      <c r="D41">
        <v>0</v>
      </c>
      <c r="E41" s="5">
        <v>0.3</v>
      </c>
      <c r="F41" t="s">
        <v>21</v>
      </c>
      <c r="H41" t="s">
        <v>90</v>
      </c>
      <c r="I41" s="22">
        <v>555555.56000000006</v>
      </c>
    </row>
    <row r="42" spans="1:9" x14ac:dyDescent="0.2">
      <c r="B42" t="s">
        <v>10</v>
      </c>
      <c r="C42" t="s">
        <v>10</v>
      </c>
      <c r="D42" t="s">
        <v>10</v>
      </c>
      <c r="H42" t="s">
        <v>91</v>
      </c>
      <c r="I42" s="23">
        <f>I39-I41</f>
        <v>4166.6622222209116</v>
      </c>
    </row>
    <row r="43" spans="1:9" x14ac:dyDescent="0.2">
      <c r="A43" t="s">
        <v>6</v>
      </c>
      <c r="B43" s="2">
        <f>SUMPRODUCT(B21:B26,B30:B35)</f>
        <v>269.33333333333235</v>
      </c>
      <c r="C43" s="2">
        <f>SUMPRODUCT(C30:C35,B21:B26)</f>
        <v>368.55555555555674</v>
      </c>
      <c r="D43" s="2">
        <f>SUMPRODUCT(D30:D35,B21:B26)</f>
        <v>339.11111111111092</v>
      </c>
    </row>
    <row r="44" spans="1:9" x14ac:dyDescent="0.2">
      <c r="A44" t="s">
        <v>7</v>
      </c>
      <c r="B44" s="2">
        <f>SUMPRODUCT(B30:B35,C21:C26)</f>
        <v>287.99999999999909</v>
      </c>
      <c r="C44" s="2">
        <f>SUMPRODUCT(C30:C35,C21:C26)</f>
        <v>362.1111111111108</v>
      </c>
      <c r="D44" s="2">
        <f>SUMPRODUCT(D30:D35,C21:C26)</f>
        <v>300.88888888889016</v>
      </c>
    </row>
    <row r="45" spans="1:9" x14ac:dyDescent="0.2">
      <c r="A45" t="s">
        <v>8</v>
      </c>
      <c r="B45" s="2">
        <f>SUMPRODUCT(B30:B35,D21:D26)</f>
        <v>242.66666666666603</v>
      </c>
      <c r="C45" s="2">
        <f>SUMPRODUCT(C30:C35,D21:D26)</f>
        <v>369.33333333333326</v>
      </c>
      <c r="D45" s="2">
        <f>SUMPRODUCT(D30:D35,D21:D26)</f>
        <v>360.00000000000074</v>
      </c>
    </row>
    <row r="46" spans="1:9" x14ac:dyDescent="0.2">
      <c r="B46" t="s">
        <v>10</v>
      </c>
      <c r="C46" t="s">
        <v>10</v>
      </c>
      <c r="D46" t="s">
        <v>10</v>
      </c>
    </row>
    <row r="47" spans="1:9" x14ac:dyDescent="0.2">
      <c r="B47" cm="1">
        <f t="array" ref="B47:D47">$E$31*B36:D36</f>
        <v>479999.99999999843</v>
      </c>
      <c r="C47">
        <v>660000.00000000047</v>
      </c>
      <c r="D47">
        <v>600000.00000000105</v>
      </c>
      <c r="E47" s="5">
        <v>0.36</v>
      </c>
      <c r="F47" t="s">
        <v>20</v>
      </c>
    </row>
    <row r="51" spans="2:5" x14ac:dyDescent="0.2">
      <c r="B51" s="2" t="s">
        <v>0</v>
      </c>
      <c r="C51" s="2" t="s">
        <v>1</v>
      </c>
      <c r="D51" s="2" t="s">
        <v>2</v>
      </c>
      <c r="E51" s="2" t="s">
        <v>3</v>
      </c>
    </row>
    <row r="52" spans="2:5" x14ac:dyDescent="0.2">
      <c r="B52" s="2">
        <v>1</v>
      </c>
      <c r="C52" s="3">
        <v>0</v>
      </c>
      <c r="D52" s="3">
        <v>450</v>
      </c>
      <c r="E52" s="3">
        <v>0</v>
      </c>
    </row>
    <row r="53" spans="2:5" x14ac:dyDescent="0.2">
      <c r="B53" s="2">
        <v>2</v>
      </c>
      <c r="C53" s="6">
        <v>0</v>
      </c>
      <c r="D53" s="3">
        <v>422.22222222223627</v>
      </c>
      <c r="E53" s="3">
        <v>177.7777777777637</v>
      </c>
    </row>
    <row r="54" spans="2:5" x14ac:dyDescent="0.2">
      <c r="B54" s="2">
        <v>3</v>
      </c>
      <c r="C54" s="3">
        <v>0</v>
      </c>
      <c r="D54" s="3">
        <v>227.7777777777645</v>
      </c>
      <c r="E54" s="3">
        <v>322.22222222223547</v>
      </c>
    </row>
    <row r="55" spans="2:5" x14ac:dyDescent="0.2">
      <c r="B55" s="2">
        <v>4</v>
      </c>
      <c r="C55" s="3">
        <v>350</v>
      </c>
      <c r="D55" s="3">
        <v>0</v>
      </c>
      <c r="E55" s="6">
        <v>0</v>
      </c>
    </row>
    <row r="56" spans="2:5" x14ac:dyDescent="0.2">
      <c r="B56" s="2">
        <v>5</v>
      </c>
      <c r="C56" s="3">
        <v>366.66666666666362</v>
      </c>
      <c r="D56" s="6">
        <v>0</v>
      </c>
      <c r="E56" s="3">
        <v>133.33333333333641</v>
      </c>
    </row>
    <row r="57" spans="2:5" x14ac:dyDescent="0.2">
      <c r="B57" s="2">
        <v>6</v>
      </c>
      <c r="C57" s="3">
        <v>83.333333333333854</v>
      </c>
      <c r="D57" s="3">
        <v>0</v>
      </c>
      <c r="E57" s="3">
        <v>366.66666666666617</v>
      </c>
    </row>
  </sheetData>
  <mergeCells count="1">
    <mergeCell ref="A5:E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AE841-38B3-EB45-9BE5-8C830BB84182}">
  <dimension ref="A1:I68"/>
  <sheetViews>
    <sheetView topLeftCell="A7" workbookViewId="0">
      <selection activeCell="B37" sqref="B37"/>
    </sheetView>
  </sheetViews>
  <sheetFormatPr baseColWidth="10" defaultRowHeight="16" x14ac:dyDescent="0.2"/>
  <cols>
    <col min="2" max="2" width="15" customWidth="1"/>
    <col min="7" max="7" width="12.1640625" bestFit="1" customWidth="1"/>
    <col min="9" max="9" width="12.5" bestFit="1" customWidth="1"/>
  </cols>
  <sheetData>
    <row r="1" spans="1:7" ht="17" thickBot="1" x14ac:dyDescent="0.25"/>
    <row r="2" spans="1:7" x14ac:dyDescent="0.2">
      <c r="A2" s="43" t="s">
        <v>95</v>
      </c>
      <c r="B2" s="44"/>
      <c r="C2" s="44"/>
      <c r="D2" s="44"/>
      <c r="E2" s="44"/>
      <c r="F2" s="45"/>
    </row>
    <row r="3" spans="1:7" x14ac:dyDescent="0.2">
      <c r="A3" s="46"/>
      <c r="B3" s="47"/>
      <c r="C3" s="47"/>
      <c r="D3" s="47"/>
      <c r="E3" s="47"/>
      <c r="F3" s="48"/>
    </row>
    <row r="4" spans="1:7" x14ac:dyDescent="0.2">
      <c r="A4" s="46"/>
      <c r="B4" s="47"/>
      <c r="C4" s="47"/>
      <c r="D4" s="47"/>
      <c r="E4" s="47"/>
      <c r="F4" s="48"/>
    </row>
    <row r="5" spans="1:7" x14ac:dyDescent="0.2">
      <c r="A5" s="46"/>
      <c r="B5" s="47"/>
      <c r="C5" s="47"/>
      <c r="D5" s="47"/>
      <c r="E5" s="47"/>
      <c r="F5" s="48"/>
    </row>
    <row r="6" spans="1:7" x14ac:dyDescent="0.2">
      <c r="A6" s="46"/>
      <c r="B6" s="47"/>
      <c r="C6" s="47"/>
      <c r="D6" s="47"/>
      <c r="E6" s="47"/>
      <c r="F6" s="48"/>
    </row>
    <row r="7" spans="1:7" x14ac:dyDescent="0.2">
      <c r="A7" s="46"/>
      <c r="B7" s="47"/>
      <c r="C7" s="47"/>
      <c r="D7" s="47"/>
      <c r="E7" s="47"/>
      <c r="F7" s="48"/>
    </row>
    <row r="8" spans="1:7" ht="17" thickBot="1" x14ac:dyDescent="0.25">
      <c r="A8" s="49"/>
      <c r="B8" s="50"/>
      <c r="C8" s="50"/>
      <c r="D8" s="50"/>
      <c r="E8" s="50"/>
      <c r="F8" s="51"/>
    </row>
    <row r="10" spans="1:7" ht="17" thickBot="1" x14ac:dyDescent="0.25"/>
    <row r="11" spans="1:7" x14ac:dyDescent="0.2">
      <c r="A11" s="10"/>
      <c r="B11" s="10"/>
      <c r="C11" s="10" t="s">
        <v>28</v>
      </c>
      <c r="D11" s="10" t="s">
        <v>30</v>
      </c>
      <c r="E11" s="10" t="s">
        <v>32</v>
      </c>
      <c r="F11" s="10" t="s">
        <v>34</v>
      </c>
      <c r="G11" s="10" t="s">
        <v>34</v>
      </c>
    </row>
    <row r="12" spans="1:7" ht="17" thickBot="1" x14ac:dyDescent="0.25">
      <c r="A12" s="11" t="s">
        <v>26</v>
      </c>
      <c r="B12" s="11" t="s">
        <v>27</v>
      </c>
      <c r="C12" s="11" t="s">
        <v>29</v>
      </c>
      <c r="D12" s="11" t="s">
        <v>31</v>
      </c>
      <c r="E12" s="11" t="s">
        <v>33</v>
      </c>
      <c r="F12" s="11" t="s">
        <v>35</v>
      </c>
      <c r="G12" s="11" t="s">
        <v>36</v>
      </c>
    </row>
    <row r="13" spans="1:7" x14ac:dyDescent="0.2">
      <c r="A13" s="8" t="s">
        <v>42</v>
      </c>
      <c r="B13" s="13" t="s">
        <v>1</v>
      </c>
      <c r="C13" s="8">
        <v>0</v>
      </c>
      <c r="D13" s="8">
        <v>177.77777777777862</v>
      </c>
      <c r="E13" s="8">
        <v>300</v>
      </c>
      <c r="F13" s="8">
        <v>1E+30</v>
      </c>
      <c r="G13" s="8">
        <v>177.77777777777862</v>
      </c>
    </row>
    <row r="14" spans="1:7" x14ac:dyDescent="0.2">
      <c r="A14" s="8" t="s">
        <v>43</v>
      </c>
      <c r="B14" s="13" t="s">
        <v>2</v>
      </c>
      <c r="C14" s="8">
        <v>450</v>
      </c>
      <c r="D14" s="8">
        <v>0</v>
      </c>
      <c r="E14" s="8">
        <v>0</v>
      </c>
      <c r="F14" s="8">
        <v>177.77777777777862</v>
      </c>
      <c r="G14" s="8">
        <v>1E+30</v>
      </c>
    </row>
    <row r="15" spans="1:7" x14ac:dyDescent="0.2">
      <c r="A15" s="8" t="s">
        <v>44</v>
      </c>
      <c r="B15" s="13" t="s">
        <v>3</v>
      </c>
      <c r="C15" s="8">
        <v>0</v>
      </c>
      <c r="D15" s="8">
        <v>266.6666666666664</v>
      </c>
      <c r="E15" s="8">
        <v>700</v>
      </c>
      <c r="F15" s="8">
        <v>1E+30</v>
      </c>
      <c r="G15" s="8">
        <v>266.6666666666664</v>
      </c>
    </row>
    <row r="16" spans="1:7" x14ac:dyDescent="0.2">
      <c r="A16" s="8" t="s">
        <v>45</v>
      </c>
      <c r="B16" s="8" t="s">
        <v>1</v>
      </c>
      <c r="C16" s="8">
        <v>0</v>
      </c>
      <c r="D16" s="8">
        <v>-799.99999999999886</v>
      </c>
      <c r="E16" s="8">
        <v>0</v>
      </c>
      <c r="F16" s="8">
        <v>1E+30</v>
      </c>
      <c r="G16" s="8">
        <v>799.99999999999886</v>
      </c>
    </row>
    <row r="17" spans="1:7" x14ac:dyDescent="0.2">
      <c r="A17" s="8" t="s">
        <v>46</v>
      </c>
      <c r="B17" s="8" t="s">
        <v>2</v>
      </c>
      <c r="C17" s="8">
        <v>422.22222222223627</v>
      </c>
      <c r="D17" s="8">
        <v>0</v>
      </c>
      <c r="E17" s="8">
        <v>400</v>
      </c>
      <c r="F17" s="8">
        <v>34.210526315788321</v>
      </c>
      <c r="G17" s="8">
        <v>4.5454545454545823</v>
      </c>
    </row>
    <row r="18" spans="1:7" x14ac:dyDescent="0.2">
      <c r="A18" s="8" t="s">
        <v>47</v>
      </c>
      <c r="B18" s="8" t="s">
        <v>3</v>
      </c>
      <c r="C18" s="8">
        <v>177.7777777777637</v>
      </c>
      <c r="D18" s="8">
        <v>0</v>
      </c>
      <c r="E18" s="8">
        <v>500</v>
      </c>
      <c r="F18" s="8">
        <v>4.5454545454545823</v>
      </c>
      <c r="G18" s="8">
        <v>34.210526315788321</v>
      </c>
    </row>
    <row r="19" spans="1:7" x14ac:dyDescent="0.2">
      <c r="A19" s="8" t="s">
        <v>48</v>
      </c>
      <c r="B19" s="13" t="s">
        <v>1</v>
      </c>
      <c r="C19" s="8">
        <v>0</v>
      </c>
      <c r="D19" s="8">
        <v>11.111111111111526</v>
      </c>
      <c r="E19" s="8">
        <v>600</v>
      </c>
      <c r="F19" s="8">
        <v>1E+30</v>
      </c>
      <c r="G19" s="8">
        <v>11.111111111111526</v>
      </c>
    </row>
    <row r="20" spans="1:7" x14ac:dyDescent="0.2">
      <c r="A20" s="8" t="s">
        <v>49</v>
      </c>
      <c r="B20" s="13" t="s">
        <v>2</v>
      </c>
      <c r="C20" s="8">
        <v>227.7777777777645</v>
      </c>
      <c r="D20" s="8">
        <v>0</v>
      </c>
      <c r="E20" s="8">
        <v>300</v>
      </c>
      <c r="F20" s="8">
        <v>4.5454545454545823</v>
      </c>
      <c r="G20" s="8">
        <v>34.210526315788321</v>
      </c>
    </row>
    <row r="21" spans="1:7" x14ac:dyDescent="0.2">
      <c r="A21" s="8" t="s">
        <v>50</v>
      </c>
      <c r="B21" s="13" t="s">
        <v>3</v>
      </c>
      <c r="C21" s="8">
        <v>322.22222222223547</v>
      </c>
      <c r="D21" s="8">
        <v>0</v>
      </c>
      <c r="E21" s="8">
        <v>200</v>
      </c>
      <c r="F21" s="8">
        <v>34.210526315788321</v>
      </c>
      <c r="G21" s="8">
        <v>7.6923076923075984</v>
      </c>
    </row>
    <row r="22" spans="1:7" x14ac:dyDescent="0.2">
      <c r="A22" s="8" t="s">
        <v>51</v>
      </c>
      <c r="B22" s="8" t="s">
        <v>1</v>
      </c>
      <c r="C22" s="8">
        <v>350</v>
      </c>
      <c r="D22" s="8">
        <v>0</v>
      </c>
      <c r="E22" s="8">
        <v>200</v>
      </c>
      <c r="F22" s="8">
        <v>366.66666666666572</v>
      </c>
      <c r="G22" s="8">
        <v>1E+30</v>
      </c>
    </row>
    <row r="23" spans="1:7" x14ac:dyDescent="0.2">
      <c r="A23" s="8" t="s">
        <v>52</v>
      </c>
      <c r="B23" s="8" t="s">
        <v>2</v>
      </c>
      <c r="C23" s="8">
        <v>0</v>
      </c>
      <c r="D23" s="8">
        <v>366.66666666666572</v>
      </c>
      <c r="E23" s="8">
        <v>500</v>
      </c>
      <c r="F23" s="8">
        <v>1E+30</v>
      </c>
      <c r="G23" s="8">
        <v>366.66666666666572</v>
      </c>
    </row>
    <row r="24" spans="1:7" x14ac:dyDescent="0.2">
      <c r="A24" s="8" t="s">
        <v>53</v>
      </c>
      <c r="B24" s="8" t="s">
        <v>3</v>
      </c>
      <c r="C24" s="8">
        <v>0</v>
      </c>
      <c r="D24" s="8">
        <v>-433.33333333333189</v>
      </c>
      <c r="E24" s="8">
        <v>0</v>
      </c>
      <c r="F24" s="8">
        <v>1E+30</v>
      </c>
      <c r="G24" s="8">
        <v>433.33333333333189</v>
      </c>
    </row>
    <row r="25" spans="1:7" x14ac:dyDescent="0.2">
      <c r="A25" s="8" t="s">
        <v>54</v>
      </c>
      <c r="B25" s="13" t="s">
        <v>1</v>
      </c>
      <c r="C25" s="8">
        <v>366.66666666666362</v>
      </c>
      <c r="D25" s="8">
        <v>0</v>
      </c>
      <c r="E25" s="8">
        <v>0</v>
      </c>
      <c r="F25" s="8">
        <v>16.666666666666753</v>
      </c>
      <c r="G25" s="8">
        <v>108.33333333332993</v>
      </c>
    </row>
    <row r="26" spans="1:7" x14ac:dyDescent="0.2">
      <c r="A26" s="8" t="s">
        <v>55</v>
      </c>
      <c r="B26" s="13" t="s">
        <v>2</v>
      </c>
      <c r="C26" s="8">
        <v>0</v>
      </c>
      <c r="D26" s="8">
        <v>233.33333333333266</v>
      </c>
      <c r="E26" s="8">
        <v>0</v>
      </c>
      <c r="F26" s="8">
        <v>1E+30</v>
      </c>
      <c r="G26" s="8">
        <v>233.33333333333266</v>
      </c>
    </row>
    <row r="27" spans="1:7" x14ac:dyDescent="0.2">
      <c r="A27" s="8" t="s">
        <v>56</v>
      </c>
      <c r="B27" s="13" t="s">
        <v>3</v>
      </c>
      <c r="C27" s="8">
        <v>133.33333333333641</v>
      </c>
      <c r="D27" s="8">
        <v>0</v>
      </c>
      <c r="E27" s="8">
        <v>400</v>
      </c>
      <c r="F27" s="8">
        <v>108.33333333332993</v>
      </c>
      <c r="G27" s="8">
        <v>16.666666666666753</v>
      </c>
    </row>
    <row r="28" spans="1:7" x14ac:dyDescent="0.2">
      <c r="A28" s="8" t="s">
        <v>57</v>
      </c>
      <c r="B28" s="8" t="s">
        <v>1</v>
      </c>
      <c r="C28" s="8">
        <v>83.333333333333854</v>
      </c>
      <c r="D28" s="8">
        <v>0</v>
      </c>
      <c r="E28" s="8">
        <v>500</v>
      </c>
      <c r="F28" s="24">
        <v>33.33333333333605</v>
      </c>
      <c r="G28" s="8">
        <v>166.66666666666472</v>
      </c>
    </row>
    <row r="29" spans="1:7" x14ac:dyDescent="0.2">
      <c r="A29" s="8" t="s">
        <v>58</v>
      </c>
      <c r="B29" s="8" t="s">
        <v>2</v>
      </c>
      <c r="C29" s="8">
        <v>0</v>
      </c>
      <c r="D29" s="8">
        <v>200.00000000000358</v>
      </c>
      <c r="E29" s="8">
        <v>300</v>
      </c>
      <c r="F29" s="24">
        <v>1E+30</v>
      </c>
      <c r="G29" s="8">
        <v>200.00000000000358</v>
      </c>
    </row>
    <row r="30" spans="1:7" ht="17" thickBot="1" x14ac:dyDescent="0.25">
      <c r="A30" s="9" t="s">
        <v>59</v>
      </c>
      <c r="B30" s="9" t="s">
        <v>3</v>
      </c>
      <c r="C30" s="9">
        <v>366.66666666666617</v>
      </c>
      <c r="D30" s="9">
        <v>0</v>
      </c>
      <c r="E30" s="9">
        <v>0</v>
      </c>
      <c r="F30" s="25">
        <v>166.66666666666461</v>
      </c>
      <c r="G30" s="9">
        <v>33.333333333336086</v>
      </c>
    </row>
    <row r="31" spans="1:7" ht="17" thickBot="1" x14ac:dyDescent="0.25"/>
    <row r="32" spans="1:7" ht="17" thickBot="1" x14ac:dyDescent="0.25">
      <c r="A32" s="26" t="s">
        <v>96</v>
      </c>
      <c r="B32" s="27"/>
      <c r="C32" s="28">
        <f>F28/E28</f>
        <v>6.6666666666672106E-2</v>
      </c>
    </row>
    <row r="33" spans="1:8" ht="17" thickBot="1" x14ac:dyDescent="0.25"/>
    <row r="34" spans="1:8" x14ac:dyDescent="0.2">
      <c r="A34" s="14" t="s">
        <v>97</v>
      </c>
      <c r="B34" s="16"/>
    </row>
    <row r="35" spans="1:8" x14ac:dyDescent="0.2">
      <c r="A35" s="30" t="s">
        <v>98</v>
      </c>
      <c r="B35" s="29">
        <f>E28*C32</f>
        <v>33.33333333333605</v>
      </c>
    </row>
    <row r="36" spans="1:8" x14ac:dyDescent="0.2">
      <c r="A36" s="30" t="s">
        <v>99</v>
      </c>
      <c r="B36" s="29">
        <f>E29*C32</f>
        <v>20.000000000001631</v>
      </c>
    </row>
    <row r="37" spans="1:8" ht="17" thickBot="1" x14ac:dyDescent="0.25">
      <c r="A37" s="17" t="s">
        <v>100</v>
      </c>
      <c r="B37" s="19">
        <f>E30*C32</f>
        <v>0</v>
      </c>
    </row>
    <row r="39" spans="1:8" x14ac:dyDescent="0.2">
      <c r="A39" s="1" t="s">
        <v>13</v>
      </c>
    </row>
    <row r="41" spans="1:8" x14ac:dyDescent="0.2">
      <c r="A41" s="2" t="s">
        <v>0</v>
      </c>
      <c r="B41" s="2" t="s">
        <v>4</v>
      </c>
      <c r="C41" s="2" t="s">
        <v>5</v>
      </c>
      <c r="D41" s="2" t="s">
        <v>9</v>
      </c>
      <c r="F41" s="2" t="s">
        <v>1</v>
      </c>
      <c r="G41" s="2" t="s">
        <v>2</v>
      </c>
      <c r="H41" s="2" t="s">
        <v>3</v>
      </c>
    </row>
    <row r="42" spans="1:8" x14ac:dyDescent="0.2">
      <c r="A42" s="2">
        <v>1</v>
      </c>
      <c r="B42" s="7">
        <v>0.32</v>
      </c>
      <c r="C42" s="7">
        <v>0.38</v>
      </c>
      <c r="D42" s="7">
        <v>0.3</v>
      </c>
      <c r="F42" s="4">
        <v>300</v>
      </c>
      <c r="G42" s="4">
        <v>0</v>
      </c>
      <c r="H42" s="4">
        <v>700</v>
      </c>
    </row>
    <row r="43" spans="1:8" x14ac:dyDescent="0.2">
      <c r="A43" s="2">
        <v>2</v>
      </c>
      <c r="B43" s="7">
        <v>0.37</v>
      </c>
      <c r="C43" s="7">
        <v>0.28000000000000003</v>
      </c>
      <c r="D43" s="7">
        <v>0.35</v>
      </c>
      <c r="F43" s="4" t="s">
        <v>12</v>
      </c>
      <c r="G43" s="4">
        <v>400</v>
      </c>
      <c r="H43" s="4">
        <v>500</v>
      </c>
    </row>
    <row r="44" spans="1:8" x14ac:dyDescent="0.2">
      <c r="A44" s="2">
        <v>3</v>
      </c>
      <c r="B44" s="7">
        <v>0.3</v>
      </c>
      <c r="C44" s="7">
        <v>0.32</v>
      </c>
      <c r="D44" s="7">
        <v>0.38</v>
      </c>
      <c r="F44" s="4">
        <v>600</v>
      </c>
      <c r="G44" s="4">
        <v>300</v>
      </c>
      <c r="H44" s="4">
        <v>200</v>
      </c>
    </row>
    <row r="45" spans="1:8" x14ac:dyDescent="0.2">
      <c r="A45" s="2">
        <v>4</v>
      </c>
      <c r="B45" s="7">
        <v>0.28000000000000003</v>
      </c>
      <c r="C45" s="7">
        <v>0.4</v>
      </c>
      <c r="D45" s="7">
        <v>0.32</v>
      </c>
      <c r="F45" s="4">
        <v>200</v>
      </c>
      <c r="G45" s="4">
        <v>500</v>
      </c>
      <c r="H45" s="4" t="s">
        <v>12</v>
      </c>
    </row>
    <row r="46" spans="1:8" x14ac:dyDescent="0.2">
      <c r="A46" s="2">
        <v>5</v>
      </c>
      <c r="B46" s="7">
        <v>0.39</v>
      </c>
      <c r="C46" s="7">
        <v>0.34</v>
      </c>
      <c r="D46" s="7">
        <v>0.27</v>
      </c>
      <c r="F46" s="4">
        <v>0</v>
      </c>
      <c r="G46" s="4" t="s">
        <v>12</v>
      </c>
      <c r="H46" s="4">
        <v>400</v>
      </c>
    </row>
    <row r="47" spans="1:8" x14ac:dyDescent="0.2">
      <c r="A47" s="2">
        <v>6</v>
      </c>
      <c r="B47" s="7">
        <v>0.34</v>
      </c>
      <c r="C47" s="7">
        <v>0.28000000000000003</v>
      </c>
      <c r="D47" s="7">
        <v>0.38</v>
      </c>
      <c r="F47" s="4">
        <f>500+33.33</f>
        <v>533.33000000000004</v>
      </c>
      <c r="G47" s="4">
        <v>320</v>
      </c>
      <c r="H47" s="4">
        <v>0</v>
      </c>
    </row>
    <row r="50" spans="1:9" x14ac:dyDescent="0.2">
      <c r="A50" s="2" t="s">
        <v>0</v>
      </c>
      <c r="B50" s="2" t="s">
        <v>1</v>
      </c>
      <c r="C50" s="2" t="s">
        <v>2</v>
      </c>
      <c r="D50" s="2" t="s">
        <v>3</v>
      </c>
      <c r="E50" t="s">
        <v>14</v>
      </c>
      <c r="G50" t="s">
        <v>15</v>
      </c>
    </row>
    <row r="51" spans="1:9" x14ac:dyDescent="0.2">
      <c r="A51" s="2">
        <v>1</v>
      </c>
      <c r="B51" s="3">
        <v>0</v>
      </c>
      <c r="C51" s="3">
        <v>450</v>
      </c>
      <c r="D51" s="3">
        <v>0</v>
      </c>
      <c r="E51" s="2">
        <f>SUM(B51:D51)</f>
        <v>450</v>
      </c>
      <c r="F51" t="s">
        <v>11</v>
      </c>
      <c r="G51" s="4">
        <v>450</v>
      </c>
    </row>
    <row r="52" spans="1:9" x14ac:dyDescent="0.2">
      <c r="A52" s="2">
        <v>2</v>
      </c>
      <c r="B52" s="6">
        <v>0</v>
      </c>
      <c r="C52" s="3">
        <v>422.22222222223627</v>
      </c>
      <c r="D52" s="3">
        <v>177.7777777777637</v>
      </c>
      <c r="E52" s="2">
        <f t="shared" ref="E52:E56" si="0">SUM(B52:D52)</f>
        <v>600</v>
      </c>
      <c r="F52" t="s">
        <v>11</v>
      </c>
      <c r="G52" s="4">
        <v>600</v>
      </c>
    </row>
    <row r="53" spans="1:9" x14ac:dyDescent="0.2">
      <c r="A53" s="2">
        <v>3</v>
      </c>
      <c r="B53" s="3">
        <v>0</v>
      </c>
      <c r="C53" s="3">
        <v>227.7777777777645</v>
      </c>
      <c r="D53" s="3">
        <v>322.22222222223547</v>
      </c>
      <c r="E53" s="2">
        <f t="shared" si="0"/>
        <v>550</v>
      </c>
      <c r="F53" t="s">
        <v>11</v>
      </c>
      <c r="G53" s="4">
        <v>550</v>
      </c>
    </row>
    <row r="54" spans="1:9" x14ac:dyDescent="0.2">
      <c r="A54" s="2">
        <v>4</v>
      </c>
      <c r="B54" s="3">
        <v>350</v>
      </c>
      <c r="C54" s="3">
        <v>0</v>
      </c>
      <c r="D54" s="6">
        <v>0</v>
      </c>
      <c r="E54" s="2">
        <f t="shared" si="0"/>
        <v>350</v>
      </c>
      <c r="F54" t="s">
        <v>11</v>
      </c>
      <c r="G54" s="4">
        <v>350</v>
      </c>
    </row>
    <row r="55" spans="1:9" x14ac:dyDescent="0.2">
      <c r="A55" s="2">
        <v>5</v>
      </c>
      <c r="B55" s="3">
        <v>366.66666666666362</v>
      </c>
      <c r="C55" s="6">
        <v>0</v>
      </c>
      <c r="D55" s="3">
        <v>133.33333333333641</v>
      </c>
      <c r="E55" s="2">
        <f t="shared" si="0"/>
        <v>500</v>
      </c>
      <c r="F55" t="s">
        <v>11</v>
      </c>
      <c r="G55" s="4">
        <v>500</v>
      </c>
    </row>
    <row r="56" spans="1:9" x14ac:dyDescent="0.2">
      <c r="A56" s="2">
        <v>6</v>
      </c>
      <c r="B56" s="3">
        <v>83.333333333333854</v>
      </c>
      <c r="C56" s="3">
        <v>0</v>
      </c>
      <c r="D56" s="3">
        <v>366.66666666666617</v>
      </c>
      <c r="E56" s="2">
        <f t="shared" si="0"/>
        <v>450</v>
      </c>
      <c r="F56" t="s">
        <v>11</v>
      </c>
      <c r="G56" s="4">
        <v>450</v>
      </c>
    </row>
    <row r="57" spans="1:9" x14ac:dyDescent="0.2">
      <c r="A57" t="s">
        <v>16</v>
      </c>
      <c r="B57">
        <f>SUM(B51:B56)</f>
        <v>799.99999999999739</v>
      </c>
      <c r="C57">
        <f t="shared" ref="C57:D57" si="1">SUM(C51:C56)</f>
        <v>1100.0000000000007</v>
      </c>
      <c r="D57">
        <f t="shared" si="1"/>
        <v>1000.0000000000018</v>
      </c>
      <c r="G57" s="5"/>
    </row>
    <row r="58" spans="1:9" x14ac:dyDescent="0.2">
      <c r="B58" t="s">
        <v>10</v>
      </c>
      <c r="C58" t="s">
        <v>10</v>
      </c>
      <c r="D58" t="s">
        <v>10</v>
      </c>
    </row>
    <row r="59" spans="1:9" x14ac:dyDescent="0.2">
      <c r="A59" t="s">
        <v>17</v>
      </c>
      <c r="B59" s="5">
        <v>900</v>
      </c>
      <c r="C59" s="5">
        <v>1100</v>
      </c>
      <c r="D59" s="5">
        <v>1000</v>
      </c>
      <c r="I59" t="s">
        <v>18</v>
      </c>
    </row>
    <row r="60" spans="1:9" x14ac:dyDescent="0.2">
      <c r="I60" s="12">
        <f>SUMPRODUCT(F42:H47,B51:D56)</f>
        <v>558333.05555555434</v>
      </c>
    </row>
    <row r="61" spans="1:9" x14ac:dyDescent="0.2">
      <c r="A61" s="1" t="s">
        <v>19</v>
      </c>
    </row>
    <row r="62" spans="1:9" x14ac:dyDescent="0.2">
      <c r="B62" cm="1">
        <f t="array" ref="B62:D62">$E$25*B57:D57</f>
        <v>0</v>
      </c>
      <c r="C62">
        <v>0</v>
      </c>
      <c r="D62">
        <v>0</v>
      </c>
      <c r="E62" s="5">
        <v>0.3</v>
      </c>
      <c r="F62" t="s">
        <v>21</v>
      </c>
    </row>
    <row r="63" spans="1:9" x14ac:dyDescent="0.2">
      <c r="B63" t="s">
        <v>10</v>
      </c>
      <c r="C63" t="s">
        <v>10</v>
      </c>
      <c r="D63" t="s">
        <v>10</v>
      </c>
    </row>
    <row r="64" spans="1:9" x14ac:dyDescent="0.2">
      <c r="A64" t="s">
        <v>6</v>
      </c>
      <c r="B64" s="2">
        <f>SUMPRODUCT(B42:B47,B51:B56)</f>
        <v>269.33333333333235</v>
      </c>
      <c r="C64" s="2">
        <f>SUMPRODUCT(C51:C56,B42:B47)</f>
        <v>368.55555555555674</v>
      </c>
      <c r="D64" s="2">
        <f>SUMPRODUCT(D51:D56,B42:B47)</f>
        <v>339.11111111111092</v>
      </c>
    </row>
    <row r="65" spans="1:6" x14ac:dyDescent="0.2">
      <c r="A65" t="s">
        <v>7</v>
      </c>
      <c r="B65" s="2">
        <f>SUMPRODUCT(B51:B56,C42:C47)</f>
        <v>287.99999999999909</v>
      </c>
      <c r="C65" s="2">
        <f>SUMPRODUCT(C51:C56,C42:C47)</f>
        <v>362.1111111111108</v>
      </c>
      <c r="D65" s="2">
        <f>SUMPRODUCT(D51:D56,C42:C47)</f>
        <v>300.88888888889016</v>
      </c>
    </row>
    <row r="66" spans="1:6" x14ac:dyDescent="0.2">
      <c r="A66" t="s">
        <v>8</v>
      </c>
      <c r="B66" s="2">
        <f>SUMPRODUCT(B51:B56,D42:D47)</f>
        <v>242.66666666666603</v>
      </c>
      <c r="C66" s="2">
        <f>SUMPRODUCT(C51:C56,D42:D47)</f>
        <v>369.33333333333326</v>
      </c>
      <c r="D66" s="2">
        <f>SUMPRODUCT(D51:D56,D42:D47)</f>
        <v>360.00000000000074</v>
      </c>
    </row>
    <row r="67" spans="1:6" x14ac:dyDescent="0.2">
      <c r="B67" t="s">
        <v>10</v>
      </c>
      <c r="C67" t="s">
        <v>10</v>
      </c>
      <c r="D67" t="s">
        <v>10</v>
      </c>
    </row>
    <row r="68" spans="1:6" x14ac:dyDescent="0.2">
      <c r="B68" cm="1">
        <f t="array" ref="B68:D68">$E$31*B57:D57</f>
        <v>0</v>
      </c>
      <c r="C68">
        <v>0</v>
      </c>
      <c r="D68">
        <v>0</v>
      </c>
      <c r="E68" s="5">
        <v>0.36</v>
      </c>
      <c r="F68" t="s">
        <v>20</v>
      </c>
    </row>
  </sheetData>
  <mergeCells count="1">
    <mergeCell ref="A2:F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20ECA-7CB9-F941-B789-9B000B87F82D}">
  <dimension ref="A1:H26"/>
  <sheetViews>
    <sheetView workbookViewId="0">
      <selection activeCell="H23" sqref="H23"/>
    </sheetView>
  </sheetViews>
  <sheetFormatPr baseColWidth="10" defaultRowHeight="16" x14ac:dyDescent="0.2"/>
  <cols>
    <col min="2" max="2" width="21.6640625" bestFit="1" customWidth="1"/>
    <col min="4" max="4" width="12.1640625" customWidth="1"/>
    <col min="6" max="6" width="10.83203125" customWidth="1"/>
    <col min="7" max="7" width="21.6640625" bestFit="1" customWidth="1"/>
  </cols>
  <sheetData>
    <row r="1" spans="1:7" ht="16" customHeight="1" x14ac:dyDescent="0.2">
      <c r="A1" s="52" t="s">
        <v>102</v>
      </c>
      <c r="B1" s="53"/>
      <c r="C1" s="53"/>
      <c r="D1" s="53"/>
      <c r="E1" s="54"/>
    </row>
    <row r="2" spans="1:7" x14ac:dyDescent="0.2">
      <c r="A2" s="55"/>
      <c r="B2" s="56"/>
      <c r="C2" s="56"/>
      <c r="D2" s="56"/>
      <c r="E2" s="57"/>
    </row>
    <row r="3" spans="1:7" ht="17" thickBot="1" x14ac:dyDescent="0.25">
      <c r="A3" s="58"/>
      <c r="B3" s="59"/>
      <c r="C3" s="59"/>
      <c r="D3" s="59"/>
      <c r="E3" s="60"/>
    </row>
    <row r="4" spans="1:7" ht="17" thickBot="1" x14ac:dyDescent="0.25">
      <c r="A4" s="31"/>
      <c r="B4" s="31"/>
      <c r="C4" s="31"/>
      <c r="D4" s="31"/>
      <c r="E4" s="31"/>
    </row>
    <row r="5" spans="1:7" x14ac:dyDescent="0.2">
      <c r="A5" s="61" t="s">
        <v>117</v>
      </c>
      <c r="B5" s="62"/>
      <c r="C5" s="62"/>
      <c r="D5" s="62"/>
      <c r="E5" s="63"/>
    </row>
    <row r="6" spans="1:7" x14ac:dyDescent="0.2">
      <c r="A6" s="64"/>
      <c r="B6" s="65"/>
      <c r="C6" s="65"/>
      <c r="D6" s="65"/>
      <c r="E6" s="66"/>
    </row>
    <row r="7" spans="1:7" x14ac:dyDescent="0.2">
      <c r="A7" s="64"/>
      <c r="B7" s="65"/>
      <c r="C7" s="65"/>
      <c r="D7" s="65"/>
      <c r="E7" s="66"/>
    </row>
    <row r="8" spans="1:7" x14ac:dyDescent="0.2">
      <c r="A8" s="64"/>
      <c r="B8" s="65"/>
      <c r="C8" s="65"/>
      <c r="D8" s="65"/>
      <c r="E8" s="66"/>
    </row>
    <row r="9" spans="1:7" ht="17" thickBot="1" x14ac:dyDescent="0.25">
      <c r="A9" s="67"/>
      <c r="B9" s="68"/>
      <c r="C9" s="68"/>
      <c r="D9" s="68"/>
      <c r="E9" s="69"/>
    </row>
    <row r="11" spans="1:7" ht="17" thickBot="1" x14ac:dyDescent="0.25"/>
    <row r="12" spans="1:7" x14ac:dyDescent="0.2">
      <c r="A12" s="10"/>
      <c r="B12" s="10"/>
      <c r="C12" s="10" t="s">
        <v>28</v>
      </c>
      <c r="D12" s="10" t="s">
        <v>38</v>
      </c>
      <c r="E12" s="10" t="s">
        <v>40</v>
      </c>
      <c r="F12" s="10" t="s">
        <v>34</v>
      </c>
      <c r="G12" s="10" t="s">
        <v>34</v>
      </c>
    </row>
    <row r="13" spans="1:7" ht="17" thickBot="1" x14ac:dyDescent="0.25">
      <c r="A13" s="11" t="s">
        <v>26</v>
      </c>
      <c r="B13" s="11" t="s">
        <v>27</v>
      </c>
      <c r="C13" s="11" t="s">
        <v>29</v>
      </c>
      <c r="D13" s="11" t="s">
        <v>39</v>
      </c>
      <c r="E13" s="11" t="s">
        <v>41</v>
      </c>
      <c r="F13" s="11" t="s">
        <v>35</v>
      </c>
      <c r="G13" s="11" t="s">
        <v>36</v>
      </c>
    </row>
    <row r="14" spans="1:7" x14ac:dyDescent="0.2">
      <c r="A14" s="8" t="s">
        <v>60</v>
      </c>
      <c r="B14" s="8" t="s">
        <v>61</v>
      </c>
      <c r="C14" s="8">
        <v>799.99999999999739</v>
      </c>
      <c r="D14" s="8">
        <v>0</v>
      </c>
      <c r="E14" s="8">
        <v>900</v>
      </c>
      <c r="F14" s="8">
        <v>1E+30</v>
      </c>
      <c r="G14" s="8">
        <v>100.00000000000254</v>
      </c>
    </row>
    <row r="15" spans="1:7" x14ac:dyDescent="0.2">
      <c r="A15" s="8" t="s">
        <v>62</v>
      </c>
      <c r="B15" s="8" t="s">
        <v>63</v>
      </c>
      <c r="C15" s="8">
        <v>1100.0000000000007</v>
      </c>
      <c r="D15" s="8">
        <v>-177.77777777777746</v>
      </c>
      <c r="E15" s="8">
        <v>1100</v>
      </c>
      <c r="F15" s="8">
        <v>36.36363636363258</v>
      </c>
      <c r="G15" s="8">
        <v>3.7735849056637698</v>
      </c>
    </row>
    <row r="16" spans="1:7" x14ac:dyDescent="0.2">
      <c r="A16" s="8" t="s">
        <v>64</v>
      </c>
      <c r="B16" s="8" t="s">
        <v>65</v>
      </c>
      <c r="C16" s="8">
        <v>1000.0000000000018</v>
      </c>
      <c r="D16" s="8">
        <v>-144.44444444444397</v>
      </c>
      <c r="E16" s="8">
        <v>1000</v>
      </c>
      <c r="F16" s="8">
        <v>42.105263157890121</v>
      </c>
      <c r="G16" s="8">
        <v>3.8834951456345483</v>
      </c>
    </row>
    <row r="19" spans="1:8" ht="68" x14ac:dyDescent="0.2">
      <c r="D19" t="s">
        <v>110</v>
      </c>
      <c r="E19" s="32" t="s">
        <v>111</v>
      </c>
      <c r="F19" s="33" t="s">
        <v>112</v>
      </c>
      <c r="G19" t="s">
        <v>113</v>
      </c>
    </row>
    <row r="20" spans="1:8" x14ac:dyDescent="0.2">
      <c r="A20" t="s">
        <v>98</v>
      </c>
      <c r="B20" t="s">
        <v>108</v>
      </c>
      <c r="C20" t="s">
        <v>109</v>
      </c>
      <c r="D20" t="s">
        <v>109</v>
      </c>
    </row>
    <row r="21" spans="1:8" x14ac:dyDescent="0.2">
      <c r="A21" t="s">
        <v>103</v>
      </c>
      <c r="B21" t="s">
        <v>104</v>
      </c>
      <c r="C21" t="s">
        <v>107</v>
      </c>
      <c r="D21" s="8">
        <v>-177.77777777777746</v>
      </c>
      <c r="E21">
        <f>D21*20</f>
        <v>-3555.5555555555493</v>
      </c>
      <c r="F21">
        <v>2500</v>
      </c>
      <c r="G21">
        <f>F21+E21</f>
        <v>-1055.5555555555493</v>
      </c>
      <c r="H21" t="s">
        <v>138</v>
      </c>
    </row>
    <row r="22" spans="1:8" x14ac:dyDescent="0.2">
      <c r="A22" t="s">
        <v>100</v>
      </c>
      <c r="B22" t="s">
        <v>105</v>
      </c>
      <c r="C22" t="s">
        <v>106</v>
      </c>
      <c r="D22" s="8">
        <v>-144.44444444444397</v>
      </c>
      <c r="E22">
        <f>D22*40</f>
        <v>-5777.7777777777592</v>
      </c>
      <c r="F22">
        <f>2500*2</f>
        <v>5000</v>
      </c>
      <c r="G22">
        <f>F22+E22</f>
        <v>-777.77777777775918</v>
      </c>
      <c r="H22" t="s">
        <v>139</v>
      </c>
    </row>
    <row r="24" spans="1:8" x14ac:dyDescent="0.2">
      <c r="A24" t="s">
        <v>114</v>
      </c>
    </row>
    <row r="25" spans="1:8" x14ac:dyDescent="0.2">
      <c r="A25" t="s">
        <v>115</v>
      </c>
    </row>
    <row r="26" spans="1:8" x14ac:dyDescent="0.2">
      <c r="A26" t="s">
        <v>116</v>
      </c>
    </row>
  </sheetData>
  <mergeCells count="2">
    <mergeCell ref="A1:E3"/>
    <mergeCell ref="A5:E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C6BC1-260D-F548-8EB7-D6F741C3D434}">
  <dimension ref="A1:K39"/>
  <sheetViews>
    <sheetView workbookViewId="0">
      <selection activeCell="I30" sqref="I30:I31"/>
    </sheetView>
  </sheetViews>
  <sheetFormatPr baseColWidth="10" defaultRowHeight="16" x14ac:dyDescent="0.2"/>
  <cols>
    <col min="9" max="10" width="12.5" bestFit="1" customWidth="1"/>
    <col min="11" max="11" width="11.1640625" bestFit="1" customWidth="1"/>
  </cols>
  <sheetData>
    <row r="1" spans="1:8" x14ac:dyDescent="0.2">
      <c r="A1" s="61" t="s">
        <v>118</v>
      </c>
      <c r="B1" s="62"/>
      <c r="C1" s="62"/>
      <c r="D1" s="62"/>
      <c r="E1" s="63"/>
    </row>
    <row r="2" spans="1:8" x14ac:dyDescent="0.2">
      <c r="A2" s="64"/>
      <c r="B2" s="65"/>
      <c r="C2" s="65"/>
      <c r="D2" s="65"/>
      <c r="E2" s="66"/>
    </row>
    <row r="3" spans="1:8" x14ac:dyDescent="0.2">
      <c r="A3" s="64"/>
      <c r="B3" s="65"/>
      <c r="C3" s="65"/>
      <c r="D3" s="65"/>
      <c r="E3" s="66"/>
    </row>
    <row r="4" spans="1:8" x14ac:dyDescent="0.2">
      <c r="A4" s="64"/>
      <c r="B4" s="65"/>
      <c r="C4" s="65"/>
      <c r="D4" s="65"/>
      <c r="E4" s="66"/>
    </row>
    <row r="5" spans="1:8" x14ac:dyDescent="0.2">
      <c r="A5" s="64"/>
      <c r="B5" s="65"/>
      <c r="C5" s="65"/>
      <c r="D5" s="65"/>
      <c r="E5" s="66"/>
    </row>
    <row r="6" spans="1:8" x14ac:dyDescent="0.2">
      <c r="A6" s="64"/>
      <c r="B6" s="65"/>
      <c r="C6" s="65"/>
      <c r="D6" s="65"/>
      <c r="E6" s="66"/>
    </row>
    <row r="7" spans="1:8" x14ac:dyDescent="0.2">
      <c r="A7" s="64"/>
      <c r="B7" s="65"/>
      <c r="C7" s="65"/>
      <c r="D7" s="65"/>
      <c r="E7" s="66"/>
    </row>
    <row r="8" spans="1:8" ht="17" thickBot="1" x14ac:dyDescent="0.25">
      <c r="A8" s="67"/>
      <c r="B8" s="68"/>
      <c r="C8" s="68"/>
      <c r="D8" s="68"/>
      <c r="E8" s="69"/>
    </row>
    <row r="10" spans="1:8" x14ac:dyDescent="0.2">
      <c r="A10" s="1" t="s">
        <v>13</v>
      </c>
    </row>
    <row r="12" spans="1:8" x14ac:dyDescent="0.2">
      <c r="A12" s="2" t="s">
        <v>0</v>
      </c>
      <c r="B12" s="2" t="s">
        <v>4</v>
      </c>
      <c r="C12" s="2" t="s">
        <v>5</v>
      </c>
      <c r="D12" s="2" t="s">
        <v>9</v>
      </c>
      <c r="F12" s="2" t="s">
        <v>1</v>
      </c>
      <c r="G12" s="2" t="s">
        <v>2</v>
      </c>
      <c r="H12" s="2" t="s">
        <v>3</v>
      </c>
    </row>
    <row r="13" spans="1:8" x14ac:dyDescent="0.2">
      <c r="A13" s="2">
        <v>1</v>
      </c>
      <c r="B13" s="7">
        <v>0.32</v>
      </c>
      <c r="C13" s="7">
        <v>0.38</v>
      </c>
      <c r="D13" s="7">
        <v>0.3</v>
      </c>
      <c r="F13" s="4">
        <v>300</v>
      </c>
      <c r="G13" s="4">
        <v>0</v>
      </c>
      <c r="H13" s="4">
        <v>700</v>
      </c>
    </row>
    <row r="14" spans="1:8" x14ac:dyDescent="0.2">
      <c r="A14" s="2">
        <v>2</v>
      </c>
      <c r="B14" s="7">
        <v>0.37</v>
      </c>
      <c r="C14" s="7">
        <v>0.28000000000000003</v>
      </c>
      <c r="D14" s="7">
        <v>0.35</v>
      </c>
      <c r="F14" s="4" t="s">
        <v>12</v>
      </c>
      <c r="G14" s="4">
        <v>400</v>
      </c>
      <c r="H14" s="4">
        <v>500</v>
      </c>
    </row>
    <row r="15" spans="1:8" x14ac:dyDescent="0.2">
      <c r="A15" s="2">
        <v>3</v>
      </c>
      <c r="B15" s="7">
        <v>0.3</v>
      </c>
      <c r="C15" s="7">
        <v>0.32</v>
      </c>
      <c r="D15" s="7">
        <v>0.38</v>
      </c>
      <c r="F15" s="4">
        <v>600</v>
      </c>
      <c r="G15" s="4">
        <v>300</v>
      </c>
      <c r="H15" s="4">
        <v>200</v>
      </c>
    </row>
    <row r="16" spans="1:8" x14ac:dyDescent="0.2">
      <c r="A16" s="2">
        <v>4</v>
      </c>
      <c r="B16" s="7">
        <v>0.28000000000000003</v>
      </c>
      <c r="C16" s="7">
        <v>0.4</v>
      </c>
      <c r="D16" s="7">
        <v>0.32</v>
      </c>
      <c r="F16" s="4">
        <v>200</v>
      </c>
      <c r="G16" s="4">
        <v>500</v>
      </c>
      <c r="H16" s="4" t="s">
        <v>12</v>
      </c>
    </row>
    <row r="17" spans="1:11" x14ac:dyDescent="0.2">
      <c r="A17" s="2">
        <v>5</v>
      </c>
      <c r="B17" s="7">
        <v>0.39</v>
      </c>
      <c r="C17" s="7">
        <v>0.34</v>
      </c>
      <c r="D17" s="7">
        <v>0.27</v>
      </c>
      <c r="F17" s="4">
        <v>0</v>
      </c>
      <c r="G17" s="4" t="s">
        <v>12</v>
      </c>
      <c r="H17" s="4">
        <v>400</v>
      </c>
    </row>
    <row r="18" spans="1:11" x14ac:dyDescent="0.2">
      <c r="A18" s="2">
        <v>6</v>
      </c>
      <c r="B18" s="7">
        <v>0.34</v>
      </c>
      <c r="C18" s="7">
        <v>0.28000000000000003</v>
      </c>
      <c r="D18" s="7">
        <v>0.38</v>
      </c>
      <c r="F18" s="4">
        <v>500</v>
      </c>
      <c r="G18" s="4">
        <v>300</v>
      </c>
      <c r="H18" s="4">
        <v>0</v>
      </c>
    </row>
    <row r="21" spans="1:11" x14ac:dyDescent="0.2">
      <c r="A21" s="2" t="s">
        <v>0</v>
      </c>
      <c r="B21" s="2" t="s">
        <v>1</v>
      </c>
      <c r="C21" s="2" t="s">
        <v>2</v>
      </c>
      <c r="D21" s="2" t="s">
        <v>3</v>
      </c>
      <c r="E21" t="s">
        <v>14</v>
      </c>
      <c r="G21" t="s">
        <v>15</v>
      </c>
    </row>
    <row r="22" spans="1:11" x14ac:dyDescent="0.2">
      <c r="A22" s="2">
        <v>1</v>
      </c>
      <c r="B22" s="3">
        <v>0</v>
      </c>
      <c r="C22" s="3">
        <v>450</v>
      </c>
      <c r="D22" s="3">
        <v>0</v>
      </c>
      <c r="E22" s="2">
        <f>SUM(B22:D22)</f>
        <v>450</v>
      </c>
      <c r="F22" t="s">
        <v>11</v>
      </c>
      <c r="G22" s="4">
        <v>450</v>
      </c>
    </row>
    <row r="23" spans="1:11" x14ac:dyDescent="0.2">
      <c r="A23" s="2">
        <v>2</v>
      </c>
      <c r="B23" s="6">
        <v>0</v>
      </c>
      <c r="C23" s="3">
        <v>600</v>
      </c>
      <c r="D23" s="3">
        <v>0</v>
      </c>
      <c r="E23" s="2">
        <f t="shared" ref="E23:E27" si="0">SUM(B23:D23)</f>
        <v>600</v>
      </c>
      <c r="F23" t="s">
        <v>11</v>
      </c>
      <c r="G23" s="4">
        <v>600</v>
      </c>
    </row>
    <row r="24" spans="1:11" x14ac:dyDescent="0.2">
      <c r="A24" s="2">
        <v>3</v>
      </c>
      <c r="B24" s="3">
        <v>0</v>
      </c>
      <c r="C24" s="3">
        <v>70.000000000000895</v>
      </c>
      <c r="D24" s="3">
        <v>479.99999999999909</v>
      </c>
      <c r="E24" s="2">
        <f t="shared" si="0"/>
        <v>550</v>
      </c>
      <c r="F24" t="s">
        <v>11</v>
      </c>
      <c r="G24" s="4">
        <v>550</v>
      </c>
    </row>
    <row r="25" spans="1:11" x14ac:dyDescent="0.2">
      <c r="A25" s="2">
        <v>4</v>
      </c>
      <c r="B25" s="3">
        <v>350</v>
      </c>
      <c r="C25" s="3">
        <v>0</v>
      </c>
      <c r="D25" s="6">
        <v>0</v>
      </c>
      <c r="E25" s="2">
        <f t="shared" si="0"/>
        <v>350</v>
      </c>
      <c r="F25" t="s">
        <v>11</v>
      </c>
      <c r="G25" s="4">
        <v>350</v>
      </c>
    </row>
    <row r="26" spans="1:11" x14ac:dyDescent="0.2">
      <c r="A26" s="2">
        <v>5</v>
      </c>
      <c r="B26" s="3">
        <v>314.73684210526471</v>
      </c>
      <c r="C26" s="6">
        <v>0</v>
      </c>
      <c r="D26" s="3">
        <v>185.26315789473526</v>
      </c>
      <c r="E26" s="2">
        <f t="shared" si="0"/>
        <v>500</v>
      </c>
      <c r="F26" t="s">
        <v>11</v>
      </c>
      <c r="G26" s="4">
        <v>500</v>
      </c>
    </row>
    <row r="27" spans="1:11" x14ac:dyDescent="0.2">
      <c r="A27" s="2">
        <v>6</v>
      </c>
      <c r="B27" s="3">
        <v>96.315789473684447</v>
      </c>
      <c r="C27" s="3">
        <v>0</v>
      </c>
      <c r="D27" s="3">
        <v>353.6842105263155</v>
      </c>
      <c r="E27" s="2">
        <f t="shared" si="0"/>
        <v>449.99999999999994</v>
      </c>
      <c r="F27" t="s">
        <v>11</v>
      </c>
      <c r="G27" s="4">
        <v>450</v>
      </c>
    </row>
    <row r="28" spans="1:11" x14ac:dyDescent="0.2">
      <c r="A28" t="s">
        <v>16</v>
      </c>
      <c r="B28">
        <f>SUM(B22:B27)</f>
        <v>761.0526315789491</v>
      </c>
      <c r="C28">
        <f t="shared" ref="C28:D28" si="1">SUM(C22:C27)</f>
        <v>1120.0000000000009</v>
      </c>
      <c r="D28">
        <f t="shared" si="1"/>
        <v>1018.9473684210499</v>
      </c>
      <c r="G28" s="5"/>
    </row>
    <row r="29" spans="1:11" x14ac:dyDescent="0.2">
      <c r="B29" t="s">
        <v>10</v>
      </c>
      <c r="C29" t="s">
        <v>10</v>
      </c>
      <c r="D29" t="s">
        <v>10</v>
      </c>
      <c r="J29" t="s">
        <v>119</v>
      </c>
    </row>
    <row r="30" spans="1:11" x14ac:dyDescent="0.2">
      <c r="A30" t="s">
        <v>17</v>
      </c>
      <c r="B30" s="5">
        <v>900</v>
      </c>
      <c r="C30" s="5">
        <v>1120</v>
      </c>
      <c r="D30" s="5">
        <v>1040</v>
      </c>
      <c r="I30" t="s">
        <v>18</v>
      </c>
      <c r="J30" t="s">
        <v>18</v>
      </c>
    </row>
    <row r="31" spans="1:11" x14ac:dyDescent="0.2">
      <c r="I31" s="12">
        <f>SUMPRODUCT(F13:H18,B22:D27)</f>
        <v>549263.15789473651</v>
      </c>
      <c r="J31" s="12">
        <v>555555.55555555434</v>
      </c>
      <c r="K31" s="23">
        <f>I31-J31</f>
        <v>-6292.3976608178345</v>
      </c>
    </row>
    <row r="32" spans="1:11" x14ac:dyDescent="0.2">
      <c r="A32" s="1" t="s">
        <v>19</v>
      </c>
      <c r="I32" t="s">
        <v>121</v>
      </c>
    </row>
    <row r="33" spans="1:9" x14ac:dyDescent="0.2">
      <c r="B33" cm="1">
        <f t="array" ref="B33:D33">$E$25*B28:D28</f>
        <v>266368.42105263221</v>
      </c>
      <c r="C33">
        <v>392000.00000000029</v>
      </c>
      <c r="D33">
        <v>356631.57894736744</v>
      </c>
      <c r="E33" s="5">
        <v>0.3</v>
      </c>
      <c r="F33" t="s">
        <v>21</v>
      </c>
      <c r="I33" t="s">
        <v>114</v>
      </c>
    </row>
    <row r="34" spans="1:9" x14ac:dyDescent="0.2">
      <c r="B34" t="s">
        <v>10</v>
      </c>
      <c r="C34" t="s">
        <v>10</v>
      </c>
      <c r="D34" t="s">
        <v>10</v>
      </c>
      <c r="I34" t="s">
        <v>115</v>
      </c>
    </row>
    <row r="35" spans="1:9" x14ac:dyDescent="0.2">
      <c r="A35" t="s">
        <v>6</v>
      </c>
      <c r="B35" s="2">
        <f>SUMPRODUCT(B13:B18,B22:B27)</f>
        <v>253.49473684210597</v>
      </c>
      <c r="C35" s="2">
        <f>SUMPRODUCT(C22:C27,B13:B18)</f>
        <v>387.00000000000028</v>
      </c>
      <c r="D35" s="2">
        <f>SUMPRODUCT(D22:D27,B13:B18)</f>
        <v>336.50526315789375</v>
      </c>
      <c r="I35" t="s">
        <v>116</v>
      </c>
    </row>
    <row r="36" spans="1:9" x14ac:dyDescent="0.2">
      <c r="A36" t="s">
        <v>7</v>
      </c>
      <c r="B36" s="2">
        <f>SUMPRODUCT(B22:B27,C13:C18)</f>
        <v>273.97894736842164</v>
      </c>
      <c r="C36" s="2">
        <f>SUMPRODUCT(C22:C27,C13:C18)</f>
        <v>361.40000000000026</v>
      </c>
      <c r="D36" s="2">
        <f>SUMPRODUCT(D22:D27,C13:C18)</f>
        <v>315.62105263157804</v>
      </c>
      <c r="I36" t="s">
        <v>122</v>
      </c>
    </row>
    <row r="37" spans="1:9" x14ac:dyDescent="0.2">
      <c r="A37" t="s">
        <v>8</v>
      </c>
      <c r="B37" s="2">
        <f>SUMPRODUCT(B22:B27,D13:D18)</f>
        <v>233.57894736842155</v>
      </c>
      <c r="C37" s="2">
        <f>SUMPRODUCT(C22:C27,D13:D18)</f>
        <v>371.60000000000036</v>
      </c>
      <c r="D37" s="2">
        <f>SUMPRODUCT(D22:D27,D13:D18)</f>
        <v>366.82105263157808</v>
      </c>
    </row>
    <row r="38" spans="1:9" x14ac:dyDescent="0.2">
      <c r="B38" t="s">
        <v>10</v>
      </c>
      <c r="C38" t="s">
        <v>10</v>
      </c>
      <c r="D38" t="s">
        <v>10</v>
      </c>
    </row>
    <row r="39" spans="1:9" x14ac:dyDescent="0.2">
      <c r="B39" cm="1">
        <f t="array" ref="B39:D39">$E$31*B28:D28</f>
        <v>0</v>
      </c>
      <c r="C39">
        <v>0</v>
      </c>
      <c r="D39">
        <v>0</v>
      </c>
      <c r="E39" s="5">
        <v>0.36</v>
      </c>
      <c r="F39" t="s">
        <v>20</v>
      </c>
    </row>
  </sheetData>
  <mergeCells count="1">
    <mergeCell ref="A1:E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72DD9-E585-3544-BDF5-9AF764587793}">
  <dimension ref="A1:L46"/>
  <sheetViews>
    <sheetView topLeftCell="A14" workbookViewId="0">
      <selection activeCell="N37" sqref="N37"/>
    </sheetView>
  </sheetViews>
  <sheetFormatPr baseColWidth="10" defaultRowHeight="16" x14ac:dyDescent="0.2"/>
  <cols>
    <col min="9" max="11" width="12.5" bestFit="1" customWidth="1"/>
  </cols>
  <sheetData>
    <row r="1" spans="1:5" x14ac:dyDescent="0.2">
      <c r="A1" s="52" t="s">
        <v>129</v>
      </c>
      <c r="B1" s="70"/>
      <c r="C1" s="70"/>
      <c r="D1" s="70"/>
      <c r="E1" s="71"/>
    </row>
    <row r="2" spans="1:5" x14ac:dyDescent="0.2">
      <c r="A2" s="72"/>
      <c r="B2" s="73"/>
      <c r="C2" s="73"/>
      <c r="D2" s="73"/>
      <c r="E2" s="74"/>
    </row>
    <row r="3" spans="1:5" x14ac:dyDescent="0.2">
      <c r="A3" s="72"/>
      <c r="B3" s="73"/>
      <c r="C3" s="73"/>
      <c r="D3" s="73"/>
      <c r="E3" s="74"/>
    </row>
    <row r="4" spans="1:5" x14ac:dyDescent="0.2">
      <c r="A4" s="72"/>
      <c r="B4" s="73"/>
      <c r="C4" s="73"/>
      <c r="D4" s="73"/>
      <c r="E4" s="74"/>
    </row>
    <row r="5" spans="1:5" x14ac:dyDescent="0.2">
      <c r="A5" s="72"/>
      <c r="B5" s="73"/>
      <c r="C5" s="73"/>
      <c r="D5" s="73"/>
      <c r="E5" s="74"/>
    </row>
    <row r="6" spans="1:5" x14ac:dyDescent="0.2">
      <c r="A6" s="72"/>
      <c r="B6" s="73"/>
      <c r="C6" s="73"/>
      <c r="D6" s="73"/>
      <c r="E6" s="74"/>
    </row>
    <row r="7" spans="1:5" x14ac:dyDescent="0.2">
      <c r="A7" s="72"/>
      <c r="B7" s="73"/>
      <c r="C7" s="73"/>
      <c r="D7" s="73"/>
      <c r="E7" s="74"/>
    </row>
    <row r="8" spans="1:5" x14ac:dyDescent="0.2">
      <c r="A8" s="72"/>
      <c r="B8" s="73"/>
      <c r="C8" s="73"/>
      <c r="D8" s="73"/>
      <c r="E8" s="74"/>
    </row>
    <row r="9" spans="1:5" ht="17" thickBot="1" x14ac:dyDescent="0.25">
      <c r="A9" s="75"/>
      <c r="B9" s="76"/>
      <c r="C9" s="76"/>
      <c r="D9" s="76"/>
      <c r="E9" s="77"/>
    </row>
    <row r="11" spans="1:5" x14ac:dyDescent="0.2">
      <c r="A11" t="s">
        <v>123</v>
      </c>
    </row>
    <row r="12" spans="1:5" x14ac:dyDescent="0.2">
      <c r="A12" t="s">
        <v>124</v>
      </c>
    </row>
    <row r="14" spans="1:5" x14ac:dyDescent="0.2">
      <c r="A14" t="s">
        <v>125</v>
      </c>
      <c r="B14">
        <v>2</v>
      </c>
      <c r="C14" t="s">
        <v>106</v>
      </c>
    </row>
    <row r="15" spans="1:5" x14ac:dyDescent="0.2">
      <c r="A15" t="s">
        <v>130</v>
      </c>
      <c r="B15">
        <v>2</v>
      </c>
      <c r="C15" t="s">
        <v>106</v>
      </c>
    </row>
    <row r="17" spans="1:8" x14ac:dyDescent="0.2">
      <c r="A17" s="1" t="s">
        <v>13</v>
      </c>
    </row>
    <row r="19" spans="1:8" x14ac:dyDescent="0.2">
      <c r="A19" s="2" t="s">
        <v>0</v>
      </c>
      <c r="B19" s="2" t="s">
        <v>4</v>
      </c>
      <c r="C19" s="2" t="s">
        <v>5</v>
      </c>
      <c r="D19" s="2" t="s">
        <v>9</v>
      </c>
      <c r="F19" s="2" t="s">
        <v>1</v>
      </c>
      <c r="G19" s="2" t="s">
        <v>2</v>
      </c>
      <c r="H19" s="2" t="s">
        <v>3</v>
      </c>
    </row>
    <row r="20" spans="1:8" x14ac:dyDescent="0.2">
      <c r="A20" s="2">
        <v>1</v>
      </c>
      <c r="B20" s="7">
        <v>0.32</v>
      </c>
      <c r="C20" s="7">
        <v>0.38</v>
      </c>
      <c r="D20" s="7">
        <v>0.3</v>
      </c>
      <c r="F20" s="4">
        <v>300</v>
      </c>
      <c r="G20" s="4">
        <v>0</v>
      </c>
      <c r="H20" s="4">
        <v>700</v>
      </c>
    </row>
    <row r="21" spans="1:8" x14ac:dyDescent="0.2">
      <c r="A21" s="2">
        <v>2</v>
      </c>
      <c r="B21" s="7">
        <v>0.37</v>
      </c>
      <c r="C21" s="7">
        <v>0.28000000000000003</v>
      </c>
      <c r="D21" s="7">
        <v>0.35</v>
      </c>
      <c r="F21" s="4" t="s">
        <v>12</v>
      </c>
      <c r="G21" s="4">
        <v>400</v>
      </c>
      <c r="H21" s="4">
        <v>500</v>
      </c>
    </row>
    <row r="22" spans="1:8" x14ac:dyDescent="0.2">
      <c r="A22" s="2">
        <v>3</v>
      </c>
      <c r="B22" s="7">
        <v>0.3</v>
      </c>
      <c r="C22" s="7">
        <v>0.32</v>
      </c>
      <c r="D22" s="7">
        <v>0.38</v>
      </c>
      <c r="F22" s="4">
        <v>600</v>
      </c>
      <c r="G22" s="4">
        <v>300</v>
      </c>
      <c r="H22" s="4">
        <v>200</v>
      </c>
    </row>
    <row r="23" spans="1:8" x14ac:dyDescent="0.2">
      <c r="A23" s="2">
        <v>4</v>
      </c>
      <c r="B23" s="7">
        <v>0.28000000000000003</v>
      </c>
      <c r="C23" s="7">
        <v>0.4</v>
      </c>
      <c r="D23" s="7">
        <v>0.32</v>
      </c>
      <c r="F23" s="4">
        <v>200</v>
      </c>
      <c r="G23" s="4">
        <v>500</v>
      </c>
      <c r="H23" s="4" t="s">
        <v>12</v>
      </c>
    </row>
    <row r="24" spans="1:8" x14ac:dyDescent="0.2">
      <c r="A24" s="2">
        <v>5</v>
      </c>
      <c r="B24" s="7">
        <v>0.39</v>
      </c>
      <c r="C24" s="7">
        <v>0.34</v>
      </c>
      <c r="D24" s="7">
        <v>0.27</v>
      </c>
      <c r="F24" s="4">
        <v>0</v>
      </c>
      <c r="G24" s="4" t="s">
        <v>12</v>
      </c>
      <c r="H24" s="4">
        <v>400</v>
      </c>
    </row>
    <row r="25" spans="1:8" x14ac:dyDescent="0.2">
      <c r="A25" s="2">
        <v>6</v>
      </c>
      <c r="B25" s="7">
        <v>0.34</v>
      </c>
      <c r="C25" s="7">
        <v>0.28000000000000003</v>
      </c>
      <c r="D25" s="7">
        <v>0.38</v>
      </c>
      <c r="F25" s="4">
        <v>500</v>
      </c>
      <c r="G25" s="4">
        <v>300</v>
      </c>
      <c r="H25" s="4">
        <v>0</v>
      </c>
    </row>
    <row r="28" spans="1:8" x14ac:dyDescent="0.2">
      <c r="A28" s="2" t="s">
        <v>0</v>
      </c>
      <c r="B28" s="2" t="s">
        <v>1</v>
      </c>
      <c r="C28" s="2" t="s">
        <v>2</v>
      </c>
      <c r="D28" s="2" t="s">
        <v>3</v>
      </c>
      <c r="E28" t="s">
        <v>14</v>
      </c>
      <c r="G28" t="s">
        <v>15</v>
      </c>
    </row>
    <row r="29" spans="1:8" x14ac:dyDescent="0.2">
      <c r="A29" s="2">
        <v>1</v>
      </c>
      <c r="B29" s="3">
        <v>0</v>
      </c>
      <c r="C29" s="3">
        <v>450</v>
      </c>
      <c r="D29" s="3">
        <v>0</v>
      </c>
      <c r="E29" s="2">
        <f>SUM(B29:D29)</f>
        <v>450</v>
      </c>
      <c r="F29" t="s">
        <v>11</v>
      </c>
      <c r="G29" s="4">
        <v>450</v>
      </c>
    </row>
    <row r="30" spans="1:8" x14ac:dyDescent="0.2">
      <c r="A30" s="2">
        <v>2</v>
      </c>
      <c r="B30" s="6">
        <v>0</v>
      </c>
      <c r="C30" s="3">
        <v>600</v>
      </c>
      <c r="D30" s="3">
        <v>0</v>
      </c>
      <c r="E30" s="2">
        <f t="shared" ref="E30:E34" si="0">SUM(B30:D30)</f>
        <v>600</v>
      </c>
      <c r="F30" t="s">
        <v>11</v>
      </c>
      <c r="G30" s="4">
        <v>600</v>
      </c>
    </row>
    <row r="31" spans="1:8" x14ac:dyDescent="0.2">
      <c r="A31" s="2">
        <v>3</v>
      </c>
      <c r="B31" s="3">
        <v>0</v>
      </c>
      <c r="C31" s="3">
        <v>90.000000000000853</v>
      </c>
      <c r="D31" s="3">
        <v>459.99999999999915</v>
      </c>
      <c r="E31" s="2">
        <f t="shared" si="0"/>
        <v>550</v>
      </c>
      <c r="F31" t="s">
        <v>11</v>
      </c>
      <c r="G31" s="4">
        <v>550</v>
      </c>
    </row>
    <row r="32" spans="1:8" x14ac:dyDescent="0.2">
      <c r="A32" s="2">
        <v>4</v>
      </c>
      <c r="B32" s="3">
        <v>350</v>
      </c>
      <c r="C32" s="3">
        <v>0</v>
      </c>
      <c r="D32" s="6">
        <v>0</v>
      </c>
      <c r="E32" s="2">
        <f t="shared" si="0"/>
        <v>350</v>
      </c>
      <c r="F32" t="s">
        <v>11</v>
      </c>
      <c r="G32" s="4">
        <v>350</v>
      </c>
    </row>
    <row r="33" spans="1:12" x14ac:dyDescent="0.2">
      <c r="A33" s="2">
        <v>5</v>
      </c>
      <c r="B33" s="3">
        <v>318.94736842105408</v>
      </c>
      <c r="C33" s="6">
        <v>0</v>
      </c>
      <c r="D33" s="3">
        <v>181.05263157894589</v>
      </c>
      <c r="E33" s="2">
        <f t="shared" si="0"/>
        <v>500</v>
      </c>
      <c r="F33" t="s">
        <v>11</v>
      </c>
      <c r="G33" s="4">
        <v>500</v>
      </c>
    </row>
    <row r="34" spans="1:12" x14ac:dyDescent="0.2">
      <c r="A34" s="2">
        <v>6</v>
      </c>
      <c r="B34" s="3">
        <v>95.263157894737063</v>
      </c>
      <c r="C34" s="3">
        <v>0</v>
      </c>
      <c r="D34" s="3">
        <v>354.73684210526301</v>
      </c>
      <c r="E34" s="2">
        <f t="shared" si="0"/>
        <v>450.00000000000006</v>
      </c>
      <c r="F34" t="s">
        <v>11</v>
      </c>
      <c r="G34" s="4">
        <v>450</v>
      </c>
    </row>
    <row r="35" spans="1:12" x14ac:dyDescent="0.2">
      <c r="A35" t="s">
        <v>16</v>
      </c>
      <c r="B35">
        <f>SUM(B29:B34)</f>
        <v>764.21052631579118</v>
      </c>
      <c r="C35">
        <f t="shared" ref="C35:D35" si="1">SUM(C29:C34)</f>
        <v>1140.0000000000009</v>
      </c>
      <c r="D35">
        <f t="shared" si="1"/>
        <v>995.78947368420802</v>
      </c>
      <c r="G35" s="5"/>
    </row>
    <row r="36" spans="1:12" x14ac:dyDescent="0.2">
      <c r="B36" t="s">
        <v>10</v>
      </c>
      <c r="C36" t="s">
        <v>10</v>
      </c>
      <c r="D36" t="s">
        <v>10</v>
      </c>
      <c r="I36" t="s">
        <v>127</v>
      </c>
      <c r="J36" t="s">
        <v>126</v>
      </c>
      <c r="K36" t="s">
        <v>119</v>
      </c>
      <c r="L36" t="s">
        <v>133</v>
      </c>
    </row>
    <row r="37" spans="1:12" x14ac:dyDescent="0.2">
      <c r="A37" t="s">
        <v>17</v>
      </c>
      <c r="B37" s="5">
        <v>900</v>
      </c>
      <c r="C37" s="5">
        <v>1140</v>
      </c>
      <c r="D37" s="5">
        <v>1040</v>
      </c>
      <c r="I37" t="s">
        <v>18</v>
      </c>
      <c r="J37" t="s">
        <v>18</v>
      </c>
      <c r="K37" t="s">
        <v>18</v>
      </c>
      <c r="L37" t="s">
        <v>120</v>
      </c>
    </row>
    <row r="38" spans="1:12" x14ac:dyDescent="0.2">
      <c r="I38" s="12">
        <f>SUMPRODUCT(F20:H25,B29:D34)</f>
        <v>549052.63157894695</v>
      </c>
      <c r="J38" s="12">
        <v>549263.15789473651</v>
      </c>
      <c r="K38" s="12">
        <v>555555.55555555434</v>
      </c>
      <c r="L38" s="23">
        <f>I38-J38</f>
        <v>-210.52631578955334</v>
      </c>
    </row>
    <row r="39" spans="1:12" x14ac:dyDescent="0.2">
      <c r="A39" s="1" t="s">
        <v>19</v>
      </c>
    </row>
    <row r="40" spans="1:12" x14ac:dyDescent="0.2">
      <c r="B40" cm="1">
        <f t="array" ref="B40:D40">$E$25*B35:D35</f>
        <v>0</v>
      </c>
      <c r="C40">
        <v>0</v>
      </c>
      <c r="D40">
        <v>0</v>
      </c>
      <c r="E40" s="5">
        <v>0.3</v>
      </c>
      <c r="F40" t="s">
        <v>21</v>
      </c>
      <c r="I40" t="s">
        <v>134</v>
      </c>
    </row>
    <row r="41" spans="1:12" x14ac:dyDescent="0.2">
      <c r="B41" t="s">
        <v>10</v>
      </c>
      <c r="C41" t="s">
        <v>10</v>
      </c>
      <c r="D41" t="s">
        <v>10</v>
      </c>
      <c r="I41" t="s">
        <v>135</v>
      </c>
    </row>
    <row r="42" spans="1:12" x14ac:dyDescent="0.2">
      <c r="A42" t="s">
        <v>6</v>
      </c>
      <c r="B42" s="2">
        <f>SUMPRODUCT(B20:B25,B29:B34)</f>
        <v>254.77894736842171</v>
      </c>
      <c r="C42" s="2">
        <f>SUMPRODUCT(C29:C34,B20:B25)</f>
        <v>393.00000000000023</v>
      </c>
      <c r="D42" s="2">
        <f>SUMPRODUCT(D29:D34,B20:B25)</f>
        <v>329.22105263157812</v>
      </c>
      <c r="I42" t="s">
        <v>128</v>
      </c>
    </row>
    <row r="43" spans="1:12" x14ac:dyDescent="0.2">
      <c r="A43" t="s">
        <v>7</v>
      </c>
      <c r="B43" s="2">
        <f>SUMPRODUCT(B29:B34,C20:C25)</f>
        <v>275.1157894736848</v>
      </c>
      <c r="C43" s="2">
        <f>SUMPRODUCT(C29:C34,C20:C25)</f>
        <v>367.8000000000003</v>
      </c>
      <c r="D43" s="2">
        <f>SUMPRODUCT(D29:D34,C20:C25)</f>
        <v>308.08421052631502</v>
      </c>
      <c r="I43" t="s">
        <v>136</v>
      </c>
    </row>
    <row r="44" spans="1:12" x14ac:dyDescent="0.2">
      <c r="A44" t="s">
        <v>8</v>
      </c>
      <c r="B44" s="2">
        <f>SUMPRODUCT(B29:B34,D20:D25)</f>
        <v>234.31578947368467</v>
      </c>
      <c r="C44" s="2">
        <f>SUMPRODUCT(C29:C34,D20:D25)</f>
        <v>379.20000000000033</v>
      </c>
      <c r="D44" s="2">
        <f>SUMPRODUCT(D29:D34,D20:D25)</f>
        <v>358.484210526315</v>
      </c>
      <c r="I44" t="s">
        <v>137</v>
      </c>
    </row>
    <row r="45" spans="1:12" x14ac:dyDescent="0.2">
      <c r="B45" t="s">
        <v>10</v>
      </c>
      <c r="C45" t="s">
        <v>10</v>
      </c>
      <c r="D45" t="s">
        <v>10</v>
      </c>
    </row>
    <row r="46" spans="1:12" x14ac:dyDescent="0.2">
      <c r="B46" cm="1">
        <f t="array" ref="B46:D46">$E$31*B35:D35</f>
        <v>420315.78947368514</v>
      </c>
      <c r="C46">
        <v>627000.00000000047</v>
      </c>
      <c r="D46">
        <v>547684.21052631445</v>
      </c>
      <c r="E46" s="5">
        <v>0.36</v>
      </c>
      <c r="F46" t="s">
        <v>20</v>
      </c>
    </row>
  </sheetData>
  <mergeCells count="1">
    <mergeCell ref="A1:E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A2432-C6D1-2E4B-B8CF-4DF170CCD000}">
  <dimension ref="A1:H57"/>
  <sheetViews>
    <sheetView showGridLines="0" tabSelected="1" workbookViewId="0">
      <selection sqref="A1:A3"/>
    </sheetView>
  </sheetViews>
  <sheetFormatPr baseColWidth="10" defaultRowHeight="16" x14ac:dyDescent="0.2"/>
  <cols>
    <col min="1" max="1" width="2.33203125" customWidth="1"/>
    <col min="2" max="2" width="6.33203125" bestFit="1" customWidth="1"/>
    <col min="3" max="3" width="21.6640625" bestFit="1" customWidth="1"/>
    <col min="4" max="4" width="12.1640625" bestFit="1" customWidth="1"/>
    <col min="5" max="5" width="12.83203125" bestFit="1" customWidth="1"/>
    <col min="6" max="6" width="10" bestFit="1" customWidth="1"/>
    <col min="7" max="8" width="12.1640625" bestFit="1" customWidth="1"/>
  </cols>
  <sheetData>
    <row r="1" spans="1:8" x14ac:dyDescent="0.2">
      <c r="A1" s="1" t="s">
        <v>22</v>
      </c>
    </row>
    <row r="2" spans="1:8" x14ac:dyDescent="0.2">
      <c r="A2" s="1" t="s">
        <v>131</v>
      </c>
    </row>
    <row r="3" spans="1:8" x14ac:dyDescent="0.2">
      <c r="A3" s="1" t="s">
        <v>132</v>
      </c>
    </row>
    <row r="6" spans="1:8" ht="17" thickBot="1" x14ac:dyDescent="0.25">
      <c r="A6" t="s">
        <v>25</v>
      </c>
    </row>
    <row r="7" spans="1:8" x14ac:dyDescent="0.2">
      <c r="B7" s="80"/>
      <c r="C7" s="80"/>
      <c r="D7" s="80" t="s">
        <v>28</v>
      </c>
      <c r="E7" s="80" t="s">
        <v>30</v>
      </c>
      <c r="F7" s="80" t="s">
        <v>32</v>
      </c>
      <c r="G7" s="80" t="s">
        <v>34</v>
      </c>
      <c r="H7" s="80" t="s">
        <v>34</v>
      </c>
    </row>
    <row r="8" spans="1:8" ht="17" thickBot="1" x14ac:dyDescent="0.25">
      <c r="B8" s="81" t="s">
        <v>26</v>
      </c>
      <c r="C8" s="81" t="s">
        <v>27</v>
      </c>
      <c r="D8" s="81" t="s">
        <v>29</v>
      </c>
      <c r="E8" s="81" t="s">
        <v>31</v>
      </c>
      <c r="F8" s="81" t="s">
        <v>33</v>
      </c>
      <c r="G8" s="81" t="s">
        <v>35</v>
      </c>
      <c r="H8" s="81" t="s">
        <v>36</v>
      </c>
    </row>
    <row r="9" spans="1:8" x14ac:dyDescent="0.2">
      <c r="B9" s="78" t="s">
        <v>42</v>
      </c>
      <c r="C9" s="78" t="s">
        <v>1</v>
      </c>
      <c r="D9" s="78">
        <v>0</v>
      </c>
      <c r="E9" s="78">
        <v>386.84210526315815</v>
      </c>
      <c r="F9" s="78">
        <v>300</v>
      </c>
      <c r="G9" s="78">
        <v>1E+30</v>
      </c>
      <c r="H9" s="78">
        <v>386.84210526315815</v>
      </c>
    </row>
    <row r="10" spans="1:8" x14ac:dyDescent="0.2">
      <c r="B10" s="78" t="s">
        <v>43</v>
      </c>
      <c r="C10" s="78" t="s">
        <v>2</v>
      </c>
      <c r="D10" s="78">
        <v>450</v>
      </c>
      <c r="E10" s="78">
        <v>0</v>
      </c>
      <c r="F10" s="78">
        <v>0</v>
      </c>
      <c r="G10" s="78">
        <v>357.89473684210589</v>
      </c>
      <c r="H10" s="78">
        <v>1E+30</v>
      </c>
    </row>
    <row r="11" spans="1:8" x14ac:dyDescent="0.2">
      <c r="B11" s="78" t="s">
        <v>44</v>
      </c>
      <c r="C11" s="78" t="s">
        <v>3</v>
      </c>
      <c r="D11" s="78">
        <v>0</v>
      </c>
      <c r="E11" s="78">
        <v>357.89473684210589</v>
      </c>
      <c r="F11" s="78">
        <v>700</v>
      </c>
      <c r="G11" s="78">
        <v>1E+30</v>
      </c>
      <c r="H11" s="78">
        <v>357.89473684210589</v>
      </c>
    </row>
    <row r="12" spans="1:8" x14ac:dyDescent="0.2">
      <c r="B12" s="78" t="s">
        <v>45</v>
      </c>
      <c r="C12" s="78" t="s">
        <v>1</v>
      </c>
      <c r="D12" s="78">
        <v>0</v>
      </c>
      <c r="E12" s="78">
        <v>-799.9999999999992</v>
      </c>
      <c r="F12" s="78">
        <v>0</v>
      </c>
      <c r="G12" s="78">
        <v>1E+30</v>
      </c>
      <c r="H12" s="78">
        <v>799.9999999999992</v>
      </c>
    </row>
    <row r="13" spans="1:8" x14ac:dyDescent="0.2">
      <c r="B13" s="78" t="s">
        <v>46</v>
      </c>
      <c r="C13" s="78" t="s">
        <v>2</v>
      </c>
      <c r="D13" s="78">
        <v>600</v>
      </c>
      <c r="E13" s="78">
        <v>0</v>
      </c>
      <c r="F13" s="78">
        <v>400</v>
      </c>
      <c r="G13" s="78">
        <v>34.210526315789508</v>
      </c>
      <c r="H13" s="78">
        <v>1E+30</v>
      </c>
    </row>
    <row r="14" spans="1:8" x14ac:dyDescent="0.2">
      <c r="B14" s="78" t="s">
        <v>47</v>
      </c>
      <c r="C14" s="78" t="s">
        <v>3</v>
      </c>
      <c r="D14" s="78">
        <v>0</v>
      </c>
      <c r="E14" s="78">
        <v>34.210526315789508</v>
      </c>
      <c r="F14" s="78">
        <v>500</v>
      </c>
      <c r="G14" s="78">
        <v>1E+30</v>
      </c>
      <c r="H14" s="78">
        <v>34.210526315789508</v>
      </c>
    </row>
    <row r="15" spans="1:8" x14ac:dyDescent="0.2">
      <c r="B15" s="78" t="s">
        <v>48</v>
      </c>
      <c r="C15" s="78" t="s">
        <v>1</v>
      </c>
      <c r="D15" s="78">
        <v>0</v>
      </c>
      <c r="E15" s="78">
        <v>94.736842105263179</v>
      </c>
      <c r="F15" s="78">
        <v>600</v>
      </c>
      <c r="G15" s="78">
        <v>1E+30</v>
      </c>
      <c r="H15" s="78">
        <v>94.736842105263179</v>
      </c>
    </row>
    <row r="16" spans="1:8" x14ac:dyDescent="0.2">
      <c r="B16" s="78" t="s">
        <v>49</v>
      </c>
      <c r="C16" s="78" t="s">
        <v>2</v>
      </c>
      <c r="D16" s="78">
        <v>90.000000000000853</v>
      </c>
      <c r="E16" s="78">
        <v>0</v>
      </c>
      <c r="F16" s="78">
        <v>300</v>
      </c>
      <c r="G16" s="78">
        <v>10.526315789473655</v>
      </c>
      <c r="H16" s="78">
        <v>34.210526315789508</v>
      </c>
    </row>
    <row r="17" spans="1:8" x14ac:dyDescent="0.2">
      <c r="B17" s="78" t="s">
        <v>50</v>
      </c>
      <c r="C17" s="78" t="s">
        <v>3</v>
      </c>
      <c r="D17" s="78">
        <v>459.99999999999915</v>
      </c>
      <c r="E17" s="78">
        <v>0</v>
      </c>
      <c r="F17" s="78">
        <v>200</v>
      </c>
      <c r="G17" s="78">
        <v>34.210526315789508</v>
      </c>
      <c r="H17" s="78">
        <v>10.526315789473655</v>
      </c>
    </row>
    <row r="18" spans="1:8" x14ac:dyDescent="0.2">
      <c r="B18" s="78" t="s">
        <v>51</v>
      </c>
      <c r="C18" s="78" t="s">
        <v>1</v>
      </c>
      <c r="D18" s="78">
        <v>350</v>
      </c>
      <c r="E18" s="78">
        <v>0</v>
      </c>
      <c r="F18" s="78">
        <v>200</v>
      </c>
      <c r="G18" s="78">
        <v>115.78947368421061</v>
      </c>
      <c r="H18" s="78">
        <v>1E+30</v>
      </c>
    </row>
    <row r="19" spans="1:8" x14ac:dyDescent="0.2">
      <c r="B19" s="78" t="s">
        <v>52</v>
      </c>
      <c r="C19" s="78" t="s">
        <v>2</v>
      </c>
      <c r="D19" s="78">
        <v>0</v>
      </c>
      <c r="E19" s="78">
        <v>115.78947368421061</v>
      </c>
      <c r="F19" s="78">
        <v>500</v>
      </c>
      <c r="G19" s="78">
        <v>1E+30</v>
      </c>
      <c r="H19" s="78">
        <v>115.78947368421061</v>
      </c>
    </row>
    <row r="20" spans="1:8" x14ac:dyDescent="0.2">
      <c r="B20" s="78" t="s">
        <v>53</v>
      </c>
      <c r="C20" s="78" t="s">
        <v>3</v>
      </c>
      <c r="D20" s="78">
        <v>0</v>
      </c>
      <c r="E20" s="78">
        <v>-615.78947368420791</v>
      </c>
      <c r="F20" s="78">
        <v>0</v>
      </c>
      <c r="G20" s="78">
        <v>1E+30</v>
      </c>
      <c r="H20" s="78">
        <v>615.78947368420791</v>
      </c>
    </row>
    <row r="21" spans="1:8" x14ac:dyDescent="0.2">
      <c r="B21" s="78" t="s">
        <v>54</v>
      </c>
      <c r="C21" s="78" t="s">
        <v>1</v>
      </c>
      <c r="D21" s="78">
        <v>318.94736842105408</v>
      </c>
      <c r="E21" s="78">
        <v>0</v>
      </c>
      <c r="F21" s="78">
        <v>0</v>
      </c>
      <c r="G21" s="78">
        <v>50.000000000000206</v>
      </c>
      <c r="H21" s="78">
        <v>108.33333333333347</v>
      </c>
    </row>
    <row r="22" spans="1:8" x14ac:dyDescent="0.2">
      <c r="B22" s="78" t="s">
        <v>55</v>
      </c>
      <c r="C22" s="78" t="s">
        <v>2</v>
      </c>
      <c r="D22" s="78">
        <v>0</v>
      </c>
      <c r="E22" s="78">
        <v>107.89473684210409</v>
      </c>
      <c r="F22" s="78">
        <v>0</v>
      </c>
      <c r="G22" s="78">
        <v>1E+30</v>
      </c>
      <c r="H22" s="78">
        <v>107.89473684210409</v>
      </c>
    </row>
    <row r="23" spans="1:8" x14ac:dyDescent="0.2">
      <c r="B23" s="78" t="s">
        <v>56</v>
      </c>
      <c r="C23" s="78" t="s">
        <v>3</v>
      </c>
      <c r="D23" s="78">
        <v>181.05263157894589</v>
      </c>
      <c r="E23" s="78">
        <v>0</v>
      </c>
      <c r="F23" s="78">
        <v>400</v>
      </c>
      <c r="G23" s="78">
        <v>108.33333333333347</v>
      </c>
      <c r="H23" s="78">
        <v>50.000000000000206</v>
      </c>
    </row>
    <row r="24" spans="1:8" x14ac:dyDescent="0.2">
      <c r="B24" s="78" t="s">
        <v>57</v>
      </c>
      <c r="C24" s="78" t="s">
        <v>1</v>
      </c>
      <c r="D24" s="78">
        <v>95.263157894737063</v>
      </c>
      <c r="E24" s="78">
        <v>0</v>
      </c>
      <c r="F24" s="78">
        <v>500</v>
      </c>
      <c r="G24" s="78">
        <v>180.00000000000023</v>
      </c>
      <c r="H24" s="78">
        <v>199.99999999999659</v>
      </c>
    </row>
    <row r="25" spans="1:8" x14ac:dyDescent="0.2">
      <c r="B25" s="78" t="s">
        <v>58</v>
      </c>
      <c r="C25" s="78" t="s">
        <v>2</v>
      </c>
      <c r="D25" s="78">
        <v>0</v>
      </c>
      <c r="E25" s="78">
        <v>200.00000000000239</v>
      </c>
      <c r="F25" s="78">
        <v>300</v>
      </c>
      <c r="G25" s="78">
        <v>1E+30</v>
      </c>
      <c r="H25" s="78">
        <v>200.00000000000239</v>
      </c>
    </row>
    <row r="26" spans="1:8" ht="17" thickBot="1" x14ac:dyDescent="0.25">
      <c r="B26" s="79" t="s">
        <v>59</v>
      </c>
      <c r="C26" s="79" t="s">
        <v>3</v>
      </c>
      <c r="D26" s="79">
        <v>354.73684210526301</v>
      </c>
      <c r="E26" s="79">
        <v>0</v>
      </c>
      <c r="F26" s="79">
        <v>0</v>
      </c>
      <c r="G26" s="79">
        <v>199.99999999999659</v>
      </c>
      <c r="H26" s="79">
        <v>180.00000000000023</v>
      </c>
    </row>
    <row r="28" spans="1:8" ht="17" thickBot="1" x14ac:dyDescent="0.25">
      <c r="A28" t="s">
        <v>37</v>
      </c>
    </row>
    <row r="29" spans="1:8" x14ac:dyDescent="0.2">
      <c r="B29" s="80"/>
      <c r="C29" s="80"/>
      <c r="D29" s="80" t="s">
        <v>28</v>
      </c>
      <c r="E29" s="80" t="s">
        <v>38</v>
      </c>
      <c r="F29" s="80" t="s">
        <v>40</v>
      </c>
      <c r="G29" s="80" t="s">
        <v>34</v>
      </c>
      <c r="H29" s="80" t="s">
        <v>34</v>
      </c>
    </row>
    <row r="30" spans="1:8" ht="17" thickBot="1" x14ac:dyDescent="0.25">
      <c r="B30" s="81" t="s">
        <v>26</v>
      </c>
      <c r="C30" s="81" t="s">
        <v>27</v>
      </c>
      <c r="D30" s="81" t="s">
        <v>29</v>
      </c>
      <c r="E30" s="81" t="s">
        <v>39</v>
      </c>
      <c r="F30" s="81" t="s">
        <v>41</v>
      </c>
      <c r="G30" s="81" t="s">
        <v>35</v>
      </c>
      <c r="H30" s="81" t="s">
        <v>36</v>
      </c>
    </row>
    <row r="31" spans="1:8" x14ac:dyDescent="0.2">
      <c r="B31" s="78" t="s">
        <v>60</v>
      </c>
      <c r="C31" s="78" t="s">
        <v>61</v>
      </c>
      <c r="D31" s="78">
        <v>764.21052631579118</v>
      </c>
      <c r="E31" s="78">
        <v>0</v>
      </c>
      <c r="F31" s="78">
        <v>900</v>
      </c>
      <c r="G31" s="78">
        <v>1E+30</v>
      </c>
      <c r="H31" s="78">
        <v>135.78947368420887</v>
      </c>
    </row>
    <row r="32" spans="1:8" x14ac:dyDescent="0.2">
      <c r="B32" s="78" t="s">
        <v>62</v>
      </c>
      <c r="C32" s="78" t="s">
        <v>63</v>
      </c>
      <c r="D32" s="78">
        <v>1140.0000000000009</v>
      </c>
      <c r="E32" s="78">
        <v>-10.526315789473671</v>
      </c>
      <c r="F32" s="78">
        <v>1140</v>
      </c>
      <c r="G32" s="78">
        <v>317.14285714285876</v>
      </c>
      <c r="H32" s="78">
        <v>38.181818181822351</v>
      </c>
    </row>
    <row r="33" spans="2:8" x14ac:dyDescent="0.2">
      <c r="B33" s="78" t="s">
        <v>64</v>
      </c>
      <c r="C33" s="78" t="s">
        <v>65</v>
      </c>
      <c r="D33" s="78">
        <v>995.78947368420802</v>
      </c>
      <c r="E33" s="78">
        <v>0</v>
      </c>
      <c r="F33" s="78">
        <v>1040</v>
      </c>
      <c r="G33" s="78">
        <v>1E+30</v>
      </c>
      <c r="H33" s="78">
        <v>44.210526315794176</v>
      </c>
    </row>
    <row r="34" spans="2:8" x14ac:dyDescent="0.2">
      <c r="B34" s="78" t="s">
        <v>66</v>
      </c>
      <c r="C34" s="78" t="s">
        <v>67</v>
      </c>
      <c r="D34" s="78">
        <v>254.77894736842171</v>
      </c>
      <c r="E34" s="78">
        <v>0</v>
      </c>
      <c r="F34" s="78">
        <v>0</v>
      </c>
      <c r="G34" s="78">
        <v>1E+30</v>
      </c>
      <c r="H34" s="78">
        <v>20.336842105263024</v>
      </c>
    </row>
    <row r="35" spans="2:8" x14ac:dyDescent="0.2">
      <c r="B35" s="78" t="s">
        <v>68</v>
      </c>
      <c r="C35" s="78" t="s">
        <v>67</v>
      </c>
      <c r="D35" s="78">
        <v>393.00000000000023</v>
      </c>
      <c r="E35" s="78">
        <v>0</v>
      </c>
      <c r="F35" s="78">
        <v>0</v>
      </c>
      <c r="G35" s="78">
        <v>1E+30</v>
      </c>
      <c r="H35" s="78">
        <v>17.400000000000052</v>
      </c>
    </row>
    <row r="36" spans="2:8" x14ac:dyDescent="0.2">
      <c r="B36" s="78" t="s">
        <v>69</v>
      </c>
      <c r="C36" s="78" t="s">
        <v>67</v>
      </c>
      <c r="D36" s="78">
        <v>329.22105263157812</v>
      </c>
      <c r="E36" s="78">
        <v>0</v>
      </c>
      <c r="F36" s="78">
        <v>0</v>
      </c>
      <c r="G36" s="78">
        <v>1E+30</v>
      </c>
      <c r="H36" s="78">
        <v>29.26315789473696</v>
      </c>
    </row>
    <row r="37" spans="2:8" x14ac:dyDescent="0.2">
      <c r="B37" s="78" t="s">
        <v>66</v>
      </c>
      <c r="C37" s="78" t="s">
        <v>67</v>
      </c>
      <c r="D37" s="78">
        <v>254.77894736842171</v>
      </c>
      <c r="E37" s="78">
        <v>0</v>
      </c>
      <c r="F37" s="78">
        <v>0</v>
      </c>
      <c r="G37" s="78">
        <v>25.515789473684375</v>
      </c>
      <c r="H37" s="78">
        <v>1E+30</v>
      </c>
    </row>
    <row r="38" spans="2:8" x14ac:dyDescent="0.2">
      <c r="B38" s="78" t="s">
        <v>68</v>
      </c>
      <c r="C38" s="78" t="s">
        <v>67</v>
      </c>
      <c r="D38" s="78">
        <v>393.00000000000023</v>
      </c>
      <c r="E38" s="78">
        <v>0</v>
      </c>
      <c r="F38" s="78">
        <v>0</v>
      </c>
      <c r="G38" s="78">
        <v>50.999999999999979</v>
      </c>
      <c r="H38" s="78">
        <v>1E+30</v>
      </c>
    </row>
    <row r="39" spans="2:8" x14ac:dyDescent="0.2">
      <c r="B39" s="78" t="s">
        <v>69</v>
      </c>
      <c r="C39" s="78" t="s">
        <v>67</v>
      </c>
      <c r="D39" s="78">
        <v>329.22105263157812</v>
      </c>
      <c r="E39" s="78">
        <v>0</v>
      </c>
      <c r="F39" s="78">
        <v>0</v>
      </c>
      <c r="G39" s="78">
        <v>30.484210526315575</v>
      </c>
      <c r="H39" s="78">
        <v>1E+30</v>
      </c>
    </row>
    <row r="40" spans="2:8" x14ac:dyDescent="0.2">
      <c r="B40" s="78" t="s">
        <v>70</v>
      </c>
      <c r="C40" s="78" t="s">
        <v>71</v>
      </c>
      <c r="D40" s="78">
        <v>275.1157894736848</v>
      </c>
      <c r="E40" s="78">
        <v>-4868.4210526315765</v>
      </c>
      <c r="F40" s="78">
        <v>0</v>
      </c>
      <c r="G40" s="78">
        <v>3.0545454545457975</v>
      </c>
      <c r="H40" s="78">
        <v>9.3818181818181046</v>
      </c>
    </row>
    <row r="41" spans="2:8" x14ac:dyDescent="0.2">
      <c r="B41" s="78" t="s">
        <v>72</v>
      </c>
      <c r="C41" s="78" t="s">
        <v>71</v>
      </c>
      <c r="D41" s="78">
        <v>367.8000000000003</v>
      </c>
      <c r="E41" s="78">
        <v>0</v>
      </c>
      <c r="F41" s="78">
        <v>0</v>
      </c>
      <c r="G41" s="78">
        <v>1E+30</v>
      </c>
      <c r="H41" s="78">
        <v>42.60000000000003</v>
      </c>
    </row>
    <row r="42" spans="2:8" x14ac:dyDescent="0.2">
      <c r="B42" s="78" t="s">
        <v>73</v>
      </c>
      <c r="C42" s="78" t="s">
        <v>71</v>
      </c>
      <c r="D42" s="78">
        <v>308.08421052631502</v>
      </c>
      <c r="E42" s="78">
        <v>0</v>
      </c>
      <c r="F42" s="78">
        <v>0</v>
      </c>
      <c r="G42" s="78">
        <v>1E+30</v>
      </c>
      <c r="H42" s="78">
        <v>50.400000000000027</v>
      </c>
    </row>
    <row r="43" spans="2:8" x14ac:dyDescent="0.2">
      <c r="B43" s="78" t="s">
        <v>70</v>
      </c>
      <c r="C43" s="78" t="s">
        <v>71</v>
      </c>
      <c r="D43" s="78">
        <v>275.1157894736848</v>
      </c>
      <c r="E43" s="78">
        <v>0</v>
      </c>
      <c r="F43" s="78">
        <v>0</v>
      </c>
      <c r="G43" s="78">
        <v>45.852631578947388</v>
      </c>
      <c r="H43" s="78">
        <v>1E+30</v>
      </c>
    </row>
    <row r="44" spans="2:8" x14ac:dyDescent="0.2">
      <c r="B44" s="78" t="s">
        <v>72</v>
      </c>
      <c r="C44" s="78" t="s">
        <v>71</v>
      </c>
      <c r="D44" s="78">
        <v>367.8000000000003</v>
      </c>
      <c r="E44" s="78">
        <v>0</v>
      </c>
      <c r="F44" s="78">
        <v>0</v>
      </c>
      <c r="G44" s="78">
        <v>25.800000000000018</v>
      </c>
      <c r="H44" s="78">
        <v>1E+30</v>
      </c>
    </row>
    <row r="45" spans="2:8" x14ac:dyDescent="0.2">
      <c r="B45" s="78" t="s">
        <v>73</v>
      </c>
      <c r="C45" s="78" t="s">
        <v>71</v>
      </c>
      <c r="D45" s="78">
        <v>308.08421052631502</v>
      </c>
      <c r="E45" s="78">
        <v>0</v>
      </c>
      <c r="F45" s="78">
        <v>0</v>
      </c>
      <c r="G45" s="78">
        <v>9.3473684210527015</v>
      </c>
      <c r="H45" s="78">
        <v>1E+30</v>
      </c>
    </row>
    <row r="46" spans="2:8" x14ac:dyDescent="0.2">
      <c r="B46" s="78" t="s">
        <v>74</v>
      </c>
      <c r="C46" s="78" t="s">
        <v>75</v>
      </c>
      <c r="D46" s="78">
        <v>234.31578947368467</v>
      </c>
      <c r="E46" s="78">
        <v>0</v>
      </c>
      <c r="F46" s="78">
        <v>0</v>
      </c>
      <c r="G46" s="78">
        <v>1E+30</v>
      </c>
      <c r="H46" s="78">
        <v>40.800000000000018</v>
      </c>
    </row>
    <row r="47" spans="2:8" x14ac:dyDescent="0.2">
      <c r="B47" s="78" t="s">
        <v>76</v>
      </c>
      <c r="C47" s="78" t="s">
        <v>75</v>
      </c>
      <c r="D47" s="78">
        <v>379.20000000000033</v>
      </c>
      <c r="E47" s="78">
        <v>0</v>
      </c>
      <c r="F47" s="78">
        <v>0</v>
      </c>
      <c r="G47" s="78">
        <v>1E+30</v>
      </c>
      <c r="H47" s="78">
        <v>31.200000000000045</v>
      </c>
    </row>
    <row r="48" spans="2:8" x14ac:dyDescent="0.2">
      <c r="B48" s="78" t="s">
        <v>77</v>
      </c>
      <c r="C48" s="78" t="s">
        <v>75</v>
      </c>
      <c r="D48" s="78">
        <v>358.484210526315</v>
      </c>
      <c r="E48" s="78">
        <v>-5526.3157894736796</v>
      </c>
      <c r="F48" s="78">
        <v>0</v>
      </c>
      <c r="G48" s="78">
        <v>9.6000000000000778</v>
      </c>
      <c r="H48" s="78">
        <v>5.6000000000005361</v>
      </c>
    </row>
    <row r="49" spans="2:8" x14ac:dyDescent="0.2">
      <c r="B49" s="78" t="s">
        <v>74</v>
      </c>
      <c r="C49" s="78" t="s">
        <v>75</v>
      </c>
      <c r="D49" s="78">
        <v>234.31578947368467</v>
      </c>
      <c r="E49" s="78">
        <v>0</v>
      </c>
      <c r="F49" s="78">
        <v>0</v>
      </c>
      <c r="G49" s="78">
        <v>5.052631578947393</v>
      </c>
      <c r="H49" s="78">
        <v>1E+30</v>
      </c>
    </row>
    <row r="50" spans="2:8" x14ac:dyDescent="0.2">
      <c r="B50" s="78" t="s">
        <v>76</v>
      </c>
      <c r="C50" s="78" t="s">
        <v>75</v>
      </c>
      <c r="D50" s="78">
        <v>379.20000000000033</v>
      </c>
      <c r="E50" s="78">
        <v>0</v>
      </c>
      <c r="F50" s="78">
        <v>0</v>
      </c>
      <c r="G50" s="78">
        <v>37.200000000000024</v>
      </c>
      <c r="H50" s="78">
        <v>1E+30</v>
      </c>
    </row>
    <row r="51" spans="2:8" x14ac:dyDescent="0.2">
      <c r="B51" s="78" t="s">
        <v>77</v>
      </c>
      <c r="C51" s="78" t="s">
        <v>75</v>
      </c>
      <c r="D51" s="78">
        <v>358.484210526315</v>
      </c>
      <c r="E51" s="78">
        <v>0</v>
      </c>
      <c r="F51" s="78">
        <v>0</v>
      </c>
      <c r="G51" s="78">
        <v>59.747368421052641</v>
      </c>
      <c r="H51" s="78">
        <v>1E+30</v>
      </c>
    </row>
    <row r="52" spans="2:8" x14ac:dyDescent="0.2">
      <c r="B52" s="78" t="s">
        <v>78</v>
      </c>
      <c r="C52" s="78" t="s">
        <v>14</v>
      </c>
      <c r="D52" s="78">
        <v>450</v>
      </c>
      <c r="E52" s="78">
        <v>10.526315789473671</v>
      </c>
      <c r="F52" s="78">
        <v>450</v>
      </c>
      <c r="G52" s="78">
        <v>38.181818181822351</v>
      </c>
      <c r="H52" s="78">
        <v>317.14285714285876</v>
      </c>
    </row>
    <row r="53" spans="2:8" x14ac:dyDescent="0.2">
      <c r="B53" s="78" t="s">
        <v>79</v>
      </c>
      <c r="C53" s="78" t="s">
        <v>14</v>
      </c>
      <c r="D53" s="78">
        <v>600</v>
      </c>
      <c r="E53" s="78">
        <v>410.52631578947359</v>
      </c>
      <c r="F53" s="78">
        <v>600</v>
      </c>
      <c r="G53" s="78">
        <v>38.181818181822393</v>
      </c>
      <c r="H53" s="78">
        <v>317.14285714285927</v>
      </c>
    </row>
    <row r="54" spans="2:8" x14ac:dyDescent="0.2">
      <c r="B54" s="78" t="s">
        <v>80</v>
      </c>
      <c r="C54" s="78" t="s">
        <v>14</v>
      </c>
      <c r="D54" s="78">
        <v>550</v>
      </c>
      <c r="E54" s="78">
        <v>310.52631578947302</v>
      </c>
      <c r="F54" s="78">
        <v>550</v>
      </c>
      <c r="G54" s="78">
        <v>38.181818181822329</v>
      </c>
      <c r="H54" s="78">
        <v>317.14285714285944</v>
      </c>
    </row>
    <row r="55" spans="2:8" x14ac:dyDescent="0.2">
      <c r="B55" s="78" t="s">
        <v>81</v>
      </c>
      <c r="C55" s="78" t="s">
        <v>14</v>
      </c>
      <c r="D55" s="78">
        <v>350</v>
      </c>
      <c r="E55" s="78">
        <v>394.73684210526301</v>
      </c>
      <c r="F55" s="78">
        <v>350</v>
      </c>
      <c r="G55" s="78">
        <v>85.999999999999019</v>
      </c>
      <c r="H55" s="78">
        <v>76.363636363644787</v>
      </c>
    </row>
    <row r="56" spans="2:8" x14ac:dyDescent="0.2">
      <c r="B56" s="78" t="s">
        <v>82</v>
      </c>
      <c r="C56" s="78" t="s">
        <v>14</v>
      </c>
      <c r="D56" s="78">
        <v>500</v>
      </c>
      <c r="E56" s="78">
        <v>-97.368421052630595</v>
      </c>
      <c r="F56" s="78">
        <v>500</v>
      </c>
      <c r="G56" s="78">
        <v>106.66666666666762</v>
      </c>
      <c r="H56" s="78">
        <v>336.66666666666731</v>
      </c>
    </row>
    <row r="57" spans="2:8" ht="17" thickBot="1" x14ac:dyDescent="0.25">
      <c r="B57" s="79" t="s">
        <v>83</v>
      </c>
      <c r="C57" s="79" t="s">
        <v>14</v>
      </c>
      <c r="D57" s="79">
        <v>450.00000000000006</v>
      </c>
      <c r="E57" s="79">
        <v>110.52631578947242</v>
      </c>
      <c r="F57" s="79">
        <v>450</v>
      </c>
      <c r="G57" s="79">
        <v>38.181818181822322</v>
      </c>
      <c r="H57" s="79">
        <v>374.44444444444383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Sensitivity Report 1</vt:lpstr>
      <vt:lpstr>part a and b</vt:lpstr>
      <vt:lpstr>part c</vt:lpstr>
      <vt:lpstr>part d</vt:lpstr>
      <vt:lpstr>part e</vt:lpstr>
      <vt:lpstr>part f and g</vt:lpstr>
      <vt:lpstr>part h</vt:lpstr>
      <vt:lpstr>part i</vt:lpstr>
      <vt:lpstr>Sensitivity Report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O</dc:creator>
  <cp:lastModifiedBy>Jackie O</cp:lastModifiedBy>
  <dcterms:created xsi:type="dcterms:W3CDTF">2023-06-06T05:41:54Z</dcterms:created>
  <dcterms:modified xsi:type="dcterms:W3CDTF">2023-06-07T16:37:51Z</dcterms:modified>
</cp:coreProperties>
</file>