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nate\coding\excel-emulator\assets\"/>
    </mc:Choice>
  </mc:AlternateContent>
  <xr:revisionPtr revIDLastSave="0" documentId="13_ncr:1_{B745D5DC-232A-46E3-A4CD-C1A52E98C59A}" xr6:coauthVersionLast="47" xr6:coauthVersionMax="47" xr10:uidLastSave="{00000000-0000-0000-0000-000000000000}"/>
  <bookViews>
    <workbookView xWindow="-98" yWindow="-98" windowWidth="22695" windowHeight="14716" activeTab="1" xr2:uid="{82F65DB7-BA6F-4C53-BFFD-6E0546692C2D}"/>
  </bookViews>
  <sheets>
    <sheet name="READ ME" sheetId="5" r:id="rId1"/>
    <sheet name="Summary" sheetId="4" r:id="rId2"/>
    <sheet name="Assumptions" sheetId="1" r:id="rId3"/>
    <sheet name="Monthly Model" sheetId="2" r:id="rId4"/>
    <sheet name="Yearly Model" sheetId="3" r:id="rId5"/>
    <sheet name="CAPEX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1" l="1"/>
  <c r="I8" i="1" l="1"/>
  <c r="H8" i="1"/>
  <c r="G28" i="1"/>
  <c r="A5" i="6"/>
  <c r="B5" i="6" s="1"/>
  <c r="R25" i="1"/>
  <c r="Q25" i="1"/>
  <c r="A6" i="6" l="1"/>
  <c r="P16" i="1"/>
  <c r="B4" i="6"/>
  <c r="B3" i="6"/>
  <c r="B2" i="6"/>
  <c r="H2" i="3"/>
  <c r="G55" i="2"/>
  <c r="G18" i="1"/>
  <c r="G19" i="1"/>
  <c r="G20" i="1"/>
  <c r="P28" i="1"/>
  <c r="P26" i="1"/>
  <c r="H152" i="2" s="1"/>
  <c r="P23" i="1"/>
  <c r="P20" i="1"/>
  <c r="P19" i="1"/>
  <c r="H139" i="2" s="1"/>
  <c r="P15" i="1"/>
  <c r="P11" i="1"/>
  <c r="P9" i="1"/>
  <c r="P7" i="1"/>
  <c r="G4" i="4" s="1"/>
  <c r="P6" i="1"/>
  <c r="G3" i="4" s="1"/>
  <c r="G33" i="1"/>
  <c r="G32" i="1"/>
  <c r="G31" i="1"/>
  <c r="G27" i="1"/>
  <c r="G26" i="1"/>
  <c r="G25" i="1"/>
  <c r="G24" i="1"/>
  <c r="G23" i="1"/>
  <c r="G17" i="1"/>
  <c r="G14" i="1"/>
  <c r="G13" i="1"/>
  <c r="G12" i="1"/>
  <c r="G9" i="1"/>
  <c r="G8" i="1"/>
  <c r="G7" i="1"/>
  <c r="G6" i="1"/>
  <c r="H151" i="2"/>
  <c r="H144" i="2"/>
  <c r="I4" i="2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CV4" i="2" s="1"/>
  <c r="CW4" i="2" s="1"/>
  <c r="CX4" i="2" s="1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DO4" i="2" s="1"/>
  <c r="DP4" i="2" s="1"/>
  <c r="DQ4" i="2" s="1"/>
  <c r="DR4" i="2" s="1"/>
  <c r="DS4" i="2" s="1"/>
  <c r="DT4" i="2" s="1"/>
  <c r="DU4" i="2" s="1"/>
  <c r="DV4" i="2" s="1"/>
  <c r="DW4" i="2" s="1"/>
  <c r="DX4" i="2" s="1"/>
  <c r="DY4" i="2" s="1"/>
  <c r="DZ4" i="2" s="1"/>
  <c r="EA4" i="2" s="1"/>
  <c r="EB4" i="2" s="1"/>
  <c r="EC4" i="2" s="1"/>
  <c r="ED4" i="2" s="1"/>
  <c r="EE4" i="2" s="1"/>
  <c r="EF4" i="2" s="1"/>
  <c r="EG4" i="2" s="1"/>
  <c r="EH4" i="2" s="1"/>
  <c r="EI4" i="2" s="1"/>
  <c r="EJ4" i="2" s="1"/>
  <c r="EK4" i="2" s="1"/>
  <c r="EL4" i="2" s="1"/>
  <c r="EM4" i="2" s="1"/>
  <c r="EN4" i="2" s="1"/>
  <c r="EO4" i="2" s="1"/>
  <c r="EP4" i="2" s="1"/>
  <c r="EQ4" i="2" s="1"/>
  <c r="ER4" i="2" s="1"/>
  <c r="ES4" i="2" s="1"/>
  <c r="ET4" i="2" s="1"/>
  <c r="EU4" i="2" s="1"/>
  <c r="EV4" i="2" s="1"/>
  <c r="EW4" i="2" s="1"/>
  <c r="EX4" i="2" s="1"/>
  <c r="EY4" i="2" s="1"/>
  <c r="EZ4" i="2" s="1"/>
  <c r="FA4" i="2" s="1"/>
  <c r="FB4" i="2" s="1"/>
  <c r="FC4" i="2" s="1"/>
  <c r="FD4" i="2" s="1"/>
  <c r="FE4" i="2" s="1"/>
  <c r="FF4" i="2" s="1"/>
  <c r="FG4" i="2" s="1"/>
  <c r="FH4" i="2" s="1"/>
  <c r="FI4" i="2" s="1"/>
  <c r="FJ4" i="2" s="1"/>
  <c r="FK4" i="2" s="1"/>
  <c r="FL4" i="2" s="1"/>
  <c r="FM4" i="2" s="1"/>
  <c r="FN4" i="2" s="1"/>
  <c r="FO4" i="2" s="1"/>
  <c r="FP4" i="2" s="1"/>
  <c r="FQ4" i="2" s="1"/>
  <c r="FR4" i="2" s="1"/>
  <c r="FS4" i="2" s="1"/>
  <c r="FT4" i="2" s="1"/>
  <c r="FU4" i="2" s="1"/>
  <c r="FV4" i="2" s="1"/>
  <c r="FW4" i="2" s="1"/>
  <c r="FX4" i="2" s="1"/>
  <c r="FY4" i="2" s="1"/>
  <c r="FZ4" i="2" s="1"/>
  <c r="GA4" i="2" s="1"/>
  <c r="GB4" i="2" s="1"/>
  <c r="GC4" i="2" s="1"/>
  <c r="GD4" i="2" s="1"/>
  <c r="GE4" i="2" s="1"/>
  <c r="H131" i="2"/>
  <c r="H138" i="2"/>
  <c r="H2" i="2"/>
  <c r="R18" i="1"/>
  <c r="Q18" i="1"/>
  <c r="A7" i="6" l="1"/>
  <c r="B6" i="6"/>
  <c r="H127" i="2"/>
  <c r="H140" i="2"/>
  <c r="H26" i="2" s="1"/>
  <c r="G2" i="3"/>
  <c r="P18" i="1"/>
  <c r="P25" i="1"/>
  <c r="H146" i="2" s="1"/>
  <c r="H104" i="2" s="1"/>
  <c r="H3" i="2"/>
  <c r="G2" i="2"/>
  <c r="H42" i="3" s="1"/>
  <c r="I2" i="2"/>
  <c r="I10" i="2" s="1"/>
  <c r="H114" i="2"/>
  <c r="H69" i="2"/>
  <c r="H90" i="2"/>
  <c r="H71" i="2" s="1"/>
  <c r="H125" i="2"/>
  <c r="H82" i="2"/>
  <c r="H78" i="3" s="1"/>
  <c r="G6" i="4"/>
  <c r="I2" i="3"/>
  <c r="H132" i="2"/>
  <c r="H10" i="2"/>
  <c r="A8" i="6" l="1"/>
  <c r="B7" i="6"/>
  <c r="H141" i="2"/>
  <c r="I138" i="2" s="1"/>
  <c r="I132" i="2"/>
  <c r="I75" i="2" s="1"/>
  <c r="I69" i="2"/>
  <c r="I3" i="2"/>
  <c r="H5" i="2"/>
  <c r="J2" i="2"/>
  <c r="I146" i="2"/>
  <c r="I90" i="2"/>
  <c r="I71" i="2" s="1"/>
  <c r="H89" i="2"/>
  <c r="H25" i="2"/>
  <c r="H75" i="2"/>
  <c r="J2" i="3"/>
  <c r="A9" i="6" l="1"/>
  <c r="B8" i="6"/>
  <c r="I104" i="2"/>
  <c r="K2" i="2"/>
  <c r="I5" i="2"/>
  <c r="J10" i="2"/>
  <c r="J69" i="2"/>
  <c r="J132" i="2"/>
  <c r="J75" i="2" s="1"/>
  <c r="J3" i="2"/>
  <c r="J90" i="2"/>
  <c r="J71" i="2" s="1"/>
  <c r="J146" i="2"/>
  <c r="J104" i="2" s="1"/>
  <c r="H9" i="2"/>
  <c r="H11" i="2" s="1"/>
  <c r="H45" i="2" s="1"/>
  <c r="H17" i="2"/>
  <c r="H19" i="2"/>
  <c r="H18" i="2"/>
  <c r="H64" i="2"/>
  <c r="K2" i="3"/>
  <c r="A10" i="6" l="1"/>
  <c r="B9" i="6"/>
  <c r="H37" i="2"/>
  <c r="H119" i="2" s="1"/>
  <c r="H12" i="2"/>
  <c r="H13" i="2" s="1"/>
  <c r="H14" i="2" s="1"/>
  <c r="H38" i="2"/>
  <c r="H120" i="2" s="1"/>
  <c r="H20" i="2"/>
  <c r="I9" i="2"/>
  <c r="I11" i="2" s="1"/>
  <c r="I18" i="2"/>
  <c r="I17" i="2"/>
  <c r="I19" i="2"/>
  <c r="K132" i="2"/>
  <c r="K75" i="2" s="1"/>
  <c r="J5" i="2"/>
  <c r="J17" i="2" s="1"/>
  <c r="K10" i="2"/>
  <c r="L2" i="2"/>
  <c r="K69" i="2"/>
  <c r="K3" i="2"/>
  <c r="K90" i="2"/>
  <c r="K71" i="2" s="1"/>
  <c r="K146" i="2"/>
  <c r="K104" i="2" s="1"/>
  <c r="H47" i="2"/>
  <c r="H43" i="3" s="1"/>
  <c r="H41" i="3"/>
  <c r="H121" i="2"/>
  <c r="L2" i="3"/>
  <c r="A11" i="6" l="1"/>
  <c r="B10" i="6"/>
  <c r="H33" i="3"/>
  <c r="H34" i="3"/>
  <c r="H22" i="2"/>
  <c r="H27" i="2" s="1"/>
  <c r="I20" i="2"/>
  <c r="M2" i="2"/>
  <c r="K5" i="2"/>
  <c r="L69" i="2"/>
  <c r="L146" i="2"/>
  <c r="L104" i="2" s="1"/>
  <c r="L10" i="2"/>
  <c r="L3" i="2"/>
  <c r="L132" i="2"/>
  <c r="L75" i="2" s="1"/>
  <c r="L90" i="2"/>
  <c r="L71" i="2" s="1"/>
  <c r="I38" i="2"/>
  <c r="I120" i="2" s="1"/>
  <c r="I37" i="2"/>
  <c r="I119" i="2" s="1"/>
  <c r="I12" i="2"/>
  <c r="I13" i="2" s="1"/>
  <c r="I14" i="2" s="1"/>
  <c r="I45" i="2"/>
  <c r="J18" i="2"/>
  <c r="J9" i="2"/>
  <c r="J11" i="2" s="1"/>
  <c r="J12" i="2" s="1"/>
  <c r="J13" i="2" s="1"/>
  <c r="J14" i="2" s="1"/>
  <c r="J19" i="2"/>
  <c r="M2" i="3"/>
  <c r="H122" i="2"/>
  <c r="A12" i="6" l="1"/>
  <c r="B11" i="6"/>
  <c r="H23" i="2"/>
  <c r="J20" i="2"/>
  <c r="J22" i="2" s="1"/>
  <c r="J45" i="2"/>
  <c r="K18" i="2"/>
  <c r="K9" i="2"/>
  <c r="K11" i="2" s="1"/>
  <c r="K37" i="2" s="1"/>
  <c r="K119" i="2" s="1"/>
  <c r="K19" i="2"/>
  <c r="K17" i="2"/>
  <c r="M69" i="2"/>
  <c r="M146" i="2"/>
  <c r="M104" i="2" s="1"/>
  <c r="M132" i="2"/>
  <c r="M75" i="2" s="1"/>
  <c r="M3" i="2"/>
  <c r="M90" i="2"/>
  <c r="M71" i="2" s="1"/>
  <c r="N2" i="2"/>
  <c r="L5" i="2"/>
  <c r="M10" i="2"/>
  <c r="J37" i="2"/>
  <c r="J119" i="2" s="1"/>
  <c r="I47" i="2"/>
  <c r="I121" i="2"/>
  <c r="I122" i="2" s="1"/>
  <c r="I65" i="2" s="1"/>
  <c r="I22" i="2"/>
  <c r="J38" i="2"/>
  <c r="J120" i="2" s="1"/>
  <c r="H28" i="2"/>
  <c r="H29" i="2" s="1"/>
  <c r="H65" i="2"/>
  <c r="N2" i="3"/>
  <c r="A13" i="6" l="1"/>
  <c r="B12" i="6"/>
  <c r="I23" i="2"/>
  <c r="J23" i="2"/>
  <c r="H31" i="2"/>
  <c r="K45" i="2"/>
  <c r="K20" i="2"/>
  <c r="K38" i="2"/>
  <c r="K120" i="2" s="1"/>
  <c r="K12" i="2"/>
  <c r="K13" i="2" s="1"/>
  <c r="K14" i="2" s="1"/>
  <c r="L9" i="2"/>
  <c r="L11" i="2" s="1"/>
  <c r="L18" i="2"/>
  <c r="L17" i="2"/>
  <c r="L19" i="2"/>
  <c r="N90" i="2"/>
  <c r="N71" i="2" s="1"/>
  <c r="O2" i="2"/>
  <c r="N146" i="2"/>
  <c r="N104" i="2" s="1"/>
  <c r="M5" i="2"/>
  <c r="N10" i="2"/>
  <c r="N3" i="2"/>
  <c r="N132" i="2"/>
  <c r="N75" i="2" s="1"/>
  <c r="N69" i="2"/>
  <c r="J121" i="2"/>
  <c r="J122" i="2" s="1"/>
  <c r="J65" i="2" s="1"/>
  <c r="J47" i="2"/>
  <c r="O2" i="3"/>
  <c r="H55" i="2"/>
  <c r="H51" i="3" s="1"/>
  <c r="H88" i="2"/>
  <c r="H63" i="2"/>
  <c r="H66" i="2" s="1"/>
  <c r="H30" i="2"/>
  <c r="A14" i="6" l="1"/>
  <c r="B13" i="6"/>
  <c r="K22" i="2"/>
  <c r="O10" i="2"/>
  <c r="O69" i="2"/>
  <c r="P2" i="2"/>
  <c r="O90" i="2"/>
  <c r="O71" i="2" s="1"/>
  <c r="O146" i="2"/>
  <c r="O104" i="2" s="1"/>
  <c r="O3" i="2"/>
  <c r="O132" i="2"/>
  <c r="O75" i="2" s="1"/>
  <c r="N5" i="2"/>
  <c r="L45" i="2"/>
  <c r="L12" i="2"/>
  <c r="L13" i="2" s="1"/>
  <c r="L14" i="2" s="1"/>
  <c r="K47" i="2"/>
  <c r="K121" i="2"/>
  <c r="K122" i="2" s="1"/>
  <c r="K65" i="2" s="1"/>
  <c r="L37" i="2"/>
  <c r="L119" i="2" s="1"/>
  <c r="L38" i="2"/>
  <c r="L120" i="2" s="1"/>
  <c r="M19" i="2"/>
  <c r="M17" i="2"/>
  <c r="M9" i="2"/>
  <c r="M11" i="2" s="1"/>
  <c r="M38" i="2" s="1"/>
  <c r="M120" i="2" s="1"/>
  <c r="M18" i="2"/>
  <c r="L20" i="2"/>
  <c r="P2" i="3"/>
  <c r="A15" i="6" l="1"/>
  <c r="B14" i="6"/>
  <c r="K23" i="2"/>
  <c r="M20" i="2"/>
  <c r="L22" i="2"/>
  <c r="P132" i="2"/>
  <c r="P75" i="2" s="1"/>
  <c r="P3" i="2"/>
  <c r="P69" i="2"/>
  <c r="O5" i="2"/>
  <c r="P146" i="2"/>
  <c r="P104" i="2" s="1"/>
  <c r="P10" i="2"/>
  <c r="Q2" i="2"/>
  <c r="P90" i="2"/>
  <c r="P71" i="2" s="1"/>
  <c r="L47" i="2"/>
  <c r="L121" i="2"/>
  <c r="L122" i="2" s="1"/>
  <c r="L65" i="2" s="1"/>
  <c r="M37" i="2"/>
  <c r="M119" i="2" s="1"/>
  <c r="M12" i="2"/>
  <c r="M13" i="2" s="1"/>
  <c r="M14" i="2" s="1"/>
  <c r="M45" i="2"/>
  <c r="N17" i="2"/>
  <c r="N9" i="2"/>
  <c r="N11" i="2" s="1"/>
  <c r="N37" i="2" s="1"/>
  <c r="N119" i="2" s="1"/>
  <c r="N18" i="2"/>
  <c r="N19" i="2"/>
  <c r="Q2" i="3"/>
  <c r="A16" i="6" l="1"/>
  <c r="B15" i="6"/>
  <c r="L23" i="2"/>
  <c r="N45" i="2"/>
  <c r="N12" i="2"/>
  <c r="N13" i="2" s="1"/>
  <c r="N14" i="2" s="1"/>
  <c r="N20" i="2"/>
  <c r="M47" i="2"/>
  <c r="M121" i="2"/>
  <c r="M122" i="2" s="1"/>
  <c r="M65" i="2" s="1"/>
  <c r="N38" i="2"/>
  <c r="N120" i="2" s="1"/>
  <c r="Q69" i="2"/>
  <c r="Q132" i="2"/>
  <c r="Q75" i="2" s="1"/>
  <c r="Q3" i="2"/>
  <c r="Q10" i="2"/>
  <c r="P5" i="2"/>
  <c r="Q90" i="2"/>
  <c r="Q71" i="2" s="1"/>
  <c r="R2" i="2"/>
  <c r="Q146" i="2"/>
  <c r="Q104" i="2" s="1"/>
  <c r="O18" i="2"/>
  <c r="O17" i="2"/>
  <c r="O19" i="2"/>
  <c r="O9" i="2"/>
  <c r="O11" i="2" s="1"/>
  <c r="M22" i="2"/>
  <c r="R2" i="3"/>
  <c r="A17" i="6" l="1"/>
  <c r="B16" i="6"/>
  <c r="M23" i="2"/>
  <c r="N22" i="2"/>
  <c r="O20" i="2"/>
  <c r="O38" i="2"/>
  <c r="O120" i="2" s="1"/>
  <c r="O12" i="2"/>
  <c r="O13" i="2" s="1"/>
  <c r="O14" i="2" s="1"/>
  <c r="O37" i="2"/>
  <c r="O119" i="2" s="1"/>
  <c r="R69" i="2"/>
  <c r="R90" i="2"/>
  <c r="R71" i="2" s="1"/>
  <c r="S2" i="2"/>
  <c r="R132" i="2"/>
  <c r="R75" i="2" s="1"/>
  <c r="Q5" i="2"/>
  <c r="R146" i="2"/>
  <c r="R104" i="2" s="1"/>
  <c r="R10" i="2"/>
  <c r="R3" i="2"/>
  <c r="O45" i="2"/>
  <c r="P19" i="2"/>
  <c r="P9" i="2"/>
  <c r="P11" i="2" s="1"/>
  <c r="P38" i="2" s="1"/>
  <c r="P120" i="2" s="1"/>
  <c r="P17" i="2"/>
  <c r="P18" i="2"/>
  <c r="N47" i="2"/>
  <c r="N121" i="2"/>
  <c r="N122" i="2" s="1"/>
  <c r="N65" i="2" s="1"/>
  <c r="S2" i="3"/>
  <c r="A18" i="6" l="1"/>
  <c r="B17" i="6"/>
  <c r="N23" i="2"/>
  <c r="P37" i="2"/>
  <c r="P119" i="2" s="1"/>
  <c r="O22" i="2"/>
  <c r="O47" i="2"/>
  <c r="O121" i="2"/>
  <c r="O122" i="2" s="1"/>
  <c r="O65" i="2" s="1"/>
  <c r="T2" i="2"/>
  <c r="S10" i="2"/>
  <c r="H7" i="3" s="1"/>
  <c r="S132" i="2"/>
  <c r="S75" i="2" s="1"/>
  <c r="H71" i="3" s="1"/>
  <c r="S146" i="2"/>
  <c r="S104" i="2" s="1"/>
  <c r="H99" i="3" s="1"/>
  <c r="R5" i="2"/>
  <c r="S69" i="2"/>
  <c r="H65" i="3" s="1"/>
  <c r="S3" i="2"/>
  <c r="S90" i="2"/>
  <c r="P20" i="2"/>
  <c r="P45" i="2"/>
  <c r="P12" i="2"/>
  <c r="P13" i="2" s="1"/>
  <c r="P14" i="2" s="1"/>
  <c r="Q9" i="2"/>
  <c r="Q11" i="2" s="1"/>
  <c r="Q12" i="2" s="1"/>
  <c r="Q13" i="2" s="1"/>
  <c r="Q14" i="2" s="1"/>
  <c r="Q19" i="2"/>
  <c r="Q17" i="2"/>
  <c r="Q18" i="2"/>
  <c r="T2" i="3"/>
  <c r="A19" i="6" l="1"/>
  <c r="B18" i="6"/>
  <c r="S71" i="2"/>
  <c r="H86" i="3" s="1"/>
  <c r="O23" i="2"/>
  <c r="Q37" i="2"/>
  <c r="Q119" i="2" s="1"/>
  <c r="Q45" i="2"/>
  <c r="Q47" i="2" s="1"/>
  <c r="Q38" i="2"/>
  <c r="Q120" i="2" s="1"/>
  <c r="P22" i="2"/>
  <c r="P47" i="2"/>
  <c r="P121" i="2"/>
  <c r="P122" i="2" s="1"/>
  <c r="P65" i="2" s="1"/>
  <c r="T10" i="2"/>
  <c r="S5" i="2"/>
  <c r="T146" i="2"/>
  <c r="T104" i="2" s="1"/>
  <c r="T132" i="2"/>
  <c r="T75" i="2" s="1"/>
  <c r="U2" i="2"/>
  <c r="T69" i="2"/>
  <c r="T3" i="2"/>
  <c r="T90" i="2"/>
  <c r="T71" i="2" s="1"/>
  <c r="I42" i="3"/>
  <c r="Q20" i="2"/>
  <c r="Q22" i="2" s="1"/>
  <c r="R19" i="2"/>
  <c r="R9" i="2"/>
  <c r="R18" i="2"/>
  <c r="R17" i="2"/>
  <c r="U2" i="3"/>
  <c r="A20" i="6" l="1"/>
  <c r="B20" i="6" s="1"/>
  <c r="B19" i="6"/>
  <c r="H67" i="3"/>
  <c r="Q23" i="2"/>
  <c r="P23" i="2"/>
  <c r="Q121" i="2"/>
  <c r="Q122" i="2" s="1"/>
  <c r="Q65" i="2" s="1"/>
  <c r="R20" i="2"/>
  <c r="S19" i="2"/>
  <c r="H16" i="3" s="1"/>
  <c r="S18" i="2"/>
  <c r="H15" i="3" s="1"/>
  <c r="S9" i="2"/>
  <c r="S11" i="2" s="1"/>
  <c r="S17" i="2"/>
  <c r="R11" i="2"/>
  <c r="U3" i="2"/>
  <c r="U146" i="2"/>
  <c r="U104" i="2" s="1"/>
  <c r="U10" i="2"/>
  <c r="U132" i="2"/>
  <c r="U75" i="2" s="1"/>
  <c r="V2" i="2"/>
  <c r="U90" i="2"/>
  <c r="U71" i="2" s="1"/>
  <c r="U70" i="2"/>
  <c r="U69" i="2"/>
  <c r="T5" i="2"/>
  <c r="V2" i="3"/>
  <c r="H70" i="2" l="1"/>
  <c r="I70" i="2"/>
  <c r="J70" i="2"/>
  <c r="K70" i="2"/>
  <c r="R70" i="2"/>
  <c r="T70" i="2"/>
  <c r="Q70" i="2"/>
  <c r="O70" i="2"/>
  <c r="M70" i="2"/>
  <c r="P70" i="2"/>
  <c r="N70" i="2"/>
  <c r="S70" i="2"/>
  <c r="L70" i="2"/>
  <c r="U72" i="2"/>
  <c r="U126" i="2" s="1"/>
  <c r="U91" i="2"/>
  <c r="H6" i="3"/>
  <c r="U5" i="2"/>
  <c r="V3" i="2"/>
  <c r="V146" i="2"/>
  <c r="V104" i="2" s="1"/>
  <c r="V70" i="2"/>
  <c r="V69" i="2"/>
  <c r="W2" i="2"/>
  <c r="V10" i="2"/>
  <c r="V132" i="2"/>
  <c r="V75" i="2" s="1"/>
  <c r="R37" i="2"/>
  <c r="R119" i="2" s="1"/>
  <c r="R12" i="2"/>
  <c r="R13" i="2" s="1"/>
  <c r="R14" i="2" s="1"/>
  <c r="R45" i="2"/>
  <c r="R38" i="2"/>
  <c r="R120" i="2" s="1"/>
  <c r="H8" i="3"/>
  <c r="S20" i="2"/>
  <c r="H17" i="3" s="1"/>
  <c r="S12" i="2"/>
  <c r="S37" i="2"/>
  <c r="S119" i="2" s="1"/>
  <c r="S38" i="2"/>
  <c r="S120" i="2" s="1"/>
  <c r="S45" i="2"/>
  <c r="T9" i="2"/>
  <c r="T11" i="2" s="1"/>
  <c r="T37" i="2" s="1"/>
  <c r="T119" i="2" s="1"/>
  <c r="T18" i="2"/>
  <c r="T19" i="2"/>
  <c r="T17" i="2"/>
  <c r="H14" i="3"/>
  <c r="L72" i="2" l="1"/>
  <c r="L126" i="2" s="1"/>
  <c r="L91" i="2"/>
  <c r="T91" i="2"/>
  <c r="T72" i="2"/>
  <c r="T126" i="2" s="1"/>
  <c r="H66" i="3"/>
  <c r="H68" i="3" s="1"/>
  <c r="S91" i="2"/>
  <c r="S72" i="2"/>
  <c r="S126" i="2" s="1"/>
  <c r="R72" i="2"/>
  <c r="R126" i="2" s="1"/>
  <c r="R91" i="2"/>
  <c r="N72" i="2"/>
  <c r="N126" i="2" s="1"/>
  <c r="N91" i="2"/>
  <c r="K72" i="2"/>
  <c r="K126" i="2" s="1"/>
  <c r="K91" i="2"/>
  <c r="O91" i="2"/>
  <c r="O72" i="2"/>
  <c r="O126" i="2" s="1"/>
  <c r="J91" i="2"/>
  <c r="J72" i="2"/>
  <c r="J126" i="2" s="1"/>
  <c r="P91" i="2"/>
  <c r="P72" i="2"/>
  <c r="P126" i="2" s="1"/>
  <c r="I91" i="2"/>
  <c r="I72" i="2"/>
  <c r="I126" i="2" s="1"/>
  <c r="Q72" i="2"/>
  <c r="Q126" i="2" s="1"/>
  <c r="Q91" i="2"/>
  <c r="M91" i="2"/>
  <c r="M72" i="2"/>
  <c r="M126" i="2" s="1"/>
  <c r="H91" i="2"/>
  <c r="H72" i="2"/>
  <c r="H126" i="2" s="1"/>
  <c r="H128" i="2" s="1"/>
  <c r="V91" i="2"/>
  <c r="R22" i="2"/>
  <c r="H9" i="3"/>
  <c r="S13" i="2"/>
  <c r="T20" i="2"/>
  <c r="W3" i="2"/>
  <c r="W10" i="2"/>
  <c r="W90" i="2"/>
  <c r="W71" i="2" s="1"/>
  <c r="W146" i="2"/>
  <c r="W104" i="2" s="1"/>
  <c r="V5" i="2"/>
  <c r="W132" i="2"/>
  <c r="W75" i="2" s="1"/>
  <c r="W69" i="2"/>
  <c r="X2" i="2"/>
  <c r="W70" i="2"/>
  <c r="T45" i="2"/>
  <c r="T12" i="2"/>
  <c r="T13" i="2" s="1"/>
  <c r="T14" i="2" s="1"/>
  <c r="R121" i="2"/>
  <c r="R122" i="2" s="1"/>
  <c r="R65" i="2" s="1"/>
  <c r="R47" i="2"/>
  <c r="S47" i="2"/>
  <c r="S121" i="2"/>
  <c r="S122" i="2" s="1"/>
  <c r="T38" i="2"/>
  <c r="T120" i="2" s="1"/>
  <c r="U17" i="2"/>
  <c r="U18" i="2"/>
  <c r="U9" i="2"/>
  <c r="U11" i="2" s="1"/>
  <c r="U45" i="2" s="1"/>
  <c r="U19" i="2"/>
  <c r="I127" i="2" l="1"/>
  <c r="H40" i="2"/>
  <c r="I125" i="2"/>
  <c r="H92" i="2"/>
  <c r="H87" i="3"/>
  <c r="R23" i="2"/>
  <c r="W91" i="2"/>
  <c r="W72" i="2"/>
  <c r="S65" i="2"/>
  <c r="H61" i="3" s="1"/>
  <c r="S22" i="2"/>
  <c r="S14" i="2"/>
  <c r="H10" i="3"/>
  <c r="H11" i="3" s="1"/>
  <c r="U38" i="2"/>
  <c r="U120" i="2" s="1"/>
  <c r="U12" i="2"/>
  <c r="U13" i="2" s="1"/>
  <c r="U14" i="2" s="1"/>
  <c r="V19" i="2"/>
  <c r="V9" i="2"/>
  <c r="V11" i="2" s="1"/>
  <c r="V38" i="2" s="1"/>
  <c r="V120" i="2" s="1"/>
  <c r="V18" i="2"/>
  <c r="V17" i="2"/>
  <c r="U20" i="2"/>
  <c r="T47" i="2"/>
  <c r="T121" i="2"/>
  <c r="T122" i="2" s="1"/>
  <c r="T65" i="2" s="1"/>
  <c r="U37" i="2"/>
  <c r="U119" i="2" s="1"/>
  <c r="X10" i="2"/>
  <c r="X90" i="2"/>
  <c r="X71" i="2" s="1"/>
  <c r="X69" i="2"/>
  <c r="X146" i="2"/>
  <c r="X104" i="2" s="1"/>
  <c r="W5" i="2"/>
  <c r="X132" i="2"/>
  <c r="X75" i="2" s="1"/>
  <c r="X70" i="2"/>
  <c r="Y2" i="2"/>
  <c r="X3" i="2"/>
  <c r="T22" i="2"/>
  <c r="U121" i="2"/>
  <c r="U47" i="2"/>
  <c r="I128" i="2" l="1"/>
  <c r="J125" i="2" s="1"/>
  <c r="H133" i="2"/>
  <c r="H36" i="3"/>
  <c r="H41" i="2"/>
  <c r="H37" i="3" s="1"/>
  <c r="I89" i="2"/>
  <c r="I25" i="2"/>
  <c r="T23" i="2"/>
  <c r="X91" i="2"/>
  <c r="X72" i="2"/>
  <c r="U22" i="2"/>
  <c r="S23" i="2"/>
  <c r="H19" i="3"/>
  <c r="H20" i="3" s="1"/>
  <c r="V20" i="2"/>
  <c r="Z2" i="2"/>
  <c r="Y90" i="2"/>
  <c r="Y71" i="2" s="1"/>
  <c r="Y3" i="2"/>
  <c r="Y70" i="2"/>
  <c r="Y132" i="2"/>
  <c r="Y75" i="2" s="1"/>
  <c r="Y10" i="2"/>
  <c r="Y146" i="2"/>
  <c r="Y104" i="2" s="1"/>
  <c r="X5" i="2"/>
  <c r="Y69" i="2"/>
  <c r="V37" i="2"/>
  <c r="V119" i="2" s="1"/>
  <c r="V12" i="2"/>
  <c r="V13" i="2" s="1"/>
  <c r="V14" i="2" s="1"/>
  <c r="W126" i="2"/>
  <c r="W19" i="2"/>
  <c r="W18" i="2"/>
  <c r="W17" i="2"/>
  <c r="W9" i="2"/>
  <c r="W11" i="2" s="1"/>
  <c r="W37" i="2" s="1"/>
  <c r="W119" i="2" s="1"/>
  <c r="U122" i="2"/>
  <c r="U65" i="2" s="1"/>
  <c r="V45" i="2"/>
  <c r="I40" i="2" l="1"/>
  <c r="I41" i="2" s="1"/>
  <c r="J127" i="2"/>
  <c r="J128" i="2" s="1"/>
  <c r="K127" i="2" s="1"/>
  <c r="J25" i="2"/>
  <c r="J64" i="2" s="1"/>
  <c r="I64" i="2"/>
  <c r="H134" i="2"/>
  <c r="H93" i="2" s="1"/>
  <c r="U23" i="2"/>
  <c r="Y72" i="2"/>
  <c r="Y91" i="2"/>
  <c r="W45" i="2"/>
  <c r="W47" i="2" s="1"/>
  <c r="W20" i="2"/>
  <c r="X126" i="2"/>
  <c r="W38" i="2"/>
  <c r="W120" i="2" s="1"/>
  <c r="W12" i="2"/>
  <c r="W13" i="2" s="1"/>
  <c r="W14" i="2" s="1"/>
  <c r="Z69" i="2"/>
  <c r="Z70" i="2"/>
  <c r="Z90" i="2"/>
  <c r="Z71" i="2" s="1"/>
  <c r="Z10" i="2"/>
  <c r="Z146" i="2"/>
  <c r="Z104" i="2" s="1"/>
  <c r="AA2" i="2"/>
  <c r="Z132" i="2"/>
  <c r="Z75" i="2" s="1"/>
  <c r="Y5" i="2"/>
  <c r="Z3" i="2"/>
  <c r="V47" i="2"/>
  <c r="V121" i="2"/>
  <c r="V122" i="2" s="1"/>
  <c r="V65" i="2" s="1"/>
  <c r="X18" i="2"/>
  <c r="X17" i="2"/>
  <c r="X19" i="2"/>
  <c r="X9" i="2"/>
  <c r="X11" i="2" s="1"/>
  <c r="X37" i="2" s="1"/>
  <c r="X119" i="2" s="1"/>
  <c r="V22" i="2"/>
  <c r="J89" i="2" l="1"/>
  <c r="J40" i="2"/>
  <c r="J41" i="2" s="1"/>
  <c r="K125" i="2"/>
  <c r="H94" i="2"/>
  <c r="H95" i="2" s="1"/>
  <c r="K89" i="2"/>
  <c r="K25" i="2"/>
  <c r="H135" i="2"/>
  <c r="H76" i="2"/>
  <c r="K128" i="2"/>
  <c r="V23" i="2"/>
  <c r="Z91" i="2"/>
  <c r="Z72" i="2"/>
  <c r="W121" i="2"/>
  <c r="W122" i="2" s="1"/>
  <c r="W65" i="2" s="1"/>
  <c r="X20" i="2"/>
  <c r="W22" i="2"/>
  <c r="Y9" i="2"/>
  <c r="Y11" i="2" s="1"/>
  <c r="Y45" i="2" s="1"/>
  <c r="Y17" i="2"/>
  <c r="Y19" i="2"/>
  <c r="Y18" i="2"/>
  <c r="Y126" i="2"/>
  <c r="X45" i="2"/>
  <c r="X12" i="2"/>
  <c r="X13" i="2" s="1"/>
  <c r="X14" i="2" s="1"/>
  <c r="AA10" i="2"/>
  <c r="AA69" i="2"/>
  <c r="AA70" i="2"/>
  <c r="Z5" i="2"/>
  <c r="AB2" i="2"/>
  <c r="AA90" i="2"/>
  <c r="AA71" i="2" s="1"/>
  <c r="AA146" i="2"/>
  <c r="AA104" i="2" s="1"/>
  <c r="AA132" i="2"/>
  <c r="AA75" i="2" s="1"/>
  <c r="AA3" i="2"/>
  <c r="X38" i="2"/>
  <c r="X120" i="2" s="1"/>
  <c r="H153" i="2" l="1"/>
  <c r="H145" i="2"/>
  <c r="K40" i="2"/>
  <c r="K41" i="2" s="1"/>
  <c r="L127" i="2"/>
  <c r="L125" i="2"/>
  <c r="I139" i="2"/>
  <c r="H48" i="2"/>
  <c r="I131" i="2"/>
  <c r="K64" i="2"/>
  <c r="W23" i="2"/>
  <c r="AA91" i="2"/>
  <c r="AA72" i="2"/>
  <c r="X22" i="2"/>
  <c r="Y37" i="2"/>
  <c r="Y119" i="2" s="1"/>
  <c r="Y20" i="2"/>
  <c r="Y121" i="2"/>
  <c r="Y47" i="2"/>
  <c r="Z126" i="2"/>
  <c r="AC2" i="2"/>
  <c r="AA5" i="2"/>
  <c r="AB70" i="2"/>
  <c r="AB146" i="2"/>
  <c r="AB104" i="2" s="1"/>
  <c r="AB132" i="2"/>
  <c r="AB75" i="2" s="1"/>
  <c r="AB69" i="2"/>
  <c r="AB90" i="2"/>
  <c r="AB71" i="2" s="1"/>
  <c r="AB10" i="2"/>
  <c r="AB3" i="2"/>
  <c r="Z19" i="2"/>
  <c r="Z17" i="2"/>
  <c r="Z9" i="2"/>
  <c r="Z11" i="2" s="1"/>
  <c r="Z37" i="2" s="1"/>
  <c r="Z119" i="2" s="1"/>
  <c r="Z18" i="2"/>
  <c r="X121" i="2"/>
  <c r="X122" i="2" s="1"/>
  <c r="X65" i="2" s="1"/>
  <c r="X47" i="2"/>
  <c r="Y38" i="2"/>
  <c r="Y120" i="2" s="1"/>
  <c r="Y12" i="2"/>
  <c r="Y13" i="2" s="1"/>
  <c r="Y14" i="2" s="1"/>
  <c r="I140" i="2" l="1"/>
  <c r="I26" i="2" s="1"/>
  <c r="I27" i="2" s="1"/>
  <c r="I28" i="2" s="1"/>
  <c r="I29" i="2" s="1"/>
  <c r="L128" i="2"/>
  <c r="L89" i="2"/>
  <c r="L25" i="2"/>
  <c r="H105" i="2"/>
  <c r="H77" i="2"/>
  <c r="H49" i="2"/>
  <c r="H44" i="3"/>
  <c r="H154" i="2"/>
  <c r="I151" i="2" s="1"/>
  <c r="H96" i="2"/>
  <c r="H97" i="2" s="1"/>
  <c r="H147" i="2" s="1"/>
  <c r="H148" i="2" s="1"/>
  <c r="H106" i="2"/>
  <c r="X23" i="2"/>
  <c r="AB91" i="2"/>
  <c r="AB72" i="2"/>
  <c r="Z45" i="2"/>
  <c r="Z47" i="2" s="1"/>
  <c r="Y122" i="2"/>
  <c r="Y65" i="2" s="1"/>
  <c r="Z20" i="2"/>
  <c r="AA18" i="2"/>
  <c r="AA17" i="2"/>
  <c r="AA9" i="2"/>
  <c r="AA11" i="2" s="1"/>
  <c r="AA45" i="2" s="1"/>
  <c r="AA19" i="2"/>
  <c r="AA126" i="2"/>
  <c r="AC69" i="2"/>
  <c r="AC146" i="2"/>
  <c r="AC104" i="2" s="1"/>
  <c r="AC3" i="2"/>
  <c r="AD2" i="2"/>
  <c r="AB5" i="2"/>
  <c r="AC70" i="2"/>
  <c r="AC90" i="2"/>
  <c r="AC71" i="2" s="1"/>
  <c r="AC132" i="2"/>
  <c r="AC75" i="2" s="1"/>
  <c r="AC10" i="2"/>
  <c r="Y22" i="2"/>
  <c r="Z38" i="2"/>
  <c r="Z120" i="2" s="1"/>
  <c r="Z12" i="2"/>
  <c r="Z13" i="2" s="1"/>
  <c r="Z14" i="2" s="1"/>
  <c r="I141" i="2" l="1"/>
  <c r="J138" i="2" s="1"/>
  <c r="H53" i="2"/>
  <c r="L64" i="2"/>
  <c r="H98" i="2"/>
  <c r="H99" i="2" s="1"/>
  <c r="H100" i="2" s="1"/>
  <c r="H101" i="2" s="1"/>
  <c r="H107" i="2"/>
  <c r="M125" i="2"/>
  <c r="L40" i="2"/>
  <c r="L41" i="2" s="1"/>
  <c r="M127" i="2"/>
  <c r="I144" i="2"/>
  <c r="I152" i="2"/>
  <c r="H45" i="3"/>
  <c r="H50" i="2"/>
  <c r="H46" i="3" s="1"/>
  <c r="I55" i="2"/>
  <c r="I88" i="2"/>
  <c r="I92" i="2" s="1"/>
  <c r="I31" i="2"/>
  <c r="I30" i="2"/>
  <c r="I63" i="2"/>
  <c r="I66" i="2" s="1"/>
  <c r="Y23" i="2"/>
  <c r="AC91" i="2"/>
  <c r="AC72" i="2"/>
  <c r="Z121" i="2"/>
  <c r="Z122" i="2" s="1"/>
  <c r="Z65" i="2" s="1"/>
  <c r="AB126" i="2"/>
  <c r="AA20" i="2"/>
  <c r="AA47" i="2"/>
  <c r="AA121" i="2"/>
  <c r="AA38" i="2"/>
  <c r="AA120" i="2" s="1"/>
  <c r="AB9" i="2"/>
  <c r="AB11" i="2" s="1"/>
  <c r="AB18" i="2"/>
  <c r="AB19" i="2"/>
  <c r="AB17" i="2"/>
  <c r="AE2" i="2"/>
  <c r="AD69" i="2"/>
  <c r="AD90" i="2"/>
  <c r="AD71" i="2" s="1"/>
  <c r="AD10" i="2"/>
  <c r="AD146" i="2"/>
  <c r="AD104" i="2" s="1"/>
  <c r="AD3" i="2"/>
  <c r="AD132" i="2"/>
  <c r="AD75" i="2" s="1"/>
  <c r="AD70" i="2"/>
  <c r="AC5" i="2"/>
  <c r="AA37" i="2"/>
  <c r="AA119" i="2" s="1"/>
  <c r="AA12" i="2"/>
  <c r="AA13" i="2" s="1"/>
  <c r="AA14" i="2" s="1"/>
  <c r="Z22" i="2"/>
  <c r="M89" i="2" l="1"/>
  <c r="M25" i="2"/>
  <c r="H78" i="2"/>
  <c r="H108" i="2"/>
  <c r="H109" i="2" s="1"/>
  <c r="I133" i="2"/>
  <c r="M128" i="2"/>
  <c r="H49" i="3"/>
  <c r="Z23" i="2"/>
  <c r="AD91" i="2"/>
  <c r="AD72" i="2"/>
  <c r="AD126" i="2" s="1"/>
  <c r="AA22" i="2"/>
  <c r="AB20" i="2"/>
  <c r="AC126" i="2"/>
  <c r="AB45" i="2"/>
  <c r="AB12" i="2"/>
  <c r="AB13" i="2" s="1"/>
  <c r="AB14" i="2" s="1"/>
  <c r="AC18" i="2"/>
  <c r="AC9" i="2"/>
  <c r="AC11" i="2" s="1"/>
  <c r="AC45" i="2" s="1"/>
  <c r="AC19" i="2"/>
  <c r="AC17" i="2"/>
  <c r="AF2" i="2"/>
  <c r="AE90" i="2"/>
  <c r="AE71" i="2" s="1"/>
  <c r="AE69" i="2"/>
  <c r="I65" i="3" s="1"/>
  <c r="AE146" i="2"/>
  <c r="AE104" i="2" s="1"/>
  <c r="I99" i="3" s="1"/>
  <c r="AE3" i="2"/>
  <c r="AE132" i="2"/>
  <c r="AE75" i="2" s="1"/>
  <c r="I71" i="3" s="1"/>
  <c r="AD5" i="2"/>
  <c r="AE70" i="2"/>
  <c r="I66" i="3" s="1"/>
  <c r="AE10" i="2"/>
  <c r="I7" i="3" s="1"/>
  <c r="AB37" i="2"/>
  <c r="AB119" i="2" s="1"/>
  <c r="AA122" i="2"/>
  <c r="AA65" i="2" s="1"/>
  <c r="AB38" i="2"/>
  <c r="AB120" i="2" s="1"/>
  <c r="H110" i="2" l="1"/>
  <c r="H111" i="2" s="1"/>
  <c r="H54" i="2"/>
  <c r="H79" i="2"/>
  <c r="H81" i="2" s="1"/>
  <c r="M64" i="2"/>
  <c r="I134" i="2"/>
  <c r="I135" i="2" s="1"/>
  <c r="M40" i="2"/>
  <c r="M41" i="2" s="1"/>
  <c r="N125" i="2"/>
  <c r="N127" i="2"/>
  <c r="AA23" i="2"/>
  <c r="AE91" i="2"/>
  <c r="AE72" i="2"/>
  <c r="AC47" i="2"/>
  <c r="AC121" i="2"/>
  <c r="AG2" i="2"/>
  <c r="AF69" i="2"/>
  <c r="AF70" i="2"/>
  <c r="AF10" i="2"/>
  <c r="AF90" i="2"/>
  <c r="AF71" i="2" s="1"/>
  <c r="AF146" i="2"/>
  <c r="AF104" i="2" s="1"/>
  <c r="AE5" i="2"/>
  <c r="AF132" i="2"/>
  <c r="AF75" i="2" s="1"/>
  <c r="AF3" i="2"/>
  <c r="AD19" i="2"/>
  <c r="AD9" i="2"/>
  <c r="AD11" i="2" s="1"/>
  <c r="AD17" i="2"/>
  <c r="AD18" i="2"/>
  <c r="AC38" i="2"/>
  <c r="AC120" i="2" s="1"/>
  <c r="AB47" i="2"/>
  <c r="AB121" i="2"/>
  <c r="AB122" i="2" s="1"/>
  <c r="AB65" i="2" s="1"/>
  <c r="AC20" i="2"/>
  <c r="AC37" i="2"/>
  <c r="AC119" i="2" s="1"/>
  <c r="AC12" i="2"/>
  <c r="AC13" i="2" s="1"/>
  <c r="AC14" i="2" s="1"/>
  <c r="AB22" i="2"/>
  <c r="I93" i="2" l="1"/>
  <c r="I94" i="2" s="1"/>
  <c r="I95" i="2" s="1"/>
  <c r="I153" i="2" s="1"/>
  <c r="N25" i="2"/>
  <c r="N89" i="2"/>
  <c r="N128" i="2"/>
  <c r="H77" i="3"/>
  <c r="H83" i="2"/>
  <c r="H50" i="3"/>
  <c r="H56" i="2"/>
  <c r="I76" i="2"/>
  <c r="I48" i="2"/>
  <c r="I49" i="2" s="1"/>
  <c r="I50" i="2" s="1"/>
  <c r="J131" i="2"/>
  <c r="J139" i="2"/>
  <c r="AB23" i="2"/>
  <c r="AF91" i="2"/>
  <c r="AF72" i="2"/>
  <c r="AE126" i="2"/>
  <c r="AC22" i="2"/>
  <c r="AD38" i="2"/>
  <c r="AD120" i="2" s="1"/>
  <c r="AD12" i="2"/>
  <c r="AD13" i="2" s="1"/>
  <c r="AD14" i="2" s="1"/>
  <c r="AG10" i="2"/>
  <c r="AG132" i="2"/>
  <c r="AG75" i="2" s="1"/>
  <c r="AG3" i="2"/>
  <c r="AG146" i="2"/>
  <c r="AG104" i="2" s="1"/>
  <c r="AH2" i="2"/>
  <c r="AG90" i="2"/>
  <c r="AG71" i="2" s="1"/>
  <c r="AG69" i="2"/>
  <c r="AF5" i="2"/>
  <c r="AG70" i="2"/>
  <c r="AD45" i="2"/>
  <c r="AD37" i="2"/>
  <c r="AD119" i="2" s="1"/>
  <c r="AE9" i="2"/>
  <c r="AE17" i="2"/>
  <c r="AE18" i="2"/>
  <c r="I15" i="3" s="1"/>
  <c r="AE19" i="2"/>
  <c r="I16" i="3" s="1"/>
  <c r="AC122" i="2"/>
  <c r="AC65" i="2" s="1"/>
  <c r="AD20" i="2"/>
  <c r="I96" i="2" l="1"/>
  <c r="I97" i="2" s="1"/>
  <c r="I106" i="2"/>
  <c r="I154" i="2"/>
  <c r="J151" i="2" s="1"/>
  <c r="J140" i="2"/>
  <c r="J26" i="2" s="1"/>
  <c r="J27" i="2" s="1"/>
  <c r="J28" i="2" s="1"/>
  <c r="J29" i="2" s="1"/>
  <c r="I82" i="2"/>
  <c r="I145" i="2" s="1"/>
  <c r="H36" i="2"/>
  <c r="H79" i="3"/>
  <c r="O125" i="2"/>
  <c r="N40" i="2"/>
  <c r="N41" i="2" s="1"/>
  <c r="O127" i="2"/>
  <c r="H52" i="3"/>
  <c r="N64" i="2"/>
  <c r="AC23" i="2"/>
  <c r="AG72" i="2"/>
  <c r="AG91" i="2"/>
  <c r="AD22" i="2"/>
  <c r="AE20" i="2"/>
  <c r="AG5" i="2"/>
  <c r="AH132" i="2"/>
  <c r="AH75" i="2" s="1"/>
  <c r="AI2" i="2"/>
  <c r="AH69" i="2"/>
  <c r="AH146" i="2"/>
  <c r="AH104" i="2" s="1"/>
  <c r="AH90" i="2"/>
  <c r="AH71" i="2" s="1"/>
  <c r="AH3" i="2"/>
  <c r="AH70" i="2"/>
  <c r="AH10" i="2"/>
  <c r="AE11" i="2"/>
  <c r="I6" i="3"/>
  <c r="AD47" i="2"/>
  <c r="AD121" i="2"/>
  <c r="AD122" i="2" s="1"/>
  <c r="AD65" i="2" s="1"/>
  <c r="AF18" i="2"/>
  <c r="AF17" i="2"/>
  <c r="AF19" i="2"/>
  <c r="AF9" i="2"/>
  <c r="AF11" i="2" s="1"/>
  <c r="AF38" i="2" s="1"/>
  <c r="AF120" i="2" s="1"/>
  <c r="AF126" i="2"/>
  <c r="I77" i="2" l="1"/>
  <c r="I105" i="2"/>
  <c r="H32" i="3"/>
  <c r="H39" i="2"/>
  <c r="J141" i="2"/>
  <c r="K138" i="2" s="1"/>
  <c r="O128" i="2"/>
  <c r="O89" i="2"/>
  <c r="O25" i="2"/>
  <c r="J55" i="2"/>
  <c r="J88" i="2"/>
  <c r="J92" i="2" s="1"/>
  <c r="J31" i="2"/>
  <c r="J30" i="2"/>
  <c r="J63" i="2"/>
  <c r="J66" i="2" s="1"/>
  <c r="I147" i="2"/>
  <c r="AD23" i="2"/>
  <c r="AH91" i="2"/>
  <c r="AH72" i="2"/>
  <c r="AF37" i="2"/>
  <c r="AF119" i="2" s="1"/>
  <c r="AF20" i="2"/>
  <c r="AG126" i="2"/>
  <c r="AI69" i="2"/>
  <c r="AI132" i="2"/>
  <c r="AI75" i="2" s="1"/>
  <c r="AI146" i="2"/>
  <c r="AI104" i="2" s="1"/>
  <c r="AI70" i="2"/>
  <c r="AI90" i="2"/>
  <c r="AI71" i="2" s="1"/>
  <c r="AJ2" i="2"/>
  <c r="AI10" i="2"/>
  <c r="AI3" i="2"/>
  <c r="AH5" i="2"/>
  <c r="AE45" i="2"/>
  <c r="AE37" i="2"/>
  <c r="AE119" i="2" s="1"/>
  <c r="I8" i="3"/>
  <c r="AE12" i="2"/>
  <c r="AE13" i="2" s="1"/>
  <c r="AE22" i="2" s="1"/>
  <c r="AE38" i="2"/>
  <c r="AE120" i="2" s="1"/>
  <c r="AF45" i="2"/>
  <c r="AF12" i="2"/>
  <c r="AF13" i="2" s="1"/>
  <c r="AF14" i="2" s="1"/>
  <c r="AG19" i="2"/>
  <c r="AG17" i="2"/>
  <c r="AG18" i="2"/>
  <c r="AG9" i="2"/>
  <c r="AG11" i="2" s="1"/>
  <c r="AG37" i="2" s="1"/>
  <c r="AG119" i="2" s="1"/>
  <c r="H42" i="2" l="1"/>
  <c r="H35" i="3"/>
  <c r="I98" i="2"/>
  <c r="I99" i="2" s="1"/>
  <c r="I100" i="2" s="1"/>
  <c r="I101" i="2" s="1"/>
  <c r="I107" i="2"/>
  <c r="O40" i="2"/>
  <c r="O41" i="2" s="1"/>
  <c r="P127" i="2"/>
  <c r="P125" i="2"/>
  <c r="J133" i="2"/>
  <c r="I148" i="2"/>
  <c r="O64" i="2"/>
  <c r="I53" i="2"/>
  <c r="AI91" i="2"/>
  <c r="AI72" i="2"/>
  <c r="AI126" i="2" s="1"/>
  <c r="AH126" i="2"/>
  <c r="AG20" i="2"/>
  <c r="AE47" i="2"/>
  <c r="AE121" i="2"/>
  <c r="AE122" i="2" s="1"/>
  <c r="AE65" i="2" s="1"/>
  <c r="I61" i="3" s="1"/>
  <c r="AH9" i="2"/>
  <c r="AH11" i="2" s="1"/>
  <c r="AH17" i="2"/>
  <c r="AH19" i="2"/>
  <c r="AH18" i="2"/>
  <c r="AE23" i="2"/>
  <c r="I19" i="3"/>
  <c r="I20" i="3" s="1"/>
  <c r="AF47" i="2"/>
  <c r="AF121" i="2"/>
  <c r="AF122" i="2" s="1"/>
  <c r="AG38" i="2"/>
  <c r="AG120" i="2" s="1"/>
  <c r="AJ69" i="2"/>
  <c r="AJ70" i="2"/>
  <c r="AJ132" i="2"/>
  <c r="AJ75" i="2" s="1"/>
  <c r="AJ90" i="2"/>
  <c r="AJ71" i="2" s="1"/>
  <c r="AI5" i="2"/>
  <c r="AJ146" i="2"/>
  <c r="AJ104" i="2" s="1"/>
  <c r="AK2" i="2"/>
  <c r="AJ10" i="2"/>
  <c r="AJ3" i="2"/>
  <c r="AE14" i="2"/>
  <c r="I10" i="3"/>
  <c r="I11" i="3" s="1"/>
  <c r="AG45" i="2"/>
  <c r="AG12" i="2"/>
  <c r="AG13" i="2" s="1"/>
  <c r="AG14" i="2" s="1"/>
  <c r="AF22" i="2"/>
  <c r="P128" i="2" l="1"/>
  <c r="Q127" i="2" s="1"/>
  <c r="Q125" i="2"/>
  <c r="P89" i="2"/>
  <c r="P25" i="2"/>
  <c r="I108" i="2"/>
  <c r="I109" i="2" s="1"/>
  <c r="I78" i="2"/>
  <c r="J144" i="2"/>
  <c r="J152" i="2"/>
  <c r="H38" i="3"/>
  <c r="H54" i="3" s="1"/>
  <c r="H58" i="2"/>
  <c r="J134" i="2"/>
  <c r="J93" i="2" s="1"/>
  <c r="J76" i="2"/>
  <c r="AF23" i="2"/>
  <c r="AJ91" i="2"/>
  <c r="AJ72" i="2"/>
  <c r="AJ126" i="2" s="1"/>
  <c r="AH20" i="2"/>
  <c r="AF65" i="2"/>
  <c r="AH45" i="2"/>
  <c r="AH12" i="2"/>
  <c r="AH13" i="2" s="1"/>
  <c r="AH14" i="2" s="1"/>
  <c r="AK70" i="2"/>
  <c r="AK10" i="2"/>
  <c r="AK132" i="2"/>
  <c r="AK75" i="2" s="1"/>
  <c r="AL2" i="2"/>
  <c r="AK69" i="2"/>
  <c r="AK90" i="2"/>
  <c r="AK71" i="2" s="1"/>
  <c r="AJ5" i="2"/>
  <c r="AK146" i="2"/>
  <c r="AK104" i="2" s="1"/>
  <c r="AK3" i="2"/>
  <c r="AI19" i="2"/>
  <c r="AI18" i="2"/>
  <c r="AI17" i="2"/>
  <c r="AI9" i="2"/>
  <c r="AI11" i="2" s="1"/>
  <c r="AI37" i="2" s="1"/>
  <c r="AI119" i="2" s="1"/>
  <c r="AG121" i="2"/>
  <c r="AG122" i="2" s="1"/>
  <c r="AG65" i="2" s="1"/>
  <c r="AG47" i="2"/>
  <c r="AH38" i="2"/>
  <c r="AH120" i="2" s="1"/>
  <c r="AH37" i="2"/>
  <c r="AH119" i="2" s="1"/>
  <c r="AG22" i="2"/>
  <c r="Q128" i="2" l="1"/>
  <c r="R127" i="2" s="1"/>
  <c r="P40" i="2"/>
  <c r="P41" i="2" s="1"/>
  <c r="I54" i="2"/>
  <c r="I56" i="2" s="1"/>
  <c r="I79" i="2"/>
  <c r="I81" i="2" s="1"/>
  <c r="I83" i="2" s="1"/>
  <c r="J135" i="2"/>
  <c r="I114" i="2"/>
  <c r="I110" i="2"/>
  <c r="I111" i="2" s="1"/>
  <c r="J94" i="2"/>
  <c r="J95" i="2" s="1"/>
  <c r="J153" i="2" s="1"/>
  <c r="P64" i="2"/>
  <c r="Q89" i="2"/>
  <c r="Q25" i="2"/>
  <c r="Q64" i="2" s="1"/>
  <c r="AG23" i="2"/>
  <c r="AK91" i="2"/>
  <c r="AK72" i="2"/>
  <c r="AK126" i="2" s="1"/>
  <c r="AI38" i="2"/>
  <c r="AI120" i="2" s="1"/>
  <c r="AI45" i="2"/>
  <c r="AI12" i="2"/>
  <c r="AI13" i="2" s="1"/>
  <c r="AI14" i="2" s="1"/>
  <c r="AJ9" i="2"/>
  <c r="AJ11" i="2" s="1"/>
  <c r="AJ12" i="2" s="1"/>
  <c r="AJ13" i="2" s="1"/>
  <c r="AJ14" i="2" s="1"/>
  <c r="AJ18" i="2"/>
  <c r="AJ17" i="2"/>
  <c r="AJ19" i="2"/>
  <c r="AH47" i="2"/>
  <c r="AH121" i="2"/>
  <c r="AH122" i="2" s="1"/>
  <c r="AH65" i="2" s="1"/>
  <c r="AI20" i="2"/>
  <c r="AH22" i="2"/>
  <c r="AL10" i="2"/>
  <c r="AL69" i="2"/>
  <c r="AL146" i="2"/>
  <c r="AL104" i="2" s="1"/>
  <c r="AL132" i="2"/>
  <c r="AL75" i="2" s="1"/>
  <c r="AL70" i="2"/>
  <c r="AM2" i="2"/>
  <c r="AK5" i="2"/>
  <c r="AL3" i="2"/>
  <c r="AL90" i="2"/>
  <c r="AL71" i="2" s="1"/>
  <c r="R125" i="2" l="1"/>
  <c r="R128" i="2" s="1"/>
  <c r="Q40" i="2"/>
  <c r="Q41" i="2" s="1"/>
  <c r="J154" i="2"/>
  <c r="K151" i="2" s="1"/>
  <c r="J106" i="2"/>
  <c r="J96" i="2"/>
  <c r="J97" i="2" s="1"/>
  <c r="R89" i="2"/>
  <c r="R25" i="2"/>
  <c r="R64" i="2" s="1"/>
  <c r="K139" i="2"/>
  <c r="J48" i="2"/>
  <c r="J49" i="2" s="1"/>
  <c r="J50" i="2" s="1"/>
  <c r="K131" i="2"/>
  <c r="J82" i="2"/>
  <c r="J145" i="2" s="1"/>
  <c r="I36" i="2"/>
  <c r="I39" i="2" s="1"/>
  <c r="I42" i="2" s="1"/>
  <c r="I58" i="2" s="1"/>
  <c r="AH23" i="2"/>
  <c r="AL91" i="2"/>
  <c r="AL72" i="2"/>
  <c r="AI22" i="2"/>
  <c r="AM10" i="2"/>
  <c r="AM69" i="2"/>
  <c r="AM132" i="2"/>
  <c r="AM75" i="2" s="1"/>
  <c r="AM3" i="2"/>
  <c r="AM90" i="2"/>
  <c r="AM71" i="2" s="1"/>
  <c r="AL5" i="2"/>
  <c r="AM70" i="2"/>
  <c r="AM146" i="2"/>
  <c r="AM104" i="2" s="1"/>
  <c r="AN2" i="2"/>
  <c r="AJ37" i="2"/>
  <c r="AJ119" i="2" s="1"/>
  <c r="AJ20" i="2"/>
  <c r="AJ22" i="2" s="1"/>
  <c r="AJ45" i="2"/>
  <c r="AI47" i="2"/>
  <c r="AI121" i="2"/>
  <c r="AI122" i="2" s="1"/>
  <c r="AI65" i="2" s="1"/>
  <c r="AK19" i="2"/>
  <c r="AK18" i="2"/>
  <c r="AK9" i="2"/>
  <c r="AK11" i="2" s="1"/>
  <c r="AK38" i="2" s="1"/>
  <c r="AK120" i="2" s="1"/>
  <c r="AK17" i="2"/>
  <c r="AJ38" i="2"/>
  <c r="AJ120" i="2" s="1"/>
  <c r="R40" i="2" l="1"/>
  <c r="R41" i="2" s="1"/>
  <c r="S127" i="2"/>
  <c r="S89" i="2" s="1"/>
  <c r="S125" i="2"/>
  <c r="S128" i="2" s="1"/>
  <c r="K140" i="2"/>
  <c r="K26" i="2" s="1"/>
  <c r="K27" i="2" s="1"/>
  <c r="K28" i="2" s="1"/>
  <c r="K29" i="2" s="1"/>
  <c r="S25" i="2"/>
  <c r="J147" i="2"/>
  <c r="J105" i="2"/>
  <c r="J77" i="2"/>
  <c r="AJ23" i="2"/>
  <c r="AI23" i="2"/>
  <c r="AM91" i="2"/>
  <c r="AM72" i="2"/>
  <c r="AL126" i="2"/>
  <c r="AL9" i="2"/>
  <c r="AL11" i="2" s="1"/>
  <c r="AL37" i="2" s="1"/>
  <c r="AL119" i="2" s="1"/>
  <c r="AL17" i="2"/>
  <c r="AL19" i="2"/>
  <c r="AL18" i="2"/>
  <c r="AK20" i="2"/>
  <c r="AK45" i="2"/>
  <c r="AK12" i="2"/>
  <c r="AK13" i="2" s="1"/>
  <c r="AK14" i="2" s="1"/>
  <c r="AJ47" i="2"/>
  <c r="AJ121" i="2"/>
  <c r="AJ122" i="2" s="1"/>
  <c r="AJ65" i="2" s="1"/>
  <c r="AK37" i="2"/>
  <c r="AK119" i="2" s="1"/>
  <c r="AO2" i="2"/>
  <c r="AN70" i="2"/>
  <c r="AN10" i="2"/>
  <c r="AN90" i="2"/>
  <c r="AN71" i="2" s="1"/>
  <c r="AM5" i="2"/>
  <c r="AN3" i="2"/>
  <c r="AN146" i="2"/>
  <c r="AN104" i="2" s="1"/>
  <c r="AN132" i="2"/>
  <c r="AN75" i="2" s="1"/>
  <c r="AN69" i="2"/>
  <c r="T127" i="2" l="1"/>
  <c r="T125" i="2"/>
  <c r="S40" i="2"/>
  <c r="S41" i="2" s="1"/>
  <c r="K141" i="2"/>
  <c r="L138" i="2" s="1"/>
  <c r="J148" i="2"/>
  <c r="J107" i="2"/>
  <c r="J98" i="2"/>
  <c r="J99" i="2" s="1"/>
  <c r="J100" i="2" s="1"/>
  <c r="J101" i="2" s="1"/>
  <c r="S64" i="2"/>
  <c r="H22" i="3"/>
  <c r="H60" i="3"/>
  <c r="H85" i="3"/>
  <c r="J53" i="2"/>
  <c r="K55" i="2"/>
  <c r="K30" i="2"/>
  <c r="K63" i="2"/>
  <c r="K66" i="2" s="1"/>
  <c r="K31" i="2"/>
  <c r="K88" i="2"/>
  <c r="K92" i="2" s="1"/>
  <c r="AN91" i="2"/>
  <c r="AN72" i="2"/>
  <c r="AN126" i="2" s="1"/>
  <c r="AO90" i="2"/>
  <c r="AO71" i="2" s="1"/>
  <c r="AO3" i="2"/>
  <c r="AN5" i="2"/>
  <c r="AO70" i="2"/>
  <c r="AO146" i="2"/>
  <c r="AO104" i="2" s="1"/>
  <c r="AO69" i="2"/>
  <c r="AO10" i="2"/>
  <c r="AP2" i="2"/>
  <c r="AO132" i="2"/>
  <c r="AO75" i="2" s="1"/>
  <c r="AL45" i="2"/>
  <c r="AM126" i="2"/>
  <c r="AM19" i="2"/>
  <c r="AM17" i="2"/>
  <c r="AM9" i="2"/>
  <c r="AM11" i="2" s="1"/>
  <c r="AM45" i="2" s="1"/>
  <c r="AM18" i="2"/>
  <c r="AL20" i="2"/>
  <c r="AL38" i="2"/>
  <c r="AL120" i="2" s="1"/>
  <c r="AL12" i="2"/>
  <c r="AL13" i="2" s="1"/>
  <c r="AL14" i="2" s="1"/>
  <c r="AK47" i="2"/>
  <c r="AK121" i="2"/>
  <c r="AK122" i="2" s="1"/>
  <c r="AK65" i="2" s="1"/>
  <c r="AK22" i="2"/>
  <c r="T128" i="2" l="1"/>
  <c r="U127" i="2"/>
  <c r="U89" i="2" s="1"/>
  <c r="T40" i="2"/>
  <c r="T41" i="2" s="1"/>
  <c r="U125" i="2"/>
  <c r="T25" i="2"/>
  <c r="T64" i="2" s="1"/>
  <c r="T89" i="2"/>
  <c r="U128" i="2"/>
  <c r="V127" i="2" s="1"/>
  <c r="J108" i="2"/>
  <c r="J109" i="2" s="1"/>
  <c r="J78" i="2"/>
  <c r="K133" i="2"/>
  <c r="K152" i="2"/>
  <c r="K144" i="2"/>
  <c r="AK23" i="2"/>
  <c r="AO72" i="2"/>
  <c r="AO91" i="2"/>
  <c r="AM37" i="2"/>
  <c r="AM119" i="2" s="1"/>
  <c r="AL22" i="2"/>
  <c r="AN18" i="2"/>
  <c r="AN9" i="2"/>
  <c r="AN11" i="2" s="1"/>
  <c r="AN38" i="2" s="1"/>
  <c r="AN120" i="2" s="1"/>
  <c r="AN19" i="2"/>
  <c r="AN17" i="2"/>
  <c r="AL47" i="2"/>
  <c r="AL121" i="2"/>
  <c r="AL122" i="2" s="1"/>
  <c r="AL65" i="2" s="1"/>
  <c r="AM121" i="2"/>
  <c r="AM47" i="2"/>
  <c r="AM38" i="2"/>
  <c r="AM120" i="2" s="1"/>
  <c r="AM12" i="2"/>
  <c r="AM13" i="2" s="1"/>
  <c r="AM14" i="2" s="1"/>
  <c r="AP132" i="2"/>
  <c r="AP75" i="2" s="1"/>
  <c r="AP3" i="2"/>
  <c r="AO5" i="2"/>
  <c r="AP146" i="2"/>
  <c r="AP104" i="2" s="1"/>
  <c r="AP90" i="2"/>
  <c r="AP71" i="2" s="1"/>
  <c r="AP70" i="2"/>
  <c r="AQ2" i="2"/>
  <c r="AP10" i="2"/>
  <c r="AP69" i="2"/>
  <c r="AM20" i="2"/>
  <c r="V125" i="2" l="1"/>
  <c r="U25" i="2"/>
  <c r="U64" i="2" s="1"/>
  <c r="U40" i="2"/>
  <c r="U41" i="2" s="1"/>
  <c r="J110" i="2"/>
  <c r="J111" i="2" s="1"/>
  <c r="J114" i="2"/>
  <c r="J54" i="2"/>
  <c r="J56" i="2" s="1"/>
  <c r="J79" i="2"/>
  <c r="J81" i="2" s="1"/>
  <c r="J83" i="2" s="1"/>
  <c r="V89" i="2"/>
  <c r="V25" i="2"/>
  <c r="V64" i="2" s="1"/>
  <c r="K134" i="2"/>
  <c r="K76" i="2" s="1"/>
  <c r="AL23" i="2"/>
  <c r="AP72" i="2"/>
  <c r="AP126" i="2" s="1"/>
  <c r="AP91" i="2"/>
  <c r="AO126" i="2"/>
  <c r="AN20" i="2"/>
  <c r="AN37" i="2"/>
  <c r="AN119" i="2" s="1"/>
  <c r="AN12" i="2"/>
  <c r="AN13" i="2" s="1"/>
  <c r="AN14" i="2" s="1"/>
  <c r="AQ146" i="2"/>
  <c r="AQ104" i="2" s="1"/>
  <c r="AQ10" i="2"/>
  <c r="AR2" i="2"/>
  <c r="AP5" i="2"/>
  <c r="AQ3" i="2"/>
  <c r="AQ70" i="2"/>
  <c r="J66" i="3" s="1"/>
  <c r="AQ69" i="2"/>
  <c r="J65" i="3" s="1"/>
  <c r="AQ90" i="2"/>
  <c r="AQ132" i="2"/>
  <c r="AQ75" i="2" s="1"/>
  <c r="J71" i="3" s="1"/>
  <c r="AM122" i="2"/>
  <c r="AM65" i="2" s="1"/>
  <c r="AO17" i="2"/>
  <c r="AO19" i="2"/>
  <c r="AO9" i="2"/>
  <c r="AO11" i="2" s="1"/>
  <c r="AO37" i="2" s="1"/>
  <c r="AO119" i="2" s="1"/>
  <c r="AO18" i="2"/>
  <c r="AM22" i="2"/>
  <c r="AN45" i="2"/>
  <c r="K82" i="2" l="1"/>
  <c r="J36" i="2"/>
  <c r="J39" i="2" s="1"/>
  <c r="J42" i="2" s="1"/>
  <c r="J58" i="2" s="1"/>
  <c r="K135" i="2"/>
  <c r="K93" i="2"/>
  <c r="AQ71" i="2"/>
  <c r="AQ72" i="2" s="1"/>
  <c r="AM23" i="2"/>
  <c r="AQ91" i="2"/>
  <c r="AN47" i="2"/>
  <c r="AN121" i="2"/>
  <c r="AN122" i="2" s="1"/>
  <c r="AN65" i="2" s="1"/>
  <c r="AR132" i="2"/>
  <c r="AR75" i="2" s="1"/>
  <c r="AR146" i="2"/>
  <c r="AR104" i="2" s="1"/>
  <c r="AR69" i="2"/>
  <c r="AR70" i="2"/>
  <c r="AQ5" i="2"/>
  <c r="AR3" i="2"/>
  <c r="AR10" i="2"/>
  <c r="AR90" i="2"/>
  <c r="AR71" i="2" s="1"/>
  <c r="AS2" i="2"/>
  <c r="AO45" i="2"/>
  <c r="AO38" i="2"/>
  <c r="AO120" i="2" s="1"/>
  <c r="AO12" i="2"/>
  <c r="AO13" i="2" s="1"/>
  <c r="AO14" i="2" s="1"/>
  <c r="AN22" i="2"/>
  <c r="AO20" i="2"/>
  <c r="AP18" i="2"/>
  <c r="AP17" i="2"/>
  <c r="AP19" i="2"/>
  <c r="AP9" i="2"/>
  <c r="AP11" i="2" s="1"/>
  <c r="AP37" i="2" s="1"/>
  <c r="AP119" i="2" s="1"/>
  <c r="K94" i="2" l="1"/>
  <c r="K95" i="2" s="1"/>
  <c r="K153" i="2" s="1"/>
  <c r="L139" i="2"/>
  <c r="L131" i="2"/>
  <c r="K48" i="2"/>
  <c r="K49" i="2" s="1"/>
  <c r="K50" i="2" s="1"/>
  <c r="J67" i="3"/>
  <c r="J68" i="3" s="1"/>
  <c r="AN23" i="2"/>
  <c r="AR91" i="2"/>
  <c r="AR72" i="2"/>
  <c r="AQ126" i="2"/>
  <c r="AO22" i="2"/>
  <c r="AQ19" i="2"/>
  <c r="AQ9" i="2"/>
  <c r="AQ11" i="2" s="1"/>
  <c r="AQ38" i="2" s="1"/>
  <c r="AQ120" i="2" s="1"/>
  <c r="AQ18" i="2"/>
  <c r="AQ17" i="2"/>
  <c r="AP45" i="2"/>
  <c r="AP12" i="2"/>
  <c r="AP13" i="2" s="1"/>
  <c r="AP14" i="2" s="1"/>
  <c r="AP20" i="2"/>
  <c r="AO121" i="2"/>
  <c r="AO122" i="2" s="1"/>
  <c r="AO65" i="2" s="1"/>
  <c r="AO47" i="2"/>
  <c r="AS69" i="2"/>
  <c r="AS10" i="2"/>
  <c r="AS90" i="2"/>
  <c r="AS71" i="2" s="1"/>
  <c r="AT2" i="2"/>
  <c r="AS146" i="2"/>
  <c r="AS104" i="2" s="1"/>
  <c r="AS70" i="2"/>
  <c r="AR5" i="2"/>
  <c r="AS132" i="2"/>
  <c r="AS75" i="2" s="1"/>
  <c r="AS3" i="2"/>
  <c r="AP38" i="2"/>
  <c r="AP120" i="2" s="1"/>
  <c r="K145" i="2" l="1"/>
  <c r="L140" i="2"/>
  <c r="L26" i="2" s="1"/>
  <c r="L27" i="2" s="1"/>
  <c r="L28" i="2" s="1"/>
  <c r="L29" i="2" s="1"/>
  <c r="K154" i="2"/>
  <c r="L151" i="2" s="1"/>
  <c r="K96" i="2"/>
  <c r="K97" i="2" s="1"/>
  <c r="K106" i="2"/>
  <c r="AO23" i="2"/>
  <c r="AS91" i="2"/>
  <c r="AS72" i="2"/>
  <c r="AQ20" i="2"/>
  <c r="AP22" i="2"/>
  <c r="AQ37" i="2"/>
  <c r="AQ119" i="2" s="1"/>
  <c r="AR18" i="2"/>
  <c r="AR19" i="2"/>
  <c r="AR17" i="2"/>
  <c r="AR9" i="2"/>
  <c r="AR11" i="2" s="1"/>
  <c r="AQ45" i="2"/>
  <c r="AQ12" i="2"/>
  <c r="AQ13" i="2" s="1"/>
  <c r="AQ14" i="2" s="1"/>
  <c r="AR126" i="2"/>
  <c r="AT146" i="2"/>
  <c r="AT104" i="2" s="1"/>
  <c r="AT69" i="2"/>
  <c r="AU2" i="2"/>
  <c r="AT132" i="2"/>
  <c r="AT75" i="2" s="1"/>
  <c r="AT10" i="2"/>
  <c r="AT70" i="2"/>
  <c r="AS5" i="2"/>
  <c r="AT90" i="2"/>
  <c r="AT71" i="2" s="1"/>
  <c r="AT3" i="2"/>
  <c r="AP47" i="2"/>
  <c r="AP121" i="2"/>
  <c r="AP122" i="2" s="1"/>
  <c r="AP65" i="2" s="1"/>
  <c r="K147" i="2" l="1"/>
  <c r="L141" i="2"/>
  <c r="M138" i="2" s="1"/>
  <c r="K148" i="2"/>
  <c r="K98" i="2"/>
  <c r="K99" i="2" s="1"/>
  <c r="K100" i="2" s="1"/>
  <c r="K101" i="2" s="1"/>
  <c r="K107" i="2"/>
  <c r="L63" i="2"/>
  <c r="L66" i="2" s="1"/>
  <c r="L55" i="2"/>
  <c r="L30" i="2"/>
  <c r="L88" i="2"/>
  <c r="L92" i="2" s="1"/>
  <c r="L31" i="2"/>
  <c r="K105" i="2"/>
  <c r="K77" i="2"/>
  <c r="K53" i="2" s="1"/>
  <c r="AP23" i="2"/>
  <c r="AT91" i="2"/>
  <c r="AT72" i="2"/>
  <c r="AR20" i="2"/>
  <c r="AR38" i="2"/>
  <c r="AR120" i="2" s="1"/>
  <c r="AR12" i="2"/>
  <c r="AR13" i="2" s="1"/>
  <c r="AR14" i="2" s="1"/>
  <c r="AS17" i="2"/>
  <c r="AS9" i="2"/>
  <c r="AS11" i="2" s="1"/>
  <c r="AS18" i="2"/>
  <c r="AS19" i="2"/>
  <c r="AQ47" i="2"/>
  <c r="AQ121" i="2"/>
  <c r="AQ122" i="2" s="1"/>
  <c r="AQ65" i="2" s="1"/>
  <c r="J61" i="3" s="1"/>
  <c r="AS126" i="2"/>
  <c r="AR45" i="2"/>
  <c r="AQ22" i="2"/>
  <c r="AU132" i="2"/>
  <c r="AU75" i="2" s="1"/>
  <c r="AU10" i="2"/>
  <c r="AU146" i="2"/>
  <c r="AU104" i="2" s="1"/>
  <c r="AU3" i="2"/>
  <c r="AU69" i="2"/>
  <c r="AU90" i="2"/>
  <c r="AU71" i="2" s="1"/>
  <c r="AU70" i="2"/>
  <c r="AV2" i="2"/>
  <c r="AT5" i="2"/>
  <c r="AR37" i="2"/>
  <c r="AR119" i="2" s="1"/>
  <c r="K108" i="2" l="1"/>
  <c r="K109" i="2" s="1"/>
  <c r="K78" i="2"/>
  <c r="L133" i="2"/>
  <c r="L144" i="2"/>
  <c r="L152" i="2"/>
  <c r="AQ23" i="2"/>
  <c r="AU91" i="2"/>
  <c r="AU72" i="2"/>
  <c r="AR22" i="2"/>
  <c r="AT126" i="2"/>
  <c r="AS38" i="2"/>
  <c r="AS120" i="2" s="1"/>
  <c r="AS12" i="2"/>
  <c r="AS13" i="2" s="1"/>
  <c r="AS14" i="2" s="1"/>
  <c r="AS20" i="2"/>
  <c r="AT19" i="2"/>
  <c r="AT18" i="2"/>
  <c r="AT9" i="2"/>
  <c r="AT11" i="2" s="1"/>
  <c r="AT17" i="2"/>
  <c r="AS45" i="2"/>
  <c r="AV90" i="2"/>
  <c r="AV71" i="2" s="1"/>
  <c r="AV146" i="2"/>
  <c r="AV104" i="2" s="1"/>
  <c r="AU5" i="2"/>
  <c r="AV10" i="2"/>
  <c r="AV132" i="2"/>
  <c r="AV75" i="2" s="1"/>
  <c r="AV3" i="2"/>
  <c r="AW2" i="2"/>
  <c r="AV69" i="2"/>
  <c r="AV70" i="2"/>
  <c r="AR47" i="2"/>
  <c r="AR121" i="2"/>
  <c r="AR122" i="2" s="1"/>
  <c r="AR65" i="2" s="1"/>
  <c r="AS37" i="2"/>
  <c r="AS119" i="2" s="1"/>
  <c r="K114" i="2" l="1"/>
  <c r="K110" i="2"/>
  <c r="K111" i="2" s="1"/>
  <c r="L134" i="2"/>
  <c r="L76" i="2" s="1"/>
  <c r="L135" i="2"/>
  <c r="K79" i="2"/>
  <c r="K81" i="2" s="1"/>
  <c r="K83" i="2" s="1"/>
  <c r="K54" i="2"/>
  <c r="K56" i="2" s="1"/>
  <c r="AR23" i="2"/>
  <c r="AV91" i="2"/>
  <c r="AV72" i="2"/>
  <c r="AS22" i="2"/>
  <c r="AU126" i="2"/>
  <c r="AT37" i="2"/>
  <c r="AT119" i="2" s="1"/>
  <c r="AT12" i="2"/>
  <c r="AT13" i="2" s="1"/>
  <c r="AT14" i="2" s="1"/>
  <c r="AU19" i="2"/>
  <c r="AU17" i="2"/>
  <c r="AU9" i="2"/>
  <c r="AU11" i="2" s="1"/>
  <c r="AU12" i="2" s="1"/>
  <c r="AU13" i="2" s="1"/>
  <c r="AU14" i="2" s="1"/>
  <c r="AU18" i="2"/>
  <c r="AS47" i="2"/>
  <c r="AS121" i="2"/>
  <c r="AS122" i="2" s="1"/>
  <c r="AS65" i="2" s="1"/>
  <c r="AX2" i="2"/>
  <c r="AV5" i="2"/>
  <c r="AW132" i="2"/>
  <c r="AW75" i="2" s="1"/>
  <c r="AW3" i="2"/>
  <c r="AW10" i="2"/>
  <c r="AW90" i="2"/>
  <c r="AW71" i="2" s="1"/>
  <c r="AW146" i="2"/>
  <c r="AW104" i="2" s="1"/>
  <c r="AW69" i="2"/>
  <c r="AW70" i="2"/>
  <c r="AT38" i="2"/>
  <c r="AT120" i="2" s="1"/>
  <c r="AT45" i="2"/>
  <c r="AT20" i="2"/>
  <c r="L93" i="2" l="1"/>
  <c r="L94" i="2" s="1"/>
  <c r="L95" i="2" s="1"/>
  <c r="L48" i="2"/>
  <c r="L49" i="2" s="1"/>
  <c r="L50" i="2" s="1"/>
  <c r="M131" i="2"/>
  <c r="M139" i="2"/>
  <c r="L82" i="2"/>
  <c r="K36" i="2"/>
  <c r="K39" i="2" s="1"/>
  <c r="K42" i="2" s="1"/>
  <c r="K58" i="2" s="1"/>
  <c r="AS23" i="2"/>
  <c r="AW91" i="2"/>
  <c r="AW72" i="2"/>
  <c r="AT22" i="2"/>
  <c r="AU45" i="2"/>
  <c r="AT47" i="2"/>
  <c r="AT121" i="2"/>
  <c r="AT122" i="2" s="1"/>
  <c r="AT65" i="2" s="1"/>
  <c r="AU37" i="2"/>
  <c r="AU119" i="2" s="1"/>
  <c r="AV18" i="2"/>
  <c r="AV19" i="2"/>
  <c r="AV17" i="2"/>
  <c r="AV9" i="2"/>
  <c r="AV11" i="2" s="1"/>
  <c r="AV12" i="2" s="1"/>
  <c r="AV13" i="2" s="1"/>
  <c r="AV14" i="2" s="1"/>
  <c r="AY2" i="2"/>
  <c r="AX3" i="2"/>
  <c r="AX10" i="2"/>
  <c r="AX70" i="2"/>
  <c r="AX132" i="2"/>
  <c r="AX75" i="2" s="1"/>
  <c r="AX90" i="2"/>
  <c r="AX71" i="2" s="1"/>
  <c r="AW5" i="2"/>
  <c r="AX69" i="2"/>
  <c r="AX146" i="2"/>
  <c r="AX104" i="2" s="1"/>
  <c r="AU20" i="2"/>
  <c r="AU22" i="2" s="1"/>
  <c r="AV126" i="2"/>
  <c r="AU38" i="2"/>
  <c r="AU120" i="2" s="1"/>
  <c r="L145" i="2" l="1"/>
  <c r="L153" i="2"/>
  <c r="M140" i="2"/>
  <c r="M26" i="2" s="1"/>
  <c r="M27" i="2" s="1"/>
  <c r="M28" i="2" s="1"/>
  <c r="M29" i="2" s="1"/>
  <c r="AT23" i="2"/>
  <c r="AU23" i="2"/>
  <c r="AX72" i="2"/>
  <c r="AX91" i="2"/>
  <c r="AW126" i="2"/>
  <c r="AV20" i="2"/>
  <c r="AV22" i="2" s="1"/>
  <c r="AV37" i="2"/>
  <c r="AV119" i="2" s="1"/>
  <c r="AY132" i="2"/>
  <c r="AY75" i="2" s="1"/>
  <c r="AY10" i="2"/>
  <c r="AY3" i="2"/>
  <c r="AY146" i="2"/>
  <c r="AY104" i="2" s="1"/>
  <c r="AY90" i="2"/>
  <c r="AY71" i="2" s="1"/>
  <c r="AY69" i="2"/>
  <c r="AZ2" i="2"/>
  <c r="AY70" i="2"/>
  <c r="AX5" i="2"/>
  <c r="AW19" i="2"/>
  <c r="AW17" i="2"/>
  <c r="AW9" i="2"/>
  <c r="AW11" i="2" s="1"/>
  <c r="AW18" i="2"/>
  <c r="AV45" i="2"/>
  <c r="AV38" i="2"/>
  <c r="AV120" i="2" s="1"/>
  <c r="AU47" i="2"/>
  <c r="AU121" i="2"/>
  <c r="AU122" i="2" s="1"/>
  <c r="AU65" i="2" s="1"/>
  <c r="M141" i="2" l="1"/>
  <c r="N138" i="2" s="1"/>
  <c r="M88" i="2"/>
  <c r="M92" i="2" s="1"/>
  <c r="M30" i="2"/>
  <c r="M31" i="2"/>
  <c r="M55" i="2"/>
  <c r="M63" i="2"/>
  <c r="M66" i="2" s="1"/>
  <c r="L96" i="2"/>
  <c r="L97" i="2" s="1"/>
  <c r="L147" i="2" s="1"/>
  <c r="L106" i="2"/>
  <c r="L154" i="2"/>
  <c r="M151" i="2" s="1"/>
  <c r="L77" i="2"/>
  <c r="L53" i="2" s="1"/>
  <c r="L105" i="2"/>
  <c r="AV23" i="2"/>
  <c r="AY91" i="2"/>
  <c r="AY72" i="2"/>
  <c r="AY5" i="2"/>
  <c r="AZ132" i="2"/>
  <c r="AZ75" i="2" s="1"/>
  <c r="BA2" i="2"/>
  <c r="AZ146" i="2"/>
  <c r="AZ104" i="2" s="1"/>
  <c r="AZ69" i="2"/>
  <c r="AZ70" i="2"/>
  <c r="AZ3" i="2"/>
  <c r="AZ90" i="2"/>
  <c r="AZ71" i="2" s="1"/>
  <c r="AZ10" i="2"/>
  <c r="AW20" i="2"/>
  <c r="AW37" i="2"/>
  <c r="AW119" i="2" s="1"/>
  <c r="AW12" i="2"/>
  <c r="AW13" i="2" s="1"/>
  <c r="AW14" i="2" s="1"/>
  <c r="AV47" i="2"/>
  <c r="AV121" i="2"/>
  <c r="AV122" i="2" s="1"/>
  <c r="AV65" i="2" s="1"/>
  <c r="AX126" i="2"/>
  <c r="AW45" i="2"/>
  <c r="AX19" i="2"/>
  <c r="AX18" i="2"/>
  <c r="AX9" i="2"/>
  <c r="AX11" i="2" s="1"/>
  <c r="AX37" i="2" s="1"/>
  <c r="AX119" i="2" s="1"/>
  <c r="AX17" i="2"/>
  <c r="AW38" i="2"/>
  <c r="AW120" i="2" s="1"/>
  <c r="L148" i="2" l="1"/>
  <c r="L98" i="2"/>
  <c r="L99" i="2" s="1"/>
  <c r="L100" i="2" s="1"/>
  <c r="L101" i="2" s="1"/>
  <c r="L107" i="2"/>
  <c r="M133" i="2"/>
  <c r="AZ91" i="2"/>
  <c r="AZ72" i="2"/>
  <c r="AY126" i="2"/>
  <c r="AX38" i="2"/>
  <c r="AX120" i="2" s="1"/>
  <c r="AX45" i="2"/>
  <c r="AX12" i="2"/>
  <c r="AX13" i="2" s="1"/>
  <c r="AX14" i="2" s="1"/>
  <c r="AW22" i="2"/>
  <c r="AW121" i="2"/>
  <c r="AW122" i="2" s="1"/>
  <c r="AW65" i="2" s="1"/>
  <c r="AW47" i="2"/>
  <c r="BA10" i="2"/>
  <c r="BA70" i="2"/>
  <c r="BA132" i="2"/>
  <c r="BA75" i="2" s="1"/>
  <c r="BB2" i="2"/>
  <c r="BA69" i="2"/>
  <c r="BA3" i="2"/>
  <c r="AZ5" i="2"/>
  <c r="BA90" i="2"/>
  <c r="BA71" i="2" s="1"/>
  <c r="BA146" i="2"/>
  <c r="BA104" i="2" s="1"/>
  <c r="AX20" i="2"/>
  <c r="AY17" i="2"/>
  <c r="AY19" i="2"/>
  <c r="AY18" i="2"/>
  <c r="AY9" i="2"/>
  <c r="AY11" i="2" s="1"/>
  <c r="M134" i="2" l="1"/>
  <c r="M93" i="2" s="1"/>
  <c r="M76" i="2"/>
  <c r="M135" i="2"/>
  <c r="L108" i="2"/>
  <c r="L109" i="2" s="1"/>
  <c r="L78" i="2"/>
  <c r="M144" i="2"/>
  <c r="M152" i="2"/>
  <c r="AW23" i="2"/>
  <c r="BA91" i="2"/>
  <c r="BA72" i="2"/>
  <c r="AX22" i="2"/>
  <c r="AY37" i="2"/>
  <c r="AY119" i="2" s="1"/>
  <c r="AY12" i="2"/>
  <c r="AY13" i="2" s="1"/>
  <c r="AY14" i="2" s="1"/>
  <c r="AY45" i="2"/>
  <c r="AZ18" i="2"/>
  <c r="AZ9" i="2"/>
  <c r="AZ11" i="2" s="1"/>
  <c r="AZ38" i="2" s="1"/>
  <c r="AZ120" i="2" s="1"/>
  <c r="AZ17" i="2"/>
  <c r="AZ19" i="2"/>
  <c r="AY38" i="2"/>
  <c r="AY120" i="2" s="1"/>
  <c r="AZ126" i="2"/>
  <c r="BB132" i="2"/>
  <c r="BB75" i="2" s="1"/>
  <c r="BB90" i="2"/>
  <c r="BB71" i="2" s="1"/>
  <c r="BB146" i="2"/>
  <c r="BB104" i="2" s="1"/>
  <c r="BA5" i="2"/>
  <c r="BB10" i="2"/>
  <c r="BB3" i="2"/>
  <c r="BB70" i="2"/>
  <c r="BC2" i="2"/>
  <c r="BB69" i="2"/>
  <c r="AY20" i="2"/>
  <c r="AX47" i="2"/>
  <c r="AX121" i="2"/>
  <c r="AX122" i="2" s="1"/>
  <c r="AX65" i="2" s="1"/>
  <c r="L79" i="2" l="1"/>
  <c r="L81" i="2" s="1"/>
  <c r="L83" i="2" s="1"/>
  <c r="L54" i="2"/>
  <c r="L56" i="2" s="1"/>
  <c r="L114" i="2"/>
  <c r="L110" i="2"/>
  <c r="L111" i="2" s="1"/>
  <c r="N139" i="2"/>
  <c r="M48" i="2"/>
  <c r="M49" i="2" s="1"/>
  <c r="M50" i="2" s="1"/>
  <c r="N131" i="2"/>
  <c r="M94" i="2"/>
  <c r="M95" i="2" s="1"/>
  <c r="M153" i="2" s="1"/>
  <c r="AX23" i="2"/>
  <c r="BB91" i="2"/>
  <c r="BB72" i="2"/>
  <c r="BB126" i="2" s="1"/>
  <c r="AY22" i="2"/>
  <c r="BA126" i="2"/>
  <c r="BC69" i="2"/>
  <c r="K65" i="3" s="1"/>
  <c r="BC90" i="2"/>
  <c r="BC3" i="2"/>
  <c r="BC146" i="2"/>
  <c r="BC104" i="2" s="1"/>
  <c r="BB5" i="2"/>
  <c r="BC70" i="2"/>
  <c r="K66" i="3" s="1"/>
  <c r="BC132" i="2"/>
  <c r="BC75" i="2" s="1"/>
  <c r="K71" i="3" s="1"/>
  <c r="BD2" i="2"/>
  <c r="BC10" i="2"/>
  <c r="AZ20" i="2"/>
  <c r="AZ45" i="2"/>
  <c r="AZ12" i="2"/>
  <c r="AZ13" i="2" s="1"/>
  <c r="AZ14" i="2" s="1"/>
  <c r="AY47" i="2"/>
  <c r="AY121" i="2"/>
  <c r="AY122" i="2" s="1"/>
  <c r="AY65" i="2" s="1"/>
  <c r="BA19" i="2"/>
  <c r="BA9" i="2"/>
  <c r="BA11" i="2" s="1"/>
  <c r="BA12" i="2" s="1"/>
  <c r="BA13" i="2" s="1"/>
  <c r="BA14" i="2" s="1"/>
  <c r="BA18" i="2"/>
  <c r="BA17" i="2"/>
  <c r="AZ37" i="2"/>
  <c r="AZ119" i="2" s="1"/>
  <c r="M154" i="2" l="1"/>
  <c r="N151" i="2" s="1"/>
  <c r="M106" i="2"/>
  <c r="M96" i="2"/>
  <c r="M97" i="2" s="1"/>
  <c r="N140" i="2"/>
  <c r="N26" i="2" s="1"/>
  <c r="N27" i="2" s="1"/>
  <c r="N28" i="2" s="1"/>
  <c r="N29" i="2" s="1"/>
  <c r="M82" i="2"/>
  <c r="M145" i="2" s="1"/>
  <c r="L36" i="2"/>
  <c r="L39" i="2" s="1"/>
  <c r="L42" i="2" s="1"/>
  <c r="L58" i="2" s="1"/>
  <c r="BC71" i="2"/>
  <c r="K67" i="3" s="1"/>
  <c r="K68" i="3" s="1"/>
  <c r="AY23" i="2"/>
  <c r="BC91" i="2"/>
  <c r="BA37" i="2"/>
  <c r="BA119" i="2" s="1"/>
  <c r="BA45" i="2"/>
  <c r="BB17" i="2"/>
  <c r="BB19" i="2"/>
  <c r="BB9" i="2"/>
  <c r="BB11" i="2" s="1"/>
  <c r="BB38" i="2" s="1"/>
  <c r="BB120" i="2" s="1"/>
  <c r="BB18" i="2"/>
  <c r="BA20" i="2"/>
  <c r="BA22" i="2" s="1"/>
  <c r="AZ47" i="2"/>
  <c r="AZ121" i="2"/>
  <c r="AZ122" i="2" s="1"/>
  <c r="AZ65" i="2" s="1"/>
  <c r="AZ22" i="2"/>
  <c r="BE2" i="2"/>
  <c r="BD69" i="2"/>
  <c r="BD3" i="2"/>
  <c r="BD90" i="2"/>
  <c r="BD71" i="2" s="1"/>
  <c r="BD132" i="2"/>
  <c r="BD75" i="2" s="1"/>
  <c r="BD10" i="2"/>
  <c r="BD146" i="2"/>
  <c r="BD104" i="2" s="1"/>
  <c r="BC5" i="2"/>
  <c r="BD70" i="2"/>
  <c r="BA38" i="2"/>
  <c r="BA120" i="2" s="1"/>
  <c r="N141" i="2" l="1"/>
  <c r="O138" i="2" s="1"/>
  <c r="N30" i="2"/>
  <c r="N63" i="2"/>
  <c r="N66" i="2" s="1"/>
  <c r="N31" i="2"/>
  <c r="N55" i="2"/>
  <c r="N88" i="2"/>
  <c r="N92" i="2" s="1"/>
  <c r="M147" i="2"/>
  <c r="M105" i="2"/>
  <c r="M77" i="2"/>
  <c r="BC72" i="2"/>
  <c r="BC126" i="2" s="1"/>
  <c r="BA23" i="2"/>
  <c r="AZ23" i="2"/>
  <c r="BD91" i="2"/>
  <c r="BD72" i="2"/>
  <c r="BB37" i="2"/>
  <c r="BB119" i="2" s="1"/>
  <c r="BE10" i="2"/>
  <c r="BE90" i="2"/>
  <c r="BE71" i="2" s="1"/>
  <c r="BE146" i="2"/>
  <c r="BE104" i="2" s="1"/>
  <c r="BF2" i="2"/>
  <c r="BE69" i="2"/>
  <c r="BD5" i="2"/>
  <c r="BE70" i="2"/>
  <c r="BE3" i="2"/>
  <c r="BE132" i="2"/>
  <c r="BE75" i="2" s="1"/>
  <c r="BC9" i="2"/>
  <c r="BC11" i="2" s="1"/>
  <c r="BC38" i="2" s="1"/>
  <c r="BC120" i="2" s="1"/>
  <c r="BC17" i="2"/>
  <c r="BC19" i="2"/>
  <c r="BC18" i="2"/>
  <c r="BB45" i="2"/>
  <c r="BB12" i="2"/>
  <c r="BB13" i="2" s="1"/>
  <c r="BB14" i="2" s="1"/>
  <c r="BB20" i="2"/>
  <c r="BA47" i="2"/>
  <c r="BA121" i="2"/>
  <c r="BA122" i="2" s="1"/>
  <c r="BA65" i="2" s="1"/>
  <c r="M148" i="2" l="1"/>
  <c r="M98" i="2"/>
  <c r="M99" i="2" s="1"/>
  <c r="M100" i="2" s="1"/>
  <c r="M101" i="2" s="1"/>
  <c r="M107" i="2"/>
  <c r="N133" i="2"/>
  <c r="M53" i="2"/>
  <c r="BE72" i="2"/>
  <c r="BE91" i="2"/>
  <c r="BD126" i="2"/>
  <c r="BB22" i="2"/>
  <c r="BF70" i="2"/>
  <c r="BF10" i="2"/>
  <c r="BF90" i="2"/>
  <c r="BF71" i="2" s="1"/>
  <c r="BF146" i="2"/>
  <c r="BF104" i="2" s="1"/>
  <c r="BG2" i="2"/>
  <c r="BF3" i="2"/>
  <c r="BF69" i="2"/>
  <c r="BE5" i="2"/>
  <c r="BF132" i="2"/>
  <c r="BF75" i="2" s="1"/>
  <c r="BC20" i="2"/>
  <c r="BB47" i="2"/>
  <c r="BB121" i="2"/>
  <c r="BB122" i="2" s="1"/>
  <c r="BB65" i="2" s="1"/>
  <c r="BC37" i="2"/>
  <c r="BC119" i="2" s="1"/>
  <c r="BC12" i="2"/>
  <c r="BC13" i="2" s="1"/>
  <c r="BC14" i="2" s="1"/>
  <c r="BC45" i="2"/>
  <c r="BD18" i="2"/>
  <c r="BD19" i="2"/>
  <c r="BD9" i="2"/>
  <c r="BD11" i="2" s="1"/>
  <c r="BD17" i="2"/>
  <c r="N134" i="2" l="1"/>
  <c r="N76" i="2" s="1"/>
  <c r="M78" i="2"/>
  <c r="M108" i="2"/>
  <c r="M109" i="2" s="1"/>
  <c r="N152" i="2"/>
  <c r="N144" i="2"/>
  <c r="BB23" i="2"/>
  <c r="BF91" i="2"/>
  <c r="BF72" i="2"/>
  <c r="BC22" i="2"/>
  <c r="BE126" i="2"/>
  <c r="BD20" i="2"/>
  <c r="BG90" i="2"/>
  <c r="BG71" i="2" s="1"/>
  <c r="BG10" i="2"/>
  <c r="BF5" i="2"/>
  <c r="BH2" i="2"/>
  <c r="BG146" i="2"/>
  <c r="BG104" i="2" s="1"/>
  <c r="BG3" i="2"/>
  <c r="BG69" i="2"/>
  <c r="BG132" i="2"/>
  <c r="BG75" i="2" s="1"/>
  <c r="BG70" i="2"/>
  <c r="BD38" i="2"/>
  <c r="BD120" i="2" s="1"/>
  <c r="BD12" i="2"/>
  <c r="BD13" i="2" s="1"/>
  <c r="BD14" i="2" s="1"/>
  <c r="BE9" i="2"/>
  <c r="BE11" i="2" s="1"/>
  <c r="BE45" i="2" s="1"/>
  <c r="BE18" i="2"/>
  <c r="BE17" i="2"/>
  <c r="BE19" i="2"/>
  <c r="BC47" i="2"/>
  <c r="BC121" i="2"/>
  <c r="BC122" i="2" s="1"/>
  <c r="BC65" i="2" s="1"/>
  <c r="K61" i="3" s="1"/>
  <c r="BD45" i="2"/>
  <c r="BD37" i="2"/>
  <c r="BD119" i="2" s="1"/>
  <c r="N135" i="2" l="1"/>
  <c r="O131" i="2" s="1"/>
  <c r="M114" i="2"/>
  <c r="M110" i="2"/>
  <c r="M111" i="2" s="1"/>
  <c r="M54" i="2"/>
  <c r="M56" i="2" s="1"/>
  <c r="M79" i="2"/>
  <c r="M81" i="2" s="1"/>
  <c r="M83" i="2" s="1"/>
  <c r="O139" i="2"/>
  <c r="N48" i="2"/>
  <c r="N49" i="2" s="1"/>
  <c r="N50" i="2" s="1"/>
  <c r="N93" i="2"/>
  <c r="BC23" i="2"/>
  <c r="BG91" i="2"/>
  <c r="BG72" i="2"/>
  <c r="BG126" i="2" s="1"/>
  <c r="BE20" i="2"/>
  <c r="BD121" i="2"/>
  <c r="BD122" i="2" s="1"/>
  <c r="BD65" i="2" s="1"/>
  <c r="BD47" i="2"/>
  <c r="BF126" i="2"/>
  <c r="BE37" i="2"/>
  <c r="BE119" i="2" s="1"/>
  <c r="BE12" i="2"/>
  <c r="BE13" i="2" s="1"/>
  <c r="BE14" i="2" s="1"/>
  <c r="BH69" i="2"/>
  <c r="BH10" i="2"/>
  <c r="BI2" i="2"/>
  <c r="BH3" i="2"/>
  <c r="BG5" i="2"/>
  <c r="BH132" i="2"/>
  <c r="BH75" i="2" s="1"/>
  <c r="BH90" i="2"/>
  <c r="BH71" i="2" s="1"/>
  <c r="BH146" i="2"/>
  <c r="BH104" i="2" s="1"/>
  <c r="BH70" i="2"/>
  <c r="BF9" i="2"/>
  <c r="BF11" i="2" s="1"/>
  <c r="BF45" i="2" s="1"/>
  <c r="BF17" i="2"/>
  <c r="BF19" i="2"/>
  <c r="BF18" i="2"/>
  <c r="BE47" i="2"/>
  <c r="BE121" i="2"/>
  <c r="BE38" i="2"/>
  <c r="BE120" i="2" s="1"/>
  <c r="BD22" i="2"/>
  <c r="I113" i="2"/>
  <c r="H113" i="2"/>
  <c r="K113" i="2"/>
  <c r="M36" i="2" l="1"/>
  <c r="M39" i="2" s="1"/>
  <c r="M42" i="2" s="1"/>
  <c r="M58" i="2" s="1"/>
  <c r="N82" i="2"/>
  <c r="N94" i="2"/>
  <c r="N95" i="2" s="1"/>
  <c r="N153" i="2" s="1"/>
  <c r="O140" i="2"/>
  <c r="O26" i="2" s="1"/>
  <c r="BD23" i="2"/>
  <c r="BH91" i="2"/>
  <c r="BH72" i="2"/>
  <c r="J113" i="2"/>
  <c r="M113" i="2"/>
  <c r="L113" i="2"/>
  <c r="BE22" i="2"/>
  <c r="BF37" i="2"/>
  <c r="BF119" i="2" s="1"/>
  <c r="BF20" i="2"/>
  <c r="BE122" i="2"/>
  <c r="BE65" i="2" s="1"/>
  <c r="BF121" i="2"/>
  <c r="BF47" i="2"/>
  <c r="BG17" i="2"/>
  <c r="BG18" i="2"/>
  <c r="BG9" i="2"/>
  <c r="BG11" i="2" s="1"/>
  <c r="BG12" i="2" s="1"/>
  <c r="BG13" i="2" s="1"/>
  <c r="BG14" i="2" s="1"/>
  <c r="BG19" i="2"/>
  <c r="BI69" i="2"/>
  <c r="BJ2" i="2"/>
  <c r="BI132" i="2"/>
  <c r="BI75" i="2" s="1"/>
  <c r="BH5" i="2"/>
  <c r="BI3" i="2"/>
  <c r="BI10" i="2"/>
  <c r="BI90" i="2"/>
  <c r="BI71" i="2" s="1"/>
  <c r="BI146" i="2"/>
  <c r="BI104" i="2" s="1"/>
  <c r="BI70" i="2"/>
  <c r="BF38" i="2"/>
  <c r="BF120" i="2" s="1"/>
  <c r="BF12" i="2"/>
  <c r="BF13" i="2" s="1"/>
  <c r="BF14" i="2" s="1"/>
  <c r="O141" i="2" l="1"/>
  <c r="P138" i="2" s="1"/>
  <c r="N154" i="2"/>
  <c r="O151" i="2" s="1"/>
  <c r="N96" i="2"/>
  <c r="N97" i="2" s="1"/>
  <c r="N106" i="2"/>
  <c r="O27" i="2"/>
  <c r="N145" i="2"/>
  <c r="BE23" i="2"/>
  <c r="BI91" i="2"/>
  <c r="BI72" i="2"/>
  <c r="BF122" i="2"/>
  <c r="BF65" i="2" s="1"/>
  <c r="BG20" i="2"/>
  <c r="BG22" i="2" s="1"/>
  <c r="BG38" i="2"/>
  <c r="BG120" i="2" s="1"/>
  <c r="BH126" i="2"/>
  <c r="BH19" i="2"/>
  <c r="BH17" i="2"/>
  <c r="BH18" i="2"/>
  <c r="BH9" i="2"/>
  <c r="BH11" i="2" s="1"/>
  <c r="BH37" i="2" s="1"/>
  <c r="BH119" i="2" s="1"/>
  <c r="BG37" i="2"/>
  <c r="BG119" i="2" s="1"/>
  <c r="BJ69" i="2"/>
  <c r="BK2" i="2"/>
  <c r="BJ90" i="2"/>
  <c r="BJ71" i="2" s="1"/>
  <c r="BJ70" i="2"/>
  <c r="BI5" i="2"/>
  <c r="BJ10" i="2"/>
  <c r="BJ132" i="2"/>
  <c r="BJ75" i="2" s="1"/>
  <c r="BJ3" i="2"/>
  <c r="BJ146" i="2"/>
  <c r="BJ104" i="2" s="1"/>
  <c r="BF22" i="2"/>
  <c r="BG45" i="2"/>
  <c r="N77" i="2" l="1"/>
  <c r="N105" i="2"/>
  <c r="O28" i="2"/>
  <c r="O29" i="2" s="1"/>
  <c r="N147" i="2"/>
  <c r="BG23" i="2"/>
  <c r="BF23" i="2"/>
  <c r="BJ72" i="2"/>
  <c r="BJ91" i="2"/>
  <c r="BG121" i="2"/>
  <c r="BG122" i="2" s="1"/>
  <c r="BG65" i="2" s="1"/>
  <c r="BG47" i="2"/>
  <c r="BI18" i="2"/>
  <c r="BI17" i="2"/>
  <c r="BI19" i="2"/>
  <c r="BI9" i="2"/>
  <c r="BI11" i="2" s="1"/>
  <c r="BH45" i="2"/>
  <c r="BH12" i="2"/>
  <c r="BH13" i="2" s="1"/>
  <c r="BH14" i="2" s="1"/>
  <c r="BI126" i="2"/>
  <c r="BH20" i="2"/>
  <c r="BK70" i="2"/>
  <c r="BK146" i="2"/>
  <c r="BK104" i="2" s="1"/>
  <c r="BK3" i="2"/>
  <c r="BK69" i="2"/>
  <c r="BK10" i="2"/>
  <c r="BK90" i="2"/>
  <c r="BK71" i="2" s="1"/>
  <c r="BK132" i="2"/>
  <c r="BK75" i="2" s="1"/>
  <c r="BL2" i="2"/>
  <c r="BJ5" i="2"/>
  <c r="BH38" i="2"/>
  <c r="BH120" i="2" s="1"/>
  <c r="N107" i="2" l="1"/>
  <c r="N98" i="2"/>
  <c r="N99" i="2" s="1"/>
  <c r="N100" i="2" s="1"/>
  <c r="N101" i="2" s="1"/>
  <c r="N148" i="2"/>
  <c r="O63" i="2"/>
  <c r="O66" i="2" s="1"/>
  <c r="O55" i="2"/>
  <c r="O88" i="2"/>
  <c r="O92" i="2" s="1"/>
  <c r="O31" i="2"/>
  <c r="O30" i="2"/>
  <c r="N53" i="2"/>
  <c r="BK91" i="2"/>
  <c r="BK72" i="2"/>
  <c r="BH22" i="2"/>
  <c r="BI45" i="2"/>
  <c r="BI12" i="2"/>
  <c r="BI13" i="2" s="1"/>
  <c r="BI14" i="2" s="1"/>
  <c r="BI20" i="2"/>
  <c r="BJ19" i="2"/>
  <c r="BJ9" i="2"/>
  <c r="BJ11" i="2" s="1"/>
  <c r="BJ18" i="2"/>
  <c r="BJ17" i="2"/>
  <c r="BL132" i="2"/>
  <c r="BL75" i="2" s="1"/>
  <c r="BL10" i="2"/>
  <c r="BK5" i="2"/>
  <c r="BL69" i="2"/>
  <c r="BL70" i="2"/>
  <c r="BM2" i="2"/>
  <c r="BL3" i="2"/>
  <c r="BL146" i="2"/>
  <c r="BL104" i="2" s="1"/>
  <c r="BL90" i="2"/>
  <c r="BL71" i="2" s="1"/>
  <c r="BH47" i="2"/>
  <c r="BH121" i="2"/>
  <c r="BH122" i="2" s="1"/>
  <c r="BH65" i="2" s="1"/>
  <c r="BI37" i="2"/>
  <c r="BI119" i="2" s="1"/>
  <c r="BJ126" i="2"/>
  <c r="BI38" i="2"/>
  <c r="BI120" i="2" s="1"/>
  <c r="O133" i="2" l="1"/>
  <c r="O144" i="2"/>
  <c r="O152" i="2"/>
  <c r="N78" i="2"/>
  <c r="N108" i="2"/>
  <c r="N109" i="2" s="1"/>
  <c r="BH23" i="2"/>
  <c r="BL91" i="2"/>
  <c r="BL72" i="2"/>
  <c r="BI22" i="2"/>
  <c r="BJ37" i="2"/>
  <c r="BJ119" i="2" s="1"/>
  <c r="BJ12" i="2"/>
  <c r="BJ13" i="2" s="1"/>
  <c r="BJ14" i="2" s="1"/>
  <c r="BK126" i="2"/>
  <c r="BK9" i="2"/>
  <c r="BK11" i="2" s="1"/>
  <c r="BK19" i="2"/>
  <c r="BK17" i="2"/>
  <c r="BK18" i="2"/>
  <c r="BJ20" i="2"/>
  <c r="BI121" i="2"/>
  <c r="BI122" i="2" s="1"/>
  <c r="BI65" i="2" s="1"/>
  <c r="BI47" i="2"/>
  <c r="BJ38" i="2"/>
  <c r="BJ120" i="2" s="1"/>
  <c r="BM90" i="2"/>
  <c r="BM71" i="2" s="1"/>
  <c r="BL5" i="2"/>
  <c r="BM146" i="2"/>
  <c r="BM104" i="2" s="1"/>
  <c r="BM69" i="2"/>
  <c r="BM3" i="2"/>
  <c r="BN2" i="2"/>
  <c r="BM10" i="2"/>
  <c r="BM132" i="2"/>
  <c r="BM75" i="2" s="1"/>
  <c r="BM70" i="2"/>
  <c r="BJ45" i="2"/>
  <c r="N54" i="2" l="1"/>
  <c r="N56" i="2" s="1"/>
  <c r="N79" i="2"/>
  <c r="N81" i="2" s="1"/>
  <c r="N83" i="2" s="1"/>
  <c r="N114" i="2"/>
  <c r="N110" i="2"/>
  <c r="N111" i="2" s="1"/>
  <c r="N113" i="2"/>
  <c r="O134" i="2"/>
  <c r="O76" i="2" s="1"/>
  <c r="O135" i="2"/>
  <c r="BI23" i="2"/>
  <c r="BM91" i="2"/>
  <c r="BM72" i="2"/>
  <c r="BM126" i="2" s="1"/>
  <c r="BJ22" i="2"/>
  <c r="BK20" i="2"/>
  <c r="BK37" i="2"/>
  <c r="BK119" i="2" s="1"/>
  <c r="BK12" i="2"/>
  <c r="BK13" i="2" s="1"/>
  <c r="BK14" i="2" s="1"/>
  <c r="BJ47" i="2"/>
  <c r="BJ121" i="2"/>
  <c r="BJ122" i="2" s="1"/>
  <c r="BJ65" i="2" s="1"/>
  <c r="BL9" i="2"/>
  <c r="BL11" i="2" s="1"/>
  <c r="BL12" i="2" s="1"/>
  <c r="BL13" i="2" s="1"/>
  <c r="BL14" i="2" s="1"/>
  <c r="BL17" i="2"/>
  <c r="BL19" i="2"/>
  <c r="BL18" i="2"/>
  <c r="BK45" i="2"/>
  <c r="BK38" i="2"/>
  <c r="BK120" i="2" s="1"/>
  <c r="BN70" i="2"/>
  <c r="BM5" i="2"/>
  <c r="BN132" i="2"/>
  <c r="BN75" i="2" s="1"/>
  <c r="BN146" i="2"/>
  <c r="BN104" i="2" s="1"/>
  <c r="BO2" i="2"/>
  <c r="BN90" i="2"/>
  <c r="BN71" i="2" s="1"/>
  <c r="BN69" i="2"/>
  <c r="BN10" i="2"/>
  <c r="BN3" i="2"/>
  <c r="BL126" i="2"/>
  <c r="O93" i="2" l="1"/>
  <c r="P139" i="2"/>
  <c r="P131" i="2"/>
  <c r="O48" i="2"/>
  <c r="O49" i="2" s="1"/>
  <c r="O50" i="2" s="1"/>
  <c r="O94" i="2"/>
  <c r="O95" i="2" s="1"/>
  <c r="O153" i="2" s="1"/>
  <c r="O82" i="2"/>
  <c r="N36" i="2"/>
  <c r="N39" i="2" s="1"/>
  <c r="N42" i="2" s="1"/>
  <c r="N58" i="2" s="1"/>
  <c r="BJ23" i="2"/>
  <c r="BN72" i="2"/>
  <c r="BN91" i="2"/>
  <c r="BL45" i="2"/>
  <c r="BM19" i="2"/>
  <c r="BM17" i="2"/>
  <c r="BM9" i="2"/>
  <c r="BM11" i="2" s="1"/>
  <c r="BM37" i="2" s="1"/>
  <c r="BM119" i="2" s="1"/>
  <c r="BM18" i="2"/>
  <c r="BL20" i="2"/>
  <c r="BL22" i="2" s="1"/>
  <c r="BL38" i="2"/>
  <c r="BL120" i="2" s="1"/>
  <c r="BK47" i="2"/>
  <c r="BK121" i="2"/>
  <c r="BK122" i="2" s="1"/>
  <c r="BK65" i="2" s="1"/>
  <c r="BL37" i="2"/>
  <c r="BL119" i="2" s="1"/>
  <c r="BK22" i="2"/>
  <c r="BO132" i="2"/>
  <c r="BO75" i="2" s="1"/>
  <c r="L71" i="3" s="1"/>
  <c r="BO3" i="2"/>
  <c r="BN5" i="2"/>
  <c r="BP2" i="2"/>
  <c r="BO90" i="2"/>
  <c r="BO70" i="2"/>
  <c r="L66" i="3" s="1"/>
  <c r="BO10" i="2"/>
  <c r="BO146" i="2"/>
  <c r="BO104" i="2" s="1"/>
  <c r="BO69" i="2"/>
  <c r="L65" i="3" s="1"/>
  <c r="O154" i="2" l="1"/>
  <c r="P151" i="2" s="1"/>
  <c r="O96" i="2"/>
  <c r="O97" i="2" s="1"/>
  <c r="O106" i="2"/>
  <c r="O145" i="2"/>
  <c r="P140" i="2"/>
  <c r="P26" i="2" s="1"/>
  <c r="BO71" i="2"/>
  <c r="L67" i="3" s="1"/>
  <c r="L68" i="3" s="1"/>
  <c r="BK23" i="2"/>
  <c r="BL23" i="2"/>
  <c r="BO91" i="2"/>
  <c r="BN126" i="2"/>
  <c r="BP3" i="2"/>
  <c r="BP132" i="2"/>
  <c r="BP75" i="2" s="1"/>
  <c r="BP70" i="2"/>
  <c r="BP69" i="2"/>
  <c r="BQ2" i="2"/>
  <c r="BP90" i="2"/>
  <c r="BP71" i="2" s="1"/>
  <c r="BO5" i="2"/>
  <c r="BP146" i="2"/>
  <c r="BP104" i="2" s="1"/>
  <c r="BP10" i="2"/>
  <c r="BM45" i="2"/>
  <c r="BM12" i="2"/>
  <c r="BM13" i="2" s="1"/>
  <c r="BM14" i="2" s="1"/>
  <c r="BN18" i="2"/>
  <c r="BN19" i="2"/>
  <c r="BN9" i="2"/>
  <c r="BN11" i="2" s="1"/>
  <c r="BN45" i="2" s="1"/>
  <c r="BN17" i="2"/>
  <c r="BM20" i="2"/>
  <c r="BL47" i="2"/>
  <c r="BL121" i="2"/>
  <c r="BL122" i="2" s="1"/>
  <c r="BL65" i="2" s="1"/>
  <c r="BM38" i="2"/>
  <c r="BM120" i="2" s="1"/>
  <c r="P141" i="2" l="1"/>
  <c r="Q138" i="2" s="1"/>
  <c r="P27" i="2"/>
  <c r="O105" i="2"/>
  <c r="O77" i="2"/>
  <c r="O147" i="2"/>
  <c r="BO72" i="2"/>
  <c r="BO126" i="2" s="1"/>
  <c r="BP91" i="2"/>
  <c r="BP72" i="2"/>
  <c r="BN38" i="2"/>
  <c r="BN120" i="2" s="1"/>
  <c r="BN47" i="2"/>
  <c r="BN121" i="2"/>
  <c r="BQ10" i="2"/>
  <c r="BP5" i="2"/>
  <c r="BQ90" i="2"/>
  <c r="BQ71" i="2" s="1"/>
  <c r="BQ3" i="2"/>
  <c r="BQ146" i="2"/>
  <c r="BQ104" i="2" s="1"/>
  <c r="BQ132" i="2"/>
  <c r="BQ75" i="2" s="1"/>
  <c r="BR2" i="2"/>
  <c r="BQ69" i="2"/>
  <c r="BQ70" i="2"/>
  <c r="BM22" i="2"/>
  <c r="BM47" i="2"/>
  <c r="BM121" i="2"/>
  <c r="BM122" i="2" s="1"/>
  <c r="BM65" i="2" s="1"/>
  <c r="BO18" i="2"/>
  <c r="BO17" i="2"/>
  <c r="BO19" i="2"/>
  <c r="BO9" i="2"/>
  <c r="BO11" i="2" s="1"/>
  <c r="BO37" i="2" s="1"/>
  <c r="BO119" i="2" s="1"/>
  <c r="BN20" i="2"/>
  <c r="BN37" i="2"/>
  <c r="BN119" i="2" s="1"/>
  <c r="BN12" i="2"/>
  <c r="BN13" i="2" s="1"/>
  <c r="BN14" i="2" s="1"/>
  <c r="O98" i="2" l="1"/>
  <c r="O99" i="2" s="1"/>
  <c r="O100" i="2" s="1"/>
  <c r="O101" i="2" s="1"/>
  <c r="O107" i="2"/>
  <c r="O148" i="2"/>
  <c r="O53" i="2"/>
  <c r="P28" i="2"/>
  <c r="P29" i="2" s="1"/>
  <c r="BM23" i="2"/>
  <c r="BQ91" i="2"/>
  <c r="BQ72" i="2"/>
  <c r="BP126" i="2"/>
  <c r="BO45" i="2"/>
  <c r="BO121" i="2" s="1"/>
  <c r="BO20" i="2"/>
  <c r="BP9" i="2"/>
  <c r="BP11" i="2" s="1"/>
  <c r="BP12" i="2" s="1"/>
  <c r="BP13" i="2" s="1"/>
  <c r="BP14" i="2" s="1"/>
  <c r="BP18" i="2"/>
  <c r="BP17" i="2"/>
  <c r="BP19" i="2"/>
  <c r="BN122" i="2"/>
  <c r="BN65" i="2" s="1"/>
  <c r="BN22" i="2"/>
  <c r="BR70" i="2"/>
  <c r="BR10" i="2"/>
  <c r="BS2" i="2"/>
  <c r="BR69" i="2"/>
  <c r="BR132" i="2"/>
  <c r="BR75" i="2" s="1"/>
  <c r="BR90" i="2"/>
  <c r="BR71" i="2" s="1"/>
  <c r="BQ5" i="2"/>
  <c r="BR146" i="2"/>
  <c r="BR104" i="2" s="1"/>
  <c r="BR3" i="2"/>
  <c r="BO38" i="2"/>
  <c r="BO120" i="2" s="1"/>
  <c r="BO12" i="2"/>
  <c r="BO13" i="2" s="1"/>
  <c r="BO14" i="2" s="1"/>
  <c r="P55" i="2" l="1"/>
  <c r="P30" i="2"/>
  <c r="P63" i="2"/>
  <c r="P66" i="2" s="1"/>
  <c r="P31" i="2"/>
  <c r="P88" i="2"/>
  <c r="P92" i="2" s="1"/>
  <c r="P152" i="2"/>
  <c r="P144" i="2"/>
  <c r="O78" i="2"/>
  <c r="O108" i="2"/>
  <c r="O109" i="2" s="1"/>
  <c r="BN23" i="2"/>
  <c r="BR72" i="2"/>
  <c r="BR91" i="2"/>
  <c r="BO122" i="2"/>
  <c r="BO65" i="2" s="1"/>
  <c r="L61" i="3" s="1"/>
  <c r="BO47" i="2"/>
  <c r="BP20" i="2"/>
  <c r="BP22" i="2" s="1"/>
  <c r="BQ18" i="2"/>
  <c r="BQ19" i="2"/>
  <c r="BQ9" i="2"/>
  <c r="BQ11" i="2" s="1"/>
  <c r="BQ38" i="2" s="1"/>
  <c r="BQ120" i="2" s="1"/>
  <c r="BQ17" i="2"/>
  <c r="BQ126" i="2"/>
  <c r="BO22" i="2"/>
  <c r="BP38" i="2"/>
  <c r="BP120" i="2" s="1"/>
  <c r="BP37" i="2"/>
  <c r="BP119" i="2" s="1"/>
  <c r="BS69" i="2"/>
  <c r="BS3" i="2"/>
  <c r="BS146" i="2"/>
  <c r="BS104" i="2" s="1"/>
  <c r="BT2" i="2"/>
  <c r="BR5" i="2"/>
  <c r="BS10" i="2"/>
  <c r="BS90" i="2"/>
  <c r="BS71" i="2" s="1"/>
  <c r="BS70" i="2"/>
  <c r="BS132" i="2"/>
  <c r="BS75" i="2" s="1"/>
  <c r="BP45" i="2"/>
  <c r="O114" i="2" l="1"/>
  <c r="O110" i="2"/>
  <c r="O111" i="2" s="1"/>
  <c r="O113" i="2"/>
  <c r="P133" i="2"/>
  <c r="O54" i="2"/>
  <c r="O56" i="2" s="1"/>
  <c r="O79" i="2"/>
  <c r="O81" i="2" s="1"/>
  <c r="O83" i="2" s="1"/>
  <c r="BP23" i="2"/>
  <c r="BO23" i="2"/>
  <c r="BS91" i="2"/>
  <c r="BS72" i="2"/>
  <c r="BQ20" i="2"/>
  <c r="BQ45" i="2"/>
  <c r="BR126" i="2"/>
  <c r="BQ37" i="2"/>
  <c r="BQ119" i="2" s="1"/>
  <c r="BQ12" i="2"/>
  <c r="BQ13" i="2" s="1"/>
  <c r="BQ14" i="2" s="1"/>
  <c r="BR9" i="2"/>
  <c r="BR11" i="2" s="1"/>
  <c r="BR37" i="2" s="1"/>
  <c r="BR119" i="2" s="1"/>
  <c r="BR18" i="2"/>
  <c r="BR19" i="2"/>
  <c r="BR17" i="2"/>
  <c r="BT70" i="2"/>
  <c r="BT132" i="2"/>
  <c r="BT75" i="2" s="1"/>
  <c r="BT146" i="2"/>
  <c r="BT104" i="2" s="1"/>
  <c r="BT69" i="2"/>
  <c r="BT90" i="2"/>
  <c r="BT71" i="2" s="1"/>
  <c r="BT3" i="2"/>
  <c r="BT10" i="2"/>
  <c r="BU2" i="2"/>
  <c r="BS5" i="2"/>
  <c r="BP47" i="2"/>
  <c r="BP121" i="2"/>
  <c r="BP122" i="2" s="1"/>
  <c r="BP65" i="2" s="1"/>
  <c r="O36" i="2" l="1"/>
  <c r="O39" i="2" s="1"/>
  <c r="O42" i="2" s="1"/>
  <c r="O58" i="2" s="1"/>
  <c r="P82" i="2"/>
  <c r="P134" i="2"/>
  <c r="P93" i="2" s="1"/>
  <c r="P76" i="2"/>
  <c r="BT91" i="2"/>
  <c r="BT72" i="2"/>
  <c r="BQ22" i="2"/>
  <c r="BR20" i="2"/>
  <c r="BU10" i="2"/>
  <c r="BU132" i="2"/>
  <c r="BU75" i="2" s="1"/>
  <c r="BU70" i="2"/>
  <c r="BT5" i="2"/>
  <c r="BU69" i="2"/>
  <c r="BU3" i="2"/>
  <c r="BU146" i="2"/>
  <c r="BU104" i="2" s="1"/>
  <c r="BU90" i="2"/>
  <c r="BU71" i="2" s="1"/>
  <c r="BV2" i="2"/>
  <c r="BR45" i="2"/>
  <c r="BS9" i="2"/>
  <c r="BS11" i="2" s="1"/>
  <c r="BS45" i="2" s="1"/>
  <c r="BS17" i="2"/>
  <c r="BS19" i="2"/>
  <c r="BS18" i="2"/>
  <c r="BQ121" i="2"/>
  <c r="BQ122" i="2" s="1"/>
  <c r="BQ65" i="2" s="1"/>
  <c r="BQ47" i="2"/>
  <c r="BS126" i="2"/>
  <c r="BR38" i="2"/>
  <c r="BR120" i="2" s="1"/>
  <c r="BR12" i="2"/>
  <c r="BR13" i="2" s="1"/>
  <c r="BR14" i="2" s="1"/>
  <c r="P135" i="2" l="1"/>
  <c r="P94" i="2"/>
  <c r="P95" i="2" s="1"/>
  <c r="P48" i="2"/>
  <c r="P49" i="2" s="1"/>
  <c r="P50" i="2" s="1"/>
  <c r="Q131" i="2"/>
  <c r="Q139" i="2"/>
  <c r="BQ23" i="2"/>
  <c r="BU91" i="2"/>
  <c r="BU72" i="2"/>
  <c r="BT126" i="2"/>
  <c r="BS47" i="2"/>
  <c r="BS121" i="2"/>
  <c r="BS38" i="2"/>
  <c r="BS120" i="2" s="1"/>
  <c r="BS20" i="2"/>
  <c r="BT17" i="2"/>
  <c r="BT18" i="2"/>
  <c r="BT19" i="2"/>
  <c r="BT9" i="2"/>
  <c r="BT11" i="2" s="1"/>
  <c r="BT12" i="2" s="1"/>
  <c r="BT13" i="2" s="1"/>
  <c r="BT14" i="2" s="1"/>
  <c r="BS37" i="2"/>
  <c r="BS119" i="2" s="1"/>
  <c r="BS12" i="2"/>
  <c r="BS13" i="2" s="1"/>
  <c r="BS14" i="2" s="1"/>
  <c r="BR47" i="2"/>
  <c r="BR121" i="2"/>
  <c r="BR122" i="2" s="1"/>
  <c r="BR65" i="2" s="1"/>
  <c r="BR22" i="2"/>
  <c r="BV132" i="2"/>
  <c r="BV75" i="2" s="1"/>
  <c r="BV69" i="2"/>
  <c r="BU5" i="2"/>
  <c r="BV70" i="2"/>
  <c r="BW2" i="2"/>
  <c r="BV146" i="2"/>
  <c r="BV104" i="2" s="1"/>
  <c r="BV90" i="2"/>
  <c r="BV71" i="2" s="1"/>
  <c r="BV3" i="2"/>
  <c r="BV10" i="2"/>
  <c r="P153" i="2" l="1"/>
  <c r="P96" i="2" s="1"/>
  <c r="P145" i="2"/>
  <c r="P77" i="2" s="1"/>
  <c r="Q140" i="2"/>
  <c r="Q26" i="2" s="1"/>
  <c r="BR23" i="2"/>
  <c r="BV72" i="2"/>
  <c r="BV91" i="2"/>
  <c r="BU126" i="2"/>
  <c r="BT38" i="2"/>
  <c r="BT120" i="2" s="1"/>
  <c r="BT20" i="2"/>
  <c r="BT22" i="2" s="1"/>
  <c r="BT37" i="2"/>
  <c r="BT119" i="2" s="1"/>
  <c r="BT45" i="2"/>
  <c r="BW132" i="2"/>
  <c r="BW75" i="2" s="1"/>
  <c r="BW3" i="2"/>
  <c r="BW146" i="2"/>
  <c r="BW104" i="2" s="1"/>
  <c r="BV5" i="2"/>
  <c r="BW90" i="2"/>
  <c r="BW71" i="2" s="1"/>
  <c r="BW10" i="2"/>
  <c r="BW69" i="2"/>
  <c r="BW70" i="2"/>
  <c r="BX2" i="2"/>
  <c r="BU17" i="2"/>
  <c r="BU9" i="2"/>
  <c r="BU11" i="2" s="1"/>
  <c r="BU37" i="2" s="1"/>
  <c r="BU119" i="2" s="1"/>
  <c r="BU19" i="2"/>
  <c r="BU18" i="2"/>
  <c r="BS122" i="2"/>
  <c r="BS65" i="2" s="1"/>
  <c r="BS22" i="2"/>
  <c r="P105" i="2" l="1"/>
  <c r="P106" i="2"/>
  <c r="P154" i="2"/>
  <c r="Q151" i="2" s="1"/>
  <c r="P97" i="2"/>
  <c r="P53" i="2"/>
  <c r="Q141" i="2"/>
  <c r="R138" i="2" s="1"/>
  <c r="Q27" i="2"/>
  <c r="BS23" i="2"/>
  <c r="BT23" i="2"/>
  <c r="BW91" i="2"/>
  <c r="BW72" i="2"/>
  <c r="BW126" i="2" s="1"/>
  <c r="BU45" i="2"/>
  <c r="BV17" i="2"/>
  <c r="BV9" i="2"/>
  <c r="BV11" i="2" s="1"/>
  <c r="BV12" i="2" s="1"/>
  <c r="BV13" i="2" s="1"/>
  <c r="BV14" i="2" s="1"/>
  <c r="BV19" i="2"/>
  <c r="BV18" i="2"/>
  <c r="BU38" i="2"/>
  <c r="BU120" i="2" s="1"/>
  <c r="BU12" i="2"/>
  <c r="BU13" i="2" s="1"/>
  <c r="BU14" i="2" s="1"/>
  <c r="BU20" i="2"/>
  <c r="BV126" i="2"/>
  <c r="BX132" i="2"/>
  <c r="BX75" i="2" s="1"/>
  <c r="BX70" i="2"/>
  <c r="BY2" i="2"/>
  <c r="BX90" i="2"/>
  <c r="BX71" i="2" s="1"/>
  <c r="BW5" i="2"/>
  <c r="BX69" i="2"/>
  <c r="BX3" i="2"/>
  <c r="BX146" i="2"/>
  <c r="BX104" i="2" s="1"/>
  <c r="BX10" i="2"/>
  <c r="BT47" i="2"/>
  <c r="BT121" i="2"/>
  <c r="BT122" i="2" s="1"/>
  <c r="BT65" i="2" s="1"/>
  <c r="Q28" i="2" l="1"/>
  <c r="Q29" i="2" s="1"/>
  <c r="P147" i="2"/>
  <c r="BX91" i="2"/>
  <c r="BX72" i="2"/>
  <c r="BU22" i="2"/>
  <c r="BY70" i="2"/>
  <c r="BY10" i="2"/>
  <c r="BY132" i="2"/>
  <c r="BY75" i="2" s="1"/>
  <c r="BY90" i="2"/>
  <c r="BY71" i="2" s="1"/>
  <c r="BY146" i="2"/>
  <c r="BY104" i="2" s="1"/>
  <c r="BZ2" i="2"/>
  <c r="BY3" i="2"/>
  <c r="BY69" i="2"/>
  <c r="BX5" i="2"/>
  <c r="BV37" i="2"/>
  <c r="BV119" i="2" s="1"/>
  <c r="BV45" i="2"/>
  <c r="BV38" i="2"/>
  <c r="BV120" i="2" s="1"/>
  <c r="BV20" i="2"/>
  <c r="BV22" i="2" s="1"/>
  <c r="BW9" i="2"/>
  <c r="BW11" i="2" s="1"/>
  <c r="BW12" i="2" s="1"/>
  <c r="BW13" i="2" s="1"/>
  <c r="BW14" i="2" s="1"/>
  <c r="BW18" i="2"/>
  <c r="BW19" i="2"/>
  <c r="BW17" i="2"/>
  <c r="BU47" i="2"/>
  <c r="BU121" i="2"/>
  <c r="BU122" i="2" s="1"/>
  <c r="BU65" i="2" s="1"/>
  <c r="P98" i="2" l="1"/>
  <c r="P107" i="2"/>
  <c r="P148" i="2"/>
  <c r="Q88" i="2"/>
  <c r="Q92" i="2" s="1"/>
  <c r="Q55" i="2"/>
  <c r="Q30" i="2"/>
  <c r="Q63" i="2"/>
  <c r="Q66" i="2" s="1"/>
  <c r="Q31" i="2"/>
  <c r="BV23" i="2"/>
  <c r="BU23" i="2"/>
  <c r="BY91" i="2"/>
  <c r="BY72" i="2"/>
  <c r="BY126" i="2" s="1"/>
  <c r="BX126" i="2"/>
  <c r="BW37" i="2"/>
  <c r="BW119" i="2" s="1"/>
  <c r="BZ70" i="2"/>
  <c r="BZ132" i="2"/>
  <c r="BZ75" i="2" s="1"/>
  <c r="BZ90" i="2"/>
  <c r="BZ71" i="2" s="1"/>
  <c r="CA2" i="2"/>
  <c r="BZ146" i="2"/>
  <c r="BZ104" i="2" s="1"/>
  <c r="BZ69" i="2"/>
  <c r="BY5" i="2"/>
  <c r="BZ10" i="2"/>
  <c r="BZ3" i="2"/>
  <c r="BW38" i="2"/>
  <c r="BW120" i="2" s="1"/>
  <c r="BW45" i="2"/>
  <c r="BW20" i="2"/>
  <c r="BW22" i="2" s="1"/>
  <c r="BV47" i="2"/>
  <c r="BV121" i="2"/>
  <c r="BV122" i="2" s="1"/>
  <c r="BV65" i="2" s="1"/>
  <c r="BX19" i="2"/>
  <c r="BX9" i="2"/>
  <c r="BX11" i="2" s="1"/>
  <c r="BX38" i="2" s="1"/>
  <c r="BX120" i="2" s="1"/>
  <c r="BX17" i="2"/>
  <c r="BX18" i="2"/>
  <c r="Q133" i="2" l="1"/>
  <c r="Q152" i="2"/>
  <c r="Q144" i="2"/>
  <c r="P99" i="2"/>
  <c r="BW23" i="2"/>
  <c r="BZ72" i="2"/>
  <c r="BZ91" i="2"/>
  <c r="BX20" i="2"/>
  <c r="BX45" i="2"/>
  <c r="BW47" i="2"/>
  <c r="BW121" i="2"/>
  <c r="BW122" i="2" s="1"/>
  <c r="BW65" i="2" s="1"/>
  <c r="CA69" i="2"/>
  <c r="M65" i="3" s="1"/>
  <c r="CA10" i="2"/>
  <c r="CA90" i="2"/>
  <c r="CA3" i="2"/>
  <c r="CB2" i="2"/>
  <c r="BZ5" i="2"/>
  <c r="CA146" i="2"/>
  <c r="CA104" i="2" s="1"/>
  <c r="CA70" i="2"/>
  <c r="M66" i="3" s="1"/>
  <c r="CA132" i="2"/>
  <c r="CA75" i="2" s="1"/>
  <c r="M71" i="3" s="1"/>
  <c r="BX37" i="2"/>
  <c r="BX119" i="2" s="1"/>
  <c r="BX12" i="2"/>
  <c r="BX13" i="2" s="1"/>
  <c r="BX14" i="2" s="1"/>
  <c r="BY19" i="2"/>
  <c r="BY18" i="2"/>
  <c r="BY17" i="2"/>
  <c r="BY9" i="2"/>
  <c r="BY11" i="2" s="1"/>
  <c r="BY38" i="2" s="1"/>
  <c r="BY120" i="2" s="1"/>
  <c r="P100" i="2" l="1"/>
  <c r="P101" i="2" s="1"/>
  <c r="Q134" i="2"/>
  <c r="Q93" i="2" s="1"/>
  <c r="Q76" i="2"/>
  <c r="Q135" i="2"/>
  <c r="CA71" i="2"/>
  <c r="CA72" i="2" s="1"/>
  <c r="CA91" i="2"/>
  <c r="BY45" i="2"/>
  <c r="BY47" i="2" s="1"/>
  <c r="CA5" i="2"/>
  <c r="CB90" i="2"/>
  <c r="CB71" i="2" s="1"/>
  <c r="CB70" i="2"/>
  <c r="CB3" i="2"/>
  <c r="CB69" i="2"/>
  <c r="CB10" i="2"/>
  <c r="CB146" i="2"/>
  <c r="CB104" i="2" s="1"/>
  <c r="CB132" i="2"/>
  <c r="CB75" i="2" s="1"/>
  <c r="CC2" i="2"/>
  <c r="BZ126" i="2"/>
  <c r="BY37" i="2"/>
  <c r="BY119" i="2" s="1"/>
  <c r="BY12" i="2"/>
  <c r="BY13" i="2" s="1"/>
  <c r="BY14" i="2" s="1"/>
  <c r="BX22" i="2"/>
  <c r="BY20" i="2"/>
  <c r="BZ9" i="2"/>
  <c r="BZ11" i="2" s="1"/>
  <c r="BZ12" i="2" s="1"/>
  <c r="BZ13" i="2" s="1"/>
  <c r="BZ14" i="2" s="1"/>
  <c r="BZ17" i="2"/>
  <c r="BZ19" i="2"/>
  <c r="BZ18" i="2"/>
  <c r="BX47" i="2"/>
  <c r="BX121" i="2"/>
  <c r="BX122" i="2" s="1"/>
  <c r="BX65" i="2" s="1"/>
  <c r="Q94" i="2" l="1"/>
  <c r="Q95" i="2" s="1"/>
  <c r="Q153" i="2" s="1"/>
  <c r="P78" i="2"/>
  <c r="P108" i="2"/>
  <c r="P109" i="2" s="1"/>
  <c r="Q48" i="2"/>
  <c r="Q49" i="2" s="1"/>
  <c r="Q50" i="2" s="1"/>
  <c r="R131" i="2"/>
  <c r="R139" i="2"/>
  <c r="M67" i="3"/>
  <c r="M68" i="3" s="1"/>
  <c r="BX23" i="2"/>
  <c r="CB91" i="2"/>
  <c r="CB72" i="2"/>
  <c r="CB126" i="2" s="1"/>
  <c r="BY121" i="2"/>
  <c r="BY122" i="2" s="1"/>
  <c r="BY65" i="2" s="1"/>
  <c r="BZ37" i="2"/>
  <c r="BZ119" i="2" s="1"/>
  <c r="BZ38" i="2"/>
  <c r="BZ120" i="2" s="1"/>
  <c r="BZ20" i="2"/>
  <c r="BZ22" i="2" s="1"/>
  <c r="BY22" i="2"/>
  <c r="BZ45" i="2"/>
  <c r="CA126" i="2"/>
  <c r="CC69" i="2"/>
  <c r="CD2" i="2"/>
  <c r="CC146" i="2"/>
  <c r="CC104" i="2" s="1"/>
  <c r="CC10" i="2"/>
  <c r="CC132" i="2"/>
  <c r="CC75" i="2" s="1"/>
  <c r="CC70" i="2"/>
  <c r="CC3" i="2"/>
  <c r="CB5" i="2"/>
  <c r="CC90" i="2"/>
  <c r="CC71" i="2" s="1"/>
  <c r="CA18" i="2"/>
  <c r="CA9" i="2"/>
  <c r="CA11" i="2" s="1"/>
  <c r="CA38" i="2" s="1"/>
  <c r="CA120" i="2" s="1"/>
  <c r="CA17" i="2"/>
  <c r="CA19" i="2"/>
  <c r="P114" i="2" l="1"/>
  <c r="P110" i="2"/>
  <c r="P111" i="2" s="1"/>
  <c r="P113" i="2"/>
  <c r="P54" i="2"/>
  <c r="P56" i="2" s="1"/>
  <c r="P79" i="2"/>
  <c r="P81" i="2" s="1"/>
  <c r="P83" i="2" s="1"/>
  <c r="R140" i="2"/>
  <c r="R26" i="2" s="1"/>
  <c r="Q106" i="2"/>
  <c r="Q96" i="2"/>
  <c r="Q154" i="2"/>
  <c r="R151" i="2" s="1"/>
  <c r="BZ23" i="2"/>
  <c r="BY23" i="2"/>
  <c r="CC91" i="2"/>
  <c r="CC72" i="2"/>
  <c r="BZ121" i="2"/>
  <c r="BZ122" i="2" s="1"/>
  <c r="BZ65" i="2" s="1"/>
  <c r="BZ47" i="2"/>
  <c r="CA20" i="2"/>
  <c r="CA45" i="2"/>
  <c r="CA12" i="2"/>
  <c r="CA13" i="2" s="1"/>
  <c r="CA14" i="2" s="1"/>
  <c r="CC5" i="2"/>
  <c r="CD132" i="2"/>
  <c r="CD75" i="2" s="1"/>
  <c r="CD146" i="2"/>
  <c r="CD104" i="2" s="1"/>
  <c r="CD10" i="2"/>
  <c r="CE2" i="2"/>
  <c r="CD3" i="2"/>
  <c r="CD70" i="2"/>
  <c r="CD69" i="2"/>
  <c r="CB9" i="2"/>
  <c r="CB11" i="2" s="1"/>
  <c r="CB12" i="2" s="1"/>
  <c r="CB13" i="2" s="1"/>
  <c r="CB14" i="2" s="1"/>
  <c r="CB19" i="2"/>
  <c r="CB18" i="2"/>
  <c r="CB17" i="2"/>
  <c r="CA37" i="2"/>
  <c r="CA119" i="2" s="1"/>
  <c r="R141" i="2" l="1"/>
  <c r="S138" i="2" s="1"/>
  <c r="Q97" i="2"/>
  <c r="P36" i="2"/>
  <c r="P39" i="2" s="1"/>
  <c r="P42" i="2" s="1"/>
  <c r="P58" i="2" s="1"/>
  <c r="Q82" i="2"/>
  <c r="Q145" i="2" s="1"/>
  <c r="R27" i="2"/>
  <c r="CD91" i="2"/>
  <c r="CB38" i="2"/>
  <c r="CB120" i="2" s="1"/>
  <c r="CB37" i="2"/>
  <c r="CB119" i="2" s="1"/>
  <c r="CC126" i="2"/>
  <c r="CC19" i="2"/>
  <c r="CC17" i="2"/>
  <c r="CC18" i="2"/>
  <c r="CC9" i="2"/>
  <c r="CC11" i="2" s="1"/>
  <c r="CC45" i="2" s="1"/>
  <c r="CA47" i="2"/>
  <c r="CA121" i="2"/>
  <c r="CA122" i="2" s="1"/>
  <c r="CA65" i="2" s="1"/>
  <c r="M61" i="3" s="1"/>
  <c r="CB45" i="2"/>
  <c r="CA22" i="2"/>
  <c r="CB20" i="2"/>
  <c r="CB22" i="2" s="1"/>
  <c r="CE70" i="2"/>
  <c r="CD5" i="2"/>
  <c r="CE69" i="2"/>
  <c r="CE146" i="2"/>
  <c r="CE104" i="2" s="1"/>
  <c r="CE90" i="2"/>
  <c r="CE71" i="2" s="1"/>
  <c r="CE132" i="2"/>
  <c r="CE75" i="2" s="1"/>
  <c r="CF2" i="2"/>
  <c r="CE10" i="2"/>
  <c r="CE3" i="2"/>
  <c r="R28" i="2" l="1"/>
  <c r="R29" i="2" s="1"/>
  <c r="Q77" i="2"/>
  <c r="Q105" i="2"/>
  <c r="Q147" i="2"/>
  <c r="Q148" i="2" s="1"/>
  <c r="CB23" i="2"/>
  <c r="CA23" i="2"/>
  <c r="CE72" i="2"/>
  <c r="CE126" i="2" s="1"/>
  <c r="CE91" i="2"/>
  <c r="CC47" i="2"/>
  <c r="CC121" i="2"/>
  <c r="CF3" i="2"/>
  <c r="CF69" i="2"/>
  <c r="CF146" i="2"/>
  <c r="CF104" i="2" s="1"/>
  <c r="CF70" i="2"/>
  <c r="CF90" i="2"/>
  <c r="CF71" i="2" s="1"/>
  <c r="CG2" i="2"/>
  <c r="CE5" i="2"/>
  <c r="CF132" i="2"/>
  <c r="CF75" i="2" s="1"/>
  <c r="CF10" i="2"/>
  <c r="CC37" i="2"/>
  <c r="CC119" i="2" s="1"/>
  <c r="CC12" i="2"/>
  <c r="CC13" i="2" s="1"/>
  <c r="CC14" i="2" s="1"/>
  <c r="CB47" i="2"/>
  <c r="CB121" i="2"/>
  <c r="CB122" i="2" s="1"/>
  <c r="CB65" i="2" s="1"/>
  <c r="CC20" i="2"/>
  <c r="CD18" i="2"/>
  <c r="CD19" i="2"/>
  <c r="CD9" i="2"/>
  <c r="CD11" i="2" s="1"/>
  <c r="CD12" i="2" s="1"/>
  <c r="CD13" i="2" s="1"/>
  <c r="CD14" i="2" s="1"/>
  <c r="CD17" i="2"/>
  <c r="CC38" i="2"/>
  <c r="CC120" i="2" s="1"/>
  <c r="Q107" i="2" l="1"/>
  <c r="Q98" i="2"/>
  <c r="R152" i="2"/>
  <c r="R144" i="2"/>
  <c r="Q53" i="2"/>
  <c r="R55" i="2"/>
  <c r="R31" i="2"/>
  <c r="R30" i="2"/>
  <c r="R63" i="2"/>
  <c r="R66" i="2" s="1"/>
  <c r="R88" i="2"/>
  <c r="R92" i="2" s="1"/>
  <c r="CE17" i="2"/>
  <c r="CE19" i="2"/>
  <c r="CE18" i="2"/>
  <c r="CE9" i="2"/>
  <c r="CE11" i="2" s="1"/>
  <c r="CE12" i="2" s="1"/>
  <c r="CE13" i="2" s="1"/>
  <c r="CE14" i="2" s="1"/>
  <c r="CF91" i="2"/>
  <c r="CF72" i="2"/>
  <c r="CD37" i="2"/>
  <c r="CD119" i="2" s="1"/>
  <c r="CC22" i="2"/>
  <c r="CD45" i="2"/>
  <c r="CH2" i="2"/>
  <c r="CG69" i="2"/>
  <c r="CF5" i="2"/>
  <c r="CG70" i="2"/>
  <c r="CG146" i="2"/>
  <c r="CG104" i="2" s="1"/>
  <c r="CG3" i="2"/>
  <c r="CG132" i="2"/>
  <c r="CG75" i="2" s="1"/>
  <c r="CG10" i="2"/>
  <c r="CG90" i="2"/>
  <c r="CG71" i="2" s="1"/>
  <c r="CD38" i="2"/>
  <c r="CD120" i="2" s="1"/>
  <c r="CD20" i="2"/>
  <c r="CD22" i="2" s="1"/>
  <c r="CC122" i="2"/>
  <c r="CC65" i="2" s="1"/>
  <c r="R133" i="2" l="1"/>
  <c r="Q99" i="2"/>
  <c r="CD23" i="2"/>
  <c r="CC23" i="2"/>
  <c r="CE37" i="2"/>
  <c r="CE119" i="2" s="1"/>
  <c r="CE38" i="2"/>
  <c r="CE120" i="2" s="1"/>
  <c r="CE45" i="2"/>
  <c r="CE47" i="2" s="1"/>
  <c r="CF19" i="2"/>
  <c r="CF9" i="2"/>
  <c r="CF11" i="2" s="1"/>
  <c r="CF12" i="2" s="1"/>
  <c r="CF13" i="2" s="1"/>
  <c r="CF14" i="2" s="1"/>
  <c r="CF18" i="2"/>
  <c r="CF17" i="2"/>
  <c r="CE20" i="2"/>
  <c r="CE22" i="2" s="1"/>
  <c r="CG91" i="2"/>
  <c r="CG72" i="2"/>
  <c r="CG5" i="2"/>
  <c r="CI2" i="2"/>
  <c r="CH70" i="2"/>
  <c r="CH90" i="2"/>
  <c r="CH71" i="2" s="1"/>
  <c r="CH69" i="2"/>
  <c r="CH146" i="2"/>
  <c r="CH104" i="2" s="1"/>
  <c r="CH3" i="2"/>
  <c r="CH10" i="2"/>
  <c r="CH132" i="2"/>
  <c r="CH75" i="2" s="1"/>
  <c r="CF126" i="2"/>
  <c r="CD121" i="2"/>
  <c r="CD122" i="2" s="1"/>
  <c r="CD65" i="2" s="1"/>
  <c r="CD47" i="2"/>
  <c r="Q100" i="2" l="1"/>
  <c r="Q101" i="2" s="1"/>
  <c r="R134" i="2"/>
  <c r="R93" i="2" s="1"/>
  <c r="R76" i="2"/>
  <c r="CE23" i="2"/>
  <c r="CE121" i="2"/>
  <c r="CE122" i="2" s="1"/>
  <c r="CE65" i="2" s="1"/>
  <c r="CF45" i="2"/>
  <c r="CF47" i="2" s="1"/>
  <c r="CF37" i="2"/>
  <c r="CF119" i="2" s="1"/>
  <c r="CF38" i="2"/>
  <c r="CF120" i="2" s="1"/>
  <c r="CF20" i="2"/>
  <c r="CF22" i="2" s="1"/>
  <c r="CF23" i="2" s="1"/>
  <c r="CG18" i="2"/>
  <c r="CG9" i="2"/>
  <c r="CG11" i="2" s="1"/>
  <c r="CG12" i="2" s="1"/>
  <c r="CG13" i="2" s="1"/>
  <c r="CG14" i="2" s="1"/>
  <c r="CG17" i="2"/>
  <c r="CG19" i="2"/>
  <c r="CH91" i="2"/>
  <c r="CH72" i="2"/>
  <c r="CG126" i="2"/>
  <c r="CI132" i="2"/>
  <c r="CI75" i="2" s="1"/>
  <c r="CI70" i="2"/>
  <c r="CI10" i="2"/>
  <c r="CJ2" i="2"/>
  <c r="CI146" i="2"/>
  <c r="CI104" i="2" s="1"/>
  <c r="CI3" i="2"/>
  <c r="CH5" i="2"/>
  <c r="CI90" i="2"/>
  <c r="CI71" i="2" s="1"/>
  <c r="CI69" i="2"/>
  <c r="R135" i="2" l="1"/>
  <c r="R48" i="2" s="1"/>
  <c r="R49" i="2" s="1"/>
  <c r="R50" i="2" s="1"/>
  <c r="R94" i="2"/>
  <c r="R95" i="2" s="1"/>
  <c r="R153" i="2" s="1"/>
  <c r="Q108" i="2"/>
  <c r="Q109" i="2" s="1"/>
  <c r="Q78" i="2"/>
  <c r="CF121" i="2"/>
  <c r="CF122" i="2" s="1"/>
  <c r="CF65" i="2" s="1"/>
  <c r="CG45" i="2"/>
  <c r="CG47" i="2" s="1"/>
  <c r="CG20" i="2"/>
  <c r="CG22" i="2" s="1"/>
  <c r="CG37" i="2"/>
  <c r="CG119" i="2" s="1"/>
  <c r="CG38" i="2"/>
  <c r="CG120" i="2" s="1"/>
  <c r="CH19" i="2"/>
  <c r="CH17" i="2"/>
  <c r="CH9" i="2"/>
  <c r="CH11" i="2" s="1"/>
  <c r="CH12" i="2" s="1"/>
  <c r="CH13" i="2" s="1"/>
  <c r="CH14" i="2" s="1"/>
  <c r="CH18" i="2"/>
  <c r="CI91" i="2"/>
  <c r="CI72" i="2"/>
  <c r="CI126" i="2" s="1"/>
  <c r="CH126" i="2"/>
  <c r="CJ90" i="2"/>
  <c r="CJ71" i="2" s="1"/>
  <c r="CJ3" i="2"/>
  <c r="CJ10" i="2"/>
  <c r="CJ132" i="2"/>
  <c r="CJ75" i="2" s="1"/>
  <c r="CJ69" i="2"/>
  <c r="CI5" i="2"/>
  <c r="CJ70" i="2"/>
  <c r="CK2" i="2"/>
  <c r="CJ146" i="2"/>
  <c r="CJ104" i="2" s="1"/>
  <c r="S139" i="2" l="1"/>
  <c r="S131" i="2"/>
  <c r="R96" i="2"/>
  <c r="R106" i="2"/>
  <c r="R154" i="2"/>
  <c r="S151" i="2" s="1"/>
  <c r="Q114" i="2"/>
  <c r="Q110" i="2"/>
  <c r="Q111" i="2" s="1"/>
  <c r="Q113" i="2"/>
  <c r="S140" i="2"/>
  <c r="S26" i="2" s="1"/>
  <c r="Q54" i="2"/>
  <c r="Q56" i="2" s="1"/>
  <c r="Q79" i="2"/>
  <c r="Q81" i="2" s="1"/>
  <c r="Q83" i="2" s="1"/>
  <c r="CG121" i="2"/>
  <c r="CG122" i="2" s="1"/>
  <c r="CG65" i="2" s="1"/>
  <c r="CG23" i="2"/>
  <c r="CH45" i="2"/>
  <c r="CH47" i="2" s="1"/>
  <c r="CH20" i="2"/>
  <c r="CH22" i="2" s="1"/>
  <c r="CH37" i="2"/>
  <c r="CH119" i="2" s="1"/>
  <c r="CH38" i="2"/>
  <c r="CH120" i="2" s="1"/>
  <c r="CI9" i="2"/>
  <c r="CI11" i="2" s="1"/>
  <c r="CI12" i="2" s="1"/>
  <c r="CI13" i="2" s="1"/>
  <c r="CI14" i="2" s="1"/>
  <c r="CI19" i="2"/>
  <c r="CI18" i="2"/>
  <c r="CI17" i="2"/>
  <c r="CJ91" i="2"/>
  <c r="CJ72" i="2"/>
  <c r="CK69" i="2"/>
  <c r="CK146" i="2"/>
  <c r="CK104" i="2" s="1"/>
  <c r="CK132" i="2"/>
  <c r="CK75" i="2" s="1"/>
  <c r="CL2" i="2"/>
  <c r="CK90" i="2"/>
  <c r="CK71" i="2" s="1"/>
  <c r="CK10" i="2"/>
  <c r="CJ5" i="2"/>
  <c r="CK70" i="2"/>
  <c r="CK3" i="2"/>
  <c r="S141" i="2" l="1"/>
  <c r="T138" i="2" s="1"/>
  <c r="S27" i="2"/>
  <c r="H23" i="3"/>
  <c r="Q36" i="2"/>
  <c r="Q39" i="2" s="1"/>
  <c r="Q42" i="2" s="1"/>
  <c r="Q58" i="2" s="1"/>
  <c r="R82" i="2"/>
  <c r="R145" i="2" s="1"/>
  <c r="R97" i="2"/>
  <c r="CH121" i="2"/>
  <c r="CH122" i="2" s="1"/>
  <c r="CH65" i="2" s="1"/>
  <c r="CH23" i="2"/>
  <c r="CI38" i="2"/>
  <c r="CI120" i="2" s="1"/>
  <c r="CI45" i="2"/>
  <c r="CI47" i="2" s="1"/>
  <c r="CI37" i="2"/>
  <c r="CI119" i="2" s="1"/>
  <c r="CJ18" i="2"/>
  <c r="CJ9" i="2"/>
  <c r="CJ11" i="2" s="1"/>
  <c r="CJ12" i="2" s="1"/>
  <c r="CJ13" i="2" s="1"/>
  <c r="CJ14" i="2" s="1"/>
  <c r="CJ19" i="2"/>
  <c r="CJ17" i="2"/>
  <c r="CI20" i="2"/>
  <c r="CI22" i="2" s="1"/>
  <c r="CK91" i="2"/>
  <c r="CK72" i="2"/>
  <c r="CK5" i="2"/>
  <c r="CL132" i="2"/>
  <c r="CL75" i="2" s="1"/>
  <c r="CL146" i="2"/>
  <c r="CL104" i="2" s="1"/>
  <c r="CL3" i="2"/>
  <c r="CM2" i="2"/>
  <c r="CL10" i="2"/>
  <c r="CL69" i="2"/>
  <c r="CL90" i="2"/>
  <c r="CL71" i="2" s="1"/>
  <c r="CL70" i="2"/>
  <c r="CJ126" i="2"/>
  <c r="R147" i="2" l="1"/>
  <c r="R77" i="2"/>
  <c r="R105" i="2"/>
  <c r="R148" i="2"/>
  <c r="S28" i="2"/>
  <c r="H25" i="3" s="1"/>
  <c r="H24" i="3"/>
  <c r="CI121" i="2"/>
  <c r="CI122" i="2" s="1"/>
  <c r="CI65" i="2" s="1"/>
  <c r="CI23" i="2"/>
  <c r="CJ45" i="2"/>
  <c r="CJ47" i="2" s="1"/>
  <c r="CJ38" i="2"/>
  <c r="CJ120" i="2" s="1"/>
  <c r="CK19" i="2"/>
  <c r="CK18" i="2"/>
  <c r="CK9" i="2"/>
  <c r="CK11" i="2" s="1"/>
  <c r="CK12" i="2" s="1"/>
  <c r="CK13" i="2" s="1"/>
  <c r="CK14" i="2" s="1"/>
  <c r="CK17" i="2"/>
  <c r="CJ37" i="2"/>
  <c r="CJ119" i="2" s="1"/>
  <c r="CJ20" i="2"/>
  <c r="CJ22" i="2" s="1"/>
  <c r="CJ121" i="2"/>
  <c r="CL91" i="2"/>
  <c r="CL72" i="2"/>
  <c r="CL126" i="2" s="1"/>
  <c r="CN2" i="2"/>
  <c r="CM146" i="2"/>
  <c r="CM104" i="2" s="1"/>
  <c r="CM3" i="2"/>
  <c r="CM70" i="2"/>
  <c r="N66" i="3" s="1"/>
  <c r="CL5" i="2"/>
  <c r="CM132" i="2"/>
  <c r="CM75" i="2" s="1"/>
  <c r="N71" i="3" s="1"/>
  <c r="CM90" i="2"/>
  <c r="CM71" i="2" s="1"/>
  <c r="CM69" i="2"/>
  <c r="N65" i="3" s="1"/>
  <c r="CM10" i="2"/>
  <c r="CK126" i="2"/>
  <c r="S29" i="2" l="1"/>
  <c r="S88" i="2" s="1"/>
  <c r="S92" i="2" s="1"/>
  <c r="H26" i="3"/>
  <c r="H27" i="3" s="1"/>
  <c r="S152" i="2"/>
  <c r="S144" i="2"/>
  <c r="R53" i="2"/>
  <c r="R98" i="2"/>
  <c r="R107" i="2"/>
  <c r="CJ23" i="2"/>
  <c r="CK20" i="2"/>
  <c r="CK22" i="2" s="1"/>
  <c r="CL18" i="2"/>
  <c r="CL19" i="2"/>
  <c r="CL9" i="2"/>
  <c r="CL11" i="2" s="1"/>
  <c r="CL12" i="2" s="1"/>
  <c r="CL13" i="2" s="1"/>
  <c r="CL14" i="2" s="1"/>
  <c r="CL17" i="2"/>
  <c r="CK38" i="2"/>
  <c r="CK120" i="2" s="1"/>
  <c r="CK45" i="2"/>
  <c r="CK47" i="2" s="1"/>
  <c r="CK37" i="2"/>
  <c r="CK119" i="2" s="1"/>
  <c r="CJ122" i="2"/>
  <c r="CJ65" i="2" s="1"/>
  <c r="CM91" i="2"/>
  <c r="CM72" i="2"/>
  <c r="CN132" i="2"/>
  <c r="CN75" i="2" s="1"/>
  <c r="CM5" i="2"/>
  <c r="CN70" i="2"/>
  <c r="CN69" i="2"/>
  <c r="CN3" i="2"/>
  <c r="CN146" i="2"/>
  <c r="CN104" i="2" s="1"/>
  <c r="CO2" i="2"/>
  <c r="CN90" i="2"/>
  <c r="CN71" i="2" s="1"/>
  <c r="CN10" i="2"/>
  <c r="H84" i="3" l="1"/>
  <c r="H59" i="3"/>
  <c r="H62" i="3" s="1"/>
  <c r="S55" i="2"/>
  <c r="S31" i="2"/>
  <c r="S63" i="2"/>
  <c r="S66" i="2" s="1"/>
  <c r="S30" i="2"/>
  <c r="R99" i="2"/>
  <c r="S133" i="2"/>
  <c r="H88" i="3"/>
  <c r="CK23" i="2"/>
  <c r="CK121" i="2"/>
  <c r="CK122" i="2" s="1"/>
  <c r="CK65" i="2" s="1"/>
  <c r="CL38" i="2"/>
  <c r="CL120" i="2" s="1"/>
  <c r="CL45" i="2"/>
  <c r="CL47" i="2" s="1"/>
  <c r="CL20" i="2"/>
  <c r="CL22" i="2" s="1"/>
  <c r="CL23" i="2" s="1"/>
  <c r="CM9" i="2"/>
  <c r="CM11" i="2" s="1"/>
  <c r="CM12" i="2" s="1"/>
  <c r="CM13" i="2" s="1"/>
  <c r="CM14" i="2" s="1"/>
  <c r="CM18" i="2"/>
  <c r="CM19" i="2"/>
  <c r="CM17" i="2"/>
  <c r="CL37" i="2"/>
  <c r="CL119" i="2" s="1"/>
  <c r="CN91" i="2"/>
  <c r="CN72" i="2"/>
  <c r="CN126" i="2" s="1"/>
  <c r="CO70" i="2"/>
  <c r="CO146" i="2"/>
  <c r="CO104" i="2" s="1"/>
  <c r="CO10" i="2"/>
  <c r="CO132" i="2"/>
  <c r="CO75" i="2" s="1"/>
  <c r="CN5" i="2"/>
  <c r="CO90" i="2"/>
  <c r="CO71" i="2" s="1"/>
  <c r="CP2" i="2"/>
  <c r="CO3" i="2"/>
  <c r="CO69" i="2"/>
  <c r="CM126" i="2"/>
  <c r="S134" i="2" l="1"/>
  <c r="S76" i="2" s="1"/>
  <c r="S93" i="2"/>
  <c r="R100" i="2"/>
  <c r="R101" i="2" s="1"/>
  <c r="CL121" i="2"/>
  <c r="CL122" i="2" s="1"/>
  <c r="CL65" i="2" s="1"/>
  <c r="CM45" i="2"/>
  <c r="CM47" i="2" s="1"/>
  <c r="CM37" i="2"/>
  <c r="CM119" i="2" s="1"/>
  <c r="CM38" i="2"/>
  <c r="CM120" i="2" s="1"/>
  <c r="CN17" i="2"/>
  <c r="CN19" i="2"/>
  <c r="CN18" i="2"/>
  <c r="CN9" i="2"/>
  <c r="CN11" i="2" s="1"/>
  <c r="CN12" i="2" s="1"/>
  <c r="CN13" i="2" s="1"/>
  <c r="CN14" i="2" s="1"/>
  <c r="CM20" i="2"/>
  <c r="CM22" i="2" s="1"/>
  <c r="CO91" i="2"/>
  <c r="CO72" i="2"/>
  <c r="CO126" i="2" s="1"/>
  <c r="CP69" i="2"/>
  <c r="CP132" i="2"/>
  <c r="CP75" i="2" s="1"/>
  <c r="CP90" i="2"/>
  <c r="CP71" i="2" s="1"/>
  <c r="CP70" i="2"/>
  <c r="CQ2" i="2"/>
  <c r="CP146" i="2"/>
  <c r="CP104" i="2" s="1"/>
  <c r="CP3" i="2"/>
  <c r="CP10" i="2"/>
  <c r="CO5" i="2"/>
  <c r="S135" i="2" l="1"/>
  <c r="T131" i="2" s="1"/>
  <c r="R78" i="2"/>
  <c r="R108" i="2"/>
  <c r="R109" i="2" s="1"/>
  <c r="S94" i="2"/>
  <c r="S95" i="2" s="1"/>
  <c r="H89" i="3"/>
  <c r="H72" i="3"/>
  <c r="CM23" i="2"/>
  <c r="CM121" i="2"/>
  <c r="CM122" i="2" s="1"/>
  <c r="CM65" i="2" s="1"/>
  <c r="N61" i="3" s="1"/>
  <c r="CN38" i="2"/>
  <c r="CN120" i="2" s="1"/>
  <c r="CN45" i="2"/>
  <c r="CN47" i="2" s="1"/>
  <c r="CO18" i="2"/>
  <c r="CO17" i="2"/>
  <c r="CO19" i="2"/>
  <c r="CO9" i="2"/>
  <c r="CO11" i="2" s="1"/>
  <c r="CO12" i="2" s="1"/>
  <c r="CO13" i="2" s="1"/>
  <c r="CO14" i="2" s="1"/>
  <c r="CN37" i="2"/>
  <c r="CN119" i="2" s="1"/>
  <c r="CN20" i="2"/>
  <c r="CN22" i="2" s="1"/>
  <c r="CP91" i="2"/>
  <c r="CP72" i="2"/>
  <c r="CQ132" i="2"/>
  <c r="CQ75" i="2" s="1"/>
  <c r="CQ3" i="2"/>
  <c r="CQ69" i="2"/>
  <c r="CQ90" i="2"/>
  <c r="CQ71" i="2" s="1"/>
  <c r="CQ70" i="2"/>
  <c r="CP5" i="2"/>
  <c r="CQ10" i="2"/>
  <c r="CQ146" i="2"/>
  <c r="CQ104" i="2" s="1"/>
  <c r="CR2" i="2"/>
  <c r="T139" i="2" l="1"/>
  <c r="S48" i="2"/>
  <c r="S49" i="2" s="1"/>
  <c r="S50" i="2" s="1"/>
  <c r="H90" i="3"/>
  <c r="S153" i="2"/>
  <c r="T140" i="2"/>
  <c r="T26" i="2" s="1"/>
  <c r="T27" i="2" s="1"/>
  <c r="T28" i="2" s="1"/>
  <c r="T29" i="2" s="1"/>
  <c r="R114" i="2"/>
  <c r="R113" i="2"/>
  <c r="R110" i="2"/>
  <c r="R111" i="2" s="1"/>
  <c r="R54" i="2"/>
  <c r="R56" i="2" s="1"/>
  <c r="R79" i="2"/>
  <c r="R81" i="2" s="1"/>
  <c r="R83" i="2" s="1"/>
  <c r="CN23" i="2"/>
  <c r="CN121" i="2"/>
  <c r="CN122" i="2" s="1"/>
  <c r="CN65" i="2" s="1"/>
  <c r="CO45" i="2"/>
  <c r="CO121" i="2" s="1"/>
  <c r="CO38" i="2"/>
  <c r="CO120" i="2" s="1"/>
  <c r="CO37" i="2"/>
  <c r="CO119" i="2" s="1"/>
  <c r="CO20" i="2"/>
  <c r="CO22" i="2" s="1"/>
  <c r="CP17" i="2"/>
  <c r="CP19" i="2"/>
  <c r="CP9" i="2"/>
  <c r="CP11" i="2" s="1"/>
  <c r="CP12" i="2" s="1"/>
  <c r="CP13" i="2" s="1"/>
  <c r="CP14" i="2" s="1"/>
  <c r="CP18" i="2"/>
  <c r="CO47" i="2"/>
  <c r="CQ91" i="2"/>
  <c r="CQ72" i="2"/>
  <c r="CR10" i="2"/>
  <c r="CR70" i="2"/>
  <c r="CS2" i="2"/>
  <c r="CR146" i="2"/>
  <c r="CR104" i="2" s="1"/>
  <c r="CR132" i="2"/>
  <c r="CR75" i="2" s="1"/>
  <c r="CR3" i="2"/>
  <c r="CR90" i="2"/>
  <c r="CR71" i="2" s="1"/>
  <c r="CR69" i="2"/>
  <c r="CQ5" i="2"/>
  <c r="CP126" i="2"/>
  <c r="T141" i="2" l="1"/>
  <c r="U138" i="2" s="1"/>
  <c r="R36" i="2"/>
  <c r="R39" i="2" s="1"/>
  <c r="R42" i="2" s="1"/>
  <c r="R58" i="2" s="1"/>
  <c r="S82" i="2"/>
  <c r="S145" i="2" s="1"/>
  <c r="T55" i="2"/>
  <c r="T31" i="2"/>
  <c r="T30" i="2"/>
  <c r="T63" i="2"/>
  <c r="T66" i="2" s="1"/>
  <c r="T88" i="2"/>
  <c r="T92" i="2" s="1"/>
  <c r="S96" i="2"/>
  <c r="S106" i="2"/>
  <c r="S154" i="2"/>
  <c r="T151" i="2" s="1"/>
  <c r="CO23" i="2"/>
  <c r="CP45" i="2"/>
  <c r="CP47" i="2" s="1"/>
  <c r="CP38" i="2"/>
  <c r="CP120" i="2" s="1"/>
  <c r="CO122" i="2"/>
  <c r="CO65" i="2" s="1"/>
  <c r="CP37" i="2"/>
  <c r="CP119" i="2" s="1"/>
  <c r="CQ19" i="2"/>
  <c r="CQ18" i="2"/>
  <c r="CQ9" i="2"/>
  <c r="CQ11" i="2" s="1"/>
  <c r="CQ12" i="2" s="1"/>
  <c r="CQ13" i="2" s="1"/>
  <c r="CQ14" i="2" s="1"/>
  <c r="CQ17" i="2"/>
  <c r="CP20" i="2"/>
  <c r="CP22" i="2" s="1"/>
  <c r="CR91" i="2"/>
  <c r="CR72" i="2"/>
  <c r="CR126" i="2" s="1"/>
  <c r="CS10" i="2"/>
  <c r="CS70" i="2"/>
  <c r="CS132" i="2"/>
  <c r="CS75" i="2" s="1"/>
  <c r="CS90" i="2"/>
  <c r="CS71" i="2" s="1"/>
  <c r="CS146" i="2"/>
  <c r="CS104" i="2" s="1"/>
  <c r="CT2" i="2"/>
  <c r="CR5" i="2"/>
  <c r="CS69" i="2"/>
  <c r="CS3" i="2"/>
  <c r="CQ126" i="2"/>
  <c r="H91" i="3" l="1"/>
  <c r="H101" i="3"/>
  <c r="S97" i="2"/>
  <c r="S105" i="2"/>
  <c r="H100" i="3" s="1"/>
  <c r="S77" i="2"/>
  <c r="T133" i="2"/>
  <c r="CP23" i="2"/>
  <c r="CP121" i="2"/>
  <c r="CP122" i="2" s="1"/>
  <c r="CP65" i="2" s="1"/>
  <c r="CQ20" i="2"/>
  <c r="CQ22" i="2" s="1"/>
  <c r="CQ38" i="2"/>
  <c r="CQ120" i="2" s="1"/>
  <c r="CR17" i="2"/>
  <c r="CR18" i="2"/>
  <c r="CR19" i="2"/>
  <c r="CR9" i="2"/>
  <c r="CR11" i="2" s="1"/>
  <c r="CR12" i="2" s="1"/>
  <c r="CR13" i="2" s="1"/>
  <c r="CR14" i="2" s="1"/>
  <c r="CQ45" i="2"/>
  <c r="CQ47" i="2" s="1"/>
  <c r="CQ37" i="2"/>
  <c r="CQ119" i="2" s="1"/>
  <c r="CS91" i="2"/>
  <c r="CS72" i="2"/>
  <c r="CT70" i="2"/>
  <c r="CT10" i="2"/>
  <c r="CU2" i="2"/>
  <c r="CT132" i="2"/>
  <c r="CT75" i="2" s="1"/>
  <c r="CS5" i="2"/>
  <c r="CT90" i="2"/>
  <c r="CT71" i="2" s="1"/>
  <c r="CT146" i="2"/>
  <c r="CT104" i="2" s="1"/>
  <c r="CT3" i="2"/>
  <c r="CT69" i="2"/>
  <c r="T134" i="2" l="1"/>
  <c r="T93" i="2" s="1"/>
  <c r="H73" i="3"/>
  <c r="S53" i="2"/>
  <c r="S147" i="2"/>
  <c r="H92" i="3"/>
  <c r="CQ23" i="2"/>
  <c r="CQ121" i="2"/>
  <c r="CQ122" i="2" s="1"/>
  <c r="CQ65" i="2" s="1"/>
  <c r="CR38" i="2"/>
  <c r="CR120" i="2" s="1"/>
  <c r="CR37" i="2"/>
  <c r="CR119" i="2" s="1"/>
  <c r="CS9" i="2"/>
  <c r="CS11" i="2" s="1"/>
  <c r="CS12" i="2" s="1"/>
  <c r="CS13" i="2" s="1"/>
  <c r="CS14" i="2" s="1"/>
  <c r="CS17" i="2"/>
  <c r="CS19" i="2"/>
  <c r="CS18" i="2"/>
  <c r="CR45" i="2"/>
  <c r="CR47" i="2" s="1"/>
  <c r="CR20" i="2"/>
  <c r="CR22" i="2" s="1"/>
  <c r="CT72" i="2"/>
  <c r="CT91" i="2"/>
  <c r="CS126" i="2"/>
  <c r="CU90" i="2"/>
  <c r="CU71" i="2" s="1"/>
  <c r="CU10" i="2"/>
  <c r="CV2" i="2"/>
  <c r="CU146" i="2"/>
  <c r="CU104" i="2" s="1"/>
  <c r="CU70" i="2"/>
  <c r="CT5" i="2"/>
  <c r="CU132" i="2"/>
  <c r="CU75" i="2" s="1"/>
  <c r="CU69" i="2"/>
  <c r="CU3" i="2"/>
  <c r="T135" i="2" l="1"/>
  <c r="U131" i="2" s="1"/>
  <c r="T76" i="2"/>
  <c r="S107" i="2"/>
  <c r="S98" i="2"/>
  <c r="S148" i="2"/>
  <c r="U139" i="2"/>
  <c r="T48" i="2"/>
  <c r="T49" i="2" s="1"/>
  <c r="T50" i="2" s="1"/>
  <c r="T94" i="2"/>
  <c r="T95" i="2" s="1"/>
  <c r="CR23" i="2"/>
  <c r="CS38" i="2"/>
  <c r="CS120" i="2" s="1"/>
  <c r="CS37" i="2"/>
  <c r="CS119" i="2" s="1"/>
  <c r="CS20" i="2"/>
  <c r="CS22" i="2" s="1"/>
  <c r="CS23" i="2" s="1"/>
  <c r="CT19" i="2"/>
  <c r="CT9" i="2"/>
  <c r="CT11" i="2" s="1"/>
  <c r="CT12" i="2" s="1"/>
  <c r="CT13" i="2" s="1"/>
  <c r="CT14" i="2" s="1"/>
  <c r="CT17" i="2"/>
  <c r="CT18" i="2"/>
  <c r="CR121" i="2"/>
  <c r="CR122" i="2" s="1"/>
  <c r="CR65" i="2" s="1"/>
  <c r="CS45" i="2"/>
  <c r="CS47" i="2" s="1"/>
  <c r="CU91" i="2"/>
  <c r="CU72" i="2"/>
  <c r="CU126" i="2" s="1"/>
  <c r="CT126" i="2"/>
  <c r="CW2" i="2"/>
  <c r="CV132" i="2"/>
  <c r="CV75" i="2" s="1"/>
  <c r="CU5" i="2"/>
  <c r="CV90" i="2"/>
  <c r="CV71" i="2" s="1"/>
  <c r="CV69" i="2"/>
  <c r="CV146" i="2"/>
  <c r="CV104" i="2" s="1"/>
  <c r="CV70" i="2"/>
  <c r="CV3" i="2"/>
  <c r="CV10" i="2"/>
  <c r="U140" i="2" l="1"/>
  <c r="U26" i="2" s="1"/>
  <c r="U27" i="2" s="1"/>
  <c r="U28" i="2" s="1"/>
  <c r="U29" i="2" s="1"/>
  <c r="T152" i="2"/>
  <c r="T144" i="2"/>
  <c r="H102" i="3"/>
  <c r="H93" i="3"/>
  <c r="S99" i="2"/>
  <c r="CT45" i="2"/>
  <c r="CT47" i="2" s="1"/>
  <c r="CU9" i="2"/>
  <c r="CU11" i="2" s="1"/>
  <c r="CU12" i="2" s="1"/>
  <c r="CU13" i="2" s="1"/>
  <c r="CU14" i="2" s="1"/>
  <c r="CU18" i="2"/>
  <c r="CU19" i="2"/>
  <c r="CU17" i="2"/>
  <c r="CT20" i="2"/>
  <c r="CT22" i="2" s="1"/>
  <c r="CT23" i="2" s="1"/>
  <c r="CT38" i="2"/>
  <c r="CT120" i="2" s="1"/>
  <c r="CS121" i="2"/>
  <c r="CS122" i="2" s="1"/>
  <c r="CS65" i="2" s="1"/>
  <c r="CT37" i="2"/>
  <c r="CT119" i="2" s="1"/>
  <c r="CV91" i="2"/>
  <c r="CV72" i="2"/>
  <c r="CW146" i="2"/>
  <c r="CW104" i="2" s="1"/>
  <c r="CW70" i="2"/>
  <c r="CW69" i="2"/>
  <c r="CW3" i="2"/>
  <c r="CW10" i="2"/>
  <c r="CX2" i="2"/>
  <c r="CW132" i="2"/>
  <c r="CW75" i="2" s="1"/>
  <c r="CV5" i="2"/>
  <c r="CW90" i="2"/>
  <c r="CW71" i="2" s="1"/>
  <c r="U141" i="2" l="1"/>
  <c r="V138" i="2" s="1"/>
  <c r="U31" i="2"/>
  <c r="U63" i="2"/>
  <c r="U66" i="2" s="1"/>
  <c r="U55" i="2"/>
  <c r="U88" i="2"/>
  <c r="U92" i="2" s="1"/>
  <c r="U30" i="2"/>
  <c r="S100" i="2"/>
  <c r="H95" i="3" s="1"/>
  <c r="H94" i="3"/>
  <c r="T153" i="2"/>
  <c r="CT121" i="2"/>
  <c r="CT122" i="2" s="1"/>
  <c r="CT65" i="2" s="1"/>
  <c r="CU38" i="2"/>
  <c r="CU120" i="2" s="1"/>
  <c r="CU37" i="2"/>
  <c r="CU119" i="2" s="1"/>
  <c r="CU45" i="2"/>
  <c r="CU47" i="2" s="1"/>
  <c r="CV18" i="2"/>
  <c r="CV9" i="2"/>
  <c r="CV11" i="2" s="1"/>
  <c r="CV12" i="2" s="1"/>
  <c r="CV13" i="2" s="1"/>
  <c r="CV14" i="2" s="1"/>
  <c r="CV17" i="2"/>
  <c r="CV19" i="2"/>
  <c r="CU20" i="2"/>
  <c r="CU22" i="2" s="1"/>
  <c r="CW91" i="2"/>
  <c r="CW72" i="2"/>
  <c r="CV126" i="2"/>
  <c r="CW5" i="2"/>
  <c r="CX132" i="2"/>
  <c r="CX75" i="2" s="1"/>
  <c r="CX90" i="2"/>
  <c r="CX71" i="2" s="1"/>
  <c r="CY2" i="2"/>
  <c r="CX10" i="2"/>
  <c r="CX146" i="2"/>
  <c r="CX104" i="2" s="1"/>
  <c r="CX3" i="2"/>
  <c r="CX69" i="2"/>
  <c r="CX70" i="2"/>
  <c r="S101" i="2" l="1"/>
  <c r="S78" i="2" s="1"/>
  <c r="U133" i="2"/>
  <c r="T106" i="2"/>
  <c r="T96" i="2"/>
  <c r="T97" i="2" s="1"/>
  <c r="T147" i="2" s="1"/>
  <c r="H103" i="3"/>
  <c r="H104" i="3" s="1"/>
  <c r="H105" i="3" s="1"/>
  <c r="T154" i="2"/>
  <c r="U151" i="2" s="1"/>
  <c r="CU23" i="2"/>
  <c r="CU121" i="2"/>
  <c r="CU122" i="2" s="1"/>
  <c r="CU65" i="2" s="1"/>
  <c r="CV38" i="2"/>
  <c r="CV120" i="2" s="1"/>
  <c r="CV37" i="2"/>
  <c r="CV119" i="2" s="1"/>
  <c r="CV45" i="2"/>
  <c r="CV121" i="2" s="1"/>
  <c r="CW9" i="2"/>
  <c r="CW11" i="2" s="1"/>
  <c r="CW12" i="2" s="1"/>
  <c r="CW13" i="2" s="1"/>
  <c r="CW14" i="2" s="1"/>
  <c r="CW19" i="2"/>
  <c r="CW17" i="2"/>
  <c r="CW18" i="2"/>
  <c r="CV20" i="2"/>
  <c r="CV22" i="2" s="1"/>
  <c r="CX91" i="2"/>
  <c r="CX72" i="2"/>
  <c r="CX126" i="2" s="1"/>
  <c r="CY3" i="2"/>
  <c r="CY10" i="2"/>
  <c r="CZ2" i="2"/>
  <c r="CY90" i="2"/>
  <c r="CY69" i="2"/>
  <c r="O65" i="3" s="1"/>
  <c r="CY70" i="2"/>
  <c r="O66" i="3" s="1"/>
  <c r="CX5" i="2"/>
  <c r="CY146" i="2"/>
  <c r="CY104" i="2" s="1"/>
  <c r="CY132" i="2"/>
  <c r="CY75" i="2" s="1"/>
  <c r="O71" i="3" s="1"/>
  <c r="CW126" i="2"/>
  <c r="H96" i="3" l="1"/>
  <c r="S108" i="2"/>
  <c r="S109" i="2" s="1"/>
  <c r="S114" i="2" s="1"/>
  <c r="H74" i="3"/>
  <c r="S54" i="2"/>
  <c r="S56" i="2" s="1"/>
  <c r="S79" i="2"/>
  <c r="T107" i="2"/>
  <c r="T98" i="2"/>
  <c r="T99" i="2" s="1"/>
  <c r="T100" i="2" s="1"/>
  <c r="T101" i="2" s="1"/>
  <c r="U134" i="2"/>
  <c r="U76" i="2" s="1"/>
  <c r="CY71" i="2"/>
  <c r="O67" i="3" s="1"/>
  <c r="O68" i="3" s="1"/>
  <c r="CV23" i="2"/>
  <c r="CV122" i="2"/>
  <c r="CV65" i="2" s="1"/>
  <c r="CW37" i="2"/>
  <c r="CW119" i="2" s="1"/>
  <c r="CW45" i="2"/>
  <c r="CW47" i="2" s="1"/>
  <c r="CW38" i="2"/>
  <c r="CW120" i="2" s="1"/>
  <c r="CV47" i="2"/>
  <c r="CX9" i="2"/>
  <c r="CX11" i="2" s="1"/>
  <c r="CX12" i="2" s="1"/>
  <c r="CX13" i="2" s="1"/>
  <c r="CX14" i="2" s="1"/>
  <c r="CX18" i="2"/>
  <c r="CX19" i="2"/>
  <c r="CX17" i="2"/>
  <c r="CW20" i="2"/>
  <c r="CW22" i="2" s="1"/>
  <c r="CY91" i="2"/>
  <c r="CZ10" i="2"/>
  <c r="CZ69" i="2"/>
  <c r="CZ132" i="2"/>
  <c r="CZ75" i="2" s="1"/>
  <c r="DA2" i="2"/>
  <c r="CZ90" i="2"/>
  <c r="CZ71" i="2" s="1"/>
  <c r="CZ3" i="2"/>
  <c r="CZ146" i="2"/>
  <c r="CZ104" i="2" s="1"/>
  <c r="CY5" i="2"/>
  <c r="CZ70" i="2"/>
  <c r="S113" i="2" l="1"/>
  <c r="S110" i="2"/>
  <c r="S111" i="2" s="1"/>
  <c r="H106" i="3" s="1"/>
  <c r="U135" i="2"/>
  <c r="U93" i="2"/>
  <c r="T78" i="2"/>
  <c r="T54" i="2" s="1"/>
  <c r="T108" i="2"/>
  <c r="H75" i="3"/>
  <c r="S81" i="2"/>
  <c r="S83" i="2" s="1"/>
  <c r="CY72" i="2"/>
  <c r="CY126" i="2" s="1"/>
  <c r="CW121" i="2"/>
  <c r="CW122" i="2" s="1"/>
  <c r="CW65" i="2" s="1"/>
  <c r="CX45" i="2"/>
  <c r="CX121" i="2" s="1"/>
  <c r="CW23" i="2"/>
  <c r="CX38" i="2"/>
  <c r="CX120" i="2" s="1"/>
  <c r="CX37" i="2"/>
  <c r="CX119" i="2" s="1"/>
  <c r="CY18" i="2"/>
  <c r="CY17" i="2"/>
  <c r="CY19" i="2"/>
  <c r="CY9" i="2"/>
  <c r="CY11" i="2" s="1"/>
  <c r="CY12" i="2" s="1"/>
  <c r="CY13" i="2" s="1"/>
  <c r="CY14" i="2" s="1"/>
  <c r="CX20" i="2"/>
  <c r="CX22" i="2" s="1"/>
  <c r="CZ91" i="2"/>
  <c r="CZ72" i="2"/>
  <c r="CZ5" i="2"/>
  <c r="DA90" i="2"/>
  <c r="DA71" i="2" s="1"/>
  <c r="DA70" i="2"/>
  <c r="DA10" i="2"/>
  <c r="DA3" i="2"/>
  <c r="DA69" i="2"/>
  <c r="DB2" i="2"/>
  <c r="DA132" i="2"/>
  <c r="DA75" i="2" s="1"/>
  <c r="DA146" i="2"/>
  <c r="DA104" i="2" s="1"/>
  <c r="T82" i="2" l="1"/>
  <c r="S36" i="2"/>
  <c r="S39" i="2" s="1"/>
  <c r="S42" i="2" s="1"/>
  <c r="S58" i="2" s="1"/>
  <c r="U94" i="2"/>
  <c r="U95" i="2" s="1"/>
  <c r="V139" i="2"/>
  <c r="U48" i="2"/>
  <c r="U49" i="2" s="1"/>
  <c r="U50" i="2" s="1"/>
  <c r="V131" i="2"/>
  <c r="CX47" i="2"/>
  <c r="CX23" i="2"/>
  <c r="CY38" i="2"/>
  <c r="CY120" i="2" s="1"/>
  <c r="CY37" i="2"/>
  <c r="CY119" i="2" s="1"/>
  <c r="CY45" i="2"/>
  <c r="CY121" i="2" s="1"/>
  <c r="CX122" i="2"/>
  <c r="CX65" i="2" s="1"/>
  <c r="CZ18" i="2"/>
  <c r="CZ9" i="2"/>
  <c r="CZ11" i="2" s="1"/>
  <c r="CZ12" i="2" s="1"/>
  <c r="CZ13" i="2" s="1"/>
  <c r="CZ14" i="2" s="1"/>
  <c r="CZ19" i="2"/>
  <c r="CZ17" i="2"/>
  <c r="CY20" i="2"/>
  <c r="CY22" i="2" s="1"/>
  <c r="DA91" i="2"/>
  <c r="DA72" i="2"/>
  <c r="DA126" i="2" s="1"/>
  <c r="CZ126" i="2"/>
  <c r="DB69" i="2"/>
  <c r="DB3" i="2"/>
  <c r="DB90" i="2"/>
  <c r="DB71" i="2" s="1"/>
  <c r="DB10" i="2"/>
  <c r="DC2" i="2"/>
  <c r="DA5" i="2"/>
  <c r="DB70" i="2"/>
  <c r="DB146" i="2"/>
  <c r="DB104" i="2" s="1"/>
  <c r="DB132" i="2"/>
  <c r="DB75" i="2" s="1"/>
  <c r="V140" i="2" l="1"/>
  <c r="V26" i="2" s="1"/>
  <c r="V27" i="2" s="1"/>
  <c r="V28" i="2" s="1"/>
  <c r="V29" i="2" s="1"/>
  <c r="I78" i="3"/>
  <c r="T145" i="2"/>
  <c r="CY47" i="2"/>
  <c r="CY23" i="2"/>
  <c r="CY122" i="2"/>
  <c r="CY65" i="2" s="1"/>
  <c r="O61" i="3" s="1"/>
  <c r="CZ37" i="2"/>
  <c r="CZ119" i="2" s="1"/>
  <c r="CZ38" i="2"/>
  <c r="CZ120" i="2" s="1"/>
  <c r="CZ45" i="2"/>
  <c r="CZ47" i="2" s="1"/>
  <c r="CZ20" i="2"/>
  <c r="CZ22" i="2" s="1"/>
  <c r="DA18" i="2"/>
  <c r="DA19" i="2"/>
  <c r="DA17" i="2"/>
  <c r="DA9" i="2"/>
  <c r="DA11" i="2" s="1"/>
  <c r="DA12" i="2" s="1"/>
  <c r="DA13" i="2" s="1"/>
  <c r="DA14" i="2" s="1"/>
  <c r="DB72" i="2"/>
  <c r="DB91" i="2"/>
  <c r="DC132" i="2"/>
  <c r="DC75" i="2" s="1"/>
  <c r="DC10" i="2"/>
  <c r="DC69" i="2"/>
  <c r="DC146" i="2"/>
  <c r="DC104" i="2" s="1"/>
  <c r="DD2" i="2"/>
  <c r="DC90" i="2"/>
  <c r="DC71" i="2" s="1"/>
  <c r="DB5" i="2"/>
  <c r="DC70" i="2"/>
  <c r="DC3" i="2"/>
  <c r="V141" i="2" l="1"/>
  <c r="W138" i="2" s="1"/>
  <c r="T105" i="2"/>
  <c r="T109" i="2" s="1"/>
  <c r="T77" i="2"/>
  <c r="T148" i="2"/>
  <c r="V55" i="2"/>
  <c r="V88" i="2"/>
  <c r="V30" i="2"/>
  <c r="V63" i="2"/>
  <c r="V66" i="2" s="1"/>
  <c r="V31" i="2"/>
  <c r="CZ23" i="2"/>
  <c r="CZ121" i="2"/>
  <c r="CZ122" i="2" s="1"/>
  <c r="CZ65" i="2" s="1"/>
  <c r="DA20" i="2"/>
  <c r="DA22" i="2" s="1"/>
  <c r="DA45" i="2"/>
  <c r="DA47" i="2" s="1"/>
  <c r="DA38" i="2"/>
  <c r="DA120" i="2" s="1"/>
  <c r="DA37" i="2"/>
  <c r="DA119" i="2" s="1"/>
  <c r="DB9" i="2"/>
  <c r="DB11" i="2" s="1"/>
  <c r="DB12" i="2" s="1"/>
  <c r="DB13" i="2" s="1"/>
  <c r="DB14" i="2" s="1"/>
  <c r="DB17" i="2"/>
  <c r="DB18" i="2"/>
  <c r="DB19" i="2"/>
  <c r="DC91" i="2"/>
  <c r="DC72" i="2"/>
  <c r="DD90" i="2"/>
  <c r="DD71" i="2" s="1"/>
  <c r="DE2" i="2"/>
  <c r="DD70" i="2"/>
  <c r="DD146" i="2"/>
  <c r="DD104" i="2" s="1"/>
  <c r="DC5" i="2"/>
  <c r="DD69" i="2"/>
  <c r="DD10" i="2"/>
  <c r="DD132" i="2"/>
  <c r="DD75" i="2" s="1"/>
  <c r="DD3" i="2"/>
  <c r="DB126" i="2"/>
  <c r="U144" i="2" l="1"/>
  <c r="U152" i="2"/>
  <c r="U153" i="2" s="1"/>
  <c r="T53" i="2"/>
  <c r="T56" i="2" s="1"/>
  <c r="T79" i="2"/>
  <c r="T81" i="2" s="1"/>
  <c r="T114" i="2"/>
  <c r="T113" i="2"/>
  <c r="T110" i="2"/>
  <c r="T111" i="2" s="1"/>
  <c r="DA23" i="2"/>
  <c r="DA121" i="2"/>
  <c r="DA122" i="2" s="1"/>
  <c r="DA65" i="2" s="1"/>
  <c r="DB45" i="2"/>
  <c r="DB121" i="2" s="1"/>
  <c r="DB38" i="2"/>
  <c r="DB120" i="2" s="1"/>
  <c r="DB37" i="2"/>
  <c r="DB119" i="2" s="1"/>
  <c r="DC18" i="2"/>
  <c r="DC19" i="2"/>
  <c r="DC9" i="2"/>
  <c r="DC11" i="2" s="1"/>
  <c r="DC12" i="2" s="1"/>
  <c r="DC13" i="2" s="1"/>
  <c r="DC14" i="2" s="1"/>
  <c r="DC17" i="2"/>
  <c r="DB20" i="2"/>
  <c r="DB22" i="2" s="1"/>
  <c r="DB47" i="2"/>
  <c r="DD91" i="2"/>
  <c r="DD72" i="2"/>
  <c r="DD126" i="2" s="1"/>
  <c r="DE146" i="2"/>
  <c r="DE104" i="2" s="1"/>
  <c r="DE3" i="2"/>
  <c r="DE90" i="2"/>
  <c r="DE71" i="2" s="1"/>
  <c r="DE132" i="2"/>
  <c r="DE75" i="2" s="1"/>
  <c r="DE69" i="2"/>
  <c r="DE10" i="2"/>
  <c r="DF2" i="2"/>
  <c r="DE70" i="2"/>
  <c r="DD5" i="2"/>
  <c r="DC126" i="2"/>
  <c r="I77" i="3" l="1"/>
  <c r="T83" i="2"/>
  <c r="U154" i="2"/>
  <c r="V151" i="2" s="1"/>
  <c r="U96" i="2"/>
  <c r="U97" i="2" s="1"/>
  <c r="U147" i="2" s="1"/>
  <c r="U106" i="2"/>
  <c r="DB23" i="2"/>
  <c r="DB122" i="2"/>
  <c r="DB65" i="2" s="1"/>
  <c r="DC45" i="2"/>
  <c r="DC121" i="2" s="1"/>
  <c r="DC38" i="2"/>
  <c r="DC120" i="2" s="1"/>
  <c r="DC20" i="2"/>
  <c r="DC22" i="2" s="1"/>
  <c r="DC23" i="2" s="1"/>
  <c r="DC37" i="2"/>
  <c r="DC119" i="2" s="1"/>
  <c r="DD9" i="2"/>
  <c r="DD11" i="2" s="1"/>
  <c r="DD12" i="2" s="1"/>
  <c r="DD13" i="2" s="1"/>
  <c r="DD14" i="2" s="1"/>
  <c r="DD18" i="2"/>
  <c r="DD17" i="2"/>
  <c r="DD19" i="2"/>
  <c r="DE91" i="2"/>
  <c r="DE72" i="2"/>
  <c r="DF10" i="2"/>
  <c r="DF146" i="2"/>
  <c r="DF104" i="2" s="1"/>
  <c r="DF132" i="2"/>
  <c r="DF75" i="2" s="1"/>
  <c r="DE5" i="2"/>
  <c r="DF90" i="2"/>
  <c r="DF71" i="2" s="1"/>
  <c r="DG2" i="2"/>
  <c r="DF70" i="2"/>
  <c r="DF3" i="2"/>
  <c r="DF69" i="2"/>
  <c r="DC47" i="2" l="1"/>
  <c r="U98" i="2"/>
  <c r="U99" i="2" s="1"/>
  <c r="U100" i="2" s="1"/>
  <c r="U101" i="2" s="1"/>
  <c r="U107" i="2"/>
  <c r="U82" i="2"/>
  <c r="U145" i="2" s="1"/>
  <c r="T36" i="2"/>
  <c r="T39" i="2" s="1"/>
  <c r="T42" i="2" s="1"/>
  <c r="T58" i="2" s="1"/>
  <c r="I79" i="3"/>
  <c r="DD38" i="2"/>
  <c r="DD120" i="2" s="1"/>
  <c r="DD37" i="2"/>
  <c r="DD119" i="2" s="1"/>
  <c r="DD45" i="2"/>
  <c r="DD121" i="2" s="1"/>
  <c r="DC122" i="2"/>
  <c r="DC65" i="2" s="1"/>
  <c r="DD20" i="2"/>
  <c r="DD22" i="2" s="1"/>
  <c r="DE17" i="2"/>
  <c r="DE9" i="2"/>
  <c r="DE11" i="2" s="1"/>
  <c r="DE12" i="2" s="1"/>
  <c r="DE13" i="2" s="1"/>
  <c r="DE14" i="2" s="1"/>
  <c r="DE18" i="2"/>
  <c r="DE19" i="2"/>
  <c r="DF91" i="2"/>
  <c r="DF72" i="2"/>
  <c r="DE126" i="2"/>
  <c r="DG90" i="2"/>
  <c r="DG71" i="2" s="1"/>
  <c r="DG10" i="2"/>
  <c r="DG132" i="2"/>
  <c r="DG75" i="2" s="1"/>
  <c r="DG69" i="2"/>
  <c r="DG70" i="2"/>
  <c r="DG146" i="2"/>
  <c r="DG104" i="2" s="1"/>
  <c r="DG3" i="2"/>
  <c r="DF5" i="2"/>
  <c r="DH2" i="2"/>
  <c r="U105" i="2" l="1"/>
  <c r="U77" i="2"/>
  <c r="U148" i="2"/>
  <c r="U78" i="2"/>
  <c r="U54" i="2" s="1"/>
  <c r="U108" i="2"/>
  <c r="DD23" i="2"/>
  <c r="DD122" i="2"/>
  <c r="DD65" i="2" s="1"/>
  <c r="DD47" i="2"/>
  <c r="DE37" i="2"/>
  <c r="DE119" i="2" s="1"/>
  <c r="DE38" i="2"/>
  <c r="DE120" i="2" s="1"/>
  <c r="DE45" i="2"/>
  <c r="DE47" i="2" s="1"/>
  <c r="DF17" i="2"/>
  <c r="DF9" i="2"/>
  <c r="DF11" i="2" s="1"/>
  <c r="DF12" i="2" s="1"/>
  <c r="DF13" i="2" s="1"/>
  <c r="DF14" i="2" s="1"/>
  <c r="DF19" i="2"/>
  <c r="DF18" i="2"/>
  <c r="DE20" i="2"/>
  <c r="DE22" i="2" s="1"/>
  <c r="DG91" i="2"/>
  <c r="DG72" i="2"/>
  <c r="DF126" i="2"/>
  <c r="DI2" i="2"/>
  <c r="DH3" i="2"/>
  <c r="DH10" i="2"/>
  <c r="DH69" i="2"/>
  <c r="DG5" i="2"/>
  <c r="DH70" i="2"/>
  <c r="DH132" i="2"/>
  <c r="DH75" i="2" s="1"/>
  <c r="DH146" i="2"/>
  <c r="DH104" i="2" s="1"/>
  <c r="DH90" i="2"/>
  <c r="DH71" i="2" s="1"/>
  <c r="V152" i="2" l="1"/>
  <c r="V144" i="2"/>
  <c r="U53" i="2"/>
  <c r="U56" i="2" s="1"/>
  <c r="U79" i="2"/>
  <c r="U81" i="2" s="1"/>
  <c r="U83" i="2" s="1"/>
  <c r="U109" i="2"/>
  <c r="DE23" i="2"/>
  <c r="DE121" i="2"/>
  <c r="DE122" i="2" s="1"/>
  <c r="DE65" i="2" s="1"/>
  <c r="DF38" i="2"/>
  <c r="DF120" i="2" s="1"/>
  <c r="DF45" i="2"/>
  <c r="DF47" i="2" s="1"/>
  <c r="DF37" i="2"/>
  <c r="DF119" i="2" s="1"/>
  <c r="DG18" i="2"/>
  <c r="DG19" i="2"/>
  <c r="DG17" i="2"/>
  <c r="DG9" i="2"/>
  <c r="DG11" i="2" s="1"/>
  <c r="DG12" i="2" s="1"/>
  <c r="DG13" i="2" s="1"/>
  <c r="DG14" i="2" s="1"/>
  <c r="DF20" i="2"/>
  <c r="DF22" i="2" s="1"/>
  <c r="DH91" i="2"/>
  <c r="DH72" i="2"/>
  <c r="DH126" i="2" s="1"/>
  <c r="DG126" i="2"/>
  <c r="DI90" i="2"/>
  <c r="DI71" i="2" s="1"/>
  <c r="DI69" i="2"/>
  <c r="DI132" i="2"/>
  <c r="DI75" i="2" s="1"/>
  <c r="DI3" i="2"/>
  <c r="DI70" i="2"/>
  <c r="DI146" i="2"/>
  <c r="DI104" i="2" s="1"/>
  <c r="DH5" i="2"/>
  <c r="DI10" i="2"/>
  <c r="DJ2" i="2"/>
  <c r="U110" i="2" l="1"/>
  <c r="U111" i="2" s="1"/>
  <c r="U114" i="2"/>
  <c r="U113" i="2"/>
  <c r="U36" i="2"/>
  <c r="U39" i="2" s="1"/>
  <c r="U42" i="2" s="1"/>
  <c r="U58" i="2" s="1"/>
  <c r="V82" i="2"/>
  <c r="DF23" i="2"/>
  <c r="DF121" i="2"/>
  <c r="DF122" i="2" s="1"/>
  <c r="DF65" i="2" s="1"/>
  <c r="DG45" i="2"/>
  <c r="DG121" i="2" s="1"/>
  <c r="DG20" i="2"/>
  <c r="DG22" i="2" s="1"/>
  <c r="DG38" i="2"/>
  <c r="DG120" i="2" s="1"/>
  <c r="DG37" i="2"/>
  <c r="DG119" i="2" s="1"/>
  <c r="DH9" i="2"/>
  <c r="DH11" i="2" s="1"/>
  <c r="DH12" i="2" s="1"/>
  <c r="DH13" i="2" s="1"/>
  <c r="DH14" i="2" s="1"/>
  <c r="DH19" i="2"/>
  <c r="DH17" i="2"/>
  <c r="DH18" i="2"/>
  <c r="DI72" i="2"/>
  <c r="DI91" i="2"/>
  <c r="DJ69" i="2"/>
  <c r="DJ3" i="2"/>
  <c r="DJ132" i="2"/>
  <c r="DJ75" i="2" s="1"/>
  <c r="DJ10" i="2"/>
  <c r="DJ90" i="2"/>
  <c r="DJ71" i="2" s="1"/>
  <c r="DI5" i="2"/>
  <c r="DJ70" i="2"/>
  <c r="DJ146" i="2"/>
  <c r="DJ104" i="2" s="1"/>
  <c r="DK2" i="2"/>
  <c r="DG47" i="2" l="1"/>
  <c r="DG23" i="2"/>
  <c r="DH37" i="2"/>
  <c r="DH119" i="2" s="1"/>
  <c r="DH45" i="2"/>
  <c r="DH121" i="2" s="1"/>
  <c r="DG122" i="2"/>
  <c r="DG65" i="2" s="1"/>
  <c r="DH38" i="2"/>
  <c r="DH120" i="2" s="1"/>
  <c r="DH20" i="2"/>
  <c r="DH22" i="2" s="1"/>
  <c r="DH23" i="2" s="1"/>
  <c r="DI19" i="2"/>
  <c r="DI9" i="2"/>
  <c r="DI11" i="2" s="1"/>
  <c r="DI12" i="2" s="1"/>
  <c r="DI13" i="2" s="1"/>
  <c r="DI14" i="2" s="1"/>
  <c r="DI17" i="2"/>
  <c r="DI18" i="2"/>
  <c r="DJ91" i="2"/>
  <c r="DJ72" i="2"/>
  <c r="DK70" i="2"/>
  <c r="P66" i="3" s="1"/>
  <c r="DK69" i="2"/>
  <c r="P65" i="3" s="1"/>
  <c r="DL2" i="2"/>
  <c r="DJ5" i="2"/>
  <c r="DK3" i="2"/>
  <c r="DK146" i="2"/>
  <c r="DK104" i="2" s="1"/>
  <c r="DK10" i="2"/>
  <c r="DK132" i="2"/>
  <c r="DK75" i="2" s="1"/>
  <c r="P71" i="3" s="1"/>
  <c r="DK90" i="2"/>
  <c r="DI126" i="2"/>
  <c r="DK71" i="2" l="1"/>
  <c r="DK72" i="2" s="1"/>
  <c r="DK126" i="2" s="1"/>
  <c r="DH47" i="2"/>
  <c r="DI38" i="2"/>
  <c r="DI120" i="2" s="1"/>
  <c r="DI37" i="2"/>
  <c r="DI119" i="2" s="1"/>
  <c r="DI45" i="2"/>
  <c r="DI47" i="2" s="1"/>
  <c r="DH122" i="2"/>
  <c r="DH65" i="2" s="1"/>
  <c r="DJ17" i="2"/>
  <c r="DJ18" i="2"/>
  <c r="DJ19" i="2"/>
  <c r="DJ9" i="2"/>
  <c r="DJ11" i="2" s="1"/>
  <c r="DJ12" i="2" s="1"/>
  <c r="DJ13" i="2" s="1"/>
  <c r="DJ14" i="2" s="1"/>
  <c r="DI20" i="2"/>
  <c r="DI22" i="2" s="1"/>
  <c r="DK91" i="2"/>
  <c r="DJ126" i="2"/>
  <c r="DL69" i="2"/>
  <c r="DL146" i="2"/>
  <c r="DL104" i="2" s="1"/>
  <c r="DM2" i="2"/>
  <c r="DL132" i="2"/>
  <c r="DL75" i="2" s="1"/>
  <c r="DL70" i="2"/>
  <c r="DL10" i="2"/>
  <c r="DL90" i="2"/>
  <c r="DL71" i="2" s="1"/>
  <c r="DK5" i="2"/>
  <c r="DL3" i="2"/>
  <c r="P67" i="3" l="1"/>
  <c r="P68" i="3" s="1"/>
  <c r="DI121" i="2"/>
  <c r="DI122" i="2" s="1"/>
  <c r="DI65" i="2" s="1"/>
  <c r="DI23" i="2"/>
  <c r="DJ38" i="2"/>
  <c r="DJ120" i="2" s="1"/>
  <c r="DJ45" i="2"/>
  <c r="DJ47" i="2" s="1"/>
  <c r="DJ37" i="2"/>
  <c r="DJ119" i="2" s="1"/>
  <c r="DK17" i="2"/>
  <c r="DK18" i="2"/>
  <c r="DK19" i="2"/>
  <c r="DK9" i="2"/>
  <c r="DK11" i="2" s="1"/>
  <c r="DK12" i="2" s="1"/>
  <c r="DK13" i="2" s="1"/>
  <c r="DK14" i="2" s="1"/>
  <c r="DJ20" i="2"/>
  <c r="DJ22" i="2" s="1"/>
  <c r="DL91" i="2"/>
  <c r="DL72" i="2"/>
  <c r="DM132" i="2"/>
  <c r="DM75" i="2" s="1"/>
  <c r="DM69" i="2"/>
  <c r="DN2" i="2"/>
  <c r="DM10" i="2"/>
  <c r="DM3" i="2"/>
  <c r="DM146" i="2"/>
  <c r="DM104" i="2" s="1"/>
  <c r="DM90" i="2"/>
  <c r="DM71" i="2" s="1"/>
  <c r="DL5" i="2"/>
  <c r="DM70" i="2"/>
  <c r="DJ23" i="2" l="1"/>
  <c r="DJ121" i="2"/>
  <c r="DJ122" i="2" s="1"/>
  <c r="DJ65" i="2" s="1"/>
  <c r="DK37" i="2"/>
  <c r="DK119" i="2" s="1"/>
  <c r="DK38" i="2"/>
  <c r="DK120" i="2" s="1"/>
  <c r="DK45" i="2"/>
  <c r="DK47" i="2" s="1"/>
  <c r="DL17" i="2"/>
  <c r="DL18" i="2"/>
  <c r="DL9" i="2"/>
  <c r="DL11" i="2" s="1"/>
  <c r="DL12" i="2" s="1"/>
  <c r="DL13" i="2" s="1"/>
  <c r="DL14" i="2" s="1"/>
  <c r="DL19" i="2"/>
  <c r="DK20" i="2"/>
  <c r="DK22" i="2" s="1"/>
  <c r="DM91" i="2"/>
  <c r="DM72" i="2"/>
  <c r="DN69" i="2"/>
  <c r="DN3" i="2"/>
  <c r="DM5" i="2"/>
  <c r="DN90" i="2"/>
  <c r="DN71" i="2" s="1"/>
  <c r="DN10" i="2"/>
  <c r="DN132" i="2"/>
  <c r="DN75" i="2" s="1"/>
  <c r="DN70" i="2"/>
  <c r="DN146" i="2"/>
  <c r="DN104" i="2" s="1"/>
  <c r="DO2" i="2"/>
  <c r="DL126" i="2"/>
  <c r="DK23" i="2" l="1"/>
  <c r="DK121" i="2"/>
  <c r="DK122" i="2" s="1"/>
  <c r="DK65" i="2" s="1"/>
  <c r="P61" i="3" s="1"/>
  <c r="DL37" i="2"/>
  <c r="DL119" i="2" s="1"/>
  <c r="DL38" i="2"/>
  <c r="DL120" i="2" s="1"/>
  <c r="DL45" i="2"/>
  <c r="DL121" i="2" s="1"/>
  <c r="DM9" i="2"/>
  <c r="DM11" i="2" s="1"/>
  <c r="DM12" i="2" s="1"/>
  <c r="DM13" i="2" s="1"/>
  <c r="DM14" i="2" s="1"/>
  <c r="DM17" i="2"/>
  <c r="DM19" i="2"/>
  <c r="DM18" i="2"/>
  <c r="DL20" i="2"/>
  <c r="DL22" i="2" s="1"/>
  <c r="DN91" i="2"/>
  <c r="DN72" i="2"/>
  <c r="DM126" i="2"/>
  <c r="DO132" i="2"/>
  <c r="DO75" i="2" s="1"/>
  <c r="DP2" i="2"/>
  <c r="DO69" i="2"/>
  <c r="DN5" i="2"/>
  <c r="DO90" i="2"/>
  <c r="DO71" i="2" s="1"/>
  <c r="DO146" i="2"/>
  <c r="DO104" i="2" s="1"/>
  <c r="DO3" i="2"/>
  <c r="DO70" i="2"/>
  <c r="DO10" i="2"/>
  <c r="DL23" i="2" l="1"/>
  <c r="DM38" i="2"/>
  <c r="DM120" i="2" s="1"/>
  <c r="DL47" i="2"/>
  <c r="DL122" i="2"/>
  <c r="DL65" i="2" s="1"/>
  <c r="DM45" i="2"/>
  <c r="DM47" i="2" s="1"/>
  <c r="DM37" i="2"/>
  <c r="DM119" i="2" s="1"/>
  <c r="DM20" i="2"/>
  <c r="DM22" i="2" s="1"/>
  <c r="DM23" i="2" s="1"/>
  <c r="DN19" i="2"/>
  <c r="DN18" i="2"/>
  <c r="DN17" i="2"/>
  <c r="DN9" i="2"/>
  <c r="DN11" i="2" s="1"/>
  <c r="DN12" i="2" s="1"/>
  <c r="DN13" i="2" s="1"/>
  <c r="DN14" i="2" s="1"/>
  <c r="DO91" i="2"/>
  <c r="DO72" i="2"/>
  <c r="DN126" i="2"/>
  <c r="DP132" i="2"/>
  <c r="DP75" i="2" s="1"/>
  <c r="DP146" i="2"/>
  <c r="DP104" i="2" s="1"/>
  <c r="DP70" i="2"/>
  <c r="DP90" i="2"/>
  <c r="DP71" i="2" s="1"/>
  <c r="DQ2" i="2"/>
  <c r="DO5" i="2"/>
  <c r="DP69" i="2"/>
  <c r="DP10" i="2"/>
  <c r="DP3" i="2"/>
  <c r="DM121" i="2" l="1"/>
  <c r="DM122" i="2" s="1"/>
  <c r="DM65" i="2" s="1"/>
  <c r="DN45" i="2"/>
  <c r="DN47" i="2" s="1"/>
  <c r="DN20" i="2"/>
  <c r="DN22" i="2" s="1"/>
  <c r="DN37" i="2"/>
  <c r="DN119" i="2" s="1"/>
  <c r="DN38" i="2"/>
  <c r="DN120" i="2" s="1"/>
  <c r="DO18" i="2"/>
  <c r="DO17" i="2"/>
  <c r="DO9" i="2"/>
  <c r="DO11" i="2" s="1"/>
  <c r="DO12" i="2" s="1"/>
  <c r="DO13" i="2" s="1"/>
  <c r="DO14" i="2" s="1"/>
  <c r="DO19" i="2"/>
  <c r="DP72" i="2"/>
  <c r="DP91" i="2"/>
  <c r="DO126" i="2"/>
  <c r="DQ132" i="2"/>
  <c r="DQ75" i="2" s="1"/>
  <c r="DQ69" i="2"/>
  <c r="DQ146" i="2"/>
  <c r="DQ104" i="2" s="1"/>
  <c r="DQ3" i="2"/>
  <c r="DR2" i="2"/>
  <c r="DP5" i="2"/>
  <c r="DQ10" i="2"/>
  <c r="DQ70" i="2"/>
  <c r="DQ90" i="2"/>
  <c r="DQ71" i="2" s="1"/>
  <c r="DN23" i="2" l="1"/>
  <c r="DN121" i="2"/>
  <c r="DN122" i="2" s="1"/>
  <c r="DN65" i="2" s="1"/>
  <c r="DO37" i="2"/>
  <c r="DO119" i="2" s="1"/>
  <c r="DO20" i="2"/>
  <c r="DO22" i="2" s="1"/>
  <c r="DO45" i="2"/>
  <c r="DO47" i="2" s="1"/>
  <c r="DO38" i="2"/>
  <c r="DO120" i="2" s="1"/>
  <c r="DP9" i="2"/>
  <c r="DP11" i="2" s="1"/>
  <c r="DP12" i="2" s="1"/>
  <c r="DP13" i="2" s="1"/>
  <c r="DP14" i="2" s="1"/>
  <c r="DP18" i="2"/>
  <c r="DP19" i="2"/>
  <c r="DP17" i="2"/>
  <c r="DQ91" i="2"/>
  <c r="DQ72" i="2"/>
  <c r="DP126" i="2"/>
  <c r="DR90" i="2"/>
  <c r="DR71" i="2" s="1"/>
  <c r="DQ5" i="2"/>
  <c r="DS2" i="2"/>
  <c r="DR10" i="2"/>
  <c r="DR132" i="2"/>
  <c r="DR75" i="2" s="1"/>
  <c r="DR69" i="2"/>
  <c r="DR146" i="2"/>
  <c r="DR104" i="2" s="1"/>
  <c r="DR3" i="2"/>
  <c r="DR70" i="2"/>
  <c r="DO121" i="2" l="1"/>
  <c r="DO122" i="2" s="1"/>
  <c r="DO65" i="2" s="1"/>
  <c r="DO23" i="2"/>
  <c r="DP38" i="2"/>
  <c r="DP120" i="2" s="1"/>
  <c r="DP20" i="2"/>
  <c r="DP22" i="2" s="1"/>
  <c r="DP23" i="2" s="1"/>
  <c r="DP45" i="2"/>
  <c r="DP47" i="2" s="1"/>
  <c r="DP37" i="2"/>
  <c r="DP119" i="2" s="1"/>
  <c r="DQ18" i="2"/>
  <c r="DQ9" i="2"/>
  <c r="DQ11" i="2" s="1"/>
  <c r="DQ12" i="2" s="1"/>
  <c r="DQ13" i="2" s="1"/>
  <c r="DQ14" i="2" s="1"/>
  <c r="DQ17" i="2"/>
  <c r="DQ19" i="2"/>
  <c r="DR72" i="2"/>
  <c r="DR126" i="2" s="1"/>
  <c r="DR91" i="2"/>
  <c r="DQ126" i="2"/>
  <c r="DS132" i="2"/>
  <c r="DS75" i="2" s="1"/>
  <c r="DS10" i="2"/>
  <c r="DS90" i="2"/>
  <c r="DS71" i="2" s="1"/>
  <c r="DT2" i="2"/>
  <c r="DR5" i="2"/>
  <c r="DS70" i="2"/>
  <c r="DS69" i="2"/>
  <c r="DS146" i="2"/>
  <c r="DS104" i="2" s="1"/>
  <c r="DS3" i="2"/>
  <c r="DP121" i="2" l="1"/>
  <c r="DP122" i="2" s="1"/>
  <c r="DP65" i="2" s="1"/>
  <c r="DQ37" i="2"/>
  <c r="DQ119" i="2" s="1"/>
  <c r="DQ38" i="2"/>
  <c r="DQ120" i="2" s="1"/>
  <c r="DQ45" i="2"/>
  <c r="DQ47" i="2" s="1"/>
  <c r="DQ20" i="2"/>
  <c r="DQ22" i="2" s="1"/>
  <c r="DQ23" i="2" s="1"/>
  <c r="DR19" i="2"/>
  <c r="DR9" i="2"/>
  <c r="DR11" i="2" s="1"/>
  <c r="DR12" i="2" s="1"/>
  <c r="DR13" i="2" s="1"/>
  <c r="DR14" i="2" s="1"/>
  <c r="DR18" i="2"/>
  <c r="DR17" i="2"/>
  <c r="DS72" i="2"/>
  <c r="DS91" i="2"/>
  <c r="DT3" i="2"/>
  <c r="DT132" i="2"/>
  <c r="DT75" i="2" s="1"/>
  <c r="DS5" i="2"/>
  <c r="DT69" i="2"/>
  <c r="DT10" i="2"/>
  <c r="DT70" i="2"/>
  <c r="DU2" i="2"/>
  <c r="DT90" i="2"/>
  <c r="DT71" i="2" s="1"/>
  <c r="DT146" i="2"/>
  <c r="DT104" i="2" s="1"/>
  <c r="DQ121" i="2" l="1"/>
  <c r="DQ122" i="2" s="1"/>
  <c r="DQ65" i="2" s="1"/>
  <c r="DR37" i="2"/>
  <c r="DR119" i="2" s="1"/>
  <c r="DR45" i="2"/>
  <c r="DR47" i="2" s="1"/>
  <c r="DR38" i="2"/>
  <c r="DR120" i="2" s="1"/>
  <c r="DR20" i="2"/>
  <c r="DR22" i="2" s="1"/>
  <c r="DS19" i="2"/>
  <c r="DS17" i="2"/>
  <c r="DS18" i="2"/>
  <c r="DS9" i="2"/>
  <c r="DS11" i="2" s="1"/>
  <c r="DS12" i="2" s="1"/>
  <c r="DS13" i="2" s="1"/>
  <c r="DS14" i="2" s="1"/>
  <c r="DT91" i="2"/>
  <c r="DT72" i="2"/>
  <c r="DU132" i="2"/>
  <c r="DU75" i="2" s="1"/>
  <c r="DV2" i="2"/>
  <c r="DU146" i="2"/>
  <c r="DU104" i="2" s="1"/>
  <c r="DU90" i="2"/>
  <c r="DU71" i="2" s="1"/>
  <c r="DU69" i="2"/>
  <c r="DU10" i="2"/>
  <c r="DU3" i="2"/>
  <c r="DT5" i="2"/>
  <c r="DU70" i="2"/>
  <c r="DS126" i="2"/>
  <c r="DR121" i="2" l="1"/>
  <c r="DR122" i="2" s="1"/>
  <c r="DR65" i="2" s="1"/>
  <c r="DR23" i="2"/>
  <c r="DS37" i="2"/>
  <c r="DS119" i="2" s="1"/>
  <c r="DS45" i="2"/>
  <c r="DS47" i="2" s="1"/>
  <c r="DS38" i="2"/>
  <c r="DS120" i="2" s="1"/>
  <c r="DT18" i="2"/>
  <c r="DT9" i="2"/>
  <c r="DT11" i="2" s="1"/>
  <c r="DT12" i="2" s="1"/>
  <c r="DT13" i="2" s="1"/>
  <c r="DT14" i="2" s="1"/>
  <c r="DT19" i="2"/>
  <c r="DT17" i="2"/>
  <c r="DS20" i="2"/>
  <c r="DS22" i="2" s="1"/>
  <c r="DU91" i="2"/>
  <c r="DU72" i="2"/>
  <c r="DV70" i="2"/>
  <c r="DV146" i="2"/>
  <c r="DV104" i="2" s="1"/>
  <c r="DU5" i="2"/>
  <c r="DV69" i="2"/>
  <c r="DV10" i="2"/>
  <c r="DV3" i="2"/>
  <c r="DW2" i="2"/>
  <c r="DV132" i="2"/>
  <c r="DV75" i="2" s="1"/>
  <c r="DV90" i="2"/>
  <c r="DV71" i="2" s="1"/>
  <c r="DT126" i="2"/>
  <c r="DS121" i="2" l="1"/>
  <c r="DS122" i="2" s="1"/>
  <c r="DS65" i="2" s="1"/>
  <c r="DS23" i="2"/>
  <c r="DT37" i="2"/>
  <c r="DT119" i="2" s="1"/>
  <c r="DT45" i="2"/>
  <c r="DT121" i="2" s="1"/>
  <c r="DT38" i="2"/>
  <c r="DT120" i="2" s="1"/>
  <c r="DT20" i="2"/>
  <c r="DT22" i="2" s="1"/>
  <c r="DU19" i="2"/>
  <c r="DU18" i="2"/>
  <c r="DU17" i="2"/>
  <c r="DU9" i="2"/>
  <c r="DU11" i="2" s="1"/>
  <c r="DU12" i="2" s="1"/>
  <c r="DU13" i="2" s="1"/>
  <c r="DU14" i="2" s="1"/>
  <c r="DV91" i="2"/>
  <c r="DV72" i="2"/>
  <c r="DU126" i="2"/>
  <c r="DW132" i="2"/>
  <c r="DW75" i="2" s="1"/>
  <c r="Q71" i="3" s="1"/>
  <c r="DW3" i="2"/>
  <c r="DW69" i="2"/>
  <c r="Q65" i="3" s="1"/>
  <c r="DW10" i="2"/>
  <c r="DV5" i="2"/>
  <c r="DW146" i="2"/>
  <c r="DW104" i="2" s="1"/>
  <c r="DW90" i="2"/>
  <c r="DW70" i="2"/>
  <c r="Q66" i="3" s="1"/>
  <c r="DX2" i="2"/>
  <c r="DW71" i="2" l="1"/>
  <c r="DW72" i="2" s="1"/>
  <c r="DT47" i="2"/>
  <c r="DU37" i="2"/>
  <c r="DU119" i="2" s="1"/>
  <c r="DU45" i="2"/>
  <c r="DU47" i="2" s="1"/>
  <c r="DT23" i="2"/>
  <c r="DT122" i="2"/>
  <c r="DT65" i="2" s="1"/>
  <c r="DU38" i="2"/>
  <c r="DU120" i="2" s="1"/>
  <c r="DU20" i="2"/>
  <c r="DU22" i="2" s="1"/>
  <c r="DV19" i="2"/>
  <c r="DV18" i="2"/>
  <c r="DV9" i="2"/>
  <c r="DV11" i="2" s="1"/>
  <c r="DV12" i="2" s="1"/>
  <c r="DV13" i="2" s="1"/>
  <c r="DV14" i="2" s="1"/>
  <c r="DV17" i="2"/>
  <c r="DW91" i="2"/>
  <c r="DV126" i="2"/>
  <c r="DX3" i="2"/>
  <c r="DX132" i="2"/>
  <c r="DX75" i="2" s="1"/>
  <c r="DX70" i="2"/>
  <c r="DX69" i="2"/>
  <c r="DX146" i="2"/>
  <c r="DX104" i="2" s="1"/>
  <c r="DX90" i="2"/>
  <c r="DX71" i="2" s="1"/>
  <c r="DW5" i="2"/>
  <c r="DX10" i="2"/>
  <c r="DY2" i="2"/>
  <c r="Q67" i="3" l="1"/>
  <c r="Q68" i="3" s="1"/>
  <c r="DU121" i="2"/>
  <c r="DU122" i="2" s="1"/>
  <c r="DU65" i="2" s="1"/>
  <c r="DU23" i="2"/>
  <c r="DV45" i="2"/>
  <c r="DV121" i="2" s="1"/>
  <c r="DV37" i="2"/>
  <c r="DV119" i="2" s="1"/>
  <c r="DV20" i="2"/>
  <c r="DV22" i="2" s="1"/>
  <c r="DV23" i="2" s="1"/>
  <c r="DW9" i="2"/>
  <c r="DW11" i="2" s="1"/>
  <c r="DW12" i="2" s="1"/>
  <c r="DW13" i="2" s="1"/>
  <c r="DW14" i="2" s="1"/>
  <c r="DW17" i="2"/>
  <c r="DW19" i="2"/>
  <c r="DW18" i="2"/>
  <c r="DV38" i="2"/>
  <c r="DV120" i="2" s="1"/>
  <c r="DV47" i="2"/>
  <c r="DX91" i="2"/>
  <c r="DX72" i="2"/>
  <c r="DY3" i="2"/>
  <c r="DY146" i="2"/>
  <c r="DY104" i="2" s="1"/>
  <c r="DY10" i="2"/>
  <c r="DY90" i="2"/>
  <c r="DY71" i="2" s="1"/>
  <c r="DY69" i="2"/>
  <c r="DY70" i="2"/>
  <c r="DZ2" i="2"/>
  <c r="DX5" i="2"/>
  <c r="DY132" i="2"/>
  <c r="DY75" i="2" s="1"/>
  <c r="DW126" i="2"/>
  <c r="DW37" i="2" l="1"/>
  <c r="DW119" i="2" s="1"/>
  <c r="DW45" i="2"/>
  <c r="DW47" i="2" s="1"/>
  <c r="DW38" i="2"/>
  <c r="DW120" i="2" s="1"/>
  <c r="DV122" i="2"/>
  <c r="DV65" i="2" s="1"/>
  <c r="DX18" i="2"/>
  <c r="DX9" i="2"/>
  <c r="DX11" i="2" s="1"/>
  <c r="DX12" i="2" s="1"/>
  <c r="DX13" i="2" s="1"/>
  <c r="DX14" i="2" s="1"/>
  <c r="DX19" i="2"/>
  <c r="DX17" i="2"/>
  <c r="DW20" i="2"/>
  <c r="DW22" i="2" s="1"/>
  <c r="DW121" i="2"/>
  <c r="DY91" i="2"/>
  <c r="DY72" i="2"/>
  <c r="DX126" i="2"/>
  <c r="DZ3" i="2"/>
  <c r="DZ70" i="2"/>
  <c r="EA2" i="2"/>
  <c r="DZ132" i="2"/>
  <c r="DZ75" i="2" s="1"/>
  <c r="DZ10" i="2"/>
  <c r="DZ146" i="2"/>
  <c r="DZ104" i="2" s="1"/>
  <c r="DY5" i="2"/>
  <c r="DZ69" i="2"/>
  <c r="DZ90" i="2"/>
  <c r="DZ71" i="2" s="1"/>
  <c r="DW23" i="2" l="1"/>
  <c r="DW122" i="2"/>
  <c r="DW65" i="2" s="1"/>
  <c r="Q61" i="3" s="1"/>
  <c r="DX45" i="2"/>
  <c r="DX121" i="2" s="1"/>
  <c r="DX37" i="2"/>
  <c r="DX119" i="2" s="1"/>
  <c r="DX38" i="2"/>
  <c r="DX120" i="2" s="1"/>
  <c r="DX20" i="2"/>
  <c r="DX22" i="2" s="1"/>
  <c r="DX23" i="2" s="1"/>
  <c r="DY18" i="2"/>
  <c r="DY17" i="2"/>
  <c r="DY9" i="2"/>
  <c r="DY11" i="2" s="1"/>
  <c r="DY12" i="2" s="1"/>
  <c r="DY13" i="2" s="1"/>
  <c r="DY14" i="2" s="1"/>
  <c r="DY19" i="2"/>
  <c r="DZ91" i="2"/>
  <c r="DZ72" i="2"/>
  <c r="DY126" i="2"/>
  <c r="EA90" i="2"/>
  <c r="EA71" i="2" s="1"/>
  <c r="EA146" i="2"/>
  <c r="EA104" i="2" s="1"/>
  <c r="EA69" i="2"/>
  <c r="EA10" i="2"/>
  <c r="EA3" i="2"/>
  <c r="EA70" i="2"/>
  <c r="DZ5" i="2"/>
  <c r="EB2" i="2"/>
  <c r="EA132" i="2"/>
  <c r="EA75" i="2" s="1"/>
  <c r="DX47" i="2" l="1"/>
  <c r="DY37" i="2"/>
  <c r="DY119" i="2" s="1"/>
  <c r="DY45" i="2"/>
  <c r="DY47" i="2" s="1"/>
  <c r="DY38" i="2"/>
  <c r="DY120" i="2" s="1"/>
  <c r="DX122" i="2"/>
  <c r="DX65" i="2" s="1"/>
  <c r="DY20" i="2"/>
  <c r="DY22" i="2" s="1"/>
  <c r="DZ19" i="2"/>
  <c r="DZ9" i="2"/>
  <c r="DZ11" i="2" s="1"/>
  <c r="DZ12" i="2" s="1"/>
  <c r="DZ13" i="2" s="1"/>
  <c r="DZ14" i="2" s="1"/>
  <c r="DZ17" i="2"/>
  <c r="DZ18" i="2"/>
  <c r="EA91" i="2"/>
  <c r="EA72" i="2"/>
  <c r="DZ126" i="2"/>
  <c r="EB90" i="2"/>
  <c r="EB71" i="2" s="1"/>
  <c r="EA5" i="2"/>
  <c r="EC2" i="2"/>
  <c r="EB3" i="2"/>
  <c r="EB70" i="2"/>
  <c r="EB132" i="2"/>
  <c r="EB75" i="2" s="1"/>
  <c r="EB69" i="2"/>
  <c r="EB10" i="2"/>
  <c r="EB146" i="2"/>
  <c r="EB104" i="2" s="1"/>
  <c r="DY121" i="2" l="1"/>
  <c r="DY122" i="2" s="1"/>
  <c r="DY65" i="2" s="1"/>
  <c r="DY23" i="2"/>
  <c r="DZ45" i="2"/>
  <c r="DZ47" i="2" s="1"/>
  <c r="DZ38" i="2"/>
  <c r="DZ120" i="2" s="1"/>
  <c r="DZ37" i="2"/>
  <c r="DZ119" i="2" s="1"/>
  <c r="EA19" i="2"/>
  <c r="EA18" i="2"/>
  <c r="EA9" i="2"/>
  <c r="EA11" i="2" s="1"/>
  <c r="EA12" i="2" s="1"/>
  <c r="EA13" i="2" s="1"/>
  <c r="EA14" i="2" s="1"/>
  <c r="EA17" i="2"/>
  <c r="DZ20" i="2"/>
  <c r="DZ22" i="2" s="1"/>
  <c r="EB91" i="2"/>
  <c r="EB72" i="2"/>
  <c r="EB126" i="2" s="1"/>
  <c r="EA126" i="2"/>
  <c r="ED2" i="2"/>
  <c r="EC90" i="2"/>
  <c r="EC71" i="2" s="1"/>
  <c r="EB5" i="2"/>
  <c r="EC10" i="2"/>
  <c r="EC69" i="2"/>
  <c r="EC132" i="2"/>
  <c r="EC75" i="2" s="1"/>
  <c r="EC3" i="2"/>
  <c r="EC146" i="2"/>
  <c r="EC104" i="2" s="1"/>
  <c r="EC70" i="2"/>
  <c r="DZ121" i="2" l="1"/>
  <c r="DZ122" i="2" s="1"/>
  <c r="DZ65" i="2" s="1"/>
  <c r="DZ23" i="2"/>
  <c r="EA45" i="2"/>
  <c r="EA121" i="2" s="1"/>
  <c r="EA38" i="2"/>
  <c r="EA120" i="2" s="1"/>
  <c r="EA20" i="2"/>
  <c r="EA22" i="2" s="1"/>
  <c r="EA23" i="2" s="1"/>
  <c r="EA37" i="2"/>
  <c r="EA119" i="2" s="1"/>
  <c r="EB9" i="2"/>
  <c r="EB11" i="2" s="1"/>
  <c r="EB12" i="2" s="1"/>
  <c r="EB13" i="2" s="1"/>
  <c r="EB14" i="2" s="1"/>
  <c r="EB17" i="2"/>
  <c r="EB18" i="2"/>
  <c r="EB19" i="2"/>
  <c r="EC91" i="2"/>
  <c r="EC72" i="2"/>
  <c r="ED10" i="2"/>
  <c r="ED69" i="2"/>
  <c r="ED132" i="2"/>
  <c r="ED75" i="2" s="1"/>
  <c r="ED146" i="2"/>
  <c r="ED104" i="2" s="1"/>
  <c r="EE2" i="2"/>
  <c r="ED3" i="2"/>
  <c r="ED70" i="2"/>
  <c r="ED90" i="2"/>
  <c r="ED71" i="2" s="1"/>
  <c r="EC5" i="2"/>
  <c r="EA47" i="2" l="1"/>
  <c r="EB38" i="2"/>
  <c r="EB120" i="2" s="1"/>
  <c r="EB37" i="2"/>
  <c r="EB119" i="2" s="1"/>
  <c r="EB45" i="2"/>
  <c r="EB47" i="2" s="1"/>
  <c r="EA122" i="2"/>
  <c r="EA65" i="2" s="1"/>
  <c r="EC19" i="2"/>
  <c r="EC17" i="2"/>
  <c r="EC18" i="2"/>
  <c r="EC9" i="2"/>
  <c r="EC11" i="2" s="1"/>
  <c r="EC12" i="2" s="1"/>
  <c r="EC13" i="2" s="1"/>
  <c r="EC14" i="2" s="1"/>
  <c r="EB20" i="2"/>
  <c r="EB22" i="2" s="1"/>
  <c r="ED91" i="2"/>
  <c r="ED72" i="2"/>
  <c r="EE132" i="2"/>
  <c r="EE75" i="2" s="1"/>
  <c r="EE69" i="2"/>
  <c r="EE90" i="2"/>
  <c r="EE71" i="2" s="1"/>
  <c r="EE3" i="2"/>
  <c r="EE10" i="2"/>
  <c r="EF2" i="2"/>
  <c r="ED5" i="2"/>
  <c r="EE146" i="2"/>
  <c r="EE104" i="2" s="1"/>
  <c r="EE70" i="2"/>
  <c r="EC126" i="2"/>
  <c r="EB121" i="2" l="1"/>
  <c r="EB122" i="2" s="1"/>
  <c r="EB65" i="2" s="1"/>
  <c r="EB23" i="2"/>
  <c r="EC45" i="2"/>
  <c r="EC121" i="2" s="1"/>
  <c r="EC38" i="2"/>
  <c r="EC120" i="2" s="1"/>
  <c r="EC37" i="2"/>
  <c r="EC119" i="2" s="1"/>
  <c r="ED9" i="2"/>
  <c r="ED11" i="2" s="1"/>
  <c r="ED12" i="2" s="1"/>
  <c r="ED13" i="2" s="1"/>
  <c r="ED14" i="2" s="1"/>
  <c r="ED19" i="2"/>
  <c r="ED17" i="2"/>
  <c r="ED18" i="2"/>
  <c r="EC20" i="2"/>
  <c r="EC22" i="2" s="1"/>
  <c r="EE91" i="2"/>
  <c r="EE72" i="2"/>
  <c r="ED126" i="2"/>
  <c r="EF70" i="2"/>
  <c r="EF10" i="2"/>
  <c r="EF146" i="2"/>
  <c r="EF104" i="2" s="1"/>
  <c r="EE5" i="2"/>
  <c r="EF132" i="2"/>
  <c r="EF75" i="2" s="1"/>
  <c r="EG2" i="2"/>
  <c r="EF69" i="2"/>
  <c r="EF3" i="2"/>
  <c r="EF90" i="2"/>
  <c r="EF71" i="2" s="1"/>
  <c r="EC47" i="2" l="1"/>
  <c r="EC23" i="2"/>
  <c r="ED37" i="2"/>
  <c r="ED119" i="2" s="1"/>
  <c r="ED45" i="2"/>
  <c r="ED47" i="2" s="1"/>
  <c r="EC122" i="2"/>
  <c r="EC65" i="2" s="1"/>
  <c r="ED38" i="2"/>
  <c r="ED120" i="2" s="1"/>
  <c r="EE18" i="2"/>
  <c r="EE9" i="2"/>
  <c r="EE11" i="2" s="1"/>
  <c r="EE12" i="2" s="1"/>
  <c r="EE13" i="2" s="1"/>
  <c r="EE14" i="2" s="1"/>
  <c r="EE19" i="2"/>
  <c r="EE17" i="2"/>
  <c r="ED20" i="2"/>
  <c r="ED22" i="2" s="1"/>
  <c r="ED121" i="2"/>
  <c r="EF72" i="2"/>
  <c r="EF126" i="2" s="1"/>
  <c r="EF91" i="2"/>
  <c r="EE126" i="2"/>
  <c r="EG70" i="2"/>
  <c r="EG146" i="2"/>
  <c r="EG104" i="2" s="1"/>
  <c r="EG3" i="2"/>
  <c r="EH2" i="2"/>
  <c r="EG132" i="2"/>
  <c r="EG75" i="2" s="1"/>
  <c r="EG90" i="2"/>
  <c r="EG71" i="2" s="1"/>
  <c r="EG69" i="2"/>
  <c r="EG10" i="2"/>
  <c r="EF5" i="2"/>
  <c r="ED23" i="2" l="1"/>
  <c r="EE37" i="2"/>
  <c r="EE119" i="2" s="1"/>
  <c r="ED122" i="2"/>
  <c r="ED65" i="2" s="1"/>
  <c r="EE45" i="2"/>
  <c r="EE47" i="2" s="1"/>
  <c r="EE38" i="2"/>
  <c r="EE120" i="2" s="1"/>
  <c r="EF9" i="2"/>
  <c r="EF11" i="2" s="1"/>
  <c r="EF12" i="2" s="1"/>
  <c r="EF13" i="2" s="1"/>
  <c r="EF14" i="2" s="1"/>
  <c r="EF19" i="2"/>
  <c r="EF17" i="2"/>
  <c r="EF18" i="2"/>
  <c r="EE20" i="2"/>
  <c r="EE22" i="2" s="1"/>
  <c r="EG72" i="2"/>
  <c r="EG126" i="2" s="1"/>
  <c r="EG91" i="2"/>
  <c r="EG5" i="2"/>
  <c r="EH146" i="2"/>
  <c r="EH104" i="2" s="1"/>
  <c r="EH70" i="2"/>
  <c r="EI2" i="2"/>
  <c r="EH3" i="2"/>
  <c r="EH10" i="2"/>
  <c r="EH90" i="2"/>
  <c r="EH71" i="2" s="1"/>
  <c r="EH132" i="2"/>
  <c r="EH75" i="2" s="1"/>
  <c r="EH69" i="2"/>
  <c r="EE121" i="2" l="1"/>
  <c r="EE122" i="2" s="1"/>
  <c r="EE65" i="2" s="1"/>
  <c r="EE23" i="2"/>
  <c r="EF38" i="2"/>
  <c r="EF120" i="2" s="1"/>
  <c r="EF37" i="2"/>
  <c r="EF119" i="2" s="1"/>
  <c r="EF45" i="2"/>
  <c r="EF47" i="2" s="1"/>
  <c r="EF20" i="2"/>
  <c r="EF22" i="2" s="1"/>
  <c r="EF23" i="2" s="1"/>
  <c r="EG17" i="2"/>
  <c r="EG18" i="2"/>
  <c r="EG9" i="2"/>
  <c r="EG11" i="2" s="1"/>
  <c r="EG12" i="2" s="1"/>
  <c r="EG13" i="2" s="1"/>
  <c r="EG14" i="2" s="1"/>
  <c r="EG19" i="2"/>
  <c r="EH91" i="2"/>
  <c r="EH72" i="2"/>
  <c r="EI69" i="2"/>
  <c r="R65" i="3" s="1"/>
  <c r="EI70" i="2"/>
  <c r="R66" i="3" s="1"/>
  <c r="EI146" i="2"/>
  <c r="EI104" i="2" s="1"/>
  <c r="EH5" i="2"/>
  <c r="EI90" i="2"/>
  <c r="EI3" i="2"/>
  <c r="EI10" i="2"/>
  <c r="EJ2" i="2"/>
  <c r="EI132" i="2"/>
  <c r="EI75" i="2" s="1"/>
  <c r="R71" i="3" s="1"/>
  <c r="EI71" i="2" l="1"/>
  <c r="EI72" i="2" s="1"/>
  <c r="EF121" i="2"/>
  <c r="EF122" i="2" s="1"/>
  <c r="EF65" i="2" s="1"/>
  <c r="EG38" i="2"/>
  <c r="EG120" i="2" s="1"/>
  <c r="EG37" i="2"/>
  <c r="EG119" i="2" s="1"/>
  <c r="EG45" i="2"/>
  <c r="EG47" i="2" s="1"/>
  <c r="EH19" i="2"/>
  <c r="EH17" i="2"/>
  <c r="EH9" i="2"/>
  <c r="EH11" i="2" s="1"/>
  <c r="EH12" i="2" s="1"/>
  <c r="EH13" i="2" s="1"/>
  <c r="EH14" i="2" s="1"/>
  <c r="EH18" i="2"/>
  <c r="EG20" i="2"/>
  <c r="EG22" i="2" s="1"/>
  <c r="EI91" i="2"/>
  <c r="EH126" i="2"/>
  <c r="EJ69" i="2"/>
  <c r="EJ132" i="2"/>
  <c r="EJ75" i="2" s="1"/>
  <c r="EJ90" i="2"/>
  <c r="EJ71" i="2" s="1"/>
  <c r="EJ146" i="2"/>
  <c r="EJ104" i="2" s="1"/>
  <c r="EJ3" i="2"/>
  <c r="EJ10" i="2"/>
  <c r="EJ70" i="2"/>
  <c r="EK2" i="2"/>
  <c r="EI5" i="2"/>
  <c r="R67" i="3" l="1"/>
  <c r="R68" i="3" s="1"/>
  <c r="EG121" i="2"/>
  <c r="EG122" i="2" s="1"/>
  <c r="EG65" i="2" s="1"/>
  <c r="EG23" i="2"/>
  <c r="EH37" i="2"/>
  <c r="EH119" i="2" s="1"/>
  <c r="EH38" i="2"/>
  <c r="EH120" i="2" s="1"/>
  <c r="EI19" i="2"/>
  <c r="EI18" i="2"/>
  <c r="EI9" i="2"/>
  <c r="EI11" i="2" s="1"/>
  <c r="EI12" i="2" s="1"/>
  <c r="EI13" i="2" s="1"/>
  <c r="EI14" i="2" s="1"/>
  <c r="EI17" i="2"/>
  <c r="EH20" i="2"/>
  <c r="EH22" i="2" s="1"/>
  <c r="EH45" i="2"/>
  <c r="EH121" i="2" s="1"/>
  <c r="EJ91" i="2"/>
  <c r="EJ72" i="2"/>
  <c r="EK90" i="2"/>
  <c r="EK71" i="2" s="1"/>
  <c r="EJ5" i="2"/>
  <c r="EK10" i="2"/>
  <c r="EK70" i="2"/>
  <c r="EK3" i="2"/>
  <c r="EK69" i="2"/>
  <c r="EL2" i="2"/>
  <c r="EL94" i="2" s="1"/>
  <c r="EK132" i="2"/>
  <c r="EK75" i="2" s="1"/>
  <c r="EK146" i="2"/>
  <c r="EK104" i="2" s="1"/>
  <c r="EI126" i="2"/>
  <c r="EH23" i="2" l="1"/>
  <c r="EH122" i="2"/>
  <c r="EH65" i="2" s="1"/>
  <c r="EI37" i="2"/>
  <c r="EI119" i="2" s="1"/>
  <c r="EI38" i="2"/>
  <c r="EI120" i="2" s="1"/>
  <c r="EI20" i="2"/>
  <c r="EI22" i="2" s="1"/>
  <c r="EI45" i="2"/>
  <c r="EI47" i="2" s="1"/>
  <c r="EH47" i="2"/>
  <c r="EJ9" i="2"/>
  <c r="EJ11" i="2" s="1"/>
  <c r="EJ12" i="2" s="1"/>
  <c r="EJ13" i="2" s="1"/>
  <c r="EJ14" i="2" s="1"/>
  <c r="EJ19" i="2"/>
  <c r="EJ17" i="2"/>
  <c r="EJ18" i="2"/>
  <c r="EK72" i="2"/>
  <c r="EK126" i="2" s="1"/>
  <c r="EK91" i="2"/>
  <c r="EJ126" i="2"/>
  <c r="EK5" i="2"/>
  <c r="EM2" i="2"/>
  <c r="EM76" i="2" s="1"/>
  <c r="EL70" i="2"/>
  <c r="EL69" i="2"/>
  <c r="EL146" i="2"/>
  <c r="EL104" i="2" s="1"/>
  <c r="EL132" i="2"/>
  <c r="EL75" i="2" s="1"/>
  <c r="EL10" i="2"/>
  <c r="EL3" i="2"/>
  <c r="EI23" i="2" l="1"/>
  <c r="EI121" i="2"/>
  <c r="EI122" i="2" s="1"/>
  <c r="EI65" i="2" s="1"/>
  <c r="R61" i="3" s="1"/>
  <c r="EJ45" i="2"/>
  <c r="EJ47" i="2" s="1"/>
  <c r="EJ37" i="2"/>
  <c r="EJ119" i="2" s="1"/>
  <c r="EJ20" i="2"/>
  <c r="EJ22" i="2" s="1"/>
  <c r="EJ38" i="2"/>
  <c r="EJ120" i="2" s="1"/>
  <c r="EK17" i="2"/>
  <c r="EK9" i="2"/>
  <c r="EK11" i="2" s="1"/>
  <c r="EK12" i="2" s="1"/>
  <c r="EK13" i="2" s="1"/>
  <c r="EK14" i="2" s="1"/>
  <c r="EK19" i="2"/>
  <c r="EK18" i="2"/>
  <c r="EJ121" i="2"/>
  <c r="EL91" i="2"/>
  <c r="EM69" i="2"/>
  <c r="EM75" i="2"/>
  <c r="EL5" i="2"/>
  <c r="EN2" i="2"/>
  <c r="EN76" i="2" s="1"/>
  <c r="EM9" i="2"/>
  <c r="EM19" i="2"/>
  <c r="EM63" i="2"/>
  <c r="EM53" i="2"/>
  <c r="EM125" i="2"/>
  <c r="EM54" i="2"/>
  <c r="EM17" i="2"/>
  <c r="EM65" i="2"/>
  <c r="EM110" i="2"/>
  <c r="EM70" i="2"/>
  <c r="EM113" i="2"/>
  <c r="EM25" i="2"/>
  <c r="EM119" i="2"/>
  <c r="EM10" i="2"/>
  <c r="EM18" i="2"/>
  <c r="EM127" i="2"/>
  <c r="EM89" i="2" s="1"/>
  <c r="EM26" i="2"/>
  <c r="EM146" i="2"/>
  <c r="EM104" i="2" s="1"/>
  <c r="EM132" i="2"/>
  <c r="EM90" i="2"/>
  <c r="EM71" i="2" s="1"/>
  <c r="EM55" i="2"/>
  <c r="EM120" i="2"/>
  <c r="EM64" i="2"/>
  <c r="EM3" i="2"/>
  <c r="EM82" i="2"/>
  <c r="EM121" i="2"/>
  <c r="EM36" i="2"/>
  <c r="EJ23" i="2" l="1"/>
  <c r="EJ122" i="2"/>
  <c r="EJ65" i="2" s="1"/>
  <c r="EK37" i="2"/>
  <c r="EK119" i="2" s="1"/>
  <c r="EK45" i="2"/>
  <c r="EK47" i="2" s="1"/>
  <c r="EK38" i="2"/>
  <c r="EK120" i="2" s="1"/>
  <c r="EL19" i="2"/>
  <c r="EL17" i="2"/>
  <c r="EL9" i="2"/>
  <c r="EL11" i="2" s="1"/>
  <c r="EL12" i="2" s="1"/>
  <c r="EL13" i="2" s="1"/>
  <c r="EL14" i="2" s="1"/>
  <c r="EL18" i="2"/>
  <c r="EK20" i="2"/>
  <c r="EK22" i="2" s="1"/>
  <c r="EM91" i="2"/>
  <c r="EM72" i="2"/>
  <c r="EM11" i="2"/>
  <c r="EM12" i="2" s="1"/>
  <c r="EM13" i="2" s="1"/>
  <c r="EM14" i="2" s="1"/>
  <c r="EN110" i="2"/>
  <c r="EN111" i="2" s="1"/>
  <c r="EN54" i="2"/>
  <c r="EN119" i="2"/>
  <c r="EN120" i="2"/>
  <c r="EN3" i="2"/>
  <c r="EN25" i="2"/>
  <c r="EN121" i="2"/>
  <c r="EN75" i="2"/>
  <c r="EN69" i="2"/>
  <c r="EN9" i="2"/>
  <c r="EN53" i="2"/>
  <c r="EN36" i="2"/>
  <c r="EN17" i="2"/>
  <c r="EN63" i="2"/>
  <c r="EN19" i="2"/>
  <c r="EM5" i="2"/>
  <c r="EN55" i="2"/>
  <c r="EN146" i="2"/>
  <c r="EN104" i="2" s="1"/>
  <c r="EN132" i="2"/>
  <c r="EN113" i="2"/>
  <c r="EN82" i="2"/>
  <c r="EN127" i="2"/>
  <c r="EN89" i="2" s="1"/>
  <c r="EN64" i="2"/>
  <c r="EN10" i="2"/>
  <c r="EN65" i="2"/>
  <c r="EN125" i="2"/>
  <c r="EN90" i="2"/>
  <c r="EN71" i="2" s="1"/>
  <c r="EN18" i="2"/>
  <c r="EN70" i="2"/>
  <c r="EN26" i="2"/>
  <c r="EO2" i="2"/>
  <c r="EO76" i="2" s="1"/>
  <c r="EM20" i="2"/>
  <c r="EM122" i="2"/>
  <c r="EM56" i="2"/>
  <c r="EM66" i="2"/>
  <c r="EK121" i="2" l="1"/>
  <c r="EK122" i="2" s="1"/>
  <c r="EK65" i="2" s="1"/>
  <c r="EK23" i="2"/>
  <c r="EL37" i="2"/>
  <c r="EL119" i="2" s="1"/>
  <c r="EL38" i="2"/>
  <c r="EL120" i="2" s="1"/>
  <c r="EL45" i="2"/>
  <c r="EL47" i="2" s="1"/>
  <c r="EL20" i="2"/>
  <c r="EL22" i="2" s="1"/>
  <c r="EN91" i="2"/>
  <c r="EN72" i="2"/>
  <c r="EM22" i="2"/>
  <c r="EN56" i="2"/>
  <c r="EN11" i="2"/>
  <c r="EN12" i="2" s="1"/>
  <c r="EN13" i="2" s="1"/>
  <c r="EN14" i="2" s="1"/>
  <c r="EM126" i="2"/>
  <c r="EM128" i="2" s="1"/>
  <c r="EM40" i="2" s="1"/>
  <c r="EM41" i="2" s="1"/>
  <c r="EO69" i="2"/>
  <c r="EO119" i="2"/>
  <c r="EO127" i="2"/>
  <c r="EO89" i="2" s="1"/>
  <c r="EO132" i="2"/>
  <c r="EO9" i="2"/>
  <c r="EN5" i="2"/>
  <c r="EO64" i="2"/>
  <c r="EO53" i="2"/>
  <c r="EO146" i="2"/>
  <c r="EO104" i="2" s="1"/>
  <c r="EO121" i="2"/>
  <c r="EO19" i="2"/>
  <c r="EO125" i="2"/>
  <c r="EO10" i="2"/>
  <c r="EO75" i="2"/>
  <c r="EO63" i="2"/>
  <c r="EO113" i="2"/>
  <c r="EO36" i="2"/>
  <c r="EP2" i="2"/>
  <c r="EP76" i="2" s="1"/>
  <c r="EO25" i="2"/>
  <c r="EO55" i="2"/>
  <c r="EO26" i="2"/>
  <c r="EO110" i="2"/>
  <c r="EO111" i="2" s="1"/>
  <c r="EO54" i="2"/>
  <c r="EO65" i="2"/>
  <c r="EO3" i="2"/>
  <c r="EO18" i="2"/>
  <c r="EO120" i="2"/>
  <c r="EO82" i="2"/>
  <c r="EO90" i="2"/>
  <c r="EO71" i="2" s="1"/>
  <c r="EO70" i="2"/>
  <c r="EO17" i="2"/>
  <c r="EM45" i="2"/>
  <c r="EM47" i="2" s="1"/>
  <c r="EM38" i="2"/>
  <c r="EM37" i="2"/>
  <c r="EN66" i="2"/>
  <c r="EN20" i="2"/>
  <c r="EN122" i="2"/>
  <c r="EL23" i="2" l="1"/>
  <c r="EM23" i="2"/>
  <c r="EM27" i="2"/>
  <c r="EM28" i="2" s="1"/>
  <c r="EM29" i="2" s="1"/>
  <c r="EM31" i="2" s="1"/>
  <c r="EL121" i="2"/>
  <c r="EL122" i="2" s="1"/>
  <c r="EL65" i="2" s="1"/>
  <c r="EN22" i="2"/>
  <c r="EN23" i="2" s="1"/>
  <c r="EO91" i="2"/>
  <c r="EO72" i="2"/>
  <c r="EO11" i="2"/>
  <c r="EO12" i="2" s="1"/>
  <c r="EO13" i="2" s="1"/>
  <c r="EO14" i="2" s="1"/>
  <c r="EN45" i="2"/>
  <c r="EN47" i="2" s="1"/>
  <c r="EN37" i="2"/>
  <c r="EN38" i="2"/>
  <c r="EM39" i="2"/>
  <c r="EM42" i="2" s="1"/>
  <c r="EP132" i="2"/>
  <c r="EP146" i="2"/>
  <c r="EP104" i="2" s="1"/>
  <c r="EP113" i="2"/>
  <c r="EP121" i="2"/>
  <c r="EP64" i="2"/>
  <c r="EP119" i="2"/>
  <c r="EQ2" i="2"/>
  <c r="EQ76" i="2" s="1"/>
  <c r="EP10" i="2"/>
  <c r="EP3" i="2"/>
  <c r="EP90" i="2"/>
  <c r="EP71" i="2" s="1"/>
  <c r="EP25" i="2"/>
  <c r="EP120" i="2"/>
  <c r="EP127" i="2"/>
  <c r="EP89" i="2" s="1"/>
  <c r="EP65" i="2"/>
  <c r="EP70" i="2"/>
  <c r="EP125" i="2"/>
  <c r="EP26" i="2"/>
  <c r="EP17" i="2"/>
  <c r="EP75" i="2"/>
  <c r="EP63" i="2"/>
  <c r="EP54" i="2"/>
  <c r="EP55" i="2"/>
  <c r="EP53" i="2"/>
  <c r="EP9" i="2"/>
  <c r="EP110" i="2"/>
  <c r="EP111" i="2" s="1"/>
  <c r="EP69" i="2"/>
  <c r="EO5" i="2"/>
  <c r="EP82" i="2"/>
  <c r="EP36" i="2"/>
  <c r="EP19" i="2"/>
  <c r="EP18" i="2"/>
  <c r="EO122" i="2"/>
  <c r="EN126" i="2"/>
  <c r="EN128" i="2" s="1"/>
  <c r="EN40" i="2" s="1"/>
  <c r="EN41" i="2" s="1"/>
  <c r="EO20" i="2"/>
  <c r="EO66" i="2"/>
  <c r="EO56" i="2"/>
  <c r="EO22" i="2" l="1"/>
  <c r="EO27" i="2" s="1"/>
  <c r="EO28" i="2" s="1"/>
  <c r="EO29" i="2" s="1"/>
  <c r="EO88" i="2" s="1"/>
  <c r="EN27" i="2"/>
  <c r="EN28" i="2" s="1"/>
  <c r="EN29" i="2" s="1"/>
  <c r="EP72" i="2"/>
  <c r="EP91" i="2"/>
  <c r="EM30" i="2"/>
  <c r="EM88" i="2"/>
  <c r="EM92" i="2" s="1"/>
  <c r="EP122" i="2"/>
  <c r="EP56" i="2"/>
  <c r="EP11" i="2"/>
  <c r="EP12" i="2" s="1"/>
  <c r="EP13" i="2" s="1"/>
  <c r="EP14" i="2" s="1"/>
  <c r="EQ110" i="2"/>
  <c r="EQ111" i="2" s="1"/>
  <c r="EQ64" i="2"/>
  <c r="EQ127" i="2"/>
  <c r="EQ89" i="2" s="1"/>
  <c r="EQ146" i="2"/>
  <c r="EQ104" i="2" s="1"/>
  <c r="EQ82" i="2"/>
  <c r="EQ18" i="2"/>
  <c r="EQ75" i="2"/>
  <c r="EQ19" i="2"/>
  <c r="EQ9" i="2"/>
  <c r="EQ69" i="2"/>
  <c r="EQ36" i="2"/>
  <c r="EQ26" i="2"/>
  <c r="EQ63" i="2"/>
  <c r="EP5" i="2"/>
  <c r="EQ90" i="2"/>
  <c r="EQ71" i="2" s="1"/>
  <c r="ER2" i="2"/>
  <c r="ER76" i="2" s="1"/>
  <c r="EQ54" i="2"/>
  <c r="EQ113" i="2"/>
  <c r="EQ125" i="2"/>
  <c r="EQ132" i="2"/>
  <c r="EQ25" i="2"/>
  <c r="EQ53" i="2"/>
  <c r="EQ121" i="2"/>
  <c r="EQ70" i="2"/>
  <c r="EQ120" i="2"/>
  <c r="EQ65" i="2"/>
  <c r="EQ119" i="2"/>
  <c r="EQ55" i="2"/>
  <c r="EQ17" i="2"/>
  <c r="EQ3" i="2"/>
  <c r="EQ10" i="2"/>
  <c r="EP66" i="2"/>
  <c r="EO126" i="2"/>
  <c r="EO128" i="2" s="1"/>
  <c r="EO40" i="2" s="1"/>
  <c r="EO41" i="2" s="1"/>
  <c r="EO37" i="2"/>
  <c r="EO38" i="2"/>
  <c r="EO45" i="2"/>
  <c r="EO47" i="2" s="1"/>
  <c r="EN39" i="2"/>
  <c r="EN42" i="2" s="1"/>
  <c r="EP20" i="2"/>
  <c r="EO23" i="2" l="1"/>
  <c r="EN30" i="2"/>
  <c r="EN88" i="2"/>
  <c r="EN92" i="2" s="1"/>
  <c r="EN31" i="2"/>
  <c r="EQ91" i="2"/>
  <c r="EQ72" i="2"/>
  <c r="EQ126" i="2" s="1"/>
  <c r="EQ128" i="2" s="1"/>
  <c r="EQ40" i="2" s="1"/>
  <c r="EQ41" i="2" s="1"/>
  <c r="EP22" i="2"/>
  <c r="EO31" i="2"/>
  <c r="EO30" i="2"/>
  <c r="EO92" i="2"/>
  <c r="EQ20" i="2"/>
  <c r="EQ11" i="2"/>
  <c r="EQ12" i="2" s="1"/>
  <c r="EQ13" i="2" s="1"/>
  <c r="EQ14" i="2" s="1"/>
  <c r="EQ122" i="2"/>
  <c r="EP126" i="2"/>
  <c r="EP128" i="2" s="1"/>
  <c r="EP40" i="2" s="1"/>
  <c r="EP41" i="2" s="1"/>
  <c r="ER132" i="2"/>
  <c r="ER119" i="2"/>
  <c r="ER9" i="2"/>
  <c r="ER110" i="2"/>
  <c r="ER111" i="2" s="1"/>
  <c r="ER127" i="2"/>
  <c r="ER89" i="2" s="1"/>
  <c r="ER10" i="2"/>
  <c r="ER90" i="2"/>
  <c r="ER71" i="2" s="1"/>
  <c r="ER70" i="2"/>
  <c r="ER75" i="2"/>
  <c r="ER121" i="2"/>
  <c r="ER54" i="2"/>
  <c r="ER82" i="2"/>
  <c r="ER146" i="2"/>
  <c r="ER104" i="2" s="1"/>
  <c r="ER17" i="2"/>
  <c r="ER65" i="2"/>
  <c r="ER120" i="2"/>
  <c r="ER55" i="2"/>
  <c r="ER36" i="2"/>
  <c r="ER18" i="2"/>
  <c r="EQ5" i="2"/>
  <c r="ER64" i="2"/>
  <c r="ER113" i="2"/>
  <c r="ER125" i="2"/>
  <c r="ES2" i="2"/>
  <c r="ES76" i="2" s="1"/>
  <c r="ER25" i="2"/>
  <c r="ER26" i="2"/>
  <c r="ER53" i="2"/>
  <c r="ER69" i="2"/>
  <c r="ER63" i="2"/>
  <c r="ER19" i="2"/>
  <c r="ER3" i="2"/>
  <c r="EO39" i="2"/>
  <c r="EO42" i="2" s="1"/>
  <c r="EQ56" i="2"/>
  <c r="EP45" i="2"/>
  <c r="EP47" i="2" s="1"/>
  <c r="EP37" i="2"/>
  <c r="EP38" i="2"/>
  <c r="EQ66" i="2"/>
  <c r="EP23" i="2" l="1"/>
  <c r="EP27" i="2"/>
  <c r="EP28" i="2" s="1"/>
  <c r="EP29" i="2" s="1"/>
  <c r="ER91" i="2"/>
  <c r="ER72" i="2"/>
  <c r="EQ22" i="2"/>
  <c r="ER66" i="2"/>
  <c r="EP39" i="2"/>
  <c r="EP42" i="2" s="1"/>
  <c r="ER56" i="2"/>
  <c r="EQ45" i="2"/>
  <c r="EQ47" i="2" s="1"/>
  <c r="EQ38" i="2"/>
  <c r="EQ37" i="2"/>
  <c r="ER122" i="2"/>
  <c r="ES64" i="2"/>
  <c r="ES70" i="2"/>
  <c r="ES113" i="2"/>
  <c r="ES110" i="2"/>
  <c r="ES111" i="2" s="1"/>
  <c r="ES26" i="2"/>
  <c r="ES36" i="2"/>
  <c r="ER5" i="2"/>
  <c r="ES69" i="2"/>
  <c r="ES127" i="2"/>
  <c r="ES89" i="2" s="1"/>
  <c r="ES75" i="2"/>
  <c r="ES10" i="2"/>
  <c r="ES53" i="2"/>
  <c r="ES90" i="2"/>
  <c r="ES71" i="2" s="1"/>
  <c r="ES19" i="2"/>
  <c r="ES65" i="2"/>
  <c r="ES146" i="2"/>
  <c r="ES104" i="2" s="1"/>
  <c r="ES18" i="2"/>
  <c r="ES120" i="2"/>
  <c r="ES63" i="2"/>
  <c r="ES132" i="2"/>
  <c r="ES125" i="2"/>
  <c r="ET2" i="2"/>
  <c r="ET76" i="2" s="1"/>
  <c r="ES119" i="2"/>
  <c r="ES17" i="2"/>
  <c r="ES3" i="2"/>
  <c r="ES82" i="2"/>
  <c r="ES54" i="2"/>
  <c r="ES9" i="2"/>
  <c r="ES55" i="2"/>
  <c r="ES25" i="2"/>
  <c r="ES121" i="2"/>
  <c r="ER20" i="2"/>
  <c r="ER11" i="2"/>
  <c r="ER12" i="2" s="1"/>
  <c r="ER13" i="2" s="1"/>
  <c r="ER14" i="2" s="1"/>
  <c r="EP88" i="2" l="1"/>
  <c r="EP92" i="2" s="1"/>
  <c r="EP30" i="2"/>
  <c r="EP31" i="2"/>
  <c r="EQ27" i="2"/>
  <c r="EQ28" i="2" s="1"/>
  <c r="EQ29" i="2" s="1"/>
  <c r="ES91" i="2"/>
  <c r="ES72" i="2"/>
  <c r="EQ23" i="2"/>
  <c r="EQ39" i="2"/>
  <c r="EQ42" i="2" s="1"/>
  <c r="ES20" i="2"/>
  <c r="ES66" i="2"/>
  <c r="ES11" i="2"/>
  <c r="ES12" i="2" s="1"/>
  <c r="ES13" i="2" s="1"/>
  <c r="ER22" i="2"/>
  <c r="ER27" i="2" s="1"/>
  <c r="ES122" i="2"/>
  <c r="ER37" i="2"/>
  <c r="ER38" i="2"/>
  <c r="ER45" i="2"/>
  <c r="ER47" i="2" s="1"/>
  <c r="ET10" i="2"/>
  <c r="ET26" i="2"/>
  <c r="ET70" i="2"/>
  <c r="ET110" i="2"/>
  <c r="ET111" i="2" s="1"/>
  <c r="ET132" i="2"/>
  <c r="ET17" i="2"/>
  <c r="ET82" i="2"/>
  <c r="ET125" i="2"/>
  <c r="EU2" i="2"/>
  <c r="EU76" i="2" s="1"/>
  <c r="ET3" i="2"/>
  <c r="ET127" i="2"/>
  <c r="ET89" i="2" s="1"/>
  <c r="ET119" i="2"/>
  <c r="ES5" i="2"/>
  <c r="ET55" i="2"/>
  <c r="ET90" i="2"/>
  <c r="ET71" i="2" s="1"/>
  <c r="ET9" i="2"/>
  <c r="ET54" i="2"/>
  <c r="ET53" i="2"/>
  <c r="ET120" i="2"/>
  <c r="ET121" i="2"/>
  <c r="ET75" i="2"/>
  <c r="ET65" i="2"/>
  <c r="ET64" i="2"/>
  <c r="ET63" i="2"/>
  <c r="ET36" i="2"/>
  <c r="ET18" i="2"/>
  <c r="ET25" i="2"/>
  <c r="ET19" i="2"/>
  <c r="ET146" i="2"/>
  <c r="ET104" i="2" s="1"/>
  <c r="ET69" i="2"/>
  <c r="ET113" i="2"/>
  <c r="ER126" i="2"/>
  <c r="ER128" i="2" s="1"/>
  <c r="ER40" i="2" s="1"/>
  <c r="ER41" i="2" s="1"/>
  <c r="ES56" i="2"/>
  <c r="EQ88" i="2" l="1"/>
  <c r="EQ92" i="2" s="1"/>
  <c r="EQ30" i="2"/>
  <c r="EQ31" i="2"/>
  <c r="ET91" i="2"/>
  <c r="ET72" i="2"/>
  <c r="ET56" i="2"/>
  <c r="ES22" i="2"/>
  <c r="ES27" i="2" s="1"/>
  <c r="ES14" i="2"/>
  <c r="ET5" i="2"/>
  <c r="EU127" i="2"/>
  <c r="EU89" i="2" s="1"/>
  <c r="EU110" i="2"/>
  <c r="EU111" i="2" s="1"/>
  <c r="EU69" i="2"/>
  <c r="S65" i="3" s="1"/>
  <c r="EU125" i="2"/>
  <c r="EU63" i="2"/>
  <c r="EU121" i="2"/>
  <c r="EU146" i="2"/>
  <c r="EU104" i="2" s="1"/>
  <c r="EU75" i="2"/>
  <c r="S71" i="3" s="1"/>
  <c r="EU132" i="2"/>
  <c r="EU70" i="2"/>
  <c r="S66" i="3" s="1"/>
  <c r="EU9" i="2"/>
  <c r="EU65" i="2"/>
  <c r="S61" i="3" s="1"/>
  <c r="EU90" i="2"/>
  <c r="EU71" i="2" s="1"/>
  <c r="EV2" i="2"/>
  <c r="EV76" i="2" s="1"/>
  <c r="EU54" i="2"/>
  <c r="EU3" i="2"/>
  <c r="EU26" i="2"/>
  <c r="EU55" i="2"/>
  <c r="EU113" i="2"/>
  <c r="EU120" i="2"/>
  <c r="EU64" i="2"/>
  <c r="EU18" i="2"/>
  <c r="EU25" i="2"/>
  <c r="EU36" i="2"/>
  <c r="EU19" i="2"/>
  <c r="EU10" i="2"/>
  <c r="EU119" i="2"/>
  <c r="EU53" i="2"/>
  <c r="EU82" i="2"/>
  <c r="EU17" i="2"/>
  <c r="ET11" i="2"/>
  <c r="ET12" i="2" s="1"/>
  <c r="ET13" i="2" s="1"/>
  <c r="ET14" i="2" s="1"/>
  <c r="ET66" i="2"/>
  <c r="ET20" i="2"/>
  <c r="ER39" i="2"/>
  <c r="ER42" i="2" s="1"/>
  <c r="ES45" i="2"/>
  <c r="ES47" i="2" s="1"/>
  <c r="ES37" i="2"/>
  <c r="ES38" i="2"/>
  <c r="ET122" i="2"/>
  <c r="ES126" i="2"/>
  <c r="ES128" i="2" s="1"/>
  <c r="ES40" i="2" s="1"/>
  <c r="ES41" i="2" s="1"/>
  <c r="ER28" i="2"/>
  <c r="ER29" i="2" s="1"/>
  <c r="ER23" i="2"/>
  <c r="EU91" i="2" l="1"/>
  <c r="EU72" i="2"/>
  <c r="EU11" i="2"/>
  <c r="EU12" i="2" s="1"/>
  <c r="EU13" i="2" s="1"/>
  <c r="EU14" i="2" s="1"/>
  <c r="ET126" i="2"/>
  <c r="ET128" i="2" s="1"/>
  <c r="ET40" i="2" s="1"/>
  <c r="ET41" i="2" s="1"/>
  <c r="ET22" i="2"/>
  <c r="ES39" i="2"/>
  <c r="ES42" i="2" s="1"/>
  <c r="EU20" i="2"/>
  <c r="ES23" i="2"/>
  <c r="ES28" i="2"/>
  <c r="ES29" i="2" s="1"/>
  <c r="ES30" i="2" s="1"/>
  <c r="EU56" i="2"/>
  <c r="EV65" i="2"/>
  <c r="EV53" i="2"/>
  <c r="EV69" i="2"/>
  <c r="EV63" i="2"/>
  <c r="EV121" i="2"/>
  <c r="EV55" i="2"/>
  <c r="EV25" i="2"/>
  <c r="EV18" i="2"/>
  <c r="EV10" i="2"/>
  <c r="EV113" i="2"/>
  <c r="EV64" i="2"/>
  <c r="EW2" i="2"/>
  <c r="EW76" i="2" s="1"/>
  <c r="EV75" i="2"/>
  <c r="EV26" i="2"/>
  <c r="EV90" i="2"/>
  <c r="EV71" i="2" s="1"/>
  <c r="EV110" i="2"/>
  <c r="EV111" i="2" s="1"/>
  <c r="EV70" i="2"/>
  <c r="EV132" i="2"/>
  <c r="EV9" i="2"/>
  <c r="EV127" i="2"/>
  <c r="EV89" i="2" s="1"/>
  <c r="EV120" i="2"/>
  <c r="EV3" i="2"/>
  <c r="EV17" i="2"/>
  <c r="EV36" i="2"/>
  <c r="EV146" i="2"/>
  <c r="EV104" i="2" s="1"/>
  <c r="EV119" i="2"/>
  <c r="EV19" i="2"/>
  <c r="EV125" i="2"/>
  <c r="EV82" i="2"/>
  <c r="T78" i="3" s="1"/>
  <c r="EV54" i="2"/>
  <c r="EU5" i="2"/>
  <c r="EU66" i="2"/>
  <c r="ER88" i="2"/>
  <c r="ER92" i="2" s="1"/>
  <c r="ER30" i="2"/>
  <c r="ER31" i="2"/>
  <c r="EU122" i="2"/>
  <c r="ET38" i="2"/>
  <c r="ET45" i="2"/>
  <c r="ET47" i="2" s="1"/>
  <c r="ET37" i="2"/>
  <c r="ET23" i="2" l="1"/>
  <c r="ET27" i="2"/>
  <c r="ET28" i="2" s="1"/>
  <c r="ET29" i="2" s="1"/>
  <c r="ET30" i="2" s="1"/>
  <c r="EV91" i="2"/>
  <c r="EV72" i="2"/>
  <c r="EU22" i="2"/>
  <c r="ES31" i="2"/>
  <c r="ES88" i="2"/>
  <c r="ES92" i="2" s="1"/>
  <c r="EV20" i="2"/>
  <c r="EV122" i="2"/>
  <c r="EU45" i="2"/>
  <c r="EU47" i="2" s="1"/>
  <c r="EU38" i="2"/>
  <c r="EU37" i="2"/>
  <c r="EU126" i="2"/>
  <c r="EU128" i="2" s="1"/>
  <c r="EU40" i="2" s="1"/>
  <c r="EU41" i="2" s="1"/>
  <c r="EW63" i="2"/>
  <c r="EW119" i="2"/>
  <c r="EW3" i="2"/>
  <c r="EW125" i="2"/>
  <c r="EW75" i="2"/>
  <c r="EW54" i="2"/>
  <c r="EW121" i="2"/>
  <c r="EW9" i="2"/>
  <c r="EW18" i="2"/>
  <c r="EW25" i="2"/>
  <c r="EW26" i="2"/>
  <c r="EW146" i="2"/>
  <c r="EW104" i="2" s="1"/>
  <c r="EX2" i="2"/>
  <c r="EX76" i="2" s="1"/>
  <c r="EW65" i="2"/>
  <c r="EW132" i="2"/>
  <c r="EW55" i="2"/>
  <c r="EW64" i="2"/>
  <c r="EW17" i="2"/>
  <c r="EW120" i="2"/>
  <c r="EW90" i="2"/>
  <c r="EW71" i="2" s="1"/>
  <c r="EW110" i="2"/>
  <c r="EW111" i="2" s="1"/>
  <c r="EW69" i="2"/>
  <c r="EV5" i="2"/>
  <c r="EW36" i="2"/>
  <c r="EW82" i="2"/>
  <c r="EW70" i="2"/>
  <c r="EW19" i="2"/>
  <c r="EW113" i="2"/>
  <c r="EW53" i="2"/>
  <c r="EW10" i="2"/>
  <c r="EW127" i="2"/>
  <c r="EW89" i="2" s="1"/>
  <c r="EV66" i="2"/>
  <c r="EV11" i="2"/>
  <c r="EV12" i="2" s="1"/>
  <c r="EV13" i="2" s="1"/>
  <c r="EV14" i="2" s="1"/>
  <c r="EV56" i="2"/>
  <c r="ET39" i="2"/>
  <c r="ET42" i="2" s="1"/>
  <c r="EU23" i="2" l="1"/>
  <c r="EU27" i="2"/>
  <c r="EU28" i="2" s="1"/>
  <c r="EU29" i="2" s="1"/>
  <c r="EU88" i="2" s="1"/>
  <c r="EU92" i="2" s="1"/>
  <c r="ET88" i="2"/>
  <c r="ET92" i="2" s="1"/>
  <c r="EW91" i="2"/>
  <c r="EW72" i="2"/>
  <c r="EW126" i="2" s="1"/>
  <c r="EW128" i="2" s="1"/>
  <c r="EW40" i="2" s="1"/>
  <c r="EW41" i="2" s="1"/>
  <c r="ET31" i="2"/>
  <c r="EU39" i="2"/>
  <c r="EU42" i="2" s="1"/>
  <c r="EW11" i="2"/>
  <c r="EW12" i="2" s="1"/>
  <c r="EW13" i="2" s="1"/>
  <c r="EW14" i="2" s="1"/>
  <c r="EW56" i="2"/>
  <c r="EW122" i="2"/>
  <c r="EV126" i="2"/>
  <c r="EV128" i="2" s="1"/>
  <c r="EV40" i="2" s="1"/>
  <c r="EV41" i="2" s="1"/>
  <c r="EW66" i="2"/>
  <c r="EV38" i="2"/>
  <c r="EV45" i="2"/>
  <c r="EV47" i="2" s="1"/>
  <c r="EV37" i="2"/>
  <c r="EX132" i="2"/>
  <c r="EX9" i="2"/>
  <c r="EX64" i="2"/>
  <c r="EW5" i="2"/>
  <c r="EX25" i="2"/>
  <c r="EX26" i="2"/>
  <c r="EX63" i="2"/>
  <c r="EX18" i="2"/>
  <c r="EX70" i="2"/>
  <c r="EX19" i="2"/>
  <c r="EY2" i="2"/>
  <c r="EY76" i="2" s="1"/>
  <c r="EX113" i="2"/>
  <c r="EX121" i="2"/>
  <c r="EX75" i="2"/>
  <c r="EX36" i="2"/>
  <c r="EX119" i="2"/>
  <c r="EX10" i="2"/>
  <c r="EX53" i="2"/>
  <c r="EX90" i="2"/>
  <c r="EX71" i="2" s="1"/>
  <c r="EX54" i="2"/>
  <c r="EX146" i="2"/>
  <c r="EX104" i="2" s="1"/>
  <c r="EX127" i="2"/>
  <c r="EX89" i="2" s="1"/>
  <c r="EX55" i="2"/>
  <c r="EX82" i="2"/>
  <c r="EX3" i="2"/>
  <c r="EX120" i="2"/>
  <c r="EX110" i="2"/>
  <c r="EX111" i="2" s="1"/>
  <c r="EX65" i="2"/>
  <c r="EX125" i="2"/>
  <c r="EX17" i="2"/>
  <c r="EX69" i="2"/>
  <c r="EW20" i="2"/>
  <c r="EV22" i="2"/>
  <c r="EV27" i="2" s="1"/>
  <c r="EX72" i="2" l="1"/>
  <c r="EX91" i="2"/>
  <c r="EU30" i="2"/>
  <c r="EU31" i="2"/>
  <c r="EW22" i="2"/>
  <c r="EX20" i="2"/>
  <c r="EX66" i="2"/>
  <c r="EV39" i="2"/>
  <c r="EV42" i="2" s="1"/>
  <c r="EX122" i="2"/>
  <c r="EW37" i="2"/>
  <c r="EW38" i="2"/>
  <c r="EW45" i="2"/>
  <c r="EW47" i="2" s="1"/>
  <c r="EV28" i="2"/>
  <c r="EV29" i="2" s="1"/>
  <c r="EV23" i="2"/>
  <c r="EY90" i="2"/>
  <c r="EY71" i="2" s="1"/>
  <c r="EY10" i="2"/>
  <c r="EY82" i="2"/>
  <c r="EY25" i="2"/>
  <c r="EZ2" i="2"/>
  <c r="EZ76" i="2" s="1"/>
  <c r="EY120" i="2"/>
  <c r="EY119" i="2"/>
  <c r="EY17" i="2"/>
  <c r="EY9" i="2"/>
  <c r="EX5" i="2"/>
  <c r="EY54" i="2"/>
  <c r="EY70" i="2"/>
  <c r="EY36" i="2"/>
  <c r="EY127" i="2"/>
  <c r="EY89" i="2" s="1"/>
  <c r="EY26" i="2"/>
  <c r="EY19" i="2"/>
  <c r="EY64" i="2"/>
  <c r="EY113" i="2"/>
  <c r="EY63" i="2"/>
  <c r="EY65" i="2"/>
  <c r="EY53" i="2"/>
  <c r="EY146" i="2"/>
  <c r="EY104" i="2" s="1"/>
  <c r="EY55" i="2"/>
  <c r="EY110" i="2"/>
  <c r="EY111" i="2" s="1"/>
  <c r="EY132" i="2"/>
  <c r="EY125" i="2"/>
  <c r="EY75" i="2"/>
  <c r="EY69" i="2"/>
  <c r="EY18" i="2"/>
  <c r="EY121" i="2"/>
  <c r="EY3" i="2"/>
  <c r="EX56" i="2"/>
  <c r="EX11" i="2"/>
  <c r="EX12" i="2" s="1"/>
  <c r="EX13" i="2" s="1"/>
  <c r="EX14" i="2" s="1"/>
  <c r="EW27" i="2" l="1"/>
  <c r="EW28" i="2" s="1"/>
  <c r="EW29" i="2" s="1"/>
  <c r="EV30" i="2"/>
  <c r="EW23" i="2"/>
  <c r="EY72" i="2"/>
  <c r="EY91" i="2"/>
  <c r="EV31" i="2"/>
  <c r="EV88" i="2"/>
  <c r="EV92" i="2" s="1"/>
  <c r="EX126" i="2"/>
  <c r="EX128" i="2" s="1"/>
  <c r="EX40" i="2" s="1"/>
  <c r="EX41" i="2" s="1"/>
  <c r="EY56" i="2"/>
  <c r="EZ119" i="2"/>
  <c r="EZ120" i="2"/>
  <c r="EZ69" i="2"/>
  <c r="EZ64" i="2"/>
  <c r="EZ82" i="2"/>
  <c r="EY5" i="2"/>
  <c r="EZ75" i="2"/>
  <c r="EZ63" i="2"/>
  <c r="EZ70" i="2"/>
  <c r="EZ90" i="2"/>
  <c r="EZ71" i="2" s="1"/>
  <c r="EZ26" i="2"/>
  <c r="EZ132" i="2"/>
  <c r="EZ53" i="2"/>
  <c r="EZ10" i="2"/>
  <c r="EZ25" i="2"/>
  <c r="EZ3" i="2"/>
  <c r="EZ113" i="2"/>
  <c r="EZ55" i="2"/>
  <c r="EZ18" i="2"/>
  <c r="EZ36" i="2"/>
  <c r="EZ146" i="2"/>
  <c r="EZ104" i="2" s="1"/>
  <c r="EZ19" i="2"/>
  <c r="EZ110" i="2"/>
  <c r="EZ111" i="2" s="1"/>
  <c r="EZ125" i="2"/>
  <c r="EZ65" i="2"/>
  <c r="EZ127" i="2"/>
  <c r="EZ89" i="2" s="1"/>
  <c r="EZ17" i="2"/>
  <c r="EZ121" i="2"/>
  <c r="EZ54" i="2"/>
  <c r="EZ9" i="2"/>
  <c r="FA2" i="2"/>
  <c r="FA76" i="2" s="1"/>
  <c r="EY66" i="2"/>
  <c r="EW39" i="2"/>
  <c r="EW42" i="2" s="1"/>
  <c r="EX22" i="2"/>
  <c r="EX27" i="2" s="1"/>
  <c r="EX45" i="2"/>
  <c r="EX47" i="2" s="1"/>
  <c r="EX37" i="2"/>
  <c r="EX38" i="2"/>
  <c r="EY11" i="2"/>
  <c r="EY12" i="2" s="1"/>
  <c r="EY13" i="2" s="1"/>
  <c r="EY14" i="2" s="1"/>
  <c r="EY20" i="2"/>
  <c r="EY122" i="2"/>
  <c r="EW31" i="2" l="1"/>
  <c r="EW30" i="2"/>
  <c r="EW88" i="2"/>
  <c r="EW92" i="2" s="1"/>
  <c r="EZ91" i="2"/>
  <c r="EZ72" i="2"/>
  <c r="EY126" i="2"/>
  <c r="EY128" i="2" s="1"/>
  <c r="EY40" i="2" s="1"/>
  <c r="EY41" i="2" s="1"/>
  <c r="EZ20" i="2"/>
  <c r="EX39" i="2"/>
  <c r="EX42" i="2" s="1"/>
  <c r="EZ11" i="2"/>
  <c r="EZ12" i="2" s="1"/>
  <c r="EZ13" i="2" s="1"/>
  <c r="EZ14" i="2" s="1"/>
  <c r="EY38" i="2"/>
  <c r="EY37" i="2"/>
  <c r="EY45" i="2"/>
  <c r="EY47" i="2" s="1"/>
  <c r="EZ56" i="2"/>
  <c r="EY22" i="2"/>
  <c r="EY27" i="2" s="1"/>
  <c r="EX23" i="2"/>
  <c r="EX28" i="2"/>
  <c r="EX29" i="2" s="1"/>
  <c r="EZ122" i="2"/>
  <c r="FA63" i="2"/>
  <c r="FA19" i="2"/>
  <c r="FA70" i="2"/>
  <c r="FA36" i="2"/>
  <c r="FA3" i="2"/>
  <c r="FA146" i="2"/>
  <c r="FA104" i="2" s="1"/>
  <c r="FA18" i="2"/>
  <c r="FA9" i="2"/>
  <c r="FA113" i="2"/>
  <c r="FA55" i="2"/>
  <c r="FA64" i="2"/>
  <c r="FB2" i="2"/>
  <c r="FB76" i="2" s="1"/>
  <c r="FA53" i="2"/>
  <c r="EZ5" i="2"/>
  <c r="FA75" i="2"/>
  <c r="FA82" i="2"/>
  <c r="FA125" i="2"/>
  <c r="FA69" i="2"/>
  <c r="FA110" i="2"/>
  <c r="FA111" i="2" s="1"/>
  <c r="FA121" i="2"/>
  <c r="FA65" i="2"/>
  <c r="FA26" i="2"/>
  <c r="FA120" i="2"/>
  <c r="FA10" i="2"/>
  <c r="FA17" i="2"/>
  <c r="FA127" i="2"/>
  <c r="FA89" i="2" s="1"/>
  <c r="FA90" i="2"/>
  <c r="FA71" i="2" s="1"/>
  <c r="FA54" i="2"/>
  <c r="FA132" i="2"/>
  <c r="FA25" i="2"/>
  <c r="FA119" i="2"/>
  <c r="EZ66" i="2"/>
  <c r="FA91" i="2" l="1"/>
  <c r="FA11" i="2"/>
  <c r="FA12" i="2" s="1"/>
  <c r="FA13" i="2" s="1"/>
  <c r="FA14" i="2" s="1"/>
  <c r="FA72" i="2"/>
  <c r="FA126" i="2" s="1"/>
  <c r="FA128" i="2" s="1"/>
  <c r="FA40" i="2" s="1"/>
  <c r="FA41" i="2" s="1"/>
  <c r="FA20" i="2"/>
  <c r="EY39" i="2"/>
  <c r="EY42" i="2" s="1"/>
  <c r="EZ22" i="2"/>
  <c r="EZ27" i="2" s="1"/>
  <c r="EZ126" i="2"/>
  <c r="EZ128" i="2" s="1"/>
  <c r="EZ40" i="2" s="1"/>
  <c r="EZ41" i="2" s="1"/>
  <c r="EZ45" i="2"/>
  <c r="EZ47" i="2" s="1"/>
  <c r="EZ37" i="2"/>
  <c r="EZ38" i="2"/>
  <c r="EX88" i="2"/>
  <c r="EX92" i="2" s="1"/>
  <c r="EX30" i="2"/>
  <c r="EX31" i="2"/>
  <c r="FA56" i="2"/>
  <c r="FB3" i="2"/>
  <c r="FB132" i="2"/>
  <c r="FB64" i="2"/>
  <c r="FB17" i="2"/>
  <c r="FB146" i="2"/>
  <c r="FB104" i="2" s="1"/>
  <c r="FB90" i="2"/>
  <c r="FB71" i="2" s="1"/>
  <c r="FB82" i="2"/>
  <c r="FB55" i="2"/>
  <c r="FB125" i="2"/>
  <c r="FB70" i="2"/>
  <c r="FB69" i="2"/>
  <c r="FB120" i="2"/>
  <c r="FB54" i="2"/>
  <c r="FB119" i="2"/>
  <c r="FB65" i="2"/>
  <c r="FB121" i="2"/>
  <c r="FB18" i="2"/>
  <c r="FB26" i="2"/>
  <c r="FB36" i="2"/>
  <c r="FB10" i="2"/>
  <c r="FB25" i="2"/>
  <c r="FB110" i="2"/>
  <c r="FB111" i="2" s="1"/>
  <c r="FB63" i="2"/>
  <c r="FA5" i="2"/>
  <c r="FB9" i="2"/>
  <c r="FC2" i="2"/>
  <c r="FC76" i="2" s="1"/>
  <c r="FB113" i="2"/>
  <c r="FB127" i="2"/>
  <c r="FB89" i="2" s="1"/>
  <c r="FB19" i="2"/>
  <c r="FB75" i="2"/>
  <c r="FB53" i="2"/>
  <c r="EY23" i="2"/>
  <c r="EY28" i="2"/>
  <c r="EY29" i="2" s="1"/>
  <c r="EY30" i="2" s="1"/>
  <c r="FA66" i="2"/>
  <c r="FA122" i="2"/>
  <c r="FB91" i="2" l="1"/>
  <c r="FA22" i="2"/>
  <c r="FB72" i="2"/>
  <c r="FB66" i="2"/>
  <c r="EY31" i="2"/>
  <c r="EY88" i="2"/>
  <c r="EY92" i="2" s="1"/>
  <c r="EZ28" i="2"/>
  <c r="EZ29" i="2" s="1"/>
  <c r="EZ30" i="2" s="1"/>
  <c r="EZ23" i="2"/>
  <c r="FB122" i="2"/>
  <c r="FB11" i="2"/>
  <c r="FB12" i="2" s="1"/>
  <c r="FB13" i="2" s="1"/>
  <c r="FB14" i="2" s="1"/>
  <c r="FB20" i="2"/>
  <c r="FC17" i="2"/>
  <c r="FC26" i="2"/>
  <c r="FC9" i="2"/>
  <c r="FC70" i="2"/>
  <c r="FC110" i="2"/>
  <c r="FC111" i="2" s="1"/>
  <c r="FC127" i="2"/>
  <c r="FC89" i="2" s="1"/>
  <c r="FC119" i="2"/>
  <c r="FC113" i="2"/>
  <c r="FC3" i="2"/>
  <c r="FC132" i="2"/>
  <c r="FC90" i="2"/>
  <c r="FC71" i="2" s="1"/>
  <c r="FC10" i="2"/>
  <c r="FC120" i="2"/>
  <c r="FC69" i="2"/>
  <c r="FC125" i="2"/>
  <c r="FC36" i="2"/>
  <c r="FC53" i="2"/>
  <c r="FC25" i="2"/>
  <c r="FC121" i="2"/>
  <c r="FC65" i="2"/>
  <c r="FC19" i="2"/>
  <c r="FC82" i="2"/>
  <c r="FC63" i="2"/>
  <c r="FD2" i="2"/>
  <c r="FD76" i="2" s="1"/>
  <c r="FC146" i="2"/>
  <c r="FC104" i="2" s="1"/>
  <c r="FB5" i="2"/>
  <c r="FC75" i="2"/>
  <c r="FC18" i="2"/>
  <c r="FC54" i="2"/>
  <c r="FC55" i="2"/>
  <c r="FC64" i="2"/>
  <c r="EZ39" i="2"/>
  <c r="EZ42" i="2" s="1"/>
  <c r="FB56" i="2"/>
  <c r="FA37" i="2"/>
  <c r="FA38" i="2"/>
  <c r="FA45" i="2"/>
  <c r="FA47" i="2" s="1"/>
  <c r="FA27" i="2" l="1"/>
  <c r="FA28" i="2" s="1"/>
  <c r="FA29" i="2" s="1"/>
  <c r="EZ88" i="2"/>
  <c r="EZ92" i="2" s="1"/>
  <c r="FA23" i="2"/>
  <c r="FC91" i="2"/>
  <c r="FC72" i="2"/>
  <c r="FC126" i="2" s="1"/>
  <c r="FC128" i="2" s="1"/>
  <c r="FC40" i="2" s="1"/>
  <c r="FC41" i="2" s="1"/>
  <c r="EZ31" i="2"/>
  <c r="FB126" i="2"/>
  <c r="FB128" i="2" s="1"/>
  <c r="FB40" i="2" s="1"/>
  <c r="FB41" i="2" s="1"/>
  <c r="FC11" i="2"/>
  <c r="FC12" i="2" s="1"/>
  <c r="FC13" i="2" s="1"/>
  <c r="FC14" i="2" s="1"/>
  <c r="FA39" i="2"/>
  <c r="FA42" i="2" s="1"/>
  <c r="FB22" i="2"/>
  <c r="FB27" i="2" s="1"/>
  <c r="FB45" i="2"/>
  <c r="FB47" i="2" s="1"/>
  <c r="FB37" i="2"/>
  <c r="FB38" i="2"/>
  <c r="FC56" i="2"/>
  <c r="FC20" i="2"/>
  <c r="FD127" i="2"/>
  <c r="FD89" i="2" s="1"/>
  <c r="FD17" i="2"/>
  <c r="FD64" i="2"/>
  <c r="FD25" i="2"/>
  <c r="FD121" i="2"/>
  <c r="FD90" i="2"/>
  <c r="FD71" i="2" s="1"/>
  <c r="FD75" i="2"/>
  <c r="FD113" i="2"/>
  <c r="FD125" i="2"/>
  <c r="FD18" i="2"/>
  <c r="FE2" i="2"/>
  <c r="FE76" i="2" s="1"/>
  <c r="FD65" i="2"/>
  <c r="FD69" i="2"/>
  <c r="FD55" i="2"/>
  <c r="FD132" i="2"/>
  <c r="FD70" i="2"/>
  <c r="FD53" i="2"/>
  <c r="FD3" i="2"/>
  <c r="FC5" i="2"/>
  <c r="FD110" i="2"/>
  <c r="FD111" i="2" s="1"/>
  <c r="FD120" i="2"/>
  <c r="FD19" i="2"/>
  <c r="FD82" i="2"/>
  <c r="FD9" i="2"/>
  <c r="FD63" i="2"/>
  <c r="FD36" i="2"/>
  <c r="FD54" i="2"/>
  <c r="FD119" i="2"/>
  <c r="FD146" i="2"/>
  <c r="FD104" i="2" s="1"/>
  <c r="FD10" i="2"/>
  <c r="FD26" i="2"/>
  <c r="FC66" i="2"/>
  <c r="FC122" i="2"/>
  <c r="FA88" i="2" l="1"/>
  <c r="FA92" i="2" s="1"/>
  <c r="FA30" i="2"/>
  <c r="FA31" i="2"/>
  <c r="FD91" i="2"/>
  <c r="FD72" i="2"/>
  <c r="FC22" i="2"/>
  <c r="FD11" i="2"/>
  <c r="FD12" i="2" s="1"/>
  <c r="FD13" i="2" s="1"/>
  <c r="FD14" i="2" s="1"/>
  <c r="FD122" i="2"/>
  <c r="FB28" i="2"/>
  <c r="FB29" i="2" s="1"/>
  <c r="FB23" i="2"/>
  <c r="FB39" i="2"/>
  <c r="FB42" i="2" s="1"/>
  <c r="FC37" i="2"/>
  <c r="FC38" i="2"/>
  <c r="FC45" i="2"/>
  <c r="FC47" i="2" s="1"/>
  <c r="FE121" i="2"/>
  <c r="FE53" i="2"/>
  <c r="FE110" i="2"/>
  <c r="FE111" i="2" s="1"/>
  <c r="FE127" i="2"/>
  <c r="FE89" i="2" s="1"/>
  <c r="FE19" i="2"/>
  <c r="FE65" i="2"/>
  <c r="FE120" i="2"/>
  <c r="FE36" i="2"/>
  <c r="FE63" i="2"/>
  <c r="FE75" i="2"/>
  <c r="FE25" i="2"/>
  <c r="FE54" i="2"/>
  <c r="FE55" i="2"/>
  <c r="FE26" i="2"/>
  <c r="FE132" i="2"/>
  <c r="FE3" i="2"/>
  <c r="FE18" i="2"/>
  <c r="FE146" i="2"/>
  <c r="FE104" i="2" s="1"/>
  <c r="FE10" i="2"/>
  <c r="FE9" i="2"/>
  <c r="FD5" i="2"/>
  <c r="FE82" i="2"/>
  <c r="FE64" i="2"/>
  <c r="FE125" i="2"/>
  <c r="FF2" i="2"/>
  <c r="FF76" i="2" s="1"/>
  <c r="FE70" i="2"/>
  <c r="FE90" i="2"/>
  <c r="FE71" i="2" s="1"/>
  <c r="FE69" i="2"/>
  <c r="FE119" i="2"/>
  <c r="FE17" i="2"/>
  <c r="FE113" i="2"/>
  <c r="FD20" i="2"/>
  <c r="FD66" i="2"/>
  <c r="FD56" i="2"/>
  <c r="FC27" i="2" l="1"/>
  <c r="FC28" i="2" s="1"/>
  <c r="FC29" i="2" s="1"/>
  <c r="FE91" i="2"/>
  <c r="FE72" i="2"/>
  <c r="FE126" i="2" s="1"/>
  <c r="FE128" i="2" s="1"/>
  <c r="FE40" i="2" s="1"/>
  <c r="FE41" i="2" s="1"/>
  <c r="FC23" i="2"/>
  <c r="FD22" i="2"/>
  <c r="FE11" i="2"/>
  <c r="FE12" i="2" s="1"/>
  <c r="FE13" i="2" s="1"/>
  <c r="FE14" i="2" s="1"/>
  <c r="FE66" i="2"/>
  <c r="FB88" i="2"/>
  <c r="FB92" i="2" s="1"/>
  <c r="FB31" i="2"/>
  <c r="FB30" i="2"/>
  <c r="FE20" i="2"/>
  <c r="FF132" i="2"/>
  <c r="FF146" i="2"/>
  <c r="FF104" i="2" s="1"/>
  <c r="FF10" i="2"/>
  <c r="FF121" i="2"/>
  <c r="FF90" i="2"/>
  <c r="FF71" i="2" s="1"/>
  <c r="FF63" i="2"/>
  <c r="FF26" i="2"/>
  <c r="FF110" i="2"/>
  <c r="FF111" i="2" s="1"/>
  <c r="FF54" i="2"/>
  <c r="FF3" i="2"/>
  <c r="FF9" i="2"/>
  <c r="FF65" i="2"/>
  <c r="FF82" i="2"/>
  <c r="FF19" i="2"/>
  <c r="FF125" i="2"/>
  <c r="FF69" i="2"/>
  <c r="FF75" i="2"/>
  <c r="FF70" i="2"/>
  <c r="FF53" i="2"/>
  <c r="FF17" i="2"/>
  <c r="FE5" i="2"/>
  <c r="FF113" i="2"/>
  <c r="FF55" i="2"/>
  <c r="FF120" i="2"/>
  <c r="FF64" i="2"/>
  <c r="FF25" i="2"/>
  <c r="FG2" i="2"/>
  <c r="FG76" i="2" s="1"/>
  <c r="T72" i="3" s="1"/>
  <c r="FF36" i="2"/>
  <c r="FF127" i="2"/>
  <c r="FF89" i="2" s="1"/>
  <c r="FF119" i="2"/>
  <c r="FF18" i="2"/>
  <c r="FE122" i="2"/>
  <c r="FC39" i="2"/>
  <c r="FC42" i="2" s="1"/>
  <c r="FD45" i="2"/>
  <c r="FD47" i="2" s="1"/>
  <c r="FD37" i="2"/>
  <c r="FD38" i="2"/>
  <c r="FD126" i="2"/>
  <c r="FD128" i="2" s="1"/>
  <c r="FD40" i="2" s="1"/>
  <c r="FD41" i="2" s="1"/>
  <c r="FE56" i="2"/>
  <c r="FC30" i="2" l="1"/>
  <c r="FC31" i="2"/>
  <c r="FC88" i="2"/>
  <c r="FC92" i="2" s="1"/>
  <c r="FD23" i="2"/>
  <c r="FD27" i="2"/>
  <c r="FD28" i="2" s="1"/>
  <c r="FD29" i="2" s="1"/>
  <c r="FD30" i="2" s="1"/>
  <c r="FF91" i="2"/>
  <c r="FF72" i="2"/>
  <c r="FE22" i="2"/>
  <c r="FF56" i="2"/>
  <c r="FF20" i="2"/>
  <c r="FG54" i="2"/>
  <c r="FG120" i="2"/>
  <c r="FF5" i="2"/>
  <c r="FG132" i="2"/>
  <c r="FG75" i="2"/>
  <c r="T71" i="3" s="1"/>
  <c r="FG19" i="2"/>
  <c r="FG70" i="2"/>
  <c r="T66" i="3" s="1"/>
  <c r="FG55" i="2"/>
  <c r="FG110" i="2"/>
  <c r="FG111" i="2" s="1"/>
  <c r="FG10" i="2"/>
  <c r="FG36" i="2"/>
  <c r="FG127" i="2"/>
  <c r="FG89" i="2" s="1"/>
  <c r="FG26" i="2"/>
  <c r="FG82" i="2"/>
  <c r="FG119" i="2"/>
  <c r="FG125" i="2"/>
  <c r="FG9" i="2"/>
  <c r="FG90" i="2"/>
  <c r="FG121" i="2"/>
  <c r="FG69" i="2"/>
  <c r="T65" i="3" s="1"/>
  <c r="FG17" i="2"/>
  <c r="FG53" i="2"/>
  <c r="FG25" i="2"/>
  <c r="T60" i="3" s="1"/>
  <c r="FG3" i="2"/>
  <c r="FG64" i="2"/>
  <c r="FG18" i="2"/>
  <c r="FG113" i="2"/>
  <c r="FH2" i="2"/>
  <c r="FH76" i="2" s="1"/>
  <c r="FG146" i="2"/>
  <c r="FG104" i="2" s="1"/>
  <c r="FG63" i="2"/>
  <c r="FG65" i="2"/>
  <c r="T61" i="3" s="1"/>
  <c r="FF11" i="2"/>
  <c r="FF12" i="2" s="1"/>
  <c r="FF13" i="2" s="1"/>
  <c r="FF122" i="2"/>
  <c r="FF66" i="2"/>
  <c r="FD39" i="2"/>
  <c r="FD42" i="2" s="1"/>
  <c r="FE38" i="2"/>
  <c r="FE45" i="2"/>
  <c r="FE47" i="2" s="1"/>
  <c r="FE37" i="2"/>
  <c r="FG71" i="2" l="1"/>
  <c r="FG72" i="2" s="1"/>
  <c r="FG126" i="2" s="1"/>
  <c r="FG128" i="2" s="1"/>
  <c r="FG40" i="2" s="1"/>
  <c r="FG41" i="2" s="1"/>
  <c r="FE27" i="2"/>
  <c r="FE28" i="2" s="1"/>
  <c r="FE29" i="2" s="1"/>
  <c r="T85" i="3"/>
  <c r="FG91" i="2"/>
  <c r="FD88" i="2"/>
  <c r="FD92" i="2" s="1"/>
  <c r="FD31" i="2"/>
  <c r="FE23" i="2"/>
  <c r="FG20" i="2"/>
  <c r="FG11" i="2"/>
  <c r="FG12" i="2" s="1"/>
  <c r="FG13" i="2" s="1"/>
  <c r="FG14" i="2" s="1"/>
  <c r="FG66" i="2"/>
  <c r="FG122" i="2"/>
  <c r="FG56" i="2"/>
  <c r="FH75" i="2"/>
  <c r="FH10" i="2"/>
  <c r="FH9" i="2"/>
  <c r="FI2" i="2"/>
  <c r="FI76" i="2" s="1"/>
  <c r="FH82" i="2"/>
  <c r="U78" i="3" s="1"/>
  <c r="FH19" i="2"/>
  <c r="FH53" i="2"/>
  <c r="FH17" i="2"/>
  <c r="FH25" i="2"/>
  <c r="FH36" i="2"/>
  <c r="FH113" i="2"/>
  <c r="FH63" i="2"/>
  <c r="FH26" i="2"/>
  <c r="FH110" i="2"/>
  <c r="FH111" i="2" s="1"/>
  <c r="FG5" i="2"/>
  <c r="FH70" i="2"/>
  <c r="FH120" i="2"/>
  <c r="FH125" i="2"/>
  <c r="FH90" i="2"/>
  <c r="FH71" i="2" s="1"/>
  <c r="FH65" i="2"/>
  <c r="FH127" i="2"/>
  <c r="FH89" i="2" s="1"/>
  <c r="FH3" i="2"/>
  <c r="FH132" i="2"/>
  <c r="FH146" i="2"/>
  <c r="FH104" i="2" s="1"/>
  <c r="FH121" i="2"/>
  <c r="FH69" i="2"/>
  <c r="FH119" i="2"/>
  <c r="FH55" i="2"/>
  <c r="FH64" i="2"/>
  <c r="FH54" i="2"/>
  <c r="FH18" i="2"/>
  <c r="FF38" i="2"/>
  <c r="FF45" i="2"/>
  <c r="FF47" i="2" s="1"/>
  <c r="FF37" i="2"/>
  <c r="FF126" i="2"/>
  <c r="FF128" i="2" s="1"/>
  <c r="FF40" i="2" s="1"/>
  <c r="FF41" i="2" s="1"/>
  <c r="FE39" i="2"/>
  <c r="FE42" i="2" s="1"/>
  <c r="FF22" i="2"/>
  <c r="FF27" i="2" s="1"/>
  <c r="FF14" i="2"/>
  <c r="T67" i="3" l="1"/>
  <c r="T68" i="3" s="1"/>
  <c r="FE88" i="2"/>
  <c r="FE92" i="2" s="1"/>
  <c r="FE30" i="2"/>
  <c r="FE31" i="2"/>
  <c r="FH91" i="2"/>
  <c r="FH72" i="2"/>
  <c r="FH122" i="2"/>
  <c r="FG22" i="2"/>
  <c r="FG27" i="2" s="1"/>
  <c r="FH20" i="2"/>
  <c r="FG37" i="2"/>
  <c r="FG45" i="2"/>
  <c r="FG47" i="2" s="1"/>
  <c r="FG38" i="2"/>
  <c r="FH56" i="2"/>
  <c r="FF39" i="2"/>
  <c r="FF42" i="2" s="1"/>
  <c r="FH66" i="2"/>
  <c r="FI55" i="2"/>
  <c r="FI113" i="2"/>
  <c r="FI18" i="2"/>
  <c r="FI17" i="2"/>
  <c r="FI119" i="2"/>
  <c r="FI146" i="2"/>
  <c r="FI104" i="2" s="1"/>
  <c r="FI132" i="2"/>
  <c r="FI110" i="2"/>
  <c r="FI111" i="2" s="1"/>
  <c r="FI82" i="2"/>
  <c r="FI125" i="2"/>
  <c r="FI19" i="2"/>
  <c r="FI53" i="2"/>
  <c r="FI69" i="2"/>
  <c r="FI90" i="2"/>
  <c r="FI71" i="2" s="1"/>
  <c r="FI36" i="2"/>
  <c r="FI70" i="2"/>
  <c r="FI65" i="2"/>
  <c r="FI26" i="2"/>
  <c r="FJ2" i="2"/>
  <c r="FJ76" i="2" s="1"/>
  <c r="FI3" i="2"/>
  <c r="FI121" i="2"/>
  <c r="FI9" i="2"/>
  <c r="FI75" i="2"/>
  <c r="FI54" i="2"/>
  <c r="FI10" i="2"/>
  <c r="FI127" i="2"/>
  <c r="FI89" i="2" s="1"/>
  <c r="FH5" i="2"/>
  <c r="FI63" i="2"/>
  <c r="FI64" i="2"/>
  <c r="FI25" i="2"/>
  <c r="FI120" i="2"/>
  <c r="FH11" i="2"/>
  <c r="FH12" i="2" s="1"/>
  <c r="FH13" i="2" s="1"/>
  <c r="FH14" i="2" s="1"/>
  <c r="FF28" i="2"/>
  <c r="FF29" i="2" s="1"/>
  <c r="FF30" i="2" s="1"/>
  <c r="FF23" i="2"/>
  <c r="FI72" i="2" l="1"/>
  <c r="FI91" i="2"/>
  <c r="FF31" i="2"/>
  <c r="FF88" i="2"/>
  <c r="FF92" i="2" s="1"/>
  <c r="FI20" i="2"/>
  <c r="FI11" i="2"/>
  <c r="FI12" i="2" s="1"/>
  <c r="FI13" i="2" s="1"/>
  <c r="FI14" i="2" s="1"/>
  <c r="FG28" i="2"/>
  <c r="FG29" i="2" s="1"/>
  <c r="FG23" i="2"/>
  <c r="FH126" i="2"/>
  <c r="FH128" i="2" s="1"/>
  <c r="FH40" i="2" s="1"/>
  <c r="FH41" i="2" s="1"/>
  <c r="FI122" i="2"/>
  <c r="FI66" i="2"/>
  <c r="FI56" i="2"/>
  <c r="FH38" i="2"/>
  <c r="FH45" i="2"/>
  <c r="FH47" i="2" s="1"/>
  <c r="FH37" i="2"/>
  <c r="FJ25" i="2"/>
  <c r="FJ64" i="2"/>
  <c r="FJ75" i="2"/>
  <c r="FJ69" i="2"/>
  <c r="FJ125" i="2"/>
  <c r="FJ18" i="2"/>
  <c r="FJ119" i="2"/>
  <c r="FJ36" i="2"/>
  <c r="FK2" i="2"/>
  <c r="FK76" i="2" s="1"/>
  <c r="FJ53" i="2"/>
  <c r="FJ63" i="2"/>
  <c r="FJ17" i="2"/>
  <c r="FJ9" i="2"/>
  <c r="FJ121" i="2"/>
  <c r="FJ70" i="2"/>
  <c r="FI5" i="2"/>
  <c r="FJ127" i="2"/>
  <c r="FJ89" i="2" s="1"/>
  <c r="FJ113" i="2"/>
  <c r="FJ82" i="2"/>
  <c r="FJ54" i="2"/>
  <c r="FJ26" i="2"/>
  <c r="FJ10" i="2"/>
  <c r="FJ19" i="2"/>
  <c r="FJ120" i="2"/>
  <c r="FJ90" i="2"/>
  <c r="FJ71" i="2" s="1"/>
  <c r="FJ146" i="2"/>
  <c r="FJ104" i="2" s="1"/>
  <c r="FJ3" i="2"/>
  <c r="FJ65" i="2"/>
  <c r="FJ110" i="2"/>
  <c r="FJ111" i="2" s="1"/>
  <c r="FJ55" i="2"/>
  <c r="FJ132" i="2"/>
  <c r="FG39" i="2"/>
  <c r="FG42" i="2" s="1"/>
  <c r="FH22" i="2"/>
  <c r="FH27" i="2" s="1"/>
  <c r="FG30" i="2" l="1"/>
  <c r="T59" i="3"/>
  <c r="T62" i="3" s="1"/>
  <c r="FJ91" i="2"/>
  <c r="FJ72" i="2"/>
  <c r="FG31" i="2"/>
  <c r="FG88" i="2"/>
  <c r="FG92" i="2" s="1"/>
  <c r="FI126" i="2"/>
  <c r="FI128" i="2" s="1"/>
  <c r="FI40" i="2" s="1"/>
  <c r="FI41" i="2" s="1"/>
  <c r="FH39" i="2"/>
  <c r="FH42" i="2" s="1"/>
  <c r="FJ11" i="2"/>
  <c r="FJ12" i="2" s="1"/>
  <c r="FJ13" i="2" s="1"/>
  <c r="FJ14" i="2" s="1"/>
  <c r="FI22" i="2"/>
  <c r="FI27" i="2" s="1"/>
  <c r="FJ20" i="2"/>
  <c r="FJ66" i="2"/>
  <c r="FJ56" i="2"/>
  <c r="FH23" i="2"/>
  <c r="FH28" i="2"/>
  <c r="FH29" i="2" s="1"/>
  <c r="FK9" i="2"/>
  <c r="FJ5" i="2"/>
  <c r="FK17" i="2"/>
  <c r="FK70" i="2"/>
  <c r="FK25" i="2"/>
  <c r="FK10" i="2"/>
  <c r="FK127" i="2"/>
  <c r="FK89" i="2" s="1"/>
  <c r="FK110" i="2"/>
  <c r="FK111" i="2" s="1"/>
  <c r="FK82" i="2"/>
  <c r="FK64" i="2"/>
  <c r="FK113" i="2"/>
  <c r="FK55" i="2"/>
  <c r="FK54" i="2"/>
  <c r="FL2" i="2"/>
  <c r="FL76" i="2" s="1"/>
  <c r="FK18" i="2"/>
  <c r="FK19" i="2"/>
  <c r="FK75" i="2"/>
  <c r="FK69" i="2"/>
  <c r="FK36" i="2"/>
  <c r="FK90" i="2"/>
  <c r="FK71" i="2" s="1"/>
  <c r="FK63" i="2"/>
  <c r="FK65" i="2"/>
  <c r="FK146" i="2"/>
  <c r="FK104" i="2" s="1"/>
  <c r="FK26" i="2"/>
  <c r="FK121" i="2"/>
  <c r="FK132" i="2"/>
  <c r="FK120" i="2"/>
  <c r="FK3" i="2"/>
  <c r="FK119" i="2"/>
  <c r="FK53" i="2"/>
  <c r="FK125" i="2"/>
  <c r="FI38" i="2"/>
  <c r="FI45" i="2"/>
  <c r="FI47" i="2" s="1"/>
  <c r="FI37" i="2"/>
  <c r="FJ122" i="2"/>
  <c r="FH31" i="2" l="1"/>
  <c r="FK91" i="2"/>
  <c r="FK72" i="2"/>
  <c r="FK126" i="2" s="1"/>
  <c r="FK128" i="2" s="1"/>
  <c r="FK40" i="2" s="1"/>
  <c r="FK41" i="2" s="1"/>
  <c r="FJ22" i="2"/>
  <c r="FI39" i="2"/>
  <c r="FI42" i="2" s="1"/>
  <c r="FK56" i="2"/>
  <c r="FJ126" i="2"/>
  <c r="FJ128" i="2" s="1"/>
  <c r="FJ40" i="2" s="1"/>
  <c r="FJ41" i="2" s="1"/>
  <c r="FI28" i="2"/>
  <c r="FI29" i="2" s="1"/>
  <c r="FI30" i="2" s="1"/>
  <c r="FI23" i="2"/>
  <c r="FH88" i="2"/>
  <c r="FH92" i="2" s="1"/>
  <c r="FH30" i="2"/>
  <c r="FK20" i="2"/>
  <c r="FJ45" i="2"/>
  <c r="FJ47" i="2" s="1"/>
  <c r="FJ38" i="2"/>
  <c r="FJ37" i="2"/>
  <c r="FK122" i="2"/>
  <c r="FL121" i="2"/>
  <c r="FL146" i="2"/>
  <c r="FL104" i="2" s="1"/>
  <c r="FL75" i="2"/>
  <c r="FL64" i="2"/>
  <c r="FL25" i="2"/>
  <c r="FL90" i="2"/>
  <c r="FL71" i="2" s="1"/>
  <c r="FL70" i="2"/>
  <c r="FL132" i="2"/>
  <c r="FL18" i="2"/>
  <c r="FL63" i="2"/>
  <c r="FL54" i="2"/>
  <c r="FL19" i="2"/>
  <c r="FL125" i="2"/>
  <c r="FL65" i="2"/>
  <c r="FL17" i="2"/>
  <c r="FM2" i="2"/>
  <c r="FM76" i="2" s="1"/>
  <c r="FL119" i="2"/>
  <c r="FL36" i="2"/>
  <c r="FL10" i="2"/>
  <c r="FL53" i="2"/>
  <c r="FL69" i="2"/>
  <c r="FL127" i="2"/>
  <c r="FL89" i="2" s="1"/>
  <c r="FL113" i="2"/>
  <c r="FL55" i="2"/>
  <c r="FL26" i="2"/>
  <c r="FL110" i="2"/>
  <c r="FL111" i="2" s="1"/>
  <c r="FL3" i="2"/>
  <c r="FK5" i="2"/>
  <c r="FL120" i="2"/>
  <c r="FL9" i="2"/>
  <c r="FL82" i="2"/>
  <c r="FK11" i="2"/>
  <c r="FK12" i="2" s="1"/>
  <c r="FK13" i="2" s="1"/>
  <c r="FK14" i="2" s="1"/>
  <c r="FK66" i="2"/>
  <c r="FJ27" i="2" l="1"/>
  <c r="FJ28" i="2" s="1"/>
  <c r="FJ29" i="2" s="1"/>
  <c r="FL91" i="2"/>
  <c r="FL72" i="2"/>
  <c r="FI31" i="2"/>
  <c r="FI88" i="2"/>
  <c r="FI92" i="2" s="1"/>
  <c r="FJ23" i="2"/>
  <c r="FJ39" i="2"/>
  <c r="FJ42" i="2" s="1"/>
  <c r="FL20" i="2"/>
  <c r="FM26" i="2"/>
  <c r="FM119" i="2"/>
  <c r="FN2" i="2"/>
  <c r="FN76" i="2" s="1"/>
  <c r="FM9" i="2"/>
  <c r="FM127" i="2"/>
  <c r="FM89" i="2" s="1"/>
  <c r="FM25" i="2"/>
  <c r="FM110" i="2"/>
  <c r="FM111" i="2" s="1"/>
  <c r="FL5" i="2"/>
  <c r="FM90" i="2"/>
  <c r="FM71" i="2" s="1"/>
  <c r="FM70" i="2"/>
  <c r="FM53" i="2"/>
  <c r="FM64" i="2"/>
  <c r="FM19" i="2"/>
  <c r="FM125" i="2"/>
  <c r="FM120" i="2"/>
  <c r="FM3" i="2"/>
  <c r="FM18" i="2"/>
  <c r="FM36" i="2"/>
  <c r="FM10" i="2"/>
  <c r="FM132" i="2"/>
  <c r="FM69" i="2"/>
  <c r="FM121" i="2"/>
  <c r="FM54" i="2"/>
  <c r="FM55" i="2"/>
  <c r="FM75" i="2"/>
  <c r="FM113" i="2"/>
  <c r="FM82" i="2"/>
  <c r="FM65" i="2"/>
  <c r="FM17" i="2"/>
  <c r="FM146" i="2"/>
  <c r="FM104" i="2" s="1"/>
  <c r="FM63" i="2"/>
  <c r="FK38" i="2"/>
  <c r="FK45" i="2"/>
  <c r="FK47" i="2" s="1"/>
  <c r="FK37" i="2"/>
  <c r="FL56" i="2"/>
  <c r="FL11" i="2"/>
  <c r="FL12" i="2" s="1"/>
  <c r="FL13" i="2" s="1"/>
  <c r="FL14" i="2" s="1"/>
  <c r="FL66" i="2"/>
  <c r="FL122" i="2"/>
  <c r="FK22" i="2"/>
  <c r="FK27" i="2" s="1"/>
  <c r="FJ88" i="2" l="1"/>
  <c r="FJ92" i="2" s="1"/>
  <c r="FJ31" i="2"/>
  <c r="FJ30" i="2"/>
  <c r="FM72" i="2"/>
  <c r="FM126" i="2" s="1"/>
  <c r="FM128" i="2" s="1"/>
  <c r="FM40" i="2" s="1"/>
  <c r="FM41" i="2" s="1"/>
  <c r="FM91" i="2"/>
  <c r="FL126" i="2"/>
  <c r="FL128" i="2" s="1"/>
  <c r="FL40" i="2" s="1"/>
  <c r="FL41" i="2" s="1"/>
  <c r="FM11" i="2"/>
  <c r="FM12" i="2" s="1"/>
  <c r="FM13" i="2" s="1"/>
  <c r="FM14" i="2" s="1"/>
  <c r="FM20" i="2"/>
  <c r="FK39" i="2"/>
  <c r="FK42" i="2" s="1"/>
  <c r="FM66" i="2"/>
  <c r="FK23" i="2"/>
  <c r="FK28" i="2"/>
  <c r="FK29" i="2" s="1"/>
  <c r="FM56" i="2"/>
  <c r="FN146" i="2"/>
  <c r="FN104" i="2" s="1"/>
  <c r="FN18" i="2"/>
  <c r="FN26" i="2"/>
  <c r="FN64" i="2"/>
  <c r="FO2" i="2"/>
  <c r="FO76" i="2" s="1"/>
  <c r="FN90" i="2"/>
  <c r="FN71" i="2" s="1"/>
  <c r="FN9" i="2"/>
  <c r="FN132" i="2"/>
  <c r="FN3" i="2"/>
  <c r="FN17" i="2"/>
  <c r="FN69" i="2"/>
  <c r="FN75" i="2"/>
  <c r="FN54" i="2"/>
  <c r="FN120" i="2"/>
  <c r="FN63" i="2"/>
  <c r="FN36" i="2"/>
  <c r="FN127" i="2"/>
  <c r="FN89" i="2" s="1"/>
  <c r="FN125" i="2"/>
  <c r="FN82" i="2"/>
  <c r="FN19" i="2"/>
  <c r="FN53" i="2"/>
  <c r="FM5" i="2"/>
  <c r="FN119" i="2"/>
  <c r="FN25" i="2"/>
  <c r="FN70" i="2"/>
  <c r="FN55" i="2"/>
  <c r="FN121" i="2"/>
  <c r="FN10" i="2"/>
  <c r="FN65" i="2"/>
  <c r="FN110" i="2"/>
  <c r="FN111" i="2" s="1"/>
  <c r="FN113" i="2"/>
  <c r="FM122" i="2"/>
  <c r="FL37" i="2"/>
  <c r="FL38" i="2"/>
  <c r="FL45" i="2"/>
  <c r="FL47" i="2" s="1"/>
  <c r="FL22" i="2"/>
  <c r="FL27" i="2" s="1"/>
  <c r="FK31" i="2" l="1"/>
  <c r="FN91" i="2"/>
  <c r="FN72" i="2"/>
  <c r="FK30" i="2"/>
  <c r="FM22" i="2"/>
  <c r="FK88" i="2"/>
  <c r="FK92" i="2" s="1"/>
  <c r="FN20" i="2"/>
  <c r="FL39" i="2"/>
  <c r="FL42" i="2" s="1"/>
  <c r="FN122" i="2"/>
  <c r="FN66" i="2"/>
  <c r="FM38" i="2"/>
  <c r="FM45" i="2"/>
  <c r="FM47" i="2" s="1"/>
  <c r="FM37" i="2"/>
  <c r="FL28" i="2"/>
  <c r="FL29" i="2" s="1"/>
  <c r="FL23" i="2"/>
  <c r="FN56" i="2"/>
  <c r="FN5" i="2"/>
  <c r="FO90" i="2"/>
  <c r="FO71" i="2" s="1"/>
  <c r="FO121" i="2"/>
  <c r="FO120" i="2"/>
  <c r="FO18" i="2"/>
  <c r="FO26" i="2"/>
  <c r="FO70" i="2"/>
  <c r="FO25" i="2"/>
  <c r="FP2" i="2"/>
  <c r="FP76" i="2" s="1"/>
  <c r="FO75" i="2"/>
  <c r="FO3" i="2"/>
  <c r="FO54" i="2"/>
  <c r="FO63" i="2"/>
  <c r="FO132" i="2"/>
  <c r="FO65" i="2"/>
  <c r="FO53" i="2"/>
  <c r="FO17" i="2"/>
  <c r="FO110" i="2"/>
  <c r="FO111" i="2" s="1"/>
  <c r="FO127" i="2"/>
  <c r="FO89" i="2" s="1"/>
  <c r="FO82" i="2"/>
  <c r="FO125" i="2"/>
  <c r="FO113" i="2"/>
  <c r="FO9" i="2"/>
  <c r="FO69" i="2"/>
  <c r="FO146" i="2"/>
  <c r="FO104" i="2" s="1"/>
  <c r="FO119" i="2"/>
  <c r="FO36" i="2"/>
  <c r="FO19" i="2"/>
  <c r="FO10" i="2"/>
  <c r="FO64" i="2"/>
  <c r="FO55" i="2"/>
  <c r="FN11" i="2"/>
  <c r="FN12" i="2" s="1"/>
  <c r="FN13" i="2" s="1"/>
  <c r="FM23" i="2" l="1"/>
  <c r="FM27" i="2"/>
  <c r="FM28" i="2" s="1"/>
  <c r="FM29" i="2" s="1"/>
  <c r="FO91" i="2"/>
  <c r="FO72" i="2"/>
  <c r="FO126" i="2" s="1"/>
  <c r="FO128" i="2" s="1"/>
  <c r="FO40" i="2" s="1"/>
  <c r="FO41" i="2" s="1"/>
  <c r="FO11" i="2"/>
  <c r="FO12" i="2" s="1"/>
  <c r="FO13" i="2" s="1"/>
  <c r="FO14" i="2" s="1"/>
  <c r="FO66" i="2"/>
  <c r="FM39" i="2"/>
  <c r="FM42" i="2" s="1"/>
  <c r="FO122" i="2"/>
  <c r="FL30" i="2"/>
  <c r="FL88" i="2"/>
  <c r="FL92" i="2" s="1"/>
  <c r="FL31" i="2"/>
  <c r="FN14" i="2"/>
  <c r="FN22" i="2"/>
  <c r="FN27" i="2" s="1"/>
  <c r="FO20" i="2"/>
  <c r="FP119" i="2"/>
  <c r="FP65" i="2"/>
  <c r="FP19" i="2"/>
  <c r="FP10" i="2"/>
  <c r="FP90" i="2"/>
  <c r="FP71" i="2" s="1"/>
  <c r="FP55" i="2"/>
  <c r="FP110" i="2"/>
  <c r="FP111" i="2" s="1"/>
  <c r="FP9" i="2"/>
  <c r="FP146" i="2"/>
  <c r="FP104" i="2" s="1"/>
  <c r="FO5" i="2"/>
  <c r="FP132" i="2"/>
  <c r="FP64" i="2"/>
  <c r="FP125" i="2"/>
  <c r="FP54" i="2"/>
  <c r="FP26" i="2"/>
  <c r="FP18" i="2"/>
  <c r="FP120" i="2"/>
  <c r="FP113" i="2"/>
  <c r="FP82" i="2"/>
  <c r="FP127" i="2"/>
  <c r="FP89" i="2" s="1"/>
  <c r="FP121" i="2"/>
  <c r="FP17" i="2"/>
  <c r="FP25" i="2"/>
  <c r="FQ2" i="2"/>
  <c r="FQ76" i="2" s="1"/>
  <c r="FP36" i="2"/>
  <c r="FP53" i="2"/>
  <c r="FP75" i="2"/>
  <c r="FP70" i="2"/>
  <c r="FP69" i="2"/>
  <c r="FP63" i="2"/>
  <c r="FP3" i="2"/>
  <c r="FN45" i="2"/>
  <c r="FN47" i="2" s="1"/>
  <c r="FN38" i="2"/>
  <c r="FN37" i="2"/>
  <c r="FO56" i="2"/>
  <c r="FN126" i="2"/>
  <c r="FN128" i="2" s="1"/>
  <c r="FN40" i="2" s="1"/>
  <c r="FN41" i="2" s="1"/>
  <c r="FP72" i="2" l="1"/>
  <c r="FP91" i="2"/>
  <c r="FM31" i="2"/>
  <c r="FM30" i="2"/>
  <c r="FM88" i="2"/>
  <c r="FM92" i="2" s="1"/>
  <c r="FN39" i="2"/>
  <c r="FN42" i="2" s="1"/>
  <c r="FO22" i="2"/>
  <c r="FP66" i="2"/>
  <c r="FP56" i="2"/>
  <c r="FP20" i="2"/>
  <c r="FN28" i="2"/>
  <c r="FN29" i="2" s="1"/>
  <c r="FN30" i="2" s="1"/>
  <c r="FN23" i="2"/>
  <c r="FP11" i="2"/>
  <c r="FO38" i="2"/>
  <c r="FO37" i="2"/>
  <c r="FO45" i="2"/>
  <c r="FO47" i="2" s="1"/>
  <c r="FQ55" i="2"/>
  <c r="FQ127" i="2"/>
  <c r="FQ89" i="2" s="1"/>
  <c r="FQ125" i="2"/>
  <c r="FQ65" i="2"/>
  <c r="FQ17" i="2"/>
  <c r="FQ120" i="2"/>
  <c r="FQ25" i="2"/>
  <c r="FQ53" i="2"/>
  <c r="FQ63" i="2"/>
  <c r="FQ36" i="2"/>
  <c r="FQ70" i="2"/>
  <c r="FQ110" i="2"/>
  <c r="FQ111" i="2" s="1"/>
  <c r="FQ26" i="2"/>
  <c r="FQ146" i="2"/>
  <c r="FQ104" i="2" s="1"/>
  <c r="FP5" i="2"/>
  <c r="FQ9" i="2"/>
  <c r="FQ119" i="2"/>
  <c r="FQ132" i="2"/>
  <c r="FQ121" i="2"/>
  <c r="FQ64" i="2"/>
  <c r="FQ54" i="2"/>
  <c r="FQ75" i="2"/>
  <c r="FQ3" i="2"/>
  <c r="FQ18" i="2"/>
  <c r="FQ10" i="2"/>
  <c r="FQ113" i="2"/>
  <c r="FQ82" i="2"/>
  <c r="FQ69" i="2"/>
  <c r="FQ19" i="2"/>
  <c r="FQ90" i="2"/>
  <c r="FQ71" i="2" s="1"/>
  <c r="FR2" i="2"/>
  <c r="FR76" i="2" s="1"/>
  <c r="FP122" i="2"/>
  <c r="FO23" i="2" l="1"/>
  <c r="FO27" i="2"/>
  <c r="FO28" i="2" s="1"/>
  <c r="FO29" i="2" s="1"/>
  <c r="FQ91" i="2"/>
  <c r="FQ72" i="2"/>
  <c r="FQ11" i="2"/>
  <c r="FQ12" i="2" s="1"/>
  <c r="FQ13" i="2" s="1"/>
  <c r="FQ14" i="2" s="1"/>
  <c r="FN88" i="2"/>
  <c r="FN92" i="2" s="1"/>
  <c r="FN31" i="2"/>
  <c r="FQ20" i="2"/>
  <c r="FP12" i="2"/>
  <c r="FP13" i="2" s="1"/>
  <c r="FP14" i="2" s="1"/>
  <c r="FQ122" i="2"/>
  <c r="FQ66" i="2"/>
  <c r="FR3" i="2"/>
  <c r="FR25" i="2"/>
  <c r="FR63" i="2"/>
  <c r="FR132" i="2"/>
  <c r="FR64" i="2"/>
  <c r="FR69" i="2"/>
  <c r="FR70" i="2"/>
  <c r="FR10" i="2"/>
  <c r="FR54" i="2"/>
  <c r="FR18" i="2"/>
  <c r="FR55" i="2"/>
  <c r="FR17" i="2"/>
  <c r="FR75" i="2"/>
  <c r="FR121" i="2"/>
  <c r="FR146" i="2"/>
  <c r="FR104" i="2" s="1"/>
  <c r="FR19" i="2"/>
  <c r="FR36" i="2"/>
  <c r="FR65" i="2"/>
  <c r="FR119" i="2"/>
  <c r="FQ5" i="2"/>
  <c r="FR90" i="2"/>
  <c r="FR71" i="2" s="1"/>
  <c r="FR125" i="2"/>
  <c r="FR53" i="2"/>
  <c r="FS2" i="2"/>
  <c r="FS76" i="2" s="1"/>
  <c r="U72" i="3" s="1"/>
  <c r="FR127" i="2"/>
  <c r="FR89" i="2" s="1"/>
  <c r="FR82" i="2"/>
  <c r="FR120" i="2"/>
  <c r="FR110" i="2"/>
  <c r="FR111" i="2" s="1"/>
  <c r="FR113" i="2"/>
  <c r="FR26" i="2"/>
  <c r="FR9" i="2"/>
  <c r="FQ56" i="2"/>
  <c r="FP126" i="2"/>
  <c r="FP128" i="2" s="1"/>
  <c r="FP40" i="2" s="1"/>
  <c r="FP41" i="2" s="1"/>
  <c r="FP38" i="2"/>
  <c r="FP45" i="2"/>
  <c r="FP47" i="2" s="1"/>
  <c r="FP37" i="2"/>
  <c r="FO39" i="2"/>
  <c r="FO42" i="2" s="1"/>
  <c r="FR91" i="2" l="1"/>
  <c r="FR72" i="2"/>
  <c r="FQ22" i="2"/>
  <c r="FO88" i="2"/>
  <c r="FO92" i="2" s="1"/>
  <c r="FO31" i="2"/>
  <c r="FO30" i="2"/>
  <c r="FQ126" i="2"/>
  <c r="FQ128" i="2" s="1"/>
  <c r="FQ40" i="2" s="1"/>
  <c r="FQ41" i="2" s="1"/>
  <c r="FR56" i="2"/>
  <c r="FP22" i="2"/>
  <c r="FS17" i="2"/>
  <c r="FR5" i="2"/>
  <c r="FS65" i="2"/>
  <c r="U61" i="3" s="1"/>
  <c r="FS120" i="2"/>
  <c r="FS146" i="2"/>
  <c r="FS104" i="2" s="1"/>
  <c r="FS64" i="2"/>
  <c r="FS10" i="2"/>
  <c r="FS9" i="2"/>
  <c r="FS90" i="2"/>
  <c r="FS55" i="2"/>
  <c r="FS121" i="2"/>
  <c r="FT2" i="2"/>
  <c r="FT76" i="2" s="1"/>
  <c r="FS127" i="2"/>
  <c r="FS89" i="2" s="1"/>
  <c r="FS132" i="2"/>
  <c r="FS25" i="2"/>
  <c r="U60" i="3" s="1"/>
  <c r="FS119" i="2"/>
  <c r="FS125" i="2"/>
  <c r="FS53" i="2"/>
  <c r="FS110" i="2"/>
  <c r="FS111" i="2" s="1"/>
  <c r="FS18" i="2"/>
  <c r="FS26" i="2"/>
  <c r="FS19" i="2"/>
  <c r="FS3" i="2"/>
  <c r="FS54" i="2"/>
  <c r="FS63" i="2"/>
  <c r="FS113" i="2"/>
  <c r="FS82" i="2"/>
  <c r="FS70" i="2"/>
  <c r="U66" i="3" s="1"/>
  <c r="FS36" i="2"/>
  <c r="FS75" i="2"/>
  <c r="U71" i="3" s="1"/>
  <c r="FS69" i="2"/>
  <c r="U65" i="3" s="1"/>
  <c r="FR11" i="2"/>
  <c r="FR12" i="2" s="1"/>
  <c r="FR13" i="2" s="1"/>
  <c r="FR14" i="2" s="1"/>
  <c r="FP39" i="2"/>
  <c r="FP42" i="2" s="1"/>
  <c r="FQ45" i="2"/>
  <c r="FQ47" i="2" s="1"/>
  <c r="FQ38" i="2"/>
  <c r="FQ37" i="2"/>
  <c r="FR20" i="2"/>
  <c r="FR122" i="2"/>
  <c r="FR66" i="2"/>
  <c r="FS71" i="2" l="1"/>
  <c r="FS72" i="2" s="1"/>
  <c r="FQ27" i="2"/>
  <c r="FQ28" i="2" s="1"/>
  <c r="FQ29" i="2" s="1"/>
  <c r="FP23" i="2"/>
  <c r="FP27" i="2"/>
  <c r="FP28" i="2" s="1"/>
  <c r="FP29" i="2" s="1"/>
  <c r="FP88" i="2" s="1"/>
  <c r="FP92" i="2" s="1"/>
  <c r="U85" i="3"/>
  <c r="FS91" i="2"/>
  <c r="FQ23" i="2"/>
  <c r="FS66" i="2"/>
  <c r="FR22" i="2"/>
  <c r="FR27" i="2" s="1"/>
  <c r="FQ39" i="2"/>
  <c r="FQ42" i="2" s="1"/>
  <c r="FS122" i="2"/>
  <c r="FS11" i="2"/>
  <c r="FS12" i="2" s="1"/>
  <c r="FS13" i="2" s="1"/>
  <c r="FS14" i="2" s="1"/>
  <c r="FR126" i="2"/>
  <c r="FR128" i="2" s="1"/>
  <c r="FR40" i="2" s="1"/>
  <c r="FR41" i="2" s="1"/>
  <c r="FT26" i="2"/>
  <c r="FT19" i="2"/>
  <c r="FT3" i="2"/>
  <c r="FT53" i="2"/>
  <c r="FT54" i="2"/>
  <c r="FT132" i="2"/>
  <c r="FT17" i="2"/>
  <c r="FT146" i="2"/>
  <c r="FT104" i="2" s="1"/>
  <c r="FT120" i="2"/>
  <c r="FT75" i="2"/>
  <c r="FT18" i="2"/>
  <c r="FS5" i="2"/>
  <c r="FU2" i="2"/>
  <c r="FU76" i="2" s="1"/>
  <c r="FT113" i="2"/>
  <c r="FT125" i="2"/>
  <c r="FT65" i="2"/>
  <c r="FT63" i="2"/>
  <c r="FT110" i="2"/>
  <c r="FT111" i="2" s="1"/>
  <c r="FT64" i="2"/>
  <c r="FT25" i="2"/>
  <c r="FT127" i="2"/>
  <c r="FT89" i="2" s="1"/>
  <c r="FT55" i="2"/>
  <c r="FT9" i="2"/>
  <c r="FT10" i="2"/>
  <c r="FT119" i="2"/>
  <c r="FT82" i="2"/>
  <c r="V78" i="3" s="1"/>
  <c r="FT90" i="2"/>
  <c r="FT71" i="2" s="1"/>
  <c r="FT36" i="2"/>
  <c r="FT69" i="2"/>
  <c r="FT70" i="2"/>
  <c r="FT121" i="2"/>
  <c r="FS56" i="2"/>
  <c r="FR45" i="2"/>
  <c r="FR47" i="2" s="1"/>
  <c r="FR37" i="2"/>
  <c r="FR38" i="2"/>
  <c r="FS20" i="2"/>
  <c r="U67" i="3" l="1"/>
  <c r="U68" i="3" s="1"/>
  <c r="FQ30" i="2"/>
  <c r="FQ88" i="2"/>
  <c r="FQ92" i="2" s="1"/>
  <c r="FQ31" i="2"/>
  <c r="FT91" i="2"/>
  <c r="FT72" i="2"/>
  <c r="FP31" i="2"/>
  <c r="FP30" i="2"/>
  <c r="FS126" i="2"/>
  <c r="FS128" i="2" s="1"/>
  <c r="FS40" i="2" s="1"/>
  <c r="FS41" i="2" s="1"/>
  <c r="FT20" i="2"/>
  <c r="FS22" i="2"/>
  <c r="FR28" i="2"/>
  <c r="FR29" i="2" s="1"/>
  <c r="FR30" i="2" s="1"/>
  <c r="FR23" i="2"/>
  <c r="FR39" i="2"/>
  <c r="FR42" i="2" s="1"/>
  <c r="FU121" i="2"/>
  <c r="FU120" i="2"/>
  <c r="FU69" i="2"/>
  <c r="FU70" i="2"/>
  <c r="FU119" i="2"/>
  <c r="FU146" i="2"/>
  <c r="FU104" i="2" s="1"/>
  <c r="FU65" i="2"/>
  <c r="FU113" i="2"/>
  <c r="FV2" i="2"/>
  <c r="FV76" i="2" s="1"/>
  <c r="FU26" i="2"/>
  <c r="FU90" i="2"/>
  <c r="FU71" i="2" s="1"/>
  <c r="FU9" i="2"/>
  <c r="FU36" i="2"/>
  <c r="FU75" i="2"/>
  <c r="FU25" i="2"/>
  <c r="FU54" i="2"/>
  <c r="FU127" i="2"/>
  <c r="FU89" i="2" s="1"/>
  <c r="FT5" i="2"/>
  <c r="FU55" i="2"/>
  <c r="FU125" i="2"/>
  <c r="FU64" i="2"/>
  <c r="FU19" i="2"/>
  <c r="FU63" i="2"/>
  <c r="FU10" i="2"/>
  <c r="FU53" i="2"/>
  <c r="FU110" i="2"/>
  <c r="FU111" i="2" s="1"/>
  <c r="FU132" i="2"/>
  <c r="FU17" i="2"/>
  <c r="FU82" i="2"/>
  <c r="FU18" i="2"/>
  <c r="FU3" i="2"/>
  <c r="FS38" i="2"/>
  <c r="FS37" i="2"/>
  <c r="FS45" i="2"/>
  <c r="FS47" i="2" s="1"/>
  <c r="FT56" i="2"/>
  <c r="FT122" i="2"/>
  <c r="FT66" i="2"/>
  <c r="FT11" i="2"/>
  <c r="FT12" i="2" s="1"/>
  <c r="FT13" i="2" s="1"/>
  <c r="FT14" i="2" s="1"/>
  <c r="FS23" i="2" l="1"/>
  <c r="FS27" i="2"/>
  <c r="FS28" i="2" s="1"/>
  <c r="FS29" i="2" s="1"/>
  <c r="FU91" i="2"/>
  <c r="FU72" i="2"/>
  <c r="FR31" i="2"/>
  <c r="FR88" i="2"/>
  <c r="FR92" i="2" s="1"/>
  <c r="FS39" i="2"/>
  <c r="FS42" i="2" s="1"/>
  <c r="FU56" i="2"/>
  <c r="FU66" i="2"/>
  <c r="FU20" i="2"/>
  <c r="FT38" i="2"/>
  <c r="FT37" i="2"/>
  <c r="FT45" i="2"/>
  <c r="FT47" i="2" s="1"/>
  <c r="FV18" i="2"/>
  <c r="FV3" i="2"/>
  <c r="FV125" i="2"/>
  <c r="FV75" i="2"/>
  <c r="FV120" i="2"/>
  <c r="FV55" i="2"/>
  <c r="FV25" i="2"/>
  <c r="FV63" i="2"/>
  <c r="FV146" i="2"/>
  <c r="FV104" i="2" s="1"/>
  <c r="FV110" i="2"/>
  <c r="FV111" i="2" s="1"/>
  <c r="FV113" i="2"/>
  <c r="FV127" i="2"/>
  <c r="FV89" i="2" s="1"/>
  <c r="FV17" i="2"/>
  <c r="FW2" i="2"/>
  <c r="FW76" i="2" s="1"/>
  <c r="FV36" i="2"/>
  <c r="FV9" i="2"/>
  <c r="FV69" i="2"/>
  <c r="FV10" i="2"/>
  <c r="FV53" i="2"/>
  <c r="FU5" i="2"/>
  <c r="FV82" i="2"/>
  <c r="FV132" i="2"/>
  <c r="FV19" i="2"/>
  <c r="FV90" i="2"/>
  <c r="FV71" i="2" s="1"/>
  <c r="FV121" i="2"/>
  <c r="FV70" i="2"/>
  <c r="FV64" i="2"/>
  <c r="FV54" i="2"/>
  <c r="FV119" i="2"/>
  <c r="FV26" i="2"/>
  <c r="FV65" i="2"/>
  <c r="FU11" i="2"/>
  <c r="FU12" i="2" s="1"/>
  <c r="FU13" i="2" s="1"/>
  <c r="FU14" i="2" s="1"/>
  <c r="FT126" i="2"/>
  <c r="FT128" i="2" s="1"/>
  <c r="FT40" i="2" s="1"/>
  <c r="FT41" i="2" s="1"/>
  <c r="FU122" i="2"/>
  <c r="FT22" i="2"/>
  <c r="FT27" i="2" s="1"/>
  <c r="FS88" i="2" l="1"/>
  <c r="FS92" i="2" s="1"/>
  <c r="U59" i="3"/>
  <c r="U62" i="3" s="1"/>
  <c r="FS31" i="2"/>
  <c r="FS30" i="2"/>
  <c r="FV91" i="2"/>
  <c r="FV72" i="2"/>
  <c r="FT39" i="2"/>
  <c r="FT42" i="2" s="1"/>
  <c r="FV11" i="2"/>
  <c r="FV12" i="2" s="1"/>
  <c r="FV13" i="2" s="1"/>
  <c r="FV14" i="2" s="1"/>
  <c r="FV66" i="2"/>
  <c r="FV122" i="2"/>
  <c r="FW65" i="2"/>
  <c r="FW36" i="2"/>
  <c r="FW146" i="2"/>
  <c r="FW104" i="2" s="1"/>
  <c r="FW54" i="2"/>
  <c r="FW90" i="2"/>
  <c r="FW71" i="2" s="1"/>
  <c r="FW17" i="2"/>
  <c r="FW10" i="2"/>
  <c r="FW3" i="2"/>
  <c r="FW70" i="2"/>
  <c r="FX2" i="2"/>
  <c r="FX76" i="2" s="1"/>
  <c r="FW53" i="2"/>
  <c r="FW82" i="2"/>
  <c r="FW63" i="2"/>
  <c r="FW64" i="2"/>
  <c r="FW55" i="2"/>
  <c r="FW127" i="2"/>
  <c r="FW89" i="2" s="1"/>
  <c r="FW120" i="2"/>
  <c r="FV5" i="2"/>
  <c r="FW121" i="2"/>
  <c r="FW25" i="2"/>
  <c r="FW9" i="2"/>
  <c r="FW75" i="2"/>
  <c r="FW26" i="2"/>
  <c r="FW69" i="2"/>
  <c r="FW125" i="2"/>
  <c r="FW132" i="2"/>
  <c r="FW113" i="2"/>
  <c r="FW19" i="2"/>
  <c r="FW18" i="2"/>
  <c r="FW119" i="2"/>
  <c r="FW110" i="2"/>
  <c r="FW111" i="2" s="1"/>
  <c r="FT23" i="2"/>
  <c r="FT28" i="2"/>
  <c r="FT29" i="2" s="1"/>
  <c r="FU45" i="2"/>
  <c r="FU47" i="2" s="1"/>
  <c r="FU37" i="2"/>
  <c r="FU38" i="2"/>
  <c r="FV20" i="2"/>
  <c r="FU126" i="2"/>
  <c r="FU128" i="2" s="1"/>
  <c r="FU40" i="2" s="1"/>
  <c r="FU41" i="2" s="1"/>
  <c r="FV56" i="2"/>
  <c r="FU22" i="2"/>
  <c r="FU27" i="2" s="1"/>
  <c r="FV22" i="2" l="1"/>
  <c r="FW91" i="2"/>
  <c r="FW72" i="2"/>
  <c r="FW126" i="2" s="1"/>
  <c r="FW128" i="2" s="1"/>
  <c r="FW40" i="2" s="1"/>
  <c r="FW41" i="2" s="1"/>
  <c r="FU39" i="2"/>
  <c r="FU42" i="2" s="1"/>
  <c r="FW56" i="2"/>
  <c r="FW66" i="2"/>
  <c r="FV37" i="2"/>
  <c r="FV45" i="2"/>
  <c r="FV47" i="2" s="1"/>
  <c r="FV38" i="2"/>
  <c r="FX64" i="2"/>
  <c r="FX55" i="2"/>
  <c r="FX110" i="2"/>
  <c r="FX111" i="2" s="1"/>
  <c r="FX54" i="2"/>
  <c r="FX10" i="2"/>
  <c r="FY2" i="2"/>
  <c r="FY76" i="2" s="1"/>
  <c r="FX3" i="2"/>
  <c r="FX120" i="2"/>
  <c r="FX127" i="2"/>
  <c r="FX89" i="2" s="1"/>
  <c r="FX36" i="2"/>
  <c r="FX17" i="2"/>
  <c r="FX113" i="2"/>
  <c r="FX75" i="2"/>
  <c r="FX18" i="2"/>
  <c r="FX125" i="2"/>
  <c r="FX82" i="2"/>
  <c r="FX146" i="2"/>
  <c r="FX104" i="2" s="1"/>
  <c r="FX121" i="2"/>
  <c r="FX70" i="2"/>
  <c r="FX90" i="2"/>
  <c r="FX71" i="2" s="1"/>
  <c r="FW5" i="2"/>
  <c r="FX132" i="2"/>
  <c r="FX119" i="2"/>
  <c r="FX25" i="2"/>
  <c r="FX9" i="2"/>
  <c r="FX53" i="2"/>
  <c r="FX63" i="2"/>
  <c r="FX19" i="2"/>
  <c r="FX69" i="2"/>
  <c r="FX26" i="2"/>
  <c r="FX65" i="2"/>
  <c r="FT88" i="2"/>
  <c r="FT92" i="2" s="1"/>
  <c r="FT30" i="2"/>
  <c r="FT31" i="2"/>
  <c r="FW122" i="2"/>
  <c r="FW11" i="2"/>
  <c r="FW12" i="2" s="1"/>
  <c r="FW13" i="2" s="1"/>
  <c r="FW14" i="2" s="1"/>
  <c r="FW20" i="2"/>
  <c r="FU23" i="2"/>
  <c r="FU28" i="2"/>
  <c r="FU29" i="2" s="1"/>
  <c r="FV126" i="2"/>
  <c r="FV128" i="2" s="1"/>
  <c r="FV40" i="2" s="1"/>
  <c r="FV41" i="2" s="1"/>
  <c r="FV23" i="2" l="1"/>
  <c r="FV27" i="2"/>
  <c r="FV28" i="2" s="1"/>
  <c r="FV29" i="2" s="1"/>
  <c r="FX91" i="2"/>
  <c r="FX72" i="2"/>
  <c r="FX56" i="2"/>
  <c r="FW22" i="2"/>
  <c r="FX66" i="2"/>
  <c r="FX11" i="2"/>
  <c r="FX12" i="2" s="1"/>
  <c r="FX13" i="2" s="1"/>
  <c r="FX14" i="2" s="1"/>
  <c r="FU30" i="2"/>
  <c r="FU88" i="2"/>
  <c r="FU92" i="2" s="1"/>
  <c r="FU31" i="2"/>
  <c r="FX20" i="2"/>
  <c r="FW38" i="2"/>
  <c r="FW37" i="2"/>
  <c r="FW45" i="2"/>
  <c r="FW47" i="2" s="1"/>
  <c r="FX122" i="2"/>
  <c r="FY25" i="2"/>
  <c r="FY113" i="2"/>
  <c r="FY127" i="2"/>
  <c r="FY89" i="2" s="1"/>
  <c r="FY121" i="2"/>
  <c r="FY63" i="2"/>
  <c r="FY82" i="2"/>
  <c r="FY55" i="2"/>
  <c r="FY26" i="2"/>
  <c r="FY36" i="2"/>
  <c r="FY119" i="2"/>
  <c r="FY75" i="2"/>
  <c r="FY125" i="2"/>
  <c r="FY17" i="2"/>
  <c r="FY54" i="2"/>
  <c r="FY9" i="2"/>
  <c r="FY70" i="2"/>
  <c r="FY120" i="2"/>
  <c r="FY146" i="2"/>
  <c r="FY104" i="2" s="1"/>
  <c r="FY3" i="2"/>
  <c r="FY18" i="2"/>
  <c r="FY132" i="2"/>
  <c r="FZ2" i="2"/>
  <c r="FZ76" i="2" s="1"/>
  <c r="FY65" i="2"/>
  <c r="FY19" i="2"/>
  <c r="FY64" i="2"/>
  <c r="FY110" i="2"/>
  <c r="FY111" i="2" s="1"/>
  <c r="FX5" i="2"/>
  <c r="FY69" i="2"/>
  <c r="FY10" i="2"/>
  <c r="FY90" i="2"/>
  <c r="FY71" i="2" s="1"/>
  <c r="FY53" i="2"/>
  <c r="FV39" i="2"/>
  <c r="FV42" i="2" s="1"/>
  <c r="FV88" i="2" l="1"/>
  <c r="FV92" i="2" s="1"/>
  <c r="FV31" i="2"/>
  <c r="FV30" i="2"/>
  <c r="FW27" i="2"/>
  <c r="FW28" i="2" s="1"/>
  <c r="FW29" i="2" s="1"/>
  <c r="FY91" i="2"/>
  <c r="FY72" i="2"/>
  <c r="FW23" i="2"/>
  <c r="FX22" i="2"/>
  <c r="FY11" i="2"/>
  <c r="FY12" i="2" s="1"/>
  <c r="FY13" i="2" s="1"/>
  <c r="FY14" i="2" s="1"/>
  <c r="FY122" i="2"/>
  <c r="FY56" i="2"/>
  <c r="FX126" i="2"/>
  <c r="FX128" i="2" s="1"/>
  <c r="FX40" i="2" s="1"/>
  <c r="FX41" i="2" s="1"/>
  <c r="FZ132" i="2"/>
  <c r="FZ3" i="2"/>
  <c r="FZ53" i="2"/>
  <c r="FZ63" i="2"/>
  <c r="FZ54" i="2"/>
  <c r="FZ125" i="2"/>
  <c r="FZ146" i="2"/>
  <c r="FZ104" i="2" s="1"/>
  <c r="FZ82" i="2"/>
  <c r="FZ110" i="2"/>
  <c r="FZ111" i="2" s="1"/>
  <c r="FZ17" i="2"/>
  <c r="FZ90" i="2"/>
  <c r="FZ71" i="2" s="1"/>
  <c r="FZ113" i="2"/>
  <c r="FZ36" i="2"/>
  <c r="FY5" i="2"/>
  <c r="FZ127" i="2"/>
  <c r="FZ89" i="2" s="1"/>
  <c r="FZ121" i="2"/>
  <c r="FZ119" i="2"/>
  <c r="FZ26" i="2"/>
  <c r="FZ18" i="2"/>
  <c r="FZ64" i="2"/>
  <c r="FZ25" i="2"/>
  <c r="FZ10" i="2"/>
  <c r="FZ120" i="2"/>
  <c r="FZ69" i="2"/>
  <c r="FZ65" i="2"/>
  <c r="GA2" i="2"/>
  <c r="GA76" i="2" s="1"/>
  <c r="FZ55" i="2"/>
  <c r="FZ9" i="2"/>
  <c r="FZ75" i="2"/>
  <c r="FZ70" i="2"/>
  <c r="FZ19" i="2"/>
  <c r="FY20" i="2"/>
  <c r="FY66" i="2"/>
  <c r="FW39" i="2"/>
  <c r="FW42" i="2" s="1"/>
  <c r="FX45" i="2"/>
  <c r="FX47" i="2" s="1"/>
  <c r="FX38" i="2"/>
  <c r="FX37" i="2"/>
  <c r="FW30" i="2" l="1"/>
  <c r="FW88" i="2"/>
  <c r="FW92" i="2" s="1"/>
  <c r="FW31" i="2"/>
  <c r="FX23" i="2"/>
  <c r="FX27" i="2"/>
  <c r="FX28" i="2" s="1"/>
  <c r="FX29" i="2" s="1"/>
  <c r="FX30" i="2" s="1"/>
  <c r="FZ72" i="2"/>
  <c r="FZ91" i="2"/>
  <c r="FY22" i="2"/>
  <c r="FZ122" i="2"/>
  <c r="FX39" i="2"/>
  <c r="FX42" i="2" s="1"/>
  <c r="FZ11" i="2"/>
  <c r="FZ12" i="2" s="1"/>
  <c r="FZ13" i="2" s="1"/>
  <c r="FZ14" i="2" s="1"/>
  <c r="FY37" i="2"/>
  <c r="FY45" i="2"/>
  <c r="FY47" i="2" s="1"/>
  <c r="FY38" i="2"/>
  <c r="FZ66" i="2"/>
  <c r="GA9" i="2"/>
  <c r="GA75" i="2"/>
  <c r="GA69" i="2"/>
  <c r="GA53" i="2"/>
  <c r="GA132" i="2"/>
  <c r="GA19" i="2"/>
  <c r="GA120" i="2"/>
  <c r="GA65" i="2"/>
  <c r="GA36" i="2"/>
  <c r="GA113" i="2"/>
  <c r="GA25" i="2"/>
  <c r="GA64" i="2"/>
  <c r="GA146" i="2"/>
  <c r="GA104" i="2" s="1"/>
  <c r="GA54" i="2"/>
  <c r="GA119" i="2"/>
  <c r="GA110" i="2"/>
  <c r="GA111" i="2" s="1"/>
  <c r="GA26" i="2"/>
  <c r="GA82" i="2"/>
  <c r="GA127" i="2"/>
  <c r="GA89" i="2" s="1"/>
  <c r="GA18" i="2"/>
  <c r="GA70" i="2"/>
  <c r="GA17" i="2"/>
  <c r="GA3" i="2"/>
  <c r="FZ5" i="2"/>
  <c r="GA90" i="2"/>
  <c r="GA71" i="2" s="1"/>
  <c r="GA121" i="2"/>
  <c r="GA125" i="2"/>
  <c r="GA55" i="2"/>
  <c r="GB2" i="2"/>
  <c r="GB76" i="2" s="1"/>
  <c r="GA10" i="2"/>
  <c r="GA63" i="2"/>
  <c r="FZ56" i="2"/>
  <c r="FY126" i="2"/>
  <c r="FY128" i="2" s="1"/>
  <c r="FY40" i="2" s="1"/>
  <c r="FY41" i="2" s="1"/>
  <c r="FZ20" i="2"/>
  <c r="FY27" i="2" l="1"/>
  <c r="FY28" i="2" s="1"/>
  <c r="FY29" i="2" s="1"/>
  <c r="GA91" i="2"/>
  <c r="GA72" i="2"/>
  <c r="GA126" i="2" s="1"/>
  <c r="GA128" i="2" s="1"/>
  <c r="GA40" i="2" s="1"/>
  <c r="GA41" i="2" s="1"/>
  <c r="FY23" i="2"/>
  <c r="FX88" i="2"/>
  <c r="FX92" i="2" s="1"/>
  <c r="FX31" i="2"/>
  <c r="FZ22" i="2"/>
  <c r="GA20" i="2"/>
  <c r="GA66" i="2"/>
  <c r="GA11" i="2"/>
  <c r="GA12" i="2" s="1"/>
  <c r="GA13" i="2" s="1"/>
  <c r="GA14" i="2" s="1"/>
  <c r="FZ38" i="2"/>
  <c r="FZ45" i="2"/>
  <c r="FZ47" i="2" s="1"/>
  <c r="FZ37" i="2"/>
  <c r="GA122" i="2"/>
  <c r="GB132" i="2"/>
  <c r="GB146" i="2"/>
  <c r="GB104" i="2" s="1"/>
  <c r="GB127" i="2"/>
  <c r="GB89" i="2" s="1"/>
  <c r="GB119" i="2"/>
  <c r="GC2" i="2"/>
  <c r="GC76" i="2" s="1"/>
  <c r="GB54" i="2"/>
  <c r="GB3" i="2"/>
  <c r="GB18" i="2"/>
  <c r="GB53" i="2"/>
  <c r="GB36" i="2"/>
  <c r="GB55" i="2"/>
  <c r="GB10" i="2"/>
  <c r="GB65" i="2"/>
  <c r="GB82" i="2"/>
  <c r="GB19" i="2"/>
  <c r="GB69" i="2"/>
  <c r="GB120" i="2"/>
  <c r="GB63" i="2"/>
  <c r="GB9" i="2"/>
  <c r="GB75" i="2"/>
  <c r="GB113" i="2"/>
  <c r="GB90" i="2"/>
  <c r="GB71" i="2" s="1"/>
  <c r="GB26" i="2"/>
  <c r="GB125" i="2"/>
  <c r="GA5" i="2"/>
  <c r="GB110" i="2"/>
  <c r="GB111" i="2" s="1"/>
  <c r="GB25" i="2"/>
  <c r="GB70" i="2"/>
  <c r="GB64" i="2"/>
  <c r="GB17" i="2"/>
  <c r="GB121" i="2"/>
  <c r="FZ126" i="2"/>
  <c r="FZ128" i="2" s="1"/>
  <c r="FZ40" i="2" s="1"/>
  <c r="FZ41" i="2" s="1"/>
  <c r="GA56" i="2"/>
  <c r="FY39" i="2"/>
  <c r="FY42" i="2" s="1"/>
  <c r="J87" i="3"/>
  <c r="H108" i="3"/>
  <c r="J86" i="3"/>
  <c r="H109" i="3"/>
  <c r="J14" i="3"/>
  <c r="I35" i="3"/>
  <c r="I87" i="3"/>
  <c r="I41" i="3"/>
  <c r="I44" i="3"/>
  <c r="I45" i="3"/>
  <c r="I32" i="3"/>
  <c r="P10" i="1"/>
  <c r="P12" i="1" s="1"/>
  <c r="EL90" i="2" s="1"/>
  <c r="I14" i="3"/>
  <c r="I17" i="3"/>
  <c r="J8" i="3"/>
  <c r="I36" i="3"/>
  <c r="J10" i="3"/>
  <c r="I34" i="3"/>
  <c r="J7" i="3"/>
  <c r="L86" i="3"/>
  <c r="I9" i="3"/>
  <c r="J99" i="3"/>
  <c r="N7" i="3"/>
  <c r="J17" i="3"/>
  <c r="J41" i="3"/>
  <c r="L42" i="3"/>
  <c r="J9" i="3"/>
  <c r="J33" i="3"/>
  <c r="L16" i="3"/>
  <c r="L6" i="3"/>
  <c r="J15" i="3"/>
  <c r="K7" i="3"/>
  <c r="L43" i="3"/>
  <c r="J19" i="3"/>
  <c r="N15" i="3"/>
  <c r="J43" i="3"/>
  <c r="L8" i="3"/>
  <c r="J6" i="3"/>
  <c r="L19" i="3"/>
  <c r="J42" i="3"/>
  <c r="L34" i="3"/>
  <c r="L7" i="3"/>
  <c r="J16" i="3"/>
  <c r="J34" i="3"/>
  <c r="L99" i="3"/>
  <c r="K9" i="3"/>
  <c r="K33" i="3"/>
  <c r="K42" i="3"/>
  <c r="K15" i="3"/>
  <c r="L33" i="3"/>
  <c r="K10" i="3"/>
  <c r="K87" i="3"/>
  <c r="L9" i="3"/>
  <c r="K86" i="3"/>
  <c r="K34" i="3"/>
  <c r="L17" i="3"/>
  <c r="K43" i="3"/>
  <c r="K41" i="3"/>
  <c r="K16" i="3"/>
  <c r="K6" i="3"/>
  <c r="K19" i="3"/>
  <c r="L14" i="3"/>
  <c r="L87" i="3"/>
  <c r="L15" i="3"/>
  <c r="L41" i="3"/>
  <c r="K8" i="3"/>
  <c r="K17" i="3"/>
  <c r="L10" i="3"/>
  <c r="K99" i="3"/>
  <c r="K14" i="3"/>
  <c r="P87" i="3"/>
  <c r="P33" i="3"/>
  <c r="M6" i="3"/>
  <c r="N33" i="3"/>
  <c r="M17" i="3"/>
  <c r="P42" i="3"/>
  <c r="M42" i="3"/>
  <c r="N43" i="3"/>
  <c r="N6" i="3"/>
  <c r="M16" i="3"/>
  <c r="N14" i="3"/>
  <c r="M43" i="3"/>
  <c r="M87" i="3"/>
  <c r="M41" i="3"/>
  <c r="N8" i="3"/>
  <c r="M33" i="3"/>
  <c r="M8" i="3"/>
  <c r="N16" i="3"/>
  <c r="M34" i="3"/>
  <c r="N17" i="3"/>
  <c r="P41" i="3"/>
  <c r="M15" i="3"/>
  <c r="P99" i="3"/>
  <c r="N10" i="3"/>
  <c r="M9" i="3"/>
  <c r="M7" i="3"/>
  <c r="M14" i="3"/>
  <c r="P19" i="3"/>
  <c r="N19" i="3"/>
  <c r="M99" i="3"/>
  <c r="P6" i="3"/>
  <c r="P14" i="3"/>
  <c r="P34" i="3"/>
  <c r="N99" i="3"/>
  <c r="M10" i="3"/>
  <c r="P17" i="3"/>
  <c r="M86" i="3"/>
  <c r="M19" i="3"/>
  <c r="Q33" i="3"/>
  <c r="N41" i="3"/>
  <c r="Q86" i="3"/>
  <c r="P7" i="3"/>
  <c r="Q99" i="3"/>
  <c r="P9" i="3"/>
  <c r="P15" i="3"/>
  <c r="N34" i="3"/>
  <c r="P8" i="3"/>
  <c r="N42" i="3"/>
  <c r="Q41" i="3"/>
  <c r="Q16" i="3"/>
  <c r="P43" i="3"/>
  <c r="N9" i="3"/>
  <c r="O87" i="3"/>
  <c r="O8" i="3"/>
  <c r="O17" i="3"/>
  <c r="O41" i="3"/>
  <c r="O10" i="3"/>
  <c r="O7" i="3"/>
  <c r="Q42" i="3"/>
  <c r="O6" i="3"/>
  <c r="Q10" i="3"/>
  <c r="O43" i="3"/>
  <c r="O33" i="3"/>
  <c r="Q17" i="3"/>
  <c r="O16" i="3"/>
  <c r="O42" i="3"/>
  <c r="P16" i="3"/>
  <c r="O86" i="3"/>
  <c r="Q7" i="3"/>
  <c r="Q14" i="3"/>
  <c r="O14" i="3"/>
  <c r="O9" i="3"/>
  <c r="P86" i="3"/>
  <c r="P10" i="3"/>
  <c r="O15" i="3"/>
  <c r="O34" i="3"/>
  <c r="Q87" i="3"/>
  <c r="O99" i="3"/>
  <c r="O19" i="3"/>
  <c r="Q8" i="3"/>
  <c r="Q34" i="3"/>
  <c r="Q15" i="3"/>
  <c r="Q43" i="3"/>
  <c r="Q9" i="3"/>
  <c r="Q6" i="3"/>
  <c r="S6" i="3"/>
  <c r="Q19" i="3"/>
  <c r="T51" i="3"/>
  <c r="S19" i="3"/>
  <c r="R6" i="3"/>
  <c r="S15" i="3"/>
  <c r="S16" i="3"/>
  <c r="S99" i="3"/>
  <c r="S87" i="3"/>
  <c r="R8" i="3"/>
  <c r="R33" i="3"/>
  <c r="R14" i="3"/>
  <c r="S43" i="3"/>
  <c r="S9" i="3"/>
  <c r="S41" i="3"/>
  <c r="R7" i="3"/>
  <c r="S14" i="3"/>
  <c r="R43" i="3"/>
  <c r="S108" i="3"/>
  <c r="S17" i="3"/>
  <c r="R9" i="3"/>
  <c r="S33" i="3"/>
  <c r="S8" i="3"/>
  <c r="R87" i="3"/>
  <c r="S10" i="3"/>
  <c r="R17" i="3"/>
  <c r="R16" i="3"/>
  <c r="R34" i="3"/>
  <c r="R42" i="3"/>
  <c r="R99" i="3"/>
  <c r="T42" i="3"/>
  <c r="S34" i="3"/>
  <c r="S42" i="3"/>
  <c r="S7" i="3"/>
  <c r="R19" i="3"/>
  <c r="R10" i="3"/>
  <c r="R86" i="3"/>
  <c r="T16" i="3"/>
  <c r="R41" i="3"/>
  <c r="R15" i="3"/>
  <c r="U108" i="3"/>
  <c r="U36" i="3"/>
  <c r="U37" i="3"/>
  <c r="U26" i="3"/>
  <c r="V49" i="3"/>
  <c r="U87" i="3"/>
  <c r="T7" i="3"/>
  <c r="U7" i="3"/>
  <c r="T19" i="3"/>
  <c r="T24" i="3"/>
  <c r="U9" i="3"/>
  <c r="U16" i="3"/>
  <c r="U24" i="3"/>
  <c r="U23" i="3"/>
  <c r="T26" i="3"/>
  <c r="T50" i="3"/>
  <c r="T109" i="3"/>
  <c r="T14" i="3"/>
  <c r="S109" i="3"/>
  <c r="T52" i="3"/>
  <c r="T33" i="3"/>
  <c r="T25" i="3"/>
  <c r="T106" i="3"/>
  <c r="T87" i="3"/>
  <c r="T36" i="3"/>
  <c r="T8" i="3"/>
  <c r="T86" i="3"/>
  <c r="T99" i="3"/>
  <c r="T37" i="3"/>
  <c r="T35" i="3"/>
  <c r="T38" i="3"/>
  <c r="T108" i="3"/>
  <c r="T43" i="3"/>
  <c r="T6" i="3"/>
  <c r="T32" i="3"/>
  <c r="T15" i="3"/>
  <c r="V35" i="3"/>
  <c r="T84" i="3"/>
  <c r="T49" i="3"/>
  <c r="T34" i="3"/>
  <c r="T22" i="3"/>
  <c r="T41" i="3"/>
  <c r="T9" i="3"/>
  <c r="T17" i="3"/>
  <c r="T88" i="3"/>
  <c r="T23" i="3"/>
  <c r="T10" i="3"/>
  <c r="U109" i="3"/>
  <c r="U49" i="3"/>
  <c r="U99" i="3"/>
  <c r="U86" i="3"/>
  <c r="V41" i="3"/>
  <c r="U50" i="3"/>
  <c r="V33" i="3"/>
  <c r="U106" i="3"/>
  <c r="U88" i="3"/>
  <c r="V32" i="3"/>
  <c r="U42" i="3"/>
  <c r="U38" i="3"/>
  <c r="U84" i="3"/>
  <c r="U19" i="3"/>
  <c r="V50" i="3"/>
  <c r="U22" i="3"/>
  <c r="V42" i="3"/>
  <c r="U14" i="3"/>
  <c r="U32" i="3"/>
  <c r="U34" i="3"/>
  <c r="U43" i="3"/>
  <c r="V43" i="3"/>
  <c r="V36" i="3"/>
  <c r="V52" i="3"/>
  <c r="U35" i="3"/>
  <c r="U17" i="3"/>
  <c r="U8" i="3"/>
  <c r="U51" i="3"/>
  <c r="V38" i="3"/>
  <c r="U52" i="3"/>
  <c r="U41" i="3"/>
  <c r="U33" i="3"/>
  <c r="U25" i="3"/>
  <c r="U6" i="3"/>
  <c r="U15" i="3"/>
  <c r="V34" i="3"/>
  <c r="U10" i="3"/>
  <c r="V37" i="3"/>
  <c r="V51" i="3"/>
  <c r="FY30" i="2" l="1"/>
  <c r="FY88" i="2"/>
  <c r="FY92" i="2" s="1"/>
  <c r="FY31" i="2"/>
  <c r="FZ27" i="2"/>
  <c r="FZ28" i="2" s="1"/>
  <c r="FZ29" i="2" s="1"/>
  <c r="V90" i="2"/>
  <c r="V71" i="2" s="1"/>
  <c r="P11" i="3"/>
  <c r="GB72" i="2"/>
  <c r="GB126" i="2" s="1"/>
  <c r="GB128" i="2" s="1"/>
  <c r="GB40" i="2" s="1"/>
  <c r="GB41" i="2" s="1"/>
  <c r="GB91" i="2"/>
  <c r="R20" i="3"/>
  <c r="FZ23" i="2"/>
  <c r="Q20" i="3"/>
  <c r="FZ39" i="2"/>
  <c r="FZ42" i="2" s="1"/>
  <c r="GB20" i="2"/>
  <c r="GA22" i="2"/>
  <c r="GB11" i="2"/>
  <c r="GB12" i="2" s="1"/>
  <c r="GB13" i="2" s="1"/>
  <c r="GB14" i="2" s="1"/>
  <c r="GC18" i="2"/>
  <c r="GC70" i="2"/>
  <c r="GC10" i="2"/>
  <c r="GC3" i="2"/>
  <c r="GC53" i="2"/>
  <c r="GC25" i="2"/>
  <c r="GC146" i="2"/>
  <c r="GC104" i="2" s="1"/>
  <c r="GC19" i="2"/>
  <c r="GC69" i="2"/>
  <c r="GC90" i="2"/>
  <c r="GC71" i="2" s="1"/>
  <c r="GC64" i="2"/>
  <c r="GC54" i="2"/>
  <c r="GC82" i="2"/>
  <c r="GC36" i="2"/>
  <c r="GC119" i="2"/>
  <c r="GC121" i="2"/>
  <c r="GC63" i="2"/>
  <c r="GC17" i="2"/>
  <c r="GC26" i="2"/>
  <c r="GC65" i="2"/>
  <c r="GC125" i="2"/>
  <c r="GC113" i="2"/>
  <c r="GC132" i="2"/>
  <c r="GB5" i="2"/>
  <c r="GC127" i="2"/>
  <c r="GC89" i="2" s="1"/>
  <c r="GC75" i="2"/>
  <c r="GC55" i="2"/>
  <c r="GC110" i="2"/>
  <c r="GC111" i="2" s="1"/>
  <c r="GC9" i="2"/>
  <c r="GD2" i="2"/>
  <c r="GD76" i="2" s="1"/>
  <c r="GC120" i="2"/>
  <c r="GB122" i="2"/>
  <c r="GB66" i="2"/>
  <c r="GA38" i="2"/>
  <c r="GA45" i="2"/>
  <c r="GA47" i="2" s="1"/>
  <c r="GA37" i="2"/>
  <c r="GB56" i="2"/>
  <c r="O20" i="3"/>
  <c r="O11" i="3"/>
  <c r="R11" i="3"/>
  <c r="U11" i="3"/>
  <c r="L11" i="3"/>
  <c r="S11" i="3"/>
  <c r="M20" i="3"/>
  <c r="T11" i="3"/>
  <c r="N11" i="3"/>
  <c r="N20" i="3"/>
  <c r="T27" i="3"/>
  <c r="L20" i="3"/>
  <c r="M11" i="3"/>
  <c r="U27" i="3"/>
  <c r="S20" i="3"/>
  <c r="J11" i="3"/>
  <c r="G7" i="4"/>
  <c r="CD90" i="2"/>
  <c r="K20" i="3"/>
  <c r="J20" i="3"/>
  <c r="T20" i="3"/>
  <c r="Q11" i="3"/>
  <c r="P20" i="3"/>
  <c r="K11" i="3"/>
  <c r="U20" i="3"/>
  <c r="CD71" i="2" l="1"/>
  <c r="N67" i="3" s="1"/>
  <c r="N68" i="3" s="1"/>
  <c r="FZ88" i="2"/>
  <c r="FZ92" i="2" s="1"/>
  <c r="FZ30" i="2"/>
  <c r="FZ31" i="2"/>
  <c r="GA27" i="2"/>
  <c r="GA28" i="2" s="1"/>
  <c r="GA29" i="2" s="1"/>
  <c r="I67" i="3"/>
  <c r="V92" i="2"/>
  <c r="GC91" i="2"/>
  <c r="N87" i="3"/>
  <c r="GC72" i="2"/>
  <c r="GA23" i="2"/>
  <c r="GB22" i="2"/>
  <c r="GA39" i="2"/>
  <c r="GA42" i="2" s="1"/>
  <c r="GC66" i="2"/>
  <c r="GB45" i="2"/>
  <c r="GB47" i="2" s="1"/>
  <c r="GB37" i="2"/>
  <c r="GB38" i="2"/>
  <c r="GC122" i="2"/>
  <c r="GD120" i="2"/>
  <c r="GD110" i="2"/>
  <c r="GD111" i="2" s="1"/>
  <c r="GD19" i="2"/>
  <c r="GD9" i="2"/>
  <c r="GD25" i="2"/>
  <c r="GD119" i="2"/>
  <c r="GD125" i="2"/>
  <c r="GD18" i="2"/>
  <c r="GD121" i="2"/>
  <c r="GD70" i="2"/>
  <c r="GD82" i="2"/>
  <c r="GD65" i="2"/>
  <c r="GE2" i="2"/>
  <c r="GE76" i="2" s="1"/>
  <c r="V72" i="3" s="1"/>
  <c r="GD146" i="2"/>
  <c r="GD104" i="2" s="1"/>
  <c r="GD69" i="2"/>
  <c r="GD132" i="2"/>
  <c r="GD75" i="2"/>
  <c r="GD55" i="2"/>
  <c r="GC5" i="2"/>
  <c r="GD10" i="2"/>
  <c r="GD54" i="2"/>
  <c r="GD113" i="2"/>
  <c r="GD63" i="2"/>
  <c r="GD64" i="2"/>
  <c r="GD36" i="2"/>
  <c r="GD90" i="2"/>
  <c r="GD71" i="2" s="1"/>
  <c r="GD17" i="2"/>
  <c r="GD127" i="2"/>
  <c r="GD89" i="2" s="1"/>
  <c r="GD26" i="2"/>
  <c r="GD53" i="2"/>
  <c r="GD3" i="2"/>
  <c r="GC56" i="2"/>
  <c r="GC20" i="2"/>
  <c r="GC11" i="2"/>
  <c r="GC12" i="2" s="1"/>
  <c r="GC13" i="2" s="1"/>
  <c r="GC14" i="2" s="1"/>
  <c r="V108" i="3" l="1"/>
  <c r="N86" i="3"/>
  <c r="CD72" i="2"/>
  <c r="CD126" i="2" s="1"/>
  <c r="GA30" i="2"/>
  <c r="GA31" i="2"/>
  <c r="GA88" i="2"/>
  <c r="GA92" i="2" s="1"/>
  <c r="GB27" i="2"/>
  <c r="GB28" i="2" s="1"/>
  <c r="GB29" i="2" s="1"/>
  <c r="GB30" i="2" s="1"/>
  <c r="I68" i="3"/>
  <c r="V133" i="2"/>
  <c r="V72" i="2"/>
  <c r="V126" i="2" s="1"/>
  <c r="V128" i="2" s="1"/>
  <c r="I86" i="3"/>
  <c r="GD91" i="2"/>
  <c r="GD72" i="2"/>
  <c r="GB23" i="2"/>
  <c r="GC22" i="2"/>
  <c r="GD11" i="2"/>
  <c r="GD12" i="2" s="1"/>
  <c r="GD13" i="2" s="1"/>
  <c r="GD14" i="2" s="1"/>
  <c r="GD66" i="2"/>
  <c r="GD122" i="2"/>
  <c r="GD56" i="2"/>
  <c r="GE54" i="2"/>
  <c r="GE82" i="2"/>
  <c r="GE90" i="2"/>
  <c r="GE125" i="2"/>
  <c r="GE127" i="2"/>
  <c r="GE89" i="2" s="1"/>
  <c r="GE65" i="2"/>
  <c r="V61" i="3" s="1"/>
  <c r="W61" i="3" s="1"/>
  <c r="GF2" i="2"/>
  <c r="GE5" i="2" s="1"/>
  <c r="GE146" i="2"/>
  <c r="GE104" i="2" s="1"/>
  <c r="V99" i="3" s="1"/>
  <c r="W99" i="3" s="1"/>
  <c r="GE53" i="2"/>
  <c r="GE75" i="2"/>
  <c r="V71" i="3" s="1"/>
  <c r="W71" i="3" s="1"/>
  <c r="GE110" i="2"/>
  <c r="GE111" i="2" s="1"/>
  <c r="V106" i="3" s="1"/>
  <c r="GE69" i="2"/>
  <c r="V65" i="3" s="1"/>
  <c r="GE119" i="2"/>
  <c r="GE17" i="2"/>
  <c r="GE121" i="2"/>
  <c r="GE19" i="2"/>
  <c r="V16" i="3" s="1"/>
  <c r="W16" i="3" s="1"/>
  <c r="GE25" i="2"/>
  <c r="V60" i="3" s="1"/>
  <c r="GD5" i="2"/>
  <c r="GE3" i="2"/>
  <c r="GE26" i="2"/>
  <c r="V23" i="3" s="1"/>
  <c r="GE64" i="2"/>
  <c r="GE55" i="2"/>
  <c r="GE10" i="2"/>
  <c r="GE70" i="2"/>
  <c r="V66" i="3" s="1"/>
  <c r="W66" i="3" s="1"/>
  <c r="GE9" i="2"/>
  <c r="V6" i="3" s="1"/>
  <c r="W6" i="3" s="1"/>
  <c r="GE36" i="2"/>
  <c r="GE113" i="2"/>
  <c r="GE18" i="2"/>
  <c r="V15" i="3" s="1"/>
  <c r="W15" i="3" s="1"/>
  <c r="GE132" i="2"/>
  <c r="GE63" i="2"/>
  <c r="GE120" i="2"/>
  <c r="GD20" i="2"/>
  <c r="GC45" i="2"/>
  <c r="GC47" i="2" s="1"/>
  <c r="GC37" i="2"/>
  <c r="GC38" i="2"/>
  <c r="GC126" i="2"/>
  <c r="GC128" i="2" s="1"/>
  <c r="GC40" i="2" s="1"/>
  <c r="GC41" i="2" s="1"/>
  <c r="GB39" i="2"/>
  <c r="GB42" i="2" s="1"/>
  <c r="V109" i="3"/>
  <c r="GE71" i="2" l="1"/>
  <c r="GE72" i="2" s="1"/>
  <c r="GC23" i="2"/>
  <c r="GC27" i="2"/>
  <c r="GC28" i="2" s="1"/>
  <c r="GC29" i="2" s="1"/>
  <c r="GC88" i="2" s="1"/>
  <c r="GC92" i="2" s="1"/>
  <c r="V85" i="3"/>
  <c r="W65" i="3"/>
  <c r="V40" i="2"/>
  <c r="V41" i="2" s="1"/>
  <c r="W125" i="2"/>
  <c r="W127" i="2"/>
  <c r="V134" i="2"/>
  <c r="V76" i="2" s="1"/>
  <c r="GE91" i="2"/>
  <c r="GB88" i="2"/>
  <c r="GB92" i="2" s="1"/>
  <c r="GB31" i="2"/>
  <c r="GC39" i="2"/>
  <c r="GC42" i="2" s="1"/>
  <c r="GD126" i="2"/>
  <c r="GD128" i="2" s="1"/>
  <c r="GD40" i="2" s="1"/>
  <c r="GD41" i="2" s="1"/>
  <c r="GE56" i="2"/>
  <c r="GE122" i="2"/>
  <c r="GD45" i="2"/>
  <c r="GD47" i="2" s="1"/>
  <c r="GD38" i="2"/>
  <c r="GD37" i="2"/>
  <c r="GD22" i="2"/>
  <c r="GD27" i="2" s="1"/>
  <c r="V22" i="3"/>
  <c r="V7" i="3"/>
  <c r="W7" i="3" s="1"/>
  <c r="GE11" i="2"/>
  <c r="GE38" i="2" s="1"/>
  <c r="GE66" i="2"/>
  <c r="GE20" i="2"/>
  <c r="V17" i="3" s="1"/>
  <c r="W17" i="3" s="1"/>
  <c r="V14" i="3"/>
  <c r="W14" i="3" s="1"/>
  <c r="V86" i="3" l="1"/>
  <c r="V67" i="3"/>
  <c r="V68" i="3" s="1"/>
  <c r="V93" i="2"/>
  <c r="V94" i="2" s="1"/>
  <c r="W25" i="2"/>
  <c r="W89" i="2"/>
  <c r="W128" i="2"/>
  <c r="V135" i="2"/>
  <c r="GC31" i="2"/>
  <c r="GC30" i="2"/>
  <c r="GD39" i="2"/>
  <c r="GD42" i="2" s="1"/>
  <c r="V8" i="3"/>
  <c r="W8" i="3" s="1"/>
  <c r="GE12" i="2"/>
  <c r="V9" i="3" s="1"/>
  <c r="W9" i="3" s="1"/>
  <c r="V87" i="3"/>
  <c r="W87" i="3" s="1"/>
  <c r="GE126" i="2"/>
  <c r="GE128" i="2" s="1"/>
  <c r="GE40" i="2" s="1"/>
  <c r="GE41" i="2" s="1"/>
  <c r="GE37" i="2"/>
  <c r="GE39" i="2" s="1"/>
  <c r="GE45" i="2"/>
  <c r="GE47" i="2" s="1"/>
  <c r="GD23" i="2"/>
  <c r="V95" i="2" l="1"/>
  <c r="V153" i="2" s="1"/>
  <c r="X125" i="2"/>
  <c r="W40" i="2"/>
  <c r="W41" i="2" s="1"/>
  <c r="X127" i="2"/>
  <c r="W64" i="2"/>
  <c r="W139" i="2"/>
  <c r="V48" i="2"/>
  <c r="V49" i="2" s="1"/>
  <c r="V50" i="2" s="1"/>
  <c r="W131" i="2"/>
  <c r="GE13" i="2"/>
  <c r="GE22" i="2" s="1"/>
  <c r="GE27" i="2" s="1"/>
  <c r="GE42" i="2"/>
  <c r="GD28" i="2"/>
  <c r="V10" i="3" l="1"/>
  <c r="V11" i="3" s="1"/>
  <c r="W11" i="3" s="1"/>
  <c r="V145" i="2"/>
  <c r="V105" i="2" s="1"/>
  <c r="X89" i="2"/>
  <c r="X25" i="2"/>
  <c r="X128" i="2"/>
  <c r="V106" i="2"/>
  <c r="V96" i="2"/>
  <c r="V154" i="2"/>
  <c r="W151" i="2" s="1"/>
  <c r="W140" i="2"/>
  <c r="W26" i="2" s="1"/>
  <c r="W27" i="2" s="1"/>
  <c r="GE14" i="2"/>
  <c r="GE23" i="2"/>
  <c r="V19" i="3"/>
  <c r="GD29" i="2"/>
  <c r="W10" i="3" l="1"/>
  <c r="V77" i="2"/>
  <c r="V53" i="2" s="1"/>
  <c r="Y125" i="2"/>
  <c r="Y127" i="2"/>
  <c r="X40" i="2"/>
  <c r="X41" i="2" s="1"/>
  <c r="X64" i="2"/>
  <c r="V97" i="2"/>
  <c r="W141" i="2"/>
  <c r="X138" i="2" s="1"/>
  <c r="W19" i="3"/>
  <c r="V20" i="3"/>
  <c r="W20" i="3" s="1"/>
  <c r="GD31" i="2"/>
  <c r="GD88" i="2"/>
  <c r="GD92" i="2" s="1"/>
  <c r="GD30" i="2"/>
  <c r="GE28" i="2"/>
  <c r="V24" i="3"/>
  <c r="Y128" i="2" l="1"/>
  <c r="Y40" i="2" s="1"/>
  <c r="Y41" i="2" s="1"/>
  <c r="Y89" i="2"/>
  <c r="Y25" i="2"/>
  <c r="V147" i="2"/>
  <c r="W28" i="2"/>
  <c r="GE29" i="2"/>
  <c r="V59" i="3" s="1"/>
  <c r="V62" i="3" s="1"/>
  <c r="V25" i="3"/>
  <c r="Z127" i="2" l="1"/>
  <c r="Z25" i="2" s="1"/>
  <c r="Z125" i="2"/>
  <c r="Y64" i="2"/>
  <c r="W29" i="2"/>
  <c r="W63" i="2" s="1"/>
  <c r="W66" i="2" s="1"/>
  <c r="V107" i="2"/>
  <c r="V98" i="2"/>
  <c r="V148" i="2"/>
  <c r="GE30" i="2"/>
  <c r="GE88" i="2"/>
  <c r="GE92" i="2" s="1"/>
  <c r="GE31" i="2"/>
  <c r="V84" i="3"/>
  <c r="V26" i="3"/>
  <c r="V27" i="3" s="1"/>
  <c r="Z128" i="2" l="1"/>
  <c r="Z40" i="2" s="1"/>
  <c r="Z41" i="2" s="1"/>
  <c r="Z89" i="2"/>
  <c r="Z64" i="2"/>
  <c r="W152" i="2"/>
  <c r="W144" i="2"/>
  <c r="V99" i="2"/>
  <c r="W55" i="2"/>
  <c r="W88" i="2"/>
  <c r="W92" i="2" s="1"/>
  <c r="W31" i="2"/>
  <c r="W30" i="2"/>
  <c r="V88" i="3"/>
  <c r="AA125" i="2" l="1"/>
  <c r="AA127" i="2"/>
  <c r="AA25" i="2" s="1"/>
  <c r="W133" i="2"/>
  <c r="V100" i="2"/>
  <c r="V101" i="2" s="1"/>
  <c r="AA128" i="2" l="1"/>
  <c r="AA40" i="2" s="1"/>
  <c r="AA41" i="2" s="1"/>
  <c r="AA89" i="2"/>
  <c r="AA64" i="2"/>
  <c r="V108" i="2"/>
  <c r="V109" i="2" s="1"/>
  <c r="V78" i="2"/>
  <c r="W134" i="2"/>
  <c r="W76" i="2" s="1"/>
  <c r="AB125" i="2" l="1"/>
  <c r="AB127" i="2"/>
  <c r="V54" i="2"/>
  <c r="V56" i="2" s="1"/>
  <c r="V79" i="2"/>
  <c r="W135" i="2"/>
  <c r="W93" i="2"/>
  <c r="W94" i="2" s="1"/>
  <c r="V114" i="2"/>
  <c r="V110" i="2"/>
  <c r="V113" i="2"/>
  <c r="W95" i="2" l="1"/>
  <c r="AB128" i="2"/>
  <c r="AC127" i="2" s="1"/>
  <c r="AB25" i="2"/>
  <c r="AB64" i="2" s="1"/>
  <c r="AB89" i="2"/>
  <c r="X139" i="2"/>
  <c r="W48" i="2"/>
  <c r="W49" i="2" s="1"/>
  <c r="W50" i="2" s="1"/>
  <c r="X131" i="2"/>
  <c r="V81" i="2"/>
  <c r="V83" i="2" s="1"/>
  <c r="V111" i="2"/>
  <c r="AC125" i="2" l="1"/>
  <c r="AC128" i="2" s="1"/>
  <c r="AC40" i="2" s="1"/>
  <c r="AC41" i="2" s="1"/>
  <c r="AB40" i="2"/>
  <c r="AB41" i="2" s="1"/>
  <c r="AC89" i="2"/>
  <c r="AC25" i="2"/>
  <c r="V36" i="2"/>
  <c r="V39" i="2" s="1"/>
  <c r="V42" i="2" s="1"/>
  <c r="V58" i="2" s="1"/>
  <c r="W82" i="2"/>
  <c r="W145" i="2" s="1"/>
  <c r="W153" i="2"/>
  <c r="X140" i="2"/>
  <c r="X26" i="2" s="1"/>
  <c r="X27" i="2" s="1"/>
  <c r="AD127" i="2" l="1"/>
  <c r="AD125" i="2"/>
  <c r="AC64" i="2"/>
  <c r="X141" i="2"/>
  <c r="Y138" i="2" s="1"/>
  <c r="W105" i="2"/>
  <c r="W77" i="2"/>
  <c r="W154" i="2"/>
  <c r="X151" i="2" s="1"/>
  <c r="W96" i="2"/>
  <c r="W106" i="2"/>
  <c r="AD128" i="2" l="1"/>
  <c r="AE127" i="2" s="1"/>
  <c r="AD25" i="2"/>
  <c r="AD64" i="2" s="1"/>
  <c r="AD89" i="2"/>
  <c r="X28" i="2"/>
  <c r="W53" i="2"/>
  <c r="W97" i="2"/>
  <c r="AE125" i="2" l="1"/>
  <c r="AE128" i="2" s="1"/>
  <c r="AE40" i="2" s="1"/>
  <c r="AE41" i="2" s="1"/>
  <c r="AD40" i="2"/>
  <c r="AD41" i="2" s="1"/>
  <c r="X29" i="2"/>
  <c r="AE25" i="2"/>
  <c r="AE89" i="2"/>
  <c r="W147" i="2"/>
  <c r="I60" i="3" l="1"/>
  <c r="AF127" i="2"/>
  <c r="AF89" i="2" s="1"/>
  <c r="AF125" i="2"/>
  <c r="I85" i="3"/>
  <c r="AE64" i="2"/>
  <c r="I22" i="3"/>
  <c r="X63" i="2"/>
  <c r="X66" i="2" s="1"/>
  <c r="X88" i="2"/>
  <c r="X92" i="2" s="1"/>
  <c r="X31" i="2"/>
  <c r="X55" i="2"/>
  <c r="X30" i="2"/>
  <c r="W98" i="2"/>
  <c r="W107" i="2"/>
  <c r="W148" i="2"/>
  <c r="AF25" i="2" l="1"/>
  <c r="AF128" i="2"/>
  <c r="AF40" i="2" s="1"/>
  <c r="X133" i="2"/>
  <c r="X152" i="2"/>
  <c r="X144" i="2"/>
  <c r="W99" i="2"/>
  <c r="AG125" i="2" l="1"/>
  <c r="AG127" i="2"/>
  <c r="AG89" i="2" s="1"/>
  <c r="AF64" i="2"/>
  <c r="J36" i="3"/>
  <c r="AF41" i="2"/>
  <c r="J37" i="3" s="1"/>
  <c r="X134" i="2"/>
  <c r="X93" i="2" s="1"/>
  <c r="X94" i="2" s="1"/>
  <c r="W100" i="2"/>
  <c r="W101" i="2" s="1"/>
  <c r="X95" i="2" l="1"/>
  <c r="X153" i="2" s="1"/>
  <c r="AG128" i="2"/>
  <c r="AG40" i="2" s="1"/>
  <c r="AG41" i="2" s="1"/>
  <c r="AG25" i="2"/>
  <c r="AG64" i="2" s="1"/>
  <c r="X135" i="2"/>
  <c r="Y139" i="2" s="1"/>
  <c r="X76" i="2"/>
  <c r="W108" i="2"/>
  <c r="W109" i="2" s="1"/>
  <c r="W78" i="2"/>
  <c r="W54" i="2" s="1"/>
  <c r="W56" i="2" s="1"/>
  <c r="AH125" i="2" l="1"/>
  <c r="AH127" i="2"/>
  <c r="AH89" i="2" s="1"/>
  <c r="Y131" i="2"/>
  <c r="X48" i="2"/>
  <c r="X49" i="2" s="1"/>
  <c r="X50" i="2" s="1"/>
  <c r="W114" i="2"/>
  <c r="W110" i="2"/>
  <c r="W111" i="2" s="1"/>
  <c r="W113" i="2"/>
  <c r="X106" i="2"/>
  <c r="X154" i="2"/>
  <c r="Y151" i="2" s="1"/>
  <c r="X96" i="2"/>
  <c r="X97" i="2" s="1"/>
  <c r="X147" i="2" s="1"/>
  <c r="Y140" i="2"/>
  <c r="Y26" i="2" s="1"/>
  <c r="Y27" i="2" s="1"/>
  <c r="W79" i="2"/>
  <c r="AH128" i="2" l="1"/>
  <c r="AH40" i="2" s="1"/>
  <c r="AH41" i="2" s="1"/>
  <c r="AH25" i="2"/>
  <c r="AH64" i="2" s="1"/>
  <c r="Y141" i="2"/>
  <c r="Z138" i="2" s="1"/>
  <c r="W81" i="2"/>
  <c r="W83" i="2" s="1"/>
  <c r="X98" i="2"/>
  <c r="X107" i="2"/>
  <c r="AI125" i="2" l="1"/>
  <c r="AI127" i="2"/>
  <c r="X82" i="2"/>
  <c r="X145" i="2" s="1"/>
  <c r="W36" i="2"/>
  <c r="W39" i="2" s="1"/>
  <c r="W42" i="2" s="1"/>
  <c r="W58" i="2" s="1"/>
  <c r="Y28" i="2"/>
  <c r="X99" i="2"/>
  <c r="AI128" i="2" l="1"/>
  <c r="AJ125" i="2" s="1"/>
  <c r="AI25" i="2"/>
  <c r="AI64" i="2" s="1"/>
  <c r="AI89" i="2"/>
  <c r="Y29" i="2"/>
  <c r="X105" i="2"/>
  <c r="X77" i="2"/>
  <c r="X53" i="2" s="1"/>
  <c r="X148" i="2"/>
  <c r="X100" i="2"/>
  <c r="X101" i="2" s="1"/>
  <c r="AI40" i="2" l="1"/>
  <c r="AI41" i="2" s="1"/>
  <c r="AJ127" i="2"/>
  <c r="AJ89" i="2" s="1"/>
  <c r="Y144" i="2"/>
  <c r="Y152" i="2"/>
  <c r="Y31" i="2"/>
  <c r="Y88" i="2"/>
  <c r="Y92" i="2" s="1"/>
  <c r="Y55" i="2"/>
  <c r="Y63" i="2"/>
  <c r="Y66" i="2" s="1"/>
  <c r="Y30" i="2"/>
  <c r="X78" i="2"/>
  <c r="X54" i="2" s="1"/>
  <c r="X56" i="2" s="1"/>
  <c r="X108" i="2"/>
  <c r="X109" i="2" s="1"/>
  <c r="AJ128" i="2" l="1"/>
  <c r="AJ40" i="2" s="1"/>
  <c r="AJ41" i="2" s="1"/>
  <c r="AJ25" i="2"/>
  <c r="AJ64" i="2" s="1"/>
  <c r="X114" i="2"/>
  <c r="X110" i="2"/>
  <c r="X111" i="2" s="1"/>
  <c r="X113" i="2"/>
  <c r="Y133" i="2"/>
  <c r="X79" i="2"/>
  <c r="AK125" i="2" l="1"/>
  <c r="AK127" i="2"/>
  <c r="AK89" i="2" s="1"/>
  <c r="Y134" i="2"/>
  <c r="Y93" i="2" s="1"/>
  <c r="Y94" i="2" s="1"/>
  <c r="X81" i="2"/>
  <c r="X83" i="2" s="1"/>
  <c r="AK128" i="2" l="1"/>
  <c r="AK40" i="2" s="1"/>
  <c r="AK41" i="2" s="1"/>
  <c r="AK25" i="2"/>
  <c r="AK64" i="2" s="1"/>
  <c r="Y95" i="2"/>
  <c r="Y153" i="2" s="1"/>
  <c r="Y135" i="2"/>
  <c r="Z131" i="2" s="1"/>
  <c r="Y76" i="2"/>
  <c r="X36" i="2"/>
  <c r="X39" i="2" s="1"/>
  <c r="X42" i="2" s="1"/>
  <c r="X58" i="2" s="1"/>
  <c r="Y82" i="2"/>
  <c r="AL125" i="2" l="1"/>
  <c r="AL127" i="2"/>
  <c r="AL25" i="2" s="1"/>
  <c r="AL64" i="2" s="1"/>
  <c r="Y145" i="2"/>
  <c r="Y77" i="2" s="1"/>
  <c r="Y53" i="2" s="1"/>
  <c r="Z139" i="2"/>
  <c r="Z140" i="2" s="1"/>
  <c r="Z26" i="2" s="1"/>
  <c r="Z27" i="2" s="1"/>
  <c r="Y48" i="2"/>
  <c r="Y49" i="2" s="1"/>
  <c r="Y50" i="2" s="1"/>
  <c r="Y96" i="2"/>
  <c r="Y97" i="2" s="1"/>
  <c r="Y106" i="2"/>
  <c r="Y154" i="2"/>
  <c r="Z151" i="2" s="1"/>
  <c r="Y105" i="2" l="1"/>
  <c r="AL128" i="2"/>
  <c r="AL40" i="2" s="1"/>
  <c r="AL41" i="2" s="1"/>
  <c r="AL89" i="2"/>
  <c r="Y147" i="2"/>
  <c r="Z141" i="2"/>
  <c r="AA138" i="2" s="1"/>
  <c r="AM127" i="2" l="1"/>
  <c r="AM25" i="2" s="1"/>
  <c r="AM64" i="2" s="1"/>
  <c r="AM125" i="2"/>
  <c r="Y98" i="2"/>
  <c r="Y99" i="2" s="1"/>
  <c r="Y100" i="2" s="1"/>
  <c r="Y101" i="2" s="1"/>
  <c r="Y107" i="2"/>
  <c r="Y148" i="2"/>
  <c r="Z28" i="2"/>
  <c r="AM128" i="2" l="1"/>
  <c r="AM40" i="2" s="1"/>
  <c r="AM41" i="2" s="1"/>
  <c r="AM89" i="2"/>
  <c r="Z29" i="2"/>
  <c r="Z152" i="2"/>
  <c r="Z144" i="2"/>
  <c r="Y78" i="2"/>
  <c r="Y108" i="2"/>
  <c r="Y109" i="2" s="1"/>
  <c r="AN127" i="2" l="1"/>
  <c r="AN89" i="2" s="1"/>
  <c r="AN125" i="2"/>
  <c r="AN25" i="2"/>
  <c r="AN64" i="2" s="1"/>
  <c r="Z88" i="2"/>
  <c r="Z92" i="2" s="1"/>
  <c r="Z30" i="2"/>
  <c r="Z55" i="2"/>
  <c r="Z31" i="2"/>
  <c r="Z63" i="2"/>
  <c r="Z66" i="2" s="1"/>
  <c r="Y114" i="2"/>
  <c r="Y110" i="2"/>
  <c r="Y111" i="2" s="1"/>
  <c r="Y113" i="2"/>
  <c r="Y54" i="2"/>
  <c r="Y56" i="2" s="1"/>
  <c r="Y79" i="2"/>
  <c r="Y81" i="2" s="1"/>
  <c r="Y83" i="2" s="1"/>
  <c r="AN128" i="2" l="1"/>
  <c r="AN40" i="2"/>
  <c r="AN41" i="2" s="1"/>
  <c r="AO125" i="2"/>
  <c r="AO127" i="2"/>
  <c r="AO89" i="2" s="1"/>
  <c r="Z133" i="2"/>
  <c r="Y36" i="2"/>
  <c r="Y39" i="2" s="1"/>
  <c r="Y42" i="2" s="1"/>
  <c r="Y58" i="2" s="1"/>
  <c r="Z82" i="2"/>
  <c r="AO25" i="2" l="1"/>
  <c r="AO64" i="2" s="1"/>
  <c r="AO128" i="2"/>
  <c r="AO40" i="2" s="1"/>
  <c r="AO41" i="2" s="1"/>
  <c r="AP125" i="2"/>
  <c r="Z134" i="2"/>
  <c r="Z93" i="2" s="1"/>
  <c r="Z94" i="2" s="1"/>
  <c r="AP127" i="2" l="1"/>
  <c r="AP25" i="2" s="1"/>
  <c r="AP64" i="2" s="1"/>
  <c r="Z95" i="2"/>
  <c r="Z76" i="2"/>
  <c r="Z135" i="2"/>
  <c r="AA139" i="2" s="1"/>
  <c r="AP128" i="2" l="1"/>
  <c r="AP40" i="2" s="1"/>
  <c r="AP41" i="2" s="1"/>
  <c r="AP89" i="2"/>
  <c r="AA131" i="2"/>
  <c r="Z48" i="2"/>
  <c r="Z49" i="2" s="1"/>
  <c r="Z50" i="2" s="1"/>
  <c r="Z145" i="2"/>
  <c r="Z153" i="2"/>
  <c r="AA140" i="2"/>
  <c r="AA26" i="2" s="1"/>
  <c r="AA27" i="2" s="1"/>
  <c r="AQ127" i="2" l="1"/>
  <c r="AQ125" i="2"/>
  <c r="Z106" i="2"/>
  <c r="Z96" i="2"/>
  <c r="Z97" i="2" s="1"/>
  <c r="Z154" i="2"/>
  <c r="AA151" i="2" s="1"/>
  <c r="Z105" i="2"/>
  <c r="Z77" i="2"/>
  <c r="AA141" i="2"/>
  <c r="AB138" i="2" s="1"/>
  <c r="AQ128" i="2" l="1"/>
  <c r="AQ89" i="2"/>
  <c r="AQ25" i="2"/>
  <c r="Z53" i="2"/>
  <c r="AA28" i="2"/>
  <c r="Z147" i="2"/>
  <c r="AQ64" i="2" l="1"/>
  <c r="J22" i="3"/>
  <c r="J60" i="3"/>
  <c r="J85" i="3"/>
  <c r="AR125" i="2"/>
  <c r="AQ40" i="2"/>
  <c r="AQ41" i="2" s="1"/>
  <c r="AR127" i="2"/>
  <c r="Z98" i="2"/>
  <c r="Z99" i="2" s="1"/>
  <c r="Z100" i="2" s="1"/>
  <c r="Z101" i="2" s="1"/>
  <c r="Z107" i="2"/>
  <c r="Z148" i="2"/>
  <c r="AA29" i="2"/>
  <c r="AR25" i="2" l="1"/>
  <c r="AR64" i="2" s="1"/>
  <c r="AR89" i="2"/>
  <c r="AR128" i="2"/>
  <c r="AA144" i="2"/>
  <c r="AA152" i="2"/>
  <c r="Z78" i="2"/>
  <c r="Z108" i="2"/>
  <c r="Z109" i="2" s="1"/>
  <c r="AA30" i="2"/>
  <c r="AA55" i="2"/>
  <c r="AA31" i="2"/>
  <c r="AA88" i="2"/>
  <c r="AA92" i="2" s="1"/>
  <c r="AA63" i="2"/>
  <c r="AA66" i="2" s="1"/>
  <c r="AS127" i="2" l="1"/>
  <c r="AS125" i="2"/>
  <c r="AR40" i="2"/>
  <c r="AA133" i="2"/>
  <c r="Z114" i="2"/>
  <c r="Z110" i="2"/>
  <c r="Z111" i="2" s="1"/>
  <c r="Z113" i="2"/>
  <c r="Z54" i="2"/>
  <c r="Z56" i="2" s="1"/>
  <c r="Z79" i="2"/>
  <c r="Z81" i="2" s="1"/>
  <c r="Z83" i="2" s="1"/>
  <c r="K36" i="3" l="1"/>
  <c r="AR41" i="2"/>
  <c r="K37" i="3" s="1"/>
  <c r="AS128" i="2"/>
  <c r="AS89" i="2"/>
  <c r="AS25" i="2"/>
  <c r="AS64" i="2" s="1"/>
  <c r="AA82" i="2"/>
  <c r="Z36" i="2"/>
  <c r="Z39" i="2" s="1"/>
  <c r="Z42" i="2" s="1"/>
  <c r="Z58" i="2" s="1"/>
  <c r="AA134" i="2"/>
  <c r="AA93" i="2" s="1"/>
  <c r="AA94" i="2" s="1"/>
  <c r="AT127" i="2" l="1"/>
  <c r="AT125" i="2"/>
  <c r="AS40" i="2"/>
  <c r="AS41" i="2" s="1"/>
  <c r="AA95" i="2"/>
  <c r="AA76" i="2"/>
  <c r="AA135" i="2"/>
  <c r="AB139" i="2" s="1"/>
  <c r="AB140" i="2" s="1"/>
  <c r="AT128" i="2" l="1"/>
  <c r="AT25" i="2"/>
  <c r="AT64" i="2" s="1"/>
  <c r="AT89" i="2"/>
  <c r="AB131" i="2"/>
  <c r="AA48" i="2"/>
  <c r="AA49" i="2" s="1"/>
  <c r="AA50" i="2" s="1"/>
  <c r="AA145" i="2"/>
  <c r="AA153" i="2"/>
  <c r="AB141" i="2"/>
  <c r="AC138" i="2" s="1"/>
  <c r="AB26" i="2"/>
  <c r="AB27" i="2" s="1"/>
  <c r="AT40" i="2" l="1"/>
  <c r="AT41" i="2" s="1"/>
  <c r="AU127" i="2"/>
  <c r="AU125" i="2"/>
  <c r="AA106" i="2"/>
  <c r="AA96" i="2"/>
  <c r="AA97" i="2" s="1"/>
  <c r="AA147" i="2" s="1"/>
  <c r="AA154" i="2"/>
  <c r="AB151" i="2" s="1"/>
  <c r="AA77" i="2"/>
  <c r="AA105" i="2"/>
  <c r="AU128" i="2" l="1"/>
  <c r="AU89" i="2"/>
  <c r="AU25" i="2"/>
  <c r="AU64" i="2" s="1"/>
  <c r="AA53" i="2"/>
  <c r="AA148" i="2"/>
  <c r="AA98" i="2"/>
  <c r="AA99" i="2" s="1"/>
  <c r="AA100" i="2" s="1"/>
  <c r="AA101" i="2" s="1"/>
  <c r="AA107" i="2"/>
  <c r="AB28" i="2"/>
  <c r="AU40" i="2" l="1"/>
  <c r="AU41" i="2" s="1"/>
  <c r="AV127" i="2"/>
  <c r="AV125" i="2"/>
  <c r="AA108" i="2"/>
  <c r="AA109" i="2" s="1"/>
  <c r="AA78" i="2"/>
  <c r="AB152" i="2"/>
  <c r="AB144" i="2"/>
  <c r="AB29" i="2"/>
  <c r="AV128" i="2" l="1"/>
  <c r="AV25" i="2"/>
  <c r="AV64" i="2" s="1"/>
  <c r="AV89" i="2"/>
  <c r="AB30" i="2"/>
  <c r="AB63" i="2"/>
  <c r="AB66" i="2" s="1"/>
  <c r="AB88" i="2"/>
  <c r="AB92" i="2" s="1"/>
  <c r="AB55" i="2"/>
  <c r="AB31" i="2"/>
  <c r="AA79" i="2"/>
  <c r="AA81" i="2" s="1"/>
  <c r="AA83" i="2" s="1"/>
  <c r="AA54" i="2"/>
  <c r="AA56" i="2" s="1"/>
  <c r="AA114" i="2"/>
  <c r="AA110" i="2"/>
  <c r="AA111" i="2" s="1"/>
  <c r="AA113" i="2"/>
  <c r="AW127" i="2" l="1"/>
  <c r="AW125" i="2"/>
  <c r="AV40" i="2"/>
  <c r="AV41" i="2" s="1"/>
  <c r="AA36" i="2"/>
  <c r="AA39" i="2" s="1"/>
  <c r="AA42" i="2" s="1"/>
  <c r="AA58" i="2" s="1"/>
  <c r="AB82" i="2"/>
  <c r="AB133" i="2"/>
  <c r="AW128" i="2" l="1"/>
  <c r="AW89" i="2"/>
  <c r="AW25" i="2"/>
  <c r="AW64" i="2" s="1"/>
  <c r="AB134" i="2"/>
  <c r="AB76" i="2" s="1"/>
  <c r="AX127" i="2" l="1"/>
  <c r="AX125" i="2"/>
  <c r="AW40" i="2"/>
  <c r="AW41" i="2" s="1"/>
  <c r="AB135" i="2"/>
  <c r="AB48" i="2" s="1"/>
  <c r="AB49" i="2" s="1"/>
  <c r="AB50" i="2" s="1"/>
  <c r="AB93" i="2"/>
  <c r="AB94" i="2" s="1"/>
  <c r="AX128" i="2" l="1"/>
  <c r="AX89" i="2"/>
  <c r="AX25" i="2"/>
  <c r="AX64" i="2" s="1"/>
  <c r="AB95" i="2"/>
  <c r="AB145" i="2" s="1"/>
  <c r="AC131" i="2"/>
  <c r="AC139" i="2"/>
  <c r="AC140" i="2" s="1"/>
  <c r="AC141" i="2" s="1"/>
  <c r="AD138" i="2" s="1"/>
  <c r="AY125" i="2" l="1"/>
  <c r="AY127" i="2"/>
  <c r="AX40" i="2"/>
  <c r="AX41" i="2" s="1"/>
  <c r="AB153" i="2"/>
  <c r="AB106" i="2" s="1"/>
  <c r="AC26" i="2"/>
  <c r="AB77" i="2"/>
  <c r="AB105" i="2"/>
  <c r="AY25" i="2" l="1"/>
  <c r="AY64" i="2" s="1"/>
  <c r="AY89" i="2"/>
  <c r="AY128" i="2"/>
  <c r="AB154" i="2"/>
  <c r="AC151" i="2" s="1"/>
  <c r="AB96" i="2"/>
  <c r="AB97" i="2" s="1"/>
  <c r="AC27" i="2"/>
  <c r="AC28" i="2" s="1"/>
  <c r="AC29" i="2" s="1"/>
  <c r="AB53" i="2"/>
  <c r="AZ127" i="2" l="1"/>
  <c r="AZ125" i="2"/>
  <c r="AY40" i="2"/>
  <c r="AY41" i="2" s="1"/>
  <c r="AC63" i="2"/>
  <c r="AC66" i="2" s="1"/>
  <c r="AC88" i="2"/>
  <c r="AC92" i="2" s="1"/>
  <c r="AC55" i="2"/>
  <c r="AC30" i="2"/>
  <c r="AC31" i="2"/>
  <c r="AB147" i="2"/>
  <c r="AZ128" i="2" l="1"/>
  <c r="AZ40" i="2" s="1"/>
  <c r="AZ41" i="2" s="1"/>
  <c r="AZ89" i="2"/>
  <c r="AZ25" i="2"/>
  <c r="AZ64" i="2" s="1"/>
  <c r="AC133" i="2"/>
  <c r="AC134" i="2" s="1"/>
  <c r="AC76" i="2" s="1"/>
  <c r="AB98" i="2"/>
  <c r="AB107" i="2"/>
  <c r="AB148" i="2"/>
  <c r="BA127" i="2" l="1"/>
  <c r="BA89" i="2" s="1"/>
  <c r="BA125" i="2"/>
  <c r="AC135" i="2"/>
  <c r="AD131" i="2" s="1"/>
  <c r="AC93" i="2"/>
  <c r="AC94" i="2" s="1"/>
  <c r="AC144" i="2"/>
  <c r="AC152" i="2"/>
  <c r="AB99" i="2"/>
  <c r="BA128" i="2" l="1"/>
  <c r="BA40" i="2" s="1"/>
  <c r="BA41" i="2" s="1"/>
  <c r="BA25" i="2"/>
  <c r="BA64" i="2" s="1"/>
  <c r="BB125" i="2"/>
  <c r="AC95" i="2"/>
  <c r="AC153" i="2" s="1"/>
  <c r="AC154" i="2" s="1"/>
  <c r="AD151" i="2" s="1"/>
  <c r="AD139" i="2"/>
  <c r="AD140" i="2" s="1"/>
  <c r="AD26" i="2" s="1"/>
  <c r="AC48" i="2"/>
  <c r="AC49" i="2" s="1"/>
  <c r="AC50" i="2" s="1"/>
  <c r="AB100" i="2"/>
  <c r="AB101" i="2" s="1"/>
  <c r="BB127" i="2" l="1"/>
  <c r="BB128" i="2" s="1"/>
  <c r="BC125" i="2" s="1"/>
  <c r="AD141" i="2"/>
  <c r="AE138" i="2" s="1"/>
  <c r="AD27" i="2"/>
  <c r="AD28" i="2" s="1"/>
  <c r="AD29" i="2" s="1"/>
  <c r="AC96" i="2"/>
  <c r="AC106" i="2"/>
  <c r="AB78" i="2"/>
  <c r="AB108" i="2"/>
  <c r="AB109" i="2" s="1"/>
  <c r="BB25" i="2" l="1"/>
  <c r="BB64" i="2" s="1"/>
  <c r="BB89" i="2"/>
  <c r="BB40" i="2"/>
  <c r="BB41" i="2" s="1"/>
  <c r="BC127" i="2"/>
  <c r="AD31" i="2"/>
  <c r="AD63" i="2"/>
  <c r="AD66" i="2" s="1"/>
  <c r="AD88" i="2"/>
  <c r="AD92" i="2" s="1"/>
  <c r="AD55" i="2"/>
  <c r="AD30" i="2"/>
  <c r="AC97" i="2"/>
  <c r="AB114" i="2"/>
  <c r="AB110" i="2"/>
  <c r="AB111" i="2" s="1"/>
  <c r="AB113" i="2"/>
  <c r="AB79" i="2"/>
  <c r="AB54" i="2"/>
  <c r="AB56" i="2" s="1"/>
  <c r="BC89" i="2" l="1"/>
  <c r="BC25" i="2"/>
  <c r="BC128" i="2"/>
  <c r="AD133" i="2"/>
  <c r="AB81" i="2"/>
  <c r="AB83" i="2" s="1"/>
  <c r="AC147" i="2"/>
  <c r="BC40" i="2" l="1"/>
  <c r="BC41" i="2" s="1"/>
  <c r="BD125" i="2"/>
  <c r="BD127" i="2"/>
  <c r="BC64" i="2"/>
  <c r="K60" i="3"/>
  <c r="K22" i="3"/>
  <c r="K85" i="3"/>
  <c r="AD134" i="2"/>
  <c r="AD93" i="2" s="1"/>
  <c r="AD94" i="2" s="1"/>
  <c r="AC98" i="2"/>
  <c r="AC107" i="2"/>
  <c r="AB36" i="2"/>
  <c r="AB39" i="2" s="1"/>
  <c r="AB42" i="2" s="1"/>
  <c r="AB58" i="2" s="1"/>
  <c r="AC82" i="2"/>
  <c r="AC145" i="2" s="1"/>
  <c r="BD128" i="2" l="1"/>
  <c r="BD89" i="2"/>
  <c r="BD25" i="2"/>
  <c r="BD64" i="2" s="1"/>
  <c r="AD95" i="2"/>
  <c r="AD76" i="2"/>
  <c r="AD135" i="2"/>
  <c r="AE139" i="2" s="1"/>
  <c r="AC105" i="2"/>
  <c r="AC77" i="2"/>
  <c r="AC148" i="2"/>
  <c r="AC99" i="2"/>
  <c r="BD40" i="2" l="1"/>
  <c r="BE125" i="2"/>
  <c r="BE127" i="2"/>
  <c r="AD48" i="2"/>
  <c r="AD49" i="2" s="1"/>
  <c r="AD50" i="2" s="1"/>
  <c r="AE131" i="2"/>
  <c r="AE140" i="2"/>
  <c r="AE26" i="2" s="1"/>
  <c r="AC53" i="2"/>
  <c r="AD152" i="2"/>
  <c r="AD153" i="2" s="1"/>
  <c r="AD144" i="2"/>
  <c r="AC100" i="2"/>
  <c r="AC101" i="2" s="1"/>
  <c r="BE89" i="2" l="1"/>
  <c r="BE25" i="2"/>
  <c r="BE64" i="2" s="1"/>
  <c r="BE128" i="2"/>
  <c r="BD41" i="2"/>
  <c r="L37" i="3" s="1"/>
  <c r="L36" i="3"/>
  <c r="AE141" i="2"/>
  <c r="AF138" i="2" s="1"/>
  <c r="AE27" i="2"/>
  <c r="I23" i="3"/>
  <c r="AC78" i="2"/>
  <c r="AC108" i="2"/>
  <c r="AC109" i="2" s="1"/>
  <c r="AD154" i="2"/>
  <c r="AE151" i="2" s="1"/>
  <c r="AD96" i="2"/>
  <c r="AD106" i="2"/>
  <c r="BE40" i="2" l="1"/>
  <c r="BE41" i="2" s="1"/>
  <c r="BF125" i="2"/>
  <c r="BF127" i="2"/>
  <c r="AE28" i="2"/>
  <c r="I25" i="3" s="1"/>
  <c r="I24" i="3"/>
  <c r="AD97" i="2"/>
  <c r="AC114" i="2"/>
  <c r="AC110" i="2"/>
  <c r="AC111" i="2" s="1"/>
  <c r="AC113" i="2"/>
  <c r="AC79" i="2"/>
  <c r="AC54" i="2"/>
  <c r="AC56" i="2" s="1"/>
  <c r="BF128" i="2" l="1"/>
  <c r="BF40" i="2" s="1"/>
  <c r="BF41" i="2" s="1"/>
  <c r="BF25" i="2"/>
  <c r="BF64" i="2" s="1"/>
  <c r="BF89" i="2"/>
  <c r="AE29" i="2"/>
  <c r="AE31" i="2" s="1"/>
  <c r="AC81" i="2"/>
  <c r="AC83" i="2" s="1"/>
  <c r="AD147" i="2"/>
  <c r="BG127" i="2" l="1"/>
  <c r="BG25" i="2" s="1"/>
  <c r="BG64" i="2" s="1"/>
  <c r="BG125" i="2"/>
  <c r="I26" i="3"/>
  <c r="I27" i="3" s="1"/>
  <c r="I84" i="3"/>
  <c r="I59" i="3"/>
  <c r="I62" i="3" s="1"/>
  <c r="AE88" i="2"/>
  <c r="AE92" i="2" s="1"/>
  <c r="AE63" i="2"/>
  <c r="AE66" i="2" s="1"/>
  <c r="AE55" i="2"/>
  <c r="AE30" i="2"/>
  <c r="I88" i="3"/>
  <c r="AD98" i="2"/>
  <c r="AD107" i="2"/>
  <c r="AD82" i="2"/>
  <c r="AD145" i="2" s="1"/>
  <c r="AC36" i="2"/>
  <c r="AC39" i="2" s="1"/>
  <c r="AC42" i="2" s="1"/>
  <c r="AC58" i="2" s="1"/>
  <c r="BG128" i="2" l="1"/>
  <c r="BH127" i="2" s="1"/>
  <c r="BG89" i="2"/>
  <c r="AE133" i="2"/>
  <c r="AE134" i="2" s="1"/>
  <c r="AE76" i="2" s="1"/>
  <c r="I72" i="3" s="1"/>
  <c r="AD105" i="2"/>
  <c r="AD77" i="2"/>
  <c r="AD148" i="2"/>
  <c r="AD99" i="2"/>
  <c r="BH125" i="2" l="1"/>
  <c r="BH128" i="2" s="1"/>
  <c r="BI125" i="2" s="1"/>
  <c r="BG40" i="2"/>
  <c r="BG41" i="2" s="1"/>
  <c r="BH89" i="2"/>
  <c r="BH25" i="2"/>
  <c r="BH64" i="2" s="1"/>
  <c r="AE93" i="2"/>
  <c r="AE94" i="2" s="1"/>
  <c r="AE135" i="2"/>
  <c r="AD100" i="2"/>
  <c r="AD101" i="2" s="1"/>
  <c r="AE144" i="2"/>
  <c r="AE152" i="2"/>
  <c r="AD53" i="2"/>
  <c r="BH40" i="2" l="1"/>
  <c r="BH41" i="2" s="1"/>
  <c r="BI127" i="2"/>
  <c r="BI89" i="2" s="1"/>
  <c r="AE95" i="2"/>
  <c r="I90" i="3" s="1"/>
  <c r="AF139" i="2"/>
  <c r="AE48" i="2"/>
  <c r="AE49" i="2" s="1"/>
  <c r="AE50" i="2" s="1"/>
  <c r="AF131" i="2"/>
  <c r="I89" i="3"/>
  <c r="AD108" i="2"/>
  <c r="AD109" i="2" s="1"/>
  <c r="AD78" i="2"/>
  <c r="BI25" i="2" l="1"/>
  <c r="BI64" i="2" s="1"/>
  <c r="BI128" i="2"/>
  <c r="BI40" i="2" s="1"/>
  <c r="BI41" i="2" s="1"/>
  <c r="BJ127" i="2"/>
  <c r="BJ125" i="2"/>
  <c r="AE153" i="2"/>
  <c r="AE154" i="2" s="1"/>
  <c r="AF151" i="2" s="1"/>
  <c r="AF140" i="2"/>
  <c r="AF26" i="2" s="1"/>
  <c r="AF27" i="2" s="1"/>
  <c r="AD79" i="2"/>
  <c r="AD54" i="2"/>
  <c r="AD56" i="2" s="1"/>
  <c r="AD114" i="2"/>
  <c r="AD113" i="2"/>
  <c r="AD110" i="2"/>
  <c r="AD111" i="2" s="1"/>
  <c r="BJ128" i="2" l="1"/>
  <c r="BJ40" i="2" s="1"/>
  <c r="BJ41" i="2" s="1"/>
  <c r="BK125" i="2"/>
  <c r="BK127" i="2"/>
  <c r="BK89" i="2" s="1"/>
  <c r="BJ25" i="2"/>
  <c r="BJ64" i="2" s="1"/>
  <c r="BJ89" i="2"/>
  <c r="AE106" i="2"/>
  <c r="AE96" i="2"/>
  <c r="AE97" i="2" s="1"/>
  <c r="AF141" i="2"/>
  <c r="AG138" i="2" s="1"/>
  <c r="AF28" i="2"/>
  <c r="AF29" i="2" s="1"/>
  <c r="AD81" i="2"/>
  <c r="AD83" i="2" s="1"/>
  <c r="I101" i="3"/>
  <c r="BK25" i="2" l="1"/>
  <c r="BK64" i="2" s="1"/>
  <c r="BK128" i="2"/>
  <c r="BK40" i="2" s="1"/>
  <c r="BK41" i="2" s="1"/>
  <c r="I91" i="3"/>
  <c r="BL125" i="2"/>
  <c r="BL127" i="2"/>
  <c r="BL25" i="2" s="1"/>
  <c r="BL64" i="2" s="1"/>
  <c r="AF31" i="2"/>
  <c r="I109" i="3" s="1"/>
  <c r="AF63" i="2"/>
  <c r="AF66" i="2" s="1"/>
  <c r="AF30" i="2"/>
  <c r="AF88" i="2"/>
  <c r="AF92" i="2" s="1"/>
  <c r="AF55" i="2"/>
  <c r="J51" i="3" s="1"/>
  <c r="AD36" i="2"/>
  <c r="AD39" i="2" s="1"/>
  <c r="AD42" i="2" s="1"/>
  <c r="AD58" i="2" s="1"/>
  <c r="AE82" i="2"/>
  <c r="AE145" i="2" s="1"/>
  <c r="AE147" i="2"/>
  <c r="I92" i="3"/>
  <c r="BL89" i="2" l="1"/>
  <c r="BL128" i="2"/>
  <c r="BL40" i="2" s="1"/>
  <c r="BL41" i="2" s="1"/>
  <c r="AF133" i="2"/>
  <c r="AF134" i="2" s="1"/>
  <c r="AF93" i="2" s="1"/>
  <c r="AF94" i="2" s="1"/>
  <c r="AE77" i="2"/>
  <c r="I73" i="3" s="1"/>
  <c r="AE105" i="2"/>
  <c r="I100" i="3" s="1"/>
  <c r="AE148" i="2"/>
  <c r="AE107" i="2"/>
  <c r="AE98" i="2"/>
  <c r="BM127" i="2" l="1"/>
  <c r="BM125" i="2"/>
  <c r="AF95" i="2"/>
  <c r="AF135" i="2"/>
  <c r="AG131" i="2" s="1"/>
  <c r="AF76" i="2"/>
  <c r="I93" i="3"/>
  <c r="I102" i="3"/>
  <c r="AE99" i="2"/>
  <c r="AE53" i="2"/>
  <c r="AF144" i="2"/>
  <c r="AF152" i="2"/>
  <c r="BM128" i="2" l="1"/>
  <c r="BM25" i="2"/>
  <c r="BM64" i="2" s="1"/>
  <c r="BM89" i="2"/>
  <c r="AF48" i="2"/>
  <c r="AG139" i="2"/>
  <c r="AG140" i="2" s="1"/>
  <c r="AG26" i="2" s="1"/>
  <c r="AG27" i="2" s="1"/>
  <c r="AE100" i="2"/>
  <c r="I95" i="3" s="1"/>
  <c r="I94" i="3"/>
  <c r="AF153" i="2"/>
  <c r="BN127" i="2" l="1"/>
  <c r="BN125" i="2"/>
  <c r="BM40" i="2"/>
  <c r="BM41" i="2" s="1"/>
  <c r="AG141" i="2"/>
  <c r="AH138" i="2" s="1"/>
  <c r="AF49" i="2"/>
  <c r="J44" i="3"/>
  <c r="AF106" i="2"/>
  <c r="AF96" i="2"/>
  <c r="AF97" i="2" s="1"/>
  <c r="AG28" i="2"/>
  <c r="AF154" i="2"/>
  <c r="AG151" i="2" s="1"/>
  <c r="AE101" i="2"/>
  <c r="BN128" i="2" l="1"/>
  <c r="BN25" i="2"/>
  <c r="BN64" i="2" s="1"/>
  <c r="BN89" i="2"/>
  <c r="AF50" i="2"/>
  <c r="J46" i="3" s="1"/>
  <c r="J45" i="3"/>
  <c r="AE108" i="2"/>
  <c r="AE109" i="2" s="1"/>
  <c r="AE78" i="2"/>
  <c r="I74" i="3" s="1"/>
  <c r="I103" i="3"/>
  <c r="I104" i="3" s="1"/>
  <c r="I105" i="3" s="1"/>
  <c r="I96" i="3"/>
  <c r="AG29" i="2"/>
  <c r="AF147" i="2"/>
  <c r="BO127" i="2" l="1"/>
  <c r="BN40" i="2"/>
  <c r="BN41" i="2" s="1"/>
  <c r="BO125" i="2"/>
  <c r="AG30" i="2"/>
  <c r="AG55" i="2"/>
  <c r="AG88" i="2"/>
  <c r="AG92" i="2" s="1"/>
  <c r="AG31" i="2"/>
  <c r="AG63" i="2"/>
  <c r="AG66" i="2" s="1"/>
  <c r="AE54" i="2"/>
  <c r="AE56" i="2" s="1"/>
  <c r="AE79" i="2"/>
  <c r="I75" i="3" s="1"/>
  <c r="AE114" i="2"/>
  <c r="AE110" i="2"/>
  <c r="AE111" i="2" s="1"/>
  <c r="I106" i="3" s="1"/>
  <c r="AE113" i="2"/>
  <c r="AF107" i="2"/>
  <c r="AF98" i="2"/>
  <c r="AF99" i="2" s="1"/>
  <c r="AF100" i="2" s="1"/>
  <c r="AF101" i="2" s="1"/>
  <c r="BO128" i="2" l="1"/>
  <c r="BO40" i="2" s="1"/>
  <c r="BO41" i="2" s="1"/>
  <c r="BO89" i="2"/>
  <c r="BO25" i="2"/>
  <c r="AF78" i="2"/>
  <c r="AF108" i="2"/>
  <c r="AE81" i="2"/>
  <c r="AE83" i="2" s="1"/>
  <c r="AG133" i="2"/>
  <c r="BP125" i="2" l="1"/>
  <c r="BP127" i="2"/>
  <c r="BP89" i="2" s="1"/>
  <c r="BO64" i="2"/>
  <c r="L60" i="3"/>
  <c r="L22" i="3"/>
  <c r="L85" i="3"/>
  <c r="AF54" i="2"/>
  <c r="J50" i="3" s="1"/>
  <c r="AG134" i="2"/>
  <c r="AG76" i="2" s="1"/>
  <c r="AF82" i="2"/>
  <c r="J78" i="3" s="1"/>
  <c r="AE36" i="2"/>
  <c r="AE39" i="2" s="1"/>
  <c r="AE42" i="2" s="1"/>
  <c r="AE58" i="2" s="1"/>
  <c r="BP128" i="2" l="1"/>
  <c r="BP25" i="2"/>
  <c r="BP64" i="2" s="1"/>
  <c r="AG135" i="2"/>
  <c r="AH139" i="2" s="1"/>
  <c r="AF145" i="2"/>
  <c r="AG93" i="2"/>
  <c r="AG94" i="2" s="1"/>
  <c r="BQ127" i="2" l="1"/>
  <c r="BP40" i="2"/>
  <c r="BQ125" i="2"/>
  <c r="AG95" i="2"/>
  <c r="AH131" i="2"/>
  <c r="AG48" i="2"/>
  <c r="AG49" i="2" s="1"/>
  <c r="AG50" i="2" s="1"/>
  <c r="AH140" i="2"/>
  <c r="AH26" i="2" s="1"/>
  <c r="AH27" i="2" s="1"/>
  <c r="AF105" i="2"/>
  <c r="AF109" i="2" s="1"/>
  <c r="AF77" i="2"/>
  <c r="AF148" i="2"/>
  <c r="BQ128" i="2" l="1"/>
  <c r="BQ40" i="2" s="1"/>
  <c r="BQ41" i="2" s="1"/>
  <c r="M36" i="3"/>
  <c r="BP41" i="2"/>
  <c r="M37" i="3" s="1"/>
  <c r="BQ25" i="2"/>
  <c r="BQ64" i="2" s="1"/>
  <c r="BQ89" i="2"/>
  <c r="AF114" i="2"/>
  <c r="AF113" i="2"/>
  <c r="I108" i="3" s="1"/>
  <c r="AF110" i="2"/>
  <c r="AF111" i="2" s="1"/>
  <c r="AH141" i="2"/>
  <c r="AI138" i="2" s="1"/>
  <c r="AG144" i="2"/>
  <c r="AG152" i="2"/>
  <c r="AF53" i="2"/>
  <c r="AF79" i="2"/>
  <c r="BR127" i="2" l="1"/>
  <c r="BR25" i="2" s="1"/>
  <c r="BR64" i="2" s="1"/>
  <c r="BR125" i="2"/>
  <c r="AF81" i="2"/>
  <c r="J77" i="3" s="1"/>
  <c r="AF56" i="2"/>
  <c r="J49" i="3"/>
  <c r="AG153" i="2"/>
  <c r="AG154" i="2" s="1"/>
  <c r="AH151" i="2" s="1"/>
  <c r="AH28" i="2"/>
  <c r="BR128" i="2" l="1"/>
  <c r="BS127" i="2" s="1"/>
  <c r="BR89" i="2"/>
  <c r="AF83" i="2"/>
  <c r="J79" i="3" s="1"/>
  <c r="AH29" i="2"/>
  <c r="J52" i="3"/>
  <c r="AG106" i="2"/>
  <c r="AG96" i="2"/>
  <c r="AG97" i="2" s="1"/>
  <c r="BS125" i="2" l="1"/>
  <c r="BS128" i="2" s="1"/>
  <c r="BT125" i="2" s="1"/>
  <c r="BR40" i="2"/>
  <c r="BR41" i="2" s="1"/>
  <c r="BS25" i="2"/>
  <c r="BS64" i="2" s="1"/>
  <c r="BS89" i="2"/>
  <c r="AF36" i="2"/>
  <c r="AF39" i="2" s="1"/>
  <c r="AG82" i="2"/>
  <c r="AG145" i="2" s="1"/>
  <c r="AG105" i="2" s="1"/>
  <c r="AG147" i="2"/>
  <c r="AH30" i="2"/>
  <c r="AH63" i="2"/>
  <c r="AH66" i="2" s="1"/>
  <c r="AH88" i="2"/>
  <c r="AH92" i="2" s="1"/>
  <c r="AH55" i="2"/>
  <c r="AH31" i="2"/>
  <c r="BT127" i="2" l="1"/>
  <c r="BT128" i="2" s="1"/>
  <c r="BU127" i="2" s="1"/>
  <c r="BS40" i="2"/>
  <c r="BS41" i="2" s="1"/>
  <c r="J32" i="3"/>
  <c r="AG77" i="2"/>
  <c r="AG53" i="2" s="1"/>
  <c r="AG148" i="2"/>
  <c r="AH144" i="2" s="1"/>
  <c r="AH133" i="2"/>
  <c r="AG107" i="2"/>
  <c r="AG98" i="2"/>
  <c r="AG99" i="2" s="1"/>
  <c r="AG100" i="2" s="1"/>
  <c r="AG101" i="2" s="1"/>
  <c r="AF42" i="2"/>
  <c r="J35" i="3"/>
  <c r="BT40" i="2" l="1"/>
  <c r="BT41" i="2" s="1"/>
  <c r="BU125" i="2"/>
  <c r="BT89" i="2"/>
  <c r="BT25" i="2"/>
  <c r="BT64" i="2" s="1"/>
  <c r="BU128" i="2"/>
  <c r="BU25" i="2"/>
  <c r="BU64" i="2" s="1"/>
  <c r="BU89" i="2"/>
  <c r="AH152" i="2"/>
  <c r="AG108" i="2"/>
  <c r="AG109" i="2" s="1"/>
  <c r="AG78" i="2"/>
  <c r="AH134" i="2"/>
  <c r="AH93" i="2" s="1"/>
  <c r="AH94" i="2" s="1"/>
  <c r="J38" i="3"/>
  <c r="J54" i="3" s="1"/>
  <c r="AF58" i="2"/>
  <c r="BU40" i="2" l="1"/>
  <c r="BU41" i="2" s="1"/>
  <c r="BV125" i="2"/>
  <c r="BV127" i="2"/>
  <c r="AH95" i="2"/>
  <c r="AH76" i="2"/>
  <c r="AG114" i="2"/>
  <c r="AG113" i="2"/>
  <c r="AG110" i="2"/>
  <c r="AG111" i="2" s="1"/>
  <c r="AG54" i="2"/>
  <c r="AG56" i="2" s="1"/>
  <c r="AG79" i="2"/>
  <c r="AH135" i="2"/>
  <c r="BV89" i="2" l="1"/>
  <c r="BV25" i="2"/>
  <c r="BV64" i="2" s="1"/>
  <c r="BV128" i="2"/>
  <c r="AG81" i="2"/>
  <c r="AG83" i="2" s="1"/>
  <c r="AG36" i="2" s="1"/>
  <c r="AG39" i="2" s="1"/>
  <c r="AG42" i="2" s="1"/>
  <c r="AG58" i="2" s="1"/>
  <c r="AI131" i="2"/>
  <c r="AH48" i="2"/>
  <c r="AH49" i="2" s="1"/>
  <c r="AH50" i="2" s="1"/>
  <c r="AI139" i="2"/>
  <c r="AH153" i="2"/>
  <c r="BW125" i="2" l="1"/>
  <c r="BV40" i="2"/>
  <c r="BV41" i="2" s="1"/>
  <c r="BW127" i="2"/>
  <c r="AH82" i="2"/>
  <c r="AH145" i="2" s="1"/>
  <c r="AH105" i="2" s="1"/>
  <c r="AI140" i="2"/>
  <c r="AI26" i="2" s="1"/>
  <c r="AI27" i="2" s="1"/>
  <c r="AH106" i="2"/>
  <c r="AH96" i="2"/>
  <c r="AH97" i="2" s="1"/>
  <c r="AH154" i="2"/>
  <c r="AI151" i="2" s="1"/>
  <c r="BW89" i="2" l="1"/>
  <c r="BW25" i="2"/>
  <c r="BW64" i="2" s="1"/>
  <c r="BW128" i="2"/>
  <c r="AH77" i="2"/>
  <c r="AH53" i="2" s="1"/>
  <c r="AI141" i="2"/>
  <c r="AJ138" i="2" s="1"/>
  <c r="AH147" i="2"/>
  <c r="BW40" i="2" l="1"/>
  <c r="BW41" i="2" s="1"/>
  <c r="BX125" i="2"/>
  <c r="BX127" i="2"/>
  <c r="AH98" i="2"/>
  <c r="AH99" i="2" s="1"/>
  <c r="AH100" i="2" s="1"/>
  <c r="AH101" i="2" s="1"/>
  <c r="AH107" i="2"/>
  <c r="AH148" i="2"/>
  <c r="AI28" i="2"/>
  <c r="BX128" i="2" l="1"/>
  <c r="BX25" i="2"/>
  <c r="BX64" i="2" s="1"/>
  <c r="BX89" i="2"/>
  <c r="AI29" i="2"/>
  <c r="AI144" i="2"/>
  <c r="AI152" i="2"/>
  <c r="AH78" i="2"/>
  <c r="AH108" i="2"/>
  <c r="AH109" i="2" s="1"/>
  <c r="BY127" i="2" l="1"/>
  <c r="BY125" i="2"/>
  <c r="BX40" i="2"/>
  <c r="BX41" i="2" s="1"/>
  <c r="AH114" i="2"/>
  <c r="AH113" i="2"/>
  <c r="AH110" i="2"/>
  <c r="AH111" i="2" s="1"/>
  <c r="AH54" i="2"/>
  <c r="AH56" i="2" s="1"/>
  <c r="AH79" i="2"/>
  <c r="AI30" i="2"/>
  <c r="AI55" i="2"/>
  <c r="AI88" i="2"/>
  <c r="AI92" i="2" s="1"/>
  <c r="AI63" i="2"/>
  <c r="AI66" i="2" s="1"/>
  <c r="AI31" i="2"/>
  <c r="BY128" i="2" l="1"/>
  <c r="BY40" i="2" s="1"/>
  <c r="BY41" i="2" s="1"/>
  <c r="BY89" i="2"/>
  <c r="BY25" i="2"/>
  <c r="AH81" i="2"/>
  <c r="AH83" i="2" s="1"/>
  <c r="AH36" i="2" s="1"/>
  <c r="AH39" i="2" s="1"/>
  <c r="AH42" i="2" s="1"/>
  <c r="AH58" i="2" s="1"/>
  <c r="AI133" i="2"/>
  <c r="BZ125" i="2" l="1"/>
  <c r="BZ127" i="2"/>
  <c r="BZ25" i="2" s="1"/>
  <c r="BY64" i="2"/>
  <c r="AI82" i="2"/>
  <c r="AI134" i="2"/>
  <c r="AI93" i="2" s="1"/>
  <c r="AI94" i="2" s="1"/>
  <c r="BZ89" i="2" l="1"/>
  <c r="BZ128" i="2"/>
  <c r="CA125" i="2" s="1"/>
  <c r="BZ64" i="2"/>
  <c r="AI95" i="2"/>
  <c r="AI76" i="2"/>
  <c r="AI135" i="2"/>
  <c r="AJ131" i="2" s="1"/>
  <c r="BZ40" i="2" l="1"/>
  <c r="BZ41" i="2" s="1"/>
  <c r="CA127" i="2"/>
  <c r="CA25" i="2" s="1"/>
  <c r="AI48" i="2"/>
  <c r="AI49" i="2" s="1"/>
  <c r="AI50" i="2" s="1"/>
  <c r="AJ139" i="2"/>
  <c r="AJ140" i="2" s="1"/>
  <c r="AJ26" i="2" s="1"/>
  <c r="AJ27" i="2" s="1"/>
  <c r="AI145" i="2"/>
  <c r="AI153" i="2"/>
  <c r="CA89" i="2" l="1"/>
  <c r="CA128" i="2"/>
  <c r="CB127" i="2"/>
  <c r="CA64" i="2"/>
  <c r="M85" i="3"/>
  <c r="M60" i="3"/>
  <c r="M22" i="3"/>
  <c r="AJ141" i="2"/>
  <c r="AK138" i="2" s="1"/>
  <c r="AI96" i="2"/>
  <c r="AI97" i="2" s="1"/>
  <c r="AI106" i="2"/>
  <c r="AI154" i="2"/>
  <c r="AJ151" i="2" s="1"/>
  <c r="AI77" i="2"/>
  <c r="AI105" i="2"/>
  <c r="CA40" i="2" l="1"/>
  <c r="CA41" i="2" s="1"/>
  <c r="CB125" i="2"/>
  <c r="CB128" i="2" s="1"/>
  <c r="CB25" i="2"/>
  <c r="CB64" i="2" s="1"/>
  <c r="CB89" i="2"/>
  <c r="AI147" i="2"/>
  <c r="AI53" i="2"/>
  <c r="AJ28" i="2"/>
  <c r="CB40" i="2" l="1"/>
  <c r="CC127" i="2"/>
  <c r="CC89" i="2" s="1"/>
  <c r="CC125" i="2"/>
  <c r="CC128" i="2" s="1"/>
  <c r="CC25" i="2"/>
  <c r="CC64" i="2" s="1"/>
  <c r="AI107" i="2"/>
  <c r="AI98" i="2"/>
  <c r="AI99" i="2" s="1"/>
  <c r="AI100" i="2" s="1"/>
  <c r="AI101" i="2" s="1"/>
  <c r="AI148" i="2"/>
  <c r="AJ29" i="2"/>
  <c r="CC40" i="2" l="1"/>
  <c r="CC41" i="2" s="1"/>
  <c r="CD125" i="2"/>
  <c r="CD127" i="2"/>
  <c r="CB41" i="2"/>
  <c r="N37" i="3" s="1"/>
  <c r="N36" i="3"/>
  <c r="AI108" i="2"/>
  <c r="AI109" i="2" s="1"/>
  <c r="AI78" i="2"/>
  <c r="AJ30" i="2"/>
  <c r="AJ31" i="2"/>
  <c r="AJ55" i="2"/>
  <c r="AJ88" i="2"/>
  <c r="AJ92" i="2" s="1"/>
  <c r="AJ63" i="2"/>
  <c r="AJ66" i="2" s="1"/>
  <c r="AJ152" i="2"/>
  <c r="AJ144" i="2"/>
  <c r="CD128" i="2" l="1"/>
  <c r="CD40" i="2" s="1"/>
  <c r="CD41" i="2" s="1"/>
  <c r="CD25" i="2"/>
  <c r="CD64" i="2" s="1"/>
  <c r="CE125" i="2"/>
  <c r="CD89" i="2"/>
  <c r="AI54" i="2"/>
  <c r="AI56" i="2" s="1"/>
  <c r="AI79" i="2"/>
  <c r="AI114" i="2"/>
  <c r="AI113" i="2"/>
  <c r="AI110" i="2"/>
  <c r="AI111" i="2" s="1"/>
  <c r="AJ133" i="2"/>
  <c r="CE127" i="2" l="1"/>
  <c r="CE25" i="2" s="1"/>
  <c r="CE64" i="2" s="1"/>
  <c r="AI81" i="2"/>
  <c r="AI83" i="2" s="1"/>
  <c r="AJ82" i="2" s="1"/>
  <c r="AJ134" i="2"/>
  <c r="AJ93" i="2" s="1"/>
  <c r="AJ94" i="2" s="1"/>
  <c r="CE89" i="2" l="1"/>
  <c r="CE128" i="2"/>
  <c r="CF127" i="2" s="1"/>
  <c r="CF25" i="2" s="1"/>
  <c r="CF64" i="2" s="1"/>
  <c r="CE40" i="2"/>
  <c r="CE41" i="2" s="1"/>
  <c r="CF125" i="2"/>
  <c r="AJ95" i="2"/>
  <c r="AI36" i="2"/>
  <c r="AI39" i="2" s="1"/>
  <c r="AI42" i="2" s="1"/>
  <c r="AI58" i="2" s="1"/>
  <c r="AJ76" i="2"/>
  <c r="AJ135" i="2"/>
  <c r="CF89" i="2" l="1"/>
  <c r="CF128" i="2"/>
  <c r="CG125" i="2" s="1"/>
  <c r="AK139" i="2"/>
  <c r="AK140" i="2" s="1"/>
  <c r="AK131" i="2"/>
  <c r="AJ48" i="2"/>
  <c r="AJ49" i="2" s="1"/>
  <c r="AJ50" i="2" s="1"/>
  <c r="AJ145" i="2"/>
  <c r="AJ153" i="2"/>
  <c r="CG127" i="2" l="1"/>
  <c r="CG25" i="2" s="1"/>
  <c r="CG64" i="2" s="1"/>
  <c r="CF40" i="2"/>
  <c r="CF41" i="2" s="1"/>
  <c r="AK141" i="2"/>
  <c r="AL138" i="2" s="1"/>
  <c r="AK26" i="2"/>
  <c r="AJ106" i="2"/>
  <c r="AJ96" i="2"/>
  <c r="AJ97" i="2" s="1"/>
  <c r="AJ154" i="2"/>
  <c r="AK151" i="2" s="1"/>
  <c r="AJ105" i="2"/>
  <c r="AJ77" i="2"/>
  <c r="CG128" i="2" l="1"/>
  <c r="CG40" i="2" s="1"/>
  <c r="CG41" i="2" s="1"/>
  <c r="CG89" i="2"/>
  <c r="CH125" i="2"/>
  <c r="CH127" i="2"/>
  <c r="AK27" i="2"/>
  <c r="AK28" i="2" s="1"/>
  <c r="AK29" i="2" s="1"/>
  <c r="AJ147" i="2"/>
  <c r="AJ53" i="2"/>
  <c r="CH25" i="2" l="1"/>
  <c r="CH64" i="2" s="1"/>
  <c r="CH89" i="2"/>
  <c r="CH128" i="2"/>
  <c r="AK31" i="2"/>
  <c r="AK88" i="2"/>
  <c r="AK92" i="2" s="1"/>
  <c r="AK63" i="2"/>
  <c r="AK66" i="2" s="1"/>
  <c r="AK30" i="2"/>
  <c r="AK55" i="2"/>
  <c r="AJ98" i="2"/>
  <c r="AJ99" i="2" s="1"/>
  <c r="AJ100" i="2" s="1"/>
  <c r="AJ101" i="2" s="1"/>
  <c r="AJ107" i="2"/>
  <c r="AJ148" i="2"/>
  <c r="CH40" i="2" l="1"/>
  <c r="CH41" i="2" s="1"/>
  <c r="CI125" i="2"/>
  <c r="CI127" i="2"/>
  <c r="AK133" i="2"/>
  <c r="AK134" i="2" s="1"/>
  <c r="AK76" i="2" s="1"/>
  <c r="AJ108" i="2"/>
  <c r="AJ109" i="2" s="1"/>
  <c r="AJ78" i="2"/>
  <c r="AK144" i="2"/>
  <c r="AK152" i="2"/>
  <c r="CI89" i="2" l="1"/>
  <c r="CI25" i="2"/>
  <c r="CI64" i="2" s="1"/>
  <c r="CI128" i="2"/>
  <c r="AK135" i="2"/>
  <c r="AK48" i="2" s="1"/>
  <c r="AK49" i="2" s="1"/>
  <c r="AK50" i="2" s="1"/>
  <c r="AK93" i="2"/>
  <c r="AK94" i="2" s="1"/>
  <c r="AJ79" i="2"/>
  <c r="AJ81" i="2" s="1"/>
  <c r="AJ83" i="2" s="1"/>
  <c r="AJ54" i="2"/>
  <c r="AJ56" i="2" s="1"/>
  <c r="AJ114" i="2"/>
  <c r="AJ113" i="2"/>
  <c r="AJ110" i="2"/>
  <c r="AJ111" i="2" s="1"/>
  <c r="CJ127" i="2" l="1"/>
  <c r="CJ125" i="2"/>
  <c r="CI40" i="2"/>
  <c r="CI41" i="2" s="1"/>
  <c r="AK95" i="2"/>
  <c r="AK153" i="2" s="1"/>
  <c r="AK154" i="2" s="1"/>
  <c r="AL151" i="2" s="1"/>
  <c r="AL139" i="2"/>
  <c r="AL140" i="2" s="1"/>
  <c r="AL26" i="2" s="1"/>
  <c r="AL27" i="2" s="1"/>
  <c r="AL28" i="2" s="1"/>
  <c r="AL29" i="2" s="1"/>
  <c r="AL131" i="2"/>
  <c r="AJ36" i="2"/>
  <c r="AJ39" i="2" s="1"/>
  <c r="AJ42" i="2" s="1"/>
  <c r="AJ58" i="2" s="1"/>
  <c r="AK82" i="2"/>
  <c r="CJ128" i="2" l="1"/>
  <c r="CJ40" i="2" s="1"/>
  <c r="CJ41" i="2" s="1"/>
  <c r="CJ89" i="2"/>
  <c r="CJ25" i="2"/>
  <c r="CJ64" i="2" s="1"/>
  <c r="AL141" i="2"/>
  <c r="AM138" i="2" s="1"/>
  <c r="AK145" i="2"/>
  <c r="AK105" i="2" s="1"/>
  <c r="AK106" i="2"/>
  <c r="AK96" i="2"/>
  <c r="AK97" i="2" s="1"/>
  <c r="AL55" i="2"/>
  <c r="AL30" i="2"/>
  <c r="AL31" i="2"/>
  <c r="AL88" i="2"/>
  <c r="AL92" i="2" s="1"/>
  <c r="AL63" i="2"/>
  <c r="AL66" i="2" s="1"/>
  <c r="CK125" i="2" l="1"/>
  <c r="CK127" i="2"/>
  <c r="CK89" i="2" s="1"/>
  <c r="AK77" i="2"/>
  <c r="AK53" i="2" s="1"/>
  <c r="AL133" i="2"/>
  <c r="AL134" i="2" s="1"/>
  <c r="AL93" i="2" s="1"/>
  <c r="AL94" i="2" s="1"/>
  <c r="AK147" i="2"/>
  <c r="CK25" i="2" l="1"/>
  <c r="CK64" i="2" s="1"/>
  <c r="CK128" i="2"/>
  <c r="CK40" i="2" s="1"/>
  <c r="CK41" i="2" s="1"/>
  <c r="CL125" i="2"/>
  <c r="AL95" i="2"/>
  <c r="AL135" i="2"/>
  <c r="AM131" i="2" s="1"/>
  <c r="AL76" i="2"/>
  <c r="AK98" i="2"/>
  <c r="AK107" i="2"/>
  <c r="AK148" i="2"/>
  <c r="CL127" i="2" l="1"/>
  <c r="CL89" i="2" s="1"/>
  <c r="AM139" i="2"/>
  <c r="AM140" i="2" s="1"/>
  <c r="AM141" i="2" s="1"/>
  <c r="AN138" i="2" s="1"/>
  <c r="AL48" i="2"/>
  <c r="AL49" i="2" s="1"/>
  <c r="AL50" i="2" s="1"/>
  <c r="AK99" i="2"/>
  <c r="AL152" i="2"/>
  <c r="AL144" i="2"/>
  <c r="CL25" i="2" l="1"/>
  <c r="CL64" i="2" s="1"/>
  <c r="CL128" i="2"/>
  <c r="CM125" i="2" s="1"/>
  <c r="CM127" i="2"/>
  <c r="CM25" i="2" s="1"/>
  <c r="CL40" i="2"/>
  <c r="CL41" i="2" s="1"/>
  <c r="AM26" i="2"/>
  <c r="AM27" i="2" s="1"/>
  <c r="AM28" i="2" s="1"/>
  <c r="AM29" i="2" s="1"/>
  <c r="AM88" i="2" s="1"/>
  <c r="AM92" i="2" s="1"/>
  <c r="AL153" i="2"/>
  <c r="AK100" i="2"/>
  <c r="AK101" i="2" s="1"/>
  <c r="CM64" i="2" l="1"/>
  <c r="N22" i="3"/>
  <c r="N85" i="3"/>
  <c r="CM128" i="2"/>
  <c r="CM40" i="2" s="1"/>
  <c r="CM41" i="2" s="1"/>
  <c r="CM89" i="2"/>
  <c r="N60" i="3"/>
  <c r="AM63" i="2"/>
  <c r="AM66" i="2" s="1"/>
  <c r="AM31" i="2"/>
  <c r="AM55" i="2"/>
  <c r="AM30" i="2"/>
  <c r="AM133" i="2"/>
  <c r="AM134" i="2" s="1"/>
  <c r="AM76" i="2" s="1"/>
  <c r="AL96" i="2"/>
  <c r="AL106" i="2"/>
  <c r="AK108" i="2"/>
  <c r="AK109" i="2" s="1"/>
  <c r="AK78" i="2"/>
  <c r="AL154" i="2"/>
  <c r="AM151" i="2" s="1"/>
  <c r="CN127" i="2" l="1"/>
  <c r="CN89" i="2" s="1"/>
  <c r="CN125" i="2"/>
  <c r="AM93" i="2"/>
  <c r="AM94" i="2" s="1"/>
  <c r="AM135" i="2"/>
  <c r="AM48" i="2" s="1"/>
  <c r="AM49" i="2" s="1"/>
  <c r="AM50" i="2" s="1"/>
  <c r="AK114" i="2"/>
  <c r="AK110" i="2"/>
  <c r="AK111" i="2" s="1"/>
  <c r="AK113" i="2"/>
  <c r="AL97" i="2"/>
  <c r="AK79" i="2"/>
  <c r="AK54" i="2"/>
  <c r="AK56" i="2" s="1"/>
  <c r="CN128" i="2" l="1"/>
  <c r="CO125" i="2" s="1"/>
  <c r="CN25" i="2"/>
  <c r="CN64" i="2" s="1"/>
  <c r="AM95" i="2"/>
  <c r="AN139" i="2"/>
  <c r="AN140" i="2" s="1"/>
  <c r="AN26" i="2" s="1"/>
  <c r="AN27" i="2" s="1"/>
  <c r="AN28" i="2" s="1"/>
  <c r="AN29" i="2" s="1"/>
  <c r="AN131" i="2"/>
  <c r="AL147" i="2"/>
  <c r="AK81" i="2"/>
  <c r="AK83" i="2" s="1"/>
  <c r="CN40" i="2" l="1"/>
  <c r="CN41" i="2" s="1"/>
  <c r="O37" i="3" s="1"/>
  <c r="CO127" i="2"/>
  <c r="CO89" i="2" s="1"/>
  <c r="AN141" i="2"/>
  <c r="AO138" i="2" s="1"/>
  <c r="AN63" i="2"/>
  <c r="AN66" i="2" s="1"/>
  <c r="AN55" i="2"/>
  <c r="AN30" i="2"/>
  <c r="AN31" i="2"/>
  <c r="AN88" i="2"/>
  <c r="AN92" i="2" s="1"/>
  <c r="AK36" i="2"/>
  <c r="AK39" i="2" s="1"/>
  <c r="AK42" i="2" s="1"/>
  <c r="AK58" i="2" s="1"/>
  <c r="AL82" i="2"/>
  <c r="AL145" i="2" s="1"/>
  <c r="AL107" i="2"/>
  <c r="AL98" i="2"/>
  <c r="CO25" i="2" l="1"/>
  <c r="CO64" i="2" s="1"/>
  <c r="CO128" i="2"/>
  <c r="CO40" i="2" s="1"/>
  <c r="CO41" i="2" s="1"/>
  <c r="O36" i="3"/>
  <c r="CP127" i="2"/>
  <c r="AN133" i="2"/>
  <c r="AN134" i="2" s="1"/>
  <c r="AN93" i="2" s="1"/>
  <c r="AN94" i="2" s="1"/>
  <c r="AL99" i="2"/>
  <c r="AL77" i="2"/>
  <c r="AL53" i="2" s="1"/>
  <c r="AL105" i="2"/>
  <c r="AL148" i="2"/>
  <c r="CP125" i="2" l="1"/>
  <c r="CP128" i="2" s="1"/>
  <c r="CP25" i="2"/>
  <c r="CP64" i="2" s="1"/>
  <c r="CP89" i="2"/>
  <c r="AN95" i="2"/>
  <c r="AN76" i="2"/>
  <c r="AN135" i="2"/>
  <c r="AN48" i="2" s="1"/>
  <c r="AN49" i="2" s="1"/>
  <c r="AN50" i="2" s="1"/>
  <c r="AM144" i="2"/>
  <c r="AM152" i="2"/>
  <c r="AL100" i="2"/>
  <c r="AL101" i="2" s="1"/>
  <c r="CP40" i="2" l="1"/>
  <c r="CP41" i="2" s="1"/>
  <c r="CQ125" i="2"/>
  <c r="CQ127" i="2"/>
  <c r="CQ25" i="2" s="1"/>
  <c r="CQ64" i="2" s="1"/>
  <c r="AO131" i="2"/>
  <c r="AO139" i="2"/>
  <c r="AO140" i="2" s="1"/>
  <c r="AO26" i="2" s="1"/>
  <c r="AM153" i="2"/>
  <c r="AM154" i="2" s="1"/>
  <c r="AN151" i="2" s="1"/>
  <c r="AL78" i="2"/>
  <c r="AL108" i="2"/>
  <c r="AL109" i="2" s="1"/>
  <c r="CQ128" i="2" l="1"/>
  <c r="CR127" i="2" s="1"/>
  <c r="CQ89" i="2"/>
  <c r="CR125" i="2"/>
  <c r="AO27" i="2"/>
  <c r="AO28" i="2" s="1"/>
  <c r="AO29" i="2" s="1"/>
  <c r="AO141" i="2"/>
  <c r="AP138" i="2" s="1"/>
  <c r="AL79" i="2"/>
  <c r="AL54" i="2"/>
  <c r="AL56" i="2" s="1"/>
  <c r="AM96" i="2"/>
  <c r="AM106" i="2"/>
  <c r="AL114" i="2"/>
  <c r="AL110" i="2"/>
  <c r="AL111" i="2" s="1"/>
  <c r="AL113" i="2"/>
  <c r="CQ40" i="2" l="1"/>
  <c r="CQ41" i="2" s="1"/>
  <c r="CR128" i="2"/>
  <c r="CS125" i="2" s="1"/>
  <c r="CR89" i="2"/>
  <c r="CR25" i="2"/>
  <c r="CR64" i="2" s="1"/>
  <c r="AO63" i="2"/>
  <c r="AO66" i="2" s="1"/>
  <c r="AO55" i="2"/>
  <c r="AO88" i="2"/>
  <c r="AO92" i="2" s="1"/>
  <c r="AO31" i="2"/>
  <c r="AO30" i="2"/>
  <c r="AM97" i="2"/>
  <c r="AL81" i="2"/>
  <c r="AL83" i="2" s="1"/>
  <c r="CS127" i="2" l="1"/>
  <c r="CS128" i="2" s="1"/>
  <c r="CR40" i="2"/>
  <c r="CR41" i="2" s="1"/>
  <c r="AO133" i="2"/>
  <c r="AO134" i="2" s="1"/>
  <c r="AO76" i="2" s="1"/>
  <c r="AM147" i="2"/>
  <c r="AM82" i="2"/>
  <c r="AM145" i="2" s="1"/>
  <c r="AL36" i="2"/>
  <c r="AL39" i="2" s="1"/>
  <c r="AL42" i="2" s="1"/>
  <c r="AL58" i="2" s="1"/>
  <c r="CS89" i="2" l="1"/>
  <c r="CS25" i="2"/>
  <c r="CS64" i="2" s="1"/>
  <c r="CT125" i="2"/>
  <c r="CT127" i="2"/>
  <c r="CS40" i="2"/>
  <c r="CS41" i="2" s="1"/>
  <c r="AO93" i="2"/>
  <c r="AO94" i="2" s="1"/>
  <c r="AO135" i="2"/>
  <c r="AP139" i="2" s="1"/>
  <c r="AP140" i="2" s="1"/>
  <c r="AP26" i="2" s="1"/>
  <c r="AM77" i="2"/>
  <c r="AM53" i="2" s="1"/>
  <c r="AM105" i="2"/>
  <c r="AM148" i="2"/>
  <c r="AM98" i="2"/>
  <c r="AM107" i="2"/>
  <c r="CT25" i="2" l="1"/>
  <c r="CT64" i="2" s="1"/>
  <c r="CT89" i="2"/>
  <c r="CT128" i="2"/>
  <c r="AO95" i="2"/>
  <c r="AP131" i="2"/>
  <c r="AO48" i="2"/>
  <c r="AO49" i="2" s="1"/>
  <c r="AO50" i="2" s="1"/>
  <c r="AP27" i="2"/>
  <c r="AP28" i="2" s="1"/>
  <c r="AP29" i="2" s="1"/>
  <c r="AN152" i="2"/>
  <c r="AN153" i="2" s="1"/>
  <c r="AN144" i="2"/>
  <c r="AP141" i="2"/>
  <c r="AQ138" i="2" s="1"/>
  <c r="AM99" i="2"/>
  <c r="CU125" i="2" l="1"/>
  <c r="CT40" i="2"/>
  <c r="CT41" i="2" s="1"/>
  <c r="CU127" i="2"/>
  <c r="AP30" i="2"/>
  <c r="AP88" i="2"/>
  <c r="AP92" i="2" s="1"/>
  <c r="AP31" i="2"/>
  <c r="AP55" i="2"/>
  <c r="AP63" i="2"/>
  <c r="AP66" i="2" s="1"/>
  <c r="AM100" i="2"/>
  <c r="AM101" i="2" s="1"/>
  <c r="AN154" i="2"/>
  <c r="AO151" i="2" s="1"/>
  <c r="AN106" i="2"/>
  <c r="AN96" i="2"/>
  <c r="CU89" i="2" l="1"/>
  <c r="CU25" i="2"/>
  <c r="CU64" i="2" s="1"/>
  <c r="CU128" i="2"/>
  <c r="AP133" i="2"/>
  <c r="AP134" i="2" s="1"/>
  <c r="AP76" i="2" s="1"/>
  <c r="AM108" i="2"/>
  <c r="AM109" i="2" s="1"/>
  <c r="AM78" i="2"/>
  <c r="AN97" i="2"/>
  <c r="CU40" i="2" l="1"/>
  <c r="CU41" i="2" s="1"/>
  <c r="CV125" i="2"/>
  <c r="CV127" i="2"/>
  <c r="AP135" i="2"/>
  <c r="AP48" i="2" s="1"/>
  <c r="AP49" i="2" s="1"/>
  <c r="AP50" i="2" s="1"/>
  <c r="AP93" i="2"/>
  <c r="AP94" i="2" s="1"/>
  <c r="AN147" i="2"/>
  <c r="AM79" i="2"/>
  <c r="AM54" i="2"/>
  <c r="AM56" i="2" s="1"/>
  <c r="AM114" i="2"/>
  <c r="AM110" i="2"/>
  <c r="AM111" i="2" s="1"/>
  <c r="AM113" i="2"/>
  <c r="CV25" i="2" l="1"/>
  <c r="CV64" i="2" s="1"/>
  <c r="CV89" i="2"/>
  <c r="CV128" i="2"/>
  <c r="AQ139" i="2"/>
  <c r="AQ140" i="2" s="1"/>
  <c r="AQ26" i="2" s="1"/>
  <c r="AQ27" i="2" s="1"/>
  <c r="AQ131" i="2"/>
  <c r="AP95" i="2"/>
  <c r="AM81" i="2"/>
  <c r="AM83" i="2" s="1"/>
  <c r="AN107" i="2"/>
  <c r="AN98" i="2"/>
  <c r="CW125" i="2" l="1"/>
  <c r="CW127" i="2"/>
  <c r="CV40" i="2"/>
  <c r="CV41" i="2" s="1"/>
  <c r="AM36" i="2"/>
  <c r="AM39" i="2" s="1"/>
  <c r="AM42" i="2" s="1"/>
  <c r="AM58" i="2" s="1"/>
  <c r="AN82" i="2"/>
  <c r="AN145" i="2" s="1"/>
  <c r="J23" i="3"/>
  <c r="AQ141" i="2"/>
  <c r="AR138" i="2" s="1"/>
  <c r="AN99" i="2"/>
  <c r="CW89" i="2" l="1"/>
  <c r="CW25" i="2"/>
  <c r="CW64" i="2" s="1"/>
  <c r="CW128" i="2"/>
  <c r="AN100" i="2"/>
  <c r="AN101" i="2" s="1"/>
  <c r="AQ28" i="2"/>
  <c r="J25" i="3" s="1"/>
  <c r="J24" i="3"/>
  <c r="AN105" i="2"/>
  <c r="AN77" i="2"/>
  <c r="AN53" i="2" s="1"/>
  <c r="AN148" i="2"/>
  <c r="CX127" i="2" l="1"/>
  <c r="CX125" i="2"/>
  <c r="CW40" i="2"/>
  <c r="CW41" i="2" s="1"/>
  <c r="AQ29" i="2"/>
  <c r="J59" i="3" s="1"/>
  <c r="AO144" i="2"/>
  <c r="AO152" i="2"/>
  <c r="AO153" i="2" s="1"/>
  <c r="AN78" i="2"/>
  <c r="AN108" i="2"/>
  <c r="AN109" i="2" s="1"/>
  <c r="CX128" i="2" l="1"/>
  <c r="CX25" i="2"/>
  <c r="CX89" i="2"/>
  <c r="J62" i="3"/>
  <c r="AN79" i="2"/>
  <c r="AN54" i="2"/>
  <c r="AN56" i="2" s="1"/>
  <c r="AO154" i="2"/>
  <c r="AP151" i="2" s="1"/>
  <c r="AO106" i="2"/>
  <c r="AO96" i="2"/>
  <c r="AN114" i="2"/>
  <c r="AN110" i="2"/>
  <c r="AN111" i="2" s="1"/>
  <c r="AN113" i="2"/>
  <c r="AQ30" i="2"/>
  <c r="AQ55" i="2"/>
  <c r="AQ63" i="2"/>
  <c r="AQ66" i="2" s="1"/>
  <c r="AQ88" i="2"/>
  <c r="AQ92" i="2" s="1"/>
  <c r="AQ31" i="2"/>
  <c r="J26" i="3"/>
  <c r="J27" i="3" s="1"/>
  <c r="J84" i="3"/>
  <c r="CX64" i="2" l="1"/>
  <c r="CX40" i="2"/>
  <c r="CX41" i="2" s="1"/>
  <c r="CY125" i="2"/>
  <c r="CY127" i="2"/>
  <c r="AO97" i="2"/>
  <c r="AQ133" i="2"/>
  <c r="J88" i="3"/>
  <c r="AN81" i="2"/>
  <c r="AN83" i="2" s="1"/>
  <c r="CY89" i="2" l="1"/>
  <c r="CY25" i="2"/>
  <c r="CY128" i="2"/>
  <c r="AN36" i="2"/>
  <c r="AN39" i="2" s="1"/>
  <c r="AN42" i="2" s="1"/>
  <c r="AN58" i="2" s="1"/>
  <c r="AO82" i="2"/>
  <c r="AO145" i="2" s="1"/>
  <c r="AQ134" i="2"/>
  <c r="AQ93" i="2" s="1"/>
  <c r="AQ94" i="2" s="1"/>
  <c r="AO147" i="2"/>
  <c r="CZ125" i="2" l="1"/>
  <c r="CZ127" i="2"/>
  <c r="CY40" i="2"/>
  <c r="CY41" i="2" s="1"/>
  <c r="O85" i="3"/>
  <c r="CY64" i="2"/>
  <c r="O22" i="3"/>
  <c r="O60" i="3"/>
  <c r="AQ95" i="2"/>
  <c r="AQ135" i="2"/>
  <c r="AR131" i="2" s="1"/>
  <c r="AQ76" i="2"/>
  <c r="J72" i="3" s="1"/>
  <c r="J89" i="3"/>
  <c r="AO105" i="2"/>
  <c r="AO77" i="2"/>
  <c r="AO53" i="2" s="1"/>
  <c r="AO148" i="2"/>
  <c r="AO98" i="2"/>
  <c r="AO107" i="2"/>
  <c r="CZ128" i="2" l="1"/>
  <c r="DA127" i="2" s="1"/>
  <c r="CZ89" i="2"/>
  <c r="CZ25" i="2"/>
  <c r="CZ64" i="2" s="1"/>
  <c r="AQ48" i="2"/>
  <c r="AQ49" i="2" s="1"/>
  <c r="AQ50" i="2" s="1"/>
  <c r="AR139" i="2"/>
  <c r="AR140" i="2" s="1"/>
  <c r="AR141" i="2" s="1"/>
  <c r="AS138" i="2" s="1"/>
  <c r="AO99" i="2"/>
  <c r="AP144" i="2"/>
  <c r="AP152" i="2"/>
  <c r="J90" i="3"/>
  <c r="DA125" i="2" l="1"/>
  <c r="DA128" i="2" s="1"/>
  <c r="DB125" i="2" s="1"/>
  <c r="CZ40" i="2"/>
  <c r="P36" i="3" s="1"/>
  <c r="DA25" i="2"/>
  <c r="DA64" i="2" s="1"/>
  <c r="DA89" i="2"/>
  <c r="AR26" i="2"/>
  <c r="AR27" i="2" s="1"/>
  <c r="AO100" i="2"/>
  <c r="AO101" i="2" s="1"/>
  <c r="AP153" i="2"/>
  <c r="DB127" i="2" l="1"/>
  <c r="DB128" i="2" s="1"/>
  <c r="DA40" i="2"/>
  <c r="DA41" i="2" s="1"/>
  <c r="CZ41" i="2"/>
  <c r="P37" i="3" s="1"/>
  <c r="AP106" i="2"/>
  <c r="AP96" i="2"/>
  <c r="AP97" i="2" s="1"/>
  <c r="AP147" i="2" s="1"/>
  <c r="AP154" i="2"/>
  <c r="AQ151" i="2" s="1"/>
  <c r="AR28" i="2"/>
  <c r="AR29" i="2" s="1"/>
  <c r="AO108" i="2"/>
  <c r="AO109" i="2" s="1"/>
  <c r="AO78" i="2"/>
  <c r="DB89" i="2" l="1"/>
  <c r="DB25" i="2"/>
  <c r="DB64" i="2" s="1"/>
  <c r="DB40" i="2"/>
  <c r="DB41" i="2" s="1"/>
  <c r="DC127" i="2"/>
  <c r="DC89" i="2" s="1"/>
  <c r="DC125" i="2"/>
  <c r="AR88" i="2"/>
  <c r="AR92" i="2" s="1"/>
  <c r="AR31" i="2"/>
  <c r="J109" i="3" s="1"/>
  <c r="AR30" i="2"/>
  <c r="AR55" i="2"/>
  <c r="K51" i="3" s="1"/>
  <c r="AR63" i="2"/>
  <c r="AR66" i="2" s="1"/>
  <c r="AO79" i="2"/>
  <c r="AO54" i="2"/>
  <c r="AO56" i="2" s="1"/>
  <c r="AO114" i="2"/>
  <c r="AO113" i="2"/>
  <c r="AO110" i="2"/>
  <c r="AO111" i="2" s="1"/>
  <c r="AP107" i="2"/>
  <c r="AP98" i="2"/>
  <c r="AP99" i="2" s="1"/>
  <c r="AP100" i="2" s="1"/>
  <c r="AP101" i="2" s="1"/>
  <c r="DC128" i="2" l="1"/>
  <c r="DC40" i="2" s="1"/>
  <c r="DC41" i="2" s="1"/>
  <c r="DC25" i="2"/>
  <c r="DC64" i="2" s="1"/>
  <c r="AP108" i="2"/>
  <c r="AP78" i="2"/>
  <c r="AO81" i="2"/>
  <c r="AO83" i="2" s="1"/>
  <c r="AR133" i="2"/>
  <c r="DD127" i="2" l="1"/>
  <c r="DD89" i="2" s="1"/>
  <c r="DD125" i="2"/>
  <c r="AO36" i="2"/>
  <c r="AO39" i="2" s="1"/>
  <c r="AO42" i="2" s="1"/>
  <c r="AO58" i="2" s="1"/>
  <c r="AP82" i="2"/>
  <c r="AP145" i="2" s="1"/>
  <c r="AP54" i="2"/>
  <c r="AR134" i="2"/>
  <c r="AR76" i="2" s="1"/>
  <c r="DD25" i="2" l="1"/>
  <c r="DD64" i="2" s="1"/>
  <c r="DD128" i="2"/>
  <c r="DE125" i="2" s="1"/>
  <c r="DE127" i="2"/>
  <c r="AP105" i="2"/>
  <c r="AP109" i="2" s="1"/>
  <c r="AP77" i="2"/>
  <c r="AP148" i="2"/>
  <c r="AR135" i="2"/>
  <c r="AR93" i="2"/>
  <c r="AR94" i="2" s="1"/>
  <c r="DD40" i="2" l="1"/>
  <c r="DD41" i="2" s="1"/>
  <c r="DE128" i="2"/>
  <c r="DF125" i="2" s="1"/>
  <c r="DE89" i="2"/>
  <c r="DE25" i="2"/>
  <c r="DE64" i="2" s="1"/>
  <c r="AR95" i="2"/>
  <c r="AR48" i="2"/>
  <c r="AS139" i="2"/>
  <c r="AS131" i="2"/>
  <c r="AQ144" i="2"/>
  <c r="AQ152" i="2"/>
  <c r="AP53" i="2"/>
  <c r="AP56" i="2" s="1"/>
  <c r="AP79" i="2"/>
  <c r="AP81" i="2" s="1"/>
  <c r="AP83" i="2" s="1"/>
  <c r="AP114" i="2"/>
  <c r="AP113" i="2"/>
  <c r="AP110" i="2"/>
  <c r="AP111" i="2" s="1"/>
  <c r="DF127" i="2" l="1"/>
  <c r="DF89" i="2" s="1"/>
  <c r="DE40" i="2"/>
  <c r="DE41" i="2" s="1"/>
  <c r="AQ153" i="2"/>
  <c r="AS140" i="2"/>
  <c r="AS26" i="2" s="1"/>
  <c r="AS27" i="2" s="1"/>
  <c r="K44" i="3"/>
  <c r="AR49" i="2"/>
  <c r="AQ82" i="2"/>
  <c r="AQ145" i="2" s="1"/>
  <c r="AP36" i="2"/>
  <c r="AP39" i="2" s="1"/>
  <c r="AP42" i="2" s="1"/>
  <c r="AP58" i="2" s="1"/>
  <c r="DF128" i="2" l="1"/>
  <c r="DF40" i="2" s="1"/>
  <c r="DF41" i="2" s="1"/>
  <c r="DF25" i="2"/>
  <c r="DF64" i="2" s="1"/>
  <c r="AS141" i="2"/>
  <c r="AT138" i="2" s="1"/>
  <c r="AQ105" i="2"/>
  <c r="J100" i="3" s="1"/>
  <c r="AQ77" i="2"/>
  <c r="J73" i="3" s="1"/>
  <c r="AQ96" i="2"/>
  <c r="AQ106" i="2"/>
  <c r="K45" i="3"/>
  <c r="AR50" i="2"/>
  <c r="K46" i="3" s="1"/>
  <c r="AQ154" i="2"/>
  <c r="AR151" i="2" s="1"/>
  <c r="DG125" i="2" l="1"/>
  <c r="DG127" i="2"/>
  <c r="DG25" i="2" s="1"/>
  <c r="DG64" i="2" s="1"/>
  <c r="AS28" i="2"/>
  <c r="AS29" i="2" s="1"/>
  <c r="J101" i="3"/>
  <c r="J91" i="3"/>
  <c r="AQ97" i="2"/>
  <c r="AQ53" i="2"/>
  <c r="DG128" i="2" l="1"/>
  <c r="DG40" i="2" s="1"/>
  <c r="DG41" i="2" s="1"/>
  <c r="DG89" i="2"/>
  <c r="DH125" i="2"/>
  <c r="DH127" i="2"/>
  <c r="DH89" i="2" s="1"/>
  <c r="AS55" i="2"/>
  <c r="AS63" i="2"/>
  <c r="AS66" i="2" s="1"/>
  <c r="AS88" i="2"/>
  <c r="AS92" i="2" s="1"/>
  <c r="AS31" i="2"/>
  <c r="AS30" i="2"/>
  <c r="AQ147" i="2"/>
  <c r="J92" i="3"/>
  <c r="DH25" i="2" l="1"/>
  <c r="DH64" i="2" s="1"/>
  <c r="DH128" i="2"/>
  <c r="DH40" i="2" s="1"/>
  <c r="DH41" i="2" s="1"/>
  <c r="DI125" i="2"/>
  <c r="DI127" i="2"/>
  <c r="AQ107" i="2"/>
  <c r="AQ98" i="2"/>
  <c r="AQ148" i="2"/>
  <c r="AS133" i="2"/>
  <c r="DI128" i="2" l="1"/>
  <c r="DI25" i="2"/>
  <c r="DI89" i="2"/>
  <c r="AS134" i="2"/>
  <c r="AS93" i="2" s="1"/>
  <c r="AS94" i="2" s="1"/>
  <c r="AR152" i="2"/>
  <c r="AR144" i="2"/>
  <c r="J102" i="3"/>
  <c r="J93" i="3"/>
  <c r="AQ99" i="2"/>
  <c r="DI64" i="2" l="1"/>
  <c r="DJ125" i="2"/>
  <c r="DJ127" i="2"/>
  <c r="DI40" i="2"/>
  <c r="DI41" i="2" s="1"/>
  <c r="AS95" i="2"/>
  <c r="AS76" i="2"/>
  <c r="AS135" i="2"/>
  <c r="AQ100" i="2"/>
  <c r="J95" i="3" s="1"/>
  <c r="J94" i="3"/>
  <c r="AR153" i="2"/>
  <c r="AR154" i="2" s="1"/>
  <c r="AS151" i="2" s="1"/>
  <c r="DJ128" i="2" l="1"/>
  <c r="DJ89" i="2"/>
  <c r="DJ25" i="2"/>
  <c r="AQ101" i="2"/>
  <c r="AQ108" i="2" s="1"/>
  <c r="AQ109" i="2" s="1"/>
  <c r="AR96" i="2"/>
  <c r="AR97" i="2" s="1"/>
  <c r="AR106" i="2"/>
  <c r="AT131" i="2"/>
  <c r="AS48" i="2"/>
  <c r="AS49" i="2" s="1"/>
  <c r="AS50" i="2" s="1"/>
  <c r="AT139" i="2"/>
  <c r="J96" i="3" l="1"/>
  <c r="J103" i="3"/>
  <c r="J104" i="3" s="1"/>
  <c r="J105" i="3" s="1"/>
  <c r="DJ64" i="2"/>
  <c r="DK127" i="2"/>
  <c r="DJ40" i="2"/>
  <c r="DJ41" i="2" s="1"/>
  <c r="DK125" i="2"/>
  <c r="AQ78" i="2"/>
  <c r="J74" i="3" s="1"/>
  <c r="AT140" i="2"/>
  <c r="AT26" i="2" s="1"/>
  <c r="AT27" i="2" s="1"/>
  <c r="AQ114" i="2"/>
  <c r="AQ110" i="2"/>
  <c r="AQ111" i="2" s="1"/>
  <c r="J106" i="3" s="1"/>
  <c r="AQ113" i="2"/>
  <c r="AR147" i="2"/>
  <c r="DK128" i="2" l="1"/>
  <c r="DL127" i="2" s="1"/>
  <c r="DL125" i="2"/>
  <c r="DK25" i="2"/>
  <c r="DK89" i="2"/>
  <c r="AQ54" i="2"/>
  <c r="AQ56" i="2" s="1"/>
  <c r="AQ79" i="2"/>
  <c r="J75" i="3" s="1"/>
  <c r="AT141" i="2"/>
  <c r="AU138" i="2" s="1"/>
  <c r="AR98" i="2"/>
  <c r="AR99" i="2" s="1"/>
  <c r="AR100" i="2" s="1"/>
  <c r="AR101" i="2" s="1"/>
  <c r="AR107" i="2"/>
  <c r="DK40" i="2" l="1"/>
  <c r="DK41" i="2" s="1"/>
  <c r="DK64" i="2"/>
  <c r="P22" i="3"/>
  <c r="P85" i="3"/>
  <c r="P60" i="3"/>
  <c r="DL89" i="2"/>
  <c r="DL25" i="2"/>
  <c r="DL64" i="2" s="1"/>
  <c r="DL128" i="2"/>
  <c r="AQ81" i="2"/>
  <c r="AQ83" i="2" s="1"/>
  <c r="AQ36" i="2" s="1"/>
  <c r="AQ39" i="2" s="1"/>
  <c r="AQ42" i="2" s="1"/>
  <c r="AQ58" i="2" s="1"/>
  <c r="AT28" i="2"/>
  <c r="AT29" i="2" s="1"/>
  <c r="AR108" i="2"/>
  <c r="AR78" i="2"/>
  <c r="DM125" i="2" l="1"/>
  <c r="DL40" i="2"/>
  <c r="DM127" i="2"/>
  <c r="AR82" i="2"/>
  <c r="K78" i="3" s="1"/>
  <c r="AR54" i="2"/>
  <c r="K50" i="3" s="1"/>
  <c r="AT88" i="2"/>
  <c r="AT92" i="2" s="1"/>
  <c r="AT31" i="2"/>
  <c r="AT55" i="2"/>
  <c r="AT30" i="2"/>
  <c r="AT63" i="2"/>
  <c r="AT66" i="2" s="1"/>
  <c r="DM25" i="2" l="1"/>
  <c r="DM64" i="2" s="1"/>
  <c r="DM89" i="2"/>
  <c r="DL41" i="2"/>
  <c r="Q37" i="3" s="1"/>
  <c r="Q36" i="3"/>
  <c r="DM128" i="2"/>
  <c r="AR145" i="2"/>
  <c r="AR148" i="2" s="1"/>
  <c r="AT133" i="2"/>
  <c r="DN127" i="2" l="1"/>
  <c r="DN125" i="2"/>
  <c r="DM40" i="2"/>
  <c r="DM41" i="2" s="1"/>
  <c r="AR77" i="2"/>
  <c r="AR53" i="2" s="1"/>
  <c r="AR105" i="2"/>
  <c r="AR109" i="2" s="1"/>
  <c r="AS152" i="2"/>
  <c r="AS144" i="2"/>
  <c r="AT134" i="2"/>
  <c r="AT93" i="2" s="1"/>
  <c r="AT94" i="2" s="1"/>
  <c r="DN128" i="2" l="1"/>
  <c r="DO125" i="2" s="1"/>
  <c r="DN89" i="2"/>
  <c r="DN25" i="2"/>
  <c r="DN64" i="2" s="1"/>
  <c r="AR79" i="2"/>
  <c r="AR81" i="2" s="1"/>
  <c r="K77" i="3" s="1"/>
  <c r="AT95" i="2"/>
  <c r="K49" i="3"/>
  <c r="AR56" i="2"/>
  <c r="AT76" i="2"/>
  <c r="AS153" i="2"/>
  <c r="AS154" i="2" s="1"/>
  <c r="AT151" i="2" s="1"/>
  <c r="AT135" i="2"/>
  <c r="AR114" i="2"/>
  <c r="AR113" i="2"/>
  <c r="J108" i="3" s="1"/>
  <c r="AR110" i="2"/>
  <c r="AR111" i="2" s="1"/>
  <c r="DN40" i="2" l="1"/>
  <c r="DN41" i="2" s="1"/>
  <c r="DO127" i="2"/>
  <c r="DO128" i="2" s="1"/>
  <c r="AR83" i="2"/>
  <c r="K79" i="3" s="1"/>
  <c r="AT48" i="2"/>
  <c r="AT49" i="2" s="1"/>
  <c r="AT50" i="2" s="1"/>
  <c r="AU139" i="2"/>
  <c r="AU131" i="2"/>
  <c r="AS106" i="2"/>
  <c r="AS96" i="2"/>
  <c r="AS97" i="2" s="1"/>
  <c r="K52" i="3"/>
  <c r="DO25" i="2" l="1"/>
  <c r="DO64" i="2" s="1"/>
  <c r="DO89" i="2"/>
  <c r="DO40" i="2"/>
  <c r="DO41" i="2" s="1"/>
  <c r="DP127" i="2"/>
  <c r="DP125" i="2"/>
  <c r="AR36" i="2"/>
  <c r="AR39" i="2" s="1"/>
  <c r="AS82" i="2"/>
  <c r="AS145" i="2" s="1"/>
  <c r="AS105" i="2" s="1"/>
  <c r="AS147" i="2"/>
  <c r="AU140" i="2"/>
  <c r="AU26" i="2" s="1"/>
  <c r="AU27" i="2" s="1"/>
  <c r="DP128" i="2" l="1"/>
  <c r="DP40" i="2" s="1"/>
  <c r="DP41" i="2" s="1"/>
  <c r="DP89" i="2"/>
  <c r="DP25" i="2"/>
  <c r="DP64" i="2" s="1"/>
  <c r="K32" i="3"/>
  <c r="AS77" i="2"/>
  <c r="AS53" i="2" s="1"/>
  <c r="AS148" i="2"/>
  <c r="AT152" i="2" s="1"/>
  <c r="AT153" i="2" s="1"/>
  <c r="AU141" i="2"/>
  <c r="AV138" i="2" s="1"/>
  <c r="AS107" i="2"/>
  <c r="AS98" i="2"/>
  <c r="AS99" i="2" s="1"/>
  <c r="AS100" i="2" s="1"/>
  <c r="AS101" i="2" s="1"/>
  <c r="K35" i="3"/>
  <c r="AR42" i="2"/>
  <c r="DQ127" i="2" l="1"/>
  <c r="DQ25" i="2" s="1"/>
  <c r="DQ64" i="2" s="1"/>
  <c r="DQ125" i="2"/>
  <c r="AT144" i="2"/>
  <c r="AU28" i="2"/>
  <c r="AU29" i="2" s="1"/>
  <c r="K38" i="3"/>
  <c r="K54" i="3" s="1"/>
  <c r="AR58" i="2"/>
  <c r="AS108" i="2"/>
  <c r="AS109" i="2" s="1"/>
  <c r="AS78" i="2"/>
  <c r="AT154" i="2"/>
  <c r="AU151" i="2" s="1"/>
  <c r="AT96" i="2"/>
  <c r="AT106" i="2"/>
  <c r="DQ89" i="2" l="1"/>
  <c r="DQ128" i="2"/>
  <c r="DQ40" i="2" s="1"/>
  <c r="DQ41" i="2" s="1"/>
  <c r="DR127" i="2"/>
  <c r="DR89" i="2" s="1"/>
  <c r="AU55" i="2"/>
  <c r="AU31" i="2"/>
  <c r="AU88" i="2"/>
  <c r="AU92" i="2" s="1"/>
  <c r="AU63" i="2"/>
  <c r="AU66" i="2" s="1"/>
  <c r="AU30" i="2"/>
  <c r="AT97" i="2"/>
  <c r="AS54" i="2"/>
  <c r="AS56" i="2" s="1"/>
  <c r="AS79" i="2"/>
  <c r="AS114" i="2"/>
  <c r="AS113" i="2"/>
  <c r="AS110" i="2"/>
  <c r="AS111" i="2" s="1"/>
  <c r="DR125" i="2" l="1"/>
  <c r="DR128" i="2" s="1"/>
  <c r="DR40" i="2" s="1"/>
  <c r="DR41" i="2" s="1"/>
  <c r="DR25" i="2"/>
  <c r="DR64" i="2" s="1"/>
  <c r="AS81" i="2"/>
  <c r="AS83" i="2" s="1"/>
  <c r="AS36" i="2" s="1"/>
  <c r="AS39" i="2" s="1"/>
  <c r="AS42" i="2" s="1"/>
  <c r="AS58" i="2" s="1"/>
  <c r="AU133" i="2"/>
  <c r="AT147" i="2"/>
  <c r="DS125" i="2" l="1"/>
  <c r="DS127" i="2"/>
  <c r="DS89" i="2" s="1"/>
  <c r="AT82" i="2"/>
  <c r="AT145" i="2" s="1"/>
  <c r="AT77" i="2" s="1"/>
  <c r="AT98" i="2"/>
  <c r="AT107" i="2"/>
  <c r="AU134" i="2"/>
  <c r="AU76" i="2" s="1"/>
  <c r="DS25" i="2" l="1"/>
  <c r="DS64" i="2" s="1"/>
  <c r="DS128" i="2"/>
  <c r="DS40" i="2" s="1"/>
  <c r="DS41" i="2" s="1"/>
  <c r="AT105" i="2"/>
  <c r="AT148" i="2"/>
  <c r="AU144" i="2" s="1"/>
  <c r="AU135" i="2"/>
  <c r="AU48" i="2" s="1"/>
  <c r="AU49" i="2" s="1"/>
  <c r="AU50" i="2" s="1"/>
  <c r="AU93" i="2"/>
  <c r="AU94" i="2" s="1"/>
  <c r="AT53" i="2"/>
  <c r="AT99" i="2"/>
  <c r="DT127" i="2" l="1"/>
  <c r="DT25" i="2" s="1"/>
  <c r="DT64" i="2" s="1"/>
  <c r="DT125" i="2"/>
  <c r="AU95" i="2"/>
  <c r="AU152" i="2"/>
  <c r="AV139" i="2"/>
  <c r="AV140" i="2" s="1"/>
  <c r="AV26" i="2" s="1"/>
  <c r="AV27" i="2" s="1"/>
  <c r="AV131" i="2"/>
  <c r="AT100" i="2"/>
  <c r="AT101" i="2" s="1"/>
  <c r="DT89" i="2" l="1"/>
  <c r="DT128" i="2"/>
  <c r="DU127" i="2" s="1"/>
  <c r="DU125" i="2"/>
  <c r="DT40" i="2"/>
  <c r="DT41" i="2" s="1"/>
  <c r="AU153" i="2"/>
  <c r="AU154" i="2" s="1"/>
  <c r="AV151" i="2" s="1"/>
  <c r="AV141" i="2"/>
  <c r="AW138" i="2" s="1"/>
  <c r="AT108" i="2"/>
  <c r="AT109" i="2" s="1"/>
  <c r="AT78" i="2"/>
  <c r="DU128" i="2" l="1"/>
  <c r="DU40" i="2" s="1"/>
  <c r="DU41" i="2" s="1"/>
  <c r="DU89" i="2"/>
  <c r="DU25" i="2"/>
  <c r="DV125" i="2"/>
  <c r="AU106" i="2"/>
  <c r="AU96" i="2"/>
  <c r="AU97" i="2" s="1"/>
  <c r="AT54" i="2"/>
  <c r="AT56" i="2" s="1"/>
  <c r="AT79" i="2"/>
  <c r="AT114" i="2"/>
  <c r="AT110" i="2"/>
  <c r="AT111" i="2" s="1"/>
  <c r="AT113" i="2"/>
  <c r="AV28" i="2"/>
  <c r="AV29" i="2" s="1"/>
  <c r="DV127" i="2" l="1"/>
  <c r="DV89" i="2" s="1"/>
  <c r="DU64" i="2"/>
  <c r="AU147" i="2"/>
  <c r="AV31" i="2"/>
  <c r="AV63" i="2"/>
  <c r="AV66" i="2" s="1"/>
  <c r="AV55" i="2"/>
  <c r="AV30" i="2"/>
  <c r="AV88" i="2"/>
  <c r="AV92" i="2" s="1"/>
  <c r="AT81" i="2"/>
  <c r="AT83" i="2" s="1"/>
  <c r="DV25" i="2" l="1"/>
  <c r="DV64" i="2" s="1"/>
  <c r="DV128" i="2"/>
  <c r="DW125" i="2" s="1"/>
  <c r="AU82" i="2"/>
  <c r="AU145" i="2" s="1"/>
  <c r="AT36" i="2"/>
  <c r="AT39" i="2" s="1"/>
  <c r="AT42" i="2" s="1"/>
  <c r="AT58" i="2" s="1"/>
  <c r="AU98" i="2"/>
  <c r="AU107" i="2"/>
  <c r="AV133" i="2"/>
  <c r="DW127" i="2" l="1"/>
  <c r="DW89" i="2" s="1"/>
  <c r="DV40" i="2"/>
  <c r="DV41" i="2" s="1"/>
  <c r="AV134" i="2"/>
  <c r="AV93" i="2" s="1"/>
  <c r="AV94" i="2" s="1"/>
  <c r="AU99" i="2"/>
  <c r="AU105" i="2"/>
  <c r="AU77" i="2"/>
  <c r="AU148" i="2"/>
  <c r="DW25" i="2" l="1"/>
  <c r="DW128" i="2"/>
  <c r="DX127" i="2" s="1"/>
  <c r="Q85" i="3"/>
  <c r="DW64" i="2"/>
  <c r="Q22" i="3"/>
  <c r="Q60" i="3"/>
  <c r="DX125" i="2"/>
  <c r="DW40" i="2"/>
  <c r="DW41" i="2" s="1"/>
  <c r="AV95" i="2"/>
  <c r="AV135" i="2"/>
  <c r="AW131" i="2" s="1"/>
  <c r="AV76" i="2"/>
  <c r="AU53" i="2"/>
  <c r="AU100" i="2"/>
  <c r="AU101" i="2" s="1"/>
  <c r="AV144" i="2"/>
  <c r="AV152" i="2"/>
  <c r="DX128" i="2" l="1"/>
  <c r="DY125" i="2" s="1"/>
  <c r="DX89" i="2"/>
  <c r="DX25" i="2"/>
  <c r="DX64" i="2" s="1"/>
  <c r="AV48" i="2"/>
  <c r="AV49" i="2" s="1"/>
  <c r="AV50" i="2" s="1"/>
  <c r="AW139" i="2"/>
  <c r="AW140" i="2" s="1"/>
  <c r="AW26" i="2" s="1"/>
  <c r="AW27" i="2" s="1"/>
  <c r="AU78" i="2"/>
  <c r="AU108" i="2"/>
  <c r="AU109" i="2" s="1"/>
  <c r="AV153" i="2"/>
  <c r="AV154" i="2" s="1"/>
  <c r="AW151" i="2" s="1"/>
  <c r="DX40" i="2" l="1"/>
  <c r="DX41" i="2" s="1"/>
  <c r="R37" i="3" s="1"/>
  <c r="DY127" i="2"/>
  <c r="DY89" i="2" s="1"/>
  <c r="R36" i="3"/>
  <c r="AW28" i="2"/>
  <c r="AW29" i="2" s="1"/>
  <c r="AU114" i="2"/>
  <c r="AU110" i="2"/>
  <c r="AU111" i="2" s="1"/>
  <c r="AU113" i="2"/>
  <c r="AW141" i="2"/>
  <c r="AX138" i="2" s="1"/>
  <c r="AU54" i="2"/>
  <c r="AU56" i="2" s="1"/>
  <c r="AU79" i="2"/>
  <c r="AV96" i="2"/>
  <c r="AV106" i="2"/>
  <c r="DY128" i="2" l="1"/>
  <c r="DZ127" i="2" s="1"/>
  <c r="DY25" i="2"/>
  <c r="DY64" i="2" s="1"/>
  <c r="AV97" i="2"/>
  <c r="AW63" i="2"/>
  <c r="AW66" i="2" s="1"/>
  <c r="AW55" i="2"/>
  <c r="AW88" i="2"/>
  <c r="AW92" i="2" s="1"/>
  <c r="AW31" i="2"/>
  <c r="AW30" i="2"/>
  <c r="AU81" i="2"/>
  <c r="AU83" i="2" s="1"/>
  <c r="DY40" i="2" l="1"/>
  <c r="DY41" i="2" s="1"/>
  <c r="DZ125" i="2"/>
  <c r="DZ128" i="2" s="1"/>
  <c r="DZ89" i="2"/>
  <c r="DZ25" i="2"/>
  <c r="DZ64" i="2" s="1"/>
  <c r="AV147" i="2"/>
  <c r="AU36" i="2"/>
  <c r="AU39" i="2" s="1"/>
  <c r="AU42" i="2" s="1"/>
  <c r="AU58" i="2" s="1"/>
  <c r="AV82" i="2"/>
  <c r="AV145" i="2" s="1"/>
  <c r="AW133" i="2"/>
  <c r="DZ40" i="2" l="1"/>
  <c r="DZ41" i="2" s="1"/>
  <c r="EA127" i="2"/>
  <c r="EA125" i="2"/>
  <c r="AW134" i="2"/>
  <c r="AW93" i="2" s="1"/>
  <c r="AW94" i="2" s="1"/>
  <c r="AV77" i="2"/>
  <c r="AV105" i="2"/>
  <c r="AV148" i="2"/>
  <c r="AV98" i="2"/>
  <c r="AV107" i="2"/>
  <c r="EA128" i="2" l="1"/>
  <c r="EA40" i="2" s="1"/>
  <c r="EA41" i="2" s="1"/>
  <c r="EA89" i="2"/>
  <c r="EA25" i="2"/>
  <c r="EA64" i="2" s="1"/>
  <c r="AW95" i="2"/>
  <c r="AW135" i="2"/>
  <c r="AW48" i="2" s="1"/>
  <c r="AW49" i="2" s="1"/>
  <c r="AW50" i="2" s="1"/>
  <c r="AW76" i="2"/>
  <c r="AW152" i="2"/>
  <c r="AW144" i="2"/>
  <c r="AV53" i="2"/>
  <c r="AV99" i="2"/>
  <c r="EB125" i="2" l="1"/>
  <c r="EB127" i="2"/>
  <c r="AX139" i="2"/>
  <c r="AX140" i="2" s="1"/>
  <c r="AX26" i="2" s="1"/>
  <c r="AX27" i="2" s="1"/>
  <c r="AX131" i="2"/>
  <c r="AV100" i="2"/>
  <c r="AV101" i="2" s="1"/>
  <c r="AW153" i="2"/>
  <c r="AW154" i="2" s="1"/>
  <c r="AX151" i="2" s="1"/>
  <c r="EB128" i="2" l="1"/>
  <c r="EB40" i="2" s="1"/>
  <c r="EB41" i="2" s="1"/>
  <c r="EB25" i="2"/>
  <c r="EB64" i="2" s="1"/>
  <c r="EB89" i="2"/>
  <c r="EC127" i="2"/>
  <c r="EC25" i="2" s="1"/>
  <c r="EC64" i="2" s="1"/>
  <c r="AX141" i="2"/>
  <c r="AY138" i="2" s="1"/>
  <c r="AX28" i="2"/>
  <c r="AX29" i="2" s="1"/>
  <c r="AV108" i="2"/>
  <c r="AV109" i="2" s="1"/>
  <c r="AV78" i="2"/>
  <c r="AW96" i="2"/>
  <c r="AW106" i="2"/>
  <c r="EC125" i="2" l="1"/>
  <c r="EC128" i="2" s="1"/>
  <c r="EC89" i="2"/>
  <c r="AW97" i="2"/>
  <c r="AX55" i="2"/>
  <c r="AX63" i="2"/>
  <c r="AX66" i="2" s="1"/>
  <c r="AX88" i="2"/>
  <c r="AX92" i="2" s="1"/>
  <c r="AX31" i="2"/>
  <c r="AX30" i="2"/>
  <c r="AV54" i="2"/>
  <c r="AV56" i="2" s="1"/>
  <c r="AV79" i="2"/>
  <c r="AV114" i="2"/>
  <c r="AV113" i="2"/>
  <c r="AV110" i="2"/>
  <c r="AV111" i="2" s="1"/>
  <c r="ED127" i="2" l="1"/>
  <c r="EC40" i="2"/>
  <c r="EC41" i="2" s="1"/>
  <c r="ED125" i="2"/>
  <c r="AX133" i="2"/>
  <c r="AX134" i="2" s="1"/>
  <c r="AX76" i="2" s="1"/>
  <c r="AV81" i="2"/>
  <c r="AV83" i="2" s="1"/>
  <c r="AW147" i="2"/>
  <c r="ED89" i="2" l="1"/>
  <c r="ED25" i="2"/>
  <c r="ED64" i="2" s="1"/>
  <c r="ED128" i="2"/>
  <c r="AW107" i="2"/>
  <c r="AW98" i="2"/>
  <c r="AX135" i="2"/>
  <c r="AX93" i="2"/>
  <c r="AX94" i="2" s="1"/>
  <c r="AW82" i="2"/>
  <c r="AW145" i="2" s="1"/>
  <c r="AV36" i="2"/>
  <c r="AV39" i="2" s="1"/>
  <c r="AV42" i="2" s="1"/>
  <c r="AV58" i="2" s="1"/>
  <c r="ED40" i="2" l="1"/>
  <c r="ED41" i="2" s="1"/>
  <c r="EE127" i="2"/>
  <c r="EE125" i="2"/>
  <c r="AX95" i="2"/>
  <c r="AW99" i="2"/>
  <c r="AW105" i="2"/>
  <c r="AW77" i="2"/>
  <c r="AW148" i="2"/>
  <c r="AY131" i="2"/>
  <c r="AY139" i="2"/>
  <c r="AX48" i="2"/>
  <c r="AX49" i="2" s="1"/>
  <c r="AX50" i="2" s="1"/>
  <c r="EE128" i="2" l="1"/>
  <c r="EE40" i="2" s="1"/>
  <c r="EE41" i="2" s="1"/>
  <c r="EE89" i="2"/>
  <c r="EE25" i="2"/>
  <c r="EE64" i="2" s="1"/>
  <c r="AW100" i="2"/>
  <c r="AW101" i="2" s="1"/>
  <c r="AX152" i="2"/>
  <c r="AX153" i="2" s="1"/>
  <c r="AX144" i="2"/>
  <c r="AY140" i="2"/>
  <c r="AY26" i="2" s="1"/>
  <c r="AW53" i="2"/>
  <c r="EF127" i="2" l="1"/>
  <c r="EF89" i="2" s="1"/>
  <c r="EF125" i="2"/>
  <c r="AY27" i="2"/>
  <c r="AY28" i="2" s="1"/>
  <c r="AY29" i="2" s="1"/>
  <c r="AY141" i="2"/>
  <c r="AZ138" i="2" s="1"/>
  <c r="AX154" i="2"/>
  <c r="AY151" i="2" s="1"/>
  <c r="AX96" i="2"/>
  <c r="AX106" i="2"/>
  <c r="AW78" i="2"/>
  <c r="AW108" i="2"/>
  <c r="AW109" i="2" s="1"/>
  <c r="EF128" i="2" l="1"/>
  <c r="EF25" i="2"/>
  <c r="EF64" i="2" s="1"/>
  <c r="EG125" i="2"/>
  <c r="AY31" i="2"/>
  <c r="AY63" i="2"/>
  <c r="AY66" i="2" s="1"/>
  <c r="AY55" i="2"/>
  <c r="AY88" i="2"/>
  <c r="AY92" i="2" s="1"/>
  <c r="AY30" i="2"/>
  <c r="AW114" i="2"/>
  <c r="AW110" i="2"/>
  <c r="AW111" i="2" s="1"/>
  <c r="AW113" i="2"/>
  <c r="AX97" i="2"/>
  <c r="AW54" i="2"/>
  <c r="AW56" i="2" s="1"/>
  <c r="AW79" i="2"/>
  <c r="EF40" i="2" l="1"/>
  <c r="EF41" i="2" s="1"/>
  <c r="EG127" i="2"/>
  <c r="EG128" i="2" s="1"/>
  <c r="EG40" i="2" s="1"/>
  <c r="EG41" i="2" s="1"/>
  <c r="AY133" i="2"/>
  <c r="AY134" i="2" s="1"/>
  <c r="AY93" i="2" s="1"/>
  <c r="AY94" i="2" s="1"/>
  <c r="AX147" i="2"/>
  <c r="AW81" i="2"/>
  <c r="AW83" i="2" s="1"/>
  <c r="EH125" i="2" l="1"/>
  <c r="EG25" i="2"/>
  <c r="EG64" i="2" s="1"/>
  <c r="EG89" i="2"/>
  <c r="EH127" i="2"/>
  <c r="EH89" i="2" s="1"/>
  <c r="AY95" i="2"/>
  <c r="AY135" i="2"/>
  <c r="AZ131" i="2" s="1"/>
  <c r="AY76" i="2"/>
  <c r="AX82" i="2"/>
  <c r="AX145" i="2" s="1"/>
  <c r="AW36" i="2"/>
  <c r="AW39" i="2" s="1"/>
  <c r="AW42" i="2" s="1"/>
  <c r="AW58" i="2" s="1"/>
  <c r="AX98" i="2"/>
  <c r="AX107" i="2"/>
  <c r="EH25" i="2" l="1"/>
  <c r="EH64" i="2" s="1"/>
  <c r="EH128" i="2"/>
  <c r="EI125" i="2" s="1"/>
  <c r="AZ139" i="2"/>
  <c r="AZ140" i="2" s="1"/>
  <c r="AZ26" i="2" s="1"/>
  <c r="AZ27" i="2" s="1"/>
  <c r="AY48" i="2"/>
  <c r="AY49" i="2" s="1"/>
  <c r="AY50" i="2" s="1"/>
  <c r="AX99" i="2"/>
  <c r="AX77" i="2"/>
  <c r="AX53" i="2" s="1"/>
  <c r="AX105" i="2"/>
  <c r="AX148" i="2"/>
  <c r="EH40" i="2" l="1"/>
  <c r="EH41" i="2" s="1"/>
  <c r="EI127" i="2"/>
  <c r="EI89" i="2" s="1"/>
  <c r="EI25" i="2"/>
  <c r="R85" i="3"/>
  <c r="R22" i="3"/>
  <c r="AZ28" i="2"/>
  <c r="AZ29" i="2" s="1"/>
  <c r="AZ141" i="2"/>
  <c r="BA138" i="2" s="1"/>
  <c r="AY152" i="2"/>
  <c r="AY153" i="2" s="1"/>
  <c r="AY144" i="2"/>
  <c r="AX100" i="2"/>
  <c r="AX101" i="2" s="1"/>
  <c r="EI128" i="2" l="1"/>
  <c r="EI64" i="2"/>
  <c r="R60" i="3"/>
  <c r="AZ63" i="2"/>
  <c r="AZ66" i="2" s="1"/>
  <c r="AZ55" i="2"/>
  <c r="AZ88" i="2"/>
  <c r="AZ92" i="2" s="1"/>
  <c r="AZ30" i="2"/>
  <c r="AZ31" i="2"/>
  <c r="AX78" i="2"/>
  <c r="AX108" i="2"/>
  <c r="AX109" i="2" s="1"/>
  <c r="AY154" i="2"/>
  <c r="AZ151" i="2" s="1"/>
  <c r="AY96" i="2"/>
  <c r="AY97" i="2" s="1"/>
  <c r="AY147" i="2" s="1"/>
  <c r="AY106" i="2"/>
  <c r="EJ127" i="2" l="1"/>
  <c r="EI40" i="2"/>
  <c r="EI41" i="2" s="1"/>
  <c r="EJ125" i="2"/>
  <c r="EJ128" i="2" s="1"/>
  <c r="AZ133" i="2"/>
  <c r="AZ134" i="2" s="1"/>
  <c r="AZ93" i="2" s="1"/>
  <c r="AZ94" i="2" s="1"/>
  <c r="AX114" i="2"/>
  <c r="AX110" i="2"/>
  <c r="AX111" i="2" s="1"/>
  <c r="AX113" i="2"/>
  <c r="AX79" i="2"/>
  <c r="AX54" i="2"/>
  <c r="AX56" i="2" s="1"/>
  <c r="AY98" i="2"/>
  <c r="AY99" i="2" s="1"/>
  <c r="AY100" i="2" s="1"/>
  <c r="AY101" i="2" s="1"/>
  <c r="AY107" i="2"/>
  <c r="EK127" i="2" l="1"/>
  <c r="EJ40" i="2"/>
  <c r="EK125" i="2"/>
  <c r="EK128" i="2" s="1"/>
  <c r="EK40" i="2" s="1"/>
  <c r="EK41" i="2" s="1"/>
  <c r="EJ89" i="2"/>
  <c r="EJ25" i="2"/>
  <c r="EJ64" i="2" s="1"/>
  <c r="EL125" i="2"/>
  <c r="AZ95" i="2"/>
  <c r="AZ76" i="2"/>
  <c r="AZ135" i="2"/>
  <c r="AZ48" i="2" s="1"/>
  <c r="AZ49" i="2" s="1"/>
  <c r="AZ50" i="2" s="1"/>
  <c r="AY78" i="2"/>
  <c r="AY108" i="2"/>
  <c r="AX81" i="2"/>
  <c r="AX83" i="2" s="1"/>
  <c r="EL127" i="2" l="1"/>
  <c r="EJ41" i="2"/>
  <c r="S37" i="3" s="1"/>
  <c r="S36" i="3"/>
  <c r="EK25" i="2"/>
  <c r="EK64" i="2" s="1"/>
  <c r="EK89" i="2"/>
  <c r="EL89" i="2"/>
  <c r="EL25" i="2"/>
  <c r="BA139" i="2"/>
  <c r="BA140" i="2" s="1"/>
  <c r="BA26" i="2" s="1"/>
  <c r="BA131" i="2"/>
  <c r="AX36" i="2"/>
  <c r="AX39" i="2" s="1"/>
  <c r="AX42" i="2" s="1"/>
  <c r="AX58" i="2" s="1"/>
  <c r="AY82" i="2"/>
  <c r="AY145" i="2" s="1"/>
  <c r="AY54" i="2"/>
  <c r="EL64" i="2" l="1"/>
  <c r="S60" i="3"/>
  <c r="W60" i="3" s="1"/>
  <c r="S22" i="3"/>
  <c r="W22" i="3" s="1"/>
  <c r="S85" i="3"/>
  <c r="W85" i="3" s="1"/>
  <c r="BA27" i="2"/>
  <c r="BA28" i="2" s="1"/>
  <c r="BA29" i="2" s="1"/>
  <c r="AY77" i="2"/>
  <c r="AY105" i="2"/>
  <c r="AY109" i="2" s="1"/>
  <c r="AY148" i="2"/>
  <c r="BA141" i="2"/>
  <c r="BB138" i="2" s="1"/>
  <c r="BA63" i="2" l="1"/>
  <c r="BA66" i="2" s="1"/>
  <c r="BA88" i="2"/>
  <c r="BA92" i="2" s="1"/>
  <c r="BA30" i="2"/>
  <c r="BA55" i="2"/>
  <c r="BA31" i="2"/>
  <c r="AY114" i="2"/>
  <c r="AY113" i="2"/>
  <c r="AY110" i="2"/>
  <c r="AY111" i="2" s="1"/>
  <c r="AZ144" i="2"/>
  <c r="AZ152" i="2"/>
  <c r="AY53" i="2"/>
  <c r="AY56" i="2" s="1"/>
  <c r="AY79" i="2"/>
  <c r="AY81" i="2" s="1"/>
  <c r="AY83" i="2" s="1"/>
  <c r="BA133" i="2" l="1"/>
  <c r="BA134" i="2" s="1"/>
  <c r="BA76" i="2" s="1"/>
  <c r="AZ153" i="2"/>
  <c r="AY36" i="2"/>
  <c r="AY39" i="2" s="1"/>
  <c r="AY42" i="2" s="1"/>
  <c r="AY58" i="2" s="1"/>
  <c r="AZ82" i="2"/>
  <c r="AZ145" i="2" s="1"/>
  <c r="BA93" i="2" l="1"/>
  <c r="BA94" i="2" s="1"/>
  <c r="BA135" i="2"/>
  <c r="BB131" i="2" s="1"/>
  <c r="AZ105" i="2"/>
  <c r="AZ77" i="2"/>
  <c r="AZ53" i="2" s="1"/>
  <c r="AZ106" i="2"/>
  <c r="AZ96" i="2"/>
  <c r="AZ97" i="2" s="1"/>
  <c r="AZ147" i="2" s="1"/>
  <c r="AZ148" i="2" s="1"/>
  <c r="AZ154" i="2"/>
  <c r="BA151" i="2" s="1"/>
  <c r="BA95" i="2" l="1"/>
  <c r="BB139" i="2"/>
  <c r="BB140" i="2" s="1"/>
  <c r="BB141" i="2" s="1"/>
  <c r="BC138" i="2" s="1"/>
  <c r="BA48" i="2"/>
  <c r="BA49" i="2" s="1"/>
  <c r="BA50" i="2" s="1"/>
  <c r="BA152" i="2"/>
  <c r="BA144" i="2"/>
  <c r="AZ98" i="2"/>
  <c r="AZ99" i="2" s="1"/>
  <c r="AZ100" i="2" s="1"/>
  <c r="AZ101" i="2" s="1"/>
  <c r="AZ107" i="2"/>
  <c r="BA153" i="2" l="1"/>
  <c r="BA106" i="2" s="1"/>
  <c r="BB26" i="2"/>
  <c r="BB27" i="2" s="1"/>
  <c r="BB28" i="2" s="1"/>
  <c r="BB29" i="2" s="1"/>
  <c r="BB55" i="2" s="1"/>
  <c r="AZ78" i="2"/>
  <c r="AZ108" i="2"/>
  <c r="AZ109" i="2" s="1"/>
  <c r="BA154" i="2" l="1"/>
  <c r="BB151" i="2" s="1"/>
  <c r="BA96" i="2"/>
  <c r="BA97" i="2" s="1"/>
  <c r="BA147" i="2" s="1"/>
  <c r="BA98" i="2" s="1"/>
  <c r="BA99" i="2" s="1"/>
  <c r="BA100" i="2" s="1"/>
  <c r="BA101" i="2" s="1"/>
  <c r="BB30" i="2"/>
  <c r="BB31" i="2"/>
  <c r="BB63" i="2"/>
  <c r="BB66" i="2" s="1"/>
  <c r="BB88" i="2"/>
  <c r="BB92" i="2" s="1"/>
  <c r="AZ114" i="2"/>
  <c r="AZ113" i="2"/>
  <c r="AZ110" i="2"/>
  <c r="AZ111" i="2" s="1"/>
  <c r="AZ79" i="2"/>
  <c r="AZ81" i="2" s="1"/>
  <c r="AZ83" i="2" s="1"/>
  <c r="AZ54" i="2"/>
  <c r="AZ56" i="2" s="1"/>
  <c r="BB133" i="2" l="1"/>
  <c r="BB134" i="2" s="1"/>
  <c r="BB76" i="2" s="1"/>
  <c r="BA107" i="2"/>
  <c r="BA108" i="2"/>
  <c r="BA78" i="2"/>
  <c r="AZ36" i="2"/>
  <c r="AZ39" i="2" s="1"/>
  <c r="AZ42" i="2" s="1"/>
  <c r="AZ58" i="2" s="1"/>
  <c r="BA82" i="2"/>
  <c r="BA145" i="2" s="1"/>
  <c r="BB93" i="2" l="1"/>
  <c r="BB94" i="2" s="1"/>
  <c r="BB135" i="2"/>
  <c r="BB48" i="2" s="1"/>
  <c r="BB49" i="2" s="1"/>
  <c r="BB50" i="2" s="1"/>
  <c r="BA105" i="2"/>
  <c r="BA109" i="2" s="1"/>
  <c r="BA77" i="2"/>
  <c r="BA53" i="2" s="1"/>
  <c r="BA148" i="2"/>
  <c r="BA54" i="2"/>
  <c r="BC139" i="2" l="1"/>
  <c r="BC140" i="2" s="1"/>
  <c r="BC26" i="2" s="1"/>
  <c r="BC131" i="2"/>
  <c r="BB95" i="2"/>
  <c r="BA79" i="2"/>
  <c r="BA81" i="2" s="1"/>
  <c r="BA83" i="2" s="1"/>
  <c r="BB82" i="2" s="1"/>
  <c r="BB145" i="2" s="1"/>
  <c r="BA114" i="2"/>
  <c r="BA113" i="2"/>
  <c r="BA110" i="2"/>
  <c r="BA111" i="2" s="1"/>
  <c r="BB144" i="2"/>
  <c r="BB152" i="2"/>
  <c r="BA56" i="2"/>
  <c r="BC141" i="2" l="1"/>
  <c r="BD138" i="2" s="1"/>
  <c r="BC27" i="2"/>
  <c r="K23" i="3"/>
  <c r="BA36" i="2"/>
  <c r="BA39" i="2" s="1"/>
  <c r="BA42" i="2" s="1"/>
  <c r="BA58" i="2" s="1"/>
  <c r="BB153" i="2"/>
  <c r="BB154" i="2" s="1"/>
  <c r="BC151" i="2" s="1"/>
  <c r="BB105" i="2"/>
  <c r="BB77" i="2"/>
  <c r="BB53" i="2" s="1"/>
  <c r="BC28" i="2" l="1"/>
  <c r="K24" i="3"/>
  <c r="BB106" i="2"/>
  <c r="BB96" i="2"/>
  <c r="BB97" i="2" s="1"/>
  <c r="BB147" i="2" s="1"/>
  <c r="K25" i="3" l="1"/>
  <c r="BC29" i="2"/>
  <c r="BB98" i="2"/>
  <c r="BB99" i="2" s="1"/>
  <c r="BB100" i="2" s="1"/>
  <c r="BB101" i="2" s="1"/>
  <c r="BB107" i="2"/>
  <c r="BB148" i="2"/>
  <c r="K59" i="3" l="1"/>
  <c r="K62" i="3" s="1"/>
  <c r="K84" i="3"/>
  <c r="K26" i="3"/>
  <c r="K27" i="3" s="1"/>
  <c r="BC63" i="2"/>
  <c r="BC66" i="2" s="1"/>
  <c r="BC30" i="2"/>
  <c r="BC88" i="2"/>
  <c r="BC92" i="2" s="1"/>
  <c r="BC31" i="2"/>
  <c r="BC55" i="2"/>
  <c r="BC152" i="2"/>
  <c r="BC144" i="2"/>
  <c r="BB78" i="2"/>
  <c r="BB108" i="2"/>
  <c r="BB109" i="2" s="1"/>
  <c r="K88" i="3" l="1"/>
  <c r="BC133" i="2"/>
  <c r="BB79" i="2"/>
  <c r="BB81" i="2" s="1"/>
  <c r="BB83" i="2" s="1"/>
  <c r="BB54" i="2"/>
  <c r="BB56" i="2" s="1"/>
  <c r="BB114" i="2"/>
  <c r="BB110" i="2"/>
  <c r="BB111" i="2" s="1"/>
  <c r="BB113" i="2"/>
  <c r="BC134" i="2" l="1"/>
  <c r="BC93" i="2" s="1"/>
  <c r="BC82" i="2"/>
  <c r="BB36" i="2"/>
  <c r="BB39" i="2" s="1"/>
  <c r="BB42" i="2" s="1"/>
  <c r="BB58" i="2" s="1"/>
  <c r="BC135" i="2" l="1"/>
  <c r="BD131" i="2" s="1"/>
  <c r="BC94" i="2"/>
  <c r="BC95" i="2" s="1"/>
  <c r="BC145" i="2" s="1"/>
  <c r="K89" i="3"/>
  <c r="BC76" i="2"/>
  <c r="K72" i="3" s="1"/>
  <c r="BC48" i="2" l="1"/>
  <c r="BC49" i="2" s="1"/>
  <c r="BC50" i="2" s="1"/>
  <c r="BD139" i="2"/>
  <c r="BD140" i="2" s="1"/>
  <c r="BD26" i="2" s="1"/>
  <c r="BD27" i="2" s="1"/>
  <c r="BD28" i="2" s="1"/>
  <c r="BD29" i="2" s="1"/>
  <c r="BC77" i="2"/>
  <c r="K73" i="3" s="1"/>
  <c r="BC105" i="2"/>
  <c r="K100" i="3" s="1"/>
  <c r="BC153" i="2"/>
  <c r="K90" i="3"/>
  <c r="BC53" i="2"/>
  <c r="BD141" i="2" l="1"/>
  <c r="BE138" i="2" s="1"/>
  <c r="BC106" i="2"/>
  <c r="BC96" i="2"/>
  <c r="BC154" i="2"/>
  <c r="BD151" i="2" s="1"/>
  <c r="BD55" i="2"/>
  <c r="L51" i="3" s="1"/>
  <c r="BD63" i="2"/>
  <c r="BD66" i="2" s="1"/>
  <c r="BD88" i="2"/>
  <c r="BD92" i="2" s="1"/>
  <c r="BD31" i="2"/>
  <c r="K109" i="3" s="1"/>
  <c r="BD30" i="2"/>
  <c r="K91" i="3" l="1"/>
  <c r="BC97" i="2"/>
  <c r="K101" i="3"/>
  <c r="BD133" i="2"/>
  <c r="K92" i="3" l="1"/>
  <c r="BC147" i="2"/>
  <c r="BD134" i="2"/>
  <c r="BD93" i="2" s="1"/>
  <c r="BD94" i="2" s="1"/>
  <c r="BC107" i="2" l="1"/>
  <c r="BC98" i="2"/>
  <c r="BC148" i="2"/>
  <c r="BD95" i="2"/>
  <c r="BD76" i="2"/>
  <c r="BD135" i="2"/>
  <c r="K93" i="3" l="1"/>
  <c r="K102" i="3"/>
  <c r="BC99" i="2"/>
  <c r="BD144" i="2"/>
  <c r="BD152" i="2"/>
  <c r="BD153" i="2" s="1"/>
  <c r="BE131" i="2"/>
  <c r="BD48" i="2"/>
  <c r="BE139" i="2"/>
  <c r="K94" i="3" l="1"/>
  <c r="BC100" i="2"/>
  <c r="K95" i="3" s="1"/>
  <c r="BD106" i="2"/>
  <c r="BD96" i="2"/>
  <c r="BD97" i="2" s="1"/>
  <c r="BD147" i="2" s="1"/>
  <c r="BD154" i="2"/>
  <c r="BE151" i="2" s="1"/>
  <c r="BD49" i="2"/>
  <c r="L44" i="3"/>
  <c r="BE140" i="2"/>
  <c r="BE26" i="2" s="1"/>
  <c r="BE27" i="2" s="1"/>
  <c r="BC101" i="2" l="1"/>
  <c r="BC108" i="2" s="1"/>
  <c r="BC109" i="2" s="1"/>
  <c r="K96" i="3"/>
  <c r="L45" i="3"/>
  <c r="BD50" i="2"/>
  <c r="L46" i="3" s="1"/>
  <c r="BD107" i="2"/>
  <c r="BD98" i="2"/>
  <c r="BD99" i="2" s="1"/>
  <c r="BD100" i="2" s="1"/>
  <c r="BD101" i="2" s="1"/>
  <c r="BE141" i="2"/>
  <c r="BF138" i="2" s="1"/>
  <c r="K103" i="3" l="1"/>
  <c r="K104" i="3" s="1"/>
  <c r="K105" i="3" s="1"/>
  <c r="BC78" i="2"/>
  <c r="BC79" i="2" s="1"/>
  <c r="BC113" i="2"/>
  <c r="BC110" i="2"/>
  <c r="BC111" i="2" s="1"/>
  <c r="K106" i="3" s="1"/>
  <c r="BC114" i="2"/>
  <c r="BE28" i="2"/>
  <c r="BD108" i="2"/>
  <c r="BD78" i="2"/>
  <c r="K74" i="3" l="1"/>
  <c r="BC54" i="2"/>
  <c r="BC56" i="2" s="1"/>
  <c r="K75" i="3"/>
  <c r="BC81" i="2"/>
  <c r="BC83" i="2" s="1"/>
  <c r="BE29" i="2"/>
  <c r="BD54" i="2" l="1"/>
  <c r="L50" i="3" s="1"/>
  <c r="BC36" i="2"/>
  <c r="BC39" i="2" s="1"/>
  <c r="BC42" i="2" s="1"/>
  <c r="BC58" i="2" s="1"/>
  <c r="BD82" i="2"/>
  <c r="BE31" i="2"/>
  <c r="BE88" i="2"/>
  <c r="BE92" i="2" s="1"/>
  <c r="BE55" i="2"/>
  <c r="BE30" i="2"/>
  <c r="BE63" i="2"/>
  <c r="BE66" i="2" s="1"/>
  <c r="L78" i="3" l="1"/>
  <c r="BD145" i="2"/>
  <c r="BE133" i="2"/>
  <c r="BD77" i="2" l="1"/>
  <c r="BD148" i="2"/>
  <c r="BD105" i="2"/>
  <c r="BD109" i="2" s="1"/>
  <c r="BE134" i="2"/>
  <c r="BE93" i="2" s="1"/>
  <c r="BE94" i="2" s="1"/>
  <c r="BD114" i="2" l="1"/>
  <c r="BD113" i="2"/>
  <c r="K108" i="3" s="1"/>
  <c r="BD110" i="2"/>
  <c r="BD111" i="2" s="1"/>
  <c r="BE144" i="2"/>
  <c r="BE152" i="2"/>
  <c r="BD79" i="2"/>
  <c r="BD81" i="2" s="1"/>
  <c r="BD53" i="2"/>
  <c r="BE95" i="2"/>
  <c r="BE76" i="2"/>
  <c r="BE135" i="2"/>
  <c r="BE48" i="2" s="1"/>
  <c r="BE49" i="2" s="1"/>
  <c r="BE50" i="2" s="1"/>
  <c r="BD56" i="2" l="1"/>
  <c r="L52" i="3" s="1"/>
  <c r="L49" i="3"/>
  <c r="L77" i="3"/>
  <c r="BD83" i="2"/>
  <c r="BF139" i="2"/>
  <c r="BF140" i="2" s="1"/>
  <c r="BF26" i="2" s="1"/>
  <c r="BF27" i="2" s="1"/>
  <c r="BF131" i="2"/>
  <c r="BE153" i="2"/>
  <c r="L79" i="3" l="1"/>
  <c r="BD36" i="2"/>
  <c r="BE82" i="2"/>
  <c r="BE145" i="2" s="1"/>
  <c r="BE77" i="2" s="1"/>
  <c r="BF141" i="2"/>
  <c r="BG138" i="2" s="1"/>
  <c r="BE106" i="2"/>
  <c r="BE96" i="2"/>
  <c r="BE97" i="2" s="1"/>
  <c r="BE147" i="2" s="1"/>
  <c r="BE154" i="2"/>
  <c r="BF151" i="2" s="1"/>
  <c r="BE105" i="2" l="1"/>
  <c r="BE148" i="2"/>
  <c r="BF144" i="2" s="1"/>
  <c r="BD39" i="2"/>
  <c r="L32" i="3"/>
  <c r="BE53" i="2"/>
  <c r="BF28" i="2"/>
  <c r="BF29" i="2" s="1"/>
  <c r="BE98" i="2"/>
  <c r="BE99" i="2" s="1"/>
  <c r="BE100" i="2" s="1"/>
  <c r="BE101" i="2" s="1"/>
  <c r="BE107" i="2"/>
  <c r="BF152" i="2" l="1"/>
  <c r="L35" i="3"/>
  <c r="BD42" i="2"/>
  <c r="BF63" i="2"/>
  <c r="BF66" i="2" s="1"/>
  <c r="BF55" i="2"/>
  <c r="BF31" i="2"/>
  <c r="BF88" i="2"/>
  <c r="BF92" i="2" s="1"/>
  <c r="BF30" i="2"/>
  <c r="BE78" i="2"/>
  <c r="BE108" i="2"/>
  <c r="BE109" i="2" s="1"/>
  <c r="BD58" i="2" l="1"/>
  <c r="L38" i="3"/>
  <c r="L54" i="3" s="1"/>
  <c r="BF133" i="2"/>
  <c r="BE114" i="2"/>
  <c r="BE113" i="2"/>
  <c r="BE110" i="2"/>
  <c r="BE111" i="2" s="1"/>
  <c r="BE79" i="2"/>
  <c r="BE54" i="2"/>
  <c r="BE56" i="2" s="1"/>
  <c r="BE81" i="2" l="1"/>
  <c r="BE83" i="2" s="1"/>
  <c r="BF82" i="2" s="1"/>
  <c r="BF134" i="2"/>
  <c r="BF93" i="2" s="1"/>
  <c r="BF94" i="2" s="1"/>
  <c r="BF95" i="2" l="1"/>
  <c r="BE36" i="2"/>
  <c r="BE39" i="2" s="1"/>
  <c r="BE42" i="2" s="1"/>
  <c r="BE58" i="2" s="1"/>
  <c r="BF76" i="2"/>
  <c r="BF135" i="2"/>
  <c r="BG139" i="2" l="1"/>
  <c r="BG140" i="2" s="1"/>
  <c r="BF48" i="2"/>
  <c r="BF49" i="2" s="1"/>
  <c r="BF50" i="2" s="1"/>
  <c r="BG131" i="2"/>
  <c r="BF145" i="2"/>
  <c r="BF153" i="2"/>
  <c r="BF105" i="2" l="1"/>
  <c r="BF77" i="2"/>
  <c r="BF154" i="2"/>
  <c r="BG151" i="2" s="1"/>
  <c r="BF106" i="2"/>
  <c r="BF96" i="2"/>
  <c r="BF97" i="2" s="1"/>
  <c r="BF147" i="2" s="1"/>
  <c r="BG141" i="2"/>
  <c r="BH138" i="2" s="1"/>
  <c r="BG26" i="2"/>
  <c r="BG27" i="2" s="1"/>
  <c r="BF53" i="2" l="1"/>
  <c r="BF107" i="2"/>
  <c r="BF98" i="2"/>
  <c r="BF99" i="2" s="1"/>
  <c r="BF100" i="2" s="1"/>
  <c r="BF101" i="2" s="1"/>
  <c r="BF148" i="2"/>
  <c r="BF78" i="2" l="1"/>
  <c r="BF108" i="2"/>
  <c r="BF109" i="2" s="1"/>
  <c r="BG28" i="2"/>
  <c r="BG29" i="2" s="1"/>
  <c r="BG144" i="2"/>
  <c r="BG152" i="2"/>
  <c r="BG88" i="2" l="1"/>
  <c r="BG92" i="2" s="1"/>
  <c r="BG30" i="2"/>
  <c r="BG31" i="2"/>
  <c r="BG55" i="2"/>
  <c r="BG63" i="2"/>
  <c r="BG66" i="2" s="1"/>
  <c r="BF114" i="2"/>
  <c r="BF113" i="2"/>
  <c r="BF110" i="2"/>
  <c r="BF111" i="2" s="1"/>
  <c r="BF79" i="2"/>
  <c r="BF54" i="2"/>
  <c r="BF56" i="2" s="1"/>
  <c r="BF81" i="2" l="1"/>
  <c r="BF83" i="2" s="1"/>
  <c r="BF36" i="2" s="1"/>
  <c r="BF39" i="2" s="1"/>
  <c r="BF42" i="2" s="1"/>
  <c r="BF58" i="2" s="1"/>
  <c r="BG133" i="2"/>
  <c r="BG82" i="2" l="1"/>
  <c r="BG134" i="2"/>
  <c r="BG93" i="2" s="1"/>
  <c r="BG94" i="2" s="1"/>
  <c r="BG95" i="2" l="1"/>
  <c r="BG135" i="2"/>
  <c r="BH139" i="2" s="1"/>
  <c r="BG76" i="2"/>
  <c r="BH131" i="2" l="1"/>
  <c r="BG48" i="2"/>
  <c r="BG49" i="2" s="1"/>
  <c r="BG50" i="2" s="1"/>
  <c r="BG145" i="2"/>
  <c r="BG153" i="2"/>
  <c r="BH140" i="2"/>
  <c r="BH26" i="2" s="1"/>
  <c r="BH27" i="2" s="1"/>
  <c r="BH141" i="2" l="1"/>
  <c r="BI138" i="2" s="1"/>
  <c r="BG106" i="2"/>
  <c r="BG96" i="2"/>
  <c r="BG97" i="2" s="1"/>
  <c r="BG147" i="2" s="1"/>
  <c r="BG154" i="2"/>
  <c r="BH151" i="2" s="1"/>
  <c r="BG105" i="2"/>
  <c r="BG77" i="2"/>
  <c r="BG53" i="2" l="1"/>
  <c r="BG107" i="2"/>
  <c r="BG98" i="2"/>
  <c r="BG99" i="2" s="1"/>
  <c r="BG100" i="2" s="1"/>
  <c r="BG101" i="2" s="1"/>
  <c r="BG148" i="2"/>
  <c r="BH28" i="2"/>
  <c r="BH29" i="2" s="1"/>
  <c r="BH31" i="2" l="1"/>
  <c r="BH88" i="2"/>
  <c r="BH92" i="2" s="1"/>
  <c r="BH30" i="2"/>
  <c r="BH55" i="2"/>
  <c r="BH63" i="2"/>
  <c r="BH66" i="2" s="1"/>
  <c r="BH144" i="2"/>
  <c r="BH152" i="2"/>
  <c r="BG108" i="2"/>
  <c r="BG109" i="2" s="1"/>
  <c r="BG78" i="2"/>
  <c r="BG114" i="2" l="1"/>
  <c r="BG113" i="2"/>
  <c r="BG110" i="2"/>
  <c r="BG111" i="2" s="1"/>
  <c r="BH133" i="2"/>
  <c r="BG79" i="2"/>
  <c r="BG54" i="2"/>
  <c r="BG56" i="2" s="1"/>
  <c r="BG81" i="2" l="1"/>
  <c r="BG83" i="2" s="1"/>
  <c r="BG36" i="2" s="1"/>
  <c r="BG39" i="2" s="1"/>
  <c r="BG42" i="2" s="1"/>
  <c r="BG58" i="2" s="1"/>
  <c r="BH134" i="2"/>
  <c r="BH93" i="2" s="1"/>
  <c r="BH94" i="2" s="1"/>
  <c r="BH95" i="2" l="1"/>
  <c r="BH82" i="2"/>
  <c r="BH76" i="2"/>
  <c r="BH135" i="2"/>
  <c r="BH48" i="2" l="1"/>
  <c r="BH49" i="2" s="1"/>
  <c r="BH50" i="2" s="1"/>
  <c r="BI139" i="2"/>
  <c r="BI131" i="2"/>
  <c r="BH145" i="2"/>
  <c r="BH153" i="2"/>
  <c r="BH77" i="2" l="1"/>
  <c r="BH53" i="2" s="1"/>
  <c r="BH105" i="2"/>
  <c r="BH96" i="2"/>
  <c r="BH97" i="2" s="1"/>
  <c r="BH147" i="2" s="1"/>
  <c r="BH106" i="2"/>
  <c r="BH154" i="2"/>
  <c r="BI151" i="2" s="1"/>
  <c r="BI140" i="2"/>
  <c r="BI26" i="2" s="1"/>
  <c r="BI27" i="2" s="1"/>
  <c r="BI28" i="2" l="1"/>
  <c r="BI29" i="2" s="1"/>
  <c r="BH148" i="2"/>
  <c r="BH98" i="2"/>
  <c r="BH99" i="2" s="1"/>
  <c r="BH100" i="2" s="1"/>
  <c r="BH101" i="2" s="1"/>
  <c r="BH107" i="2"/>
  <c r="BI141" i="2"/>
  <c r="BJ138" i="2" s="1"/>
  <c r="BI63" i="2" l="1"/>
  <c r="BI66" i="2" s="1"/>
  <c r="BI55" i="2"/>
  <c r="BI30" i="2"/>
  <c r="BI31" i="2"/>
  <c r="BI88" i="2"/>
  <c r="BI92" i="2" s="1"/>
  <c r="BH108" i="2"/>
  <c r="BH109" i="2" s="1"/>
  <c r="BH78" i="2"/>
  <c r="BI152" i="2"/>
  <c r="BI144" i="2"/>
  <c r="BI133" i="2" l="1"/>
  <c r="BI134" i="2" s="1"/>
  <c r="BI93" i="2" s="1"/>
  <c r="BI94" i="2" s="1"/>
  <c r="BH114" i="2"/>
  <c r="BH113" i="2"/>
  <c r="BH110" i="2"/>
  <c r="BH111" i="2" s="1"/>
  <c r="BH79" i="2"/>
  <c r="BH81" i="2" s="1"/>
  <c r="BH83" i="2" s="1"/>
  <c r="BH54" i="2"/>
  <c r="BH56" i="2" s="1"/>
  <c r="BI95" i="2" l="1"/>
  <c r="BI153" i="2" s="1"/>
  <c r="BI96" i="2" s="1"/>
  <c r="BI97" i="2" s="1"/>
  <c r="BI147" i="2" s="1"/>
  <c r="BI135" i="2"/>
  <c r="BJ131" i="2" s="1"/>
  <c r="BI76" i="2"/>
  <c r="BH36" i="2"/>
  <c r="BH39" i="2" s="1"/>
  <c r="BH42" i="2" s="1"/>
  <c r="BH58" i="2" s="1"/>
  <c r="BI82" i="2"/>
  <c r="BI145" i="2" s="1"/>
  <c r="BI154" i="2" l="1"/>
  <c r="BJ151" i="2" s="1"/>
  <c r="BI106" i="2"/>
  <c r="BI48" i="2"/>
  <c r="BI49" i="2" s="1"/>
  <c r="BI50" i="2" s="1"/>
  <c r="BJ139" i="2"/>
  <c r="BJ140" i="2" s="1"/>
  <c r="BJ26" i="2" s="1"/>
  <c r="BI105" i="2"/>
  <c r="BI77" i="2"/>
  <c r="BI53" i="2" s="1"/>
  <c r="BI148" i="2"/>
  <c r="BI107" i="2"/>
  <c r="BI98" i="2"/>
  <c r="BI99" i="2" s="1"/>
  <c r="BI100" i="2" s="1"/>
  <c r="BI101" i="2" s="1"/>
  <c r="BJ27" i="2" l="1"/>
  <c r="BJ28" i="2" s="1"/>
  <c r="BJ29" i="2" s="1"/>
  <c r="BJ141" i="2"/>
  <c r="BK138" i="2" s="1"/>
  <c r="BJ144" i="2"/>
  <c r="BJ152" i="2"/>
  <c r="BI108" i="2"/>
  <c r="BI109" i="2" s="1"/>
  <c r="BI78" i="2"/>
  <c r="BJ88" i="2" l="1"/>
  <c r="BJ92" i="2" s="1"/>
  <c r="BJ30" i="2"/>
  <c r="BJ63" i="2"/>
  <c r="BJ66" i="2" s="1"/>
  <c r="BJ31" i="2"/>
  <c r="BJ55" i="2"/>
  <c r="BI79" i="2"/>
  <c r="BI81" i="2" s="1"/>
  <c r="BI83" i="2" s="1"/>
  <c r="BI54" i="2"/>
  <c r="BI56" i="2" s="1"/>
  <c r="BI114" i="2"/>
  <c r="BI113" i="2"/>
  <c r="BI110" i="2"/>
  <c r="BI111" i="2" s="1"/>
  <c r="BJ133" i="2" l="1"/>
  <c r="BJ134" i="2" s="1"/>
  <c r="BJ76" i="2" s="1"/>
  <c r="BI36" i="2"/>
  <c r="BI39" i="2" s="1"/>
  <c r="BI42" i="2" s="1"/>
  <c r="BI58" i="2" s="1"/>
  <c r="BJ82" i="2"/>
  <c r="BJ93" i="2" l="1"/>
  <c r="BJ94" i="2" s="1"/>
  <c r="BJ135" i="2"/>
  <c r="BK131" i="2" s="1"/>
  <c r="BJ95" i="2" l="1"/>
  <c r="BK139" i="2"/>
  <c r="BK140" i="2" s="1"/>
  <c r="BK26" i="2" s="1"/>
  <c r="BK27" i="2" s="1"/>
  <c r="BK28" i="2" s="1"/>
  <c r="BK29" i="2" s="1"/>
  <c r="BJ48" i="2"/>
  <c r="BJ49" i="2" s="1"/>
  <c r="BJ50" i="2" s="1"/>
  <c r="BK141" i="2" l="1"/>
  <c r="BL138" i="2" s="1"/>
  <c r="BJ153" i="2"/>
  <c r="BJ145" i="2"/>
  <c r="BK63" i="2"/>
  <c r="BK66" i="2" s="1"/>
  <c r="BK55" i="2"/>
  <c r="BK30" i="2"/>
  <c r="BK88" i="2"/>
  <c r="BK92" i="2" s="1"/>
  <c r="BK31" i="2"/>
  <c r="BJ154" i="2" l="1"/>
  <c r="BK151" i="2" s="1"/>
  <c r="BJ96" i="2"/>
  <c r="BJ97" i="2" s="1"/>
  <c r="BJ147" i="2" s="1"/>
  <c r="BJ148" i="2" s="1"/>
  <c r="BJ106" i="2"/>
  <c r="BK133" i="2"/>
  <c r="BK134" i="2" s="1"/>
  <c r="BK93" i="2" s="1"/>
  <c r="BK94" i="2" s="1"/>
  <c r="BJ105" i="2"/>
  <c r="BJ77" i="2"/>
  <c r="BJ53" i="2" s="1"/>
  <c r="BK95" i="2" l="1"/>
  <c r="BK144" i="2"/>
  <c r="BK152" i="2"/>
  <c r="BJ98" i="2"/>
  <c r="BJ99" i="2" s="1"/>
  <c r="BJ100" i="2" s="1"/>
  <c r="BJ101" i="2" s="1"/>
  <c r="BJ107" i="2"/>
  <c r="BK76" i="2"/>
  <c r="BK135" i="2"/>
  <c r="BK48" i="2" s="1"/>
  <c r="BK49" i="2" s="1"/>
  <c r="BK50" i="2" s="1"/>
  <c r="BK153" i="2" l="1"/>
  <c r="BK154" i="2" s="1"/>
  <c r="BL151" i="2" s="1"/>
  <c r="BJ78" i="2"/>
  <c r="BJ108" i="2"/>
  <c r="BJ109" i="2" s="1"/>
  <c r="BL139" i="2"/>
  <c r="BL140" i="2" s="1"/>
  <c r="BL26" i="2" s="1"/>
  <c r="BL131" i="2"/>
  <c r="BK96" i="2" l="1"/>
  <c r="BK97" i="2" s="1"/>
  <c r="BK147" i="2" s="1"/>
  <c r="BK98" i="2" s="1"/>
  <c r="BK99" i="2" s="1"/>
  <c r="BK100" i="2" s="1"/>
  <c r="BK101" i="2" s="1"/>
  <c r="BK106" i="2"/>
  <c r="BJ79" i="2"/>
  <c r="BJ81" i="2" s="1"/>
  <c r="BJ83" i="2" s="1"/>
  <c r="BJ54" i="2"/>
  <c r="BJ56" i="2" s="1"/>
  <c r="BJ114" i="2"/>
  <c r="BJ113" i="2"/>
  <c r="BJ110" i="2"/>
  <c r="BJ111" i="2" s="1"/>
  <c r="BL27" i="2"/>
  <c r="BL28" i="2" s="1"/>
  <c r="BL29" i="2" s="1"/>
  <c r="BL141" i="2"/>
  <c r="BM138" i="2" s="1"/>
  <c r="BK107" i="2" l="1"/>
  <c r="BJ36" i="2"/>
  <c r="BJ39" i="2" s="1"/>
  <c r="BJ42" i="2" s="1"/>
  <c r="BJ58" i="2" s="1"/>
  <c r="BK82" i="2"/>
  <c r="BK145" i="2" s="1"/>
  <c r="BL31" i="2"/>
  <c r="BL88" i="2"/>
  <c r="BL92" i="2" s="1"/>
  <c r="BL55" i="2"/>
  <c r="BL63" i="2"/>
  <c r="BL66" i="2" s="1"/>
  <c r="BL30" i="2"/>
  <c r="BK78" i="2"/>
  <c r="BK108" i="2"/>
  <c r="BL133" i="2" l="1"/>
  <c r="BL134" i="2" s="1"/>
  <c r="BL76" i="2" s="1"/>
  <c r="BK148" i="2"/>
  <c r="BK77" i="2"/>
  <c r="BK53" i="2" s="1"/>
  <c r="BK105" i="2"/>
  <c r="BK109" i="2" s="1"/>
  <c r="BK54" i="2"/>
  <c r="BK113" i="2" l="1"/>
  <c r="BK114" i="2"/>
  <c r="BK110" i="2"/>
  <c r="BK111" i="2" s="1"/>
  <c r="BK56" i="2"/>
  <c r="BK79" i="2"/>
  <c r="BK81" i="2" s="1"/>
  <c r="BK83" i="2" s="1"/>
  <c r="BL82" i="2" s="1"/>
  <c r="BL144" i="2"/>
  <c r="BL152" i="2"/>
  <c r="BL93" i="2"/>
  <c r="BL94" i="2" s="1"/>
  <c r="BL135" i="2"/>
  <c r="BM131" i="2" s="1"/>
  <c r="BL95" i="2" l="1"/>
  <c r="BL153" i="2" s="1"/>
  <c r="BL48" i="2"/>
  <c r="BL49" i="2" s="1"/>
  <c r="BL50" i="2" s="1"/>
  <c r="BK36" i="2"/>
  <c r="BK39" i="2" s="1"/>
  <c r="BK42" i="2" s="1"/>
  <c r="BK58" i="2" s="1"/>
  <c r="BM139" i="2"/>
  <c r="BM140" i="2" s="1"/>
  <c r="BM26" i="2" s="1"/>
  <c r="BM27" i="2" s="1"/>
  <c r="BM28" i="2" s="1"/>
  <c r="BM29" i="2" s="1"/>
  <c r="BM141" i="2" l="1"/>
  <c r="BN138" i="2" s="1"/>
  <c r="BL154" i="2"/>
  <c r="BM151" i="2" s="1"/>
  <c r="BL106" i="2"/>
  <c r="BL96" i="2"/>
  <c r="BL97" i="2" s="1"/>
  <c r="BL147" i="2" s="1"/>
  <c r="BL145" i="2"/>
  <c r="BM88" i="2"/>
  <c r="BM92" i="2" s="1"/>
  <c r="BM55" i="2"/>
  <c r="BM31" i="2"/>
  <c r="BM30" i="2"/>
  <c r="BM63" i="2"/>
  <c r="BM66" i="2" s="1"/>
  <c r="BM133" i="2" l="1"/>
  <c r="BM134" i="2" s="1"/>
  <c r="BM93" i="2" s="1"/>
  <c r="BM94" i="2" s="1"/>
  <c r="BL107" i="2"/>
  <c r="BL98" i="2"/>
  <c r="BL99" i="2" s="1"/>
  <c r="BL100" i="2" s="1"/>
  <c r="BL101" i="2" s="1"/>
  <c r="BM95" i="2" l="1"/>
  <c r="BM135" i="2"/>
  <c r="BN139" i="2" s="1"/>
  <c r="BM76" i="2"/>
  <c r="BL108" i="2"/>
  <c r="BL78" i="2"/>
  <c r="BL54" i="2" s="1"/>
  <c r="BN131" i="2" l="1"/>
  <c r="BM48" i="2"/>
  <c r="BM49" i="2" s="1"/>
  <c r="BM50" i="2" s="1"/>
  <c r="BN140" i="2"/>
  <c r="BN26" i="2" s="1"/>
  <c r="BN27" i="2" s="1"/>
  <c r="BN28" i="2" l="1"/>
  <c r="BN29" i="2" s="1"/>
  <c r="BN141" i="2"/>
  <c r="BO138" i="2" s="1"/>
  <c r="BN63" i="2" l="1"/>
  <c r="BN66" i="2" s="1"/>
  <c r="BN55" i="2"/>
  <c r="BN88" i="2"/>
  <c r="BN92" i="2" s="1"/>
  <c r="BN30" i="2"/>
  <c r="BN31" i="2"/>
  <c r="BN133" i="2" l="1"/>
  <c r="BN134" i="2" s="1"/>
  <c r="BN93" i="2" s="1"/>
  <c r="BN94" i="2" s="1"/>
  <c r="BN95" i="2" l="1"/>
  <c r="BN76" i="2"/>
  <c r="BN135" i="2"/>
  <c r="BN48" i="2" l="1"/>
  <c r="BN49" i="2" s="1"/>
  <c r="BN50" i="2" s="1"/>
  <c r="BO131" i="2"/>
  <c r="BO139" i="2"/>
  <c r="BO140" i="2" s="1"/>
  <c r="BO141" i="2" l="1"/>
  <c r="BP138" i="2" s="1"/>
  <c r="BO26" i="2"/>
  <c r="BO27" i="2" s="1"/>
  <c r="L23" i="3" l="1"/>
  <c r="BO28" i="2" l="1"/>
  <c r="L25" i="3" s="1"/>
  <c r="L24" i="3"/>
  <c r="BO29" i="2" l="1"/>
  <c r="L59" i="3" s="1"/>
  <c r="L62" i="3" l="1"/>
  <c r="BO31" i="2"/>
  <c r="BO88" i="2"/>
  <c r="BO92" i="2" s="1"/>
  <c r="BO55" i="2"/>
  <c r="BO63" i="2"/>
  <c r="BO66" i="2" s="1"/>
  <c r="BO30" i="2"/>
  <c r="L84" i="3"/>
  <c r="L26" i="3"/>
  <c r="L27" i="3" s="1"/>
  <c r="BO133" i="2" l="1"/>
  <c r="L88" i="3"/>
  <c r="BO134" i="2" l="1"/>
  <c r="BO76" i="2" s="1"/>
  <c r="L72" i="3" s="1"/>
  <c r="BO135" i="2" l="1"/>
  <c r="BO48" i="2" s="1"/>
  <c r="BO49" i="2" s="1"/>
  <c r="BO50" i="2" s="1"/>
  <c r="BO93" i="2"/>
  <c r="BO94" i="2" s="1"/>
  <c r="BO95" i="2" l="1"/>
  <c r="L90" i="3" s="1"/>
  <c r="BP131" i="2"/>
  <c r="BP139" i="2"/>
  <c r="BP140" i="2" s="1"/>
  <c r="BP26" i="2" s="1"/>
  <c r="BP27" i="2" s="1"/>
  <c r="L89" i="3"/>
  <c r="BP141" i="2" l="1"/>
  <c r="BQ138" i="2" s="1"/>
  <c r="BP28" i="2"/>
  <c r="BP29" i="2" l="1"/>
  <c r="BP55" i="2" l="1"/>
  <c r="M51" i="3" s="1"/>
  <c r="BP63" i="2"/>
  <c r="BP66" i="2" s="1"/>
  <c r="BP30" i="2"/>
  <c r="BP31" i="2"/>
  <c r="L109" i="3" s="1"/>
  <c r="BP88" i="2"/>
  <c r="BP92" i="2" s="1"/>
  <c r="BP133" i="2" l="1"/>
  <c r="BP134" i="2" l="1"/>
  <c r="BP93" i="2" s="1"/>
  <c r="BP94" i="2" s="1"/>
  <c r="BP95" i="2" l="1"/>
  <c r="BP135" i="2"/>
  <c r="BQ131" i="2" s="1"/>
  <c r="BP76" i="2"/>
  <c r="BP48" i="2" l="1"/>
  <c r="BP49" i="2" s="1"/>
  <c r="BQ139" i="2"/>
  <c r="BQ140" i="2" s="1"/>
  <c r="BQ26" i="2" s="1"/>
  <c r="BQ27" i="2" s="1"/>
  <c r="M44" i="3"/>
  <c r="BQ141" i="2" l="1"/>
  <c r="BR138" i="2" s="1"/>
  <c r="M45" i="3"/>
  <c r="BP50" i="2"/>
  <c r="M46" i="3" s="1"/>
  <c r="BQ28" i="2" l="1"/>
  <c r="BQ29" i="2" s="1"/>
  <c r="BQ63" i="2" l="1"/>
  <c r="BQ66" i="2" s="1"/>
  <c r="BQ55" i="2"/>
  <c r="BQ30" i="2"/>
  <c r="BQ31" i="2"/>
  <c r="BQ88" i="2"/>
  <c r="BQ92" i="2" s="1"/>
  <c r="BQ133" i="2" l="1"/>
  <c r="BQ134" i="2" l="1"/>
  <c r="BQ93" i="2" s="1"/>
  <c r="BQ94" i="2" s="1"/>
  <c r="BQ95" i="2" l="1"/>
  <c r="BQ76" i="2"/>
  <c r="BQ135" i="2"/>
  <c r="BR139" i="2" s="1"/>
  <c r="BQ48" i="2" l="1"/>
  <c r="BQ49" i="2" s="1"/>
  <c r="BQ50" i="2" s="1"/>
  <c r="BR131" i="2"/>
  <c r="BR140" i="2"/>
  <c r="BR26" i="2" s="1"/>
  <c r="BR27" i="2" s="1"/>
  <c r="BR141" i="2" l="1"/>
  <c r="BS138" i="2" s="1"/>
  <c r="BR28" i="2" l="1"/>
  <c r="BR29" i="2" l="1"/>
  <c r="BR30" i="2" l="1"/>
  <c r="BR55" i="2"/>
  <c r="BR88" i="2"/>
  <c r="BR92" i="2" s="1"/>
  <c r="BR31" i="2"/>
  <c r="BR63" i="2"/>
  <c r="BR66" i="2" s="1"/>
  <c r="BR133" i="2" l="1"/>
  <c r="BR134" i="2" l="1"/>
  <c r="BR93" i="2" s="1"/>
  <c r="BR94" i="2" s="1"/>
  <c r="BR95" i="2" l="1"/>
  <c r="BR76" i="2"/>
  <c r="BR135" i="2"/>
  <c r="BR48" i="2" s="1"/>
  <c r="BR49" i="2" s="1"/>
  <c r="BR50" i="2" s="1"/>
  <c r="BS131" i="2" l="1"/>
  <c r="BS139" i="2"/>
  <c r="BS140" i="2" s="1"/>
  <c r="BS26" i="2" s="1"/>
  <c r="BS27" i="2" s="1"/>
  <c r="BS141" i="2" l="1"/>
  <c r="BT138" i="2" s="1"/>
  <c r="BS28" i="2"/>
  <c r="BS29" i="2" l="1"/>
  <c r="BS30" i="2" l="1"/>
  <c r="BS63" i="2"/>
  <c r="BS66" i="2" s="1"/>
  <c r="BS88" i="2"/>
  <c r="BS92" i="2" s="1"/>
  <c r="BS55" i="2"/>
  <c r="BS31" i="2"/>
  <c r="BS133" i="2" l="1"/>
  <c r="BS134" i="2" l="1"/>
  <c r="BS76" i="2" s="1"/>
  <c r="BS135" i="2" l="1"/>
  <c r="BS93" i="2"/>
  <c r="BS94" i="2" s="1"/>
  <c r="BS95" i="2" l="1"/>
  <c r="BT131" i="2"/>
  <c r="BS48" i="2"/>
  <c r="BS49" i="2" s="1"/>
  <c r="BS50" i="2" s="1"/>
  <c r="BT139" i="2"/>
  <c r="BT140" i="2" l="1"/>
  <c r="BT26" i="2" s="1"/>
  <c r="BT27" i="2" s="1"/>
  <c r="BT141" i="2" l="1"/>
  <c r="BU138" i="2" s="1"/>
  <c r="BT28" i="2" l="1"/>
  <c r="BT29" i="2" s="1"/>
  <c r="BT55" i="2" l="1"/>
  <c r="BT63" i="2"/>
  <c r="BT66" i="2" s="1"/>
  <c r="BT31" i="2"/>
  <c r="BT88" i="2"/>
  <c r="BT92" i="2" s="1"/>
  <c r="BT30" i="2"/>
  <c r="BT133" i="2" l="1"/>
  <c r="BT134" i="2" l="1"/>
  <c r="BT93" i="2" s="1"/>
  <c r="BT94" i="2" s="1"/>
  <c r="BT95" i="2" l="1"/>
  <c r="BT135" i="2"/>
  <c r="BU131" i="2" s="1"/>
  <c r="BT76" i="2"/>
  <c r="BU139" i="2" l="1"/>
  <c r="BU140" i="2" s="1"/>
  <c r="BU26" i="2" s="1"/>
  <c r="BU27" i="2" s="1"/>
  <c r="BT48" i="2"/>
  <c r="BT49" i="2" s="1"/>
  <c r="BT50" i="2" s="1"/>
  <c r="BU28" i="2" l="1"/>
  <c r="BU29" i="2" s="1"/>
  <c r="BU141" i="2"/>
  <c r="BV138" i="2" s="1"/>
  <c r="BU63" i="2" l="1"/>
  <c r="BU66" i="2" s="1"/>
  <c r="BU55" i="2"/>
  <c r="BU88" i="2"/>
  <c r="BU92" i="2" s="1"/>
  <c r="BU30" i="2"/>
  <c r="BU31" i="2"/>
  <c r="BU133" i="2" l="1"/>
  <c r="BU134" i="2" s="1"/>
  <c r="BU93" i="2" s="1"/>
  <c r="BU94" i="2" s="1"/>
  <c r="BU95" i="2" l="1"/>
  <c r="BU76" i="2"/>
  <c r="BU135" i="2"/>
  <c r="BU48" i="2" s="1"/>
  <c r="BU49" i="2" s="1"/>
  <c r="BU50" i="2" s="1"/>
  <c r="BV131" i="2" l="1"/>
  <c r="BV139" i="2"/>
  <c r="BV140" i="2" s="1"/>
  <c r="BV26" i="2" s="1"/>
  <c r="BV27" i="2" l="1"/>
  <c r="BV28" i="2" s="1"/>
  <c r="BV29" i="2" s="1"/>
  <c r="BV141" i="2"/>
  <c r="BW138" i="2" s="1"/>
  <c r="BV63" i="2" l="1"/>
  <c r="BV66" i="2" s="1"/>
  <c r="BV88" i="2"/>
  <c r="BV92" i="2" s="1"/>
  <c r="BV55" i="2"/>
  <c r="BV31" i="2"/>
  <c r="BV30" i="2"/>
  <c r="BV133" i="2" l="1"/>
  <c r="BV134" i="2" s="1"/>
  <c r="BV93" i="2" s="1"/>
  <c r="BV94" i="2" s="1"/>
  <c r="BV76" i="2" l="1"/>
  <c r="BV95" i="2"/>
  <c r="BV135" i="2"/>
  <c r="BW139" i="2" s="1"/>
  <c r="BW140" i="2" s="1"/>
  <c r="BV48" i="2" l="1"/>
  <c r="BV49" i="2" s="1"/>
  <c r="BV50" i="2" s="1"/>
  <c r="BW131" i="2"/>
  <c r="BW141" i="2"/>
  <c r="BX138" i="2" s="1"/>
  <c r="BW26" i="2"/>
  <c r="BW27" i="2" l="1"/>
  <c r="BW28" i="2" s="1"/>
  <c r="BW29" i="2" s="1"/>
  <c r="BW30" i="2" l="1"/>
  <c r="BW31" i="2"/>
  <c r="BW55" i="2"/>
  <c r="BW63" i="2"/>
  <c r="BW66" i="2" s="1"/>
  <c r="BW88" i="2"/>
  <c r="BW92" i="2" s="1"/>
  <c r="BW133" i="2" l="1"/>
  <c r="BW134" i="2" s="1"/>
  <c r="BW135" i="2" s="1"/>
  <c r="BW48" i="2" s="1"/>
  <c r="BW49" i="2" s="1"/>
  <c r="BW50" i="2" s="1"/>
  <c r="BW76" i="2" l="1"/>
  <c r="BW93" i="2"/>
  <c r="BW94" i="2" s="1"/>
  <c r="BX131" i="2"/>
  <c r="BX139" i="2"/>
  <c r="BX140" i="2" s="1"/>
  <c r="BX26" i="2" s="1"/>
  <c r="BW95" i="2" l="1"/>
  <c r="BX27" i="2"/>
  <c r="BX28" i="2" s="1"/>
  <c r="BX29" i="2" s="1"/>
  <c r="BX141" i="2"/>
  <c r="BY138" i="2" s="1"/>
  <c r="BX30" i="2" l="1"/>
  <c r="BX88" i="2"/>
  <c r="BX92" i="2" s="1"/>
  <c r="BX55" i="2"/>
  <c r="BX31" i="2"/>
  <c r="BX63" i="2"/>
  <c r="BX66" i="2" s="1"/>
  <c r="BX133" i="2" l="1"/>
  <c r="BX134" i="2" s="1"/>
  <c r="BX93" i="2" s="1"/>
  <c r="BX94" i="2" s="1"/>
  <c r="BX76" i="2" l="1"/>
  <c r="BX95" i="2"/>
  <c r="BX135" i="2"/>
  <c r="BX48" i="2" s="1"/>
  <c r="BX49" i="2" s="1"/>
  <c r="BX50" i="2" s="1"/>
  <c r="BY139" i="2" l="1"/>
  <c r="BY140" i="2" s="1"/>
  <c r="BY26" i="2" s="1"/>
  <c r="BY27" i="2" s="1"/>
  <c r="BY28" i="2" s="1"/>
  <c r="BY29" i="2" s="1"/>
  <c r="BY131" i="2"/>
  <c r="BY141" i="2" l="1"/>
  <c r="BZ138" i="2" s="1"/>
  <c r="BY63" i="2"/>
  <c r="BY66" i="2" s="1"/>
  <c r="BY55" i="2"/>
  <c r="BY30" i="2"/>
  <c r="BY88" i="2"/>
  <c r="BY92" i="2" s="1"/>
  <c r="BY31" i="2"/>
  <c r="BY133" i="2" l="1"/>
  <c r="BY134" i="2" s="1"/>
  <c r="BY93" i="2" s="1"/>
  <c r="BY94" i="2" s="1"/>
  <c r="BY95" i="2" l="1"/>
  <c r="BY76" i="2"/>
  <c r="BY135" i="2"/>
  <c r="BY48" i="2" s="1"/>
  <c r="BY49" i="2" s="1"/>
  <c r="BY50" i="2" s="1"/>
  <c r="BZ139" i="2" l="1"/>
  <c r="BZ140" i="2" s="1"/>
  <c r="BZ26" i="2" s="1"/>
  <c r="BZ131" i="2"/>
  <c r="BZ27" i="2" l="1"/>
  <c r="BZ28" i="2" s="1"/>
  <c r="BZ29" i="2" s="1"/>
  <c r="BZ141" i="2"/>
  <c r="CA138" i="2" s="1"/>
  <c r="BZ55" i="2" l="1"/>
  <c r="BZ30" i="2"/>
  <c r="BZ63" i="2"/>
  <c r="BZ66" i="2" s="1"/>
  <c r="BZ31" i="2"/>
  <c r="BZ88" i="2"/>
  <c r="BZ92" i="2" s="1"/>
  <c r="BZ133" i="2" l="1"/>
  <c r="BZ134" i="2" s="1"/>
  <c r="BZ93" i="2" s="1"/>
  <c r="BZ94" i="2" s="1"/>
  <c r="BZ76" i="2" l="1"/>
  <c r="BZ95" i="2"/>
  <c r="BZ135" i="2"/>
  <c r="BZ48" i="2" s="1"/>
  <c r="BZ49" i="2" s="1"/>
  <c r="BZ50" i="2" s="1"/>
  <c r="CA139" i="2" l="1"/>
  <c r="CA140" i="2" s="1"/>
  <c r="CA26" i="2" s="1"/>
  <c r="CA27" i="2" s="1"/>
  <c r="CA131" i="2"/>
  <c r="M23" i="3" l="1"/>
  <c r="CA141" i="2"/>
  <c r="CB138" i="2" s="1"/>
  <c r="CA28" i="2"/>
  <c r="M25" i="3" s="1"/>
  <c r="M24" i="3"/>
  <c r="CA29" i="2" l="1"/>
  <c r="M59" i="3" s="1"/>
  <c r="M62" i="3" s="1"/>
  <c r="CA30" i="2" l="1"/>
  <c r="CA55" i="2"/>
  <c r="CA88" i="2"/>
  <c r="CA92" i="2" s="1"/>
  <c r="CA31" i="2"/>
  <c r="CA63" i="2"/>
  <c r="CA66" i="2" s="1"/>
  <c r="M84" i="3"/>
  <c r="M26" i="3"/>
  <c r="M27" i="3" s="1"/>
  <c r="CA133" i="2" l="1"/>
  <c r="M88" i="3"/>
  <c r="CA134" i="2" l="1"/>
  <c r="CA93" i="2" s="1"/>
  <c r="CA94" i="2" s="1"/>
  <c r="CA95" i="2" l="1"/>
  <c r="M90" i="3" s="1"/>
  <c r="CA135" i="2"/>
  <c r="CB131" i="2" s="1"/>
  <c r="CA76" i="2"/>
  <c r="M72" i="3" s="1"/>
  <c r="M89" i="3"/>
  <c r="CA48" i="2" l="1"/>
  <c r="CA49" i="2" s="1"/>
  <c r="CA50" i="2" s="1"/>
  <c r="CB139" i="2"/>
  <c r="CB140" i="2" s="1"/>
  <c r="CB26" i="2" s="1"/>
  <c r="CB27" i="2" s="1"/>
  <c r="CB141" i="2" l="1"/>
  <c r="CC138" i="2" s="1"/>
  <c r="CB28" i="2" l="1"/>
  <c r="CB29" i="2" l="1"/>
  <c r="CB31" i="2" l="1"/>
  <c r="M109" i="3" s="1"/>
  <c r="CB55" i="2"/>
  <c r="N51" i="3" s="1"/>
  <c r="CB30" i="2"/>
  <c r="CB88" i="2"/>
  <c r="CB92" i="2" s="1"/>
  <c r="CB63" i="2"/>
  <c r="CB66" i="2" s="1"/>
  <c r="CB133" i="2" l="1"/>
  <c r="CB134" i="2" l="1"/>
  <c r="CB93" i="2" s="1"/>
  <c r="CB94" i="2" s="1"/>
  <c r="CB76" i="2" l="1"/>
  <c r="CB95" i="2"/>
  <c r="CB135" i="2"/>
  <c r="CB48" i="2" s="1"/>
  <c r="CC139" i="2" l="1"/>
  <c r="CC140" i="2" s="1"/>
  <c r="CC141" i="2" s="1"/>
  <c r="CD138" i="2" s="1"/>
  <c r="CC131" i="2"/>
  <c r="N44" i="3"/>
  <c r="CB49" i="2"/>
  <c r="CC26" i="2" l="1"/>
  <c r="CC27" i="2" s="1"/>
  <c r="N45" i="3"/>
  <c r="CB50" i="2"/>
  <c r="N46" i="3" s="1"/>
  <c r="CC28" i="2" l="1"/>
  <c r="CC29" i="2" l="1"/>
  <c r="CC88" i="2" l="1"/>
  <c r="CC92" i="2" s="1"/>
  <c r="CC30" i="2"/>
  <c r="CC63" i="2"/>
  <c r="CC66" i="2" s="1"/>
  <c r="CC31" i="2"/>
  <c r="CC55" i="2"/>
  <c r="CC133" i="2" l="1"/>
  <c r="CC134" i="2" l="1"/>
  <c r="CC93" i="2" s="1"/>
  <c r="CC94" i="2" s="1"/>
  <c r="CC95" i="2" l="1"/>
  <c r="CC135" i="2"/>
  <c r="CD131" i="2" s="1"/>
  <c r="CC76" i="2"/>
  <c r="CD139" i="2" l="1"/>
  <c r="CD140" i="2" s="1"/>
  <c r="CC48" i="2"/>
  <c r="CC49" i="2" s="1"/>
  <c r="CC50" i="2" s="1"/>
  <c r="CD26" i="2"/>
  <c r="CD27" i="2" s="1"/>
  <c r="CD141" i="2" l="1"/>
  <c r="CE138" i="2" s="1"/>
  <c r="CD28" i="2"/>
  <c r="CD29" i="2" s="1"/>
  <c r="CD88" i="2" l="1"/>
  <c r="CD92" i="2" s="1"/>
  <c r="CD31" i="2"/>
  <c r="CD55" i="2"/>
  <c r="CD63" i="2"/>
  <c r="CD66" i="2" s="1"/>
  <c r="CD30" i="2"/>
  <c r="CD133" i="2" l="1"/>
  <c r="CD134" i="2" l="1"/>
  <c r="CD93" i="2" s="1"/>
  <c r="CD94" i="2" s="1"/>
  <c r="CD76" i="2" l="1"/>
  <c r="CD95" i="2"/>
  <c r="CD135" i="2"/>
  <c r="CE131" i="2" s="1"/>
  <c r="CE139" i="2" l="1"/>
  <c r="CE140" i="2" s="1"/>
  <c r="CE26" i="2" s="1"/>
  <c r="CE27" i="2" s="1"/>
  <c r="CD48" i="2"/>
  <c r="CD49" i="2" s="1"/>
  <c r="CD50" i="2" s="1"/>
  <c r="CE141" i="2" l="1"/>
  <c r="CF138" i="2" s="1"/>
  <c r="CE28" i="2" l="1"/>
  <c r="CE29" i="2" s="1"/>
  <c r="CE55" i="2" l="1"/>
  <c r="CE88" i="2"/>
  <c r="CE92" i="2" s="1"/>
  <c r="CE30" i="2"/>
  <c r="CE31" i="2"/>
  <c r="CE63" i="2"/>
  <c r="CE66" i="2" s="1"/>
  <c r="CE133" i="2" l="1"/>
  <c r="CE134" i="2" l="1"/>
  <c r="CE93" i="2" s="1"/>
  <c r="CE94" i="2" s="1"/>
  <c r="CE95" i="2" l="1"/>
  <c r="CE76" i="2"/>
  <c r="CE135" i="2"/>
  <c r="CF139" i="2" l="1"/>
  <c r="CF131" i="2"/>
  <c r="CE48" i="2"/>
  <c r="CE49" i="2" s="1"/>
  <c r="CE50" i="2" s="1"/>
  <c r="CF140" i="2" l="1"/>
  <c r="CF26" i="2" s="1"/>
  <c r="CF27" i="2" s="1"/>
  <c r="CF141" i="2" l="1"/>
  <c r="CG138" i="2" s="1"/>
  <c r="CF28" i="2" l="1"/>
  <c r="CF29" i="2" s="1"/>
  <c r="CF30" i="2" l="1"/>
  <c r="CF31" i="2"/>
  <c r="CF88" i="2"/>
  <c r="CF92" i="2" s="1"/>
  <c r="CF63" i="2"/>
  <c r="CF66" i="2" s="1"/>
  <c r="CF55" i="2"/>
  <c r="CF133" i="2" l="1"/>
  <c r="CF134" i="2" l="1"/>
  <c r="CF135" i="2" s="1"/>
  <c r="CF76" i="2" l="1"/>
  <c r="CG139" i="2"/>
  <c r="CG131" i="2"/>
  <c r="CF48" i="2"/>
  <c r="CF49" i="2" s="1"/>
  <c r="CF50" i="2" s="1"/>
  <c r="CF93" i="2"/>
  <c r="CF94" i="2" s="1"/>
  <c r="CF95" i="2" l="1"/>
  <c r="CG140" i="2"/>
  <c r="CG26" i="2" s="1"/>
  <c r="CG27" i="2" s="1"/>
  <c r="CG141" i="2" l="1"/>
  <c r="CH138" i="2" s="1"/>
  <c r="CG28" i="2"/>
  <c r="CG29" i="2" s="1"/>
  <c r="CG30" i="2" l="1"/>
  <c r="CG63" i="2"/>
  <c r="CG66" i="2" s="1"/>
  <c r="CG55" i="2"/>
  <c r="CG31" i="2"/>
  <c r="CG88" i="2"/>
  <c r="CG92" i="2" s="1"/>
  <c r="CG133" i="2" l="1"/>
  <c r="CG134" i="2" l="1"/>
  <c r="CG135" i="2" s="1"/>
  <c r="CG93" i="2" l="1"/>
  <c r="CG94" i="2" s="1"/>
  <c r="CG76" i="2"/>
  <c r="CG48" i="2"/>
  <c r="CG49" i="2" s="1"/>
  <c r="CG50" i="2" s="1"/>
  <c r="CH131" i="2"/>
  <c r="CH139" i="2"/>
  <c r="CG95" i="2" l="1"/>
  <c r="CH140" i="2"/>
  <c r="CH26" i="2" s="1"/>
  <c r="CH27" i="2" s="1"/>
  <c r="CH141" i="2" l="1"/>
  <c r="CI138" i="2" s="1"/>
  <c r="CH28" i="2"/>
  <c r="CH29" i="2" s="1"/>
  <c r="CH63" i="2" l="1"/>
  <c r="CH66" i="2" s="1"/>
  <c r="CH55" i="2"/>
  <c r="CH88" i="2"/>
  <c r="CH92" i="2" s="1"/>
  <c r="CH30" i="2"/>
  <c r="CH31" i="2"/>
  <c r="CH133" i="2" l="1"/>
  <c r="CH134" i="2" l="1"/>
  <c r="CH93" i="2" s="1"/>
  <c r="CH94" i="2" s="1"/>
  <c r="CH95" i="2" l="1"/>
  <c r="CH135" i="2"/>
  <c r="CH76" i="2"/>
  <c r="CH48" i="2" l="1"/>
  <c r="CH49" i="2" s="1"/>
  <c r="CH50" i="2" s="1"/>
  <c r="CI131" i="2"/>
  <c r="CI139" i="2"/>
  <c r="CI140" i="2" l="1"/>
  <c r="CI26" i="2" s="1"/>
  <c r="CI27" i="2" l="1"/>
  <c r="CI28" i="2" s="1"/>
  <c r="CI29" i="2" s="1"/>
  <c r="CI141" i="2"/>
  <c r="CJ138" i="2" s="1"/>
  <c r="CI55" i="2" l="1"/>
  <c r="CI30" i="2"/>
  <c r="CI88" i="2"/>
  <c r="CI92" i="2" s="1"/>
  <c r="CI133" i="2" s="1"/>
  <c r="CI31" i="2"/>
  <c r="CI63" i="2"/>
  <c r="CI66" i="2" s="1"/>
  <c r="CI134" i="2" l="1"/>
  <c r="CI76" i="2" s="1"/>
  <c r="CI135" i="2" l="1"/>
  <c r="CJ139" i="2" s="1"/>
  <c r="CI93" i="2"/>
  <c r="CI94" i="2" s="1"/>
  <c r="CI95" i="2" l="1"/>
  <c r="CI48" i="2"/>
  <c r="CI49" i="2" s="1"/>
  <c r="CI50" i="2" s="1"/>
  <c r="CJ131" i="2"/>
  <c r="CJ140" i="2"/>
  <c r="CJ26" i="2" s="1"/>
  <c r="CJ27" i="2" l="1"/>
  <c r="CJ28" i="2" s="1"/>
  <c r="CJ29" i="2" s="1"/>
  <c r="CJ141" i="2"/>
  <c r="CK138" i="2" s="1"/>
  <c r="CJ30" i="2" l="1"/>
  <c r="CJ88" i="2"/>
  <c r="CJ92" i="2" s="1"/>
  <c r="CJ31" i="2"/>
  <c r="CJ63" i="2"/>
  <c r="CJ66" i="2" s="1"/>
  <c r="CJ55" i="2"/>
  <c r="CJ133" i="2" l="1"/>
  <c r="CJ134" i="2" s="1"/>
  <c r="CJ93" i="2" s="1"/>
  <c r="CJ94" i="2" s="1"/>
  <c r="CJ95" i="2" l="1"/>
  <c r="CJ76" i="2"/>
  <c r="CJ135" i="2"/>
  <c r="CJ48" i="2" l="1"/>
  <c r="CJ49" i="2" s="1"/>
  <c r="CJ50" i="2" s="1"/>
  <c r="CK131" i="2"/>
  <c r="CK139" i="2"/>
  <c r="CK140" i="2" l="1"/>
  <c r="CK26" i="2" s="1"/>
  <c r="CK27" i="2" l="1"/>
  <c r="CK28" i="2" s="1"/>
  <c r="CK29" i="2" s="1"/>
  <c r="CK141" i="2"/>
  <c r="CL138" i="2" s="1"/>
  <c r="CK88" i="2" l="1"/>
  <c r="CK92" i="2" s="1"/>
  <c r="CK63" i="2"/>
  <c r="CK66" i="2" s="1"/>
  <c r="CK31" i="2"/>
  <c r="CK55" i="2"/>
  <c r="CK30" i="2"/>
  <c r="CK133" i="2" l="1"/>
  <c r="CK134" i="2" s="1"/>
  <c r="CK135" i="2" s="1"/>
  <c r="CL139" i="2" s="1"/>
  <c r="CL131" i="2" l="1"/>
  <c r="CK48" i="2"/>
  <c r="CK49" i="2" s="1"/>
  <c r="CK50" i="2" s="1"/>
  <c r="CK93" i="2"/>
  <c r="CK94" i="2" s="1"/>
  <c r="CK76" i="2"/>
  <c r="CL140" i="2"/>
  <c r="CL26" i="2" s="1"/>
  <c r="CK95" i="2" l="1"/>
  <c r="CL27" i="2"/>
  <c r="CL28" i="2" s="1"/>
  <c r="CL29" i="2" s="1"/>
  <c r="CL141" i="2"/>
  <c r="CM138" i="2" s="1"/>
  <c r="CL31" i="2" l="1"/>
  <c r="CL63" i="2"/>
  <c r="CL66" i="2" s="1"/>
  <c r="CL88" i="2"/>
  <c r="CL92" i="2" s="1"/>
  <c r="CL30" i="2"/>
  <c r="CL55" i="2"/>
  <c r="CL133" i="2" l="1"/>
  <c r="CL134" i="2" s="1"/>
  <c r="CL135" i="2" s="1"/>
  <c r="CM139" i="2" s="1"/>
  <c r="CL76" i="2" l="1"/>
  <c r="CL93" i="2"/>
  <c r="CL94" i="2" s="1"/>
  <c r="CL48" i="2"/>
  <c r="CL49" i="2" s="1"/>
  <c r="CL50" i="2" s="1"/>
  <c r="CM131" i="2"/>
  <c r="CM140" i="2"/>
  <c r="CM26" i="2" s="1"/>
  <c r="CM27" i="2" s="1"/>
  <c r="CL95" i="2" l="1"/>
  <c r="CM141" i="2"/>
  <c r="CN138" i="2" s="1"/>
  <c r="N23" i="3"/>
  <c r="CM28" i="2" l="1"/>
  <c r="N25" i="3" s="1"/>
  <c r="N24" i="3"/>
  <c r="CM29" i="2" l="1"/>
  <c r="N59" i="3" s="1"/>
  <c r="N62" i="3" s="1"/>
  <c r="CM63" i="2" l="1"/>
  <c r="CM66" i="2" s="1"/>
  <c r="CM55" i="2"/>
  <c r="CM30" i="2"/>
  <c r="CM88" i="2"/>
  <c r="CM92" i="2" s="1"/>
  <c r="CM31" i="2"/>
  <c r="N26" i="3"/>
  <c r="N27" i="3" s="1"/>
  <c r="N84" i="3"/>
  <c r="CM133" i="2" l="1"/>
  <c r="N88" i="3"/>
  <c r="CM134" i="2" l="1"/>
  <c r="CM135" i="2" s="1"/>
  <c r="CM93" i="2" l="1"/>
  <c r="CM94" i="2" s="1"/>
  <c r="CM76" i="2"/>
  <c r="N72" i="3" s="1"/>
  <c r="N89" i="3"/>
  <c r="CN139" i="2"/>
  <c r="CN131" i="2"/>
  <c r="CM48" i="2"/>
  <c r="CM49" i="2" s="1"/>
  <c r="CM50" i="2" s="1"/>
  <c r="CM95" i="2" l="1"/>
  <c r="N90" i="3" s="1"/>
  <c r="CN140" i="2"/>
  <c r="CN26" i="2" s="1"/>
  <c r="CN27" i="2" s="1"/>
  <c r="CN141" i="2" l="1"/>
  <c r="CO138" i="2" s="1"/>
  <c r="CN28" i="2" l="1"/>
  <c r="CN29" i="2" s="1"/>
  <c r="CN88" i="2" l="1"/>
  <c r="CN92" i="2" s="1"/>
  <c r="CN31" i="2"/>
  <c r="N109" i="3" s="1"/>
  <c r="CN55" i="2"/>
  <c r="O51" i="3" s="1"/>
  <c r="CN30" i="2"/>
  <c r="CN63" i="2"/>
  <c r="CN66" i="2" s="1"/>
  <c r="CN133" i="2" l="1"/>
  <c r="CN134" i="2" l="1"/>
  <c r="CN135" i="2" s="1"/>
  <c r="CO139" i="2" l="1"/>
  <c r="CO131" i="2"/>
  <c r="CN48" i="2"/>
  <c r="CN93" i="2"/>
  <c r="CN94" i="2" s="1"/>
  <c r="CN76" i="2"/>
  <c r="CN95" i="2" l="1"/>
  <c r="CN49" i="2"/>
  <c r="O44" i="3"/>
  <c r="CO140" i="2"/>
  <c r="CO26" i="2" s="1"/>
  <c r="CO27" i="2" s="1"/>
  <c r="CO141" i="2" l="1"/>
  <c r="CP138" i="2" s="1"/>
  <c r="CN50" i="2"/>
  <c r="O46" i="3" s="1"/>
  <c r="O45" i="3"/>
  <c r="CO28" i="2" l="1"/>
  <c r="CO29" i="2" s="1"/>
  <c r="CO55" i="2" l="1"/>
  <c r="CO30" i="2"/>
  <c r="CO31" i="2"/>
  <c r="CO88" i="2"/>
  <c r="CO92" i="2" s="1"/>
  <c r="CO63" i="2"/>
  <c r="CO66" i="2" s="1"/>
  <c r="CO133" i="2" l="1"/>
  <c r="CO134" i="2" l="1"/>
  <c r="CO93" i="2" s="1"/>
  <c r="CO94" i="2" s="1"/>
  <c r="CO76" i="2" l="1"/>
  <c r="CO95" i="2"/>
  <c r="CO135" i="2"/>
  <c r="CP139" i="2" s="1"/>
  <c r="CP131" i="2" l="1"/>
  <c r="CO48" i="2"/>
  <c r="CO49" i="2" s="1"/>
  <c r="CO50" i="2" s="1"/>
  <c r="CP140" i="2"/>
  <c r="CP26" i="2" s="1"/>
  <c r="CP27" i="2" s="1"/>
  <c r="CP141" i="2" l="1"/>
  <c r="CQ138" i="2" s="1"/>
  <c r="CP28" i="2" l="1"/>
  <c r="CP29" i="2" s="1"/>
  <c r="CP30" i="2" l="1"/>
  <c r="CP31" i="2"/>
  <c r="CP55" i="2"/>
  <c r="CP88" i="2"/>
  <c r="CP92" i="2" s="1"/>
  <c r="CP63" i="2"/>
  <c r="CP66" i="2" s="1"/>
  <c r="CP133" i="2" l="1"/>
  <c r="CP134" i="2" l="1"/>
  <c r="CP93" i="2" s="1"/>
  <c r="CP94" i="2" s="1"/>
  <c r="CP95" i="2" l="1"/>
  <c r="CP135" i="2"/>
  <c r="CQ131" i="2" s="1"/>
  <c r="CP76" i="2"/>
  <c r="CQ139" i="2" l="1"/>
  <c r="CQ140" i="2" s="1"/>
  <c r="CQ26" i="2" s="1"/>
  <c r="CQ27" i="2" s="1"/>
  <c r="CP48" i="2"/>
  <c r="CP49" i="2" s="1"/>
  <c r="CP50" i="2" s="1"/>
  <c r="CQ141" i="2" l="1"/>
  <c r="CR138" i="2" s="1"/>
  <c r="CQ28" i="2" l="1"/>
  <c r="CQ29" i="2" s="1"/>
  <c r="CQ55" i="2" l="1"/>
  <c r="CQ88" i="2"/>
  <c r="CQ92" i="2" s="1"/>
  <c r="CQ63" i="2"/>
  <c r="CQ66" i="2" s="1"/>
  <c r="CQ31" i="2"/>
  <c r="CQ30" i="2"/>
  <c r="CQ133" i="2" l="1"/>
  <c r="CQ134" i="2" l="1"/>
  <c r="CQ93" i="2" s="1"/>
  <c r="CQ94" i="2" s="1"/>
  <c r="CQ95" i="2" l="1"/>
  <c r="CQ76" i="2"/>
  <c r="CQ135" i="2"/>
  <c r="CR131" i="2" l="1"/>
  <c r="CQ48" i="2"/>
  <c r="CQ49" i="2" s="1"/>
  <c r="CQ50" i="2" s="1"/>
  <c r="CR139" i="2"/>
  <c r="CR140" i="2" l="1"/>
  <c r="CR26" i="2" s="1"/>
  <c r="CR27" i="2" s="1"/>
  <c r="CR141" i="2" l="1"/>
  <c r="CS138" i="2" s="1"/>
  <c r="CR28" i="2" l="1"/>
  <c r="CR29" i="2" s="1"/>
  <c r="CR30" i="2" l="1"/>
  <c r="CR31" i="2"/>
  <c r="CR63" i="2"/>
  <c r="CR66" i="2" s="1"/>
  <c r="CR88" i="2"/>
  <c r="CR92" i="2" s="1"/>
  <c r="CR55" i="2"/>
  <c r="CR133" i="2" l="1"/>
  <c r="CR134" i="2" l="1"/>
  <c r="CR93" i="2" s="1"/>
  <c r="CR94" i="2" s="1"/>
  <c r="CR95" i="2" l="1"/>
  <c r="CR76" i="2"/>
  <c r="CR135" i="2"/>
  <c r="CS131" i="2" l="1"/>
  <c r="CS139" i="2"/>
  <c r="CR48" i="2"/>
  <c r="CR49" i="2" s="1"/>
  <c r="CR50" i="2" s="1"/>
  <c r="CS140" i="2" l="1"/>
  <c r="CS26" i="2" s="1"/>
  <c r="CS27" i="2" l="1"/>
  <c r="CS28" i="2" s="1"/>
  <c r="CS29" i="2" s="1"/>
  <c r="CS141" i="2"/>
  <c r="CT138" i="2" s="1"/>
  <c r="CS88" i="2" l="1"/>
  <c r="CS92" i="2" s="1"/>
  <c r="CS30" i="2"/>
  <c r="CS55" i="2"/>
  <c r="CS31" i="2"/>
  <c r="CS63" i="2"/>
  <c r="CS66" i="2" s="1"/>
  <c r="CS133" i="2" l="1"/>
  <c r="CS134" i="2" s="1"/>
  <c r="CS135" i="2" s="1"/>
  <c r="CT139" i="2" s="1"/>
  <c r="CS76" i="2" l="1"/>
  <c r="CS93" i="2"/>
  <c r="CS94" i="2" s="1"/>
  <c r="CT131" i="2"/>
  <c r="CS48" i="2"/>
  <c r="CS49" i="2" s="1"/>
  <c r="CS50" i="2" s="1"/>
  <c r="CT140" i="2"/>
  <c r="CT26" i="2" s="1"/>
  <c r="CS95" i="2" l="1"/>
  <c r="CT27" i="2"/>
  <c r="CT28" i="2" s="1"/>
  <c r="CT29" i="2" s="1"/>
  <c r="CT141" i="2"/>
  <c r="CU138" i="2" s="1"/>
  <c r="CT30" i="2" l="1"/>
  <c r="CT55" i="2"/>
  <c r="CT88" i="2"/>
  <c r="CT92" i="2" s="1"/>
  <c r="CT63" i="2"/>
  <c r="CT66" i="2" s="1"/>
  <c r="CT31" i="2"/>
  <c r="CT133" i="2" l="1"/>
  <c r="CT134" i="2" s="1"/>
  <c r="CT93" i="2" s="1"/>
  <c r="CT94" i="2" s="1"/>
  <c r="CT95" i="2" l="1"/>
  <c r="CT135" i="2"/>
  <c r="CT76" i="2"/>
  <c r="CU131" i="2" l="1"/>
  <c r="CU139" i="2"/>
  <c r="CU140" i="2" s="1"/>
  <c r="CU26" i="2" s="1"/>
  <c r="CU27" i="2" s="1"/>
  <c r="CU28" i="2" s="1"/>
  <c r="CU29" i="2" s="1"/>
  <c r="CT48" i="2"/>
  <c r="CT49" i="2" s="1"/>
  <c r="CT50" i="2" s="1"/>
  <c r="CU141" i="2" l="1"/>
  <c r="CV138" i="2" s="1"/>
  <c r="CU55" i="2"/>
  <c r="CU31" i="2"/>
  <c r="CU88" i="2"/>
  <c r="CU92" i="2" s="1"/>
  <c r="CU30" i="2"/>
  <c r="CU63" i="2"/>
  <c r="CU66" i="2" s="1"/>
  <c r="CU133" i="2" l="1"/>
  <c r="CU134" i="2" s="1"/>
  <c r="CU93" i="2" s="1"/>
  <c r="CU94" i="2" s="1"/>
  <c r="CU76" i="2" l="1"/>
  <c r="CU95" i="2"/>
  <c r="CU135" i="2"/>
  <c r="CV139" i="2" s="1"/>
  <c r="CV131" i="2" l="1"/>
  <c r="CU48" i="2"/>
  <c r="CU49" i="2" s="1"/>
  <c r="CU50" i="2" s="1"/>
  <c r="CV140" i="2"/>
  <c r="CV26" i="2" s="1"/>
  <c r="CV27" i="2" l="1"/>
  <c r="CV28" i="2" s="1"/>
  <c r="CV29" i="2" s="1"/>
  <c r="CV141" i="2"/>
  <c r="CW138" i="2" s="1"/>
  <c r="CV55" i="2" l="1"/>
  <c r="CV30" i="2"/>
  <c r="CV88" i="2"/>
  <c r="CV92" i="2" s="1"/>
  <c r="CV31" i="2"/>
  <c r="CV63" i="2"/>
  <c r="CV66" i="2" s="1"/>
  <c r="CV133" i="2" l="1"/>
  <c r="CV134" i="2" s="1"/>
  <c r="CV135" i="2" s="1"/>
  <c r="CW139" i="2" s="1"/>
  <c r="CV76" i="2" l="1"/>
  <c r="CV93" i="2"/>
  <c r="CV94" i="2" s="1"/>
  <c r="CW131" i="2"/>
  <c r="CV48" i="2"/>
  <c r="CV49" i="2" s="1"/>
  <c r="CV50" i="2" s="1"/>
  <c r="CW140" i="2"/>
  <c r="CW26" i="2" s="1"/>
  <c r="CV95" i="2" l="1"/>
  <c r="CW27" i="2"/>
  <c r="CW28" i="2" s="1"/>
  <c r="CW29" i="2" s="1"/>
  <c r="CW141" i="2"/>
  <c r="CX138" i="2" s="1"/>
  <c r="CW30" i="2" l="1"/>
  <c r="CW63" i="2"/>
  <c r="CW66" i="2" s="1"/>
  <c r="CW88" i="2"/>
  <c r="CW92" i="2" s="1"/>
  <c r="CW55" i="2"/>
  <c r="CW31" i="2"/>
  <c r="CW133" i="2" l="1"/>
  <c r="CW134" i="2" s="1"/>
  <c r="CW135" i="2" s="1"/>
  <c r="CW48" i="2" s="1"/>
  <c r="CW49" i="2" s="1"/>
  <c r="CW50" i="2" s="1"/>
  <c r="CW76" i="2" l="1"/>
  <c r="CW93" i="2"/>
  <c r="CW94" i="2" s="1"/>
  <c r="CX139" i="2"/>
  <c r="CX140" i="2" s="1"/>
  <c r="CX26" i="2" s="1"/>
  <c r="CX131" i="2"/>
  <c r="CW95" i="2" l="1"/>
  <c r="CX27" i="2"/>
  <c r="CX28" i="2" s="1"/>
  <c r="CX29" i="2" s="1"/>
  <c r="CX141" i="2"/>
  <c r="CY138" i="2" s="1"/>
  <c r="CX30" i="2" l="1"/>
  <c r="CX63" i="2"/>
  <c r="CX66" i="2" s="1"/>
  <c r="CX88" i="2"/>
  <c r="CX92" i="2" s="1"/>
  <c r="CX55" i="2"/>
  <c r="CX31" i="2"/>
  <c r="I46" i="3"/>
  <c r="I49" i="3"/>
  <c r="I37" i="3"/>
  <c r="I38" i="3"/>
  <c r="I52" i="3"/>
  <c r="I51" i="3"/>
  <c r="I43" i="3"/>
  <c r="I33" i="3"/>
  <c r="I50" i="3"/>
  <c r="CX133" i="2" l="1"/>
  <c r="CX134" i="2" s="1"/>
  <c r="CX135" i="2" s="1"/>
  <c r="CX48" i="2" s="1"/>
  <c r="CX49" i="2" s="1"/>
  <c r="CX50" i="2" s="1"/>
  <c r="I54" i="3"/>
  <c r="BL105" i="2"/>
  <c r="BL109" i="2" s="1"/>
  <c r="BL77" i="2"/>
  <c r="BL79" i="2" s="1"/>
  <c r="BL81" i="2" s="1"/>
  <c r="BL148" i="2"/>
  <c r="BM144" i="2" s="1"/>
  <c r="CX76" i="2" l="1"/>
  <c r="CX93" i="2"/>
  <c r="CX94" i="2" s="1"/>
  <c r="CY131" i="2"/>
  <c r="CY139" i="2"/>
  <c r="CY140" i="2" s="1"/>
  <c r="CY26" i="2" s="1"/>
  <c r="CY27" i="2" s="1"/>
  <c r="BM152" i="2"/>
  <c r="BM153" i="2" s="1"/>
  <c r="BM106" i="2" s="1"/>
  <c r="BL110" i="2"/>
  <c r="BL111" i="2" s="1"/>
  <c r="BL113" i="2"/>
  <c r="BL114" i="2"/>
  <c r="BL83" i="2"/>
  <c r="BL53" i="2"/>
  <c r="BL56" i="2" s="1"/>
  <c r="CX95" i="2" l="1"/>
  <c r="CY141" i="2"/>
  <c r="CZ138" i="2" s="1"/>
  <c r="O23" i="3"/>
  <c r="BM154" i="2"/>
  <c r="BN151" i="2" s="1"/>
  <c r="BM96" i="2"/>
  <c r="BM97" i="2" s="1"/>
  <c r="BL36" i="2"/>
  <c r="BL39" i="2" s="1"/>
  <c r="BL42" i="2" s="1"/>
  <c r="BL58" i="2" s="1"/>
  <c r="BM82" i="2"/>
  <c r="BM145" i="2" s="1"/>
  <c r="CY28" i="2" l="1"/>
  <c r="O25" i="3" s="1"/>
  <c r="O24" i="3"/>
  <c r="BM147" i="2"/>
  <c r="CY29" i="2" l="1"/>
  <c r="O59" i="3" s="1"/>
  <c r="O62" i="3" s="1"/>
  <c r="BM107" i="2"/>
  <c r="BM98" i="2"/>
  <c r="BM105" i="2"/>
  <c r="BM77" i="2"/>
  <c r="BM148" i="2"/>
  <c r="CY30" i="2" l="1"/>
  <c r="CY63" i="2"/>
  <c r="CY66" i="2" s="1"/>
  <c r="CY55" i="2"/>
  <c r="CY31" i="2"/>
  <c r="CY88" i="2"/>
  <c r="CY92" i="2" s="1"/>
  <c r="O26" i="3"/>
  <c r="O27" i="3" s="1"/>
  <c r="O84" i="3"/>
  <c r="BN152" i="2"/>
  <c r="BN144" i="2"/>
  <c r="BM99" i="2"/>
  <c r="BM53" i="2"/>
  <c r="CY133" i="2" l="1"/>
  <c r="O88" i="3"/>
  <c r="BM100" i="2"/>
  <c r="BN153" i="2"/>
  <c r="BN154" i="2" s="1"/>
  <c r="BO151" i="2" s="1"/>
  <c r="CY134" i="2" l="1"/>
  <c r="CY93" i="2" s="1"/>
  <c r="CY94" i="2" s="1"/>
  <c r="BN106" i="2"/>
  <c r="BN96" i="2"/>
  <c r="BM101" i="2"/>
  <c r="CY95" i="2" l="1"/>
  <c r="O90" i="3" s="1"/>
  <c r="CY135" i="2"/>
  <c r="CZ139" i="2" s="1"/>
  <c r="CY76" i="2"/>
  <c r="O72" i="3" s="1"/>
  <c r="O89" i="3"/>
  <c r="BM108" i="2"/>
  <c r="BM109" i="2" s="1"/>
  <c r="BM78" i="2"/>
  <c r="BN97" i="2"/>
  <c r="CY48" i="2" l="1"/>
  <c r="CY49" i="2" s="1"/>
  <c r="CY50" i="2" s="1"/>
  <c r="CZ131" i="2"/>
  <c r="CZ140" i="2"/>
  <c r="CZ26" i="2" s="1"/>
  <c r="CZ27" i="2" s="1"/>
  <c r="BN147" i="2"/>
  <c r="BM54" i="2"/>
  <c r="BM56" i="2" s="1"/>
  <c r="BM79" i="2"/>
  <c r="BM114" i="2"/>
  <c r="BM110" i="2"/>
  <c r="BM111" i="2" s="1"/>
  <c r="BM113" i="2"/>
  <c r="CZ141" i="2" l="1"/>
  <c r="DA138" i="2" s="1"/>
  <c r="BM81" i="2"/>
  <c r="BN107" i="2"/>
  <c r="BN98" i="2"/>
  <c r="CZ28" i="2" l="1"/>
  <c r="CZ29" i="2" s="1"/>
  <c r="BN99" i="2"/>
  <c r="BM83" i="2"/>
  <c r="CZ63" i="2" l="1"/>
  <c r="CZ66" i="2" s="1"/>
  <c r="CZ31" i="2"/>
  <c r="O109" i="3" s="1"/>
  <c r="CZ88" i="2"/>
  <c r="CZ92" i="2" s="1"/>
  <c r="CZ55" i="2"/>
  <c r="P51" i="3" s="1"/>
  <c r="CZ30" i="2"/>
  <c r="BM36" i="2"/>
  <c r="BM39" i="2" s="1"/>
  <c r="BM42" i="2" s="1"/>
  <c r="BM58" i="2" s="1"/>
  <c r="BN82" i="2"/>
  <c r="BN145" i="2" s="1"/>
  <c r="BN100" i="2"/>
  <c r="BN101" i="2" s="1"/>
  <c r="CZ133" i="2" l="1"/>
  <c r="BN108" i="2"/>
  <c r="BN78" i="2"/>
  <c r="CZ134" i="2" l="1"/>
  <c r="CZ93" i="2" s="1"/>
  <c r="CZ94" i="2" s="1"/>
  <c r="BN105" i="2"/>
  <c r="BN77" i="2"/>
  <c r="BN148" i="2"/>
  <c r="BN54" i="2"/>
  <c r="CZ95" i="2" l="1"/>
  <c r="CZ135" i="2"/>
  <c r="CZ48" i="2" s="1"/>
  <c r="CZ76" i="2"/>
  <c r="BO152" i="2"/>
  <c r="BO144" i="2"/>
  <c r="BN53" i="2"/>
  <c r="BN56" i="2" s="1"/>
  <c r="BN79" i="2"/>
  <c r="BN109" i="2"/>
  <c r="DA139" i="2" l="1"/>
  <c r="DA140" i="2" s="1"/>
  <c r="DA26" i="2" s="1"/>
  <c r="DA27" i="2" s="1"/>
  <c r="DA131" i="2"/>
  <c r="P44" i="3"/>
  <c r="CZ49" i="2"/>
  <c r="BN114" i="2"/>
  <c r="BN113" i="2"/>
  <c r="BN110" i="2"/>
  <c r="BN111" i="2" s="1"/>
  <c r="BN81" i="2"/>
  <c r="BO153" i="2"/>
  <c r="BO154" i="2" s="1"/>
  <c r="BP151" i="2" s="1"/>
  <c r="DA141" i="2" l="1"/>
  <c r="DB138" i="2" s="1"/>
  <c r="CZ50" i="2"/>
  <c r="P46" i="3" s="1"/>
  <c r="P45" i="3"/>
  <c r="BN83" i="2"/>
  <c r="BO96" i="2"/>
  <c r="BO106" i="2"/>
  <c r="DA28" i="2" l="1"/>
  <c r="DA29" i="2" s="1"/>
  <c r="BO97" i="2"/>
  <c r="L101" i="3"/>
  <c r="L91" i="3"/>
  <c r="BN36" i="2"/>
  <c r="BN39" i="2" s="1"/>
  <c r="BN42" i="2" s="1"/>
  <c r="BN58" i="2" s="1"/>
  <c r="BO82" i="2"/>
  <c r="BO145" i="2" s="1"/>
  <c r="DA88" i="2" l="1"/>
  <c r="DA92" i="2" s="1"/>
  <c r="DA63" i="2"/>
  <c r="DA66" i="2" s="1"/>
  <c r="DA30" i="2"/>
  <c r="DA31" i="2"/>
  <c r="DA55" i="2"/>
  <c r="BO147" i="2"/>
  <c r="L92" i="3"/>
  <c r="DA133" i="2" l="1"/>
  <c r="BO107" i="2"/>
  <c r="BO98" i="2"/>
  <c r="BO105" i="2"/>
  <c r="BO77" i="2"/>
  <c r="L73" i="3" s="1"/>
  <c r="BO148" i="2"/>
  <c r="DA134" i="2" l="1"/>
  <c r="DA93" i="2" s="1"/>
  <c r="DA94" i="2" s="1"/>
  <c r="L100" i="3"/>
  <c r="BP152" i="2"/>
  <c r="BP144" i="2"/>
  <c r="BO53" i="2"/>
  <c r="L102" i="3"/>
  <c r="L93" i="3"/>
  <c r="BO99" i="2"/>
  <c r="DA95" i="2" l="1"/>
  <c r="DA135" i="2"/>
  <c r="DB131" i="2" s="1"/>
  <c r="DA76" i="2"/>
  <c r="BO100" i="2"/>
  <c r="L95" i="3" s="1"/>
  <c r="L94" i="3"/>
  <c r="BP153" i="2"/>
  <c r="DB139" i="2" l="1"/>
  <c r="DB140" i="2" s="1"/>
  <c r="DB26" i="2" s="1"/>
  <c r="DB27" i="2" s="1"/>
  <c r="DA48" i="2"/>
  <c r="DA49" i="2" s="1"/>
  <c r="DA50" i="2" s="1"/>
  <c r="BP106" i="2"/>
  <c r="BP96" i="2"/>
  <c r="BP154" i="2"/>
  <c r="BQ151" i="2" s="1"/>
  <c r="BO101" i="2"/>
  <c r="DB141" i="2" l="1"/>
  <c r="DC138" i="2" s="1"/>
  <c r="BO108" i="2"/>
  <c r="BO109" i="2" s="1"/>
  <c r="BO78" i="2"/>
  <c r="L74" i="3" s="1"/>
  <c r="L96" i="3"/>
  <c r="L103" i="3"/>
  <c r="BP97" i="2"/>
  <c r="DB28" i="2" l="1"/>
  <c r="DB29" i="2" s="1"/>
  <c r="L104" i="3"/>
  <c r="BO54" i="2"/>
  <c r="BO56" i="2" s="1"/>
  <c r="BO79" i="2"/>
  <c r="L75" i="3" s="1"/>
  <c r="BP147" i="2"/>
  <c r="BO114" i="2"/>
  <c r="BO113" i="2"/>
  <c r="BO110" i="2"/>
  <c r="BO111" i="2" s="1"/>
  <c r="DB88" i="2" l="1"/>
  <c r="DB92" i="2" s="1"/>
  <c r="DB63" i="2"/>
  <c r="DB66" i="2" s="1"/>
  <c r="DB31" i="2"/>
  <c r="DB55" i="2"/>
  <c r="DB30" i="2"/>
  <c r="BO81" i="2"/>
  <c r="L106" i="3"/>
  <c r="L105" i="3"/>
  <c r="BP107" i="2"/>
  <c r="BP98" i="2"/>
  <c r="DB133" i="2" l="1"/>
  <c r="BP99" i="2"/>
  <c r="BO83" i="2"/>
  <c r="DB134" i="2" l="1"/>
  <c r="DB93" i="2" s="1"/>
  <c r="DB94" i="2" s="1"/>
  <c r="BO36" i="2"/>
  <c r="BO39" i="2" s="1"/>
  <c r="BO42" i="2" s="1"/>
  <c r="BO58" i="2" s="1"/>
  <c r="BP82" i="2"/>
  <c r="M78" i="3" s="1"/>
  <c r="BP100" i="2"/>
  <c r="BP101" i="2" s="1"/>
  <c r="DB95" i="2" l="1"/>
  <c r="DB135" i="2"/>
  <c r="DC131" i="2" s="1"/>
  <c r="DB76" i="2"/>
  <c r="BP145" i="2"/>
  <c r="BP108" i="2"/>
  <c r="BP78" i="2"/>
  <c r="DC139" i="2" l="1"/>
  <c r="DC140" i="2" s="1"/>
  <c r="DB48" i="2"/>
  <c r="DB49" i="2" s="1"/>
  <c r="DB50" i="2" s="1"/>
  <c r="BP105" i="2"/>
  <c r="BP77" i="2"/>
  <c r="BP148" i="2"/>
  <c r="BP54" i="2"/>
  <c r="M50" i="3" s="1"/>
  <c r="DC26" i="2" l="1"/>
  <c r="DC27" i="2" s="1"/>
  <c r="DC141" i="2"/>
  <c r="DD138" i="2" s="1"/>
  <c r="BP53" i="2"/>
  <c r="BP79" i="2"/>
  <c r="BQ152" i="2"/>
  <c r="BQ144" i="2"/>
  <c r="BP109" i="2"/>
  <c r="DC28" i="2" l="1"/>
  <c r="DC29" i="2" s="1"/>
  <c r="BQ153" i="2"/>
  <c r="BQ154" i="2" s="1"/>
  <c r="BR151" i="2" s="1"/>
  <c r="M49" i="3"/>
  <c r="BP56" i="2"/>
  <c r="BP114" i="2"/>
  <c r="BP110" i="2"/>
  <c r="BP111" i="2" s="1"/>
  <c r="BP113" i="2"/>
  <c r="L108" i="3" s="1"/>
  <c r="BP81" i="2"/>
  <c r="M77" i="3" s="1"/>
  <c r="DC63" i="2" l="1"/>
  <c r="DC66" i="2" s="1"/>
  <c r="DC55" i="2"/>
  <c r="DC31" i="2"/>
  <c r="DC88" i="2"/>
  <c r="DC92" i="2" s="1"/>
  <c r="DC30" i="2"/>
  <c r="M52" i="3"/>
  <c r="BP83" i="2"/>
  <c r="M79" i="3" s="1"/>
  <c r="BQ106" i="2"/>
  <c r="BQ96" i="2"/>
  <c r="DC133" i="2" l="1"/>
  <c r="BP36" i="2"/>
  <c r="BQ82" i="2"/>
  <c r="BQ145" i="2" s="1"/>
  <c r="BQ97" i="2"/>
  <c r="DC134" i="2" l="1"/>
  <c r="DC93" i="2" s="1"/>
  <c r="DC94" i="2" s="1"/>
  <c r="BQ147" i="2"/>
  <c r="M32" i="3"/>
  <c r="BP39" i="2"/>
  <c r="DC95" i="2" l="1"/>
  <c r="DC135" i="2"/>
  <c r="DC48" i="2" s="1"/>
  <c r="DC49" i="2" s="1"/>
  <c r="DC50" i="2" s="1"/>
  <c r="DC76" i="2"/>
  <c r="M35" i="3"/>
  <c r="BP42" i="2"/>
  <c r="BQ105" i="2"/>
  <c r="BQ77" i="2"/>
  <c r="BQ148" i="2"/>
  <c r="BQ98" i="2"/>
  <c r="BQ107" i="2"/>
  <c r="DD139" i="2" l="1"/>
  <c r="DD140" i="2" s="1"/>
  <c r="DD26" i="2" s="1"/>
  <c r="DD27" i="2" s="1"/>
  <c r="DD131" i="2"/>
  <c r="BQ53" i="2"/>
  <c r="BQ99" i="2"/>
  <c r="BR152" i="2"/>
  <c r="BR144" i="2"/>
  <c r="M38" i="3"/>
  <c r="M54" i="3" s="1"/>
  <c r="BP58" i="2"/>
  <c r="DD141" i="2" l="1"/>
  <c r="DE138" i="2" s="1"/>
  <c r="BQ100" i="2"/>
  <c r="BR153" i="2"/>
  <c r="DD28" i="2" l="1"/>
  <c r="DD29" i="2" s="1"/>
  <c r="BR106" i="2"/>
  <c r="BR96" i="2"/>
  <c r="BR154" i="2"/>
  <c r="BS151" i="2" s="1"/>
  <c r="BQ101" i="2"/>
  <c r="DD30" i="2" l="1"/>
  <c r="DD31" i="2"/>
  <c r="DD88" i="2"/>
  <c r="DD92" i="2" s="1"/>
  <c r="DD55" i="2"/>
  <c r="DD63" i="2"/>
  <c r="DD66" i="2" s="1"/>
  <c r="BQ108" i="2"/>
  <c r="BQ109" i="2" s="1"/>
  <c r="BQ78" i="2"/>
  <c r="BR97" i="2"/>
  <c r="DD133" i="2" l="1"/>
  <c r="BR147" i="2"/>
  <c r="BQ54" i="2"/>
  <c r="BQ56" i="2" s="1"/>
  <c r="BQ79" i="2"/>
  <c r="BQ114" i="2"/>
  <c r="BQ113" i="2"/>
  <c r="BQ110" i="2"/>
  <c r="BQ111" i="2" s="1"/>
  <c r="DD134" i="2" l="1"/>
  <c r="DD93" i="2" s="1"/>
  <c r="DD94" i="2" s="1"/>
  <c r="BQ81" i="2"/>
  <c r="BR98" i="2"/>
  <c r="BR107" i="2"/>
  <c r="DD95" i="2" l="1"/>
  <c r="DD135" i="2"/>
  <c r="DD76" i="2"/>
  <c r="BR99" i="2"/>
  <c r="BQ83" i="2"/>
  <c r="DE131" i="2" l="1"/>
  <c r="DD48" i="2"/>
  <c r="DD49" i="2" s="1"/>
  <c r="DD50" i="2" s="1"/>
  <c r="DE139" i="2"/>
  <c r="BQ36" i="2"/>
  <c r="BQ39" i="2" s="1"/>
  <c r="BQ42" i="2" s="1"/>
  <c r="BQ58" i="2" s="1"/>
  <c r="BR82" i="2"/>
  <c r="BR145" i="2" s="1"/>
  <c r="BR100" i="2"/>
  <c r="DE140" i="2" l="1"/>
  <c r="DE26" i="2" s="1"/>
  <c r="BR101" i="2"/>
  <c r="DE27" i="2" l="1"/>
  <c r="DE28" i="2" s="1"/>
  <c r="DE29" i="2" s="1"/>
  <c r="DE141" i="2"/>
  <c r="DF138" i="2" s="1"/>
  <c r="BR77" i="2"/>
  <c r="BR105" i="2"/>
  <c r="BR148" i="2"/>
  <c r="BR78" i="2"/>
  <c r="BR108" i="2"/>
  <c r="DE88" i="2" l="1"/>
  <c r="DE92" i="2" s="1"/>
  <c r="DE63" i="2"/>
  <c r="DE66" i="2" s="1"/>
  <c r="DE55" i="2"/>
  <c r="DE31" i="2"/>
  <c r="DE30" i="2"/>
  <c r="BR109" i="2"/>
  <c r="BR54" i="2"/>
  <c r="BS152" i="2"/>
  <c r="BS144" i="2"/>
  <c r="BR53" i="2"/>
  <c r="BR79" i="2"/>
  <c r="DE133" i="2" l="1"/>
  <c r="DE134" i="2" s="1"/>
  <c r="DE93" i="2" s="1"/>
  <c r="DE94" i="2" s="1"/>
  <c r="BR56" i="2"/>
  <c r="BR81" i="2"/>
  <c r="BS153" i="2"/>
  <c r="BR114" i="2"/>
  <c r="BR113" i="2"/>
  <c r="BR110" i="2"/>
  <c r="BR111" i="2" s="1"/>
  <c r="DE76" i="2" l="1"/>
  <c r="DE95" i="2"/>
  <c r="DE135" i="2"/>
  <c r="DE48" i="2" s="1"/>
  <c r="DE49" i="2" s="1"/>
  <c r="DE50" i="2" s="1"/>
  <c r="BS106" i="2"/>
  <c r="BS96" i="2"/>
  <c r="BS154" i="2"/>
  <c r="BT151" i="2" s="1"/>
  <c r="BR83" i="2"/>
  <c r="DF131" i="2" l="1"/>
  <c r="DF139" i="2"/>
  <c r="DF140" i="2" s="1"/>
  <c r="DF26" i="2" s="1"/>
  <c r="BR36" i="2"/>
  <c r="BR39" i="2" s="1"/>
  <c r="BR42" i="2" s="1"/>
  <c r="BR58" i="2" s="1"/>
  <c r="BS82" i="2"/>
  <c r="BS145" i="2" s="1"/>
  <c r="BS97" i="2"/>
  <c r="DF27" i="2" l="1"/>
  <c r="DF28" i="2" s="1"/>
  <c r="DF29" i="2" s="1"/>
  <c r="DF141" i="2"/>
  <c r="DG138" i="2" s="1"/>
  <c r="BS147" i="2"/>
  <c r="DF63" i="2" l="1"/>
  <c r="DF66" i="2" s="1"/>
  <c r="DF88" i="2"/>
  <c r="DF92" i="2" s="1"/>
  <c r="DF30" i="2"/>
  <c r="DF55" i="2"/>
  <c r="DF31" i="2"/>
  <c r="BS105" i="2"/>
  <c r="BS77" i="2"/>
  <c r="BS148" i="2"/>
  <c r="BS107" i="2"/>
  <c r="BS98" i="2"/>
  <c r="DF133" i="2" l="1"/>
  <c r="DF134" i="2" s="1"/>
  <c r="DF93" i="2" s="1"/>
  <c r="DF94" i="2" s="1"/>
  <c r="BS99" i="2"/>
  <c r="BT152" i="2"/>
  <c r="BT144" i="2"/>
  <c r="BS53" i="2"/>
  <c r="DF95" i="2" l="1"/>
  <c r="DF76" i="2"/>
  <c r="DF135" i="2"/>
  <c r="DG131" i="2" s="1"/>
  <c r="BT153" i="2"/>
  <c r="BS100" i="2"/>
  <c r="BS101" i="2" s="1"/>
  <c r="DG139" i="2" l="1"/>
  <c r="DG140" i="2" s="1"/>
  <c r="DG26" i="2" s="1"/>
  <c r="DG27" i="2" s="1"/>
  <c r="DG28" i="2" s="1"/>
  <c r="DG29" i="2" s="1"/>
  <c r="DF48" i="2"/>
  <c r="DF49" i="2" s="1"/>
  <c r="DF50" i="2" s="1"/>
  <c r="BS108" i="2"/>
  <c r="BS109" i="2" s="1"/>
  <c r="BS78" i="2"/>
  <c r="BT106" i="2"/>
  <c r="BT96" i="2"/>
  <c r="BT154" i="2"/>
  <c r="BU151" i="2" s="1"/>
  <c r="DG141" i="2" l="1"/>
  <c r="DH138" i="2" s="1"/>
  <c r="DG88" i="2"/>
  <c r="DG92" i="2" s="1"/>
  <c r="DG55" i="2"/>
  <c r="DG30" i="2"/>
  <c r="DG31" i="2"/>
  <c r="DG63" i="2"/>
  <c r="DG66" i="2" s="1"/>
  <c r="BT97" i="2"/>
  <c r="BS54" i="2"/>
  <c r="BS56" i="2" s="1"/>
  <c r="BS79" i="2"/>
  <c r="BS114" i="2"/>
  <c r="BS110" i="2"/>
  <c r="BS111" i="2" s="1"/>
  <c r="BS113" i="2"/>
  <c r="DG133" i="2" l="1"/>
  <c r="DG134" i="2" s="1"/>
  <c r="DG93" i="2" s="1"/>
  <c r="DG94" i="2" s="1"/>
  <c r="BS81" i="2"/>
  <c r="BT147" i="2"/>
  <c r="DG95" i="2" l="1"/>
  <c r="DG76" i="2"/>
  <c r="DG135" i="2"/>
  <c r="DG48" i="2" s="1"/>
  <c r="DG49" i="2" s="1"/>
  <c r="DG50" i="2" s="1"/>
  <c r="BT98" i="2"/>
  <c r="BT107" i="2"/>
  <c r="BS83" i="2"/>
  <c r="DH131" i="2" l="1"/>
  <c r="DH139" i="2"/>
  <c r="DH140" i="2" s="1"/>
  <c r="DH26" i="2" s="1"/>
  <c r="BS36" i="2"/>
  <c r="BS39" i="2" s="1"/>
  <c r="BS42" i="2" s="1"/>
  <c r="BS58" i="2" s="1"/>
  <c r="BT82" i="2"/>
  <c r="BT145" i="2" s="1"/>
  <c r="BT99" i="2"/>
  <c r="DH27" i="2" l="1"/>
  <c r="DH28" i="2" s="1"/>
  <c r="DH29" i="2" s="1"/>
  <c r="DH141" i="2"/>
  <c r="DI138" i="2" s="1"/>
  <c r="BT100" i="2"/>
  <c r="BT101" i="2" s="1"/>
  <c r="DH55" i="2" l="1"/>
  <c r="DH88" i="2"/>
  <c r="DH92" i="2" s="1"/>
  <c r="DH31" i="2"/>
  <c r="DH63" i="2"/>
  <c r="DH66" i="2" s="1"/>
  <c r="DH30" i="2"/>
  <c r="BT105" i="2"/>
  <c r="BT77" i="2"/>
  <c r="BT148" i="2"/>
  <c r="BT78" i="2"/>
  <c r="BT108" i="2"/>
  <c r="DH133" i="2" l="1"/>
  <c r="DH134" i="2" s="1"/>
  <c r="DH93" i="2" s="1"/>
  <c r="DH94" i="2" s="1"/>
  <c r="BT54" i="2"/>
  <c r="BT53" i="2"/>
  <c r="BT79" i="2"/>
  <c r="BU152" i="2"/>
  <c r="BU144" i="2"/>
  <c r="BT109" i="2"/>
  <c r="DH95" i="2" l="1"/>
  <c r="DH76" i="2"/>
  <c r="DH135" i="2"/>
  <c r="DI131" i="2" s="1"/>
  <c r="BT56" i="2"/>
  <c r="BT114" i="2"/>
  <c r="BT113" i="2"/>
  <c r="BT110" i="2"/>
  <c r="BT111" i="2" s="1"/>
  <c r="BU153" i="2"/>
  <c r="BT81" i="2"/>
  <c r="DI139" i="2" l="1"/>
  <c r="DI140" i="2" s="1"/>
  <c r="DI26" i="2" s="1"/>
  <c r="DH48" i="2"/>
  <c r="DH49" i="2" s="1"/>
  <c r="DH50" i="2" s="1"/>
  <c r="BU106" i="2"/>
  <c r="BU96" i="2"/>
  <c r="BU97" i="2" s="1"/>
  <c r="BT83" i="2"/>
  <c r="BU154" i="2"/>
  <c r="BV151" i="2" s="1"/>
  <c r="DI27" i="2" l="1"/>
  <c r="DI28" i="2" s="1"/>
  <c r="DI29" i="2" s="1"/>
  <c r="DI141" i="2"/>
  <c r="DJ138" i="2" s="1"/>
  <c r="BT36" i="2"/>
  <c r="BT39" i="2" s="1"/>
  <c r="BT42" i="2" s="1"/>
  <c r="BT58" i="2" s="1"/>
  <c r="BU82" i="2"/>
  <c r="BU145" i="2" s="1"/>
  <c r="BU147" i="2"/>
  <c r="DI88" i="2" l="1"/>
  <c r="DI92" i="2" s="1"/>
  <c r="DI30" i="2"/>
  <c r="DI55" i="2"/>
  <c r="DI63" i="2"/>
  <c r="DI66" i="2" s="1"/>
  <c r="DI31" i="2"/>
  <c r="BU98" i="2"/>
  <c r="BU99" i="2" s="1"/>
  <c r="BU107" i="2"/>
  <c r="BU105" i="2"/>
  <c r="BU77" i="2"/>
  <c r="BU148" i="2"/>
  <c r="DI133" i="2" l="1"/>
  <c r="DI134" i="2" s="1"/>
  <c r="DI93" i="2" s="1"/>
  <c r="DI94" i="2" s="1"/>
  <c r="BV152" i="2"/>
  <c r="BV144" i="2"/>
  <c r="BU53" i="2"/>
  <c r="BU100" i="2"/>
  <c r="BU101" i="2" s="1"/>
  <c r="DI76" i="2" l="1"/>
  <c r="DI95" i="2"/>
  <c r="DI135" i="2"/>
  <c r="BU108" i="2"/>
  <c r="BU109" i="2" s="1"/>
  <c r="BU78" i="2"/>
  <c r="BV153" i="2"/>
  <c r="DJ131" i="2" l="1"/>
  <c r="DJ139" i="2"/>
  <c r="DJ140" i="2" s="1"/>
  <c r="DJ26" i="2" s="1"/>
  <c r="DJ27" i="2" s="1"/>
  <c r="DJ28" i="2" s="1"/>
  <c r="DJ29" i="2" s="1"/>
  <c r="DI48" i="2"/>
  <c r="DI49" i="2" s="1"/>
  <c r="DI50" i="2" s="1"/>
  <c r="BV106" i="2"/>
  <c r="BV96" i="2"/>
  <c r="BV97" i="2" s="1"/>
  <c r="BU54" i="2"/>
  <c r="BU56" i="2" s="1"/>
  <c r="BU79" i="2"/>
  <c r="BU81" i="2" s="1"/>
  <c r="BU83" i="2" s="1"/>
  <c r="BV154" i="2"/>
  <c r="BW151" i="2" s="1"/>
  <c r="BU114" i="2"/>
  <c r="BU110" i="2"/>
  <c r="BU111" i="2" s="1"/>
  <c r="BU113" i="2"/>
  <c r="DJ141" i="2" l="1"/>
  <c r="DK138" i="2" s="1"/>
  <c r="DJ31" i="2"/>
  <c r="DJ55" i="2"/>
  <c r="DJ88" i="2"/>
  <c r="DJ92" i="2" s="1"/>
  <c r="DJ63" i="2"/>
  <c r="DJ66" i="2" s="1"/>
  <c r="DJ30" i="2"/>
  <c r="BU36" i="2"/>
  <c r="BU39" i="2" s="1"/>
  <c r="BU42" i="2" s="1"/>
  <c r="BU58" i="2" s="1"/>
  <c r="BV82" i="2"/>
  <c r="BV145" i="2" s="1"/>
  <c r="BV147" i="2"/>
  <c r="DJ133" i="2" l="1"/>
  <c r="DJ134" i="2" s="1"/>
  <c r="DJ93" i="2" s="1"/>
  <c r="DJ94" i="2" s="1"/>
  <c r="BV107" i="2"/>
  <c r="BV98" i="2"/>
  <c r="BV99" i="2" s="1"/>
  <c r="BV105" i="2"/>
  <c r="BV77" i="2"/>
  <c r="BV148" i="2"/>
  <c r="DJ76" i="2" l="1"/>
  <c r="DJ95" i="2"/>
  <c r="DJ135" i="2"/>
  <c r="DK139" i="2" s="1"/>
  <c r="DK140" i="2" s="1"/>
  <c r="DK26" i="2" s="1"/>
  <c r="DK27" i="2" s="1"/>
  <c r="BW152" i="2"/>
  <c r="BW144" i="2"/>
  <c r="BV53" i="2"/>
  <c r="BV100" i="2"/>
  <c r="BV101" i="2" s="1"/>
  <c r="DK131" i="2" l="1"/>
  <c r="DJ48" i="2"/>
  <c r="DJ49" i="2" s="1"/>
  <c r="DJ50" i="2" s="1"/>
  <c r="DK141" i="2"/>
  <c r="DL138" i="2" s="1"/>
  <c r="P23" i="3"/>
  <c r="BV78" i="2"/>
  <c r="BV108" i="2"/>
  <c r="BV109" i="2" s="1"/>
  <c r="BW153" i="2"/>
  <c r="BW154" i="2" s="1"/>
  <c r="BX151" i="2" s="1"/>
  <c r="DK28" i="2" l="1"/>
  <c r="P25" i="3" s="1"/>
  <c r="P24" i="3"/>
  <c r="BV114" i="2"/>
  <c r="BV113" i="2"/>
  <c r="BV110" i="2"/>
  <c r="BV111" i="2" s="1"/>
  <c r="BW106" i="2"/>
  <c r="BW96" i="2"/>
  <c r="BW97" i="2" s="1"/>
  <c r="BV54" i="2"/>
  <c r="BV56" i="2" s="1"/>
  <c r="BV79" i="2"/>
  <c r="BV81" i="2" s="1"/>
  <c r="BV83" i="2" s="1"/>
  <c r="DK29" i="2" l="1"/>
  <c r="P59" i="3" s="1"/>
  <c r="P62" i="3" s="1"/>
  <c r="BW147" i="2"/>
  <c r="BV36" i="2"/>
  <c r="BV39" i="2" s="1"/>
  <c r="BV42" i="2" s="1"/>
  <c r="BV58" i="2" s="1"/>
  <c r="BW82" i="2"/>
  <c r="BW145" i="2" s="1"/>
  <c r="DK55" i="2" l="1"/>
  <c r="DK63" i="2"/>
  <c r="DK66" i="2" s="1"/>
  <c r="DK30" i="2"/>
  <c r="DK88" i="2"/>
  <c r="DK92" i="2" s="1"/>
  <c r="DK31" i="2"/>
  <c r="P84" i="3"/>
  <c r="P26" i="3"/>
  <c r="P27" i="3" s="1"/>
  <c r="BW105" i="2"/>
  <c r="BW77" i="2"/>
  <c r="BW148" i="2"/>
  <c r="BW107" i="2"/>
  <c r="BW98" i="2"/>
  <c r="BW99" i="2" s="1"/>
  <c r="DK133" i="2" l="1"/>
  <c r="P88" i="3"/>
  <c r="BW53" i="2"/>
  <c r="BW100" i="2"/>
  <c r="BW101" i="2" s="1"/>
  <c r="BX152" i="2"/>
  <c r="BX144" i="2"/>
  <c r="DK134" i="2" l="1"/>
  <c r="DK93" i="2" s="1"/>
  <c r="DK94" i="2" s="1"/>
  <c r="BW108" i="2"/>
  <c r="BW109" i="2" s="1"/>
  <c r="BW78" i="2"/>
  <c r="BX153" i="2"/>
  <c r="BX154" i="2" s="1"/>
  <c r="BY151" i="2" s="1"/>
  <c r="DK95" i="2" l="1"/>
  <c r="DK76" i="2"/>
  <c r="P72" i="3" s="1"/>
  <c r="DK135" i="2"/>
  <c r="DK48" i="2" s="1"/>
  <c r="DK49" i="2" s="1"/>
  <c r="DK50" i="2" s="1"/>
  <c r="P89" i="3"/>
  <c r="P90" i="3"/>
  <c r="BW54" i="2"/>
  <c r="BW56" i="2" s="1"/>
  <c r="BW79" i="2"/>
  <c r="BW81" i="2" s="1"/>
  <c r="BW83" i="2" s="1"/>
  <c r="BX106" i="2"/>
  <c r="BX96" i="2"/>
  <c r="BX97" i="2" s="1"/>
  <c r="BW114" i="2"/>
  <c r="BW110" i="2"/>
  <c r="BW111" i="2" s="1"/>
  <c r="BW113" i="2"/>
  <c r="DL131" i="2" l="1"/>
  <c r="DL139" i="2"/>
  <c r="DL140" i="2" s="1"/>
  <c r="DL26" i="2" s="1"/>
  <c r="DL27" i="2" s="1"/>
  <c r="BX147" i="2"/>
  <c r="BW36" i="2"/>
  <c r="BW39" i="2" s="1"/>
  <c r="BW42" i="2" s="1"/>
  <c r="BW58" i="2" s="1"/>
  <c r="BX82" i="2"/>
  <c r="BX145" i="2" s="1"/>
  <c r="DL141" i="2" l="1"/>
  <c r="DM138" i="2" s="1"/>
  <c r="BX105" i="2"/>
  <c r="BX77" i="2"/>
  <c r="BX148" i="2"/>
  <c r="BX107" i="2"/>
  <c r="BX98" i="2"/>
  <c r="BX99" i="2" s="1"/>
  <c r="DL28" i="2" l="1"/>
  <c r="BX53" i="2"/>
  <c r="BX100" i="2"/>
  <c r="BX101" i="2" s="1"/>
  <c r="BY152" i="2"/>
  <c r="BY144" i="2"/>
  <c r="DL29" i="2" l="1"/>
  <c r="BX108" i="2"/>
  <c r="BX109" i="2" s="1"/>
  <c r="BX78" i="2"/>
  <c r="BY153" i="2"/>
  <c r="BY154" i="2" s="1"/>
  <c r="BZ151" i="2" s="1"/>
  <c r="DL31" i="2" l="1"/>
  <c r="P109" i="3" s="1"/>
  <c r="DL88" i="2"/>
  <c r="DL92" i="2" s="1"/>
  <c r="DL63" i="2"/>
  <c r="DL66" i="2" s="1"/>
  <c r="DL30" i="2"/>
  <c r="DL55" i="2"/>
  <c r="Q51" i="3" s="1"/>
  <c r="BX54" i="2"/>
  <c r="BX56" i="2" s="1"/>
  <c r="BX79" i="2"/>
  <c r="BX81" i="2" s="1"/>
  <c r="BX83" i="2" s="1"/>
  <c r="BY106" i="2"/>
  <c r="BY96" i="2"/>
  <c r="BY97" i="2" s="1"/>
  <c r="BX114" i="2"/>
  <c r="BX110" i="2"/>
  <c r="BX111" i="2" s="1"/>
  <c r="BX113" i="2"/>
  <c r="DL133" i="2" l="1"/>
  <c r="BY147" i="2"/>
  <c r="BY82" i="2"/>
  <c r="BY145" i="2" s="1"/>
  <c r="BX36" i="2"/>
  <c r="BX39" i="2" s="1"/>
  <c r="BX42" i="2" s="1"/>
  <c r="BX58" i="2" s="1"/>
  <c r="DL134" i="2" l="1"/>
  <c r="DL135" i="2" s="1"/>
  <c r="BY98" i="2"/>
  <c r="BY99" i="2" s="1"/>
  <c r="BY107" i="2"/>
  <c r="BY105" i="2"/>
  <c r="BY77" i="2"/>
  <c r="BY148" i="2"/>
  <c r="DL48" i="2" l="1"/>
  <c r="DM139" i="2"/>
  <c r="DM131" i="2"/>
  <c r="DL93" i="2"/>
  <c r="DL94" i="2" s="1"/>
  <c r="DL76" i="2"/>
  <c r="BZ152" i="2"/>
  <c r="BZ144" i="2"/>
  <c r="BY53" i="2"/>
  <c r="BY100" i="2"/>
  <c r="BY101" i="2" s="1"/>
  <c r="DL95" i="2" l="1"/>
  <c r="DM140" i="2"/>
  <c r="DM26" i="2" s="1"/>
  <c r="DM27" i="2" s="1"/>
  <c r="Q44" i="3"/>
  <c r="DL49" i="2"/>
  <c r="BY78" i="2"/>
  <c r="BY108" i="2"/>
  <c r="BY109" i="2" s="1"/>
  <c r="BZ153" i="2"/>
  <c r="DM141" i="2" l="1"/>
  <c r="DN138" i="2" s="1"/>
  <c r="Q45" i="3"/>
  <c r="DL50" i="2"/>
  <c r="Q46" i="3" s="1"/>
  <c r="BZ96" i="2"/>
  <c r="BZ97" i="2" s="1"/>
  <c r="BZ106" i="2"/>
  <c r="BZ154" i="2"/>
  <c r="CA151" i="2" s="1"/>
  <c r="BY114" i="2"/>
  <c r="BY113" i="2"/>
  <c r="BY110" i="2"/>
  <c r="BY111" i="2" s="1"/>
  <c r="BY54" i="2"/>
  <c r="BY56" i="2" s="1"/>
  <c r="BY79" i="2"/>
  <c r="BY81" i="2" s="1"/>
  <c r="BY83" i="2" s="1"/>
  <c r="DM28" i="2" l="1"/>
  <c r="DM29" i="2" s="1"/>
  <c r="BY36" i="2"/>
  <c r="BY39" i="2" s="1"/>
  <c r="BY42" i="2" s="1"/>
  <c r="BY58" i="2" s="1"/>
  <c r="BZ82" i="2"/>
  <c r="BZ145" i="2" s="1"/>
  <c r="BZ147" i="2"/>
  <c r="DM31" i="2" l="1"/>
  <c r="DM30" i="2"/>
  <c r="DM88" i="2"/>
  <c r="DM92" i="2" s="1"/>
  <c r="DM63" i="2"/>
  <c r="DM66" i="2" s="1"/>
  <c r="DM55" i="2"/>
  <c r="BZ98" i="2"/>
  <c r="BZ99" i="2" s="1"/>
  <c r="BZ107" i="2"/>
  <c r="BZ105" i="2"/>
  <c r="BZ77" i="2"/>
  <c r="BZ148" i="2"/>
  <c r="DM133" i="2" l="1"/>
  <c r="BZ53" i="2"/>
  <c r="CA152" i="2"/>
  <c r="CA144" i="2"/>
  <c r="BZ100" i="2"/>
  <c r="BZ101" i="2" s="1"/>
  <c r="DM134" i="2" l="1"/>
  <c r="DM135" i="2" s="1"/>
  <c r="BZ108" i="2"/>
  <c r="BZ109" i="2" s="1"/>
  <c r="BZ78" i="2"/>
  <c r="CA153" i="2"/>
  <c r="CA154" i="2" s="1"/>
  <c r="CB151" i="2" s="1"/>
  <c r="DM76" i="2" l="1"/>
  <c r="DM48" i="2"/>
  <c r="DM49" i="2" s="1"/>
  <c r="DM50" i="2" s="1"/>
  <c r="DN131" i="2"/>
  <c r="DN139" i="2"/>
  <c r="DM93" i="2"/>
  <c r="DM94" i="2" s="1"/>
  <c r="BZ54" i="2"/>
  <c r="BZ56" i="2" s="1"/>
  <c r="BZ79" i="2"/>
  <c r="BZ81" i="2" s="1"/>
  <c r="BZ83" i="2" s="1"/>
  <c r="CA106" i="2"/>
  <c r="CA96" i="2"/>
  <c r="BZ114" i="2"/>
  <c r="BZ110" i="2"/>
  <c r="BZ111" i="2" s="1"/>
  <c r="BZ113" i="2"/>
  <c r="DM95" i="2" l="1"/>
  <c r="DN140" i="2"/>
  <c r="DN26" i="2" s="1"/>
  <c r="DN27" i="2" s="1"/>
  <c r="CA97" i="2"/>
  <c r="M91" i="3"/>
  <c r="M101" i="3"/>
  <c r="BZ36" i="2"/>
  <c r="BZ39" i="2" s="1"/>
  <c r="BZ42" i="2" s="1"/>
  <c r="BZ58" i="2" s="1"/>
  <c r="CA82" i="2"/>
  <c r="CA145" i="2" s="1"/>
  <c r="DN141" i="2" l="1"/>
  <c r="DO138" i="2" s="1"/>
  <c r="CA147" i="2"/>
  <c r="M92" i="3"/>
  <c r="DN28" i="2" l="1"/>
  <c r="DN29" i="2" s="1"/>
  <c r="CA107" i="2"/>
  <c r="CA98" i="2"/>
  <c r="CA105" i="2"/>
  <c r="CA77" i="2"/>
  <c r="M73" i="3" s="1"/>
  <c r="CA148" i="2"/>
  <c r="DN55" i="2" l="1"/>
  <c r="DN88" i="2"/>
  <c r="DN92" i="2" s="1"/>
  <c r="DN31" i="2"/>
  <c r="DN63" i="2"/>
  <c r="DN66" i="2" s="1"/>
  <c r="DN30" i="2"/>
  <c r="CB152" i="2"/>
  <c r="CB144" i="2"/>
  <c r="M100" i="3"/>
  <c r="M93" i="3"/>
  <c r="M102" i="3"/>
  <c r="CA99" i="2"/>
  <c r="CA53" i="2"/>
  <c r="DN133" i="2" l="1"/>
  <c r="CA100" i="2"/>
  <c r="M95" i="3" s="1"/>
  <c r="M94" i="3"/>
  <c r="CB153" i="2"/>
  <c r="CB154" i="2" s="1"/>
  <c r="CC151" i="2" s="1"/>
  <c r="DN134" i="2" l="1"/>
  <c r="DN135" i="2" s="1"/>
  <c r="CA101" i="2"/>
  <c r="CA78" i="2" s="1"/>
  <c r="M74" i="3" s="1"/>
  <c r="M103" i="3"/>
  <c r="M96" i="3"/>
  <c r="CB106" i="2"/>
  <c r="CB96" i="2"/>
  <c r="DN76" i="2" l="1"/>
  <c r="DN48" i="2"/>
  <c r="DN49" i="2" s="1"/>
  <c r="DN50" i="2" s="1"/>
  <c r="DO139" i="2"/>
  <c r="DO131" i="2"/>
  <c r="DN93" i="2"/>
  <c r="DN94" i="2" s="1"/>
  <c r="CA108" i="2"/>
  <c r="CA109" i="2" s="1"/>
  <c r="CA114" i="2" s="1"/>
  <c r="CA54" i="2"/>
  <c r="CA56" i="2" s="1"/>
  <c r="CA79" i="2"/>
  <c r="M75" i="3" s="1"/>
  <c r="M104" i="3"/>
  <c r="CB97" i="2"/>
  <c r="DN95" i="2" l="1"/>
  <c r="CA113" i="2"/>
  <c r="CA110" i="2"/>
  <c r="CA111" i="2" s="1"/>
  <c r="M106" i="3" s="1"/>
  <c r="DO140" i="2"/>
  <c r="DO26" i="2" s="1"/>
  <c r="DO27" i="2" s="1"/>
  <c r="CB147" i="2"/>
  <c r="CA81" i="2"/>
  <c r="M105" i="3"/>
  <c r="DO141" i="2" l="1"/>
  <c r="DP138" i="2" s="1"/>
  <c r="CA83" i="2"/>
  <c r="CB98" i="2"/>
  <c r="CB107" i="2"/>
  <c r="DO28" i="2" l="1"/>
  <c r="DO29" i="2" s="1"/>
  <c r="CB99" i="2"/>
  <c r="CA36" i="2"/>
  <c r="CA39" i="2" s="1"/>
  <c r="CA42" i="2" s="1"/>
  <c r="CA58" i="2" s="1"/>
  <c r="CB82" i="2"/>
  <c r="N78" i="3" s="1"/>
  <c r="DO31" i="2" l="1"/>
  <c r="DO30" i="2"/>
  <c r="DO55" i="2"/>
  <c r="DO63" i="2"/>
  <c r="DO66" i="2" s="1"/>
  <c r="DO88" i="2"/>
  <c r="DO92" i="2" s="1"/>
  <c r="CB145" i="2"/>
  <c r="CB100" i="2"/>
  <c r="CB101" i="2" s="1"/>
  <c r="DO133" i="2" l="1"/>
  <c r="CB78" i="2"/>
  <c r="CB108" i="2"/>
  <c r="CB105" i="2"/>
  <c r="CB77" i="2"/>
  <c r="CB148" i="2"/>
  <c r="DO134" i="2" l="1"/>
  <c r="DO93" i="2" s="1"/>
  <c r="DO94" i="2" s="1"/>
  <c r="CC152" i="2"/>
  <c r="CC144" i="2"/>
  <c r="CB109" i="2"/>
  <c r="CB79" i="2"/>
  <c r="CB53" i="2"/>
  <c r="CB54" i="2"/>
  <c r="N50" i="3" s="1"/>
  <c r="DO95" i="2" l="1"/>
  <c r="DO135" i="2"/>
  <c r="DP131" i="2" s="1"/>
  <c r="DO76" i="2"/>
  <c r="CB56" i="2"/>
  <c r="N49" i="3"/>
  <c r="CB81" i="2"/>
  <c r="N77" i="3" s="1"/>
  <c r="CB114" i="2"/>
  <c r="CB113" i="2"/>
  <c r="M108" i="3" s="1"/>
  <c r="CB110" i="2"/>
  <c r="CB111" i="2" s="1"/>
  <c r="CC153" i="2"/>
  <c r="CC154" i="2" s="1"/>
  <c r="CD151" i="2" s="1"/>
  <c r="DO48" i="2" l="1"/>
  <c r="DO49" i="2" s="1"/>
  <c r="DO50" i="2" s="1"/>
  <c r="DP139" i="2"/>
  <c r="DP140" i="2" s="1"/>
  <c r="DP26" i="2" s="1"/>
  <c r="DP27" i="2" s="1"/>
  <c r="CB83" i="2"/>
  <c r="N79" i="3" s="1"/>
  <c r="CC96" i="2"/>
  <c r="CC106" i="2"/>
  <c r="N52" i="3"/>
  <c r="DP141" i="2" l="1"/>
  <c r="DQ138" i="2" s="1"/>
  <c r="CC97" i="2"/>
  <c r="CB36" i="2"/>
  <c r="CC82" i="2"/>
  <c r="CC145" i="2" s="1"/>
  <c r="DP28" i="2" l="1"/>
  <c r="DP29" i="2" s="1"/>
  <c r="CB39" i="2"/>
  <c r="N32" i="3"/>
  <c r="CC147" i="2"/>
  <c r="DP31" i="2" l="1"/>
  <c r="DP88" i="2"/>
  <c r="DP92" i="2" s="1"/>
  <c r="DP30" i="2"/>
  <c r="DP55" i="2"/>
  <c r="DP63" i="2"/>
  <c r="DP66" i="2" s="1"/>
  <c r="CC107" i="2"/>
  <c r="CC98" i="2"/>
  <c r="N35" i="3"/>
  <c r="CB42" i="2"/>
  <c r="CC105" i="2"/>
  <c r="CC77" i="2"/>
  <c r="CC148" i="2"/>
  <c r="DP133" i="2" l="1"/>
  <c r="CD152" i="2"/>
  <c r="CD144" i="2"/>
  <c r="CC53" i="2"/>
  <c r="N38" i="3"/>
  <c r="N54" i="3" s="1"/>
  <c r="CB58" i="2"/>
  <c r="CC99" i="2"/>
  <c r="DP134" i="2" l="1"/>
  <c r="DP93" i="2" s="1"/>
  <c r="DP94" i="2" s="1"/>
  <c r="CC100" i="2"/>
  <c r="CD153" i="2"/>
  <c r="CD154" i="2" s="1"/>
  <c r="CE151" i="2" s="1"/>
  <c r="DP95" i="2" l="1"/>
  <c r="DP135" i="2"/>
  <c r="DP48" i="2" s="1"/>
  <c r="DP49" i="2" s="1"/>
  <c r="DP50" i="2" s="1"/>
  <c r="DP76" i="2"/>
  <c r="CD106" i="2"/>
  <c r="CD96" i="2"/>
  <c r="CC101" i="2"/>
  <c r="DQ131" i="2" l="1"/>
  <c r="DQ139" i="2"/>
  <c r="DQ140" i="2" s="1"/>
  <c r="DQ26" i="2" s="1"/>
  <c r="CC78" i="2"/>
  <c r="CC108" i="2"/>
  <c r="CC109" i="2" s="1"/>
  <c r="CD97" i="2"/>
  <c r="DQ27" i="2" l="1"/>
  <c r="DQ28" i="2" s="1"/>
  <c r="DQ29" i="2" s="1"/>
  <c r="DQ141" i="2"/>
  <c r="DR138" i="2" s="1"/>
  <c r="CC114" i="2"/>
  <c r="CC110" i="2"/>
  <c r="CC111" i="2" s="1"/>
  <c r="CC113" i="2"/>
  <c r="CD147" i="2"/>
  <c r="CC54" i="2"/>
  <c r="CC56" i="2" s="1"/>
  <c r="CC79" i="2"/>
  <c r="DQ55" i="2" l="1"/>
  <c r="DQ31" i="2"/>
  <c r="DQ63" i="2"/>
  <c r="DQ66" i="2" s="1"/>
  <c r="DQ30" i="2"/>
  <c r="DQ88" i="2"/>
  <c r="DQ92" i="2" s="1"/>
  <c r="CC81" i="2"/>
  <c r="CD98" i="2"/>
  <c r="CD107" i="2"/>
  <c r="DQ133" i="2" l="1"/>
  <c r="DQ134" i="2" s="1"/>
  <c r="DQ93" i="2" s="1"/>
  <c r="DQ94" i="2" s="1"/>
  <c r="CD99" i="2"/>
  <c r="CC83" i="2"/>
  <c r="DQ95" i="2" l="1"/>
  <c r="DQ76" i="2"/>
  <c r="DQ135" i="2"/>
  <c r="DR131" i="2" s="1"/>
  <c r="CC36" i="2"/>
  <c r="CC39" i="2" s="1"/>
  <c r="CC42" i="2" s="1"/>
  <c r="CC58" i="2" s="1"/>
  <c r="CD82" i="2"/>
  <c r="CD145" i="2" s="1"/>
  <c r="CD100" i="2"/>
  <c r="CD101" i="2" s="1"/>
  <c r="DR139" i="2" l="1"/>
  <c r="DR140" i="2" s="1"/>
  <c r="DR26" i="2" s="1"/>
  <c r="DR27" i="2" s="1"/>
  <c r="DR28" i="2" s="1"/>
  <c r="DR29" i="2" s="1"/>
  <c r="DQ48" i="2"/>
  <c r="DQ49" i="2" s="1"/>
  <c r="DQ50" i="2" s="1"/>
  <c r="CD78" i="2"/>
  <c r="CD108" i="2"/>
  <c r="DR141" i="2" l="1"/>
  <c r="DS138" i="2" s="1"/>
  <c r="DR55" i="2"/>
  <c r="DR31" i="2"/>
  <c r="DR88" i="2"/>
  <c r="DR92" i="2" s="1"/>
  <c r="DR30" i="2"/>
  <c r="DR63" i="2"/>
  <c r="DR66" i="2" s="1"/>
  <c r="CD105" i="2"/>
  <c r="CD77" i="2"/>
  <c r="CD148" i="2"/>
  <c r="CD54" i="2"/>
  <c r="DR133" i="2" l="1"/>
  <c r="DR134" i="2" s="1"/>
  <c r="DR93" i="2" s="1"/>
  <c r="DR94" i="2" s="1"/>
  <c r="CD53" i="2"/>
  <c r="CD56" i="2" s="1"/>
  <c r="CD79" i="2"/>
  <c r="CE152" i="2"/>
  <c r="CE144" i="2"/>
  <c r="CD109" i="2"/>
  <c r="DR95" i="2" l="1"/>
  <c r="DR76" i="2"/>
  <c r="DR135" i="2"/>
  <c r="DR48" i="2" s="1"/>
  <c r="DR49" i="2" s="1"/>
  <c r="DR50" i="2" s="1"/>
  <c r="CD114" i="2"/>
  <c r="CD110" i="2"/>
  <c r="CD113" i="2"/>
  <c r="CE153" i="2"/>
  <c r="CE154" i="2" s="1"/>
  <c r="CF151" i="2" s="1"/>
  <c r="CD81" i="2"/>
  <c r="DS139" i="2" l="1"/>
  <c r="DS140" i="2" s="1"/>
  <c r="DS26" i="2" s="1"/>
  <c r="DS27" i="2" s="1"/>
  <c r="DS28" i="2" s="1"/>
  <c r="DS29" i="2" s="1"/>
  <c r="DS131" i="2"/>
  <c r="CD111" i="2"/>
  <c r="CD83" i="2"/>
  <c r="CE82" i="2" s="1"/>
  <c r="CE145" i="2" s="1"/>
  <c r="CE96" i="2"/>
  <c r="CE106" i="2"/>
  <c r="DS141" i="2" l="1"/>
  <c r="DT138" i="2" s="1"/>
  <c r="DS88" i="2"/>
  <c r="DS92" i="2" s="1"/>
  <c r="DS55" i="2"/>
  <c r="DS63" i="2"/>
  <c r="DS66" i="2" s="1"/>
  <c r="DS30" i="2"/>
  <c r="DS31" i="2"/>
  <c r="CE105" i="2"/>
  <c r="CE77" i="2"/>
  <c r="CE97" i="2"/>
  <c r="CD36" i="2"/>
  <c r="CD39" i="2" s="1"/>
  <c r="CD42" i="2" s="1"/>
  <c r="CD58" i="2" s="1"/>
  <c r="DS133" i="2" l="1"/>
  <c r="DS134" i="2" s="1"/>
  <c r="DS93" i="2" s="1"/>
  <c r="DS94" i="2" s="1"/>
  <c r="CE53" i="2"/>
  <c r="CE147" i="2"/>
  <c r="DS95" i="2" l="1"/>
  <c r="DS76" i="2"/>
  <c r="DS135" i="2"/>
  <c r="DT139" i="2" s="1"/>
  <c r="DT140" i="2" s="1"/>
  <c r="DT26" i="2" s="1"/>
  <c r="CE98" i="2"/>
  <c r="CE107" i="2"/>
  <c r="CE148" i="2"/>
  <c r="DT131" i="2" l="1"/>
  <c r="DS48" i="2"/>
  <c r="DS49" i="2" s="1"/>
  <c r="DS50" i="2" s="1"/>
  <c r="DT27" i="2"/>
  <c r="DT28" i="2" s="1"/>
  <c r="DT29" i="2" s="1"/>
  <c r="DT141" i="2"/>
  <c r="DU138" i="2" s="1"/>
  <c r="CF152" i="2"/>
  <c r="CF144" i="2"/>
  <c r="CE99" i="2"/>
  <c r="DT88" i="2" l="1"/>
  <c r="DT92" i="2" s="1"/>
  <c r="DT55" i="2"/>
  <c r="DT63" i="2"/>
  <c r="DT66" i="2" s="1"/>
  <c r="DT31" i="2"/>
  <c r="DT30" i="2"/>
  <c r="CE100" i="2"/>
  <c r="CE101" i="2" s="1"/>
  <c r="CF153" i="2"/>
  <c r="DT133" i="2" l="1"/>
  <c r="DT134" i="2" s="1"/>
  <c r="DT93" i="2" s="1"/>
  <c r="DT94" i="2" s="1"/>
  <c r="CE78" i="2"/>
  <c r="CE54" i="2" s="1"/>
  <c r="CE56" i="2" s="1"/>
  <c r="CE108" i="2"/>
  <c r="CE109" i="2" s="1"/>
  <c r="CF106" i="2"/>
  <c r="CF96" i="2"/>
  <c r="CF154" i="2"/>
  <c r="CG151" i="2" s="1"/>
  <c r="DT95" i="2" l="1"/>
  <c r="DT76" i="2"/>
  <c r="DT135" i="2"/>
  <c r="DU131" i="2" s="1"/>
  <c r="CE114" i="2"/>
  <c r="CE113" i="2"/>
  <c r="CE110" i="2"/>
  <c r="CE111" i="2" s="1"/>
  <c r="CF97" i="2"/>
  <c r="CE79" i="2"/>
  <c r="DT48" i="2" l="1"/>
  <c r="DT49" i="2" s="1"/>
  <c r="DT50" i="2" s="1"/>
  <c r="DU139" i="2"/>
  <c r="DU140" i="2" s="1"/>
  <c r="DU26" i="2" s="1"/>
  <c r="CE81" i="2"/>
  <c r="CF147" i="2"/>
  <c r="DU27" i="2" l="1"/>
  <c r="DU28" i="2" s="1"/>
  <c r="DU29" i="2" s="1"/>
  <c r="DU141" i="2"/>
  <c r="DV138" i="2" s="1"/>
  <c r="CF98" i="2"/>
  <c r="CF107" i="2"/>
  <c r="CE83" i="2"/>
  <c r="DU88" i="2" l="1"/>
  <c r="DU92" i="2" s="1"/>
  <c r="DU30" i="2"/>
  <c r="DU55" i="2"/>
  <c r="DU63" i="2"/>
  <c r="DU66" i="2" s="1"/>
  <c r="DU31" i="2"/>
  <c r="CE36" i="2"/>
  <c r="CE39" i="2" s="1"/>
  <c r="CE42" i="2" s="1"/>
  <c r="CE58" i="2" s="1"/>
  <c r="CF82" i="2"/>
  <c r="CF145" i="2" s="1"/>
  <c r="CF99" i="2"/>
  <c r="DU133" i="2" l="1"/>
  <c r="DU134" i="2" s="1"/>
  <c r="DU93" i="2" s="1"/>
  <c r="DU94" i="2" s="1"/>
  <c r="CF105" i="2"/>
  <c r="CF77" i="2"/>
  <c r="CF148" i="2"/>
  <c r="CF100" i="2"/>
  <c r="CF101" i="2" s="1"/>
  <c r="DU95" i="2" l="1"/>
  <c r="DU76" i="2"/>
  <c r="DU135" i="2"/>
  <c r="DV139" i="2" s="1"/>
  <c r="DV140" i="2" s="1"/>
  <c r="DV26" i="2" s="1"/>
  <c r="CG144" i="2"/>
  <c r="CG152" i="2"/>
  <c r="CG153" i="2" s="1"/>
  <c r="CG154" i="2" s="1"/>
  <c r="CH151" i="2" s="1"/>
  <c r="CF53" i="2"/>
  <c r="CF108" i="2"/>
  <c r="CF109" i="2" s="1"/>
  <c r="CF78" i="2"/>
  <c r="CF54" i="2" s="1"/>
  <c r="DU48" i="2" l="1"/>
  <c r="DU49" i="2" s="1"/>
  <c r="DU50" i="2" s="1"/>
  <c r="DV131" i="2"/>
  <c r="DV27" i="2"/>
  <c r="DV28" i="2" s="1"/>
  <c r="DV29" i="2" s="1"/>
  <c r="DV141" i="2"/>
  <c r="DW138" i="2" s="1"/>
  <c r="CF56" i="2"/>
  <c r="CG96" i="2"/>
  <c r="CG97" i="2" s="1"/>
  <c r="CG147" i="2" s="1"/>
  <c r="CF114" i="2"/>
  <c r="CF113" i="2"/>
  <c r="CF110" i="2"/>
  <c r="CF111" i="2" s="1"/>
  <c r="CG106" i="2"/>
  <c r="CF79" i="2"/>
  <c r="DV31" i="2" l="1"/>
  <c r="DV55" i="2"/>
  <c r="DV63" i="2"/>
  <c r="DV66" i="2" s="1"/>
  <c r="DV30" i="2"/>
  <c r="DV88" i="2"/>
  <c r="DV92" i="2" s="1"/>
  <c r="CF81" i="2"/>
  <c r="CG107" i="2"/>
  <c r="CG98" i="2"/>
  <c r="CG99" i="2" s="1"/>
  <c r="DV133" i="2" l="1"/>
  <c r="DV134" i="2" s="1"/>
  <c r="DV135" i="2" s="1"/>
  <c r="DW139" i="2" s="1"/>
  <c r="CG100" i="2"/>
  <c r="CG101" i="2" s="1"/>
  <c r="CF83" i="2"/>
  <c r="DV76" i="2" l="1"/>
  <c r="DV93" i="2"/>
  <c r="DV94" i="2" s="1"/>
  <c r="DW131" i="2"/>
  <c r="DV48" i="2"/>
  <c r="DV49" i="2" s="1"/>
  <c r="DV50" i="2" s="1"/>
  <c r="DW140" i="2"/>
  <c r="DW26" i="2" s="1"/>
  <c r="DW27" i="2" s="1"/>
  <c r="CF36" i="2"/>
  <c r="CF39" i="2" s="1"/>
  <c r="CF42" i="2" s="1"/>
  <c r="CF58" i="2" s="1"/>
  <c r="CG82" i="2"/>
  <c r="CG145" i="2" s="1"/>
  <c r="CG108" i="2"/>
  <c r="CG78" i="2"/>
  <c r="DV95" i="2" l="1"/>
  <c r="DW141" i="2"/>
  <c r="DX138" i="2" s="1"/>
  <c r="Q23" i="3"/>
  <c r="CG105" i="2"/>
  <c r="CG109" i="2" s="1"/>
  <c r="CG77" i="2"/>
  <c r="CG79" i="2" s="1"/>
  <c r="CG81" i="2" s="1"/>
  <c r="CG83" i="2" s="1"/>
  <c r="CG148" i="2"/>
  <c r="CG54" i="2"/>
  <c r="DW28" i="2" l="1"/>
  <c r="Q25" i="3" s="1"/>
  <c r="Q24" i="3"/>
  <c r="CG114" i="2"/>
  <c r="CG110" i="2"/>
  <c r="CG111" i="2" s="1"/>
  <c r="CG113" i="2"/>
  <c r="CG36" i="2"/>
  <c r="CG39" i="2" s="1"/>
  <c r="CG42" i="2" s="1"/>
  <c r="CH82" i="2"/>
  <c r="CH145" i="2" s="1"/>
  <c r="CH152" i="2"/>
  <c r="CH144" i="2"/>
  <c r="CG53" i="2"/>
  <c r="CG56" i="2" s="1"/>
  <c r="DW29" i="2" l="1"/>
  <c r="Q59" i="3" s="1"/>
  <c r="Q62" i="3" s="1"/>
  <c r="Q26" i="3"/>
  <c r="CH105" i="2"/>
  <c r="CH77" i="2"/>
  <c r="CG58" i="2"/>
  <c r="CH153" i="2"/>
  <c r="Q84" i="3" l="1"/>
  <c r="DW55" i="2"/>
  <c r="DW30" i="2"/>
  <c r="DW31" i="2"/>
  <c r="DW63" i="2"/>
  <c r="DW66" i="2" s="1"/>
  <c r="DW88" i="2"/>
  <c r="DW92" i="2" s="1"/>
  <c r="Q88" i="3" s="1"/>
  <c r="Q27" i="3"/>
  <c r="CH106" i="2"/>
  <c r="CH96" i="2"/>
  <c r="CH97" i="2" s="1"/>
  <c r="CH147" i="2" s="1"/>
  <c r="CH53" i="2"/>
  <c r="CH154" i="2"/>
  <c r="CI151" i="2" s="1"/>
  <c r="DW133" i="2" l="1"/>
  <c r="DW134" i="2" s="1"/>
  <c r="DW135" i="2" s="1"/>
  <c r="CH98" i="2"/>
  <c r="CH99" i="2" s="1"/>
  <c r="CH100" i="2" s="1"/>
  <c r="CH101" i="2" s="1"/>
  <c r="CH108" i="2" s="1"/>
  <c r="CH148" i="2"/>
  <c r="CH107" i="2"/>
  <c r="DW76" i="2" l="1"/>
  <c r="Q72" i="3" s="1"/>
  <c r="DW48" i="2"/>
  <c r="DW49" i="2" s="1"/>
  <c r="DW50" i="2" s="1"/>
  <c r="DX131" i="2"/>
  <c r="DX139" i="2"/>
  <c r="DW93" i="2"/>
  <c r="DW94" i="2" s="1"/>
  <c r="CH109" i="2"/>
  <c r="CH113" i="2" s="1"/>
  <c r="CH78" i="2"/>
  <c r="CI152" i="2"/>
  <c r="CI153" i="2" s="1"/>
  <c r="CI96" i="2" s="1"/>
  <c r="CI97" i="2" s="1"/>
  <c r="CI144" i="2"/>
  <c r="CH110" i="2" l="1"/>
  <c r="CH111" i="2" s="1"/>
  <c r="CH114" i="2"/>
  <c r="DW95" i="2"/>
  <c r="Q90" i="3" s="1"/>
  <c r="DX140" i="2"/>
  <c r="DX26" i="2" s="1"/>
  <c r="DX27" i="2" s="1"/>
  <c r="Q89" i="3"/>
  <c r="CI154" i="2"/>
  <c r="CJ151" i="2" s="1"/>
  <c r="CH79" i="2"/>
  <c r="CH81" i="2" s="1"/>
  <c r="CH83" i="2" s="1"/>
  <c r="CH54" i="2"/>
  <c r="CH56" i="2" s="1"/>
  <c r="CI106" i="2"/>
  <c r="CI147" i="2"/>
  <c r="DX141" i="2" l="1"/>
  <c r="DY138" i="2" s="1"/>
  <c r="CH36" i="2"/>
  <c r="CH39" i="2" s="1"/>
  <c r="CH42" i="2" s="1"/>
  <c r="CH58" i="2" s="1"/>
  <c r="CI82" i="2"/>
  <c r="CI145" i="2" s="1"/>
  <c r="CI98" i="2"/>
  <c r="CI99" i="2" s="1"/>
  <c r="CI107" i="2"/>
  <c r="DX28" i="2" l="1"/>
  <c r="DX29" i="2" s="1"/>
  <c r="CI105" i="2"/>
  <c r="CI77" i="2"/>
  <c r="CI148" i="2"/>
  <c r="CJ144" i="2" s="1"/>
  <c r="CI100" i="2"/>
  <c r="CI101" i="2" s="1"/>
  <c r="CJ152" i="2" l="1"/>
  <c r="CJ153" i="2" s="1"/>
  <c r="CJ154" i="2" s="1"/>
  <c r="CK151" i="2" s="1"/>
  <c r="DX88" i="2"/>
  <c r="DX92" i="2" s="1"/>
  <c r="DX30" i="2"/>
  <c r="DX31" i="2"/>
  <c r="Q109" i="3" s="1"/>
  <c r="DX55" i="2"/>
  <c r="R51" i="3" s="1"/>
  <c r="DX63" i="2"/>
  <c r="DX66" i="2" s="1"/>
  <c r="CI53" i="2"/>
  <c r="CI108" i="2"/>
  <c r="CI109" i="2" s="1"/>
  <c r="CI78" i="2"/>
  <c r="DX133" i="2" l="1"/>
  <c r="CI114" i="2"/>
  <c r="CI113" i="2"/>
  <c r="CI110" i="2"/>
  <c r="CI111" i="2" s="1"/>
  <c r="CI79" i="2"/>
  <c r="CI81" i="2" s="1"/>
  <c r="CI83" i="2" s="1"/>
  <c r="CI54" i="2"/>
  <c r="CI56" i="2" s="1"/>
  <c r="CJ106" i="2"/>
  <c r="CJ96" i="2"/>
  <c r="CJ97" i="2" s="1"/>
  <c r="DX134" i="2" l="1"/>
  <c r="DX93" i="2" s="1"/>
  <c r="DX94" i="2" s="1"/>
  <c r="CI36" i="2"/>
  <c r="CI39" i="2" s="1"/>
  <c r="CI42" i="2" s="1"/>
  <c r="CI58" i="2" s="1"/>
  <c r="CJ82" i="2"/>
  <c r="CJ145" i="2" s="1"/>
  <c r="CJ147" i="2"/>
  <c r="DX95" i="2" l="1"/>
  <c r="DX76" i="2"/>
  <c r="DX135" i="2"/>
  <c r="DX48" i="2" s="1"/>
  <c r="CJ77" i="2"/>
  <c r="CJ53" i="2" s="1"/>
  <c r="CJ105" i="2"/>
  <c r="CJ107" i="2"/>
  <c r="CJ98" i="2"/>
  <c r="CJ99" i="2" s="1"/>
  <c r="CJ148" i="2"/>
  <c r="DY139" i="2" l="1"/>
  <c r="DY131" i="2"/>
  <c r="R44" i="3"/>
  <c r="DX49" i="2"/>
  <c r="CJ100" i="2"/>
  <c r="CJ101" i="2" s="1"/>
  <c r="CK152" i="2"/>
  <c r="CK144" i="2"/>
  <c r="DY140" i="2" l="1"/>
  <c r="DY26" i="2" s="1"/>
  <c r="DY27" i="2" s="1"/>
  <c r="DX50" i="2"/>
  <c r="R46" i="3" s="1"/>
  <c r="R45" i="3"/>
  <c r="CJ108" i="2"/>
  <c r="CJ109" i="2" s="1"/>
  <c r="CJ78" i="2"/>
  <c r="CK153" i="2"/>
  <c r="DY141" i="2" l="1"/>
  <c r="DZ138" i="2" s="1"/>
  <c r="DY28" i="2"/>
  <c r="DY29" i="2" s="1"/>
  <c r="CJ114" i="2"/>
  <c r="CJ113" i="2"/>
  <c r="CJ110" i="2"/>
  <c r="CJ111" i="2" s="1"/>
  <c r="CJ79" i="2"/>
  <c r="CJ81" i="2" s="1"/>
  <c r="CJ83" i="2" s="1"/>
  <c r="CJ54" i="2"/>
  <c r="CJ56" i="2" s="1"/>
  <c r="CK106" i="2"/>
  <c r="CK96" i="2"/>
  <c r="CK97" i="2" s="1"/>
  <c r="CK154" i="2"/>
  <c r="CL151" i="2" s="1"/>
  <c r="DY63" i="2" l="1"/>
  <c r="DY66" i="2" s="1"/>
  <c r="DY55" i="2"/>
  <c r="DY30" i="2"/>
  <c r="DY31" i="2"/>
  <c r="DY88" i="2"/>
  <c r="DY92" i="2" s="1"/>
  <c r="CJ36" i="2"/>
  <c r="CJ39" i="2" s="1"/>
  <c r="CJ42" i="2" s="1"/>
  <c r="CJ58" i="2" s="1"/>
  <c r="CK82" i="2"/>
  <c r="CK145" i="2" s="1"/>
  <c r="CK147" i="2"/>
  <c r="DY133" i="2" l="1"/>
  <c r="CK105" i="2"/>
  <c r="CK77" i="2"/>
  <c r="CK53" i="2" s="1"/>
  <c r="CK107" i="2"/>
  <c r="CK98" i="2"/>
  <c r="CK99" i="2" s="1"/>
  <c r="CK148" i="2"/>
  <c r="DY134" i="2" l="1"/>
  <c r="DY93" i="2" s="1"/>
  <c r="DY94" i="2" s="1"/>
  <c r="CK100" i="2"/>
  <c r="CK101" i="2" s="1"/>
  <c r="CL152" i="2"/>
  <c r="CL144" i="2"/>
  <c r="DY95" i="2" l="1"/>
  <c r="DY135" i="2"/>
  <c r="DZ131" i="2" s="1"/>
  <c r="DY76" i="2"/>
  <c r="CL153" i="2"/>
  <c r="CL154" i="2" s="1"/>
  <c r="CM151" i="2" s="1"/>
  <c r="CK108" i="2"/>
  <c r="CK109" i="2" s="1"/>
  <c r="CK78" i="2"/>
  <c r="DZ139" i="2" l="1"/>
  <c r="DZ140" i="2" s="1"/>
  <c r="DY48" i="2"/>
  <c r="DY49" i="2" s="1"/>
  <c r="DY50" i="2" s="1"/>
  <c r="CK79" i="2"/>
  <c r="CK81" i="2" s="1"/>
  <c r="CK83" i="2" s="1"/>
  <c r="CK54" i="2"/>
  <c r="CK56" i="2" s="1"/>
  <c r="CK114" i="2"/>
  <c r="CK113" i="2"/>
  <c r="CK110" i="2"/>
  <c r="CK111" i="2" s="1"/>
  <c r="CL96" i="2"/>
  <c r="CL97" i="2" s="1"/>
  <c r="CL106" i="2"/>
  <c r="DZ26" i="2" l="1"/>
  <c r="DZ27" i="2" s="1"/>
  <c r="DZ141" i="2"/>
  <c r="EA138" i="2" s="1"/>
  <c r="CK36" i="2"/>
  <c r="CK39" i="2" s="1"/>
  <c r="CK42" i="2" s="1"/>
  <c r="CK58" i="2" s="1"/>
  <c r="CL82" i="2"/>
  <c r="CL145" i="2" s="1"/>
  <c r="CL147" i="2"/>
  <c r="DZ28" i="2" l="1"/>
  <c r="DZ29" i="2" s="1"/>
  <c r="CL105" i="2"/>
  <c r="CL77" i="2"/>
  <c r="CL53" i="2" s="1"/>
  <c r="CL107" i="2"/>
  <c r="CL98" i="2"/>
  <c r="CL99" i="2" s="1"/>
  <c r="CL148" i="2"/>
  <c r="DZ88" i="2" l="1"/>
  <c r="DZ92" i="2" s="1"/>
  <c r="DZ63" i="2"/>
  <c r="DZ66" i="2" s="1"/>
  <c r="DZ55" i="2"/>
  <c r="DZ31" i="2"/>
  <c r="DZ30" i="2"/>
  <c r="CL100" i="2"/>
  <c r="CL101" i="2" s="1"/>
  <c r="CM152" i="2"/>
  <c r="CM144" i="2"/>
  <c r="DZ133" i="2" l="1"/>
  <c r="CM153" i="2"/>
  <c r="CM154" i="2" s="1"/>
  <c r="CN151" i="2" s="1"/>
  <c r="CL78" i="2"/>
  <c r="CL108" i="2"/>
  <c r="CL109" i="2" s="1"/>
  <c r="DZ134" i="2" l="1"/>
  <c r="DZ93" i="2" s="1"/>
  <c r="DZ94" i="2" s="1"/>
  <c r="CL114" i="2"/>
  <c r="CL113" i="2"/>
  <c r="CL110" i="2"/>
  <c r="CL111" i="2" s="1"/>
  <c r="CL79" i="2"/>
  <c r="CL81" i="2" s="1"/>
  <c r="CL83" i="2" s="1"/>
  <c r="CL54" i="2"/>
  <c r="CL56" i="2" s="1"/>
  <c r="CM106" i="2"/>
  <c r="CM96" i="2"/>
  <c r="DZ95" i="2" l="1"/>
  <c r="DZ135" i="2"/>
  <c r="EA131" i="2" s="1"/>
  <c r="DZ76" i="2"/>
  <c r="CL36" i="2"/>
  <c r="CL39" i="2" s="1"/>
  <c r="CL42" i="2" s="1"/>
  <c r="CL58" i="2" s="1"/>
  <c r="CM82" i="2"/>
  <c r="CM145" i="2" s="1"/>
  <c r="CM97" i="2"/>
  <c r="N101" i="3"/>
  <c r="N91" i="3"/>
  <c r="DZ48" i="2" l="1"/>
  <c r="DZ49" i="2" s="1"/>
  <c r="DZ50" i="2" s="1"/>
  <c r="EA139" i="2"/>
  <c r="EA140" i="2" s="1"/>
  <c r="EA26" i="2" s="1"/>
  <c r="EA27" i="2" s="1"/>
  <c r="CM105" i="2"/>
  <c r="N100" i="3" s="1"/>
  <c r="CM77" i="2"/>
  <c r="N73" i="3" s="1"/>
  <c r="CM147" i="2"/>
  <c r="N92" i="3"/>
  <c r="EA141" i="2" l="1"/>
  <c r="EB138" i="2" s="1"/>
  <c r="CM53" i="2"/>
  <c r="CM107" i="2"/>
  <c r="CM98" i="2"/>
  <c r="CM148" i="2"/>
  <c r="EA28" i="2" l="1"/>
  <c r="EA29" i="2" s="1"/>
  <c r="N102" i="3"/>
  <c r="N93" i="3"/>
  <c r="CM99" i="2"/>
  <c r="CN152" i="2"/>
  <c r="CN144" i="2"/>
  <c r="EA63" i="2" l="1"/>
  <c r="EA66" i="2" s="1"/>
  <c r="EA30" i="2"/>
  <c r="EA88" i="2"/>
  <c r="EA92" i="2" s="1"/>
  <c r="EA55" i="2"/>
  <c r="EA31" i="2"/>
  <c r="CN153" i="2"/>
  <c r="CM100" i="2"/>
  <c r="N95" i="3" s="1"/>
  <c r="N94" i="3"/>
  <c r="EA133" i="2" l="1"/>
  <c r="CM101" i="2"/>
  <c r="CM78" i="2" s="1"/>
  <c r="CN106" i="2"/>
  <c r="CN96" i="2"/>
  <c r="CN154" i="2"/>
  <c r="CO151" i="2" s="1"/>
  <c r="N96" i="3" l="1"/>
  <c r="N103" i="3"/>
  <c r="N104" i="3" s="1"/>
  <c r="CM54" i="2"/>
  <c r="CM56" i="2" s="1"/>
  <c r="N74" i="3"/>
  <c r="EA134" i="2"/>
  <c r="EA93" i="2" s="1"/>
  <c r="EA94" i="2" s="1"/>
  <c r="CM108" i="2"/>
  <c r="CM109" i="2" s="1"/>
  <c r="CN97" i="2"/>
  <c r="CM79" i="2"/>
  <c r="N75" i="3" s="1"/>
  <c r="EA95" i="2" l="1"/>
  <c r="EA135" i="2"/>
  <c r="EB131" i="2" s="1"/>
  <c r="EA76" i="2"/>
  <c r="CM114" i="2"/>
  <c r="CM113" i="2"/>
  <c r="CM110" i="2"/>
  <c r="CM111" i="2" s="1"/>
  <c r="N106" i="3" s="1"/>
  <c r="CM81" i="2"/>
  <c r="N105" i="3"/>
  <c r="CN147" i="2"/>
  <c r="EA48" i="2" l="1"/>
  <c r="EA49" i="2" s="1"/>
  <c r="EA50" i="2" s="1"/>
  <c r="EB139" i="2"/>
  <c r="EB140" i="2" s="1"/>
  <c r="EB26" i="2" s="1"/>
  <c r="EB27" i="2" s="1"/>
  <c r="CM83" i="2"/>
  <c r="CN107" i="2"/>
  <c r="CN98" i="2"/>
  <c r="EB141" i="2" l="1"/>
  <c r="EC138" i="2" s="1"/>
  <c r="CM36" i="2"/>
  <c r="CM39" i="2" s="1"/>
  <c r="CM42" i="2" s="1"/>
  <c r="CM58" i="2" s="1"/>
  <c r="CN82" i="2"/>
  <c r="O78" i="3" s="1"/>
  <c r="CN99" i="2"/>
  <c r="EB28" i="2" l="1"/>
  <c r="EB29" i="2" s="1"/>
  <c r="CN145" i="2"/>
  <c r="CN100" i="2"/>
  <c r="CN101" i="2" s="1"/>
  <c r="EB31" i="2" l="1"/>
  <c r="EB30" i="2"/>
  <c r="EB88" i="2"/>
  <c r="EB92" i="2" s="1"/>
  <c r="EB63" i="2"/>
  <c r="EB66" i="2" s="1"/>
  <c r="EB55" i="2"/>
  <c r="CN105" i="2"/>
  <c r="CN77" i="2"/>
  <c r="CN148" i="2"/>
  <c r="CN108" i="2"/>
  <c r="CN78" i="2"/>
  <c r="CN54" i="2" l="1"/>
  <c r="O50" i="3" s="1"/>
  <c r="CN109" i="2"/>
  <c r="CN114" i="2" s="1"/>
  <c r="EB133" i="2"/>
  <c r="CN53" i="2"/>
  <c r="CO144" i="2"/>
  <c r="CO152" i="2"/>
  <c r="CO153" i="2" s="1"/>
  <c r="CN79" i="2"/>
  <c r="CN113" i="2" l="1"/>
  <c r="N108" i="3" s="1"/>
  <c r="CN110" i="2"/>
  <c r="CN111" i="2" s="1"/>
  <c r="EB134" i="2"/>
  <c r="EB93" i="2" s="1"/>
  <c r="EB94" i="2" s="1"/>
  <c r="CO154" i="2"/>
  <c r="CP151" i="2" s="1"/>
  <c r="CO106" i="2"/>
  <c r="CO96" i="2"/>
  <c r="CO97" i="2" s="1"/>
  <c r="CO147" i="2" s="1"/>
  <c r="CN56" i="2"/>
  <c r="O49" i="3"/>
  <c r="CN81" i="2"/>
  <c r="O77" i="3" s="1"/>
  <c r="EB95" i="2" l="1"/>
  <c r="EB135" i="2"/>
  <c r="EB76" i="2"/>
  <c r="O52" i="3"/>
  <c r="CN83" i="2"/>
  <c r="O79" i="3" s="1"/>
  <c r="CO107" i="2"/>
  <c r="CO98" i="2"/>
  <c r="EC131" i="2" l="1"/>
  <c r="EB48" i="2"/>
  <c r="EB49" i="2" s="1"/>
  <c r="EB50" i="2" s="1"/>
  <c r="EC139" i="2"/>
  <c r="CN36" i="2"/>
  <c r="CO82" i="2"/>
  <c r="CO145" i="2" s="1"/>
  <c r="CO99" i="2"/>
  <c r="EC140" i="2" l="1"/>
  <c r="EC26" i="2" s="1"/>
  <c r="CN39" i="2"/>
  <c r="O32" i="3"/>
  <c r="CO77" i="2"/>
  <c r="CO105" i="2"/>
  <c r="CO148" i="2"/>
  <c r="CO100" i="2"/>
  <c r="CO101" i="2" s="1"/>
  <c r="EC27" i="2" l="1"/>
  <c r="EC28" i="2" s="1"/>
  <c r="EC29" i="2" s="1"/>
  <c r="EC141" i="2"/>
  <c r="ED138" i="2" s="1"/>
  <c r="CP152" i="2"/>
  <c r="CP153" i="2" s="1"/>
  <c r="CP106" i="2" s="1"/>
  <c r="CP144" i="2"/>
  <c r="CO53" i="2"/>
  <c r="CN42" i="2"/>
  <c r="O35" i="3"/>
  <c r="CO108" i="2"/>
  <c r="CO109" i="2" s="1"/>
  <c r="CO78" i="2"/>
  <c r="EC55" i="2" l="1"/>
  <c r="EC31" i="2"/>
  <c r="EC63" i="2"/>
  <c r="EC66" i="2" s="1"/>
  <c r="EC88" i="2"/>
  <c r="EC92" i="2" s="1"/>
  <c r="EC30" i="2"/>
  <c r="CO54" i="2"/>
  <c r="CO56" i="2" s="1"/>
  <c r="CP154" i="2"/>
  <c r="CQ151" i="2" s="1"/>
  <c r="CO114" i="2"/>
  <c r="CO110" i="2"/>
  <c r="CO111" i="2" s="1"/>
  <c r="CO113" i="2"/>
  <c r="CP96" i="2"/>
  <c r="CP97" i="2" s="1"/>
  <c r="O38" i="3"/>
  <c r="O54" i="3" s="1"/>
  <c r="CN58" i="2"/>
  <c r="CO79" i="2"/>
  <c r="EC133" i="2" l="1"/>
  <c r="EC134" i="2" s="1"/>
  <c r="EC93" i="2" s="1"/>
  <c r="EC94" i="2" s="1"/>
  <c r="CP147" i="2"/>
  <c r="CO81" i="2"/>
  <c r="EC95" i="2" l="1"/>
  <c r="EC76" i="2"/>
  <c r="EC135" i="2"/>
  <c r="ED131" i="2" s="1"/>
  <c r="CO83" i="2"/>
  <c r="CP98" i="2"/>
  <c r="CP107" i="2"/>
  <c r="EC48" i="2" l="1"/>
  <c r="EC49" i="2" s="1"/>
  <c r="EC50" i="2" s="1"/>
  <c r="ED139" i="2"/>
  <c r="ED140" i="2" s="1"/>
  <c r="ED26" i="2" s="1"/>
  <c r="ED27" i="2" s="1"/>
  <c r="ED28" i="2" s="1"/>
  <c r="ED29" i="2" s="1"/>
  <c r="CO36" i="2"/>
  <c r="CO39" i="2" s="1"/>
  <c r="CO42" i="2" s="1"/>
  <c r="CO58" i="2" s="1"/>
  <c r="CP82" i="2"/>
  <c r="CP145" i="2" s="1"/>
  <c r="CP99" i="2"/>
  <c r="ED141" i="2" l="1"/>
  <c r="EE138" i="2" s="1"/>
  <c r="ED31" i="2"/>
  <c r="ED55" i="2"/>
  <c r="ED63" i="2"/>
  <c r="ED66" i="2" s="1"/>
  <c r="ED88" i="2"/>
  <c r="ED92" i="2" s="1"/>
  <c r="ED30" i="2"/>
  <c r="CP105" i="2"/>
  <c r="CP77" i="2"/>
  <c r="CP148" i="2"/>
  <c r="CP100" i="2"/>
  <c r="CP101" i="2" s="1"/>
  <c r="ED133" i="2" l="1"/>
  <c r="ED134" i="2" s="1"/>
  <c r="ED93" i="2" s="1"/>
  <c r="ED94" i="2" s="1"/>
  <c r="CQ152" i="2"/>
  <c r="CQ153" i="2" s="1"/>
  <c r="CQ96" i="2" s="1"/>
  <c r="CQ144" i="2"/>
  <c r="CP53" i="2"/>
  <c r="CP108" i="2"/>
  <c r="CP109" i="2" s="1"/>
  <c r="CP78" i="2"/>
  <c r="ED95" i="2" l="1"/>
  <c r="ED76" i="2"/>
  <c r="ED135" i="2"/>
  <c r="EE131" i="2" s="1"/>
  <c r="CP54" i="2"/>
  <c r="CP56" i="2" s="1"/>
  <c r="CP114" i="2"/>
  <c r="CP113" i="2"/>
  <c r="CP110" i="2"/>
  <c r="CP111" i="2" s="1"/>
  <c r="CQ154" i="2"/>
  <c r="CR151" i="2" s="1"/>
  <c r="CQ106" i="2"/>
  <c r="CP79" i="2"/>
  <c r="CQ97" i="2"/>
  <c r="EE139" i="2" l="1"/>
  <c r="EE140" i="2" s="1"/>
  <c r="EE26" i="2" s="1"/>
  <c r="ED48" i="2"/>
  <c r="ED49" i="2" s="1"/>
  <c r="ED50" i="2" s="1"/>
  <c r="CQ147" i="2"/>
  <c r="CP81" i="2"/>
  <c r="EE27" i="2" l="1"/>
  <c r="EE28" i="2" s="1"/>
  <c r="EE29" i="2" s="1"/>
  <c r="EE141" i="2"/>
  <c r="EF138" i="2" s="1"/>
  <c r="CP83" i="2"/>
  <c r="CQ98" i="2"/>
  <c r="CQ107" i="2"/>
  <c r="EE88" i="2" l="1"/>
  <c r="EE92" i="2" s="1"/>
  <c r="EE55" i="2"/>
  <c r="EE31" i="2"/>
  <c r="EE30" i="2"/>
  <c r="EE63" i="2"/>
  <c r="EE66" i="2" s="1"/>
  <c r="CP36" i="2"/>
  <c r="CP39" i="2" s="1"/>
  <c r="CP42" i="2" s="1"/>
  <c r="CP58" i="2" s="1"/>
  <c r="CQ82" i="2"/>
  <c r="CQ145" i="2" s="1"/>
  <c r="CQ99" i="2"/>
  <c r="EE133" i="2" l="1"/>
  <c r="EE134" i="2" s="1"/>
  <c r="EE93" i="2" s="1"/>
  <c r="EE94" i="2" s="1"/>
  <c r="CQ105" i="2"/>
  <c r="CQ77" i="2"/>
  <c r="CQ148" i="2"/>
  <c r="CQ100" i="2"/>
  <c r="CQ101" i="2" s="1"/>
  <c r="EE95" i="2" l="1"/>
  <c r="EE135" i="2"/>
  <c r="EF139" i="2" s="1"/>
  <c r="EF140" i="2" s="1"/>
  <c r="EF26" i="2" s="1"/>
  <c r="EE76" i="2"/>
  <c r="CR152" i="2"/>
  <c r="CR153" i="2" s="1"/>
  <c r="CR106" i="2" s="1"/>
  <c r="CR144" i="2"/>
  <c r="CQ53" i="2"/>
  <c r="CQ108" i="2"/>
  <c r="CQ109" i="2" s="1"/>
  <c r="CQ78" i="2"/>
  <c r="EF131" i="2" l="1"/>
  <c r="EE48" i="2"/>
  <c r="EE49" i="2" s="1"/>
  <c r="EE50" i="2" s="1"/>
  <c r="EF27" i="2"/>
  <c r="EF28" i="2" s="1"/>
  <c r="EF29" i="2" s="1"/>
  <c r="CQ54" i="2"/>
  <c r="CQ56" i="2" s="1"/>
  <c r="EF141" i="2"/>
  <c r="EG138" i="2" s="1"/>
  <c r="CR96" i="2"/>
  <c r="CR97" i="2" s="1"/>
  <c r="CR154" i="2"/>
  <c r="CS151" i="2" s="1"/>
  <c r="CQ114" i="2"/>
  <c r="CQ110" i="2"/>
  <c r="CQ111" i="2" s="1"/>
  <c r="CQ113" i="2"/>
  <c r="CQ79" i="2"/>
  <c r="EF63" i="2" l="1"/>
  <c r="EF66" i="2" s="1"/>
  <c r="EF88" i="2"/>
  <c r="EF92" i="2" s="1"/>
  <c r="EF30" i="2"/>
  <c r="EF55" i="2"/>
  <c r="EF31" i="2"/>
  <c r="CQ81" i="2"/>
  <c r="CR147" i="2"/>
  <c r="EF133" i="2" l="1"/>
  <c r="EF134" i="2" s="1"/>
  <c r="EF93" i="2" s="1"/>
  <c r="EF94" i="2" s="1"/>
  <c r="CR98" i="2"/>
  <c r="CR107" i="2"/>
  <c r="CQ83" i="2"/>
  <c r="EF76" i="2" l="1"/>
  <c r="EF95" i="2"/>
  <c r="EF135" i="2"/>
  <c r="EF48" i="2" s="1"/>
  <c r="EF49" i="2" s="1"/>
  <c r="EF50" i="2" s="1"/>
  <c r="CQ36" i="2"/>
  <c r="CQ39" i="2" s="1"/>
  <c r="CQ42" i="2" s="1"/>
  <c r="CQ58" i="2" s="1"/>
  <c r="CR82" i="2"/>
  <c r="CR145" i="2" s="1"/>
  <c r="CR99" i="2"/>
  <c r="EG131" i="2" l="1"/>
  <c r="EG139" i="2"/>
  <c r="EG140" i="2" s="1"/>
  <c r="EG141" i="2" s="1"/>
  <c r="EH138" i="2" s="1"/>
  <c r="CR105" i="2"/>
  <c r="CR77" i="2"/>
  <c r="CR148" i="2"/>
  <c r="CR100" i="2"/>
  <c r="CR101" i="2" s="1"/>
  <c r="EG26" i="2" l="1"/>
  <c r="EG27" i="2" s="1"/>
  <c r="EG28" i="2" s="1"/>
  <c r="EG29" i="2" s="1"/>
  <c r="CS152" i="2"/>
  <c r="CS153" i="2" s="1"/>
  <c r="CS106" i="2" s="1"/>
  <c r="CS144" i="2"/>
  <c r="CR53" i="2"/>
  <c r="CR108" i="2"/>
  <c r="CR109" i="2" s="1"/>
  <c r="CR78" i="2"/>
  <c r="CR54" i="2" s="1"/>
  <c r="EG88" i="2" l="1"/>
  <c r="EG92" i="2" s="1"/>
  <c r="EG30" i="2"/>
  <c r="EG31" i="2"/>
  <c r="EG63" i="2"/>
  <c r="EG66" i="2" s="1"/>
  <c r="EG55" i="2"/>
  <c r="CS154" i="2"/>
  <c r="CT151" i="2" s="1"/>
  <c r="CR114" i="2"/>
  <c r="CR113" i="2"/>
  <c r="CR110" i="2"/>
  <c r="CR111" i="2" s="1"/>
  <c r="CR56" i="2"/>
  <c r="CS96" i="2"/>
  <c r="CS97" i="2" s="1"/>
  <c r="CS147" i="2" s="1"/>
  <c r="CR79" i="2"/>
  <c r="EG133" i="2" l="1"/>
  <c r="EG134" i="2" s="1"/>
  <c r="EG135" i="2" s="1"/>
  <c r="EH131" i="2" s="1"/>
  <c r="CS98" i="2"/>
  <c r="CS99" i="2" s="1"/>
  <c r="CS107" i="2"/>
  <c r="CR81" i="2"/>
  <c r="EG76" i="2" l="1"/>
  <c r="EG93" i="2"/>
  <c r="EG94" i="2" s="1"/>
  <c r="EG48" i="2"/>
  <c r="EG49" i="2" s="1"/>
  <c r="EG50" i="2" s="1"/>
  <c r="EH139" i="2"/>
  <c r="EH140" i="2" s="1"/>
  <c r="EH26" i="2" s="1"/>
  <c r="EH27" i="2" s="1"/>
  <c r="EH28" i="2" s="1"/>
  <c r="EH29" i="2" s="1"/>
  <c r="CR83" i="2"/>
  <c r="CS100" i="2"/>
  <c r="CS101" i="2" s="1"/>
  <c r="EG95" i="2" l="1"/>
  <c r="EH141" i="2"/>
  <c r="EI138" i="2" s="1"/>
  <c r="EH63" i="2"/>
  <c r="EH66" i="2" s="1"/>
  <c r="EH30" i="2"/>
  <c r="EH55" i="2"/>
  <c r="EH31" i="2"/>
  <c r="EH88" i="2"/>
  <c r="EH92" i="2" s="1"/>
  <c r="CR36" i="2"/>
  <c r="CR39" i="2" s="1"/>
  <c r="CR42" i="2" s="1"/>
  <c r="CR58" i="2" s="1"/>
  <c r="CS82" i="2"/>
  <c r="CS145" i="2" s="1"/>
  <c r="CS108" i="2"/>
  <c r="CS78" i="2"/>
  <c r="EH133" i="2" l="1"/>
  <c r="EH134" i="2" s="1"/>
  <c r="EH135" i="2" s="1"/>
  <c r="EI131" i="2" s="1"/>
  <c r="CS105" i="2"/>
  <c r="CS109" i="2" s="1"/>
  <c r="CS77" i="2"/>
  <c r="CS53" i="2" s="1"/>
  <c r="CS148" i="2"/>
  <c r="CS54" i="2"/>
  <c r="EH76" i="2" l="1"/>
  <c r="EI139" i="2"/>
  <c r="EI140" i="2" s="1"/>
  <c r="EI26" i="2" s="1"/>
  <c r="EI27" i="2" s="1"/>
  <c r="EH48" i="2"/>
  <c r="EH49" i="2" s="1"/>
  <c r="EH50" i="2" s="1"/>
  <c r="EH93" i="2"/>
  <c r="EH94" i="2" s="1"/>
  <c r="CS79" i="2"/>
  <c r="CS81" i="2" s="1"/>
  <c r="CS83" i="2" s="1"/>
  <c r="CS36" i="2" s="1"/>
  <c r="CS39" i="2" s="1"/>
  <c r="CS42" i="2" s="1"/>
  <c r="CS114" i="2"/>
  <c r="CS110" i="2"/>
  <c r="CS111" i="2" s="1"/>
  <c r="CS113" i="2"/>
  <c r="CT152" i="2"/>
  <c r="CT144" i="2"/>
  <c r="CS56" i="2"/>
  <c r="EH95" i="2" l="1"/>
  <c r="EI141" i="2"/>
  <c r="EJ138" i="2" s="1"/>
  <c r="CT82" i="2"/>
  <c r="CT145" i="2" s="1"/>
  <c r="CT105" i="2" s="1"/>
  <c r="R23" i="3"/>
  <c r="CT153" i="2"/>
  <c r="CT154" i="2" s="1"/>
  <c r="CU151" i="2" s="1"/>
  <c r="CS58" i="2"/>
  <c r="CT77" i="2" l="1"/>
  <c r="CT53" i="2" s="1"/>
  <c r="EI28" i="2"/>
  <c r="R25" i="3" s="1"/>
  <c r="R24" i="3"/>
  <c r="CT96" i="2"/>
  <c r="CT97" i="2" s="1"/>
  <c r="CT147" i="2" s="1"/>
  <c r="CT106" i="2"/>
  <c r="EI29" i="2" l="1"/>
  <c r="EI31" i="2" s="1"/>
  <c r="R26" i="3"/>
  <c r="CT107" i="2"/>
  <c r="CT98" i="2"/>
  <c r="CT99" i="2" s="1"/>
  <c r="CT100" i="2" s="1"/>
  <c r="CT101" i="2" s="1"/>
  <c r="CT78" i="2" s="1"/>
  <c r="CT148" i="2"/>
  <c r="R84" i="3" l="1"/>
  <c r="EI55" i="2"/>
  <c r="EI63" i="2"/>
  <c r="EI66" i="2" s="1"/>
  <c r="EI30" i="2"/>
  <c r="R59" i="3"/>
  <c r="R62" i="3" s="1"/>
  <c r="EI88" i="2"/>
  <c r="EI92" i="2" s="1"/>
  <c r="R88" i="3" s="1"/>
  <c r="R27" i="3"/>
  <c r="CT108" i="2"/>
  <c r="CT109" i="2" s="1"/>
  <c r="CT114" i="2" s="1"/>
  <c r="CT79" i="2"/>
  <c r="CT81" i="2" s="1"/>
  <c r="CT83" i="2" s="1"/>
  <c r="CT54" i="2"/>
  <c r="CT56" i="2" s="1"/>
  <c r="CU152" i="2"/>
  <c r="CU153" i="2" s="1"/>
  <c r="CU154" i="2" s="1"/>
  <c r="CV151" i="2" s="1"/>
  <c r="CU144" i="2"/>
  <c r="CT113" i="2" l="1"/>
  <c r="EI133" i="2"/>
  <c r="EI134" i="2" s="1"/>
  <c r="EI93" i="2" s="1"/>
  <c r="EI94" i="2" s="1"/>
  <c r="CT110" i="2"/>
  <c r="CT111" i="2" s="1"/>
  <c r="CU96" i="2"/>
  <c r="CU97" i="2" s="1"/>
  <c r="CU147" i="2" s="1"/>
  <c r="CU106" i="2"/>
  <c r="CT36" i="2"/>
  <c r="CT39" i="2" s="1"/>
  <c r="CT42" i="2" s="1"/>
  <c r="CT58" i="2" s="1"/>
  <c r="CU82" i="2"/>
  <c r="CU145" i="2" s="1"/>
  <c r="EI95" i="2" l="1"/>
  <c r="EI76" i="2"/>
  <c r="R72" i="3" s="1"/>
  <c r="EI135" i="2"/>
  <c r="R89" i="3"/>
  <c r="R90" i="3"/>
  <c r="CU105" i="2"/>
  <c r="CU77" i="2"/>
  <c r="CU53" i="2" s="1"/>
  <c r="CU98" i="2"/>
  <c r="CU99" i="2" s="1"/>
  <c r="CU107" i="2"/>
  <c r="CU148" i="2"/>
  <c r="EI48" i="2" l="1"/>
  <c r="EI49" i="2" s="1"/>
  <c r="EI50" i="2" s="1"/>
  <c r="EJ139" i="2"/>
  <c r="EJ131" i="2"/>
  <c r="CV152" i="2"/>
  <c r="CV144" i="2"/>
  <c r="CU100" i="2"/>
  <c r="CU101" i="2" s="1"/>
  <c r="EJ140" i="2" l="1"/>
  <c r="EJ26" i="2" s="1"/>
  <c r="EJ27" i="2" s="1"/>
  <c r="CU78" i="2"/>
  <c r="CU108" i="2"/>
  <c r="CU109" i="2" s="1"/>
  <c r="CV153" i="2"/>
  <c r="EJ141" i="2" l="1"/>
  <c r="EK138" i="2" s="1"/>
  <c r="CU114" i="2"/>
  <c r="CU113" i="2"/>
  <c r="CU110" i="2"/>
  <c r="CU111" i="2" s="1"/>
  <c r="CU79" i="2"/>
  <c r="CU81" i="2" s="1"/>
  <c r="CU83" i="2" s="1"/>
  <c r="CU54" i="2"/>
  <c r="CU56" i="2" s="1"/>
  <c r="CV106" i="2"/>
  <c r="CV96" i="2"/>
  <c r="CV97" i="2" s="1"/>
  <c r="CV154" i="2"/>
  <c r="CW151" i="2" s="1"/>
  <c r="EJ28" i="2" l="1"/>
  <c r="EJ29" i="2" s="1"/>
  <c r="CU36" i="2"/>
  <c r="CU39" i="2" s="1"/>
  <c r="CU42" i="2" s="1"/>
  <c r="CU58" i="2" s="1"/>
  <c r="CV82" i="2"/>
  <c r="CV145" i="2" s="1"/>
  <c r="CV147" i="2"/>
  <c r="EJ31" i="2" l="1"/>
  <c r="R109" i="3" s="1"/>
  <c r="EJ30" i="2"/>
  <c r="EJ88" i="2"/>
  <c r="EJ92" i="2" s="1"/>
  <c r="EJ55" i="2"/>
  <c r="S51" i="3" s="1"/>
  <c r="EJ63" i="2"/>
  <c r="EJ66" i="2" s="1"/>
  <c r="CV105" i="2"/>
  <c r="CV77" i="2"/>
  <c r="CV53" i="2" s="1"/>
  <c r="CV98" i="2"/>
  <c r="CV99" i="2" s="1"/>
  <c r="CV107" i="2"/>
  <c r="CV148" i="2"/>
  <c r="EJ133" i="2" l="1"/>
  <c r="CW152" i="2"/>
  <c r="CW144" i="2"/>
  <c r="CV100" i="2"/>
  <c r="CV101" i="2" s="1"/>
  <c r="EJ134" i="2" l="1"/>
  <c r="EJ93" i="2" s="1"/>
  <c r="EJ94" i="2" s="1"/>
  <c r="CV108" i="2"/>
  <c r="CV109" i="2" s="1"/>
  <c r="CV78" i="2"/>
  <c r="CW153" i="2"/>
  <c r="CW154" i="2" s="1"/>
  <c r="CX151" i="2" s="1"/>
  <c r="EJ95" i="2" l="1"/>
  <c r="EJ135" i="2"/>
  <c r="EK139" i="2" s="1"/>
  <c r="EJ76" i="2"/>
  <c r="CV79" i="2"/>
  <c r="CV81" i="2" s="1"/>
  <c r="CV83" i="2" s="1"/>
  <c r="CV54" i="2"/>
  <c r="CV56" i="2" s="1"/>
  <c r="CV114" i="2"/>
  <c r="CV110" i="2"/>
  <c r="CV111" i="2" s="1"/>
  <c r="CV113" i="2"/>
  <c r="CW96" i="2"/>
  <c r="CW97" i="2" s="1"/>
  <c r="CW106" i="2"/>
  <c r="EJ48" i="2" l="1"/>
  <c r="EJ49" i="2" s="1"/>
  <c r="EK131" i="2"/>
  <c r="S44" i="3"/>
  <c r="EK140" i="2"/>
  <c r="EK26" i="2" s="1"/>
  <c r="EK27" i="2" s="1"/>
  <c r="CV36" i="2"/>
  <c r="CV39" i="2" s="1"/>
  <c r="CV42" i="2" s="1"/>
  <c r="CV58" i="2" s="1"/>
  <c r="CW82" i="2"/>
  <c r="CW145" i="2" s="1"/>
  <c r="CW147" i="2"/>
  <c r="EK141" i="2" l="1"/>
  <c r="EL138" i="2" s="1"/>
  <c r="EJ50" i="2"/>
  <c r="S46" i="3" s="1"/>
  <c r="S45" i="3"/>
  <c r="CW105" i="2"/>
  <c r="CW77" i="2"/>
  <c r="CW53" i="2" s="1"/>
  <c r="CW107" i="2"/>
  <c r="CW98" i="2"/>
  <c r="CW99" i="2" s="1"/>
  <c r="CW148" i="2"/>
  <c r="EK28" i="2" l="1"/>
  <c r="EK29" i="2" s="1"/>
  <c r="CW100" i="2"/>
  <c r="CW101" i="2" s="1"/>
  <c r="CX152" i="2"/>
  <c r="CX144" i="2"/>
  <c r="EK88" i="2" l="1"/>
  <c r="EK92" i="2" s="1"/>
  <c r="EK63" i="2"/>
  <c r="EK66" i="2" s="1"/>
  <c r="EK55" i="2"/>
  <c r="EK31" i="2"/>
  <c r="EK30" i="2"/>
  <c r="CW108" i="2"/>
  <c r="CW109" i="2" s="1"/>
  <c r="CW78" i="2"/>
  <c r="CX153" i="2"/>
  <c r="EK133" i="2" l="1"/>
  <c r="CW114" i="2"/>
  <c r="CW110" i="2"/>
  <c r="CW111" i="2" s="1"/>
  <c r="CW113" i="2"/>
  <c r="CW79" i="2"/>
  <c r="CW81" i="2" s="1"/>
  <c r="CW83" i="2" s="1"/>
  <c r="CW54" i="2"/>
  <c r="CW56" i="2" s="1"/>
  <c r="CX96" i="2"/>
  <c r="CX97" i="2" s="1"/>
  <c r="CX106" i="2"/>
  <c r="CX154" i="2"/>
  <c r="CY151" i="2" s="1"/>
  <c r="EK134" i="2" l="1"/>
  <c r="EK93" i="2" s="1"/>
  <c r="EK94" i="2" s="1"/>
  <c r="CW36" i="2"/>
  <c r="CW39" i="2" s="1"/>
  <c r="CW42" i="2" s="1"/>
  <c r="CW58" i="2" s="1"/>
  <c r="CX82" i="2"/>
  <c r="CX145" i="2" s="1"/>
  <c r="CX147" i="2"/>
  <c r="EK95" i="2" l="1"/>
  <c r="EK76" i="2"/>
  <c r="EK135" i="2"/>
  <c r="EL131" i="2" s="1"/>
  <c r="CX77" i="2"/>
  <c r="CX53" i="2" s="1"/>
  <c r="CX105" i="2"/>
  <c r="CX98" i="2"/>
  <c r="CX99" i="2" s="1"/>
  <c r="CX107" i="2"/>
  <c r="CX148" i="2"/>
  <c r="EL139" i="2" l="1"/>
  <c r="EL140" i="2" s="1"/>
  <c r="EL26" i="2" s="1"/>
  <c r="EL27" i="2" s="1"/>
  <c r="EK48" i="2"/>
  <c r="EK49" i="2" s="1"/>
  <c r="EK50" i="2" s="1"/>
  <c r="CY152" i="2"/>
  <c r="CY144" i="2"/>
  <c r="CX100" i="2"/>
  <c r="CX101" i="2" s="1"/>
  <c r="S23" i="3" l="1"/>
  <c r="W23" i="3" s="1"/>
  <c r="EL141" i="2"/>
  <c r="EM138" i="2" s="1"/>
  <c r="CX108" i="2"/>
  <c r="CX109" i="2" s="1"/>
  <c r="CX78" i="2"/>
  <c r="CY153" i="2"/>
  <c r="CY154" i="2" s="1"/>
  <c r="CZ151" i="2" s="1"/>
  <c r="EL28" i="2" l="1"/>
  <c r="S25" i="3" s="1"/>
  <c r="W25" i="3" s="1"/>
  <c r="S24" i="3"/>
  <c r="W24" i="3" s="1"/>
  <c r="CX79" i="2"/>
  <c r="CX81" i="2" s="1"/>
  <c r="CX83" i="2" s="1"/>
  <c r="CX54" i="2"/>
  <c r="CX56" i="2" s="1"/>
  <c r="CX114" i="2"/>
  <c r="CX110" i="2"/>
  <c r="CX111" i="2" s="1"/>
  <c r="CX113" i="2"/>
  <c r="CY106" i="2"/>
  <c r="CY96" i="2"/>
  <c r="EL29" i="2" l="1"/>
  <c r="S26" i="3" s="1"/>
  <c r="S84" i="3"/>
  <c r="W84" i="3" s="1"/>
  <c r="CX36" i="2"/>
  <c r="CX39" i="2" s="1"/>
  <c r="CX42" i="2" s="1"/>
  <c r="CX58" i="2" s="1"/>
  <c r="CY82" i="2"/>
  <c r="CY145" i="2" s="1"/>
  <c r="CY97" i="2"/>
  <c r="O91" i="3"/>
  <c r="O101" i="3"/>
  <c r="EL55" i="2" l="1"/>
  <c r="S59" i="3"/>
  <c r="EL63" i="2"/>
  <c r="EL66" i="2" s="1"/>
  <c r="EL30" i="2"/>
  <c r="EL88" i="2"/>
  <c r="EL31" i="2"/>
  <c r="S27" i="3"/>
  <c r="W27" i="3" s="1"/>
  <c r="W26" i="3"/>
  <c r="CY105" i="2"/>
  <c r="CY77" i="2"/>
  <c r="O73" i="3" s="1"/>
  <c r="CY147" i="2"/>
  <c r="O92" i="3"/>
  <c r="S62" i="3" l="1"/>
  <c r="W62" i="3" s="1"/>
  <c r="W59" i="3"/>
  <c r="CY53" i="2"/>
  <c r="O100" i="3"/>
  <c r="CY98" i="2"/>
  <c r="CY107" i="2"/>
  <c r="CY148" i="2"/>
  <c r="CZ152" i="2" l="1"/>
  <c r="CZ144" i="2"/>
  <c r="O102" i="3"/>
  <c r="O93" i="3"/>
  <c r="CY99" i="2"/>
  <c r="CY100" i="2" l="1"/>
  <c r="O95" i="3" s="1"/>
  <c r="O94" i="3"/>
  <c r="CZ153" i="2"/>
  <c r="CZ154" i="2" s="1"/>
  <c r="DA151" i="2" s="1"/>
  <c r="CY101" i="2" l="1"/>
  <c r="CY108" i="2" s="1"/>
  <c r="CY109" i="2" s="1"/>
  <c r="CZ106" i="2"/>
  <c r="CZ96" i="2"/>
  <c r="O103" i="3"/>
  <c r="O96" i="3"/>
  <c r="CY78" i="2" l="1"/>
  <c r="CY79" i="2" s="1"/>
  <c r="O75" i="3" s="1"/>
  <c r="CY114" i="2"/>
  <c r="CY110" i="2"/>
  <c r="CY111" i="2" s="1"/>
  <c r="O106" i="3" s="1"/>
  <c r="CY113" i="2"/>
  <c r="O104" i="3"/>
  <c r="CZ97" i="2"/>
  <c r="CY54" i="2" l="1"/>
  <c r="CY56" i="2" s="1"/>
  <c r="O74" i="3"/>
  <c r="CY81" i="2"/>
  <c r="O105" i="3"/>
  <c r="CZ147" i="2"/>
  <c r="CZ98" i="2" l="1"/>
  <c r="CZ107" i="2"/>
  <c r="CY83" i="2"/>
  <c r="CY36" i="2" l="1"/>
  <c r="CY39" i="2" s="1"/>
  <c r="CY42" i="2" s="1"/>
  <c r="CY58" i="2" s="1"/>
  <c r="CZ82" i="2"/>
  <c r="P78" i="3" s="1"/>
  <c r="CZ99" i="2"/>
  <c r="CZ145" i="2" l="1"/>
  <c r="CZ100" i="2"/>
  <c r="CZ105" i="2" l="1"/>
  <c r="CZ77" i="2"/>
  <c r="CZ148" i="2"/>
  <c r="CZ101" i="2"/>
  <c r="DA152" i="2" l="1"/>
  <c r="DA153" i="2" s="1"/>
  <c r="DA144" i="2"/>
  <c r="CZ53" i="2"/>
  <c r="CZ108" i="2"/>
  <c r="CZ109" i="2" s="1"/>
  <c r="CZ78" i="2"/>
  <c r="CZ54" i="2" l="1"/>
  <c r="P50" i="3" s="1"/>
  <c r="CZ114" i="2"/>
  <c r="CZ113" i="2"/>
  <c r="O108" i="3" s="1"/>
  <c r="CZ110" i="2"/>
  <c r="CZ111" i="2" s="1"/>
  <c r="P49" i="3"/>
  <c r="DA154" i="2"/>
  <c r="DB151" i="2" s="1"/>
  <c r="DA106" i="2"/>
  <c r="DA96" i="2"/>
  <c r="DA97" i="2" s="1"/>
  <c r="DA147" i="2" s="1"/>
  <c r="CZ79" i="2"/>
  <c r="CZ56" i="2" l="1"/>
  <c r="P52" i="3" s="1"/>
  <c r="DA107" i="2"/>
  <c r="DA98" i="2"/>
  <c r="CZ81" i="2"/>
  <c r="P77" i="3" s="1"/>
  <c r="CZ83" i="2" l="1"/>
  <c r="P79" i="3" s="1"/>
  <c r="DA99" i="2"/>
  <c r="CZ36" i="2" l="1"/>
  <c r="DA82" i="2"/>
  <c r="DA145" i="2" s="1"/>
  <c r="DA100" i="2"/>
  <c r="DA101" i="2" s="1"/>
  <c r="DA105" i="2" l="1"/>
  <c r="DA77" i="2"/>
  <c r="DA148" i="2"/>
  <c r="CZ39" i="2"/>
  <c r="P32" i="3"/>
  <c r="DA78" i="2"/>
  <c r="DA108" i="2"/>
  <c r="DA54" i="2" l="1"/>
  <c r="DA109" i="2"/>
  <c r="DA110" i="2" s="1"/>
  <c r="DA111" i="2" s="1"/>
  <c r="CZ42" i="2"/>
  <c r="P35" i="3"/>
  <c r="DB144" i="2"/>
  <c r="DB152" i="2"/>
  <c r="DB153" i="2" s="1"/>
  <c r="DA53" i="2"/>
  <c r="DA79" i="2"/>
  <c r="DA113" i="2" l="1"/>
  <c r="DA114" i="2"/>
  <c r="DA56" i="2"/>
  <c r="DB154" i="2"/>
  <c r="DC151" i="2" s="1"/>
  <c r="DB106" i="2"/>
  <c r="DB96" i="2"/>
  <c r="DB97" i="2" s="1"/>
  <c r="DB147" i="2" s="1"/>
  <c r="P38" i="3"/>
  <c r="P54" i="3" s="1"/>
  <c r="CZ58" i="2"/>
  <c r="DA81" i="2"/>
  <c r="DB98" i="2" l="1"/>
  <c r="DB107" i="2"/>
  <c r="DA83" i="2"/>
  <c r="DA36" i="2" l="1"/>
  <c r="DA39" i="2" s="1"/>
  <c r="DA42" i="2" s="1"/>
  <c r="DA58" i="2" s="1"/>
  <c r="DB82" i="2"/>
  <c r="DB145" i="2" s="1"/>
  <c r="DB99" i="2"/>
  <c r="DB105" i="2" l="1"/>
  <c r="DB77" i="2"/>
  <c r="DB148" i="2"/>
  <c r="DB100" i="2"/>
  <c r="DC152" i="2" l="1"/>
  <c r="DC153" i="2" s="1"/>
  <c r="DC96" i="2" s="1"/>
  <c r="DC144" i="2"/>
  <c r="DB53" i="2"/>
  <c r="DB101" i="2"/>
  <c r="DC154" i="2" l="1"/>
  <c r="DD151" i="2" s="1"/>
  <c r="DC106" i="2"/>
  <c r="DB78" i="2"/>
  <c r="DB108" i="2"/>
  <c r="DB109" i="2" s="1"/>
  <c r="DC97" i="2"/>
  <c r="DB54" i="2" l="1"/>
  <c r="DB56" i="2" s="1"/>
  <c r="DB114" i="2"/>
  <c r="DB110" i="2"/>
  <c r="DB111" i="2" s="1"/>
  <c r="DB113" i="2"/>
  <c r="DC147" i="2"/>
  <c r="DB79" i="2"/>
  <c r="DB81" i="2" l="1"/>
  <c r="DC98" i="2"/>
  <c r="DC107" i="2"/>
  <c r="DC99" i="2" l="1"/>
  <c r="DB83" i="2"/>
  <c r="DB36" i="2" l="1"/>
  <c r="DB39" i="2" s="1"/>
  <c r="DB42" i="2" s="1"/>
  <c r="DB58" i="2" s="1"/>
  <c r="DC82" i="2"/>
  <c r="DC145" i="2" s="1"/>
  <c r="DC100" i="2"/>
  <c r="DC101" i="2" s="1"/>
  <c r="DC105" i="2" l="1"/>
  <c r="DC77" i="2"/>
  <c r="DC148" i="2"/>
  <c r="DC108" i="2"/>
  <c r="DC78" i="2"/>
  <c r="DC54" i="2" l="1"/>
  <c r="DC109" i="2"/>
  <c r="DC110" i="2" s="1"/>
  <c r="DC111" i="2" s="1"/>
  <c r="DD152" i="2"/>
  <c r="DD153" i="2" s="1"/>
  <c r="DD144" i="2"/>
  <c r="DC53" i="2"/>
  <c r="DC79" i="2"/>
  <c r="DC113" i="2" l="1"/>
  <c r="DC56" i="2"/>
  <c r="DC114" i="2"/>
  <c r="DD154" i="2"/>
  <c r="DE151" i="2" s="1"/>
  <c r="DD106" i="2"/>
  <c r="DD96" i="2"/>
  <c r="DD97" i="2" s="1"/>
  <c r="DD147" i="2" s="1"/>
  <c r="DC81" i="2"/>
  <c r="DC83" i="2" l="1"/>
  <c r="DD98" i="2"/>
  <c r="DD107" i="2"/>
  <c r="DC36" i="2" l="1"/>
  <c r="DC39" i="2" s="1"/>
  <c r="DC42" i="2" s="1"/>
  <c r="DC58" i="2" s="1"/>
  <c r="DD82" i="2"/>
  <c r="DD145" i="2" s="1"/>
  <c r="DD99" i="2"/>
  <c r="DD105" i="2" l="1"/>
  <c r="DD77" i="2"/>
  <c r="DD148" i="2"/>
  <c r="DD100" i="2"/>
  <c r="DD101" i="2" s="1"/>
  <c r="DD53" i="2" l="1"/>
  <c r="DE152" i="2"/>
  <c r="DE153" i="2" s="1"/>
  <c r="DE106" i="2" s="1"/>
  <c r="DE144" i="2"/>
  <c r="DD108" i="2"/>
  <c r="DD109" i="2" s="1"/>
  <c r="DD78" i="2"/>
  <c r="DD54" i="2" s="1"/>
  <c r="DD114" i="2" l="1"/>
  <c r="DD113" i="2"/>
  <c r="DD110" i="2"/>
  <c r="DD111" i="2" s="1"/>
  <c r="DE96" i="2"/>
  <c r="DE97" i="2" s="1"/>
  <c r="DE147" i="2" s="1"/>
  <c r="DE154" i="2"/>
  <c r="DF151" i="2" s="1"/>
  <c r="DD56" i="2"/>
  <c r="DD79" i="2"/>
  <c r="DE107" i="2" l="1"/>
  <c r="DE98" i="2"/>
  <c r="DE99" i="2" s="1"/>
  <c r="DD81" i="2"/>
  <c r="DE100" i="2" l="1"/>
  <c r="DE101" i="2" s="1"/>
  <c r="DD83" i="2"/>
  <c r="DD36" i="2" l="1"/>
  <c r="DD39" i="2" s="1"/>
  <c r="DD42" i="2" s="1"/>
  <c r="DD58" i="2" s="1"/>
  <c r="DE82" i="2"/>
  <c r="DE145" i="2" s="1"/>
  <c r="DE78" i="2"/>
  <c r="DE108" i="2"/>
  <c r="DE54" i="2" l="1"/>
  <c r="DE105" i="2"/>
  <c r="DE109" i="2" s="1"/>
  <c r="DE77" i="2"/>
  <c r="DE53" i="2" s="1"/>
  <c r="DE148" i="2"/>
  <c r="DE56" i="2" l="1"/>
  <c r="DE114" i="2"/>
  <c r="DE110" i="2"/>
  <c r="DE111" i="2" s="1"/>
  <c r="DE113" i="2"/>
  <c r="DF152" i="2"/>
  <c r="DF144" i="2"/>
  <c r="DE79" i="2"/>
  <c r="DE81" i="2" s="1"/>
  <c r="DE83" i="2" s="1"/>
  <c r="DE36" i="2" l="1"/>
  <c r="DE39" i="2" s="1"/>
  <c r="DE42" i="2" s="1"/>
  <c r="DE58" i="2" s="1"/>
  <c r="DF82" i="2"/>
  <c r="DF145" i="2" s="1"/>
  <c r="DF153" i="2"/>
  <c r="DF154" i="2" s="1"/>
  <c r="DG151" i="2" s="1"/>
  <c r="DF106" i="2" l="1"/>
  <c r="DF96" i="2"/>
  <c r="DF97" i="2" s="1"/>
  <c r="DF147" i="2" s="1"/>
  <c r="DF105" i="2"/>
  <c r="DF77" i="2"/>
  <c r="DF53" i="2" s="1"/>
  <c r="DF107" i="2" l="1"/>
  <c r="DF98" i="2"/>
  <c r="DF99" i="2" s="1"/>
  <c r="DF100" i="2" s="1"/>
  <c r="DF101" i="2" s="1"/>
  <c r="DF78" i="2" s="1"/>
  <c r="DF148" i="2"/>
  <c r="DF108" i="2" l="1"/>
  <c r="DF109" i="2" s="1"/>
  <c r="DF114" i="2" s="1"/>
  <c r="DF79" i="2"/>
  <c r="DF81" i="2" s="1"/>
  <c r="DF83" i="2" s="1"/>
  <c r="DF54" i="2"/>
  <c r="DF56" i="2" s="1"/>
  <c r="DG144" i="2"/>
  <c r="DG152" i="2"/>
  <c r="DG153" i="2" s="1"/>
  <c r="DG96" i="2" s="1"/>
  <c r="DG97" i="2" s="1"/>
  <c r="DF113" i="2"/>
  <c r="DF110" i="2" l="1"/>
  <c r="DF111" i="2" s="1"/>
  <c r="DG106" i="2"/>
  <c r="DG154" i="2"/>
  <c r="DH151" i="2" s="1"/>
  <c r="DF36" i="2"/>
  <c r="DF39" i="2" s="1"/>
  <c r="DF42" i="2" s="1"/>
  <c r="DF58" i="2" s="1"/>
  <c r="DG82" i="2"/>
  <c r="DG145" i="2" s="1"/>
  <c r="DG147" i="2"/>
  <c r="DG105" i="2" l="1"/>
  <c r="DG77" i="2"/>
  <c r="DG53" i="2" s="1"/>
  <c r="DG107" i="2"/>
  <c r="DG98" i="2"/>
  <c r="DG99" i="2" s="1"/>
  <c r="DG148" i="2"/>
  <c r="DG100" i="2" l="1"/>
  <c r="DG101" i="2" s="1"/>
  <c r="DH152" i="2"/>
  <c r="DH144" i="2"/>
  <c r="DH153" i="2" l="1"/>
  <c r="DH154" i="2" s="1"/>
  <c r="DI151" i="2" s="1"/>
  <c r="DG108" i="2"/>
  <c r="DG109" i="2" s="1"/>
  <c r="DG78" i="2"/>
  <c r="DG114" i="2" l="1"/>
  <c r="DG113" i="2"/>
  <c r="DG110" i="2"/>
  <c r="DG111" i="2" s="1"/>
  <c r="DG79" i="2"/>
  <c r="DG81" i="2" s="1"/>
  <c r="DG83" i="2" s="1"/>
  <c r="DG54" i="2"/>
  <c r="DG56" i="2" s="1"/>
  <c r="DH96" i="2"/>
  <c r="DH97" i="2" s="1"/>
  <c r="DH106" i="2"/>
  <c r="DG36" i="2" l="1"/>
  <c r="DG39" i="2" s="1"/>
  <c r="DG42" i="2" s="1"/>
  <c r="DG58" i="2" s="1"/>
  <c r="DH82" i="2"/>
  <c r="DH145" i="2" s="1"/>
  <c r="DH147" i="2"/>
  <c r="DH105" i="2" l="1"/>
  <c r="DH77" i="2"/>
  <c r="DH53" i="2" s="1"/>
  <c r="DH107" i="2"/>
  <c r="DH98" i="2"/>
  <c r="DH99" i="2" s="1"/>
  <c r="DH148" i="2"/>
  <c r="DH100" i="2" l="1"/>
  <c r="DH101" i="2" s="1"/>
  <c r="DI152" i="2"/>
  <c r="DI144" i="2"/>
  <c r="DI153" i="2" l="1"/>
  <c r="DI154" i="2" s="1"/>
  <c r="DJ151" i="2" s="1"/>
  <c r="DH108" i="2"/>
  <c r="DH109" i="2" s="1"/>
  <c r="DH78" i="2"/>
  <c r="DH79" i="2" l="1"/>
  <c r="DH81" i="2" s="1"/>
  <c r="DH83" i="2" s="1"/>
  <c r="DH54" i="2"/>
  <c r="DH56" i="2" s="1"/>
  <c r="DH114" i="2"/>
  <c r="DH113" i="2"/>
  <c r="DH110" i="2"/>
  <c r="DH111" i="2" s="1"/>
  <c r="DI96" i="2"/>
  <c r="DI97" i="2" s="1"/>
  <c r="DI106" i="2"/>
  <c r="DH36" i="2" l="1"/>
  <c r="DH39" i="2" s="1"/>
  <c r="DH42" i="2" s="1"/>
  <c r="DH58" i="2" s="1"/>
  <c r="DI82" i="2"/>
  <c r="DI145" i="2" s="1"/>
  <c r="DI147" i="2"/>
  <c r="DI105" i="2" l="1"/>
  <c r="DI77" i="2"/>
  <c r="DI53" i="2" s="1"/>
  <c r="DI107" i="2"/>
  <c r="DI98" i="2"/>
  <c r="DI99" i="2" s="1"/>
  <c r="DI148" i="2"/>
  <c r="DI100" i="2" l="1"/>
  <c r="DI101" i="2" s="1"/>
  <c r="DJ152" i="2"/>
  <c r="DJ144" i="2"/>
  <c r="DJ153" i="2" l="1"/>
  <c r="DJ154" i="2" s="1"/>
  <c r="DK151" i="2" s="1"/>
  <c r="DI108" i="2"/>
  <c r="DI109" i="2" s="1"/>
  <c r="DI78" i="2"/>
  <c r="DI114" i="2" l="1"/>
  <c r="DI110" i="2"/>
  <c r="DI111" i="2" s="1"/>
  <c r="DI113" i="2"/>
  <c r="DI79" i="2"/>
  <c r="DI81" i="2" s="1"/>
  <c r="DI83" i="2" s="1"/>
  <c r="DI54" i="2"/>
  <c r="DI56" i="2" s="1"/>
  <c r="DJ96" i="2"/>
  <c r="DJ97" i="2" s="1"/>
  <c r="DJ106" i="2"/>
  <c r="DI36" i="2" l="1"/>
  <c r="DI39" i="2" s="1"/>
  <c r="DI42" i="2" s="1"/>
  <c r="DI58" i="2" s="1"/>
  <c r="DJ82" i="2"/>
  <c r="DJ145" i="2" s="1"/>
  <c r="DJ147" i="2"/>
  <c r="DJ105" i="2" l="1"/>
  <c r="DJ77" i="2"/>
  <c r="DJ53" i="2" s="1"/>
  <c r="DJ98" i="2"/>
  <c r="DJ99" i="2" s="1"/>
  <c r="DJ107" i="2"/>
  <c r="DJ148" i="2"/>
  <c r="DK152" i="2" l="1"/>
  <c r="DK144" i="2"/>
  <c r="DJ100" i="2"/>
  <c r="DJ101" i="2" s="1"/>
  <c r="DJ108" i="2" l="1"/>
  <c r="DJ109" i="2" s="1"/>
  <c r="DJ78" i="2"/>
  <c r="DK153" i="2"/>
  <c r="DK154" i="2" s="1"/>
  <c r="DL151" i="2" s="1"/>
  <c r="DJ79" i="2" l="1"/>
  <c r="DJ81" i="2" s="1"/>
  <c r="DJ83" i="2" s="1"/>
  <c r="DJ54" i="2"/>
  <c r="DJ56" i="2" s="1"/>
  <c r="DJ114" i="2"/>
  <c r="DJ110" i="2"/>
  <c r="DJ111" i="2" s="1"/>
  <c r="DJ113" i="2"/>
  <c r="DK106" i="2"/>
  <c r="DK96" i="2"/>
  <c r="DJ36" i="2" l="1"/>
  <c r="DJ39" i="2" s="1"/>
  <c r="DJ42" i="2" s="1"/>
  <c r="DJ58" i="2" s="1"/>
  <c r="DK82" i="2"/>
  <c r="DK145" i="2" s="1"/>
  <c r="DK97" i="2"/>
  <c r="P101" i="3"/>
  <c r="P91" i="3"/>
  <c r="DK105" i="2" l="1"/>
  <c r="P100" i="3" s="1"/>
  <c r="DK77" i="2"/>
  <c r="P73" i="3" s="1"/>
  <c r="DK147" i="2"/>
  <c r="P92" i="3"/>
  <c r="DK53" i="2" l="1"/>
  <c r="DK98" i="2"/>
  <c r="DK107" i="2"/>
  <c r="DK148" i="2"/>
  <c r="DL152" i="2" l="1"/>
  <c r="DL144" i="2"/>
  <c r="P102" i="3"/>
  <c r="P93" i="3"/>
  <c r="DK99" i="2"/>
  <c r="DK100" i="2" l="1"/>
  <c r="P95" i="3" s="1"/>
  <c r="P94" i="3"/>
  <c r="DL153" i="2"/>
  <c r="DL154" i="2" s="1"/>
  <c r="DM151" i="2" s="1"/>
  <c r="DK101" i="2" l="1"/>
  <c r="DK78" i="2" s="1"/>
  <c r="DL96" i="2"/>
  <c r="DL106" i="2"/>
  <c r="P96" i="3"/>
  <c r="P103" i="3" l="1"/>
  <c r="P104" i="3" s="1"/>
  <c r="DK54" i="2"/>
  <c r="DK56" i="2" s="1"/>
  <c r="P74" i="3"/>
  <c r="DK108" i="2"/>
  <c r="DK109" i="2" s="1"/>
  <c r="DK113" i="2" s="1"/>
  <c r="DK79" i="2"/>
  <c r="P75" i="3" s="1"/>
  <c r="DL97" i="2"/>
  <c r="DK110" i="2" l="1"/>
  <c r="DK111" i="2" s="1"/>
  <c r="P106" i="3" s="1"/>
  <c r="DK114" i="2"/>
  <c r="DL147" i="2"/>
  <c r="P105" i="3"/>
  <c r="DK81" i="2"/>
  <c r="DK83" i="2" l="1"/>
  <c r="DL107" i="2"/>
  <c r="DL98" i="2"/>
  <c r="DK36" i="2" l="1"/>
  <c r="DK39" i="2" s="1"/>
  <c r="DK42" i="2" s="1"/>
  <c r="DK58" i="2" s="1"/>
  <c r="DL82" i="2"/>
  <c r="Q78" i="3" s="1"/>
  <c r="DL99" i="2"/>
  <c r="DL145" i="2" l="1"/>
  <c r="DL100" i="2"/>
  <c r="DL105" i="2" l="1"/>
  <c r="DL77" i="2"/>
  <c r="DL148" i="2"/>
  <c r="DL101" i="2"/>
  <c r="DL53" i="2" l="1"/>
  <c r="Q49" i="3" s="1"/>
  <c r="DM152" i="2"/>
  <c r="DM144" i="2"/>
  <c r="DL108" i="2"/>
  <c r="DL109" i="2" s="1"/>
  <c r="DL78" i="2"/>
  <c r="DL54" i="2" l="1"/>
  <c r="Q50" i="3" s="1"/>
  <c r="DL114" i="2"/>
  <c r="DL110" i="2"/>
  <c r="DL111" i="2" s="1"/>
  <c r="DL113" i="2"/>
  <c r="P108" i="3" s="1"/>
  <c r="DM153" i="2"/>
  <c r="DL79" i="2"/>
  <c r="DL56" i="2" l="1"/>
  <c r="DM96" i="2"/>
  <c r="DM97" i="2" s="1"/>
  <c r="DM147" i="2" s="1"/>
  <c r="DM107" i="2" s="1"/>
  <c r="DM106" i="2"/>
  <c r="DM154" i="2"/>
  <c r="DN151" i="2" s="1"/>
  <c r="Q52" i="3"/>
  <c r="DL81" i="2"/>
  <c r="Q77" i="3" s="1"/>
  <c r="DM98" i="2" l="1"/>
  <c r="DM99" i="2" s="1"/>
  <c r="DL83" i="2"/>
  <c r="Q79" i="3" s="1"/>
  <c r="DL36" i="2" l="1"/>
  <c r="DM82" i="2"/>
  <c r="DM145" i="2" s="1"/>
  <c r="DM100" i="2"/>
  <c r="DM101" i="2" s="1"/>
  <c r="DM105" i="2" l="1"/>
  <c r="DM77" i="2"/>
  <c r="DM148" i="2"/>
  <c r="DL39" i="2"/>
  <c r="Q32" i="3"/>
  <c r="DM108" i="2"/>
  <c r="DM78" i="2"/>
  <c r="DM54" i="2" l="1"/>
  <c r="DM53" i="2"/>
  <c r="DM109" i="2"/>
  <c r="DM114" i="2" s="1"/>
  <c r="DL42" i="2"/>
  <c r="Q35" i="3"/>
  <c r="DN144" i="2"/>
  <c r="DN152" i="2"/>
  <c r="DN153" i="2" s="1"/>
  <c r="DM79" i="2"/>
  <c r="DM110" i="2" l="1"/>
  <c r="DM111" i="2" s="1"/>
  <c r="DM113" i="2"/>
  <c r="DM56" i="2"/>
  <c r="DN154" i="2"/>
  <c r="DO151" i="2" s="1"/>
  <c r="DN96" i="2"/>
  <c r="DN97" i="2" s="1"/>
  <c r="DN147" i="2" s="1"/>
  <c r="DN106" i="2"/>
  <c r="Q38" i="3"/>
  <c r="Q54" i="3" s="1"/>
  <c r="DL58" i="2"/>
  <c r="DM81" i="2"/>
  <c r="DN98" i="2" l="1"/>
  <c r="DN107" i="2"/>
  <c r="DM83" i="2"/>
  <c r="DM36" i="2" l="1"/>
  <c r="DM39" i="2" s="1"/>
  <c r="DM42" i="2" s="1"/>
  <c r="DM58" i="2" s="1"/>
  <c r="DN82" i="2"/>
  <c r="DN145" i="2" s="1"/>
  <c r="DN99" i="2"/>
  <c r="DN105" i="2" l="1"/>
  <c r="DN77" i="2"/>
  <c r="DN148" i="2"/>
  <c r="DN100" i="2"/>
  <c r="DN101" i="2" s="1"/>
  <c r="DN53" i="2" l="1"/>
  <c r="DO152" i="2"/>
  <c r="DO153" i="2" s="1"/>
  <c r="DO106" i="2" s="1"/>
  <c r="DO144" i="2"/>
  <c r="DN78" i="2"/>
  <c r="DN108" i="2"/>
  <c r="DN109" i="2" s="1"/>
  <c r="DN54" i="2" l="1"/>
  <c r="DN56" i="2" s="1"/>
  <c r="DO154" i="2"/>
  <c r="DP151" i="2" s="1"/>
  <c r="DO96" i="2"/>
  <c r="DO97" i="2" s="1"/>
  <c r="DN114" i="2"/>
  <c r="DN113" i="2"/>
  <c r="DN110" i="2"/>
  <c r="DN111" i="2" s="1"/>
  <c r="DN79" i="2"/>
  <c r="DN81" i="2" l="1"/>
  <c r="DO147" i="2"/>
  <c r="DO107" i="2" l="1"/>
  <c r="DO98" i="2"/>
  <c r="DN83" i="2"/>
  <c r="DN36" i="2" l="1"/>
  <c r="DN39" i="2" s="1"/>
  <c r="DN42" i="2" s="1"/>
  <c r="DN58" i="2" s="1"/>
  <c r="DO82" i="2"/>
  <c r="DO145" i="2" s="1"/>
  <c r="DO99" i="2"/>
  <c r="DO105" i="2" l="1"/>
  <c r="DO77" i="2"/>
  <c r="DO148" i="2"/>
  <c r="DO100" i="2"/>
  <c r="DO101" i="2" s="1"/>
  <c r="DO53" i="2" l="1"/>
  <c r="DP152" i="2"/>
  <c r="DP153" i="2" s="1"/>
  <c r="DP96" i="2" s="1"/>
  <c r="DP144" i="2"/>
  <c r="DO108" i="2"/>
  <c r="DO109" i="2" s="1"/>
  <c r="DO78" i="2"/>
  <c r="DO54" i="2" l="1"/>
  <c r="DO56" i="2" s="1"/>
  <c r="DP154" i="2"/>
  <c r="DQ151" i="2" s="1"/>
  <c r="DP106" i="2"/>
  <c r="DO114" i="2"/>
  <c r="DO113" i="2"/>
  <c r="DO110" i="2"/>
  <c r="DO111" i="2" s="1"/>
  <c r="DO79" i="2"/>
  <c r="DP97" i="2"/>
  <c r="DP147" i="2" l="1"/>
  <c r="DO81" i="2"/>
  <c r="DO83" i="2" l="1"/>
  <c r="DP107" i="2"/>
  <c r="DP98" i="2"/>
  <c r="DO36" i="2" l="1"/>
  <c r="DO39" i="2" s="1"/>
  <c r="DO42" i="2" s="1"/>
  <c r="DO58" i="2" s="1"/>
  <c r="DP82" i="2"/>
  <c r="DP145" i="2" s="1"/>
  <c r="DP99" i="2"/>
  <c r="DP105" i="2" l="1"/>
  <c r="DP77" i="2"/>
  <c r="DP53" i="2" s="1"/>
  <c r="DP148" i="2"/>
  <c r="DP100" i="2"/>
  <c r="DP101" i="2" s="1"/>
  <c r="DQ152" i="2" l="1"/>
  <c r="DQ153" i="2" s="1"/>
  <c r="DQ106" i="2" s="1"/>
  <c r="DQ144" i="2"/>
  <c r="DP108" i="2"/>
  <c r="DP109" i="2" s="1"/>
  <c r="DP78" i="2"/>
  <c r="DP54" i="2" s="1"/>
  <c r="DP56" i="2" s="1"/>
  <c r="DQ96" i="2" l="1"/>
  <c r="DQ97" i="2" s="1"/>
  <c r="DQ147" i="2" s="1"/>
  <c r="DQ154" i="2"/>
  <c r="DR151" i="2" s="1"/>
  <c r="DP114" i="2"/>
  <c r="DP113" i="2"/>
  <c r="DP110" i="2"/>
  <c r="DP111" i="2" s="1"/>
  <c r="DP79" i="2"/>
  <c r="DP81" i="2" l="1"/>
  <c r="DQ107" i="2"/>
  <c r="DQ98" i="2"/>
  <c r="DQ99" i="2" s="1"/>
  <c r="DQ100" i="2" l="1"/>
  <c r="DQ101" i="2" s="1"/>
  <c r="DP83" i="2"/>
  <c r="DP36" i="2" l="1"/>
  <c r="DP39" i="2" s="1"/>
  <c r="DP42" i="2" s="1"/>
  <c r="DP58" i="2" s="1"/>
  <c r="DQ82" i="2"/>
  <c r="DQ145" i="2" s="1"/>
  <c r="DQ108" i="2"/>
  <c r="DQ78" i="2"/>
  <c r="DQ54" i="2" l="1"/>
  <c r="DQ105" i="2"/>
  <c r="DQ109" i="2" s="1"/>
  <c r="DQ77" i="2"/>
  <c r="DQ53" i="2" s="1"/>
  <c r="DQ148" i="2"/>
  <c r="DQ56" i="2" l="1"/>
  <c r="DQ114" i="2"/>
  <c r="DQ113" i="2"/>
  <c r="DQ110" i="2"/>
  <c r="DQ111" i="2" s="1"/>
  <c r="DR152" i="2"/>
  <c r="DR153" i="2" s="1"/>
  <c r="DR144" i="2"/>
  <c r="DQ79" i="2"/>
  <c r="DQ81" i="2" s="1"/>
  <c r="DQ83" i="2" s="1"/>
  <c r="DQ36" i="2" l="1"/>
  <c r="DQ39" i="2" s="1"/>
  <c r="DQ42" i="2" s="1"/>
  <c r="DQ58" i="2" s="1"/>
  <c r="DR82" i="2"/>
  <c r="DR145" i="2" s="1"/>
  <c r="DR154" i="2"/>
  <c r="DS151" i="2" s="1"/>
  <c r="DR96" i="2"/>
  <c r="DR97" i="2" s="1"/>
  <c r="DR147" i="2" s="1"/>
  <c r="DR107" i="2" s="1"/>
  <c r="DR106" i="2"/>
  <c r="DR148" i="2" l="1"/>
  <c r="DS144" i="2" s="1"/>
  <c r="DR98" i="2"/>
  <c r="DR99" i="2" s="1"/>
  <c r="DR100" i="2" s="1"/>
  <c r="DR101" i="2" s="1"/>
  <c r="DR105" i="2"/>
  <c r="DR77" i="2"/>
  <c r="DR53" i="2" s="1"/>
  <c r="DS152" i="2" l="1"/>
  <c r="DS153" i="2" s="1"/>
  <c r="DS154" i="2" s="1"/>
  <c r="DT151" i="2" s="1"/>
  <c r="DR78" i="2"/>
  <c r="DR108" i="2"/>
  <c r="DR109" i="2" s="1"/>
  <c r="DR114" i="2" l="1"/>
  <c r="DR110" i="2"/>
  <c r="DR111" i="2" s="1"/>
  <c r="DR113" i="2"/>
  <c r="DR79" i="2"/>
  <c r="DR81" i="2" s="1"/>
  <c r="DR83" i="2" s="1"/>
  <c r="DR54" i="2"/>
  <c r="DR56" i="2" s="1"/>
  <c r="DS96" i="2"/>
  <c r="DS97" i="2" s="1"/>
  <c r="DS106" i="2"/>
  <c r="DR36" i="2" l="1"/>
  <c r="DR39" i="2" s="1"/>
  <c r="DR42" i="2" s="1"/>
  <c r="DR58" i="2" s="1"/>
  <c r="DS82" i="2"/>
  <c r="DS145" i="2" s="1"/>
  <c r="DS147" i="2"/>
  <c r="DS105" i="2" l="1"/>
  <c r="DS77" i="2"/>
  <c r="DS53" i="2" s="1"/>
  <c r="DS98" i="2"/>
  <c r="DS99" i="2" s="1"/>
  <c r="DS107" i="2"/>
  <c r="DS148" i="2"/>
  <c r="DT152" i="2" l="1"/>
  <c r="DT144" i="2"/>
  <c r="DS100" i="2"/>
  <c r="DS101" i="2" s="1"/>
  <c r="DS108" i="2" l="1"/>
  <c r="DS109" i="2" s="1"/>
  <c r="DS78" i="2"/>
  <c r="DT153" i="2"/>
  <c r="DT154" i="2" s="1"/>
  <c r="DU151" i="2" s="1"/>
  <c r="DS79" i="2" l="1"/>
  <c r="DS81" i="2" s="1"/>
  <c r="DS83" i="2" s="1"/>
  <c r="DS54" i="2"/>
  <c r="DS56" i="2" s="1"/>
  <c r="DS114" i="2"/>
  <c r="DS113" i="2"/>
  <c r="DS110" i="2"/>
  <c r="DS111" i="2" s="1"/>
  <c r="DT96" i="2"/>
  <c r="DT97" i="2" s="1"/>
  <c r="DT106" i="2"/>
  <c r="DS36" i="2" l="1"/>
  <c r="DS39" i="2" s="1"/>
  <c r="DS42" i="2" s="1"/>
  <c r="DS58" i="2" s="1"/>
  <c r="DT82" i="2"/>
  <c r="DT145" i="2" s="1"/>
  <c r="DT147" i="2"/>
  <c r="DT77" i="2" l="1"/>
  <c r="DT53" i="2" s="1"/>
  <c r="DT105" i="2"/>
  <c r="DT98" i="2"/>
  <c r="DT99" i="2" s="1"/>
  <c r="DT107" i="2"/>
  <c r="DT148" i="2"/>
  <c r="DU152" i="2" l="1"/>
  <c r="DU144" i="2"/>
  <c r="DT100" i="2"/>
  <c r="DT101" i="2" s="1"/>
  <c r="DT108" i="2" l="1"/>
  <c r="DT109" i="2" s="1"/>
  <c r="DT78" i="2"/>
  <c r="DU153" i="2"/>
  <c r="DT79" i="2" l="1"/>
  <c r="DT81" i="2" s="1"/>
  <c r="DT83" i="2" s="1"/>
  <c r="DT54" i="2"/>
  <c r="DT56" i="2" s="1"/>
  <c r="DT114" i="2"/>
  <c r="DT113" i="2"/>
  <c r="DT110" i="2"/>
  <c r="DT111" i="2" s="1"/>
  <c r="DU106" i="2"/>
  <c r="DU96" i="2"/>
  <c r="DU97" i="2" s="1"/>
  <c r="DU154" i="2"/>
  <c r="DV151" i="2" s="1"/>
  <c r="DT36" i="2" l="1"/>
  <c r="DT39" i="2" s="1"/>
  <c r="DT42" i="2" s="1"/>
  <c r="DT58" i="2" s="1"/>
  <c r="DU82" i="2"/>
  <c r="DU145" i="2" s="1"/>
  <c r="DU147" i="2"/>
  <c r="DU105" i="2" l="1"/>
  <c r="DU77" i="2"/>
  <c r="DU53" i="2" s="1"/>
  <c r="DU107" i="2"/>
  <c r="DU98" i="2"/>
  <c r="DU99" i="2" s="1"/>
  <c r="DU148" i="2"/>
  <c r="DU100" i="2" l="1"/>
  <c r="DU101" i="2" s="1"/>
  <c r="DV152" i="2"/>
  <c r="DV144" i="2"/>
  <c r="DV153" i="2" l="1"/>
  <c r="DV154" i="2" s="1"/>
  <c r="DW151" i="2" s="1"/>
  <c r="DU108" i="2"/>
  <c r="DU109" i="2" s="1"/>
  <c r="DU78" i="2"/>
  <c r="DU114" i="2" l="1"/>
  <c r="DU113" i="2"/>
  <c r="DU110" i="2"/>
  <c r="DU111" i="2" s="1"/>
  <c r="DU79" i="2"/>
  <c r="DU81" i="2" s="1"/>
  <c r="DU83" i="2" s="1"/>
  <c r="DU54" i="2"/>
  <c r="DU56" i="2" s="1"/>
  <c r="DV106" i="2"/>
  <c r="DV96" i="2"/>
  <c r="DV97" i="2" s="1"/>
  <c r="DU36" i="2" l="1"/>
  <c r="DU39" i="2" s="1"/>
  <c r="DU42" i="2" s="1"/>
  <c r="DU58" i="2" s="1"/>
  <c r="DV82" i="2"/>
  <c r="DV145" i="2" s="1"/>
  <c r="DV147" i="2"/>
  <c r="DV105" i="2" l="1"/>
  <c r="DV77" i="2"/>
  <c r="DV53" i="2" s="1"/>
  <c r="DV98" i="2"/>
  <c r="DV99" i="2" s="1"/>
  <c r="DV107" i="2"/>
  <c r="DV148" i="2"/>
  <c r="DW152" i="2" l="1"/>
  <c r="DW144" i="2"/>
  <c r="DV100" i="2"/>
  <c r="DV101" i="2" s="1"/>
  <c r="DV108" i="2" l="1"/>
  <c r="DV109" i="2" s="1"/>
  <c r="DV78" i="2"/>
  <c r="DW153" i="2"/>
  <c r="DV79" i="2" l="1"/>
  <c r="DV81" i="2" s="1"/>
  <c r="DV83" i="2" s="1"/>
  <c r="DV54" i="2"/>
  <c r="DV56" i="2" s="1"/>
  <c r="DV114" i="2"/>
  <c r="DV110" i="2"/>
  <c r="DV111" i="2" s="1"/>
  <c r="DV113" i="2"/>
  <c r="DW96" i="2"/>
  <c r="DW106" i="2"/>
  <c r="DW154" i="2"/>
  <c r="DX151" i="2" s="1"/>
  <c r="DV36" i="2" l="1"/>
  <c r="DV39" i="2" s="1"/>
  <c r="DV42" i="2" s="1"/>
  <c r="DV58" i="2" s="1"/>
  <c r="DW82" i="2"/>
  <c r="DW145" i="2" s="1"/>
  <c r="DW97" i="2"/>
  <c r="Q91" i="3"/>
  <c r="Q101" i="3"/>
  <c r="DW105" i="2" l="1"/>
  <c r="Q100" i="3" s="1"/>
  <c r="DW77" i="2"/>
  <c r="Q73" i="3" s="1"/>
  <c r="DW147" i="2"/>
  <c r="Q92" i="3"/>
  <c r="DW53" i="2" l="1"/>
  <c r="DW98" i="2"/>
  <c r="DW107" i="2"/>
  <c r="DW148" i="2"/>
  <c r="DX152" i="2" l="1"/>
  <c r="DX144" i="2"/>
  <c r="Q102" i="3"/>
  <c r="Q93" i="3"/>
  <c r="DW99" i="2"/>
  <c r="DW100" i="2" l="1"/>
  <c r="Q95" i="3" s="1"/>
  <c r="Q94" i="3"/>
  <c r="DX153" i="2"/>
  <c r="DX154" i="2" s="1"/>
  <c r="DY151" i="2" s="1"/>
  <c r="DW101" i="2" l="1"/>
  <c r="DW108" i="2" s="1"/>
  <c r="DW109" i="2" s="1"/>
  <c r="DX96" i="2"/>
  <c r="DX106" i="2"/>
  <c r="Q96" i="3" l="1"/>
  <c r="Q103" i="3"/>
  <c r="Q104" i="3" s="1"/>
  <c r="Q105" i="3" s="1"/>
  <c r="DW78" i="2"/>
  <c r="DW79" i="2" s="1"/>
  <c r="Q75" i="3" s="1"/>
  <c r="DW114" i="2"/>
  <c r="DW110" i="2"/>
  <c r="DW111" i="2" s="1"/>
  <c r="Q106" i="3" s="1"/>
  <c r="DW113" i="2"/>
  <c r="DX97" i="2"/>
  <c r="Q74" i="3" l="1"/>
  <c r="DW54" i="2"/>
  <c r="DW56" i="2" s="1"/>
  <c r="DX147" i="2"/>
  <c r="DW81" i="2"/>
  <c r="DW83" i="2" l="1"/>
  <c r="DX98" i="2"/>
  <c r="DX107" i="2"/>
  <c r="DW36" i="2" l="1"/>
  <c r="DW39" i="2" s="1"/>
  <c r="DW42" i="2" s="1"/>
  <c r="DW58" i="2" s="1"/>
  <c r="DX82" i="2"/>
  <c r="R78" i="3" s="1"/>
  <c r="DX99" i="2"/>
  <c r="DX145" i="2" l="1"/>
  <c r="DX100" i="2"/>
  <c r="DX101" i="2" s="1"/>
  <c r="DX105" i="2" l="1"/>
  <c r="DX77" i="2"/>
  <c r="DX148" i="2"/>
  <c r="DX108" i="2"/>
  <c r="DX78" i="2"/>
  <c r="DX109" i="2" l="1"/>
  <c r="DX114" i="2" s="1"/>
  <c r="DX54" i="2"/>
  <c r="R50" i="3" s="1"/>
  <c r="DY152" i="2"/>
  <c r="DY144" i="2"/>
  <c r="DX53" i="2"/>
  <c r="DX79" i="2"/>
  <c r="DX110" i="2" l="1"/>
  <c r="DX111" i="2" s="1"/>
  <c r="DX113" i="2"/>
  <c r="Q108" i="3" s="1"/>
  <c r="DX56" i="2"/>
  <c r="R49" i="3"/>
  <c r="DY153" i="2"/>
  <c r="DY154" i="2" s="1"/>
  <c r="DZ151" i="2" s="1"/>
  <c r="DX81" i="2"/>
  <c r="R77" i="3" s="1"/>
  <c r="DY106" i="2" l="1"/>
  <c r="DY96" i="2"/>
  <c r="DY97" i="2" s="1"/>
  <c r="DY147" i="2" s="1"/>
  <c r="DY98" i="2" s="1"/>
  <c r="R52" i="3"/>
  <c r="DX83" i="2"/>
  <c r="R79" i="3" s="1"/>
  <c r="DY107" i="2" l="1"/>
  <c r="DX36" i="2"/>
  <c r="DY82" i="2"/>
  <c r="DY145" i="2" s="1"/>
  <c r="DY99" i="2"/>
  <c r="DY105" i="2" l="1"/>
  <c r="DY77" i="2"/>
  <c r="DY148" i="2"/>
  <c r="DX39" i="2"/>
  <c r="R32" i="3"/>
  <c r="DY100" i="2"/>
  <c r="DY101" i="2" s="1"/>
  <c r="DZ152" i="2" l="1"/>
  <c r="DZ153" i="2" s="1"/>
  <c r="DZ154" i="2" s="1"/>
  <c r="EA151" i="2" s="1"/>
  <c r="DZ144" i="2"/>
  <c r="DY53" i="2"/>
  <c r="DX42" i="2"/>
  <c r="R35" i="3"/>
  <c r="DY108" i="2"/>
  <c r="DY109" i="2" s="1"/>
  <c r="DY78" i="2"/>
  <c r="DY54" i="2" l="1"/>
  <c r="DY56" i="2" s="1"/>
  <c r="DZ106" i="2"/>
  <c r="DZ96" i="2"/>
  <c r="DZ97" i="2" s="1"/>
  <c r="R38" i="3"/>
  <c r="R54" i="3" s="1"/>
  <c r="DX58" i="2"/>
  <c r="DY114" i="2"/>
  <c r="DY110" i="2"/>
  <c r="DY111" i="2" s="1"/>
  <c r="DY113" i="2"/>
  <c r="DY79" i="2"/>
  <c r="DZ147" i="2" l="1"/>
  <c r="DY81" i="2"/>
  <c r="DY83" i="2" l="1"/>
  <c r="DZ107" i="2"/>
  <c r="DZ98" i="2"/>
  <c r="DY36" i="2" l="1"/>
  <c r="DY39" i="2" s="1"/>
  <c r="DY42" i="2" s="1"/>
  <c r="DY58" i="2" s="1"/>
  <c r="DZ82" i="2"/>
  <c r="DZ145" i="2" s="1"/>
  <c r="DZ99" i="2"/>
  <c r="DZ105" i="2" l="1"/>
  <c r="DZ77" i="2"/>
  <c r="DZ148" i="2"/>
  <c r="DZ100" i="2"/>
  <c r="EA152" i="2" l="1"/>
  <c r="EA153" i="2" s="1"/>
  <c r="EA154" i="2" s="1"/>
  <c r="EB151" i="2" s="1"/>
  <c r="EA144" i="2"/>
  <c r="DZ53" i="2"/>
  <c r="DZ101" i="2"/>
  <c r="EA96" i="2" l="1"/>
  <c r="EA97" i="2" s="1"/>
  <c r="EA106" i="2"/>
  <c r="DZ78" i="2"/>
  <c r="DZ108" i="2"/>
  <c r="DZ109" i="2" s="1"/>
  <c r="DZ54" i="2" l="1"/>
  <c r="DZ56" i="2" s="1"/>
  <c r="DZ114" i="2"/>
  <c r="DZ110" i="2"/>
  <c r="DZ111" i="2" s="1"/>
  <c r="DZ113" i="2"/>
  <c r="EA147" i="2"/>
  <c r="DZ79" i="2"/>
  <c r="DZ81" i="2" l="1"/>
  <c r="EA98" i="2"/>
  <c r="EA107" i="2"/>
  <c r="EA99" i="2" l="1"/>
  <c r="DZ83" i="2"/>
  <c r="DZ36" i="2" l="1"/>
  <c r="DZ39" i="2" s="1"/>
  <c r="DZ42" i="2" s="1"/>
  <c r="DZ58" i="2" s="1"/>
  <c r="EA82" i="2"/>
  <c r="EA145" i="2" s="1"/>
  <c r="EA100" i="2"/>
  <c r="EA101" i="2" s="1"/>
  <c r="EA105" i="2" l="1"/>
  <c r="EA77" i="2"/>
  <c r="EA148" i="2"/>
  <c r="EA108" i="2"/>
  <c r="EA78" i="2"/>
  <c r="EA54" i="2" l="1"/>
  <c r="EA109" i="2"/>
  <c r="EA114" i="2" s="1"/>
  <c r="EB152" i="2"/>
  <c r="EB153" i="2" s="1"/>
  <c r="EB144" i="2"/>
  <c r="EA53" i="2"/>
  <c r="EA79" i="2"/>
  <c r="EA113" i="2" l="1"/>
  <c r="EA110" i="2"/>
  <c r="EA111" i="2" s="1"/>
  <c r="EA56" i="2"/>
  <c r="EB154" i="2"/>
  <c r="EC151" i="2" s="1"/>
  <c r="EB106" i="2"/>
  <c r="EB96" i="2"/>
  <c r="EB97" i="2" s="1"/>
  <c r="EB147" i="2" s="1"/>
  <c r="EA81" i="2"/>
  <c r="EB98" i="2" l="1"/>
  <c r="EB107" i="2"/>
  <c r="EA83" i="2"/>
  <c r="EA36" i="2" l="1"/>
  <c r="EA39" i="2" s="1"/>
  <c r="EA42" i="2" s="1"/>
  <c r="EA58" i="2" s="1"/>
  <c r="EB82" i="2"/>
  <c r="EB145" i="2" s="1"/>
  <c r="EB99" i="2"/>
  <c r="EB105" i="2" l="1"/>
  <c r="EB77" i="2"/>
  <c r="EB148" i="2"/>
  <c r="EB100" i="2"/>
  <c r="EB101" i="2" s="1"/>
  <c r="EC152" i="2" l="1"/>
  <c r="EC153" i="2" s="1"/>
  <c r="EC154" i="2" s="1"/>
  <c r="ED151" i="2" s="1"/>
  <c r="EC144" i="2"/>
  <c r="EB53" i="2"/>
  <c r="EB108" i="2"/>
  <c r="EB109" i="2" s="1"/>
  <c r="EB78" i="2"/>
  <c r="EB54" i="2" s="1"/>
  <c r="EC106" i="2" l="1"/>
  <c r="EC96" i="2"/>
  <c r="EC97" i="2" s="1"/>
  <c r="EC147" i="2" s="1"/>
  <c r="EB114" i="2"/>
  <c r="EB110" i="2"/>
  <c r="EB111" i="2" s="1"/>
  <c r="EB113" i="2"/>
  <c r="EB56" i="2"/>
  <c r="EB79" i="2"/>
  <c r="EC107" i="2" l="1"/>
  <c r="EC98" i="2"/>
  <c r="EC99" i="2" s="1"/>
  <c r="EB81" i="2"/>
  <c r="EC100" i="2" l="1"/>
  <c r="EC101" i="2" s="1"/>
  <c r="EB83" i="2"/>
  <c r="EB36" i="2" l="1"/>
  <c r="EB39" i="2" s="1"/>
  <c r="EB42" i="2" s="1"/>
  <c r="EB58" i="2" s="1"/>
  <c r="EC82" i="2"/>
  <c r="EC145" i="2" s="1"/>
  <c r="EC108" i="2"/>
  <c r="EC78" i="2"/>
  <c r="EC54" i="2" l="1"/>
  <c r="EC105" i="2"/>
  <c r="EC109" i="2" s="1"/>
  <c r="EC77" i="2"/>
  <c r="EC53" i="2" s="1"/>
  <c r="EC148" i="2"/>
  <c r="EC56" i="2" l="1"/>
  <c r="EC114" i="2"/>
  <c r="EC110" i="2"/>
  <c r="EC111" i="2" s="1"/>
  <c r="EC113" i="2"/>
  <c r="ED152" i="2"/>
  <c r="ED144" i="2"/>
  <c r="EC79" i="2"/>
  <c r="EC81" i="2" s="1"/>
  <c r="EC83" i="2" s="1"/>
  <c r="EC36" i="2" l="1"/>
  <c r="EC39" i="2" s="1"/>
  <c r="EC42" i="2" s="1"/>
  <c r="EC58" i="2" s="1"/>
  <c r="ED82" i="2"/>
  <c r="ED145" i="2" s="1"/>
  <c r="ED153" i="2"/>
  <c r="ED154" i="2" s="1"/>
  <c r="EE151" i="2" s="1"/>
  <c r="ED96" i="2" l="1"/>
  <c r="ED97" i="2" s="1"/>
  <c r="ED147" i="2" s="1"/>
  <c r="ED106" i="2"/>
  <c r="ED105" i="2"/>
  <c r="ED77" i="2"/>
  <c r="ED53" i="2" s="1"/>
  <c r="ED107" i="2" l="1"/>
  <c r="ED98" i="2"/>
  <c r="ED99" i="2" s="1"/>
  <c r="ED100" i="2" s="1"/>
  <c r="ED101" i="2" s="1"/>
  <c r="ED108" i="2" s="1"/>
  <c r="ED148" i="2"/>
  <c r="ED78" i="2" l="1"/>
  <c r="ED79" i="2" s="1"/>
  <c r="ED81" i="2" s="1"/>
  <c r="ED83" i="2" s="1"/>
  <c r="ED109" i="2"/>
  <c r="ED114" i="2" s="1"/>
  <c r="ED113" i="2"/>
  <c r="EE152" i="2"/>
  <c r="EE153" i="2" s="1"/>
  <c r="EE106" i="2" s="1"/>
  <c r="EE144" i="2"/>
  <c r="ED110" i="2" l="1"/>
  <c r="ED111" i="2" s="1"/>
  <c r="ED54" i="2"/>
  <c r="ED56" i="2" s="1"/>
  <c r="EE96" i="2"/>
  <c r="EE97" i="2" s="1"/>
  <c r="EE147" i="2" s="1"/>
  <c r="EE154" i="2"/>
  <c r="EF151" i="2" s="1"/>
  <c r="ED36" i="2"/>
  <c r="ED39" i="2" s="1"/>
  <c r="ED42" i="2" s="1"/>
  <c r="EE82" i="2"/>
  <c r="EE145" i="2" s="1"/>
  <c r="ED58" i="2" l="1"/>
  <c r="EE105" i="2"/>
  <c r="EE77" i="2"/>
  <c r="EE53" i="2" s="1"/>
  <c r="EE98" i="2"/>
  <c r="EE99" i="2" s="1"/>
  <c r="EE107" i="2"/>
  <c r="EE148" i="2"/>
  <c r="EF152" i="2" l="1"/>
  <c r="EF144" i="2"/>
  <c r="EE100" i="2"/>
  <c r="EE101" i="2" s="1"/>
  <c r="EE78" i="2" l="1"/>
  <c r="EE108" i="2"/>
  <c r="EE109" i="2" s="1"/>
  <c r="EF153" i="2"/>
  <c r="EF154" i="2" s="1"/>
  <c r="EG151" i="2" s="1"/>
  <c r="EE114" i="2" l="1"/>
  <c r="EE113" i="2"/>
  <c r="EE110" i="2"/>
  <c r="EE111" i="2" s="1"/>
  <c r="EE79" i="2"/>
  <c r="EE81" i="2" s="1"/>
  <c r="EE83" i="2" s="1"/>
  <c r="EE54" i="2"/>
  <c r="EE56" i="2" s="1"/>
  <c r="EF96" i="2"/>
  <c r="EF97" i="2" s="1"/>
  <c r="EF106" i="2"/>
  <c r="EE36" i="2" l="1"/>
  <c r="EE39" i="2" s="1"/>
  <c r="EE42" i="2" s="1"/>
  <c r="EE58" i="2" s="1"/>
  <c r="EF82" i="2"/>
  <c r="EF145" i="2" s="1"/>
  <c r="EF147" i="2"/>
  <c r="EF77" i="2" l="1"/>
  <c r="EF53" i="2" s="1"/>
  <c r="EF105" i="2"/>
  <c r="EF107" i="2"/>
  <c r="EF98" i="2"/>
  <c r="EF99" i="2" s="1"/>
  <c r="EF148" i="2"/>
  <c r="EF100" i="2" l="1"/>
  <c r="EF101" i="2" s="1"/>
  <c r="EG152" i="2"/>
  <c r="EG144" i="2"/>
  <c r="EF78" i="2" l="1"/>
  <c r="EF108" i="2"/>
  <c r="EF109" i="2" s="1"/>
  <c r="EG153" i="2"/>
  <c r="EF114" i="2" l="1"/>
  <c r="EF110" i="2"/>
  <c r="EF111" i="2" s="1"/>
  <c r="EF113" i="2"/>
  <c r="EF79" i="2"/>
  <c r="EF81" i="2" s="1"/>
  <c r="EF83" i="2" s="1"/>
  <c r="EF54" i="2"/>
  <c r="EF56" i="2" s="1"/>
  <c r="EG106" i="2"/>
  <c r="EG96" i="2"/>
  <c r="EG97" i="2" s="1"/>
  <c r="EG154" i="2"/>
  <c r="EH151" i="2" s="1"/>
  <c r="EF36" i="2" l="1"/>
  <c r="EF39" i="2" s="1"/>
  <c r="EF42" i="2" s="1"/>
  <c r="EF58" i="2" s="1"/>
  <c r="EG82" i="2"/>
  <c r="EG145" i="2" s="1"/>
  <c r="EG147" i="2"/>
  <c r="EG105" i="2" l="1"/>
  <c r="EG77" i="2"/>
  <c r="EG53" i="2" s="1"/>
  <c r="EG107" i="2"/>
  <c r="EG98" i="2"/>
  <c r="EG99" i="2" s="1"/>
  <c r="EG148" i="2"/>
  <c r="EG100" i="2" l="1"/>
  <c r="EG101" i="2" s="1"/>
  <c r="EH152" i="2"/>
  <c r="EH144" i="2"/>
  <c r="EH153" i="2" l="1"/>
  <c r="EH154" i="2" s="1"/>
  <c r="EI151" i="2" s="1"/>
  <c r="EG108" i="2"/>
  <c r="EG109" i="2" s="1"/>
  <c r="EG78" i="2"/>
  <c r="EG79" i="2" l="1"/>
  <c r="EG81" i="2" s="1"/>
  <c r="EG83" i="2" s="1"/>
  <c r="EG54" i="2"/>
  <c r="EG56" i="2" s="1"/>
  <c r="EG114" i="2"/>
  <c r="EG110" i="2"/>
  <c r="EG111" i="2" s="1"/>
  <c r="EG113" i="2"/>
  <c r="EH106" i="2"/>
  <c r="EH96" i="2"/>
  <c r="EH97" i="2" s="1"/>
  <c r="EG36" i="2" l="1"/>
  <c r="EG39" i="2" s="1"/>
  <c r="EG42" i="2" s="1"/>
  <c r="EG58" i="2" s="1"/>
  <c r="EH82" i="2"/>
  <c r="EH145" i="2" s="1"/>
  <c r="EH147" i="2"/>
  <c r="EH105" i="2" l="1"/>
  <c r="EH77" i="2"/>
  <c r="EH53" i="2" s="1"/>
  <c r="EH107" i="2"/>
  <c r="EH98" i="2"/>
  <c r="EH99" i="2" s="1"/>
  <c r="EH148" i="2"/>
  <c r="EH100" i="2" l="1"/>
  <c r="EH101" i="2" s="1"/>
  <c r="EI152" i="2"/>
  <c r="EI144" i="2"/>
  <c r="EI153" i="2" l="1"/>
  <c r="EI154" i="2" s="1"/>
  <c r="EJ151" i="2" s="1"/>
  <c r="EH108" i="2"/>
  <c r="EH109" i="2" s="1"/>
  <c r="EH78" i="2"/>
  <c r="EH79" i="2" l="1"/>
  <c r="EH81" i="2" s="1"/>
  <c r="EH83" i="2" s="1"/>
  <c r="EH54" i="2"/>
  <c r="EH56" i="2" s="1"/>
  <c r="EH114" i="2"/>
  <c r="EH113" i="2"/>
  <c r="EH110" i="2"/>
  <c r="EH111" i="2" s="1"/>
  <c r="EI96" i="2"/>
  <c r="EI106" i="2"/>
  <c r="EH36" i="2" l="1"/>
  <c r="EH39" i="2" s="1"/>
  <c r="EH42" i="2" s="1"/>
  <c r="EH58" i="2" s="1"/>
  <c r="EI82" i="2"/>
  <c r="EI145" i="2" s="1"/>
  <c r="EI97" i="2"/>
  <c r="R91" i="3"/>
  <c r="R101" i="3"/>
  <c r="EI105" i="2" l="1"/>
  <c r="R100" i="3" s="1"/>
  <c r="EI77" i="2"/>
  <c r="R73" i="3" s="1"/>
  <c r="EI147" i="2"/>
  <c r="R92" i="3"/>
  <c r="EI53" i="2" l="1"/>
  <c r="EI98" i="2"/>
  <c r="EI107" i="2"/>
  <c r="EI148" i="2"/>
  <c r="EJ152" i="2" l="1"/>
  <c r="EJ144" i="2"/>
  <c r="R102" i="3"/>
  <c r="R93" i="3"/>
  <c r="EI99" i="2"/>
  <c r="EI100" i="2" l="1"/>
  <c r="R95" i="3" s="1"/>
  <c r="R94" i="3"/>
  <c r="EJ153" i="2"/>
  <c r="EJ154" i="2" s="1"/>
  <c r="EK151" i="2" s="1"/>
  <c r="EI101" i="2" l="1"/>
  <c r="EI78" i="2" s="1"/>
  <c r="EJ106" i="2"/>
  <c r="EJ96" i="2"/>
  <c r="R103" i="3" l="1"/>
  <c r="R104" i="3" s="1"/>
  <c r="R105" i="3" s="1"/>
  <c r="R96" i="3"/>
  <c r="EI54" i="2"/>
  <c r="EI56" i="2" s="1"/>
  <c r="R74" i="3"/>
  <c r="EI108" i="2"/>
  <c r="EI109" i="2" s="1"/>
  <c r="EI114" i="2" s="1"/>
  <c r="EI79" i="2"/>
  <c r="R75" i="3" s="1"/>
  <c r="EJ97" i="2"/>
  <c r="EI110" i="2" l="1"/>
  <c r="EI111" i="2" s="1"/>
  <c r="R106" i="3" s="1"/>
  <c r="EI113" i="2"/>
  <c r="EJ147" i="2"/>
  <c r="EI81" i="2"/>
  <c r="EI83" i="2" l="1"/>
  <c r="EJ98" i="2"/>
  <c r="EJ107" i="2"/>
  <c r="EI36" i="2" l="1"/>
  <c r="EI39" i="2" s="1"/>
  <c r="EI42" i="2" s="1"/>
  <c r="EI58" i="2" s="1"/>
  <c r="EJ82" i="2"/>
  <c r="S78" i="3" s="1"/>
  <c r="EJ99" i="2"/>
  <c r="EJ145" i="2" l="1"/>
  <c r="EJ100" i="2"/>
  <c r="EJ101" i="2" s="1"/>
  <c r="EJ105" i="2" l="1"/>
  <c r="EJ77" i="2"/>
  <c r="EJ148" i="2"/>
  <c r="EJ108" i="2"/>
  <c r="EJ78" i="2"/>
  <c r="EJ109" i="2" l="1"/>
  <c r="EJ110" i="2" s="1"/>
  <c r="EJ111" i="2" s="1"/>
  <c r="EJ54" i="2"/>
  <c r="S50" i="3" s="1"/>
  <c r="EK152" i="2"/>
  <c r="EK144" i="2"/>
  <c r="EJ53" i="2"/>
  <c r="EJ79" i="2"/>
  <c r="EJ113" i="2" l="1"/>
  <c r="R108" i="3" s="1"/>
  <c r="EJ114" i="2"/>
  <c r="EJ56" i="2"/>
  <c r="S49" i="3"/>
  <c r="EK153" i="2"/>
  <c r="EK154" i="2" s="1"/>
  <c r="EL151" i="2" s="1"/>
  <c r="EJ81" i="2"/>
  <c r="S77" i="3" s="1"/>
  <c r="EK106" i="2" l="1"/>
  <c r="EK96" i="2"/>
  <c r="EK97" i="2" s="1"/>
  <c r="EK147" i="2" s="1"/>
  <c r="EK98" i="2" s="1"/>
  <c r="S52" i="3"/>
  <c r="EJ83" i="2"/>
  <c r="S79" i="3" s="1"/>
  <c r="EK107" i="2" l="1"/>
  <c r="EJ36" i="2"/>
  <c r="EK82" i="2"/>
  <c r="EK145" i="2" s="1"/>
  <c r="EK99" i="2"/>
  <c r="EJ39" i="2" l="1"/>
  <c r="S32" i="3"/>
  <c r="EK105" i="2"/>
  <c r="EK77" i="2"/>
  <c r="EK148" i="2"/>
  <c r="EK100" i="2"/>
  <c r="EK101" i="2" s="1"/>
  <c r="EL152" i="2" l="1"/>
  <c r="EL144" i="2"/>
  <c r="EK53" i="2"/>
  <c r="EJ42" i="2"/>
  <c r="S35" i="3"/>
  <c r="EK108" i="2"/>
  <c r="EK109" i="2" s="1"/>
  <c r="EK78" i="2"/>
  <c r="EK54" i="2" l="1"/>
  <c r="EK56" i="2" s="1"/>
  <c r="S38" i="3"/>
  <c r="S54" i="3" s="1"/>
  <c r="EJ58" i="2"/>
  <c r="EK114" i="2"/>
  <c r="EK110" i="2"/>
  <c r="EK111" i="2" s="1"/>
  <c r="EK113" i="2"/>
  <c r="EK79" i="2"/>
  <c r="EK81" i="2" l="1"/>
  <c r="EK83" i="2" l="1"/>
  <c r="EL71" i="2" s="1"/>
  <c r="EK36" i="2" l="1"/>
  <c r="EK39" i="2" s="1"/>
  <c r="EK42" i="2" s="1"/>
  <c r="EK58" i="2" s="1"/>
  <c r="EL82" i="2"/>
  <c r="G17" i="4" l="1"/>
  <c r="S67" i="3"/>
  <c r="W67" i="3" s="1"/>
  <c r="W68" i="3" s="1"/>
  <c r="S86" i="3"/>
  <c r="W86" i="3" s="1"/>
  <c r="EL92" i="2"/>
  <c r="S88" i="3" l="1"/>
  <c r="W88" i="3" s="1"/>
  <c r="EL133" i="2"/>
  <c r="S68" i="3"/>
  <c r="EL72" i="2"/>
  <c r="EL126" i="2" s="1"/>
  <c r="EL128" i="2" s="1"/>
  <c r="EL40" i="2" s="1"/>
  <c r="EL41" i="2" s="1"/>
  <c r="EL134" i="2" l="1"/>
  <c r="EL93" i="2" s="1"/>
  <c r="EL76" i="2" l="1"/>
  <c r="EL135" i="2"/>
  <c r="EL48" i="2" s="1"/>
  <c r="EL49" i="2" s="1"/>
  <c r="EL50" i="2" s="1"/>
  <c r="EL95" i="2"/>
  <c r="S72" i="3"/>
  <c r="W72" i="3" s="1"/>
  <c r="EM139" i="2" l="1"/>
  <c r="EM140" i="2" s="1"/>
  <c r="EM141" i="2" s="1"/>
  <c r="EN138" i="2" s="1"/>
  <c r="EM131" i="2"/>
  <c r="EM133" i="2" s="1"/>
  <c r="EL153" i="2"/>
  <c r="EL145" i="2"/>
  <c r="EM134" i="2" l="1"/>
  <c r="EM135" i="2" s="1"/>
  <c r="EL77" i="2"/>
  <c r="EL105" i="2"/>
  <c r="EL106" i="2"/>
  <c r="EL96" i="2"/>
  <c r="EL154" i="2"/>
  <c r="EM151" i="2" s="1"/>
  <c r="EN139" i="2" l="1"/>
  <c r="EM48" i="2"/>
  <c r="EM49" i="2" s="1"/>
  <c r="EM50" i="2" s="1"/>
  <c r="EM58" i="2" s="1"/>
  <c r="EN131" i="2"/>
  <c r="EM93" i="2"/>
  <c r="EM94" i="2" s="1"/>
  <c r="EL53" i="2"/>
  <c r="EL97" i="2"/>
  <c r="EM95" i="2" l="1"/>
  <c r="EN133" i="2"/>
  <c r="EN134" i="2" s="1"/>
  <c r="EL147" i="2"/>
  <c r="EN140" i="2"/>
  <c r="EN141" i="2" s="1"/>
  <c r="EO138" i="2" s="1"/>
  <c r="EN93" i="2" l="1"/>
  <c r="EN94" i="2" s="1"/>
  <c r="EM145" i="2"/>
  <c r="EN135" i="2"/>
  <c r="EL107" i="2"/>
  <c r="EL98" i="2"/>
  <c r="EL148" i="2"/>
  <c r="EM105" i="2" l="1"/>
  <c r="EM77" i="2"/>
  <c r="EO139" i="2"/>
  <c r="EN48" i="2"/>
  <c r="EN49" i="2" s="1"/>
  <c r="EN50" i="2" s="1"/>
  <c r="EN58" i="2" s="1"/>
  <c r="EO131" i="2"/>
  <c r="EM152" i="2"/>
  <c r="EM144" i="2"/>
  <c r="EL99" i="2"/>
  <c r="EN95" i="2"/>
  <c r="EN145" i="2" l="1"/>
  <c r="EM153" i="2"/>
  <c r="EO133" i="2"/>
  <c r="EO134" i="2" s="1"/>
  <c r="EO135" i="2" s="1"/>
  <c r="EO140" i="2"/>
  <c r="EO141" i="2" s="1"/>
  <c r="EP138" i="2" s="1"/>
  <c r="EL100" i="2"/>
  <c r="EL101" i="2" s="1"/>
  <c r="EO48" i="2" l="1"/>
  <c r="EO49" i="2" s="1"/>
  <c r="EO50" i="2" s="1"/>
  <c r="EO58" i="2" s="1"/>
  <c r="EP139" i="2"/>
  <c r="EP140" i="2" s="1"/>
  <c r="EP131" i="2"/>
  <c r="EL108" i="2"/>
  <c r="EL109" i="2" s="1"/>
  <c r="EL78" i="2"/>
  <c r="EM106" i="2"/>
  <c r="EM96" i="2"/>
  <c r="EM154" i="2"/>
  <c r="EN151" i="2" s="1"/>
  <c r="EN105" i="2"/>
  <c r="EN77" i="2"/>
  <c r="EO93" i="2"/>
  <c r="EO94" i="2" s="1"/>
  <c r="EP141" i="2" l="1"/>
  <c r="EQ138" i="2" s="1"/>
  <c r="EL54" i="2"/>
  <c r="EL56" i="2" s="1"/>
  <c r="EL79" i="2"/>
  <c r="EL113" i="2"/>
  <c r="F113" i="2" s="1"/>
  <c r="G12" i="4" s="1"/>
  <c r="EL110" i="2"/>
  <c r="EL114" i="2"/>
  <c r="EP133" i="2"/>
  <c r="EO95" i="2"/>
  <c r="EM97" i="2"/>
  <c r="EP134" i="2" l="1"/>
  <c r="EP135" i="2" s="1"/>
  <c r="EO145" i="2"/>
  <c r="EM147" i="2"/>
  <c r="EM111" i="2"/>
  <c r="EL111" i="2"/>
  <c r="EL81" i="2"/>
  <c r="EL83" i="2" s="1"/>
  <c r="EL36" i="2" s="1"/>
  <c r="S106" i="3" l="1"/>
  <c r="EP93" i="2"/>
  <c r="EP94" i="2" s="1"/>
  <c r="EL39" i="2"/>
  <c r="EL42" i="2" s="1"/>
  <c r="EL58" i="2" s="1"/>
  <c r="EQ139" i="2"/>
  <c r="EQ140" i="2" s="1"/>
  <c r="EQ141" i="2" s="1"/>
  <c r="ER138" i="2" s="1"/>
  <c r="EQ131" i="2"/>
  <c r="EQ133" i="2" s="1"/>
  <c r="EQ134" i="2" s="1"/>
  <c r="EQ135" i="2" s="1"/>
  <c r="EP48" i="2"/>
  <c r="EP49" i="2" s="1"/>
  <c r="EP50" i="2" s="1"/>
  <c r="EP58" i="2" s="1"/>
  <c r="EM98" i="2"/>
  <c r="EM107" i="2"/>
  <c r="EM148" i="2"/>
  <c r="EO77" i="2"/>
  <c r="EO105" i="2"/>
  <c r="EP95" i="2" l="1"/>
  <c r="EP145" i="2" s="1"/>
  <c r="ER139" i="2"/>
  <c r="ER140" i="2" s="1"/>
  <c r="ER141" i="2" s="1"/>
  <c r="ES138" i="2" s="1"/>
  <c r="EQ48" i="2"/>
  <c r="EQ49" i="2" s="1"/>
  <c r="EQ50" i="2" s="1"/>
  <c r="EQ58" i="2" s="1"/>
  <c r="ER131" i="2"/>
  <c r="EN152" i="2"/>
  <c r="EN144" i="2"/>
  <c r="EM99" i="2"/>
  <c r="EQ93" i="2"/>
  <c r="EQ94" i="2" s="1"/>
  <c r="EN153" i="2" l="1"/>
  <c r="EP105" i="2"/>
  <c r="EP77" i="2"/>
  <c r="EQ95" i="2"/>
  <c r="ER133" i="2"/>
  <c r="EM100" i="2"/>
  <c r="EM101" i="2" s="1"/>
  <c r="EM108" i="2" l="1"/>
  <c r="EM109" i="2" s="1"/>
  <c r="EM78" i="2"/>
  <c r="EQ145" i="2"/>
  <c r="EN106" i="2"/>
  <c r="EN96" i="2"/>
  <c r="ER134" i="2"/>
  <c r="ER135" i="2" s="1"/>
  <c r="EN154" i="2"/>
  <c r="EO151" i="2" s="1"/>
  <c r="ER93" i="2" l="1"/>
  <c r="ER94" i="2" s="1"/>
  <c r="ER95" i="2" s="1"/>
  <c r="EN97" i="2"/>
  <c r="EM79" i="2"/>
  <c r="ES139" i="2"/>
  <c r="ER48" i="2"/>
  <c r="ER49" i="2" s="1"/>
  <c r="ER50" i="2" s="1"/>
  <c r="ER58" i="2" s="1"/>
  <c r="ES131" i="2"/>
  <c r="EQ77" i="2"/>
  <c r="EQ105" i="2"/>
  <c r="EM114" i="2"/>
  <c r="ES140" i="2" l="1"/>
  <c r="ES141" i="2" s="1"/>
  <c r="ET138" i="2" s="1"/>
  <c r="ES133" i="2"/>
  <c r="EN147" i="2"/>
  <c r="EM81" i="2"/>
  <c r="EM83" i="2" s="1"/>
  <c r="ER145" i="2"/>
  <c r="EN107" i="2" l="1"/>
  <c r="EN98" i="2"/>
  <c r="EN148" i="2"/>
  <c r="ES134" i="2"/>
  <c r="ES135" i="2" s="1"/>
  <c r="ER77" i="2"/>
  <c r="ER105" i="2"/>
  <c r="ES48" i="2" l="1"/>
  <c r="ES49" i="2" s="1"/>
  <c r="ES50" i="2" s="1"/>
  <c r="ES58" i="2" s="1"/>
  <c r="ET139" i="2"/>
  <c r="ET131" i="2"/>
  <c r="ES93" i="2"/>
  <c r="ES94" i="2" s="1"/>
  <c r="EO152" i="2"/>
  <c r="EO144" i="2"/>
  <c r="EN99" i="2"/>
  <c r="ES95" i="2" l="1"/>
  <c r="EO153" i="2"/>
  <c r="EO154" i="2" s="1"/>
  <c r="EP151" i="2" s="1"/>
  <c r="ET133" i="2"/>
  <c r="ET140" i="2"/>
  <c r="ET141" i="2" s="1"/>
  <c r="EU138" i="2" s="1"/>
  <c r="EN100" i="2"/>
  <c r="ET134" i="2" l="1"/>
  <c r="ET93" i="2" s="1"/>
  <c r="ET94" i="2" s="1"/>
  <c r="ES145" i="2"/>
  <c r="EO106" i="2"/>
  <c r="EO96" i="2"/>
  <c r="EN101" i="2"/>
  <c r="ET95" i="2" l="1"/>
  <c r="EN108" i="2"/>
  <c r="EN109" i="2" s="1"/>
  <c r="EN78" i="2"/>
  <c r="ET135" i="2"/>
  <c r="EO97" i="2"/>
  <c r="ES77" i="2"/>
  <c r="ES105" i="2"/>
  <c r="EN79" i="2" l="1"/>
  <c r="EN114" i="2"/>
  <c r="EO147" i="2"/>
  <c r="ET145" i="2"/>
  <c r="EU139" i="2"/>
  <c r="ET48" i="2"/>
  <c r="ET49" i="2" s="1"/>
  <c r="ET50" i="2" s="1"/>
  <c r="ET58" i="2" s="1"/>
  <c r="EU131" i="2"/>
  <c r="EU140" i="2" l="1"/>
  <c r="EU141" i="2" s="1"/>
  <c r="EV138" i="2" s="1"/>
  <c r="EU133" i="2"/>
  <c r="ET77" i="2"/>
  <c r="ET105" i="2"/>
  <c r="EN81" i="2"/>
  <c r="EN83" i="2" s="1"/>
  <c r="EO107" i="2"/>
  <c r="EO98" i="2"/>
  <c r="EO148" i="2"/>
  <c r="EU134" i="2" l="1"/>
  <c r="EU135" i="2" s="1"/>
  <c r="EP152" i="2"/>
  <c r="EP144" i="2"/>
  <c r="EO99" i="2"/>
  <c r="EV139" i="2" l="1"/>
  <c r="EU48" i="2"/>
  <c r="EU49" i="2" s="1"/>
  <c r="EU50" i="2" s="1"/>
  <c r="EU58" i="2" s="1"/>
  <c r="EV131" i="2"/>
  <c r="EO100" i="2"/>
  <c r="EO101" i="2" s="1"/>
  <c r="EU93" i="2"/>
  <c r="EU94" i="2" s="1"/>
  <c r="EP153" i="2"/>
  <c r="EO108" i="2" l="1"/>
  <c r="EO109" i="2" s="1"/>
  <c r="EO78" i="2"/>
  <c r="EV133" i="2"/>
  <c r="EU95" i="2"/>
  <c r="S89" i="3"/>
  <c r="EP96" i="2"/>
  <c r="EP106" i="2"/>
  <c r="EP154" i="2"/>
  <c r="EQ151" i="2" s="1"/>
  <c r="EV140" i="2"/>
  <c r="EV141" i="2" s="1"/>
  <c r="EW138" i="2" s="1"/>
  <c r="EU145" i="2" l="1"/>
  <c r="S90" i="3"/>
  <c r="EV134" i="2"/>
  <c r="EV135" i="2" s="1"/>
  <c r="EP97" i="2"/>
  <c r="EO79" i="2"/>
  <c r="EO114" i="2"/>
  <c r="EV93" i="2" l="1"/>
  <c r="EV94" i="2" s="1"/>
  <c r="EV95" i="2" s="1"/>
  <c r="EO81" i="2"/>
  <c r="EO83" i="2" s="1"/>
  <c r="EW139" i="2"/>
  <c r="EV48" i="2"/>
  <c r="EW131" i="2"/>
  <c r="EP147" i="2"/>
  <c r="EU105" i="2"/>
  <c r="EU77" i="2"/>
  <c r="EV145" i="2" l="1"/>
  <c r="EW140" i="2"/>
  <c r="EW141" i="2" s="1"/>
  <c r="EX138" i="2" s="1"/>
  <c r="T44" i="3"/>
  <c r="EV49" i="2"/>
  <c r="S73" i="3"/>
  <c r="S100" i="3"/>
  <c r="EP98" i="2"/>
  <c r="EP107" i="2"/>
  <c r="EP148" i="2"/>
  <c r="EW133" i="2"/>
  <c r="T45" i="3" l="1"/>
  <c r="EV50" i="2"/>
  <c r="EQ152" i="2"/>
  <c r="EQ144" i="2"/>
  <c r="EP99" i="2"/>
  <c r="EW134" i="2"/>
  <c r="EW135" i="2" s="1"/>
  <c r="EV77" i="2"/>
  <c r="EV105" i="2"/>
  <c r="EX139" i="2" l="1"/>
  <c r="EW48" i="2"/>
  <c r="EW49" i="2" s="1"/>
  <c r="EW50" i="2" s="1"/>
  <c r="EW58" i="2" s="1"/>
  <c r="EX131" i="2"/>
  <c r="EQ153" i="2"/>
  <c r="EW93" i="2"/>
  <c r="EW94" i="2" s="1"/>
  <c r="EP100" i="2"/>
  <c r="EP101" i="2" s="1"/>
  <c r="EV58" i="2"/>
  <c r="T46" i="3"/>
  <c r="T54" i="3" s="1"/>
  <c r="EP108" i="2" l="1"/>
  <c r="EP109" i="2" s="1"/>
  <c r="EP78" i="2"/>
  <c r="EQ96" i="2"/>
  <c r="EQ97" i="2" s="1"/>
  <c r="EQ106" i="2"/>
  <c r="EQ154" i="2"/>
  <c r="ER151" i="2" s="1"/>
  <c r="EX133" i="2"/>
  <c r="EX134" i="2" s="1"/>
  <c r="EX135" i="2" s="1"/>
  <c r="EW95" i="2"/>
  <c r="EX140" i="2"/>
  <c r="EX141" i="2" s="1"/>
  <c r="EY138" i="2" s="1"/>
  <c r="EY139" i="2" l="1"/>
  <c r="EY140" i="2" s="1"/>
  <c r="EY141" i="2" s="1"/>
  <c r="EZ138" i="2" s="1"/>
  <c r="EX48" i="2"/>
  <c r="EX49" i="2" s="1"/>
  <c r="EX50" i="2" s="1"/>
  <c r="EX58" i="2" s="1"/>
  <c r="EY131" i="2"/>
  <c r="EQ147" i="2"/>
  <c r="EP79" i="2"/>
  <c r="EW145" i="2"/>
  <c r="EX93" i="2"/>
  <c r="EX94" i="2" s="1"/>
  <c r="EP114" i="2"/>
  <c r="EP81" i="2" l="1"/>
  <c r="EP83" i="2" s="1"/>
  <c r="EQ107" i="2"/>
  <c r="EQ98" i="2"/>
  <c r="EQ99" i="2" s="1"/>
  <c r="EQ148" i="2"/>
  <c r="EX95" i="2"/>
  <c r="EW77" i="2"/>
  <c r="EW105" i="2"/>
  <c r="EY133" i="2"/>
  <c r="EX145" i="2" l="1"/>
  <c r="ER152" i="2"/>
  <c r="ER144" i="2"/>
  <c r="EQ100" i="2"/>
  <c r="EQ101" i="2" s="1"/>
  <c r="EY134" i="2"/>
  <c r="EY135" i="2" s="1"/>
  <c r="EZ139" i="2" l="1"/>
  <c r="EY48" i="2"/>
  <c r="EY49" i="2" s="1"/>
  <c r="EY50" i="2" s="1"/>
  <c r="EY58" i="2" s="1"/>
  <c r="EZ131" i="2"/>
  <c r="EQ78" i="2"/>
  <c r="EQ79" i="2" s="1"/>
  <c r="EQ81" i="2" s="1"/>
  <c r="EQ83" i="2" s="1"/>
  <c r="EQ108" i="2"/>
  <c r="EQ109" i="2" s="1"/>
  <c r="EQ114" i="2" s="1"/>
  <c r="EX77" i="2"/>
  <c r="EX105" i="2"/>
  <c r="EY93" i="2"/>
  <c r="EY94" i="2" s="1"/>
  <c r="ER153" i="2"/>
  <c r="EZ133" i="2" l="1"/>
  <c r="EZ134" i="2" s="1"/>
  <c r="EZ135" i="2" s="1"/>
  <c r="ER96" i="2"/>
  <c r="ER97" i="2" s="1"/>
  <c r="ER106" i="2"/>
  <c r="ER154" i="2"/>
  <c r="ES151" i="2" s="1"/>
  <c r="EY95" i="2"/>
  <c r="EZ140" i="2"/>
  <c r="EZ141" i="2" s="1"/>
  <c r="FA138" i="2" s="1"/>
  <c r="FA139" i="2" l="1"/>
  <c r="FA140" i="2" s="1"/>
  <c r="EZ48" i="2"/>
  <c r="EZ49" i="2" s="1"/>
  <c r="EZ50" i="2" s="1"/>
  <c r="EZ58" i="2" s="1"/>
  <c r="FA131" i="2"/>
  <c r="ER147" i="2"/>
  <c r="EY145" i="2"/>
  <c r="EZ93" i="2"/>
  <c r="EZ94" i="2" s="1"/>
  <c r="ER107" i="2" l="1"/>
  <c r="ER98" i="2"/>
  <c r="ER99" i="2" s="1"/>
  <c r="ER148" i="2"/>
  <c r="EZ95" i="2"/>
  <c r="FA141" i="2"/>
  <c r="FB138" i="2" s="1"/>
  <c r="FA133" i="2"/>
  <c r="EY77" i="2"/>
  <c r="EY105" i="2"/>
  <c r="FA134" i="2" l="1"/>
  <c r="FA135" i="2" s="1"/>
  <c r="EZ145" i="2"/>
  <c r="ES152" i="2"/>
  <c r="ES144" i="2"/>
  <c r="ER100" i="2"/>
  <c r="ER101" i="2" s="1"/>
  <c r="FA93" i="2" l="1"/>
  <c r="FA94" i="2" s="1"/>
  <c r="FA95" i="2" s="1"/>
  <c r="FB139" i="2"/>
  <c r="FB140" i="2" s="1"/>
  <c r="FB141" i="2" s="1"/>
  <c r="FC138" i="2" s="1"/>
  <c r="FA48" i="2"/>
  <c r="FA49" i="2" s="1"/>
  <c r="FA50" i="2" s="1"/>
  <c r="FA58" i="2" s="1"/>
  <c r="FB131" i="2"/>
  <c r="FB133" i="2" s="1"/>
  <c r="FB134" i="2" s="1"/>
  <c r="ER108" i="2"/>
  <c r="ER109" i="2" s="1"/>
  <c r="ER114" i="2" s="1"/>
  <c r="ER78" i="2"/>
  <c r="ER79" i="2" s="1"/>
  <c r="ER81" i="2" s="1"/>
  <c r="ER83" i="2" s="1"/>
  <c r="EZ105" i="2"/>
  <c r="EZ77" i="2"/>
  <c r="ES153" i="2"/>
  <c r="FB135" i="2" l="1"/>
  <c r="FC139" i="2" s="1"/>
  <c r="FA145" i="2"/>
  <c r="ES96" i="2"/>
  <c r="ES97" i="2" s="1"/>
  <c r="ES106" i="2"/>
  <c r="ES154" i="2"/>
  <c r="ET151" i="2" s="1"/>
  <c r="FB93" i="2"/>
  <c r="FB94" i="2" s="1"/>
  <c r="FC131" i="2" l="1"/>
  <c r="FC133" i="2" s="1"/>
  <c r="FB48" i="2"/>
  <c r="FB49" i="2" s="1"/>
  <c r="FB50" i="2" s="1"/>
  <c r="FB58" i="2" s="1"/>
  <c r="ES147" i="2"/>
  <c r="FB95" i="2"/>
  <c r="FC140" i="2"/>
  <c r="FC141" i="2" s="1"/>
  <c r="FD138" i="2" s="1"/>
  <c r="FA105" i="2"/>
  <c r="FA77" i="2"/>
  <c r="ES107" i="2" l="1"/>
  <c r="ES98" i="2"/>
  <c r="ES99" i="2" s="1"/>
  <c r="ES148" i="2"/>
  <c r="FC134" i="2"/>
  <c r="FC135" i="2" s="1"/>
  <c r="FB145" i="2"/>
  <c r="FC93" i="2" l="1"/>
  <c r="FC94" i="2" s="1"/>
  <c r="FC95" i="2" s="1"/>
  <c r="FC48" i="2"/>
  <c r="FC49" i="2" s="1"/>
  <c r="FC50" i="2" s="1"/>
  <c r="FC58" i="2" s="1"/>
  <c r="FD139" i="2"/>
  <c r="FD131" i="2"/>
  <c r="ES100" i="2"/>
  <c r="ES101" i="2" s="1"/>
  <c r="ET152" i="2"/>
  <c r="ET144" i="2"/>
  <c r="FB77" i="2"/>
  <c r="FB105" i="2"/>
  <c r="FC145" i="2" l="1"/>
  <c r="ES78" i="2"/>
  <c r="ES79" i="2" s="1"/>
  <c r="ES81" i="2" s="1"/>
  <c r="ES83" i="2" s="1"/>
  <c r="ES108" i="2"/>
  <c r="ES109" i="2" s="1"/>
  <c r="ES114" i="2" s="1"/>
  <c r="ET153" i="2"/>
  <c r="ET154" i="2" s="1"/>
  <c r="EU151" i="2" s="1"/>
  <c r="FD133" i="2"/>
  <c r="FD140" i="2"/>
  <c r="FD141" i="2" s="1"/>
  <c r="FE138" i="2" s="1"/>
  <c r="ET106" i="2" l="1"/>
  <c r="ET96" i="2"/>
  <c r="ET97" i="2" s="1"/>
  <c r="FC105" i="2"/>
  <c r="FC77" i="2"/>
  <c r="FD134" i="2"/>
  <c r="FD135" i="2" s="1"/>
  <c r="FD93" i="2" l="1"/>
  <c r="FD94" i="2" s="1"/>
  <c r="FD95" i="2" s="1"/>
  <c r="ET147" i="2"/>
  <c r="FE139" i="2"/>
  <c r="FD48" i="2"/>
  <c r="FD49" i="2" s="1"/>
  <c r="FD50" i="2" s="1"/>
  <c r="FD58" i="2" s="1"/>
  <c r="FE131" i="2"/>
  <c r="FE140" i="2" l="1"/>
  <c r="FE141" i="2" s="1"/>
  <c r="FF138" i="2" s="1"/>
  <c r="ET98" i="2"/>
  <c r="ET99" i="2" s="1"/>
  <c r="ET107" i="2"/>
  <c r="ET148" i="2"/>
  <c r="FD145" i="2"/>
  <c r="FE133" i="2"/>
  <c r="EU152" i="2" l="1"/>
  <c r="EU144" i="2"/>
  <c r="FD77" i="2"/>
  <c r="FD105" i="2"/>
  <c r="ET100" i="2"/>
  <c r="ET101" i="2" s="1"/>
  <c r="FE134" i="2"/>
  <c r="FE93" i="2" s="1"/>
  <c r="FE94" i="2" s="1"/>
  <c r="FE95" i="2" l="1"/>
  <c r="ET78" i="2"/>
  <c r="ET79" i="2" s="1"/>
  <c r="ET81" i="2" s="1"/>
  <c r="ET83" i="2" s="1"/>
  <c r="ET108" i="2"/>
  <c r="ET109" i="2" s="1"/>
  <c r="ET114" i="2" s="1"/>
  <c r="FE135" i="2"/>
  <c r="EU153" i="2"/>
  <c r="EU154" i="2" s="1"/>
  <c r="EV151" i="2" s="1"/>
  <c r="FF139" i="2" l="1"/>
  <c r="FE48" i="2"/>
  <c r="FE49" i="2" s="1"/>
  <c r="FE50" i="2" s="1"/>
  <c r="FE58" i="2" s="1"/>
  <c r="FF131" i="2"/>
  <c r="FE145" i="2"/>
  <c r="EU96" i="2"/>
  <c r="EU106" i="2"/>
  <c r="FF140" i="2" l="1"/>
  <c r="FF141" i="2" s="1"/>
  <c r="FG138" i="2" s="1"/>
  <c r="FE77" i="2"/>
  <c r="FE105" i="2"/>
  <c r="FF133" i="2"/>
  <c r="EU97" i="2"/>
  <c r="S91" i="3"/>
  <c r="S101" i="3"/>
  <c r="FF134" i="2" l="1"/>
  <c r="FF135" i="2" s="1"/>
  <c r="EU147" i="2"/>
  <c r="S92" i="3"/>
  <c r="FG139" i="2" l="1"/>
  <c r="FF48" i="2"/>
  <c r="FF49" i="2" s="1"/>
  <c r="FF50" i="2" s="1"/>
  <c r="FF58" i="2" s="1"/>
  <c r="FG131" i="2"/>
  <c r="FF93" i="2"/>
  <c r="FF94" i="2" s="1"/>
  <c r="EU107" i="2"/>
  <c r="EU98" i="2"/>
  <c r="EU148" i="2"/>
  <c r="EV152" i="2" l="1"/>
  <c r="EV144" i="2"/>
  <c r="S102" i="3"/>
  <c r="S93" i="3"/>
  <c r="EU99" i="2"/>
  <c r="FF95" i="2"/>
  <c r="FG133" i="2"/>
  <c r="FG140" i="2"/>
  <c r="FG141" i="2" s="1"/>
  <c r="FH138" i="2" s="1"/>
  <c r="EU100" i="2" l="1"/>
  <c r="S95" i="3" s="1"/>
  <c r="S94" i="3"/>
  <c r="FF145" i="2"/>
  <c r="EV153" i="2"/>
  <c r="FG134" i="2"/>
  <c r="FG93" i="2" s="1"/>
  <c r="FG94" i="2" s="1"/>
  <c r="EU101" i="2" l="1"/>
  <c r="EU108" i="2" s="1"/>
  <c r="EU109" i="2" s="1"/>
  <c r="EU114" i="2" s="1"/>
  <c r="FG95" i="2"/>
  <c r="T89" i="3"/>
  <c r="EV106" i="2"/>
  <c r="EV96" i="2"/>
  <c r="FG135" i="2"/>
  <c r="EV154" i="2"/>
  <c r="EW151" i="2" s="1"/>
  <c r="FF105" i="2"/>
  <c r="FF77" i="2"/>
  <c r="S103" i="3"/>
  <c r="S96" i="3"/>
  <c r="EU78" i="2" l="1"/>
  <c r="EU79" i="2" s="1"/>
  <c r="FH139" i="2"/>
  <c r="FG48" i="2"/>
  <c r="FG49" i="2" s="1"/>
  <c r="FG50" i="2" s="1"/>
  <c r="FG58" i="2" s="1"/>
  <c r="FH131" i="2"/>
  <c r="S104" i="3"/>
  <c r="EV97" i="2"/>
  <c r="S74" i="3"/>
  <c r="FG145" i="2"/>
  <c r="T90" i="3"/>
  <c r="FG77" i="2" l="1"/>
  <c r="FG105" i="2"/>
  <c r="S105" i="3"/>
  <c r="FH133" i="2"/>
  <c r="EU81" i="2"/>
  <c r="EU83" i="2" s="1"/>
  <c r="S75" i="3"/>
  <c r="EV147" i="2"/>
  <c r="FH140" i="2"/>
  <c r="FH141" i="2" s="1"/>
  <c r="FI138" i="2" s="1"/>
  <c r="T100" i="3" l="1"/>
  <c r="EV107" i="2"/>
  <c r="EV98" i="2"/>
  <c r="EV148" i="2"/>
  <c r="FH134" i="2"/>
  <c r="FH135" i="2" s="1"/>
  <c r="T73" i="3"/>
  <c r="EV99" i="2" l="1"/>
  <c r="EW152" i="2"/>
  <c r="EW144" i="2"/>
  <c r="FH93" i="2"/>
  <c r="FH94" i="2" s="1"/>
  <c r="FI139" i="2"/>
  <c r="FH48" i="2"/>
  <c r="FI131" i="2"/>
  <c r="FH95" i="2" l="1"/>
  <c r="EW153" i="2"/>
  <c r="FI133" i="2"/>
  <c r="U44" i="3"/>
  <c r="FH49" i="2"/>
  <c r="FI140" i="2"/>
  <c r="FI141" i="2" s="1"/>
  <c r="FJ138" i="2" s="1"/>
  <c r="EV100" i="2"/>
  <c r="FH145" i="2" l="1"/>
  <c r="EW96" i="2"/>
  <c r="EW106" i="2"/>
  <c r="EW154" i="2"/>
  <c r="EX151" i="2" s="1"/>
  <c r="EV101" i="2"/>
  <c r="FI134" i="2"/>
  <c r="FI93" i="2" s="1"/>
  <c r="FI94" i="2" s="1"/>
  <c r="U45" i="3"/>
  <c r="FH50" i="2"/>
  <c r="FI135" i="2" l="1"/>
  <c r="FJ139" i="2" s="1"/>
  <c r="FI95" i="2"/>
  <c r="EW97" i="2"/>
  <c r="FH77" i="2"/>
  <c r="FH105" i="2"/>
  <c r="FH58" i="2"/>
  <c r="U46" i="3"/>
  <c r="U54" i="3" s="1"/>
  <c r="EV108" i="2"/>
  <c r="EV109" i="2" s="1"/>
  <c r="EV114" i="2" s="1"/>
  <c r="EV78" i="2"/>
  <c r="FJ131" i="2" l="1"/>
  <c r="FJ133" i="2" s="1"/>
  <c r="FJ134" i="2" s="1"/>
  <c r="FI48" i="2"/>
  <c r="FI49" i="2" s="1"/>
  <c r="FI50" i="2" s="1"/>
  <c r="FI58" i="2" s="1"/>
  <c r="EV79" i="2"/>
  <c r="EW147" i="2"/>
  <c r="FJ140" i="2"/>
  <c r="FJ141" i="2" s="1"/>
  <c r="FK138" i="2" s="1"/>
  <c r="FI145" i="2"/>
  <c r="FJ93" i="2" l="1"/>
  <c r="FJ94" i="2" s="1"/>
  <c r="EW107" i="2"/>
  <c r="EW98" i="2"/>
  <c r="EW148" i="2"/>
  <c r="FI77" i="2"/>
  <c r="FI105" i="2"/>
  <c r="FJ135" i="2"/>
  <c r="EV81" i="2"/>
  <c r="EX152" i="2" l="1"/>
  <c r="EX144" i="2"/>
  <c r="EV83" i="2"/>
  <c r="T79" i="3" s="1"/>
  <c r="T77" i="3"/>
  <c r="EW99" i="2"/>
  <c r="FK139" i="2"/>
  <c r="FJ48" i="2"/>
  <c r="FJ49" i="2" s="1"/>
  <c r="FJ50" i="2" s="1"/>
  <c r="FJ58" i="2" s="1"/>
  <c r="FK131" i="2"/>
  <c r="FJ95" i="2"/>
  <c r="FJ145" i="2" l="1"/>
  <c r="FK133" i="2"/>
  <c r="FK140" i="2"/>
  <c r="FK141" i="2" s="1"/>
  <c r="FL138" i="2" s="1"/>
  <c r="EX153" i="2"/>
  <c r="EW100" i="2"/>
  <c r="EW101" i="2" s="1"/>
  <c r="EW78" i="2" l="1"/>
  <c r="EW108" i="2"/>
  <c r="EW109" i="2" s="1"/>
  <c r="EW114" i="2" s="1"/>
  <c r="FJ77" i="2"/>
  <c r="FJ105" i="2"/>
  <c r="EX106" i="2"/>
  <c r="EX96" i="2"/>
  <c r="EX154" i="2"/>
  <c r="EY151" i="2" s="1"/>
  <c r="FK134" i="2"/>
  <c r="FK135" i="2" s="1"/>
  <c r="FL139" i="2" l="1"/>
  <c r="FK48" i="2"/>
  <c r="FK49" i="2" s="1"/>
  <c r="FK50" i="2" s="1"/>
  <c r="FK58" i="2" s="1"/>
  <c r="FL131" i="2"/>
  <c r="EX97" i="2"/>
  <c r="FK93" i="2"/>
  <c r="FK94" i="2" s="1"/>
  <c r="EW79" i="2"/>
  <c r="EX147" i="2" l="1"/>
  <c r="FL133" i="2"/>
  <c r="EW81" i="2"/>
  <c r="EW83" i="2" s="1"/>
  <c r="FK95" i="2"/>
  <c r="FL140" i="2"/>
  <c r="FL141" i="2" s="1"/>
  <c r="FM138" i="2" s="1"/>
  <c r="FK145" i="2" l="1"/>
  <c r="FL134" i="2"/>
  <c r="FL135" i="2" s="1"/>
  <c r="EX98" i="2"/>
  <c r="EX107" i="2"/>
  <c r="EX148" i="2"/>
  <c r="FM139" i="2" l="1"/>
  <c r="FL48" i="2"/>
  <c r="FL49" i="2" s="1"/>
  <c r="FL50" i="2" s="1"/>
  <c r="FL58" i="2" s="1"/>
  <c r="FM131" i="2"/>
  <c r="FK105" i="2"/>
  <c r="FK77" i="2"/>
  <c r="EY152" i="2"/>
  <c r="EY144" i="2"/>
  <c r="FL93" i="2"/>
  <c r="FL94" i="2" s="1"/>
  <c r="EX99" i="2"/>
  <c r="EY153" i="2" l="1"/>
  <c r="EY154" i="2" s="1"/>
  <c r="EZ151" i="2" s="1"/>
  <c r="FM133" i="2"/>
  <c r="FM134" i="2" s="1"/>
  <c r="FM135" i="2" s="1"/>
  <c r="FL95" i="2"/>
  <c r="EX100" i="2"/>
  <c r="EX101" i="2" s="1"/>
  <c r="FM140" i="2"/>
  <c r="FM141" i="2" s="1"/>
  <c r="FN138" i="2" s="1"/>
  <c r="FN139" i="2" l="1"/>
  <c r="FN140" i="2" s="1"/>
  <c r="FN141" i="2" s="1"/>
  <c r="FO138" i="2" s="1"/>
  <c r="FM48" i="2"/>
  <c r="FM49" i="2" s="1"/>
  <c r="FM50" i="2" s="1"/>
  <c r="FM58" i="2" s="1"/>
  <c r="FN131" i="2"/>
  <c r="EX78" i="2"/>
  <c r="EX108" i="2"/>
  <c r="EX109" i="2" s="1"/>
  <c r="EX114" i="2" s="1"/>
  <c r="EY96" i="2"/>
  <c r="EY106" i="2"/>
  <c r="FL145" i="2"/>
  <c r="FM93" i="2"/>
  <c r="FM94" i="2" s="1"/>
  <c r="FM95" i="2" l="1"/>
  <c r="EX79" i="2"/>
  <c r="FL105" i="2"/>
  <c r="FL77" i="2"/>
  <c r="EY97" i="2"/>
  <c r="FN133" i="2"/>
  <c r="FN134" i="2" l="1"/>
  <c r="FN135" i="2" s="1"/>
  <c r="EX81" i="2"/>
  <c r="EX83" i="2" s="1"/>
  <c r="FM145" i="2"/>
  <c r="EY147" i="2"/>
  <c r="FO139" i="2" l="1"/>
  <c r="FN48" i="2"/>
  <c r="FN49" i="2" s="1"/>
  <c r="FN50" i="2" s="1"/>
  <c r="FN58" i="2" s="1"/>
  <c r="FO131" i="2"/>
  <c r="EY107" i="2"/>
  <c r="EY98" i="2"/>
  <c r="EY148" i="2"/>
  <c r="FM77" i="2"/>
  <c r="FM105" i="2"/>
  <c r="FN93" i="2"/>
  <c r="FN94" i="2" s="1"/>
  <c r="EY99" i="2" l="1"/>
  <c r="EZ152" i="2"/>
  <c r="EZ144" i="2"/>
  <c r="FO133" i="2"/>
  <c r="FN95" i="2"/>
  <c r="FO140" i="2"/>
  <c r="FO141" i="2" s="1"/>
  <c r="FP138" i="2" s="1"/>
  <c r="FN145" i="2" l="1"/>
  <c r="FO134" i="2"/>
  <c r="FO135" i="2" s="1"/>
  <c r="EZ153" i="2"/>
  <c r="EY100" i="2"/>
  <c r="EY101" i="2" s="1"/>
  <c r="EY78" i="2" l="1"/>
  <c r="EY108" i="2"/>
  <c r="EY109" i="2" s="1"/>
  <c r="EY114" i="2" s="1"/>
  <c r="FP139" i="2"/>
  <c r="FO48" i="2"/>
  <c r="FO49" i="2" s="1"/>
  <c r="FO50" i="2" s="1"/>
  <c r="FO58" i="2" s="1"/>
  <c r="FP131" i="2"/>
  <c r="FN105" i="2"/>
  <c r="FN77" i="2"/>
  <c r="FO93" i="2"/>
  <c r="FO94" i="2" s="1"/>
  <c r="EZ96" i="2"/>
  <c r="EZ106" i="2"/>
  <c r="EZ154" i="2"/>
  <c r="FA151" i="2" s="1"/>
  <c r="FP133" i="2" l="1"/>
  <c r="FP140" i="2"/>
  <c r="FP141" i="2" s="1"/>
  <c r="FQ138" i="2" s="1"/>
  <c r="EZ97" i="2"/>
  <c r="FO95" i="2"/>
  <c r="EY79" i="2"/>
  <c r="EY81" i="2" l="1"/>
  <c r="EY83" i="2" s="1"/>
  <c r="FO145" i="2"/>
  <c r="EZ147" i="2"/>
  <c r="FP134" i="2"/>
  <c r="FP135" i="2" s="1"/>
  <c r="FQ139" i="2" l="1"/>
  <c r="FP48" i="2"/>
  <c r="FP49" i="2" s="1"/>
  <c r="FP50" i="2" s="1"/>
  <c r="FP58" i="2" s="1"/>
  <c r="FQ131" i="2"/>
  <c r="FP93" i="2"/>
  <c r="FP94" i="2" s="1"/>
  <c r="FO105" i="2"/>
  <c r="FO77" i="2"/>
  <c r="EZ98" i="2"/>
  <c r="EZ107" i="2"/>
  <c r="EZ148" i="2"/>
  <c r="EZ99" i="2" l="1"/>
  <c r="FQ133" i="2"/>
  <c r="FP95" i="2"/>
  <c r="FA152" i="2"/>
  <c r="FA144" i="2"/>
  <c r="FQ140" i="2"/>
  <c r="FQ141" i="2" s="1"/>
  <c r="FR138" i="2" s="1"/>
  <c r="EZ100" i="2" l="1"/>
  <c r="EZ101" i="2" s="1"/>
  <c r="FQ134" i="2"/>
  <c r="FQ135" i="2" s="1"/>
  <c r="FA153" i="2"/>
  <c r="FP145" i="2"/>
  <c r="FQ93" i="2" l="1"/>
  <c r="FQ94" i="2" s="1"/>
  <c r="FQ95" i="2" s="1"/>
  <c r="EZ108" i="2"/>
  <c r="EZ109" i="2" s="1"/>
  <c r="EZ114" i="2" s="1"/>
  <c r="EZ78" i="2"/>
  <c r="FR139" i="2"/>
  <c r="FQ48" i="2"/>
  <c r="FQ49" i="2" s="1"/>
  <c r="FQ50" i="2" s="1"/>
  <c r="FQ58" i="2" s="1"/>
  <c r="FR131" i="2"/>
  <c r="FP105" i="2"/>
  <c r="FP77" i="2"/>
  <c r="FA106" i="2"/>
  <c r="FA96" i="2"/>
  <c r="FA97" i="2" s="1"/>
  <c r="FA154" i="2"/>
  <c r="FB151" i="2" s="1"/>
  <c r="EZ79" i="2" l="1"/>
  <c r="FR140" i="2"/>
  <c r="FR141" i="2" s="1"/>
  <c r="FS138" i="2" s="1"/>
  <c r="FA147" i="2"/>
  <c r="FQ145" i="2"/>
  <c r="FR133" i="2"/>
  <c r="FR134" i="2" s="1"/>
  <c r="FA107" i="2" l="1"/>
  <c r="FA98" i="2"/>
  <c r="FA99" i="2" s="1"/>
  <c r="FA148" i="2"/>
  <c r="FQ77" i="2"/>
  <c r="FQ105" i="2"/>
  <c r="FR93" i="2"/>
  <c r="FR94" i="2" s="1"/>
  <c r="FR135" i="2"/>
  <c r="EZ81" i="2"/>
  <c r="EZ83" i="2" s="1"/>
  <c r="FR95" i="2" l="1"/>
  <c r="FB152" i="2"/>
  <c r="FB144" i="2"/>
  <c r="FA100" i="2"/>
  <c r="FA101" i="2" s="1"/>
  <c r="FS139" i="2"/>
  <c r="FR48" i="2"/>
  <c r="FR49" i="2" s="1"/>
  <c r="FR50" i="2" s="1"/>
  <c r="FR58" i="2" s="1"/>
  <c r="FS131" i="2"/>
  <c r="FA78" i="2" l="1"/>
  <c r="FA79" i="2" s="1"/>
  <c r="FA81" i="2" s="1"/>
  <c r="FA83" i="2" s="1"/>
  <c r="FA108" i="2"/>
  <c r="FA109" i="2" s="1"/>
  <c r="FA114" i="2" s="1"/>
  <c r="FB153" i="2"/>
  <c r="FB154" i="2" s="1"/>
  <c r="FC151" i="2" s="1"/>
  <c r="FR145" i="2"/>
  <c r="FS133" i="2"/>
  <c r="FS140" i="2"/>
  <c r="FS141" i="2" s="1"/>
  <c r="FT138" i="2" s="1"/>
  <c r="FR77" i="2" l="1"/>
  <c r="FR105" i="2"/>
  <c r="FB96" i="2"/>
  <c r="FB97" i="2" s="1"/>
  <c r="FB106" i="2"/>
  <c r="FS134" i="2"/>
  <c r="FS135" i="2" s="1"/>
  <c r="FT139" i="2" l="1"/>
  <c r="FS48" i="2"/>
  <c r="FS49" i="2" s="1"/>
  <c r="FS50" i="2" s="1"/>
  <c r="FS58" i="2" s="1"/>
  <c r="FT131" i="2"/>
  <c r="FB147" i="2"/>
  <c r="FS93" i="2"/>
  <c r="FS94" i="2" s="1"/>
  <c r="FS95" i="2" l="1"/>
  <c r="U89" i="3"/>
  <c r="FB107" i="2"/>
  <c r="FB98" i="2"/>
  <c r="FB99" i="2" s="1"/>
  <c r="FB148" i="2"/>
  <c r="FT133" i="2"/>
  <c r="FT134" i="2" s="1"/>
  <c r="FT135" i="2" s="1"/>
  <c r="FT140" i="2"/>
  <c r="FT141" i="2" s="1"/>
  <c r="FU138" i="2" s="1"/>
  <c r="FU139" i="2" l="1"/>
  <c r="FU140" i="2" s="1"/>
  <c r="FU141" i="2" s="1"/>
  <c r="FV138" i="2" s="1"/>
  <c r="FT48" i="2"/>
  <c r="FU131" i="2"/>
  <c r="FC152" i="2"/>
  <c r="FC144" i="2"/>
  <c r="FS145" i="2"/>
  <c r="U90" i="3"/>
  <c r="FB100" i="2"/>
  <c r="FB101" i="2" s="1"/>
  <c r="FT93" i="2"/>
  <c r="FT94" i="2" s="1"/>
  <c r="FT95" i="2" l="1"/>
  <c r="FB78" i="2"/>
  <c r="FB79" i="2" s="1"/>
  <c r="FB81" i="2" s="1"/>
  <c r="FB83" i="2" s="1"/>
  <c r="FB108" i="2"/>
  <c r="FB109" i="2" s="1"/>
  <c r="FB114" i="2" s="1"/>
  <c r="FC153" i="2"/>
  <c r="FU133" i="2"/>
  <c r="FS77" i="2"/>
  <c r="FS105" i="2"/>
  <c r="V44" i="3"/>
  <c r="FT49" i="2"/>
  <c r="FT145" i="2" l="1"/>
  <c r="U100" i="3"/>
  <c r="FC106" i="2"/>
  <c r="FC96" i="2"/>
  <c r="FC97" i="2" s="1"/>
  <c r="U73" i="3"/>
  <c r="FU134" i="2"/>
  <c r="FU135" i="2" s="1"/>
  <c r="V45" i="3"/>
  <c r="FT50" i="2"/>
  <c r="FC154" i="2"/>
  <c r="FD151" i="2" s="1"/>
  <c r="FU93" i="2" l="1"/>
  <c r="FU94" i="2" s="1"/>
  <c r="FU95" i="2" s="1"/>
  <c r="FV139" i="2"/>
  <c r="FU48" i="2"/>
  <c r="FU49" i="2" s="1"/>
  <c r="FU50" i="2" s="1"/>
  <c r="FU58" i="2" s="1"/>
  <c r="FV131" i="2"/>
  <c r="FC147" i="2"/>
  <c r="FT58" i="2"/>
  <c r="V46" i="3"/>
  <c r="V54" i="3" s="1"/>
  <c r="FT77" i="2"/>
  <c r="FT105" i="2"/>
  <c r="FU145" i="2" l="1"/>
  <c r="FC98" i="2"/>
  <c r="FC99" i="2" s="1"/>
  <c r="FC107" i="2"/>
  <c r="FC148" i="2"/>
  <c r="FV133" i="2"/>
  <c r="FV140" i="2"/>
  <c r="FV141" i="2" s="1"/>
  <c r="FW138" i="2" s="1"/>
  <c r="FC100" i="2" l="1"/>
  <c r="FC101" i="2" s="1"/>
  <c r="FD152" i="2"/>
  <c r="FD144" i="2"/>
  <c r="FV134" i="2"/>
  <c r="FV135" i="2" s="1"/>
  <c r="FU77" i="2"/>
  <c r="FU105" i="2"/>
  <c r="FW139" i="2" l="1"/>
  <c r="FV48" i="2"/>
  <c r="FV49" i="2" s="1"/>
  <c r="FV50" i="2" s="1"/>
  <c r="FV58" i="2" s="1"/>
  <c r="FW131" i="2"/>
  <c r="FC108" i="2"/>
  <c r="FC109" i="2" s="1"/>
  <c r="FC114" i="2" s="1"/>
  <c r="FC78" i="2"/>
  <c r="FC79" i="2" s="1"/>
  <c r="FC81" i="2" s="1"/>
  <c r="FC83" i="2" s="1"/>
  <c r="FV93" i="2"/>
  <c r="FV94" i="2" s="1"/>
  <c r="FD153" i="2"/>
  <c r="FW133" i="2" l="1"/>
  <c r="FD106" i="2"/>
  <c r="FD96" i="2"/>
  <c r="FD97" i="2" s="1"/>
  <c r="FD154" i="2"/>
  <c r="FE151" i="2" s="1"/>
  <c r="FV95" i="2"/>
  <c r="FW140" i="2"/>
  <c r="FW141" i="2" s="1"/>
  <c r="FX138" i="2" s="1"/>
  <c r="FV145" i="2" l="1"/>
  <c r="FD147" i="2"/>
  <c r="FW134" i="2"/>
  <c r="FW135" i="2" s="1"/>
  <c r="FD98" i="2" l="1"/>
  <c r="FD99" i="2" s="1"/>
  <c r="FD107" i="2"/>
  <c r="FD148" i="2"/>
  <c r="FV105" i="2"/>
  <c r="FV77" i="2"/>
  <c r="FX139" i="2"/>
  <c r="FW48" i="2"/>
  <c r="FW49" i="2" s="1"/>
  <c r="FW50" i="2" s="1"/>
  <c r="FW58" i="2" s="1"/>
  <c r="FX131" i="2"/>
  <c r="FW93" i="2"/>
  <c r="FW94" i="2" s="1"/>
  <c r="FX133" i="2" l="1"/>
  <c r="FX140" i="2"/>
  <c r="FX141" i="2" s="1"/>
  <c r="FY138" i="2" s="1"/>
  <c r="FE152" i="2"/>
  <c r="FE144" i="2"/>
  <c r="FW95" i="2"/>
  <c r="FD100" i="2"/>
  <c r="FD101" i="2" s="1"/>
  <c r="FW145" i="2" l="1"/>
  <c r="FD78" i="2"/>
  <c r="FD79" i="2" s="1"/>
  <c r="FD81" i="2" s="1"/>
  <c r="FD83" i="2" s="1"/>
  <c r="FD108" i="2"/>
  <c r="FD109" i="2" s="1"/>
  <c r="FD114" i="2" s="1"/>
  <c r="FE153" i="2"/>
  <c r="FX134" i="2"/>
  <c r="FX135" i="2" s="1"/>
  <c r="FY139" i="2" l="1"/>
  <c r="FX48" i="2"/>
  <c r="FX49" i="2" s="1"/>
  <c r="FX50" i="2" s="1"/>
  <c r="FX58" i="2" s="1"/>
  <c r="FY131" i="2"/>
  <c r="FE106" i="2"/>
  <c r="FE96" i="2"/>
  <c r="FE97" i="2" s="1"/>
  <c r="FX93" i="2"/>
  <c r="FX94" i="2" s="1"/>
  <c r="FW77" i="2"/>
  <c r="FW105" i="2"/>
  <c r="FE154" i="2"/>
  <c r="FF151" i="2" s="1"/>
  <c r="FE147" i="2" l="1"/>
  <c r="FX95" i="2"/>
  <c r="FY133" i="2"/>
  <c r="FY134" i="2" s="1"/>
  <c r="FY140" i="2"/>
  <c r="FY141" i="2" s="1"/>
  <c r="FZ138" i="2" s="1"/>
  <c r="FX145" i="2" l="1"/>
  <c r="FY93" i="2"/>
  <c r="FY94" i="2" s="1"/>
  <c r="FY135" i="2"/>
  <c r="FE98" i="2"/>
  <c r="FE99" i="2" s="1"/>
  <c r="FE107" i="2"/>
  <c r="FE148" i="2"/>
  <c r="FY95" i="2" l="1"/>
  <c r="FZ139" i="2"/>
  <c r="FY48" i="2"/>
  <c r="FY49" i="2" s="1"/>
  <c r="FY50" i="2" s="1"/>
  <c r="FY58" i="2" s="1"/>
  <c r="FZ131" i="2"/>
  <c r="FX105" i="2"/>
  <c r="FX77" i="2"/>
  <c r="FF152" i="2"/>
  <c r="FF144" i="2"/>
  <c r="FE100" i="2"/>
  <c r="FE101" i="2" s="1"/>
  <c r="FZ133" i="2" l="1"/>
  <c r="FE108" i="2"/>
  <c r="FE109" i="2" s="1"/>
  <c r="FE114" i="2" s="1"/>
  <c r="FE78" i="2"/>
  <c r="FE79" i="2" s="1"/>
  <c r="FE81" i="2" s="1"/>
  <c r="FE83" i="2" s="1"/>
  <c r="FY145" i="2"/>
  <c r="FZ140" i="2"/>
  <c r="FZ141" i="2" s="1"/>
  <c r="GA138" i="2" s="1"/>
  <c r="FF153" i="2"/>
  <c r="FF154" i="2" s="1"/>
  <c r="FG151" i="2" s="1"/>
  <c r="FF106" i="2" l="1"/>
  <c r="FF96" i="2"/>
  <c r="FF97" i="2" s="1"/>
  <c r="FY77" i="2"/>
  <c r="FY105" i="2"/>
  <c r="FZ134" i="2"/>
  <c r="FZ135" i="2" s="1"/>
  <c r="GA139" i="2" l="1"/>
  <c r="FZ48" i="2"/>
  <c r="FZ49" i="2" s="1"/>
  <c r="FZ50" i="2" s="1"/>
  <c r="FZ58" i="2" s="1"/>
  <c r="GA131" i="2"/>
  <c r="FF147" i="2"/>
  <c r="FZ93" i="2"/>
  <c r="FZ94" i="2" s="1"/>
  <c r="FZ95" i="2" l="1"/>
  <c r="GA133" i="2"/>
  <c r="FF98" i="2"/>
  <c r="FF99" i="2" s="1"/>
  <c r="FF107" i="2"/>
  <c r="FF148" i="2"/>
  <c r="GA140" i="2"/>
  <c r="GA141" i="2" s="1"/>
  <c r="GB138" i="2" s="1"/>
  <c r="FG152" i="2" l="1"/>
  <c r="FG144" i="2"/>
  <c r="FF100" i="2"/>
  <c r="FF101" i="2" s="1"/>
  <c r="GA134" i="2"/>
  <c r="GA135" i="2" s="1"/>
  <c r="FZ145" i="2"/>
  <c r="GB139" i="2" l="1"/>
  <c r="GA48" i="2"/>
  <c r="GA49" i="2" s="1"/>
  <c r="GA50" i="2" s="1"/>
  <c r="GA58" i="2" s="1"/>
  <c r="GB131" i="2"/>
  <c r="FF108" i="2"/>
  <c r="FF109" i="2" s="1"/>
  <c r="FF114" i="2" s="1"/>
  <c r="FF78" i="2"/>
  <c r="FF79" i="2" s="1"/>
  <c r="FF81" i="2" s="1"/>
  <c r="FF83" i="2" s="1"/>
  <c r="GA93" i="2"/>
  <c r="GA94" i="2" s="1"/>
  <c r="FZ77" i="2"/>
  <c r="FZ105" i="2"/>
  <c r="FG153" i="2"/>
  <c r="FG96" i="2" l="1"/>
  <c r="FG106" i="2"/>
  <c r="GB133" i="2"/>
  <c r="FG154" i="2"/>
  <c r="FH151" i="2" s="1"/>
  <c r="GA95" i="2"/>
  <c r="GB140" i="2"/>
  <c r="GB141" i="2" s="1"/>
  <c r="GC138" i="2" s="1"/>
  <c r="GA145" i="2" l="1"/>
  <c r="GB134" i="2"/>
  <c r="GB135" i="2" s="1"/>
  <c r="FG97" i="2"/>
  <c r="T101" i="3"/>
  <c r="T91" i="3"/>
  <c r="GB93" i="2" l="1"/>
  <c r="GB94" i="2" s="1"/>
  <c r="GB95" i="2" s="1"/>
  <c r="FG147" i="2"/>
  <c r="T92" i="3"/>
  <c r="GC139" i="2"/>
  <c r="GB48" i="2"/>
  <c r="GB49" i="2" s="1"/>
  <c r="GB50" i="2" s="1"/>
  <c r="GB58" i="2" s="1"/>
  <c r="GC131" i="2"/>
  <c r="GA77" i="2"/>
  <c r="GA105" i="2"/>
  <c r="FG98" i="2" l="1"/>
  <c r="FG107" i="2"/>
  <c r="FG148" i="2"/>
  <c r="GC133" i="2"/>
  <c r="GC134" i="2" s="1"/>
  <c r="GC135" i="2" s="1"/>
  <c r="GB145" i="2"/>
  <c r="GC140" i="2"/>
  <c r="GC141" i="2" s="1"/>
  <c r="GD138" i="2" s="1"/>
  <c r="GD139" i="2" l="1"/>
  <c r="GD140" i="2" s="1"/>
  <c r="GC48" i="2"/>
  <c r="GC49" i="2" s="1"/>
  <c r="GC50" i="2" s="1"/>
  <c r="GC58" i="2" s="1"/>
  <c r="GD131" i="2"/>
  <c r="FH152" i="2"/>
  <c r="FH144" i="2"/>
  <c r="GB77" i="2"/>
  <c r="GB105" i="2"/>
  <c r="GC93" i="2"/>
  <c r="GC94" i="2" s="1"/>
  <c r="T93" i="3"/>
  <c r="T102" i="3"/>
  <c r="FG99" i="2"/>
  <c r="FH153" i="2" l="1"/>
  <c r="GD133" i="2"/>
  <c r="GC95" i="2"/>
  <c r="FG100" i="2"/>
  <c r="T95" i="3" s="1"/>
  <c r="T94" i="3"/>
  <c r="GD141" i="2"/>
  <c r="GE138" i="2" s="1"/>
  <c r="GC145" i="2" l="1"/>
  <c r="FH106" i="2"/>
  <c r="FH96" i="2"/>
  <c r="FG101" i="2"/>
  <c r="GD134" i="2"/>
  <c r="GD93" i="2" s="1"/>
  <c r="GD94" i="2" s="1"/>
  <c r="FH154" i="2"/>
  <c r="FI151" i="2" s="1"/>
  <c r="GD95" i="2" l="1"/>
  <c r="GD135" i="2"/>
  <c r="FG108" i="2"/>
  <c r="FG109" i="2" s="1"/>
  <c r="FG114" i="2" s="1"/>
  <c r="FG78" i="2"/>
  <c r="T96" i="3"/>
  <c r="T103" i="3"/>
  <c r="GC77" i="2"/>
  <c r="GC105" i="2"/>
  <c r="FH97" i="2"/>
  <c r="FH147" i="2" l="1"/>
  <c r="GE139" i="2"/>
  <c r="GD48" i="2"/>
  <c r="GD49" i="2" s="1"/>
  <c r="GD50" i="2" s="1"/>
  <c r="GD58" i="2" s="1"/>
  <c r="GE131" i="2"/>
  <c r="T104" i="3"/>
  <c r="FG79" i="2"/>
  <c r="T74" i="3"/>
  <c r="GD145" i="2"/>
  <c r="GE140" i="2" l="1"/>
  <c r="GE141" i="2" s="1"/>
  <c r="GE133" i="2"/>
  <c r="GD77" i="2"/>
  <c r="GD105" i="2"/>
  <c r="FH98" i="2"/>
  <c r="FH107" i="2"/>
  <c r="FH148" i="2"/>
  <c r="FG81" i="2"/>
  <c r="FG83" i="2" s="1"/>
  <c r="T75" i="3"/>
  <c r="T105" i="3"/>
  <c r="FH99" i="2" l="1"/>
  <c r="GE134" i="2"/>
  <c r="GE93" i="2" s="1"/>
  <c r="GE94" i="2" s="1"/>
  <c r="FI152" i="2"/>
  <c r="FI144" i="2"/>
  <c r="GE95" i="2" l="1"/>
  <c r="V89" i="3"/>
  <c r="W89" i="3" s="1"/>
  <c r="GE135" i="2"/>
  <c r="GE48" i="2" s="1"/>
  <c r="GE49" i="2" s="1"/>
  <c r="GE50" i="2" s="1"/>
  <c r="GE58" i="2" s="1"/>
  <c r="FH100" i="2"/>
  <c r="FI153" i="2"/>
  <c r="GE145" i="2" l="1"/>
  <c r="V90" i="3"/>
  <c r="W90" i="3" s="1"/>
  <c r="FH101" i="2"/>
  <c r="FI96" i="2"/>
  <c r="FI106" i="2"/>
  <c r="FI154" i="2"/>
  <c r="FJ151" i="2" s="1"/>
  <c r="FH108" i="2" l="1"/>
  <c r="FH109" i="2" s="1"/>
  <c r="FH114" i="2" s="1"/>
  <c r="FH78" i="2"/>
  <c r="FI97" i="2"/>
  <c r="GE77" i="2"/>
  <c r="GE105" i="2"/>
  <c r="FI147" i="2" l="1"/>
  <c r="FH79" i="2"/>
  <c r="G9" i="4"/>
  <c r="V100" i="3"/>
  <c r="V73" i="3"/>
  <c r="W73" i="3" s="1"/>
  <c r="W100" i="3" l="1"/>
  <c r="FH81" i="2"/>
  <c r="FI107" i="2"/>
  <c r="FI98" i="2"/>
  <c r="FI148" i="2"/>
  <c r="FJ152" i="2" l="1"/>
  <c r="FJ144" i="2"/>
  <c r="FI99" i="2"/>
  <c r="FH83" i="2"/>
  <c r="U79" i="3" s="1"/>
  <c r="U77" i="3"/>
  <c r="FI100" i="2" l="1"/>
  <c r="FI101" i="2" s="1"/>
  <c r="FJ153" i="2"/>
  <c r="FJ96" i="2" l="1"/>
  <c r="FJ106" i="2"/>
  <c r="FJ154" i="2"/>
  <c r="FK151" i="2" s="1"/>
  <c r="FI108" i="2"/>
  <c r="FI109" i="2" s="1"/>
  <c r="FI114" i="2" s="1"/>
  <c r="FI78" i="2"/>
  <c r="FI79" i="2" l="1"/>
  <c r="FJ97" i="2"/>
  <c r="FJ147" i="2" l="1"/>
  <c r="FI81" i="2"/>
  <c r="FI83" i="2" s="1"/>
  <c r="FJ98" i="2" l="1"/>
  <c r="FJ107" i="2"/>
  <c r="FJ148" i="2"/>
  <c r="FK152" i="2" l="1"/>
  <c r="FK144" i="2"/>
  <c r="FJ99" i="2"/>
  <c r="FJ100" i="2" l="1"/>
  <c r="FJ101" i="2" s="1"/>
  <c r="FK153" i="2"/>
  <c r="FK96" i="2" l="1"/>
  <c r="FK106" i="2"/>
  <c r="FK154" i="2"/>
  <c r="FL151" i="2" s="1"/>
  <c r="FJ78" i="2"/>
  <c r="FJ108" i="2"/>
  <c r="FJ109" i="2" s="1"/>
  <c r="FJ114" i="2" s="1"/>
  <c r="FJ79" i="2" l="1"/>
  <c r="FK97" i="2"/>
  <c r="FK147" i="2" l="1"/>
  <c r="FJ81" i="2"/>
  <c r="FJ83" i="2" s="1"/>
  <c r="FK107" i="2" l="1"/>
  <c r="FK98" i="2"/>
  <c r="FK148" i="2"/>
  <c r="FK99" i="2" l="1"/>
  <c r="FL152" i="2"/>
  <c r="FL144" i="2"/>
  <c r="FL153" i="2" l="1"/>
  <c r="FL154" i="2" s="1"/>
  <c r="FM151" i="2" s="1"/>
  <c r="FK100" i="2"/>
  <c r="FK101" i="2" s="1"/>
  <c r="FK78" i="2" l="1"/>
  <c r="FK108" i="2"/>
  <c r="FK109" i="2" s="1"/>
  <c r="FK114" i="2" s="1"/>
  <c r="FL96" i="2"/>
  <c r="FL106" i="2"/>
  <c r="FL97" i="2" l="1"/>
  <c r="FK79" i="2"/>
  <c r="FK81" i="2" l="1"/>
  <c r="FK83" i="2" s="1"/>
  <c r="FL147" i="2"/>
  <c r="FL98" i="2" l="1"/>
  <c r="FL107" i="2"/>
  <c r="FL148" i="2"/>
  <c r="FM152" i="2" l="1"/>
  <c r="FM144" i="2"/>
  <c r="FL99" i="2"/>
  <c r="FL100" i="2" l="1"/>
  <c r="FL101" i="2" s="1"/>
  <c r="FM153" i="2"/>
  <c r="FM106" i="2" l="1"/>
  <c r="FM96" i="2"/>
  <c r="FM97" i="2" s="1"/>
  <c r="FM154" i="2"/>
  <c r="FN151" i="2" s="1"/>
  <c r="FL108" i="2"/>
  <c r="FL109" i="2" s="1"/>
  <c r="FL114" i="2" s="1"/>
  <c r="FL78" i="2"/>
  <c r="FL79" i="2" l="1"/>
  <c r="FM147" i="2"/>
  <c r="FM107" i="2" l="1"/>
  <c r="FM98" i="2"/>
  <c r="FM99" i="2" s="1"/>
  <c r="FM148" i="2"/>
  <c r="FL81" i="2"/>
  <c r="FL83" i="2" s="1"/>
  <c r="FM100" i="2" l="1"/>
  <c r="FM101" i="2" s="1"/>
  <c r="FN152" i="2"/>
  <c r="FN144" i="2"/>
  <c r="FN153" i="2" l="1"/>
  <c r="FM78" i="2"/>
  <c r="FM79" i="2" s="1"/>
  <c r="FM81" i="2" s="1"/>
  <c r="FM83" i="2" s="1"/>
  <c r="FM108" i="2"/>
  <c r="FM109" i="2" s="1"/>
  <c r="FM114" i="2" s="1"/>
  <c r="FN106" i="2" l="1"/>
  <c r="FN96" i="2"/>
  <c r="FN97" i="2" s="1"/>
  <c r="FN154" i="2"/>
  <c r="FO151" i="2" s="1"/>
  <c r="FN147" i="2" l="1"/>
  <c r="FN107" i="2" l="1"/>
  <c r="FN98" i="2"/>
  <c r="FN99" i="2" s="1"/>
  <c r="FN148" i="2"/>
  <c r="FN100" i="2" l="1"/>
  <c r="FN101" i="2" s="1"/>
  <c r="FO152" i="2"/>
  <c r="FO144" i="2"/>
  <c r="FN78" i="2" l="1"/>
  <c r="FN79" i="2" s="1"/>
  <c r="FN81" i="2" s="1"/>
  <c r="FN83" i="2" s="1"/>
  <c r="FN108" i="2"/>
  <c r="FN109" i="2" s="1"/>
  <c r="FN114" i="2" s="1"/>
  <c r="FO153" i="2"/>
  <c r="FO106" i="2" l="1"/>
  <c r="FO96" i="2"/>
  <c r="FO97" i="2" s="1"/>
  <c r="FO154" i="2"/>
  <c r="FP151" i="2" s="1"/>
  <c r="FO147" i="2" l="1"/>
  <c r="FO98" i="2" l="1"/>
  <c r="FO99" i="2" s="1"/>
  <c r="FO107" i="2"/>
  <c r="FO148" i="2"/>
  <c r="FP152" i="2" l="1"/>
  <c r="FP144" i="2"/>
  <c r="FO100" i="2"/>
  <c r="FO101" i="2" s="1"/>
  <c r="FO108" i="2" l="1"/>
  <c r="FO109" i="2" s="1"/>
  <c r="FO114" i="2" s="1"/>
  <c r="FO78" i="2"/>
  <c r="FO79" i="2" s="1"/>
  <c r="FO81" i="2" s="1"/>
  <c r="FO83" i="2" s="1"/>
  <c r="FP153" i="2"/>
  <c r="FP96" i="2" l="1"/>
  <c r="FP97" i="2" s="1"/>
  <c r="FP106" i="2"/>
  <c r="FP154" i="2"/>
  <c r="FQ151" i="2" s="1"/>
  <c r="FP147" i="2" l="1"/>
  <c r="FP98" i="2" l="1"/>
  <c r="FP99" i="2" s="1"/>
  <c r="FP107" i="2"/>
  <c r="FP148" i="2"/>
  <c r="FQ152" i="2" l="1"/>
  <c r="FQ144" i="2"/>
  <c r="FP100" i="2"/>
  <c r="FP101" i="2" s="1"/>
  <c r="FP108" i="2" l="1"/>
  <c r="FP109" i="2" s="1"/>
  <c r="FP114" i="2" s="1"/>
  <c r="FP78" i="2"/>
  <c r="FP79" i="2" s="1"/>
  <c r="FP81" i="2" s="1"/>
  <c r="FP83" i="2" s="1"/>
  <c r="FQ153" i="2"/>
  <c r="FQ96" i="2" l="1"/>
  <c r="FQ97" i="2" s="1"/>
  <c r="FQ106" i="2"/>
  <c r="FQ154" i="2"/>
  <c r="FR151" i="2" s="1"/>
  <c r="FQ147" i="2" l="1"/>
  <c r="FQ98" i="2" l="1"/>
  <c r="FQ99" i="2" s="1"/>
  <c r="FQ107" i="2"/>
  <c r="FQ148" i="2"/>
  <c r="FR152" i="2" l="1"/>
  <c r="FR144" i="2"/>
  <c r="FQ100" i="2"/>
  <c r="FQ101" i="2" s="1"/>
  <c r="FQ108" i="2" l="1"/>
  <c r="FQ109" i="2" s="1"/>
  <c r="FQ114" i="2" s="1"/>
  <c r="FQ78" i="2"/>
  <c r="FQ79" i="2" s="1"/>
  <c r="FQ81" i="2" s="1"/>
  <c r="FQ83" i="2" s="1"/>
  <c r="FR153" i="2"/>
  <c r="FR154" i="2" s="1"/>
  <c r="FS151" i="2" s="1"/>
  <c r="FR96" i="2" l="1"/>
  <c r="FR97" i="2" s="1"/>
  <c r="FR106" i="2"/>
  <c r="FR147" i="2" l="1"/>
  <c r="FR98" i="2" l="1"/>
  <c r="FR99" i="2" s="1"/>
  <c r="FR107" i="2"/>
  <c r="FR148" i="2"/>
  <c r="FS152" i="2" l="1"/>
  <c r="FS144" i="2"/>
  <c r="FR100" i="2"/>
  <c r="FR101" i="2" s="1"/>
  <c r="FR78" i="2" l="1"/>
  <c r="FR79" i="2" s="1"/>
  <c r="FR81" i="2" s="1"/>
  <c r="FR83" i="2" s="1"/>
  <c r="FR108" i="2"/>
  <c r="FR109" i="2" s="1"/>
  <c r="FR114" i="2" s="1"/>
  <c r="FS153" i="2"/>
  <c r="FS96" i="2" l="1"/>
  <c r="FS106" i="2"/>
  <c r="FS154" i="2"/>
  <c r="FT151" i="2" s="1"/>
  <c r="FS97" i="2" l="1"/>
  <c r="U91" i="3"/>
  <c r="U101" i="3"/>
  <c r="FS147" i="2" l="1"/>
  <c r="U92" i="3"/>
  <c r="FS98" i="2" l="1"/>
  <c r="FS107" i="2"/>
  <c r="FS148" i="2"/>
  <c r="FT152" i="2" l="1"/>
  <c r="FT144" i="2"/>
  <c r="U102" i="3"/>
  <c r="U93" i="3"/>
  <c r="FS99" i="2"/>
  <c r="FS100" i="2" l="1"/>
  <c r="U95" i="3" s="1"/>
  <c r="U94" i="3"/>
  <c r="FT153" i="2"/>
  <c r="FS101" i="2" l="1"/>
  <c r="FS78" i="2" s="1"/>
  <c r="FT106" i="2"/>
  <c r="FT96" i="2"/>
  <c r="FT154" i="2"/>
  <c r="FU151" i="2" s="1"/>
  <c r="U96" i="3"/>
  <c r="U103" i="3"/>
  <c r="FS108" i="2" l="1"/>
  <c r="FS109" i="2" s="1"/>
  <c r="FS114" i="2" s="1"/>
  <c r="U104" i="3"/>
  <c r="FS79" i="2"/>
  <c r="U74" i="3"/>
  <c r="FT97" i="2"/>
  <c r="FS81" i="2" l="1"/>
  <c r="FS83" i="2" s="1"/>
  <c r="U75" i="3"/>
  <c r="FT147" i="2"/>
  <c r="U105" i="3"/>
  <c r="FT107" i="2" l="1"/>
  <c r="FT98" i="2"/>
  <c r="FT148" i="2"/>
  <c r="FT99" i="2" l="1"/>
  <c r="FU152" i="2"/>
  <c r="FU144" i="2"/>
  <c r="FU153" i="2" l="1"/>
  <c r="FT100" i="2"/>
  <c r="FT101" i="2" s="1"/>
  <c r="FT108" i="2" l="1"/>
  <c r="FT109" i="2" s="1"/>
  <c r="FT114" i="2" s="1"/>
  <c r="FT78" i="2"/>
  <c r="FU106" i="2"/>
  <c r="FU96" i="2"/>
  <c r="FU154" i="2"/>
  <c r="FV151" i="2" s="1"/>
  <c r="FU97" i="2" l="1"/>
  <c r="FT79" i="2"/>
  <c r="FT81" i="2" l="1"/>
  <c r="FU147" i="2"/>
  <c r="FU107" i="2" l="1"/>
  <c r="FU98" i="2"/>
  <c r="FU148" i="2"/>
  <c r="V77" i="3"/>
  <c r="FT83" i="2"/>
  <c r="V79" i="3" s="1"/>
  <c r="FU99" i="2" l="1"/>
  <c r="FV152" i="2"/>
  <c r="FV144" i="2"/>
  <c r="FV153" i="2" l="1"/>
  <c r="FV154" i="2" s="1"/>
  <c r="FW151" i="2" s="1"/>
  <c r="FU100" i="2"/>
  <c r="FU101" i="2" s="1"/>
  <c r="FU108" i="2" l="1"/>
  <c r="FU109" i="2" s="1"/>
  <c r="FU114" i="2" s="1"/>
  <c r="FU78" i="2"/>
  <c r="FV106" i="2"/>
  <c r="FV96" i="2"/>
  <c r="FV97" i="2" l="1"/>
  <c r="FU79" i="2"/>
  <c r="FU81" i="2" l="1"/>
  <c r="FU83" i="2" s="1"/>
  <c r="FV147" i="2"/>
  <c r="FV98" i="2" l="1"/>
  <c r="FV107" i="2"/>
  <c r="FV148" i="2"/>
  <c r="FW152" i="2" l="1"/>
  <c r="FW144" i="2"/>
  <c r="FV99" i="2"/>
  <c r="FV100" i="2" l="1"/>
  <c r="FV101" i="2" s="1"/>
  <c r="FW153" i="2"/>
  <c r="FW154" i="2" s="1"/>
  <c r="FX151" i="2" s="1"/>
  <c r="FW96" i="2" l="1"/>
  <c r="FW106" i="2"/>
  <c r="FV78" i="2"/>
  <c r="FV108" i="2"/>
  <c r="FV109" i="2" s="1"/>
  <c r="FV114" i="2" s="1"/>
  <c r="FV79" i="2" l="1"/>
  <c r="FW97" i="2"/>
  <c r="FW147" i="2" l="1"/>
  <c r="FV81" i="2"/>
  <c r="FV83" i="2" s="1"/>
  <c r="FW98" i="2" l="1"/>
  <c r="FW107" i="2"/>
  <c r="FW148" i="2"/>
  <c r="FX152" i="2" l="1"/>
  <c r="FX144" i="2"/>
  <c r="FW99" i="2"/>
  <c r="FW100" i="2" l="1"/>
  <c r="FW101" i="2" s="1"/>
  <c r="FX153" i="2"/>
  <c r="FX154" i="2" s="1"/>
  <c r="FY151" i="2" s="1"/>
  <c r="FX96" i="2" l="1"/>
  <c r="FX106" i="2"/>
  <c r="FW78" i="2"/>
  <c r="FW108" i="2"/>
  <c r="FW109" i="2" s="1"/>
  <c r="FW114" i="2" s="1"/>
  <c r="FW79" i="2" l="1"/>
  <c r="FX97" i="2"/>
  <c r="FX147" i="2" l="1"/>
  <c r="FW81" i="2"/>
  <c r="FW83" i="2" s="1"/>
  <c r="FX107" i="2" l="1"/>
  <c r="FX98" i="2"/>
  <c r="FX148" i="2"/>
  <c r="FY152" i="2" l="1"/>
  <c r="FY144" i="2"/>
  <c r="FX99" i="2"/>
  <c r="FX100" i="2" l="1"/>
  <c r="FX101" i="2" s="1"/>
  <c r="FY153" i="2"/>
  <c r="FX78" i="2" l="1"/>
  <c r="FX108" i="2"/>
  <c r="FX109" i="2" s="1"/>
  <c r="FX114" i="2" s="1"/>
  <c r="FY96" i="2"/>
  <c r="FY97" i="2" s="1"/>
  <c r="FY106" i="2"/>
  <c r="FY154" i="2"/>
  <c r="FZ151" i="2" s="1"/>
  <c r="FY147" i="2" l="1"/>
  <c r="FX79" i="2"/>
  <c r="FX81" i="2" l="1"/>
  <c r="FX83" i="2" s="1"/>
  <c r="FY107" i="2"/>
  <c r="FY98" i="2"/>
  <c r="FY99" i="2" s="1"/>
  <c r="FY148" i="2"/>
  <c r="FZ152" i="2" l="1"/>
  <c r="FZ144" i="2"/>
  <c r="FY100" i="2"/>
  <c r="FY101" i="2" s="1"/>
  <c r="FY108" i="2" l="1"/>
  <c r="FY109" i="2" s="1"/>
  <c r="FY114" i="2" s="1"/>
  <c r="FY78" i="2"/>
  <c r="FY79" i="2" s="1"/>
  <c r="FY81" i="2" s="1"/>
  <c r="FY83" i="2" s="1"/>
  <c r="FZ153" i="2"/>
  <c r="FZ154" i="2" s="1"/>
  <c r="GA151" i="2" s="1"/>
  <c r="FZ96" i="2" l="1"/>
  <c r="FZ97" i="2" s="1"/>
  <c r="FZ106" i="2"/>
  <c r="FZ147" i="2" l="1"/>
  <c r="FZ98" i="2" l="1"/>
  <c r="FZ99" i="2" s="1"/>
  <c r="FZ107" i="2"/>
  <c r="FZ148" i="2"/>
  <c r="GA152" i="2" l="1"/>
  <c r="GA144" i="2"/>
  <c r="FZ100" i="2"/>
  <c r="FZ101" i="2" s="1"/>
  <c r="FZ78" i="2" l="1"/>
  <c r="FZ79" i="2" s="1"/>
  <c r="FZ81" i="2" s="1"/>
  <c r="FZ83" i="2" s="1"/>
  <c r="FZ108" i="2"/>
  <c r="FZ109" i="2" s="1"/>
  <c r="FZ114" i="2" s="1"/>
  <c r="GA153" i="2"/>
  <c r="GA96" i="2" l="1"/>
  <c r="GA97" i="2" s="1"/>
  <c r="GA106" i="2"/>
  <c r="GA154" i="2"/>
  <c r="GB151" i="2" s="1"/>
  <c r="GA147" i="2" l="1"/>
  <c r="GA107" i="2" l="1"/>
  <c r="GA98" i="2"/>
  <c r="GA99" i="2" s="1"/>
  <c r="GA148" i="2"/>
  <c r="GB144" i="2" l="1"/>
  <c r="GB152" i="2"/>
  <c r="GA100" i="2"/>
  <c r="GA101" i="2" s="1"/>
  <c r="GA108" i="2" l="1"/>
  <c r="GA109" i="2" s="1"/>
  <c r="GA114" i="2" s="1"/>
  <c r="GA78" i="2"/>
  <c r="GA79" i="2" s="1"/>
  <c r="GA81" i="2" s="1"/>
  <c r="GA83" i="2" s="1"/>
  <c r="GB153" i="2"/>
  <c r="GB106" i="2" l="1"/>
  <c r="GB96" i="2"/>
  <c r="GB97" i="2" s="1"/>
  <c r="GB154" i="2"/>
  <c r="GC151" i="2" s="1"/>
  <c r="GB147" i="2" l="1"/>
  <c r="GB98" i="2" l="1"/>
  <c r="GB99" i="2" s="1"/>
  <c r="GB107" i="2"/>
  <c r="GB148" i="2"/>
  <c r="GC152" i="2" l="1"/>
  <c r="GC144" i="2"/>
  <c r="GB100" i="2"/>
  <c r="GB101" i="2" s="1"/>
  <c r="GB78" i="2" l="1"/>
  <c r="GB79" i="2" s="1"/>
  <c r="GB81" i="2" s="1"/>
  <c r="GB83" i="2" s="1"/>
  <c r="GB108" i="2"/>
  <c r="GB109" i="2" s="1"/>
  <c r="GB114" i="2" s="1"/>
  <c r="GC153" i="2"/>
  <c r="GC96" i="2" l="1"/>
  <c r="GC97" i="2" s="1"/>
  <c r="GC106" i="2"/>
  <c r="GC154" i="2"/>
  <c r="GD151" i="2" s="1"/>
  <c r="GC147" i="2" l="1"/>
  <c r="GC107" i="2" l="1"/>
  <c r="GC98" i="2"/>
  <c r="GC99" i="2" s="1"/>
  <c r="GC148" i="2"/>
  <c r="GC100" i="2" l="1"/>
  <c r="GC101" i="2" s="1"/>
  <c r="GD152" i="2"/>
  <c r="GD144" i="2"/>
  <c r="GC108" i="2" l="1"/>
  <c r="GC109" i="2" s="1"/>
  <c r="GC114" i="2" s="1"/>
  <c r="GC78" i="2"/>
  <c r="GC79" i="2" s="1"/>
  <c r="GC81" i="2" s="1"/>
  <c r="GC83" i="2" s="1"/>
  <c r="GD153" i="2"/>
  <c r="GD154" i="2" s="1"/>
  <c r="GE151" i="2" s="1"/>
  <c r="GD106" i="2" l="1"/>
  <c r="GD96" i="2"/>
  <c r="GD97" i="2" s="1"/>
  <c r="GD147" i="2" l="1"/>
  <c r="GD107" i="2" l="1"/>
  <c r="GD98" i="2"/>
  <c r="GD99" i="2" s="1"/>
  <c r="GD148" i="2"/>
  <c r="GD100" i="2" l="1"/>
  <c r="GD101" i="2" s="1"/>
  <c r="GE152" i="2"/>
  <c r="GE144" i="2"/>
  <c r="GD108" i="2" l="1"/>
  <c r="GD109" i="2" s="1"/>
  <c r="GD114" i="2" s="1"/>
  <c r="GD78" i="2"/>
  <c r="GD79" i="2" s="1"/>
  <c r="GD81" i="2" s="1"/>
  <c r="GD83" i="2" s="1"/>
  <c r="GE153" i="2"/>
  <c r="GE154" i="2" s="1"/>
  <c r="GE96" i="2" l="1"/>
  <c r="GE106" i="2"/>
  <c r="GE97" i="2" l="1"/>
  <c r="V101" i="3"/>
  <c r="V91" i="3"/>
  <c r="W91" i="3" s="1"/>
  <c r="GE147" i="2" l="1"/>
  <c r="V92" i="3"/>
  <c r="W92" i="3" s="1"/>
  <c r="W101" i="3"/>
  <c r="GE107" i="2" l="1"/>
  <c r="GE98" i="2"/>
  <c r="GE148" i="2"/>
  <c r="V102" i="3" l="1"/>
  <c r="V93" i="3"/>
  <c r="W93" i="3" s="1"/>
  <c r="GE99" i="2"/>
  <c r="GE100" i="2" l="1"/>
  <c r="V95" i="3" s="1"/>
  <c r="W95" i="3" s="1"/>
  <c r="V94" i="3"/>
  <c r="W94" i="3" s="1"/>
  <c r="W102" i="3"/>
  <c r="GE101" i="2" l="1"/>
  <c r="GE78" i="2" s="1"/>
  <c r="V103" i="3"/>
  <c r="V96" i="3"/>
  <c r="W96" i="3" s="1"/>
  <c r="GE108" i="2" l="1"/>
  <c r="G10" i="4" s="1"/>
  <c r="W103" i="3"/>
  <c r="V104" i="3"/>
  <c r="GE79" i="2"/>
  <c r="V74" i="3"/>
  <c r="W74" i="3" s="1"/>
  <c r="GE109" i="2" l="1"/>
  <c r="GE114" i="2"/>
  <c r="G14" i="4" s="1"/>
  <c r="F114" i="2"/>
  <c r="G13" i="4" s="1"/>
  <c r="G15" i="4"/>
  <c r="G16" i="4"/>
  <c r="GE81" i="2"/>
  <c r="GE83" i="2" s="1"/>
  <c r="V75" i="3"/>
  <c r="W75" i="3" s="1"/>
  <c r="V105" i="3"/>
  <c r="W1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ndunc</author>
  </authors>
  <commentList>
    <comment ref="D145" authorId="0" shapeId="0" xr:uid="{A3281508-A008-4A54-BFB0-EFD7E780DBC7}">
      <text>
        <r>
          <rPr>
            <b/>
            <sz val="9"/>
            <color indexed="81"/>
            <rFont val="Tahoma"/>
            <family val="2"/>
          </rPr>
          <t>ndunc:</t>
        </r>
        <r>
          <rPr>
            <sz val="9"/>
            <color indexed="81"/>
            <rFont val="Tahoma"/>
            <family val="2"/>
          </rPr>
          <t xml:space="preserve">
Capital calls should only happen if the period's net income AND the existing cash balance can't cover the CAPEX cost. </t>
        </r>
      </text>
    </comment>
  </commentList>
</comments>
</file>

<file path=xl/sharedStrings.xml><?xml version="1.0" encoding="utf-8"?>
<sst xmlns="http://schemas.openxmlformats.org/spreadsheetml/2006/main" count="346" uniqueCount="179">
  <si>
    <t>COGS (% of Revenue)</t>
  </si>
  <si>
    <t>Rent &amp; Overhead</t>
  </si>
  <si>
    <t>General Assumptions</t>
  </si>
  <si>
    <t>Model Start Date</t>
  </si>
  <si>
    <t>Discount Rate</t>
  </si>
  <si>
    <t>Revenue Assumptions</t>
  </si>
  <si>
    <t>COGS Assumptions</t>
  </si>
  <si>
    <t>OPEX</t>
  </si>
  <si>
    <t>OPEX Assumptions</t>
  </si>
  <si>
    <t>Other OPEX</t>
  </si>
  <si>
    <t>Tax Assumptions</t>
  </si>
  <si>
    <t>Production (% of Revenue)</t>
  </si>
  <si>
    <t>Property (% of Revenue)</t>
  </si>
  <si>
    <t>Other Taxes (% of Revenue)</t>
  </si>
  <si>
    <t>Purchase &amp; Exit</t>
  </si>
  <si>
    <t>Purchase Date</t>
  </si>
  <si>
    <t>Exit Date</t>
  </si>
  <si>
    <t>NTM Cash Flow</t>
  </si>
  <si>
    <t>Exit Multiple</t>
  </si>
  <si>
    <t>Total Exit Amount</t>
  </si>
  <si>
    <t>Financing</t>
  </si>
  <si>
    <t>Loan Date</t>
  </si>
  <si>
    <t>Leverage %</t>
  </si>
  <si>
    <t>Loan Override</t>
  </si>
  <si>
    <t>Interest Rate</t>
  </si>
  <si>
    <t>Term</t>
  </si>
  <si>
    <t>Equity &amp; Waterfall</t>
  </si>
  <si>
    <t>Investment Date</t>
  </si>
  <si>
    <t>Pref</t>
  </si>
  <si>
    <t>x</t>
  </si>
  <si>
    <t>Case 1</t>
  </si>
  <si>
    <t>Case 2</t>
  </si>
  <si>
    <t>Current</t>
  </si>
  <si>
    <t>Salaries &amp; Benefits</t>
  </si>
  <si>
    <t>Purchase Price ($s)</t>
  </si>
  <si>
    <t>Income Statement</t>
  </si>
  <si>
    <t>Mult. Factor</t>
  </si>
  <si>
    <t>Revenue</t>
  </si>
  <si>
    <t>Widget Price</t>
  </si>
  <si>
    <t>Widgets Sold / Day</t>
  </si>
  <si>
    <t>Price</t>
  </si>
  <si>
    <t>Widget Sold Growth (% Change per Year)</t>
  </si>
  <si>
    <t>Months</t>
  </si>
  <si>
    <t>Days in Period</t>
  </si>
  <si>
    <t>Years from Start</t>
  </si>
  <si>
    <t>Total Revenue</t>
  </si>
  <si>
    <t xml:space="preserve">Widgets </t>
  </si>
  <si>
    <t>COGS</t>
  </si>
  <si>
    <t>Gross Profit</t>
  </si>
  <si>
    <t>as a % of Revenue</t>
  </si>
  <si>
    <t>Total OPEX</t>
  </si>
  <si>
    <t>Salaries &amp; Benefits ($s / Year)</t>
  </si>
  <si>
    <t>Rent &amp; Overhead ($s / Year)</t>
  </si>
  <si>
    <t>Other OPEX ($s / Year)</t>
  </si>
  <si>
    <t>Salaries &amp; Benefits Growth (% Change per Year)</t>
  </si>
  <si>
    <t>Rent &amp; Overhead Growth (% Change per Year)</t>
  </si>
  <si>
    <t>Other OPEX Growth (% Change per Year)</t>
  </si>
  <si>
    <t>Interest</t>
  </si>
  <si>
    <t>EBT</t>
  </si>
  <si>
    <t>Taxes</t>
  </si>
  <si>
    <t>Dep/App</t>
  </si>
  <si>
    <t>EBITDA</t>
  </si>
  <si>
    <t>Net Income</t>
  </si>
  <si>
    <t>Interest Expense</t>
  </si>
  <si>
    <t>Balance Sheet</t>
  </si>
  <si>
    <t>Cash Flow Statement</t>
  </si>
  <si>
    <t>Cash From Operations</t>
  </si>
  <si>
    <t>Change in WC</t>
  </si>
  <si>
    <t>Total CFO</t>
  </si>
  <si>
    <t>Cash From Investing</t>
  </si>
  <si>
    <t>Total CFI</t>
  </si>
  <si>
    <t>Investment in PP&amp;E</t>
  </si>
  <si>
    <t>Investment in Business</t>
  </si>
  <si>
    <t>Cash From Financing</t>
  </si>
  <si>
    <t>Issuance of Debt</t>
  </si>
  <si>
    <t>Repayment of Debt</t>
  </si>
  <si>
    <t>Issuance of Equity</t>
  </si>
  <si>
    <t>Repayment of Equity</t>
  </si>
  <si>
    <t>Total CFF</t>
  </si>
  <si>
    <t>Net Change</t>
  </si>
  <si>
    <t>Cash at EOP</t>
  </si>
  <si>
    <t>Cash at BOP</t>
  </si>
  <si>
    <t>Assets</t>
  </si>
  <si>
    <t>Cash &amp; Equivalents</t>
  </si>
  <si>
    <t>AP</t>
  </si>
  <si>
    <t>Inventory</t>
  </si>
  <si>
    <t>Current Assets</t>
  </si>
  <si>
    <t>PP&amp;E</t>
  </si>
  <si>
    <t>Long Term Assets</t>
  </si>
  <si>
    <t>Total Assets</t>
  </si>
  <si>
    <t>Liabilities</t>
  </si>
  <si>
    <t>AR</t>
  </si>
  <si>
    <t>Short Term Debt</t>
  </si>
  <si>
    <t>Current Liabilities</t>
  </si>
  <si>
    <t>Long Term Liabilities</t>
  </si>
  <si>
    <t>Total Liabilities</t>
  </si>
  <si>
    <t>Equity</t>
  </si>
  <si>
    <t>Distributions</t>
  </si>
  <si>
    <t>Long Term Debt</t>
  </si>
  <si>
    <t>Total Equity</t>
  </si>
  <si>
    <t>Check</t>
  </si>
  <si>
    <t>Investor Cash Flow &amp; IRR</t>
  </si>
  <si>
    <t>Cash Flow</t>
  </si>
  <si>
    <t>Exit</t>
  </si>
  <si>
    <t>CAPEX</t>
  </si>
  <si>
    <t>CF Available for Debt Payment</t>
  </si>
  <si>
    <t>Debt Payment</t>
  </si>
  <si>
    <t>CF Available for Equity</t>
  </si>
  <si>
    <t>CF Available for ROC</t>
  </si>
  <si>
    <t>ROC</t>
  </si>
  <si>
    <t>Carry</t>
  </si>
  <si>
    <t>CF Available for Carry</t>
  </si>
  <si>
    <t>Net CF to Investors</t>
  </si>
  <si>
    <t>Supporting Schedules</t>
  </si>
  <si>
    <t>Working Capital</t>
  </si>
  <si>
    <t>Net Working Capital</t>
  </si>
  <si>
    <t>PP&amp;E Opening</t>
  </si>
  <si>
    <t>Less Dep</t>
  </si>
  <si>
    <t>PP&amp;E Closing</t>
  </si>
  <si>
    <t>Less AP</t>
  </si>
  <si>
    <t>Loan</t>
  </si>
  <si>
    <t>B</t>
  </si>
  <si>
    <t>A</t>
  </si>
  <si>
    <t>S</t>
  </si>
  <si>
    <t>E</t>
  </si>
  <si>
    <t>Return of Capital</t>
  </si>
  <si>
    <t>A - Capital Call</t>
  </si>
  <si>
    <t>A - Initial Outlay</t>
  </si>
  <si>
    <t>AR Turnover (Days)</t>
  </si>
  <si>
    <t>AP Turnover (Days)</t>
  </si>
  <si>
    <t>Inventory Turnover (Days)</t>
  </si>
  <si>
    <t>Investor Cash Flow</t>
  </si>
  <si>
    <t>Initial Investment</t>
  </si>
  <si>
    <t>Capital Calls</t>
  </si>
  <si>
    <t>Total</t>
  </si>
  <si>
    <t>Cumulative</t>
  </si>
  <si>
    <t>Payback</t>
  </si>
  <si>
    <t>IRR %</t>
  </si>
  <si>
    <t>Cash on Cash</t>
  </si>
  <si>
    <t>Date</t>
  </si>
  <si>
    <t>Model Date</t>
  </si>
  <si>
    <t>Type</t>
  </si>
  <si>
    <t>Description</t>
  </si>
  <si>
    <t>New Computers</t>
  </si>
  <si>
    <t>Significant work on office building.</t>
  </si>
  <si>
    <t>Software development.</t>
  </si>
  <si>
    <t>Value ($s)</t>
  </si>
  <si>
    <t>Profit/Loss</t>
  </si>
  <si>
    <t>Contributions</t>
  </si>
  <si>
    <t>Case</t>
  </si>
  <si>
    <t>Summary ($000s)</t>
  </si>
  <si>
    <t>IRR</t>
  </si>
  <si>
    <t>MoM</t>
  </si>
  <si>
    <t>Average Cash on Cash</t>
  </si>
  <si>
    <t>Payback Year</t>
  </si>
  <si>
    <t>Exit Price ($s)</t>
  </si>
  <si>
    <t>NPV ($s)</t>
  </si>
  <si>
    <t>Total Contribution ($s)</t>
  </si>
  <si>
    <t>Total Distribution ($s)</t>
  </si>
  <si>
    <t>PV10 ($s)</t>
  </si>
  <si>
    <t>Loan Amnt ($s)</t>
  </si>
  <si>
    <t>Equity Amnt ($s)</t>
  </si>
  <si>
    <t>Equity Override ($s)</t>
  </si>
  <si>
    <t>Other</t>
  </si>
  <si>
    <t>Plus CAPEX</t>
  </si>
  <si>
    <t>Dep / Amort (% per Year)</t>
  </si>
  <si>
    <t>Min Cash Balance</t>
  </si>
  <si>
    <t>Retained Earnings</t>
  </si>
  <si>
    <t>Formatting</t>
  </si>
  <si>
    <t xml:space="preserve">Input </t>
  </si>
  <si>
    <t>Linked to another page</t>
  </si>
  <si>
    <t>Calculated</t>
  </si>
  <si>
    <t>Font</t>
  </si>
  <si>
    <t>Fill</t>
  </si>
  <si>
    <t>Dates/Subheadings</t>
  </si>
  <si>
    <t>Input Cell</t>
  </si>
  <si>
    <t>Headings</t>
  </si>
  <si>
    <t>Purpose</t>
  </si>
  <si>
    <t>The purpose of this model is to provide a reference for those buildling models for Fifth Parnters. The formatting and general structure of all models built should be reflective of what is shown in this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</si>
</sst>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yyyy"/>
    <numFmt numFmtId="167" formatCode="&quot;$&quot;#,##0"/>
    <numFmt numFmtId="168" formatCode="#.0\x"/>
    <numFmt numFmtId="169" formatCode="#\x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0" fillId="4" borderId="0" xfId="0" applyFill="1"/>
    <xf numFmtId="0" fontId="0" fillId="2" borderId="0" xfId="0" applyFill="1" applyAlignment="1">
      <alignment horizontal="left" indent="1"/>
    </xf>
    <xf numFmtId="17" fontId="3" fillId="5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2" fillId="2" borderId="0" xfId="0" applyFont="1" applyFill="1"/>
    <xf numFmtId="0" fontId="5" fillId="2" borderId="0" xfId="0" applyFont="1" applyFill="1"/>
    <xf numFmtId="17" fontId="6" fillId="2" borderId="0" xfId="0" applyNumberFormat="1" applyFont="1" applyFill="1" applyAlignment="1">
      <alignment horizontal="center"/>
    </xf>
    <xf numFmtId="0" fontId="0" fillId="2" borderId="0" xfId="0" applyFont="1" applyFill="1"/>
    <xf numFmtId="1" fontId="0" fillId="5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1" xfId="0" applyFill="1" applyBorder="1" applyAlignment="1">
      <alignment horizontal="left" indent="1"/>
    </xf>
    <xf numFmtId="0" fontId="0" fillId="2" borderId="1" xfId="0" applyFill="1" applyBorder="1" applyAlignment="1">
      <alignment horizontal="left" indent="2"/>
    </xf>
    <xf numFmtId="0" fontId="0" fillId="2" borderId="1" xfId="0" applyFill="1" applyBorder="1"/>
    <xf numFmtId="0" fontId="7" fillId="2" borderId="0" xfId="0" applyFont="1" applyFill="1" applyAlignment="1">
      <alignment horizontal="left" indent="1"/>
    </xf>
    <xf numFmtId="9" fontId="0" fillId="2" borderId="0" xfId="1" applyFont="1" applyFill="1"/>
    <xf numFmtId="9" fontId="7" fillId="2" borderId="0" xfId="1" applyFont="1" applyFill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164" fontId="0" fillId="2" borderId="0" xfId="1" applyNumberFormat="1" applyFont="1" applyFill="1"/>
    <xf numFmtId="10" fontId="0" fillId="2" borderId="0" xfId="1" applyNumberFormat="1" applyFont="1" applyFill="1"/>
    <xf numFmtId="165" fontId="0" fillId="2" borderId="0" xfId="2" applyNumberFormat="1" applyFont="1" applyFill="1"/>
    <xf numFmtId="165" fontId="0" fillId="2" borderId="1" xfId="2" applyNumberFormat="1" applyFont="1" applyFill="1" applyBorder="1"/>
    <xf numFmtId="165" fontId="3" fillId="2" borderId="0" xfId="2" applyNumberFormat="1" applyFont="1" applyFill="1"/>
    <xf numFmtId="165" fontId="0" fillId="3" borderId="0" xfId="2" applyNumberFormat="1" applyFont="1" applyFill="1"/>
    <xf numFmtId="165" fontId="0" fillId="2" borderId="2" xfId="2" applyNumberFormat="1" applyFont="1" applyFill="1" applyBorder="1"/>
    <xf numFmtId="165" fontId="0" fillId="2" borderId="3" xfId="2" applyNumberFormat="1" applyFont="1" applyFill="1" applyBorder="1"/>
    <xf numFmtId="1" fontId="0" fillId="2" borderId="0" xfId="1" applyNumberFormat="1" applyFont="1" applyFill="1"/>
    <xf numFmtId="0" fontId="0" fillId="2" borderId="0" xfId="0" applyFill="1" applyAlignment="1">
      <alignment horizontal="right"/>
    </xf>
    <xf numFmtId="166" fontId="6" fillId="2" borderId="0" xfId="0" applyNumberFormat="1" applyFont="1" applyFill="1" applyAlignment="1">
      <alignment horizontal="center"/>
    </xf>
    <xf numFmtId="166" fontId="3" fillId="5" borderId="0" xfId="0" applyNumberFormat="1" applyFont="1" applyFill="1" applyAlignment="1">
      <alignment horizontal="center"/>
    </xf>
    <xf numFmtId="0" fontId="0" fillId="0" borderId="1" xfId="0" applyBorder="1" applyAlignment="1">
      <alignment horizontal="left" indent="1"/>
    </xf>
    <xf numFmtId="0" fontId="8" fillId="2" borderId="0" xfId="0" applyFont="1" applyFill="1"/>
    <xf numFmtId="0" fontId="0" fillId="6" borderId="0" xfId="0" applyFill="1"/>
    <xf numFmtId="165" fontId="0" fillId="6" borderId="0" xfId="2" applyNumberFormat="1" applyFont="1" applyFill="1"/>
    <xf numFmtId="165" fontId="0" fillId="6" borderId="1" xfId="2" applyNumberFormat="1" applyFont="1" applyFill="1" applyBorder="1"/>
    <xf numFmtId="165" fontId="3" fillId="6" borderId="0" xfId="2" applyNumberFormat="1" applyFont="1" applyFill="1"/>
    <xf numFmtId="9" fontId="7" fillId="6" borderId="0" xfId="1" applyFont="1" applyFill="1"/>
    <xf numFmtId="165" fontId="0" fillId="6" borderId="2" xfId="2" applyNumberFormat="1" applyFont="1" applyFill="1" applyBorder="1"/>
    <xf numFmtId="165" fontId="0" fillId="6" borderId="3" xfId="2" applyNumberFormat="1" applyFont="1" applyFill="1" applyBorder="1"/>
    <xf numFmtId="9" fontId="0" fillId="6" borderId="0" xfId="1" applyFont="1" applyFill="1"/>
    <xf numFmtId="0" fontId="7" fillId="2" borderId="0" xfId="0" applyFont="1" applyFill="1"/>
    <xf numFmtId="0" fontId="2" fillId="3" borderId="1" xfId="0" applyFont="1" applyFill="1" applyBorder="1"/>
    <xf numFmtId="0" fontId="4" fillId="3" borderId="1" xfId="0" applyFont="1" applyFill="1" applyBorder="1"/>
    <xf numFmtId="0" fontId="2" fillId="3" borderId="0" xfId="0" applyFont="1" applyFill="1" applyAlignment="1">
      <alignment horizontal="center"/>
    </xf>
    <xf numFmtId="43" fontId="0" fillId="2" borderId="0" xfId="2" applyNumberFormat="1" applyFont="1" applyFill="1"/>
    <xf numFmtId="0" fontId="0" fillId="2" borderId="0" xfId="0" applyFill="1" applyBorder="1"/>
    <xf numFmtId="0" fontId="4" fillId="2" borderId="0" xfId="0" applyFont="1" applyFill="1" applyBorder="1"/>
    <xf numFmtId="9" fontId="7" fillId="2" borderId="0" xfId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/>
    <xf numFmtId="14" fontId="5" fillId="2" borderId="0" xfId="0" applyNumberFormat="1" applyFont="1" applyFill="1"/>
    <xf numFmtId="43" fontId="5" fillId="2" borderId="0" xfId="2" applyFont="1" applyFill="1"/>
    <xf numFmtId="9" fontId="5" fillId="2" borderId="0" xfId="0" applyNumberFormat="1" applyFont="1" applyFill="1"/>
    <xf numFmtId="0" fontId="0" fillId="0" borderId="0" xfId="0" applyFill="1" applyBorder="1" applyAlignment="1">
      <alignment horizontal="left" indent="1"/>
    </xf>
    <xf numFmtId="165" fontId="0" fillId="2" borderId="0" xfId="2" applyNumberFormat="1" applyFont="1" applyFill="1" applyBorder="1"/>
    <xf numFmtId="165" fontId="0" fillId="2" borderId="1" xfId="0" applyNumberFormat="1" applyFill="1" applyBorder="1"/>
    <xf numFmtId="9" fontId="0" fillId="2" borderId="0" xfId="1" applyFont="1" applyFill="1" applyAlignment="1">
      <alignment horizontal="center"/>
    </xf>
    <xf numFmtId="0" fontId="0" fillId="2" borderId="0" xfId="0" applyFill="1" applyBorder="1" applyAlignment="1">
      <alignment horizontal="left" indent="1"/>
    </xf>
    <xf numFmtId="165" fontId="0" fillId="6" borderId="0" xfId="2" applyNumberFormat="1" applyFont="1" applyFill="1" applyBorder="1"/>
    <xf numFmtId="166" fontId="4" fillId="3" borderId="0" xfId="0" applyNumberFormat="1" applyFont="1" applyFill="1" applyAlignment="1">
      <alignment horizontal="center"/>
    </xf>
    <xf numFmtId="169" fontId="5" fillId="2" borderId="0" xfId="0" applyNumberFormat="1" applyFont="1" applyFill="1" applyAlignment="1">
      <alignment horizontal="right"/>
    </xf>
    <xf numFmtId="165" fontId="0" fillId="2" borderId="0" xfId="2" applyNumberFormat="1" applyFont="1" applyFill="1" applyAlignment="1">
      <alignment horizontal="right"/>
    </xf>
    <xf numFmtId="165" fontId="0" fillId="2" borderId="0" xfId="2" applyNumberFormat="1" applyFont="1" applyFill="1" applyBorder="1" applyAlignment="1">
      <alignment horizontal="right"/>
    </xf>
    <xf numFmtId="165" fontId="0" fillId="2" borderId="1" xfId="2" applyNumberFormat="1" applyFont="1" applyFill="1" applyBorder="1" applyAlignment="1">
      <alignment horizontal="right"/>
    </xf>
    <xf numFmtId="2" fontId="7" fillId="2" borderId="0" xfId="0" applyNumberFormat="1" applyFont="1" applyFill="1"/>
    <xf numFmtId="14" fontId="11" fillId="2" borderId="0" xfId="0" applyNumberFormat="1" applyFont="1" applyFill="1"/>
    <xf numFmtId="9" fontId="11" fillId="2" borderId="0" xfId="0" applyNumberFormat="1" applyFont="1" applyFill="1"/>
    <xf numFmtId="10" fontId="11" fillId="2" borderId="0" xfId="0" applyNumberFormat="1" applyFont="1" applyFill="1"/>
    <xf numFmtId="0" fontId="11" fillId="2" borderId="0" xfId="0" applyFont="1" applyFill="1"/>
    <xf numFmtId="0" fontId="11" fillId="3" borderId="0" xfId="0" applyFont="1" applyFill="1"/>
    <xf numFmtId="1" fontId="11" fillId="2" borderId="0" xfId="0" applyNumberFormat="1" applyFont="1" applyFill="1"/>
    <xf numFmtId="9" fontId="11" fillId="2" borderId="0" xfId="1" applyFont="1" applyFill="1"/>
    <xf numFmtId="169" fontId="11" fillId="2" borderId="0" xfId="0" applyNumberFormat="1" applyFont="1" applyFill="1" applyAlignment="1">
      <alignment horizontal="right"/>
    </xf>
    <xf numFmtId="0" fontId="11" fillId="2" borderId="0" xfId="0" applyFont="1" applyFill="1" applyAlignment="1">
      <alignment horizontal="left" indent="1"/>
    </xf>
    <xf numFmtId="0" fontId="13" fillId="2" borderId="0" xfId="0" applyFont="1" applyFill="1" applyAlignment="1">
      <alignment horizontal="left" indent="1"/>
    </xf>
    <xf numFmtId="0" fontId="0" fillId="5" borderId="0" xfId="0" applyFill="1"/>
    <xf numFmtId="0" fontId="0" fillId="0" borderId="0" xfId="0" applyFill="1"/>
    <xf numFmtId="0" fontId="11" fillId="4" borderId="0" xfId="0" applyFont="1" applyFill="1"/>
    <xf numFmtId="0" fontId="14" fillId="3" borderId="0" xfId="0" applyFont="1" applyFill="1"/>
    <xf numFmtId="0" fontId="11" fillId="4" borderId="0" xfId="0" applyFont="1" applyFill="1" applyAlignment="1">
      <alignment horizontal="center"/>
    </xf>
    <xf numFmtId="14" fontId="13" fillId="2" borderId="0" xfId="0" applyNumberFormat="1" applyFont="1" applyFill="1"/>
    <xf numFmtId="167" fontId="13" fillId="2" borderId="0" xfId="0" applyNumberFormat="1" applyFont="1" applyFill="1" applyBorder="1"/>
    <xf numFmtId="14" fontId="13" fillId="2" borderId="0" xfId="0" applyNumberFormat="1" applyFont="1" applyFill="1" applyBorder="1" applyAlignment="1">
      <alignment vertical="center"/>
    </xf>
    <xf numFmtId="167" fontId="13" fillId="2" borderId="0" xfId="0" applyNumberFormat="1" applyFont="1" applyFill="1" applyAlignment="1">
      <alignment horizontal="right"/>
    </xf>
    <xf numFmtId="0" fontId="13" fillId="2" borderId="0" xfId="0" applyFont="1" applyFill="1"/>
    <xf numFmtId="167" fontId="13" fillId="2" borderId="0" xfId="0" applyNumberFormat="1" applyFont="1" applyFill="1"/>
    <xf numFmtId="9" fontId="13" fillId="2" borderId="0" xfId="1" applyFont="1" applyFill="1"/>
    <xf numFmtId="168" fontId="13" fillId="2" borderId="0" xfId="0" applyNumberFormat="1" applyFont="1" applyFill="1"/>
    <xf numFmtId="167" fontId="13" fillId="2" borderId="0" xfId="2" applyNumberFormat="1" applyFont="1" applyFill="1"/>
    <xf numFmtId="0" fontId="13" fillId="2" borderId="0" xfId="0" applyFont="1" applyFill="1" applyAlignment="1">
      <alignment horizontal="right"/>
    </xf>
    <xf numFmtId="0" fontId="12" fillId="5" borderId="4" xfId="0" applyFont="1" applyFill="1" applyBorder="1"/>
    <xf numFmtId="0" fontId="0" fillId="2" borderId="0" xfId="0" applyFill="1" applyAlignment="1">
      <alignment horizontal="left" vertical="top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78E4-C7EC-49DF-B8E3-061A2DC26DA0}">
  <sheetPr>
    <tabColor theme="0"/>
  </sheetPr>
  <dimension ref="B2:H13"/>
  <sheetViews>
    <sheetView showGridLines="0" workbookViewId="0">
      <selection activeCell="B2" sqref="B2:H13"/>
    </sheetView>
  </sheetViews>
  <sheetFormatPr defaultRowHeight="14.25" x14ac:dyDescent="0.45"/>
  <cols>
    <col min="1" max="1" width="9.06640625" style="2"/>
    <col min="2" max="2" width="20.3984375" style="2" bestFit="1" customWidth="1"/>
    <col min="3" max="4" width="15.86328125" style="91" bestFit="1" customWidth="1"/>
    <col min="5" max="7" width="9.06640625" style="2"/>
    <col min="8" max="8" width="35.86328125" style="2" customWidth="1"/>
    <col min="9" max="16384" width="9.06640625" style="2"/>
  </cols>
  <sheetData>
    <row r="2" spans="2:8" x14ac:dyDescent="0.45">
      <c r="B2" s="93" t="s">
        <v>177</v>
      </c>
      <c r="C2" s="93"/>
      <c r="D2" s="93"/>
      <c r="E2" s="93"/>
      <c r="F2" s="93"/>
      <c r="G2" s="93"/>
      <c r="H2" s="93"/>
    </row>
    <row r="3" spans="2:8" x14ac:dyDescent="0.45">
      <c r="B3" s="106" t="s">
        <v>178</v>
      </c>
      <c r="C3" s="106"/>
      <c r="D3" s="106"/>
      <c r="E3" s="106"/>
      <c r="F3" s="106"/>
      <c r="G3" s="106"/>
      <c r="H3" s="106"/>
    </row>
    <row r="4" spans="2:8" x14ac:dyDescent="0.45">
      <c r="B4" s="106"/>
      <c r="C4" s="106"/>
      <c r="D4" s="106"/>
      <c r="E4" s="106"/>
      <c r="F4" s="106"/>
      <c r="G4" s="106"/>
      <c r="H4" s="106"/>
    </row>
    <row r="8" spans="2:8" x14ac:dyDescent="0.45">
      <c r="B8" s="93" t="s">
        <v>168</v>
      </c>
      <c r="C8" s="93"/>
      <c r="D8" s="93"/>
      <c r="E8" s="93"/>
      <c r="F8" s="93"/>
      <c r="G8" s="93"/>
      <c r="H8" s="93"/>
    </row>
    <row r="9" spans="2:8" x14ac:dyDescent="0.45">
      <c r="B9" s="105" t="s">
        <v>172</v>
      </c>
      <c r="C9" s="105" t="s">
        <v>173</v>
      </c>
      <c r="D9" s="2"/>
    </row>
    <row r="10" spans="2:8" x14ac:dyDescent="0.45">
      <c r="C10" s="2"/>
      <c r="D10" s="2"/>
    </row>
    <row r="11" spans="2:8" x14ac:dyDescent="0.45">
      <c r="B11" s="88" t="s">
        <v>169</v>
      </c>
      <c r="C11" s="5" t="s">
        <v>176</v>
      </c>
      <c r="D11" s="2"/>
    </row>
    <row r="12" spans="2:8" x14ac:dyDescent="0.45">
      <c r="B12" s="89" t="s">
        <v>170</v>
      </c>
      <c r="C12" s="90" t="s">
        <v>174</v>
      </c>
      <c r="D12" s="2"/>
    </row>
    <row r="13" spans="2:8" x14ac:dyDescent="0.45">
      <c r="B13" s="10" t="s">
        <v>171</v>
      </c>
      <c r="C13" s="92" t="s">
        <v>175</v>
      </c>
    </row>
  </sheetData>
  <mergeCells count="1">
    <mergeCell ref="B3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187E-E870-455F-9BE4-3FEDC6707460}">
  <sheetPr>
    <tabColor rgb="FFFF0000"/>
  </sheetPr>
  <dimension ref="B2:H17"/>
  <sheetViews>
    <sheetView tabSelected="1" workbookViewId="0">
      <selection activeCell="D15" sqref="D15"/>
    </sheetView>
  </sheetViews>
  <sheetFormatPr defaultRowHeight="14.25" x14ac:dyDescent="0.45"/>
  <cols>
    <col min="1" max="6" width="9.06640625" style="2"/>
    <col min="7" max="7" width="10.6640625" style="2" bestFit="1" customWidth="1"/>
    <col min="8" max="16384" width="9.06640625" style="2"/>
  </cols>
  <sheetData>
    <row r="2" spans="2:8" x14ac:dyDescent="0.45">
      <c r="B2" s="56" t="s">
        <v>150</v>
      </c>
      <c r="C2" s="56"/>
      <c r="D2" s="56"/>
      <c r="E2" s="56"/>
      <c r="F2" s="57"/>
      <c r="G2" s="57"/>
      <c r="H2" s="61"/>
    </row>
    <row r="3" spans="2:8" x14ac:dyDescent="0.45">
      <c r="B3" s="2" t="s">
        <v>15</v>
      </c>
      <c r="G3" s="95">
        <f ca="1">Assumptions!P6</f>
        <v>43466</v>
      </c>
    </row>
    <row r="4" spans="2:8" x14ac:dyDescent="0.45">
      <c r="B4" s="2" t="s">
        <v>34</v>
      </c>
      <c r="E4" s="60"/>
      <c r="F4" s="60"/>
      <c r="G4" s="96">
        <f ca="1">Assumptions!P7</f>
        <v>1000000</v>
      </c>
    </row>
    <row r="5" spans="2:8" x14ac:dyDescent="0.45">
      <c r="E5" s="60"/>
      <c r="F5" s="60"/>
      <c r="G5" s="96"/>
    </row>
    <row r="6" spans="2:8" x14ac:dyDescent="0.45">
      <c r="B6" s="2" t="s">
        <v>16</v>
      </c>
      <c r="G6" s="97">
        <f ca="1">Assumptions!P9</f>
        <v>47573</v>
      </c>
    </row>
    <row r="7" spans="2:8" x14ac:dyDescent="0.45">
      <c r="B7" s="2" t="s">
        <v>155</v>
      </c>
      <c r="G7" s="98">
        <f ca="1">Assumptions!P12/Assumptions!G9</f>
        <v>4207367.3479548395</v>
      </c>
    </row>
    <row r="8" spans="2:8" x14ac:dyDescent="0.45">
      <c r="G8" s="99"/>
    </row>
    <row r="9" spans="2:8" x14ac:dyDescent="0.45">
      <c r="B9" s="2" t="s">
        <v>157</v>
      </c>
      <c r="G9" s="100">
        <f ca="1">-SUM('Monthly Model'!$H$104:$GE$105)/(Assumptions!$G$9)</f>
        <v>2658884.0805867058</v>
      </c>
    </row>
    <row r="10" spans="2:8" x14ac:dyDescent="0.45">
      <c r="B10" s="2" t="s">
        <v>158</v>
      </c>
      <c r="G10" s="100">
        <f ca="1">SUM('Monthly Model'!$H$106:$GE$108)/Assumptions!$G$9</f>
        <v>8679934.6835521422</v>
      </c>
    </row>
    <row r="11" spans="2:8" x14ac:dyDescent="0.45">
      <c r="G11" s="100"/>
    </row>
    <row r="12" spans="2:8" x14ac:dyDescent="0.45">
      <c r="B12" s="2" t="s">
        <v>151</v>
      </c>
      <c r="G12" s="101">
        <f ca="1">'Monthly Model'!F113</f>
        <v>0.27683718800544743</v>
      </c>
    </row>
    <row r="13" spans="2:8" x14ac:dyDescent="0.45">
      <c r="B13" s="2" t="s">
        <v>152</v>
      </c>
      <c r="G13" s="102">
        <f ca="1">'Monthly Model'!F114</f>
        <v>4.0831729597234663</v>
      </c>
    </row>
    <row r="14" spans="2:8" x14ac:dyDescent="0.45">
      <c r="B14" s="2" t="s">
        <v>153</v>
      </c>
      <c r="G14" s="101">
        <f ca="1">IFERROR(AVERAGEIFS('Monthly Model'!$H$114:$GE$114, 'Monthly Model'!$H$114:$GE$114, "&lt;&gt;0",'Monthly Model'!$H$2:$GE$2, "&lt;&gt;"&amp;EOMONTH(Assumptions!$P$9, 0))*12, 0)</f>
        <v>0.25953164873373369</v>
      </c>
    </row>
    <row r="15" spans="2:8" x14ac:dyDescent="0.45">
      <c r="B15" s="2" t="s">
        <v>156</v>
      </c>
      <c r="G15" s="103">
        <f ca="1">XNPV(0.1,'Monthly Model'!$H$109:$GE$109, 'Monthly Model'!$H$2:$GE$2)/Assumptions!G9</f>
        <v>2218400.8916800059</v>
      </c>
    </row>
    <row r="16" spans="2:8" x14ac:dyDescent="0.45">
      <c r="B16" s="2" t="s">
        <v>159</v>
      </c>
      <c r="G16" s="103">
        <f ca="1">XNPV(0.1,'Monthly Model'!$H$109:$GE$109, 'Monthly Model'!$H$2:$GE$2)/Assumptions!G9 + Assumptions!$P$25*(1.1)^(-DATEDIF(Assumptions!$G$6,Assumptions!$P$23, "m")/12)</f>
        <v>4218400.8916800059</v>
      </c>
    </row>
    <row r="17" spans="2:7" x14ac:dyDescent="0.45">
      <c r="B17" s="2" t="s">
        <v>154</v>
      </c>
      <c r="G17" s="104">
        <f ca="1">IFERROR(ROUNDDOWN(MATCH(1, 'Monthly Model'!$H$111:$GE$111, 0)/12, 0), "N/A")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98A97-EB8D-4255-91F3-9B930ACEA6D1}">
  <sheetPr>
    <tabColor rgb="FFFF0000"/>
  </sheetPr>
  <dimension ref="B2:R33"/>
  <sheetViews>
    <sheetView zoomScale="85" zoomScaleNormal="85" workbookViewId="0"/>
  </sheetViews>
  <sheetFormatPr defaultRowHeight="14.25" x14ac:dyDescent="0.45"/>
  <cols>
    <col min="1" max="7" width="9.06640625" style="2"/>
    <col min="8" max="8" width="9.265625" style="2" bestFit="1" customWidth="1"/>
    <col min="9" max="9" width="9.19921875" style="2" bestFit="1" customWidth="1"/>
    <col min="10" max="15" width="9.06640625" style="2"/>
    <col min="16" max="16" width="12.06640625" style="15" bestFit="1" customWidth="1"/>
    <col min="17" max="18" width="9.53125" style="2" bestFit="1" customWidth="1"/>
    <col min="19" max="16384" width="9.06640625" style="2"/>
  </cols>
  <sheetData>
    <row r="2" spans="2:18" x14ac:dyDescent="0.45">
      <c r="B2" s="2" t="s">
        <v>149</v>
      </c>
      <c r="C2" s="94">
        <v>2</v>
      </c>
    </row>
    <row r="4" spans="2:18" x14ac:dyDescent="0.45">
      <c r="G4" s="7" t="s">
        <v>32</v>
      </c>
      <c r="H4" s="7" t="s">
        <v>30</v>
      </c>
      <c r="I4" s="7" t="s">
        <v>31</v>
      </c>
      <c r="P4" s="63" t="s">
        <v>32</v>
      </c>
      <c r="Q4" s="7" t="s">
        <v>30</v>
      </c>
      <c r="R4" s="7" t="s">
        <v>31</v>
      </c>
    </row>
    <row r="5" spans="2:18" x14ac:dyDescent="0.45">
      <c r="B5" s="4" t="s">
        <v>2</v>
      </c>
      <c r="C5" s="5"/>
      <c r="D5" s="5"/>
      <c r="E5" s="5"/>
      <c r="F5" s="5"/>
      <c r="G5" s="6"/>
      <c r="H5" s="6"/>
      <c r="I5" s="6"/>
      <c r="K5" s="4" t="s">
        <v>14</v>
      </c>
      <c r="L5" s="5"/>
      <c r="M5" s="5"/>
      <c r="N5" s="5"/>
      <c r="O5" s="5"/>
      <c r="P5" s="64"/>
      <c r="Q5" s="5"/>
      <c r="R5" s="5"/>
    </row>
    <row r="6" spans="2:18" x14ac:dyDescent="0.45">
      <c r="B6" s="2" t="s">
        <v>3</v>
      </c>
      <c r="G6" s="8">
        <f ca="1">OFFSET(G6, 0, $C$2)</f>
        <v>43466</v>
      </c>
      <c r="H6" s="80">
        <v>43466</v>
      </c>
      <c r="I6" s="80">
        <v>43466</v>
      </c>
      <c r="K6" s="2" t="s">
        <v>15</v>
      </c>
      <c r="P6" s="65">
        <f ca="1">OFFSET(P6, 0, $C$2)</f>
        <v>43466</v>
      </c>
      <c r="Q6" s="80">
        <v>43709</v>
      </c>
      <c r="R6" s="80">
        <v>43466</v>
      </c>
    </row>
    <row r="7" spans="2:18" x14ac:dyDescent="0.45">
      <c r="B7" s="2" t="s">
        <v>4</v>
      </c>
      <c r="G7" s="24">
        <f ca="1">OFFSET(G7, 0, $C$2)</f>
        <v>0.1</v>
      </c>
      <c r="H7" s="81">
        <v>0.1</v>
      </c>
      <c r="I7" s="81">
        <v>0.1</v>
      </c>
      <c r="K7" s="2" t="s">
        <v>34</v>
      </c>
      <c r="P7" s="15">
        <f ca="1">OFFSET(P7, 0, $C$2)</f>
        <v>1000000</v>
      </c>
      <c r="Q7" s="83">
        <v>10000000</v>
      </c>
      <c r="R7" s="83">
        <v>1000000</v>
      </c>
    </row>
    <row r="8" spans="2:18" x14ac:dyDescent="0.45">
      <c r="B8" s="2" t="s">
        <v>165</v>
      </c>
      <c r="G8" s="34">
        <f ca="1">OFFSET(G8, 0, $C$2)</f>
        <v>-0.2</v>
      </c>
      <c r="H8" s="82">
        <f>-1/5</f>
        <v>-0.2</v>
      </c>
      <c r="I8" s="82">
        <f>-1/5</f>
        <v>-0.2</v>
      </c>
      <c r="Q8" s="83"/>
      <c r="R8" s="83"/>
    </row>
    <row r="9" spans="2:18" x14ac:dyDescent="0.45">
      <c r="B9" s="2" t="s">
        <v>36</v>
      </c>
      <c r="G9" s="33">
        <f ca="1">OFFSET(G9, 0, $C$2)</f>
        <v>1E-3</v>
      </c>
      <c r="H9" s="82">
        <v>1E-3</v>
      </c>
      <c r="I9" s="82">
        <v>1E-3</v>
      </c>
      <c r="K9" s="2" t="s">
        <v>16</v>
      </c>
      <c r="P9" s="65">
        <f ca="1">OFFSET(P9, 0, $C$2)</f>
        <v>47573</v>
      </c>
      <c r="Q9" s="80">
        <v>47573</v>
      </c>
      <c r="R9" s="80">
        <v>47573</v>
      </c>
    </row>
    <row r="10" spans="2:18" x14ac:dyDescent="0.45">
      <c r="H10" s="83"/>
      <c r="I10" s="83"/>
      <c r="K10" s="2" t="s">
        <v>17</v>
      </c>
      <c r="P10" s="66">
        <f ca="1">IF(SUM(OFFSET(INDEX('Monthly Model'!$H$22:$GE$22, 1, MATCH(EOMONTH(Assumptions!$P$9, 0), 'Monthly Model'!$H$2:$GE$2, 0)),0,0, 1, -12))&gt;0, SUM(OFFSET(INDEX('Monthly Model'!$H$22:$GE$22, 1, MATCH(EOMONTH(Assumptions!$P$9, 0), 'Monthly Model'!$H$2:$GE$2, 0)),0,0, 1, -12)), 0)</f>
        <v>841.47346959096797</v>
      </c>
      <c r="Q10" s="83"/>
      <c r="R10" s="83"/>
    </row>
    <row r="11" spans="2:18" x14ac:dyDescent="0.45">
      <c r="B11" s="4" t="s">
        <v>5</v>
      </c>
      <c r="C11" s="5"/>
      <c r="D11" s="5"/>
      <c r="E11" s="5"/>
      <c r="F11" s="5"/>
      <c r="G11" s="5"/>
      <c r="H11" s="84"/>
      <c r="I11" s="84"/>
      <c r="K11" s="2" t="s">
        <v>18</v>
      </c>
      <c r="P11" s="75">
        <f ca="1">OFFSET(P11, 0, $C$2)</f>
        <v>5</v>
      </c>
      <c r="Q11" s="87">
        <v>5</v>
      </c>
      <c r="R11" s="87">
        <v>5</v>
      </c>
    </row>
    <row r="12" spans="2:18" x14ac:dyDescent="0.45">
      <c r="B12" s="15" t="s">
        <v>39</v>
      </c>
      <c r="C12" s="15"/>
      <c r="D12" s="15"/>
      <c r="E12" s="15"/>
      <c r="F12" s="15"/>
      <c r="G12" s="15">
        <f ca="1">OFFSET(G12, 0, $C$2)</f>
        <v>100</v>
      </c>
      <c r="H12" s="83">
        <v>100</v>
      </c>
      <c r="I12" s="83">
        <v>100</v>
      </c>
      <c r="K12" s="2" t="s">
        <v>19</v>
      </c>
      <c r="P12" s="66">
        <f ca="1">P10*P11</f>
        <v>4207.3673479548397</v>
      </c>
      <c r="Q12" s="83"/>
      <c r="R12" s="83"/>
    </row>
    <row r="13" spans="2:18" x14ac:dyDescent="0.45">
      <c r="B13" s="15" t="s">
        <v>38</v>
      </c>
      <c r="C13" s="15"/>
      <c r="D13" s="15"/>
      <c r="E13" s="15"/>
      <c r="F13" s="15"/>
      <c r="G13" s="15">
        <f ca="1">OFFSET(G13, 0, $C$2)</f>
        <v>50</v>
      </c>
      <c r="H13" s="83">
        <v>50</v>
      </c>
      <c r="I13" s="83">
        <v>50</v>
      </c>
      <c r="Q13" s="83"/>
      <c r="R13" s="83"/>
    </row>
    <row r="14" spans="2:18" x14ac:dyDescent="0.45">
      <c r="B14" s="2" t="s">
        <v>41</v>
      </c>
      <c r="G14" s="24">
        <f ca="1">OFFSET(G14, 0, $C$2)</f>
        <v>-0.25</v>
      </c>
      <c r="H14" s="81">
        <v>-0.25</v>
      </c>
      <c r="I14" s="81">
        <v>-0.25</v>
      </c>
      <c r="K14" s="4" t="s">
        <v>20</v>
      </c>
      <c r="L14" s="5"/>
      <c r="M14" s="5"/>
      <c r="N14" s="5"/>
      <c r="O14" s="5"/>
      <c r="P14" s="64"/>
      <c r="Q14" s="84"/>
      <c r="R14" s="84"/>
    </row>
    <row r="15" spans="2:18" x14ac:dyDescent="0.45">
      <c r="H15" s="83"/>
      <c r="I15" s="83"/>
      <c r="K15" s="2" t="s">
        <v>21</v>
      </c>
      <c r="P15" s="65">
        <f ca="1">OFFSET(P15, 0, $C$2)</f>
        <v>43466</v>
      </c>
      <c r="Q15" s="80">
        <v>43709</v>
      </c>
      <c r="R15" s="80">
        <v>43466</v>
      </c>
    </row>
    <row r="16" spans="2:18" x14ac:dyDescent="0.45">
      <c r="B16" s="4" t="s">
        <v>6</v>
      </c>
      <c r="C16" s="5"/>
      <c r="D16" s="5"/>
      <c r="E16" s="5"/>
      <c r="F16" s="5"/>
      <c r="G16" s="5"/>
      <c r="H16" s="84"/>
      <c r="I16" s="84"/>
      <c r="K16" s="2" t="s">
        <v>22</v>
      </c>
      <c r="P16" s="67">
        <f ca="1">OFFSET(P16, 0, $C$2)</f>
        <v>0.25</v>
      </c>
      <c r="Q16" s="81">
        <v>0.5</v>
      </c>
      <c r="R16" s="81">
        <v>0.25</v>
      </c>
    </row>
    <row r="17" spans="2:18" x14ac:dyDescent="0.45">
      <c r="B17" s="2" t="s">
        <v>0</v>
      </c>
      <c r="G17" s="24">
        <f ca="1">OFFSET(G17, 0, $C$2)</f>
        <v>0.15</v>
      </c>
      <c r="H17" s="81">
        <v>0.15</v>
      </c>
      <c r="I17" s="81">
        <v>0.15</v>
      </c>
      <c r="K17" s="2" t="s">
        <v>23</v>
      </c>
      <c r="Q17" s="83">
        <v>1000000</v>
      </c>
      <c r="R17" s="83">
        <v>1000000</v>
      </c>
    </row>
    <row r="18" spans="2:18" x14ac:dyDescent="0.45">
      <c r="B18" s="2" t="s">
        <v>128</v>
      </c>
      <c r="G18" s="41">
        <f ca="1">OFFSET(G18, 0, $C$2)</f>
        <v>15</v>
      </c>
      <c r="H18" s="85">
        <v>15</v>
      </c>
      <c r="I18" s="85">
        <v>15</v>
      </c>
      <c r="K18" s="2" t="s">
        <v>160</v>
      </c>
      <c r="P18" s="15">
        <f ca="1">OFFSET(P18, 0, $C$2)</f>
        <v>1000000</v>
      </c>
      <c r="Q18" s="83">
        <f>IF(Q17="", Q$16*Q$7,Q$17)</f>
        <v>1000000</v>
      </c>
      <c r="R18" s="83">
        <f>IF(R17="", R$16*R$7,R$17)</f>
        <v>1000000</v>
      </c>
    </row>
    <row r="19" spans="2:18" x14ac:dyDescent="0.45">
      <c r="B19" s="2" t="s">
        <v>130</v>
      </c>
      <c r="G19" s="41">
        <f ca="1">OFFSET(G19, 0, $C$2)</f>
        <v>100</v>
      </c>
      <c r="H19" s="85">
        <v>100</v>
      </c>
      <c r="I19" s="85">
        <v>100</v>
      </c>
      <c r="K19" s="2" t="s">
        <v>24</v>
      </c>
      <c r="P19" s="67">
        <f ca="1">OFFSET(P19, 0, $C$2)</f>
        <v>0.1</v>
      </c>
      <c r="Q19" s="81">
        <v>0.1</v>
      </c>
      <c r="R19" s="81">
        <v>0.1</v>
      </c>
    </row>
    <row r="20" spans="2:18" x14ac:dyDescent="0.45">
      <c r="B20" s="2" t="s">
        <v>129</v>
      </c>
      <c r="G20" s="41">
        <f ca="1">OFFSET(G20, 0, $C$2)</f>
        <v>25</v>
      </c>
      <c r="H20" s="85">
        <v>25</v>
      </c>
      <c r="I20" s="85">
        <v>25</v>
      </c>
      <c r="K20" s="2" t="s">
        <v>25</v>
      </c>
      <c r="P20" s="15">
        <f ca="1">OFFSET(P20, 0, $C$2)</f>
        <v>5</v>
      </c>
      <c r="Q20" s="83">
        <v>10</v>
      </c>
      <c r="R20" s="83">
        <v>5</v>
      </c>
    </row>
    <row r="21" spans="2:18" x14ac:dyDescent="0.45">
      <c r="H21" s="83"/>
      <c r="I21" s="83"/>
      <c r="Q21" s="83"/>
      <c r="R21" s="83"/>
    </row>
    <row r="22" spans="2:18" x14ac:dyDescent="0.45">
      <c r="B22" s="4" t="s">
        <v>8</v>
      </c>
      <c r="C22" s="5"/>
      <c r="D22" s="5"/>
      <c r="E22" s="5"/>
      <c r="F22" s="5"/>
      <c r="G22" s="5"/>
      <c r="H22" s="84"/>
      <c r="I22" s="84"/>
      <c r="K22" s="4" t="s">
        <v>26</v>
      </c>
      <c r="L22" s="5"/>
      <c r="M22" s="5"/>
      <c r="N22" s="5"/>
      <c r="O22" s="5"/>
      <c r="P22" s="64"/>
      <c r="Q22" s="84"/>
      <c r="R22" s="84"/>
    </row>
    <row r="23" spans="2:18" x14ac:dyDescent="0.45">
      <c r="B23" s="2" t="s">
        <v>51</v>
      </c>
      <c r="G23" s="2">
        <f t="shared" ref="G23:G28" ca="1" si="0">OFFSET(G23, 0, $C$2)</f>
        <v>250000</v>
      </c>
      <c r="H23" s="85">
        <v>250000</v>
      </c>
      <c r="I23" s="85">
        <v>250000</v>
      </c>
      <c r="K23" s="2" t="s">
        <v>27</v>
      </c>
      <c r="P23" s="65">
        <f ca="1">OFFSET(P23, 0, $C$2)</f>
        <v>43466</v>
      </c>
      <c r="Q23" s="80">
        <v>43709</v>
      </c>
      <c r="R23" s="80">
        <v>43466</v>
      </c>
    </row>
    <row r="24" spans="2:18" x14ac:dyDescent="0.45">
      <c r="B24" s="2" t="s">
        <v>54</v>
      </c>
      <c r="G24" s="24">
        <f t="shared" ca="1" si="0"/>
        <v>0.1</v>
      </c>
      <c r="H24" s="86">
        <v>0.1</v>
      </c>
      <c r="I24" s="86">
        <v>0.1</v>
      </c>
      <c r="K24" s="2" t="s">
        <v>162</v>
      </c>
      <c r="P24" s="65"/>
      <c r="Q24" s="85">
        <v>2000000</v>
      </c>
      <c r="R24" s="85">
        <v>2000000</v>
      </c>
    </row>
    <row r="25" spans="2:18" x14ac:dyDescent="0.45">
      <c r="B25" s="2" t="s">
        <v>52</v>
      </c>
      <c r="G25" s="2">
        <f t="shared" ca="1" si="0"/>
        <v>80000</v>
      </c>
      <c r="H25" s="83">
        <v>80000</v>
      </c>
      <c r="I25" s="83">
        <v>80000</v>
      </c>
      <c r="K25" s="2" t="s">
        <v>161</v>
      </c>
      <c r="P25" s="15">
        <f ca="1">OFFSET(P25, 0, $C$2)</f>
        <v>2000000</v>
      </c>
      <c r="Q25" s="2">
        <f>IF(Q24="", Q7-Q18,Q24)</f>
        <v>2000000</v>
      </c>
      <c r="R25" s="2">
        <f>IF(R24="", R7-R18,R24)</f>
        <v>2000000</v>
      </c>
    </row>
    <row r="26" spans="2:18" x14ac:dyDescent="0.45">
      <c r="B26" s="2" t="s">
        <v>55</v>
      </c>
      <c r="G26" s="24">
        <f t="shared" ca="1" si="0"/>
        <v>-0.1</v>
      </c>
      <c r="H26" s="86">
        <v>-0.1</v>
      </c>
      <c r="I26" s="86">
        <v>-0.1</v>
      </c>
      <c r="K26" s="2" t="s">
        <v>28</v>
      </c>
      <c r="P26" s="67">
        <f ca="1">OFFSET(P26, 0, $C$2)</f>
        <v>0.09</v>
      </c>
      <c r="Q26" s="81">
        <v>0.09</v>
      </c>
      <c r="R26" s="81">
        <v>0.09</v>
      </c>
    </row>
    <row r="27" spans="2:18" x14ac:dyDescent="0.45">
      <c r="B27" s="2" t="s">
        <v>53</v>
      </c>
      <c r="G27" s="2">
        <f t="shared" ca="1" si="0"/>
        <v>15000</v>
      </c>
      <c r="H27" s="83">
        <v>15000</v>
      </c>
      <c r="I27" s="83">
        <v>15000</v>
      </c>
      <c r="Q27" s="83"/>
      <c r="R27" s="83"/>
    </row>
    <row r="28" spans="2:18" x14ac:dyDescent="0.45">
      <c r="B28" s="2" t="s">
        <v>56</v>
      </c>
      <c r="G28" s="24">
        <f t="shared" ca="1" si="0"/>
        <v>-0.1</v>
      </c>
      <c r="H28" s="86">
        <v>-0.1</v>
      </c>
      <c r="I28" s="86">
        <v>-0.1</v>
      </c>
      <c r="K28" s="2" t="s">
        <v>110</v>
      </c>
      <c r="P28" s="67">
        <f ca="1">OFFSET(P28, 0, $C$2)</f>
        <v>0.33</v>
      </c>
      <c r="Q28" s="81">
        <v>0.33</v>
      </c>
      <c r="R28" s="81">
        <v>0.33</v>
      </c>
    </row>
    <row r="29" spans="2:18" x14ac:dyDescent="0.45">
      <c r="H29" s="83"/>
      <c r="I29" s="83"/>
      <c r="Q29" s="83"/>
      <c r="R29" s="83"/>
    </row>
    <row r="30" spans="2:18" x14ac:dyDescent="0.45">
      <c r="B30" s="4" t="s">
        <v>10</v>
      </c>
      <c r="C30" s="5"/>
      <c r="D30" s="5"/>
      <c r="E30" s="5"/>
      <c r="F30" s="5"/>
      <c r="G30" s="5"/>
      <c r="H30" s="84"/>
      <c r="I30" s="84"/>
      <c r="K30" s="2" t="s">
        <v>166</v>
      </c>
      <c r="P30" s="67">
        <f ca="1">OFFSET(P30, 0, $C$2)</f>
        <v>0.2</v>
      </c>
      <c r="Q30" s="81">
        <v>0.2</v>
      </c>
      <c r="R30" s="81">
        <v>0.2</v>
      </c>
    </row>
    <row r="31" spans="2:18" x14ac:dyDescent="0.45">
      <c r="B31" s="2" t="s">
        <v>11</v>
      </c>
      <c r="G31" s="24">
        <f ca="1">OFFSET(G31, 0, $C$2)</f>
        <v>0.01</v>
      </c>
      <c r="H31" s="81">
        <v>0.01</v>
      </c>
      <c r="I31" s="81">
        <v>0.01</v>
      </c>
    </row>
    <row r="32" spans="2:18" x14ac:dyDescent="0.45">
      <c r="B32" s="2" t="s">
        <v>12</v>
      </c>
      <c r="G32" s="24">
        <f ca="1">OFFSET(G32, 0, $C$2)</f>
        <v>0.01</v>
      </c>
      <c r="H32" s="81">
        <v>0.01</v>
      </c>
      <c r="I32" s="81">
        <v>0.01</v>
      </c>
    </row>
    <row r="33" spans="2:9" x14ac:dyDescent="0.45">
      <c r="B33" s="2" t="s">
        <v>13</v>
      </c>
      <c r="G33" s="24">
        <f ca="1">OFFSET(G33, 0, $C$2)</f>
        <v>0.02</v>
      </c>
      <c r="H33" s="81">
        <v>0.02</v>
      </c>
      <c r="I33" s="81">
        <v>0.02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77E8-9108-44FA-B04A-FF624E1065F3}">
  <sheetPr>
    <tabColor rgb="FF0070C0"/>
  </sheetPr>
  <dimension ref="A1:GF166"/>
  <sheetViews>
    <sheetView zoomScale="70" zoomScaleNormal="70" workbookViewId="0">
      <pane xSplit="6" topLeftCell="FL1" activePane="topRight" state="frozen"/>
      <selection activeCell="A31" sqref="A31"/>
      <selection pane="topRight" activeCell="GD4" sqref="GD4"/>
    </sheetView>
  </sheetViews>
  <sheetFormatPr defaultRowHeight="14.25" x14ac:dyDescent="0.45"/>
  <cols>
    <col min="1" max="5" width="9.06640625" style="2"/>
    <col min="6" max="6" width="9.3984375" style="2" bestFit="1" customWidth="1"/>
    <col min="7" max="7" width="10.19921875" style="2" customWidth="1"/>
    <col min="8" max="8" width="9.33203125" style="2" bestFit="1" customWidth="1"/>
    <col min="9" max="16" width="9.265625" style="2" bestFit="1" customWidth="1"/>
    <col min="17" max="19" width="10.265625" style="2" bestFit="1" customWidth="1"/>
    <col min="20" max="20" width="9.265625" style="2" bestFit="1" customWidth="1"/>
    <col min="21" max="27" width="9.33203125" style="2" bestFit="1" customWidth="1"/>
    <col min="28" max="28" width="9.265625" style="2" bestFit="1" customWidth="1"/>
    <col min="29" max="31" width="10.265625" style="2" bestFit="1" customWidth="1"/>
    <col min="32" max="39" width="9.33203125" style="2" bestFit="1" customWidth="1"/>
    <col min="40" max="40" width="9.265625" style="2" bestFit="1" customWidth="1"/>
    <col min="41" max="43" width="10.265625" style="2" bestFit="1" customWidth="1"/>
    <col min="44" max="51" width="9.33203125" style="2" bestFit="1" customWidth="1"/>
    <col min="52" max="52" width="9.265625" style="2" bestFit="1" customWidth="1"/>
    <col min="53" max="55" width="10.265625" style="2" bestFit="1" customWidth="1"/>
    <col min="56" max="63" width="9.33203125" style="2" bestFit="1" customWidth="1"/>
    <col min="64" max="64" width="9.265625" style="2" bestFit="1" customWidth="1"/>
    <col min="65" max="67" width="10.265625" style="2" bestFit="1" customWidth="1"/>
    <col min="68" max="75" width="9.33203125" style="2" bestFit="1" customWidth="1"/>
    <col min="76" max="76" width="9.265625" style="2" bestFit="1" customWidth="1"/>
    <col min="77" max="79" width="10.265625" style="2" bestFit="1" customWidth="1"/>
    <col min="80" max="87" width="9.33203125" style="2" bestFit="1" customWidth="1"/>
    <col min="88" max="88" width="9.265625" style="2" bestFit="1" customWidth="1"/>
    <col min="89" max="91" width="10.265625" style="2" bestFit="1" customWidth="1"/>
    <col min="92" max="99" width="9.33203125" style="2" bestFit="1" customWidth="1"/>
    <col min="100" max="100" width="9.265625" style="2" bestFit="1" customWidth="1"/>
    <col min="101" max="103" width="10.265625" style="2" bestFit="1" customWidth="1"/>
    <col min="104" max="111" width="9.33203125" style="2" bestFit="1" customWidth="1"/>
    <col min="112" max="112" width="9.265625" style="2" bestFit="1" customWidth="1"/>
    <col min="113" max="115" width="10.265625" style="2" bestFit="1" customWidth="1"/>
    <col min="116" max="123" width="9.33203125" style="2" bestFit="1" customWidth="1"/>
    <col min="124" max="124" width="9.265625" style="2" bestFit="1" customWidth="1"/>
    <col min="125" max="127" width="10.265625" style="2" bestFit="1" customWidth="1"/>
    <col min="128" max="135" width="9.33203125" style="2" bestFit="1" customWidth="1"/>
    <col min="136" max="136" width="9.265625" style="2" bestFit="1" customWidth="1"/>
    <col min="137" max="139" width="10.265625" style="2" bestFit="1" customWidth="1"/>
    <col min="140" max="141" width="9.33203125" style="2" bestFit="1" customWidth="1"/>
    <col min="142" max="142" width="10.33203125" style="2" bestFit="1" customWidth="1"/>
    <col min="143" max="148" width="9.265625" style="2" bestFit="1" customWidth="1"/>
    <col min="149" max="151" width="10.265625" style="2" bestFit="1" customWidth="1"/>
    <col min="152" max="160" width="9.265625" style="2" bestFit="1" customWidth="1"/>
    <col min="161" max="163" width="10.265625" style="2" bestFit="1" customWidth="1"/>
    <col min="164" max="172" width="9.265625" style="2" bestFit="1" customWidth="1"/>
    <col min="173" max="175" width="10.265625" style="2" bestFit="1" customWidth="1"/>
    <col min="176" max="184" width="9.265625" style="2" bestFit="1" customWidth="1"/>
    <col min="185" max="187" width="10.265625" style="2" bestFit="1" customWidth="1"/>
    <col min="188" max="16384" width="9.06640625" style="2"/>
  </cols>
  <sheetData>
    <row r="1" spans="1:188" x14ac:dyDescent="0.45">
      <c r="GE1" s="16"/>
    </row>
    <row r="2" spans="1:188" x14ac:dyDescent="0.45">
      <c r="G2" s="16">
        <f>EOMONTH(H2,-1)</f>
        <v>43465</v>
      </c>
      <c r="H2" s="11">
        <f>EOMONTH(Assumptions!$H$6, 0)</f>
        <v>43496</v>
      </c>
      <c r="I2" s="11">
        <f>EOMONTH(H2,1)</f>
        <v>43524</v>
      </c>
      <c r="J2" s="11">
        <f t="shared" ref="J2:BU2" si="0">EOMONTH(I2,1)</f>
        <v>43555</v>
      </c>
      <c r="K2" s="11">
        <f t="shared" si="0"/>
        <v>43585</v>
      </c>
      <c r="L2" s="11">
        <f t="shared" si="0"/>
        <v>43616</v>
      </c>
      <c r="M2" s="11">
        <f t="shared" si="0"/>
        <v>43646</v>
      </c>
      <c r="N2" s="11">
        <f t="shared" si="0"/>
        <v>43677</v>
      </c>
      <c r="O2" s="11">
        <f t="shared" si="0"/>
        <v>43708</v>
      </c>
      <c r="P2" s="11">
        <f t="shared" si="0"/>
        <v>43738</v>
      </c>
      <c r="Q2" s="11">
        <f t="shared" si="0"/>
        <v>43769</v>
      </c>
      <c r="R2" s="11">
        <f t="shared" si="0"/>
        <v>43799</v>
      </c>
      <c r="S2" s="11">
        <f t="shared" si="0"/>
        <v>43830</v>
      </c>
      <c r="T2" s="11">
        <f t="shared" si="0"/>
        <v>43861</v>
      </c>
      <c r="U2" s="11">
        <f t="shared" si="0"/>
        <v>43890</v>
      </c>
      <c r="V2" s="11">
        <f t="shared" si="0"/>
        <v>43921</v>
      </c>
      <c r="W2" s="11">
        <f t="shared" si="0"/>
        <v>43951</v>
      </c>
      <c r="X2" s="11">
        <f t="shared" si="0"/>
        <v>43982</v>
      </c>
      <c r="Y2" s="11">
        <f t="shared" si="0"/>
        <v>44012</v>
      </c>
      <c r="Z2" s="11">
        <f t="shared" si="0"/>
        <v>44043</v>
      </c>
      <c r="AA2" s="11">
        <f t="shared" si="0"/>
        <v>44074</v>
      </c>
      <c r="AB2" s="11">
        <f t="shared" si="0"/>
        <v>44104</v>
      </c>
      <c r="AC2" s="11">
        <f t="shared" si="0"/>
        <v>44135</v>
      </c>
      <c r="AD2" s="11">
        <f t="shared" si="0"/>
        <v>44165</v>
      </c>
      <c r="AE2" s="11">
        <f t="shared" si="0"/>
        <v>44196</v>
      </c>
      <c r="AF2" s="11">
        <f t="shared" si="0"/>
        <v>44227</v>
      </c>
      <c r="AG2" s="11">
        <f t="shared" si="0"/>
        <v>44255</v>
      </c>
      <c r="AH2" s="11">
        <f t="shared" si="0"/>
        <v>44286</v>
      </c>
      <c r="AI2" s="11">
        <f t="shared" si="0"/>
        <v>44316</v>
      </c>
      <c r="AJ2" s="11">
        <f t="shared" si="0"/>
        <v>44347</v>
      </c>
      <c r="AK2" s="11">
        <f t="shared" si="0"/>
        <v>44377</v>
      </c>
      <c r="AL2" s="11">
        <f t="shared" si="0"/>
        <v>44408</v>
      </c>
      <c r="AM2" s="11">
        <f t="shared" si="0"/>
        <v>44439</v>
      </c>
      <c r="AN2" s="11">
        <f t="shared" si="0"/>
        <v>44469</v>
      </c>
      <c r="AO2" s="11">
        <f t="shared" si="0"/>
        <v>44500</v>
      </c>
      <c r="AP2" s="11">
        <f t="shared" si="0"/>
        <v>44530</v>
      </c>
      <c r="AQ2" s="11">
        <f t="shared" si="0"/>
        <v>44561</v>
      </c>
      <c r="AR2" s="11">
        <f t="shared" si="0"/>
        <v>44592</v>
      </c>
      <c r="AS2" s="11">
        <f t="shared" si="0"/>
        <v>44620</v>
      </c>
      <c r="AT2" s="11">
        <f t="shared" si="0"/>
        <v>44651</v>
      </c>
      <c r="AU2" s="11">
        <f t="shared" si="0"/>
        <v>44681</v>
      </c>
      <c r="AV2" s="11">
        <f t="shared" si="0"/>
        <v>44712</v>
      </c>
      <c r="AW2" s="11">
        <f t="shared" si="0"/>
        <v>44742</v>
      </c>
      <c r="AX2" s="11">
        <f t="shared" si="0"/>
        <v>44773</v>
      </c>
      <c r="AY2" s="11">
        <f t="shared" si="0"/>
        <v>44804</v>
      </c>
      <c r="AZ2" s="11">
        <f t="shared" si="0"/>
        <v>44834</v>
      </c>
      <c r="BA2" s="11">
        <f t="shared" si="0"/>
        <v>44865</v>
      </c>
      <c r="BB2" s="11">
        <f t="shared" si="0"/>
        <v>44895</v>
      </c>
      <c r="BC2" s="11">
        <f t="shared" si="0"/>
        <v>44926</v>
      </c>
      <c r="BD2" s="11">
        <f t="shared" si="0"/>
        <v>44957</v>
      </c>
      <c r="BE2" s="11">
        <f t="shared" si="0"/>
        <v>44985</v>
      </c>
      <c r="BF2" s="11">
        <f t="shared" si="0"/>
        <v>45016</v>
      </c>
      <c r="BG2" s="11">
        <f t="shared" si="0"/>
        <v>45046</v>
      </c>
      <c r="BH2" s="11">
        <f t="shared" si="0"/>
        <v>45077</v>
      </c>
      <c r="BI2" s="11">
        <f t="shared" si="0"/>
        <v>45107</v>
      </c>
      <c r="BJ2" s="11">
        <f t="shared" si="0"/>
        <v>45138</v>
      </c>
      <c r="BK2" s="11">
        <f t="shared" si="0"/>
        <v>45169</v>
      </c>
      <c r="BL2" s="11">
        <f t="shared" si="0"/>
        <v>45199</v>
      </c>
      <c r="BM2" s="11">
        <f t="shared" si="0"/>
        <v>45230</v>
      </c>
      <c r="BN2" s="11">
        <f t="shared" si="0"/>
        <v>45260</v>
      </c>
      <c r="BO2" s="11">
        <f t="shared" si="0"/>
        <v>45291</v>
      </c>
      <c r="BP2" s="11">
        <f t="shared" si="0"/>
        <v>45322</v>
      </c>
      <c r="BQ2" s="11">
        <f t="shared" si="0"/>
        <v>45351</v>
      </c>
      <c r="BR2" s="11">
        <f t="shared" si="0"/>
        <v>45382</v>
      </c>
      <c r="BS2" s="11">
        <f t="shared" si="0"/>
        <v>45412</v>
      </c>
      <c r="BT2" s="11">
        <f t="shared" si="0"/>
        <v>45443</v>
      </c>
      <c r="BU2" s="11">
        <f t="shared" si="0"/>
        <v>45473</v>
      </c>
      <c r="BV2" s="11">
        <f t="shared" ref="BV2:EG2" si="1">EOMONTH(BU2,1)</f>
        <v>45504</v>
      </c>
      <c r="BW2" s="11">
        <f t="shared" si="1"/>
        <v>45535</v>
      </c>
      <c r="BX2" s="11">
        <f t="shared" si="1"/>
        <v>45565</v>
      </c>
      <c r="BY2" s="11">
        <f t="shared" si="1"/>
        <v>45596</v>
      </c>
      <c r="BZ2" s="11">
        <f t="shared" si="1"/>
        <v>45626</v>
      </c>
      <c r="CA2" s="11">
        <f t="shared" si="1"/>
        <v>45657</v>
      </c>
      <c r="CB2" s="11">
        <f t="shared" si="1"/>
        <v>45688</v>
      </c>
      <c r="CC2" s="11">
        <f t="shared" si="1"/>
        <v>45716</v>
      </c>
      <c r="CD2" s="11">
        <f t="shared" si="1"/>
        <v>45747</v>
      </c>
      <c r="CE2" s="11">
        <f t="shared" si="1"/>
        <v>45777</v>
      </c>
      <c r="CF2" s="11">
        <f t="shared" si="1"/>
        <v>45808</v>
      </c>
      <c r="CG2" s="11">
        <f t="shared" si="1"/>
        <v>45838</v>
      </c>
      <c r="CH2" s="11">
        <f t="shared" si="1"/>
        <v>45869</v>
      </c>
      <c r="CI2" s="11">
        <f t="shared" si="1"/>
        <v>45900</v>
      </c>
      <c r="CJ2" s="11">
        <f t="shared" si="1"/>
        <v>45930</v>
      </c>
      <c r="CK2" s="11">
        <f t="shared" si="1"/>
        <v>45961</v>
      </c>
      <c r="CL2" s="11">
        <f t="shared" si="1"/>
        <v>45991</v>
      </c>
      <c r="CM2" s="11">
        <f t="shared" si="1"/>
        <v>46022</v>
      </c>
      <c r="CN2" s="11">
        <f t="shared" si="1"/>
        <v>46053</v>
      </c>
      <c r="CO2" s="11">
        <f t="shared" si="1"/>
        <v>46081</v>
      </c>
      <c r="CP2" s="11">
        <f t="shared" si="1"/>
        <v>46112</v>
      </c>
      <c r="CQ2" s="11">
        <f t="shared" si="1"/>
        <v>46142</v>
      </c>
      <c r="CR2" s="11">
        <f t="shared" si="1"/>
        <v>46173</v>
      </c>
      <c r="CS2" s="11">
        <f t="shared" si="1"/>
        <v>46203</v>
      </c>
      <c r="CT2" s="11">
        <f t="shared" si="1"/>
        <v>46234</v>
      </c>
      <c r="CU2" s="11">
        <f t="shared" si="1"/>
        <v>46265</v>
      </c>
      <c r="CV2" s="11">
        <f t="shared" si="1"/>
        <v>46295</v>
      </c>
      <c r="CW2" s="11">
        <f t="shared" si="1"/>
        <v>46326</v>
      </c>
      <c r="CX2" s="11">
        <f t="shared" si="1"/>
        <v>46356</v>
      </c>
      <c r="CY2" s="11">
        <f t="shared" si="1"/>
        <v>46387</v>
      </c>
      <c r="CZ2" s="11">
        <f t="shared" si="1"/>
        <v>46418</v>
      </c>
      <c r="DA2" s="11">
        <f t="shared" si="1"/>
        <v>46446</v>
      </c>
      <c r="DB2" s="11">
        <f t="shared" si="1"/>
        <v>46477</v>
      </c>
      <c r="DC2" s="11">
        <f t="shared" si="1"/>
        <v>46507</v>
      </c>
      <c r="DD2" s="11">
        <f t="shared" si="1"/>
        <v>46538</v>
      </c>
      <c r="DE2" s="11">
        <f t="shared" si="1"/>
        <v>46568</v>
      </c>
      <c r="DF2" s="11">
        <f t="shared" si="1"/>
        <v>46599</v>
      </c>
      <c r="DG2" s="11">
        <f t="shared" si="1"/>
        <v>46630</v>
      </c>
      <c r="DH2" s="11">
        <f t="shared" si="1"/>
        <v>46660</v>
      </c>
      <c r="DI2" s="11">
        <f t="shared" si="1"/>
        <v>46691</v>
      </c>
      <c r="DJ2" s="11">
        <f t="shared" si="1"/>
        <v>46721</v>
      </c>
      <c r="DK2" s="11">
        <f t="shared" si="1"/>
        <v>46752</v>
      </c>
      <c r="DL2" s="11">
        <f t="shared" si="1"/>
        <v>46783</v>
      </c>
      <c r="DM2" s="11">
        <f t="shared" si="1"/>
        <v>46812</v>
      </c>
      <c r="DN2" s="11">
        <f t="shared" si="1"/>
        <v>46843</v>
      </c>
      <c r="DO2" s="11">
        <f t="shared" si="1"/>
        <v>46873</v>
      </c>
      <c r="DP2" s="11">
        <f t="shared" si="1"/>
        <v>46904</v>
      </c>
      <c r="DQ2" s="11">
        <f t="shared" si="1"/>
        <v>46934</v>
      </c>
      <c r="DR2" s="11">
        <f t="shared" si="1"/>
        <v>46965</v>
      </c>
      <c r="DS2" s="11">
        <f t="shared" si="1"/>
        <v>46996</v>
      </c>
      <c r="DT2" s="11">
        <f t="shared" si="1"/>
        <v>47026</v>
      </c>
      <c r="DU2" s="11">
        <f t="shared" si="1"/>
        <v>47057</v>
      </c>
      <c r="DV2" s="11">
        <f t="shared" si="1"/>
        <v>47087</v>
      </c>
      <c r="DW2" s="11">
        <f t="shared" si="1"/>
        <v>47118</v>
      </c>
      <c r="DX2" s="11">
        <f t="shared" si="1"/>
        <v>47149</v>
      </c>
      <c r="DY2" s="11">
        <f t="shared" si="1"/>
        <v>47177</v>
      </c>
      <c r="DZ2" s="11">
        <f t="shared" si="1"/>
        <v>47208</v>
      </c>
      <c r="EA2" s="11">
        <f t="shared" si="1"/>
        <v>47238</v>
      </c>
      <c r="EB2" s="11">
        <f t="shared" si="1"/>
        <v>47269</v>
      </c>
      <c r="EC2" s="11">
        <f t="shared" si="1"/>
        <v>47299</v>
      </c>
      <c r="ED2" s="11">
        <f t="shared" si="1"/>
        <v>47330</v>
      </c>
      <c r="EE2" s="11">
        <f t="shared" si="1"/>
        <v>47361</v>
      </c>
      <c r="EF2" s="11">
        <f t="shared" si="1"/>
        <v>47391</v>
      </c>
      <c r="EG2" s="11">
        <f t="shared" si="1"/>
        <v>47422</v>
      </c>
      <c r="EH2" s="11">
        <f t="shared" ref="EH2:GF2" si="2">EOMONTH(EG2,1)</f>
        <v>47452</v>
      </c>
      <c r="EI2" s="11">
        <f t="shared" si="2"/>
        <v>47483</v>
      </c>
      <c r="EJ2" s="11">
        <f t="shared" si="2"/>
        <v>47514</v>
      </c>
      <c r="EK2" s="11">
        <f t="shared" si="2"/>
        <v>47542</v>
      </c>
      <c r="EL2" s="11">
        <f t="shared" si="2"/>
        <v>47573</v>
      </c>
      <c r="EM2" s="11">
        <f t="shared" si="2"/>
        <v>47603</v>
      </c>
      <c r="EN2" s="11">
        <f t="shared" si="2"/>
        <v>47634</v>
      </c>
      <c r="EO2" s="11">
        <f t="shared" si="2"/>
        <v>47664</v>
      </c>
      <c r="EP2" s="11">
        <f t="shared" si="2"/>
        <v>47695</v>
      </c>
      <c r="EQ2" s="11">
        <f t="shared" si="2"/>
        <v>47726</v>
      </c>
      <c r="ER2" s="11">
        <f t="shared" si="2"/>
        <v>47756</v>
      </c>
      <c r="ES2" s="11">
        <f t="shared" si="2"/>
        <v>47787</v>
      </c>
      <c r="ET2" s="11">
        <f t="shared" si="2"/>
        <v>47817</v>
      </c>
      <c r="EU2" s="11">
        <f t="shared" si="2"/>
        <v>47848</v>
      </c>
      <c r="EV2" s="11">
        <f t="shared" si="2"/>
        <v>47879</v>
      </c>
      <c r="EW2" s="11">
        <f t="shared" si="2"/>
        <v>47907</v>
      </c>
      <c r="EX2" s="11">
        <f t="shared" si="2"/>
        <v>47938</v>
      </c>
      <c r="EY2" s="11">
        <f t="shared" si="2"/>
        <v>47968</v>
      </c>
      <c r="EZ2" s="11">
        <f t="shared" si="2"/>
        <v>47999</v>
      </c>
      <c r="FA2" s="11">
        <f t="shared" si="2"/>
        <v>48029</v>
      </c>
      <c r="FB2" s="11">
        <f t="shared" si="2"/>
        <v>48060</v>
      </c>
      <c r="FC2" s="11">
        <f t="shared" si="2"/>
        <v>48091</v>
      </c>
      <c r="FD2" s="11">
        <f t="shared" si="2"/>
        <v>48121</v>
      </c>
      <c r="FE2" s="11">
        <f t="shared" si="2"/>
        <v>48152</v>
      </c>
      <c r="FF2" s="11">
        <f t="shared" si="2"/>
        <v>48182</v>
      </c>
      <c r="FG2" s="11">
        <f t="shared" si="2"/>
        <v>48213</v>
      </c>
      <c r="FH2" s="11">
        <f t="shared" si="2"/>
        <v>48244</v>
      </c>
      <c r="FI2" s="11">
        <f t="shared" si="2"/>
        <v>48273</v>
      </c>
      <c r="FJ2" s="11">
        <f t="shared" si="2"/>
        <v>48304</v>
      </c>
      <c r="FK2" s="11">
        <f t="shared" si="2"/>
        <v>48334</v>
      </c>
      <c r="FL2" s="11">
        <f t="shared" si="2"/>
        <v>48365</v>
      </c>
      <c r="FM2" s="11">
        <f t="shared" si="2"/>
        <v>48395</v>
      </c>
      <c r="FN2" s="11">
        <f t="shared" si="2"/>
        <v>48426</v>
      </c>
      <c r="FO2" s="11">
        <f t="shared" si="2"/>
        <v>48457</v>
      </c>
      <c r="FP2" s="11">
        <f t="shared" si="2"/>
        <v>48487</v>
      </c>
      <c r="FQ2" s="11">
        <f t="shared" si="2"/>
        <v>48518</v>
      </c>
      <c r="FR2" s="11">
        <f t="shared" si="2"/>
        <v>48548</v>
      </c>
      <c r="FS2" s="11">
        <f t="shared" si="2"/>
        <v>48579</v>
      </c>
      <c r="FT2" s="11">
        <f t="shared" si="2"/>
        <v>48610</v>
      </c>
      <c r="FU2" s="11">
        <f t="shared" si="2"/>
        <v>48638</v>
      </c>
      <c r="FV2" s="11">
        <f t="shared" si="2"/>
        <v>48669</v>
      </c>
      <c r="FW2" s="11">
        <f t="shared" si="2"/>
        <v>48699</v>
      </c>
      <c r="FX2" s="11">
        <f t="shared" si="2"/>
        <v>48730</v>
      </c>
      <c r="FY2" s="11">
        <f t="shared" si="2"/>
        <v>48760</v>
      </c>
      <c r="FZ2" s="11">
        <f t="shared" si="2"/>
        <v>48791</v>
      </c>
      <c r="GA2" s="11">
        <f t="shared" si="2"/>
        <v>48822</v>
      </c>
      <c r="GB2" s="11">
        <f t="shared" si="2"/>
        <v>48852</v>
      </c>
      <c r="GC2" s="11">
        <f t="shared" si="2"/>
        <v>48883</v>
      </c>
      <c r="GD2" s="11">
        <f t="shared" si="2"/>
        <v>48913</v>
      </c>
      <c r="GE2" s="11">
        <f t="shared" si="2"/>
        <v>48944</v>
      </c>
      <c r="GF2" s="16">
        <f t="shared" si="2"/>
        <v>48975</v>
      </c>
    </row>
    <row r="3" spans="1:188" s="17" customFormat="1" x14ac:dyDescent="0.45">
      <c r="A3" s="2"/>
      <c r="B3" s="2"/>
      <c r="C3" s="2"/>
      <c r="D3" s="2"/>
      <c r="E3" s="2"/>
      <c r="F3" s="2"/>
      <c r="G3" s="42" t="s">
        <v>44</v>
      </c>
      <c r="H3" s="18">
        <f>ROUNDDOWN(YEARFRAC(H$2, $H$2), 0)+1</f>
        <v>1</v>
      </c>
      <c r="I3" s="18">
        <f t="shared" ref="I3:BT3" si="3">ROUNDDOWN(YEARFRAC(I$2, $H$2), 0)+1</f>
        <v>1</v>
      </c>
      <c r="J3" s="18">
        <f t="shared" si="3"/>
        <v>1</v>
      </c>
      <c r="K3" s="18">
        <f t="shared" si="3"/>
        <v>1</v>
      </c>
      <c r="L3" s="18">
        <f t="shared" si="3"/>
        <v>1</v>
      </c>
      <c r="M3" s="18">
        <f t="shared" si="3"/>
        <v>1</v>
      </c>
      <c r="N3" s="18">
        <f t="shared" si="3"/>
        <v>1</v>
      </c>
      <c r="O3" s="18">
        <f t="shared" si="3"/>
        <v>1</v>
      </c>
      <c r="P3" s="18">
        <f t="shared" si="3"/>
        <v>1</v>
      </c>
      <c r="Q3" s="18">
        <f t="shared" si="3"/>
        <v>1</v>
      </c>
      <c r="R3" s="18">
        <f t="shared" si="3"/>
        <v>1</v>
      </c>
      <c r="S3" s="18">
        <f t="shared" si="3"/>
        <v>1</v>
      </c>
      <c r="T3" s="18">
        <f t="shared" si="3"/>
        <v>2</v>
      </c>
      <c r="U3" s="18">
        <f t="shared" si="3"/>
        <v>2</v>
      </c>
      <c r="V3" s="18">
        <f t="shared" si="3"/>
        <v>2</v>
      </c>
      <c r="W3" s="18">
        <f t="shared" si="3"/>
        <v>2</v>
      </c>
      <c r="X3" s="18">
        <f t="shared" si="3"/>
        <v>2</v>
      </c>
      <c r="Y3" s="18">
        <f t="shared" si="3"/>
        <v>2</v>
      </c>
      <c r="Z3" s="18">
        <f t="shared" si="3"/>
        <v>2</v>
      </c>
      <c r="AA3" s="18">
        <f t="shared" si="3"/>
        <v>2</v>
      </c>
      <c r="AB3" s="18">
        <f t="shared" si="3"/>
        <v>2</v>
      </c>
      <c r="AC3" s="18">
        <f t="shared" si="3"/>
        <v>2</v>
      </c>
      <c r="AD3" s="18">
        <f t="shared" si="3"/>
        <v>2</v>
      </c>
      <c r="AE3" s="18">
        <f t="shared" si="3"/>
        <v>2</v>
      </c>
      <c r="AF3" s="18">
        <f t="shared" si="3"/>
        <v>3</v>
      </c>
      <c r="AG3" s="18">
        <f t="shared" si="3"/>
        <v>3</v>
      </c>
      <c r="AH3" s="18">
        <f t="shared" si="3"/>
        <v>3</v>
      </c>
      <c r="AI3" s="18">
        <f t="shared" si="3"/>
        <v>3</v>
      </c>
      <c r="AJ3" s="18">
        <f t="shared" si="3"/>
        <v>3</v>
      </c>
      <c r="AK3" s="18">
        <f t="shared" si="3"/>
        <v>3</v>
      </c>
      <c r="AL3" s="18">
        <f t="shared" si="3"/>
        <v>3</v>
      </c>
      <c r="AM3" s="18">
        <f t="shared" si="3"/>
        <v>3</v>
      </c>
      <c r="AN3" s="18">
        <f t="shared" si="3"/>
        <v>3</v>
      </c>
      <c r="AO3" s="18">
        <f t="shared" si="3"/>
        <v>3</v>
      </c>
      <c r="AP3" s="18">
        <f t="shared" si="3"/>
        <v>3</v>
      </c>
      <c r="AQ3" s="18">
        <f t="shared" si="3"/>
        <v>3</v>
      </c>
      <c r="AR3" s="18">
        <f t="shared" si="3"/>
        <v>4</v>
      </c>
      <c r="AS3" s="18">
        <f t="shared" si="3"/>
        <v>4</v>
      </c>
      <c r="AT3" s="18">
        <f t="shared" si="3"/>
        <v>4</v>
      </c>
      <c r="AU3" s="18">
        <f t="shared" si="3"/>
        <v>4</v>
      </c>
      <c r="AV3" s="18">
        <f t="shared" si="3"/>
        <v>4</v>
      </c>
      <c r="AW3" s="18">
        <f t="shared" si="3"/>
        <v>4</v>
      </c>
      <c r="AX3" s="18">
        <f t="shared" si="3"/>
        <v>4</v>
      </c>
      <c r="AY3" s="18">
        <f t="shared" si="3"/>
        <v>4</v>
      </c>
      <c r="AZ3" s="18">
        <f t="shared" si="3"/>
        <v>4</v>
      </c>
      <c r="BA3" s="18">
        <f t="shared" si="3"/>
        <v>4</v>
      </c>
      <c r="BB3" s="18">
        <f t="shared" si="3"/>
        <v>4</v>
      </c>
      <c r="BC3" s="18">
        <f t="shared" si="3"/>
        <v>4</v>
      </c>
      <c r="BD3" s="18">
        <f t="shared" si="3"/>
        <v>5</v>
      </c>
      <c r="BE3" s="18">
        <f t="shared" si="3"/>
        <v>5</v>
      </c>
      <c r="BF3" s="18">
        <f t="shared" si="3"/>
        <v>5</v>
      </c>
      <c r="BG3" s="18">
        <f t="shared" si="3"/>
        <v>5</v>
      </c>
      <c r="BH3" s="18">
        <f t="shared" si="3"/>
        <v>5</v>
      </c>
      <c r="BI3" s="18">
        <f t="shared" si="3"/>
        <v>5</v>
      </c>
      <c r="BJ3" s="18">
        <f t="shared" si="3"/>
        <v>5</v>
      </c>
      <c r="BK3" s="18">
        <f t="shared" si="3"/>
        <v>5</v>
      </c>
      <c r="BL3" s="18">
        <f t="shared" si="3"/>
        <v>5</v>
      </c>
      <c r="BM3" s="18">
        <f t="shared" si="3"/>
        <v>5</v>
      </c>
      <c r="BN3" s="18">
        <f t="shared" si="3"/>
        <v>5</v>
      </c>
      <c r="BO3" s="18">
        <f t="shared" si="3"/>
        <v>5</v>
      </c>
      <c r="BP3" s="18">
        <f t="shared" si="3"/>
        <v>6</v>
      </c>
      <c r="BQ3" s="18">
        <f t="shared" si="3"/>
        <v>6</v>
      </c>
      <c r="BR3" s="18">
        <f t="shared" si="3"/>
        <v>6</v>
      </c>
      <c r="BS3" s="18">
        <f t="shared" si="3"/>
        <v>6</v>
      </c>
      <c r="BT3" s="18">
        <f t="shared" si="3"/>
        <v>6</v>
      </c>
      <c r="BU3" s="18">
        <f t="shared" ref="BU3:EF3" si="4">ROUNDDOWN(YEARFRAC(BU$2, $H$2), 0)+1</f>
        <v>6</v>
      </c>
      <c r="BV3" s="18">
        <f t="shared" si="4"/>
        <v>6</v>
      </c>
      <c r="BW3" s="18">
        <f t="shared" si="4"/>
        <v>6</v>
      </c>
      <c r="BX3" s="18">
        <f t="shared" si="4"/>
        <v>6</v>
      </c>
      <c r="BY3" s="18">
        <f t="shared" si="4"/>
        <v>6</v>
      </c>
      <c r="BZ3" s="18">
        <f t="shared" si="4"/>
        <v>6</v>
      </c>
      <c r="CA3" s="18">
        <f t="shared" si="4"/>
        <v>6</v>
      </c>
      <c r="CB3" s="18">
        <f t="shared" si="4"/>
        <v>7</v>
      </c>
      <c r="CC3" s="18">
        <f t="shared" si="4"/>
        <v>7</v>
      </c>
      <c r="CD3" s="18">
        <f t="shared" si="4"/>
        <v>7</v>
      </c>
      <c r="CE3" s="18">
        <f t="shared" si="4"/>
        <v>7</v>
      </c>
      <c r="CF3" s="18">
        <f t="shared" si="4"/>
        <v>7</v>
      </c>
      <c r="CG3" s="18">
        <f t="shared" si="4"/>
        <v>7</v>
      </c>
      <c r="CH3" s="18">
        <f t="shared" si="4"/>
        <v>7</v>
      </c>
      <c r="CI3" s="18">
        <f t="shared" si="4"/>
        <v>7</v>
      </c>
      <c r="CJ3" s="18">
        <f t="shared" si="4"/>
        <v>7</v>
      </c>
      <c r="CK3" s="18">
        <f t="shared" si="4"/>
        <v>7</v>
      </c>
      <c r="CL3" s="18">
        <f t="shared" si="4"/>
        <v>7</v>
      </c>
      <c r="CM3" s="18">
        <f t="shared" si="4"/>
        <v>7</v>
      </c>
      <c r="CN3" s="18">
        <f t="shared" si="4"/>
        <v>8</v>
      </c>
      <c r="CO3" s="18">
        <f t="shared" si="4"/>
        <v>8</v>
      </c>
      <c r="CP3" s="18">
        <f t="shared" si="4"/>
        <v>8</v>
      </c>
      <c r="CQ3" s="18">
        <f t="shared" si="4"/>
        <v>8</v>
      </c>
      <c r="CR3" s="18">
        <f t="shared" si="4"/>
        <v>8</v>
      </c>
      <c r="CS3" s="18">
        <f t="shared" si="4"/>
        <v>8</v>
      </c>
      <c r="CT3" s="18">
        <f t="shared" si="4"/>
        <v>8</v>
      </c>
      <c r="CU3" s="18">
        <f t="shared" si="4"/>
        <v>8</v>
      </c>
      <c r="CV3" s="18">
        <f t="shared" si="4"/>
        <v>8</v>
      </c>
      <c r="CW3" s="18">
        <f t="shared" si="4"/>
        <v>8</v>
      </c>
      <c r="CX3" s="18">
        <f t="shared" si="4"/>
        <v>8</v>
      </c>
      <c r="CY3" s="18">
        <f t="shared" si="4"/>
        <v>8</v>
      </c>
      <c r="CZ3" s="18">
        <f t="shared" si="4"/>
        <v>9</v>
      </c>
      <c r="DA3" s="18">
        <f t="shared" si="4"/>
        <v>9</v>
      </c>
      <c r="DB3" s="18">
        <f t="shared" si="4"/>
        <v>9</v>
      </c>
      <c r="DC3" s="18">
        <f t="shared" si="4"/>
        <v>9</v>
      </c>
      <c r="DD3" s="18">
        <f t="shared" si="4"/>
        <v>9</v>
      </c>
      <c r="DE3" s="18">
        <f t="shared" si="4"/>
        <v>9</v>
      </c>
      <c r="DF3" s="18">
        <f t="shared" si="4"/>
        <v>9</v>
      </c>
      <c r="DG3" s="18">
        <f t="shared" si="4"/>
        <v>9</v>
      </c>
      <c r="DH3" s="18">
        <f t="shared" si="4"/>
        <v>9</v>
      </c>
      <c r="DI3" s="18">
        <f t="shared" si="4"/>
        <v>9</v>
      </c>
      <c r="DJ3" s="18">
        <f t="shared" si="4"/>
        <v>9</v>
      </c>
      <c r="DK3" s="18">
        <f t="shared" si="4"/>
        <v>9</v>
      </c>
      <c r="DL3" s="18">
        <f t="shared" si="4"/>
        <v>10</v>
      </c>
      <c r="DM3" s="18">
        <f t="shared" si="4"/>
        <v>10</v>
      </c>
      <c r="DN3" s="18">
        <f t="shared" si="4"/>
        <v>10</v>
      </c>
      <c r="DO3" s="18">
        <f t="shared" si="4"/>
        <v>10</v>
      </c>
      <c r="DP3" s="18">
        <f t="shared" si="4"/>
        <v>10</v>
      </c>
      <c r="DQ3" s="18">
        <f t="shared" si="4"/>
        <v>10</v>
      </c>
      <c r="DR3" s="18">
        <f t="shared" si="4"/>
        <v>10</v>
      </c>
      <c r="DS3" s="18">
        <f t="shared" si="4"/>
        <v>10</v>
      </c>
      <c r="DT3" s="18">
        <f t="shared" si="4"/>
        <v>10</v>
      </c>
      <c r="DU3" s="18">
        <f t="shared" si="4"/>
        <v>10</v>
      </c>
      <c r="DV3" s="18">
        <f t="shared" si="4"/>
        <v>10</v>
      </c>
      <c r="DW3" s="18">
        <f t="shared" si="4"/>
        <v>10</v>
      </c>
      <c r="DX3" s="18">
        <f t="shared" si="4"/>
        <v>11</v>
      </c>
      <c r="DY3" s="18">
        <f t="shared" si="4"/>
        <v>11</v>
      </c>
      <c r="DZ3" s="18">
        <f t="shared" si="4"/>
        <v>11</v>
      </c>
      <c r="EA3" s="18">
        <f t="shared" si="4"/>
        <v>11</v>
      </c>
      <c r="EB3" s="18">
        <f t="shared" si="4"/>
        <v>11</v>
      </c>
      <c r="EC3" s="18">
        <f t="shared" si="4"/>
        <v>11</v>
      </c>
      <c r="ED3" s="18">
        <f t="shared" si="4"/>
        <v>11</v>
      </c>
      <c r="EE3" s="18">
        <f t="shared" si="4"/>
        <v>11</v>
      </c>
      <c r="EF3" s="18">
        <f t="shared" si="4"/>
        <v>11</v>
      </c>
      <c r="EG3" s="18">
        <f t="shared" ref="EG3:GE3" si="5">ROUNDDOWN(YEARFRAC(EG$2, $H$2), 0)+1</f>
        <v>11</v>
      </c>
      <c r="EH3" s="18">
        <f t="shared" si="5"/>
        <v>11</v>
      </c>
      <c r="EI3" s="18">
        <f t="shared" si="5"/>
        <v>11</v>
      </c>
      <c r="EJ3" s="18">
        <f t="shared" si="5"/>
        <v>12</v>
      </c>
      <c r="EK3" s="18">
        <f t="shared" si="5"/>
        <v>12</v>
      </c>
      <c r="EL3" s="18">
        <f t="shared" si="5"/>
        <v>12</v>
      </c>
      <c r="EM3" s="18">
        <f t="shared" si="5"/>
        <v>12</v>
      </c>
      <c r="EN3" s="18">
        <f t="shared" si="5"/>
        <v>12</v>
      </c>
      <c r="EO3" s="18">
        <f t="shared" si="5"/>
        <v>12</v>
      </c>
      <c r="EP3" s="18">
        <f t="shared" si="5"/>
        <v>12</v>
      </c>
      <c r="EQ3" s="18">
        <f t="shared" si="5"/>
        <v>12</v>
      </c>
      <c r="ER3" s="18">
        <f t="shared" si="5"/>
        <v>12</v>
      </c>
      <c r="ES3" s="18">
        <f t="shared" si="5"/>
        <v>12</v>
      </c>
      <c r="ET3" s="18">
        <f t="shared" si="5"/>
        <v>12</v>
      </c>
      <c r="EU3" s="18">
        <f t="shared" si="5"/>
        <v>12</v>
      </c>
      <c r="EV3" s="18">
        <f t="shared" si="5"/>
        <v>13</v>
      </c>
      <c r="EW3" s="18">
        <f t="shared" si="5"/>
        <v>13</v>
      </c>
      <c r="EX3" s="18">
        <f t="shared" si="5"/>
        <v>13</v>
      </c>
      <c r="EY3" s="18">
        <f t="shared" si="5"/>
        <v>13</v>
      </c>
      <c r="EZ3" s="18">
        <f t="shared" si="5"/>
        <v>13</v>
      </c>
      <c r="FA3" s="18">
        <f t="shared" si="5"/>
        <v>13</v>
      </c>
      <c r="FB3" s="18">
        <f t="shared" si="5"/>
        <v>13</v>
      </c>
      <c r="FC3" s="18">
        <f t="shared" si="5"/>
        <v>13</v>
      </c>
      <c r="FD3" s="18">
        <f t="shared" si="5"/>
        <v>13</v>
      </c>
      <c r="FE3" s="18">
        <f t="shared" si="5"/>
        <v>13</v>
      </c>
      <c r="FF3" s="18">
        <f t="shared" si="5"/>
        <v>13</v>
      </c>
      <c r="FG3" s="18">
        <f t="shared" si="5"/>
        <v>13</v>
      </c>
      <c r="FH3" s="18">
        <f t="shared" si="5"/>
        <v>14</v>
      </c>
      <c r="FI3" s="18">
        <f t="shared" si="5"/>
        <v>14</v>
      </c>
      <c r="FJ3" s="18">
        <f t="shared" si="5"/>
        <v>14</v>
      </c>
      <c r="FK3" s="18">
        <f t="shared" si="5"/>
        <v>14</v>
      </c>
      <c r="FL3" s="18">
        <f t="shared" si="5"/>
        <v>14</v>
      </c>
      <c r="FM3" s="18">
        <f t="shared" si="5"/>
        <v>14</v>
      </c>
      <c r="FN3" s="18">
        <f t="shared" si="5"/>
        <v>14</v>
      </c>
      <c r="FO3" s="18">
        <f t="shared" si="5"/>
        <v>14</v>
      </c>
      <c r="FP3" s="18">
        <f t="shared" si="5"/>
        <v>14</v>
      </c>
      <c r="FQ3" s="18">
        <f t="shared" si="5"/>
        <v>14</v>
      </c>
      <c r="FR3" s="18">
        <f t="shared" si="5"/>
        <v>14</v>
      </c>
      <c r="FS3" s="18">
        <f t="shared" si="5"/>
        <v>14</v>
      </c>
      <c r="FT3" s="18">
        <f t="shared" si="5"/>
        <v>15</v>
      </c>
      <c r="FU3" s="18">
        <f t="shared" si="5"/>
        <v>15</v>
      </c>
      <c r="FV3" s="18">
        <f t="shared" si="5"/>
        <v>15</v>
      </c>
      <c r="FW3" s="18">
        <f t="shared" si="5"/>
        <v>15</v>
      </c>
      <c r="FX3" s="18">
        <f t="shared" si="5"/>
        <v>15</v>
      </c>
      <c r="FY3" s="18">
        <f t="shared" si="5"/>
        <v>15</v>
      </c>
      <c r="FZ3" s="18">
        <f t="shared" si="5"/>
        <v>15</v>
      </c>
      <c r="GA3" s="18">
        <f t="shared" si="5"/>
        <v>15</v>
      </c>
      <c r="GB3" s="18">
        <f t="shared" si="5"/>
        <v>15</v>
      </c>
      <c r="GC3" s="18">
        <f t="shared" si="5"/>
        <v>15</v>
      </c>
      <c r="GD3" s="18">
        <f t="shared" si="5"/>
        <v>15</v>
      </c>
      <c r="GE3" s="18">
        <f t="shared" si="5"/>
        <v>15</v>
      </c>
    </row>
    <row r="4" spans="1:188" s="17" customFormat="1" x14ac:dyDescent="0.45">
      <c r="A4" s="2"/>
      <c r="B4" s="2"/>
      <c r="C4" s="2"/>
      <c r="D4" s="2"/>
      <c r="E4" s="2"/>
      <c r="F4" s="2"/>
      <c r="G4" s="42" t="s">
        <v>42</v>
      </c>
      <c r="H4" s="18">
        <v>1</v>
      </c>
      <c r="I4" s="18">
        <f>H4+1</f>
        <v>2</v>
      </c>
      <c r="J4" s="18">
        <f t="shared" ref="J4:BU4" si="6">I4+1</f>
        <v>3</v>
      </c>
      <c r="K4" s="18">
        <f t="shared" si="6"/>
        <v>4</v>
      </c>
      <c r="L4" s="18">
        <f t="shared" si="6"/>
        <v>5</v>
      </c>
      <c r="M4" s="18">
        <f t="shared" si="6"/>
        <v>6</v>
      </c>
      <c r="N4" s="18">
        <f t="shared" si="6"/>
        <v>7</v>
      </c>
      <c r="O4" s="18">
        <f t="shared" si="6"/>
        <v>8</v>
      </c>
      <c r="P4" s="18">
        <f t="shared" si="6"/>
        <v>9</v>
      </c>
      <c r="Q4" s="18">
        <f t="shared" si="6"/>
        <v>10</v>
      </c>
      <c r="R4" s="18">
        <f t="shared" si="6"/>
        <v>11</v>
      </c>
      <c r="S4" s="18">
        <f t="shared" si="6"/>
        <v>12</v>
      </c>
      <c r="T4" s="18">
        <f t="shared" si="6"/>
        <v>13</v>
      </c>
      <c r="U4" s="18">
        <f t="shared" si="6"/>
        <v>14</v>
      </c>
      <c r="V4" s="18">
        <f t="shared" si="6"/>
        <v>15</v>
      </c>
      <c r="W4" s="18">
        <f t="shared" si="6"/>
        <v>16</v>
      </c>
      <c r="X4" s="18">
        <f t="shared" si="6"/>
        <v>17</v>
      </c>
      <c r="Y4" s="18">
        <f t="shared" si="6"/>
        <v>18</v>
      </c>
      <c r="Z4" s="18">
        <f t="shared" si="6"/>
        <v>19</v>
      </c>
      <c r="AA4" s="18">
        <f t="shared" si="6"/>
        <v>20</v>
      </c>
      <c r="AB4" s="18">
        <f t="shared" si="6"/>
        <v>21</v>
      </c>
      <c r="AC4" s="18">
        <f t="shared" si="6"/>
        <v>22</v>
      </c>
      <c r="AD4" s="18">
        <f t="shared" si="6"/>
        <v>23</v>
      </c>
      <c r="AE4" s="18">
        <f t="shared" si="6"/>
        <v>24</v>
      </c>
      <c r="AF4" s="18">
        <f t="shared" si="6"/>
        <v>25</v>
      </c>
      <c r="AG4" s="18">
        <f t="shared" si="6"/>
        <v>26</v>
      </c>
      <c r="AH4" s="18">
        <f t="shared" si="6"/>
        <v>27</v>
      </c>
      <c r="AI4" s="18">
        <f t="shared" si="6"/>
        <v>28</v>
      </c>
      <c r="AJ4" s="18">
        <f t="shared" si="6"/>
        <v>29</v>
      </c>
      <c r="AK4" s="18">
        <f t="shared" si="6"/>
        <v>30</v>
      </c>
      <c r="AL4" s="18">
        <f t="shared" si="6"/>
        <v>31</v>
      </c>
      <c r="AM4" s="18">
        <f t="shared" si="6"/>
        <v>32</v>
      </c>
      <c r="AN4" s="18">
        <f t="shared" si="6"/>
        <v>33</v>
      </c>
      <c r="AO4" s="18">
        <f t="shared" si="6"/>
        <v>34</v>
      </c>
      <c r="AP4" s="18">
        <f t="shared" si="6"/>
        <v>35</v>
      </c>
      <c r="AQ4" s="18">
        <f t="shared" si="6"/>
        <v>36</v>
      </c>
      <c r="AR4" s="18">
        <f t="shared" si="6"/>
        <v>37</v>
      </c>
      <c r="AS4" s="18">
        <f t="shared" si="6"/>
        <v>38</v>
      </c>
      <c r="AT4" s="18">
        <f t="shared" si="6"/>
        <v>39</v>
      </c>
      <c r="AU4" s="18">
        <f t="shared" si="6"/>
        <v>40</v>
      </c>
      <c r="AV4" s="18">
        <f t="shared" si="6"/>
        <v>41</v>
      </c>
      <c r="AW4" s="18">
        <f t="shared" si="6"/>
        <v>42</v>
      </c>
      <c r="AX4" s="18">
        <f t="shared" si="6"/>
        <v>43</v>
      </c>
      <c r="AY4" s="18">
        <f t="shared" si="6"/>
        <v>44</v>
      </c>
      <c r="AZ4" s="18">
        <f t="shared" si="6"/>
        <v>45</v>
      </c>
      <c r="BA4" s="18">
        <f t="shared" si="6"/>
        <v>46</v>
      </c>
      <c r="BB4" s="18">
        <f t="shared" si="6"/>
        <v>47</v>
      </c>
      <c r="BC4" s="18">
        <f t="shared" si="6"/>
        <v>48</v>
      </c>
      <c r="BD4" s="18">
        <f t="shared" si="6"/>
        <v>49</v>
      </c>
      <c r="BE4" s="18">
        <f t="shared" si="6"/>
        <v>50</v>
      </c>
      <c r="BF4" s="18">
        <f t="shared" si="6"/>
        <v>51</v>
      </c>
      <c r="BG4" s="18">
        <f t="shared" si="6"/>
        <v>52</v>
      </c>
      <c r="BH4" s="18">
        <f t="shared" si="6"/>
        <v>53</v>
      </c>
      <c r="BI4" s="18">
        <f t="shared" si="6"/>
        <v>54</v>
      </c>
      <c r="BJ4" s="18">
        <f t="shared" si="6"/>
        <v>55</v>
      </c>
      <c r="BK4" s="18">
        <f t="shared" si="6"/>
        <v>56</v>
      </c>
      <c r="BL4" s="18">
        <f t="shared" si="6"/>
        <v>57</v>
      </c>
      <c r="BM4" s="18">
        <f t="shared" si="6"/>
        <v>58</v>
      </c>
      <c r="BN4" s="18">
        <f t="shared" si="6"/>
        <v>59</v>
      </c>
      <c r="BO4" s="18">
        <f t="shared" si="6"/>
        <v>60</v>
      </c>
      <c r="BP4" s="18">
        <f t="shared" si="6"/>
        <v>61</v>
      </c>
      <c r="BQ4" s="18">
        <f t="shared" si="6"/>
        <v>62</v>
      </c>
      <c r="BR4" s="18">
        <f t="shared" si="6"/>
        <v>63</v>
      </c>
      <c r="BS4" s="18">
        <f t="shared" si="6"/>
        <v>64</v>
      </c>
      <c r="BT4" s="18">
        <f t="shared" si="6"/>
        <v>65</v>
      </c>
      <c r="BU4" s="18">
        <f t="shared" si="6"/>
        <v>66</v>
      </c>
      <c r="BV4" s="18">
        <f t="shared" ref="BV4:EG4" si="7">BU4+1</f>
        <v>67</v>
      </c>
      <c r="BW4" s="18">
        <f t="shared" si="7"/>
        <v>68</v>
      </c>
      <c r="BX4" s="18">
        <f t="shared" si="7"/>
        <v>69</v>
      </c>
      <c r="BY4" s="18">
        <f t="shared" si="7"/>
        <v>70</v>
      </c>
      <c r="BZ4" s="18">
        <f t="shared" si="7"/>
        <v>71</v>
      </c>
      <c r="CA4" s="18">
        <f t="shared" si="7"/>
        <v>72</v>
      </c>
      <c r="CB4" s="18">
        <f t="shared" si="7"/>
        <v>73</v>
      </c>
      <c r="CC4" s="18">
        <f t="shared" si="7"/>
        <v>74</v>
      </c>
      <c r="CD4" s="18">
        <f t="shared" si="7"/>
        <v>75</v>
      </c>
      <c r="CE4" s="18">
        <f t="shared" si="7"/>
        <v>76</v>
      </c>
      <c r="CF4" s="18">
        <f t="shared" si="7"/>
        <v>77</v>
      </c>
      <c r="CG4" s="18">
        <f t="shared" si="7"/>
        <v>78</v>
      </c>
      <c r="CH4" s="18">
        <f t="shared" si="7"/>
        <v>79</v>
      </c>
      <c r="CI4" s="18">
        <f t="shared" si="7"/>
        <v>80</v>
      </c>
      <c r="CJ4" s="18">
        <f t="shared" si="7"/>
        <v>81</v>
      </c>
      <c r="CK4" s="18">
        <f t="shared" si="7"/>
        <v>82</v>
      </c>
      <c r="CL4" s="18">
        <f t="shared" si="7"/>
        <v>83</v>
      </c>
      <c r="CM4" s="18">
        <f t="shared" si="7"/>
        <v>84</v>
      </c>
      <c r="CN4" s="18">
        <f t="shared" si="7"/>
        <v>85</v>
      </c>
      <c r="CO4" s="18">
        <f t="shared" si="7"/>
        <v>86</v>
      </c>
      <c r="CP4" s="18">
        <f t="shared" si="7"/>
        <v>87</v>
      </c>
      <c r="CQ4" s="18">
        <f t="shared" si="7"/>
        <v>88</v>
      </c>
      <c r="CR4" s="18">
        <f t="shared" si="7"/>
        <v>89</v>
      </c>
      <c r="CS4" s="18">
        <f t="shared" si="7"/>
        <v>90</v>
      </c>
      <c r="CT4" s="18">
        <f t="shared" si="7"/>
        <v>91</v>
      </c>
      <c r="CU4" s="18">
        <f t="shared" si="7"/>
        <v>92</v>
      </c>
      <c r="CV4" s="18">
        <f t="shared" si="7"/>
        <v>93</v>
      </c>
      <c r="CW4" s="18">
        <f t="shared" si="7"/>
        <v>94</v>
      </c>
      <c r="CX4" s="18">
        <f t="shared" si="7"/>
        <v>95</v>
      </c>
      <c r="CY4" s="18">
        <f t="shared" si="7"/>
        <v>96</v>
      </c>
      <c r="CZ4" s="18">
        <f t="shared" si="7"/>
        <v>97</v>
      </c>
      <c r="DA4" s="18">
        <f t="shared" si="7"/>
        <v>98</v>
      </c>
      <c r="DB4" s="18">
        <f t="shared" si="7"/>
        <v>99</v>
      </c>
      <c r="DC4" s="18">
        <f t="shared" si="7"/>
        <v>100</v>
      </c>
      <c r="DD4" s="18">
        <f t="shared" si="7"/>
        <v>101</v>
      </c>
      <c r="DE4" s="18">
        <f t="shared" si="7"/>
        <v>102</v>
      </c>
      <c r="DF4" s="18">
        <f t="shared" si="7"/>
        <v>103</v>
      </c>
      <c r="DG4" s="18">
        <f t="shared" si="7"/>
        <v>104</v>
      </c>
      <c r="DH4" s="18">
        <f t="shared" si="7"/>
        <v>105</v>
      </c>
      <c r="DI4" s="18">
        <f t="shared" si="7"/>
        <v>106</v>
      </c>
      <c r="DJ4" s="18">
        <f t="shared" si="7"/>
        <v>107</v>
      </c>
      <c r="DK4" s="18">
        <f t="shared" si="7"/>
        <v>108</v>
      </c>
      <c r="DL4" s="18">
        <f t="shared" si="7"/>
        <v>109</v>
      </c>
      <c r="DM4" s="18">
        <f t="shared" si="7"/>
        <v>110</v>
      </c>
      <c r="DN4" s="18">
        <f t="shared" si="7"/>
        <v>111</v>
      </c>
      <c r="DO4" s="18">
        <f t="shared" si="7"/>
        <v>112</v>
      </c>
      <c r="DP4" s="18">
        <f t="shared" si="7"/>
        <v>113</v>
      </c>
      <c r="DQ4" s="18">
        <f t="shared" si="7"/>
        <v>114</v>
      </c>
      <c r="DR4" s="18">
        <f t="shared" si="7"/>
        <v>115</v>
      </c>
      <c r="DS4" s="18">
        <f t="shared" si="7"/>
        <v>116</v>
      </c>
      <c r="DT4" s="18">
        <f t="shared" si="7"/>
        <v>117</v>
      </c>
      <c r="DU4" s="18">
        <f t="shared" si="7"/>
        <v>118</v>
      </c>
      <c r="DV4" s="18">
        <f t="shared" si="7"/>
        <v>119</v>
      </c>
      <c r="DW4" s="18">
        <f t="shared" si="7"/>
        <v>120</v>
      </c>
      <c r="DX4" s="18">
        <f t="shared" si="7"/>
        <v>121</v>
      </c>
      <c r="DY4" s="18">
        <f t="shared" si="7"/>
        <v>122</v>
      </c>
      <c r="DZ4" s="18">
        <f t="shared" si="7"/>
        <v>123</v>
      </c>
      <c r="EA4" s="18">
        <f t="shared" si="7"/>
        <v>124</v>
      </c>
      <c r="EB4" s="18">
        <f t="shared" si="7"/>
        <v>125</v>
      </c>
      <c r="EC4" s="18">
        <f t="shared" si="7"/>
        <v>126</v>
      </c>
      <c r="ED4" s="18">
        <f t="shared" si="7"/>
        <v>127</v>
      </c>
      <c r="EE4" s="18">
        <f t="shared" si="7"/>
        <v>128</v>
      </c>
      <c r="EF4" s="18">
        <f t="shared" si="7"/>
        <v>129</v>
      </c>
      <c r="EG4" s="18">
        <f t="shared" si="7"/>
        <v>130</v>
      </c>
      <c r="EH4" s="18">
        <f t="shared" ref="EH4:GE4" si="8">EG4+1</f>
        <v>131</v>
      </c>
      <c r="EI4" s="18">
        <f t="shared" si="8"/>
        <v>132</v>
      </c>
      <c r="EJ4" s="18">
        <f t="shared" si="8"/>
        <v>133</v>
      </c>
      <c r="EK4" s="18">
        <f t="shared" si="8"/>
        <v>134</v>
      </c>
      <c r="EL4" s="18">
        <f t="shared" si="8"/>
        <v>135</v>
      </c>
      <c r="EM4" s="18">
        <f t="shared" si="8"/>
        <v>136</v>
      </c>
      <c r="EN4" s="18">
        <f t="shared" si="8"/>
        <v>137</v>
      </c>
      <c r="EO4" s="18">
        <f t="shared" si="8"/>
        <v>138</v>
      </c>
      <c r="EP4" s="18">
        <f t="shared" si="8"/>
        <v>139</v>
      </c>
      <c r="EQ4" s="18">
        <f t="shared" si="8"/>
        <v>140</v>
      </c>
      <c r="ER4" s="18">
        <f t="shared" si="8"/>
        <v>141</v>
      </c>
      <c r="ES4" s="18">
        <f t="shared" si="8"/>
        <v>142</v>
      </c>
      <c r="ET4" s="18">
        <f t="shared" si="8"/>
        <v>143</v>
      </c>
      <c r="EU4" s="18">
        <f t="shared" si="8"/>
        <v>144</v>
      </c>
      <c r="EV4" s="18">
        <f t="shared" si="8"/>
        <v>145</v>
      </c>
      <c r="EW4" s="18">
        <f t="shared" si="8"/>
        <v>146</v>
      </c>
      <c r="EX4" s="18">
        <f t="shared" si="8"/>
        <v>147</v>
      </c>
      <c r="EY4" s="18">
        <f t="shared" si="8"/>
        <v>148</v>
      </c>
      <c r="EZ4" s="18">
        <f t="shared" si="8"/>
        <v>149</v>
      </c>
      <c r="FA4" s="18">
        <f t="shared" si="8"/>
        <v>150</v>
      </c>
      <c r="FB4" s="18">
        <f t="shared" si="8"/>
        <v>151</v>
      </c>
      <c r="FC4" s="18">
        <f t="shared" si="8"/>
        <v>152</v>
      </c>
      <c r="FD4" s="18">
        <f t="shared" si="8"/>
        <v>153</v>
      </c>
      <c r="FE4" s="18">
        <f t="shared" si="8"/>
        <v>154</v>
      </c>
      <c r="FF4" s="18">
        <f t="shared" si="8"/>
        <v>155</v>
      </c>
      <c r="FG4" s="18">
        <f t="shared" si="8"/>
        <v>156</v>
      </c>
      <c r="FH4" s="18">
        <f t="shared" si="8"/>
        <v>157</v>
      </c>
      <c r="FI4" s="18">
        <f t="shared" si="8"/>
        <v>158</v>
      </c>
      <c r="FJ4" s="18">
        <f t="shared" si="8"/>
        <v>159</v>
      </c>
      <c r="FK4" s="18">
        <f t="shared" si="8"/>
        <v>160</v>
      </c>
      <c r="FL4" s="18">
        <f t="shared" si="8"/>
        <v>161</v>
      </c>
      <c r="FM4" s="18">
        <f t="shared" si="8"/>
        <v>162</v>
      </c>
      <c r="FN4" s="18">
        <f t="shared" si="8"/>
        <v>163</v>
      </c>
      <c r="FO4" s="18">
        <f t="shared" si="8"/>
        <v>164</v>
      </c>
      <c r="FP4" s="18">
        <f t="shared" si="8"/>
        <v>165</v>
      </c>
      <c r="FQ4" s="18">
        <f t="shared" si="8"/>
        <v>166</v>
      </c>
      <c r="FR4" s="18">
        <f t="shared" si="8"/>
        <v>167</v>
      </c>
      <c r="FS4" s="18">
        <f t="shared" si="8"/>
        <v>168</v>
      </c>
      <c r="FT4" s="18">
        <f t="shared" si="8"/>
        <v>169</v>
      </c>
      <c r="FU4" s="18">
        <f t="shared" si="8"/>
        <v>170</v>
      </c>
      <c r="FV4" s="18">
        <f t="shared" si="8"/>
        <v>171</v>
      </c>
      <c r="FW4" s="18">
        <f t="shared" si="8"/>
        <v>172</v>
      </c>
      <c r="FX4" s="18">
        <f t="shared" si="8"/>
        <v>173</v>
      </c>
      <c r="FY4" s="18">
        <f t="shared" si="8"/>
        <v>174</v>
      </c>
      <c r="FZ4" s="18">
        <f t="shared" si="8"/>
        <v>175</v>
      </c>
      <c r="GA4" s="18">
        <f t="shared" si="8"/>
        <v>176</v>
      </c>
      <c r="GB4" s="18">
        <f t="shared" si="8"/>
        <v>177</v>
      </c>
      <c r="GC4" s="18">
        <f t="shared" si="8"/>
        <v>178</v>
      </c>
      <c r="GD4" s="18">
        <f t="shared" si="8"/>
        <v>179</v>
      </c>
      <c r="GE4" s="18">
        <f t="shared" si="8"/>
        <v>180</v>
      </c>
    </row>
    <row r="5" spans="1:188" s="17" customFormat="1" x14ac:dyDescent="0.45">
      <c r="A5" s="2"/>
      <c r="B5" s="2"/>
      <c r="C5" s="2"/>
      <c r="D5" s="2"/>
      <c r="E5" s="2"/>
      <c r="F5" s="2"/>
      <c r="G5" s="42" t="s">
        <v>43</v>
      </c>
      <c r="H5" s="18">
        <f>I2-H2</f>
        <v>28</v>
      </c>
      <c r="I5" s="18">
        <f t="shared" ref="I5:BT5" si="9">J2-I2</f>
        <v>31</v>
      </c>
      <c r="J5" s="18">
        <f t="shared" si="9"/>
        <v>30</v>
      </c>
      <c r="K5" s="18">
        <f t="shared" si="9"/>
        <v>31</v>
      </c>
      <c r="L5" s="18">
        <f t="shared" si="9"/>
        <v>30</v>
      </c>
      <c r="M5" s="18">
        <f t="shared" si="9"/>
        <v>31</v>
      </c>
      <c r="N5" s="18">
        <f t="shared" si="9"/>
        <v>31</v>
      </c>
      <c r="O5" s="18">
        <f t="shared" si="9"/>
        <v>30</v>
      </c>
      <c r="P5" s="18">
        <f t="shared" si="9"/>
        <v>31</v>
      </c>
      <c r="Q5" s="18">
        <f t="shared" si="9"/>
        <v>30</v>
      </c>
      <c r="R5" s="18">
        <f t="shared" si="9"/>
        <v>31</v>
      </c>
      <c r="S5" s="18">
        <f t="shared" si="9"/>
        <v>31</v>
      </c>
      <c r="T5" s="18">
        <f t="shared" si="9"/>
        <v>29</v>
      </c>
      <c r="U5" s="18">
        <f t="shared" si="9"/>
        <v>31</v>
      </c>
      <c r="V5" s="18">
        <f t="shared" si="9"/>
        <v>30</v>
      </c>
      <c r="W5" s="18">
        <f t="shared" si="9"/>
        <v>31</v>
      </c>
      <c r="X5" s="18">
        <f t="shared" si="9"/>
        <v>30</v>
      </c>
      <c r="Y5" s="18">
        <f t="shared" si="9"/>
        <v>31</v>
      </c>
      <c r="Z5" s="18">
        <f t="shared" si="9"/>
        <v>31</v>
      </c>
      <c r="AA5" s="18">
        <f t="shared" si="9"/>
        <v>30</v>
      </c>
      <c r="AB5" s="18">
        <f t="shared" si="9"/>
        <v>31</v>
      </c>
      <c r="AC5" s="18">
        <f t="shared" si="9"/>
        <v>30</v>
      </c>
      <c r="AD5" s="18">
        <f t="shared" si="9"/>
        <v>31</v>
      </c>
      <c r="AE5" s="18">
        <f t="shared" si="9"/>
        <v>31</v>
      </c>
      <c r="AF5" s="18">
        <f t="shared" si="9"/>
        <v>28</v>
      </c>
      <c r="AG5" s="18">
        <f t="shared" si="9"/>
        <v>31</v>
      </c>
      <c r="AH5" s="18">
        <f t="shared" si="9"/>
        <v>30</v>
      </c>
      <c r="AI5" s="18">
        <f t="shared" si="9"/>
        <v>31</v>
      </c>
      <c r="AJ5" s="18">
        <f t="shared" si="9"/>
        <v>30</v>
      </c>
      <c r="AK5" s="18">
        <f t="shared" si="9"/>
        <v>31</v>
      </c>
      <c r="AL5" s="18">
        <f t="shared" si="9"/>
        <v>31</v>
      </c>
      <c r="AM5" s="18">
        <f t="shared" si="9"/>
        <v>30</v>
      </c>
      <c r="AN5" s="18">
        <f t="shared" si="9"/>
        <v>31</v>
      </c>
      <c r="AO5" s="18">
        <f t="shared" si="9"/>
        <v>30</v>
      </c>
      <c r="AP5" s="18">
        <f t="shared" si="9"/>
        <v>31</v>
      </c>
      <c r="AQ5" s="18">
        <f t="shared" si="9"/>
        <v>31</v>
      </c>
      <c r="AR5" s="18">
        <f t="shared" si="9"/>
        <v>28</v>
      </c>
      <c r="AS5" s="18">
        <f t="shared" si="9"/>
        <v>31</v>
      </c>
      <c r="AT5" s="18">
        <f t="shared" si="9"/>
        <v>30</v>
      </c>
      <c r="AU5" s="18">
        <f t="shared" si="9"/>
        <v>31</v>
      </c>
      <c r="AV5" s="18">
        <f t="shared" si="9"/>
        <v>30</v>
      </c>
      <c r="AW5" s="18">
        <f t="shared" si="9"/>
        <v>31</v>
      </c>
      <c r="AX5" s="18">
        <f t="shared" si="9"/>
        <v>31</v>
      </c>
      <c r="AY5" s="18">
        <f t="shared" si="9"/>
        <v>30</v>
      </c>
      <c r="AZ5" s="18">
        <f t="shared" si="9"/>
        <v>31</v>
      </c>
      <c r="BA5" s="18">
        <f t="shared" si="9"/>
        <v>30</v>
      </c>
      <c r="BB5" s="18">
        <f t="shared" si="9"/>
        <v>31</v>
      </c>
      <c r="BC5" s="18">
        <f t="shared" si="9"/>
        <v>31</v>
      </c>
      <c r="BD5" s="18">
        <f t="shared" si="9"/>
        <v>28</v>
      </c>
      <c r="BE5" s="18">
        <f t="shared" si="9"/>
        <v>31</v>
      </c>
      <c r="BF5" s="18">
        <f t="shared" si="9"/>
        <v>30</v>
      </c>
      <c r="BG5" s="18">
        <f t="shared" si="9"/>
        <v>31</v>
      </c>
      <c r="BH5" s="18">
        <f t="shared" si="9"/>
        <v>30</v>
      </c>
      <c r="BI5" s="18">
        <f t="shared" si="9"/>
        <v>31</v>
      </c>
      <c r="BJ5" s="18">
        <f t="shared" si="9"/>
        <v>31</v>
      </c>
      <c r="BK5" s="18">
        <f t="shared" si="9"/>
        <v>30</v>
      </c>
      <c r="BL5" s="18">
        <f t="shared" si="9"/>
        <v>31</v>
      </c>
      <c r="BM5" s="18">
        <f t="shared" si="9"/>
        <v>30</v>
      </c>
      <c r="BN5" s="18">
        <f t="shared" si="9"/>
        <v>31</v>
      </c>
      <c r="BO5" s="18">
        <f t="shared" si="9"/>
        <v>31</v>
      </c>
      <c r="BP5" s="18">
        <f t="shared" si="9"/>
        <v>29</v>
      </c>
      <c r="BQ5" s="18">
        <f t="shared" si="9"/>
        <v>31</v>
      </c>
      <c r="BR5" s="18">
        <f t="shared" si="9"/>
        <v>30</v>
      </c>
      <c r="BS5" s="18">
        <f t="shared" si="9"/>
        <v>31</v>
      </c>
      <c r="BT5" s="18">
        <f t="shared" si="9"/>
        <v>30</v>
      </c>
      <c r="BU5" s="18">
        <f t="shared" ref="BU5:EF5" si="10">BV2-BU2</f>
        <v>31</v>
      </c>
      <c r="BV5" s="18">
        <f t="shared" si="10"/>
        <v>31</v>
      </c>
      <c r="BW5" s="18">
        <f t="shared" si="10"/>
        <v>30</v>
      </c>
      <c r="BX5" s="18">
        <f t="shared" si="10"/>
        <v>31</v>
      </c>
      <c r="BY5" s="18">
        <f t="shared" si="10"/>
        <v>30</v>
      </c>
      <c r="BZ5" s="18">
        <f t="shared" si="10"/>
        <v>31</v>
      </c>
      <c r="CA5" s="18">
        <f t="shared" si="10"/>
        <v>31</v>
      </c>
      <c r="CB5" s="18">
        <f t="shared" si="10"/>
        <v>28</v>
      </c>
      <c r="CC5" s="18">
        <f t="shared" si="10"/>
        <v>31</v>
      </c>
      <c r="CD5" s="18">
        <f t="shared" si="10"/>
        <v>30</v>
      </c>
      <c r="CE5" s="18">
        <f t="shared" si="10"/>
        <v>31</v>
      </c>
      <c r="CF5" s="18">
        <f t="shared" si="10"/>
        <v>30</v>
      </c>
      <c r="CG5" s="18">
        <f t="shared" si="10"/>
        <v>31</v>
      </c>
      <c r="CH5" s="18">
        <f t="shared" si="10"/>
        <v>31</v>
      </c>
      <c r="CI5" s="18">
        <f t="shared" si="10"/>
        <v>30</v>
      </c>
      <c r="CJ5" s="18">
        <f t="shared" si="10"/>
        <v>31</v>
      </c>
      <c r="CK5" s="18">
        <f t="shared" si="10"/>
        <v>30</v>
      </c>
      <c r="CL5" s="18">
        <f t="shared" si="10"/>
        <v>31</v>
      </c>
      <c r="CM5" s="18">
        <f t="shared" si="10"/>
        <v>31</v>
      </c>
      <c r="CN5" s="18">
        <f t="shared" si="10"/>
        <v>28</v>
      </c>
      <c r="CO5" s="18">
        <f t="shared" si="10"/>
        <v>31</v>
      </c>
      <c r="CP5" s="18">
        <f t="shared" si="10"/>
        <v>30</v>
      </c>
      <c r="CQ5" s="18">
        <f t="shared" si="10"/>
        <v>31</v>
      </c>
      <c r="CR5" s="18">
        <f t="shared" si="10"/>
        <v>30</v>
      </c>
      <c r="CS5" s="18">
        <f t="shared" si="10"/>
        <v>31</v>
      </c>
      <c r="CT5" s="18">
        <f t="shared" si="10"/>
        <v>31</v>
      </c>
      <c r="CU5" s="18">
        <f t="shared" si="10"/>
        <v>30</v>
      </c>
      <c r="CV5" s="18">
        <f t="shared" si="10"/>
        <v>31</v>
      </c>
      <c r="CW5" s="18">
        <f t="shared" si="10"/>
        <v>30</v>
      </c>
      <c r="CX5" s="18">
        <f t="shared" si="10"/>
        <v>31</v>
      </c>
      <c r="CY5" s="18">
        <f t="shared" si="10"/>
        <v>31</v>
      </c>
      <c r="CZ5" s="18">
        <f t="shared" si="10"/>
        <v>28</v>
      </c>
      <c r="DA5" s="18">
        <f t="shared" si="10"/>
        <v>31</v>
      </c>
      <c r="DB5" s="18">
        <f t="shared" si="10"/>
        <v>30</v>
      </c>
      <c r="DC5" s="18">
        <f t="shared" si="10"/>
        <v>31</v>
      </c>
      <c r="DD5" s="18">
        <f t="shared" si="10"/>
        <v>30</v>
      </c>
      <c r="DE5" s="18">
        <f t="shared" si="10"/>
        <v>31</v>
      </c>
      <c r="DF5" s="18">
        <f t="shared" si="10"/>
        <v>31</v>
      </c>
      <c r="DG5" s="18">
        <f t="shared" si="10"/>
        <v>30</v>
      </c>
      <c r="DH5" s="18">
        <f t="shared" si="10"/>
        <v>31</v>
      </c>
      <c r="DI5" s="18">
        <f t="shared" si="10"/>
        <v>30</v>
      </c>
      <c r="DJ5" s="18">
        <f t="shared" si="10"/>
        <v>31</v>
      </c>
      <c r="DK5" s="18">
        <f t="shared" si="10"/>
        <v>31</v>
      </c>
      <c r="DL5" s="18">
        <f t="shared" si="10"/>
        <v>29</v>
      </c>
      <c r="DM5" s="18">
        <f t="shared" si="10"/>
        <v>31</v>
      </c>
      <c r="DN5" s="18">
        <f t="shared" si="10"/>
        <v>30</v>
      </c>
      <c r="DO5" s="18">
        <f t="shared" si="10"/>
        <v>31</v>
      </c>
      <c r="DP5" s="18">
        <f t="shared" si="10"/>
        <v>30</v>
      </c>
      <c r="DQ5" s="18">
        <f t="shared" si="10"/>
        <v>31</v>
      </c>
      <c r="DR5" s="18">
        <f t="shared" si="10"/>
        <v>31</v>
      </c>
      <c r="DS5" s="18">
        <f t="shared" si="10"/>
        <v>30</v>
      </c>
      <c r="DT5" s="18">
        <f t="shared" si="10"/>
        <v>31</v>
      </c>
      <c r="DU5" s="18">
        <f t="shared" si="10"/>
        <v>30</v>
      </c>
      <c r="DV5" s="18">
        <f t="shared" si="10"/>
        <v>31</v>
      </c>
      <c r="DW5" s="18">
        <f t="shared" si="10"/>
        <v>31</v>
      </c>
      <c r="DX5" s="18">
        <f t="shared" si="10"/>
        <v>28</v>
      </c>
      <c r="DY5" s="18">
        <f t="shared" si="10"/>
        <v>31</v>
      </c>
      <c r="DZ5" s="18">
        <f t="shared" si="10"/>
        <v>30</v>
      </c>
      <c r="EA5" s="18">
        <f t="shared" si="10"/>
        <v>31</v>
      </c>
      <c r="EB5" s="18">
        <f t="shared" si="10"/>
        <v>30</v>
      </c>
      <c r="EC5" s="18">
        <f t="shared" si="10"/>
        <v>31</v>
      </c>
      <c r="ED5" s="18">
        <f t="shared" si="10"/>
        <v>31</v>
      </c>
      <c r="EE5" s="18">
        <f t="shared" si="10"/>
        <v>30</v>
      </c>
      <c r="EF5" s="18">
        <f t="shared" si="10"/>
        <v>31</v>
      </c>
      <c r="EG5" s="18">
        <f t="shared" ref="EG5:GE5" si="11">EH2-EG2</f>
        <v>30</v>
      </c>
      <c r="EH5" s="18">
        <f t="shared" si="11"/>
        <v>31</v>
      </c>
      <c r="EI5" s="18">
        <f t="shared" si="11"/>
        <v>31</v>
      </c>
      <c r="EJ5" s="18">
        <f t="shared" si="11"/>
        <v>28</v>
      </c>
      <c r="EK5" s="18">
        <f t="shared" si="11"/>
        <v>31</v>
      </c>
      <c r="EL5" s="18">
        <f t="shared" si="11"/>
        <v>30</v>
      </c>
      <c r="EM5" s="18">
        <f t="shared" si="11"/>
        <v>31</v>
      </c>
      <c r="EN5" s="18">
        <f t="shared" si="11"/>
        <v>30</v>
      </c>
      <c r="EO5" s="18">
        <f t="shared" si="11"/>
        <v>31</v>
      </c>
      <c r="EP5" s="18">
        <f t="shared" si="11"/>
        <v>31</v>
      </c>
      <c r="EQ5" s="18">
        <f t="shared" si="11"/>
        <v>30</v>
      </c>
      <c r="ER5" s="18">
        <f t="shared" si="11"/>
        <v>31</v>
      </c>
      <c r="ES5" s="18">
        <f t="shared" si="11"/>
        <v>30</v>
      </c>
      <c r="ET5" s="18">
        <f t="shared" si="11"/>
        <v>31</v>
      </c>
      <c r="EU5" s="18">
        <f t="shared" si="11"/>
        <v>31</v>
      </c>
      <c r="EV5" s="18">
        <f t="shared" si="11"/>
        <v>28</v>
      </c>
      <c r="EW5" s="18">
        <f t="shared" si="11"/>
        <v>31</v>
      </c>
      <c r="EX5" s="18">
        <f t="shared" si="11"/>
        <v>30</v>
      </c>
      <c r="EY5" s="18">
        <f t="shared" si="11"/>
        <v>31</v>
      </c>
      <c r="EZ5" s="18">
        <f t="shared" si="11"/>
        <v>30</v>
      </c>
      <c r="FA5" s="18">
        <f t="shared" si="11"/>
        <v>31</v>
      </c>
      <c r="FB5" s="18">
        <f t="shared" si="11"/>
        <v>31</v>
      </c>
      <c r="FC5" s="18">
        <f t="shared" si="11"/>
        <v>30</v>
      </c>
      <c r="FD5" s="18">
        <f t="shared" si="11"/>
        <v>31</v>
      </c>
      <c r="FE5" s="18">
        <f t="shared" si="11"/>
        <v>30</v>
      </c>
      <c r="FF5" s="18">
        <f t="shared" si="11"/>
        <v>31</v>
      </c>
      <c r="FG5" s="18">
        <f t="shared" si="11"/>
        <v>31</v>
      </c>
      <c r="FH5" s="18">
        <f t="shared" si="11"/>
        <v>29</v>
      </c>
      <c r="FI5" s="18">
        <f t="shared" si="11"/>
        <v>31</v>
      </c>
      <c r="FJ5" s="18">
        <f t="shared" si="11"/>
        <v>30</v>
      </c>
      <c r="FK5" s="18">
        <f t="shared" si="11"/>
        <v>31</v>
      </c>
      <c r="FL5" s="18">
        <f t="shared" si="11"/>
        <v>30</v>
      </c>
      <c r="FM5" s="18">
        <f t="shared" si="11"/>
        <v>31</v>
      </c>
      <c r="FN5" s="18">
        <f t="shared" si="11"/>
        <v>31</v>
      </c>
      <c r="FO5" s="18">
        <f t="shared" si="11"/>
        <v>30</v>
      </c>
      <c r="FP5" s="18">
        <f t="shared" si="11"/>
        <v>31</v>
      </c>
      <c r="FQ5" s="18">
        <f t="shared" si="11"/>
        <v>30</v>
      </c>
      <c r="FR5" s="18">
        <f t="shared" si="11"/>
        <v>31</v>
      </c>
      <c r="FS5" s="18">
        <f t="shared" si="11"/>
        <v>31</v>
      </c>
      <c r="FT5" s="18">
        <f t="shared" si="11"/>
        <v>28</v>
      </c>
      <c r="FU5" s="18">
        <f t="shared" si="11"/>
        <v>31</v>
      </c>
      <c r="FV5" s="18">
        <f t="shared" si="11"/>
        <v>30</v>
      </c>
      <c r="FW5" s="18">
        <f t="shared" si="11"/>
        <v>31</v>
      </c>
      <c r="FX5" s="18">
        <f t="shared" si="11"/>
        <v>30</v>
      </c>
      <c r="FY5" s="18">
        <f t="shared" si="11"/>
        <v>31</v>
      </c>
      <c r="FZ5" s="18">
        <f t="shared" si="11"/>
        <v>31</v>
      </c>
      <c r="GA5" s="18">
        <f t="shared" si="11"/>
        <v>30</v>
      </c>
      <c r="GB5" s="18">
        <f t="shared" si="11"/>
        <v>31</v>
      </c>
      <c r="GC5" s="18">
        <f t="shared" si="11"/>
        <v>30</v>
      </c>
      <c r="GD5" s="18">
        <f t="shared" si="11"/>
        <v>31</v>
      </c>
      <c r="GE5" s="18">
        <f t="shared" si="11"/>
        <v>31</v>
      </c>
    </row>
    <row r="6" spans="1:188" x14ac:dyDescent="0.45">
      <c r="A6" s="2" t="s">
        <v>29</v>
      </c>
      <c r="C6" s="4" t="s">
        <v>35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</row>
    <row r="7" spans="1:188" x14ac:dyDescent="0.45">
      <c r="C7" s="14"/>
    </row>
    <row r="8" spans="1:188" x14ac:dyDescent="0.45">
      <c r="D8" s="19" t="s">
        <v>37</v>
      </c>
      <c r="E8" s="12"/>
      <c r="F8" s="12"/>
    </row>
    <row r="9" spans="1:188" x14ac:dyDescent="0.45">
      <c r="D9" s="10" t="s">
        <v>46</v>
      </c>
      <c r="E9" s="13"/>
      <c r="F9" s="13"/>
      <c r="H9" s="35">
        <f ca="1">IF(H2&gt;EOMONTH(Assumptions!$P$9, 0),0, Assumptions!$G$12*(1+Assumptions!$G$14)^(YEARFRAC('Monthly Model'!$H$2, 'Monthly Model'!H$2)/12)*H$5*Assumptions!$G$9)</f>
        <v>2.8000000000000003</v>
      </c>
      <c r="I9" s="35">
        <f ca="1">IF(I2&gt;EOMONTH(Assumptions!$P$9, 0),0, Assumptions!$G$12*(1+Assumptions!$G$14)^(YEARFRAC('Monthly Model'!$H$2, 'Monthly Model'!I$2)/12)*I$5*Assumptions!$G$9)</f>
        <v>3.0942251069453834</v>
      </c>
      <c r="J9" s="35">
        <f ca="1">IF(J2&gt;EOMONTH(Assumptions!$P$9, 0),0, Assumptions!$G$12*(1+Assumptions!$G$14)^(YEARFRAC('Monthly Model'!$H$2, 'Monthly Model'!J$2)/12)*J$5*Assumptions!$G$9)</f>
        <v>2.9880371621601909</v>
      </c>
      <c r="K9" s="35">
        <f ca="1">IF(K2&gt;EOMONTH(Assumptions!$P$9, 0),0, Assumptions!$G$12*(1+Assumptions!$G$14)^(YEARFRAC('Monthly Model'!$H$2, 'Monthly Model'!K$2)/12)*K$5*Assumptions!$G$9)</f>
        <v>3.0814760986275429</v>
      </c>
      <c r="L9" s="35">
        <f ca="1">IF(L2&gt;EOMONTH(Assumptions!$P$9, 0),0, Assumptions!$G$12*(1+Assumptions!$G$14)^(YEARFRAC('Monthly Model'!$H$2, 'Monthly Model'!L$2)/12)*L$5*Assumptions!$G$9)</f>
        <v>2.9761220274834419</v>
      </c>
      <c r="M9" s="35">
        <f ca="1">IF(M2&gt;EOMONTH(Assumptions!$P$9, 0),0, Assumptions!$G$12*(1+Assumptions!$G$14)^(YEARFRAC('Monthly Model'!$H$2, 'Monthly Model'!M$2)/12)*M$5*Assumptions!$G$9)</f>
        <v>3.0691883656691656</v>
      </c>
      <c r="N9" s="35">
        <f ca="1">IF(N2&gt;EOMONTH(Assumptions!$P$9, 0),0, Assumptions!$G$12*(1+Assumptions!$G$14)^(YEARFRAC('Monthly Model'!$H$2, 'Monthly Model'!N$2)/12)*N$5*Assumptions!$G$9)</f>
        <v>3.0630628859396194</v>
      </c>
      <c r="O9" s="35">
        <f ca="1">IF(O2&gt;EOMONTH(Assumptions!$P$9, 0),0, Assumptions!$G$12*(1+Assumptions!$G$14)^(YEARFRAC('Monthly Model'!$H$2, 'Monthly Model'!O$2)/12)*O$5*Assumptions!$G$9)</f>
        <v>2.9583383529965057</v>
      </c>
      <c r="P9" s="35">
        <f ca="1">IF(P2&gt;EOMONTH(Assumptions!$P$9, 0),0, Assumptions!$G$12*(1+Assumptions!$G$14)^(YEARFRAC('Monthly Model'!$H$2, 'Monthly Model'!P$2)/12)*P$5*Assumptions!$G$9)</f>
        <v>3.0508485777404082</v>
      </c>
      <c r="Q9" s="35">
        <f ca="1">IF(Q2&gt;EOMONTH(Assumptions!$P$9, 0),0, Assumptions!$G$12*(1+Assumptions!$G$14)^(YEARFRAC('Monthly Model'!$H$2, 'Monthly Model'!Q$2)/12)*Q$5*Assumptions!$G$9)</f>
        <v>2.9465416456657767</v>
      </c>
      <c r="R9" s="35">
        <f ca="1">IF(R2&gt;EOMONTH(Assumptions!$P$9, 0),0, Assumptions!$G$12*(1+Assumptions!$G$14)^(YEARFRAC('Monthly Model'!$H$2, 'Monthly Model'!R$2)/12)*R$5*Assumptions!$G$9)</f>
        <v>3.0386829754706337</v>
      </c>
      <c r="S9" s="35">
        <f ca="1">IF(S2&gt;EOMONTH(Assumptions!$P$9, 0),0, Assumptions!$G$12*(1+Assumptions!$G$14)^(YEARFRAC('Monthly Model'!$H$2, 'Monthly Model'!S$2)/12)*S$5*Assumptions!$G$9)</f>
        <v>3.0326183783351279</v>
      </c>
      <c r="T9" s="35">
        <f ca="1">IF(T2&gt;EOMONTH(Assumptions!$P$9, 0),0, Assumptions!$G$12*(1+Assumptions!$G$14)^(YEARFRAC('Monthly Model'!$H$2, 'Monthly Model'!T$2)/12)*T$5*Assumptions!$G$9)</f>
        <v>2.8313035697544406</v>
      </c>
      <c r="U9" s="35">
        <f ca="1">IF(U2&gt;EOMONTH(Assumptions!$P$9, 0),0, Assumptions!$G$12*(1+Assumptions!$G$14)^(YEARFRAC('Monthly Model'!$H$2, 'Monthly Model'!U$2)/12)*U$5*Assumptions!$G$9)</f>
        <v>3.0207266238072195</v>
      </c>
      <c r="V9" s="35">
        <f ca="1">IF(V2&gt;EOMONTH(Assumptions!$P$9, 0),0, Assumptions!$G$12*(1+Assumptions!$G$14)^(YEARFRAC('Monthly Model'!$H$2, 'Monthly Model'!V$2)/12)*V$5*Assumptions!$G$9)</f>
        <v>2.9172552702700258</v>
      </c>
      <c r="W9" s="35">
        <f ca="1">IF(W2&gt;EOMONTH(Assumptions!$P$9, 0),0, Assumptions!$G$12*(1+Assumptions!$G$14)^(YEARFRAC('Monthly Model'!$H$2, 'Monthly Model'!W$2)/12)*W$5*Assumptions!$G$9)</f>
        <v>3.0084807855714297</v>
      </c>
      <c r="X9" s="35">
        <f ca="1">IF(X2&gt;EOMONTH(Assumptions!$P$9, 0),0, Assumptions!$G$12*(1+Assumptions!$G$14)^(YEARFRAC('Monthly Model'!$H$2, 'Monthly Model'!X$2)/12)*X$5*Assumptions!$G$9)</f>
        <v>2.9056223863581696</v>
      </c>
      <c r="Y9" s="35">
        <f ca="1">IF(Y2&gt;EOMONTH(Assumptions!$P$9, 0),0, Assumptions!$G$12*(1+Assumptions!$G$14)^(YEARFRAC('Monthly Model'!$H$2, 'Monthly Model'!Y$2)/12)*Y$5*Assumptions!$G$9)</f>
        <v>2.9964841296441054</v>
      </c>
      <c r="Z9" s="35">
        <f ca="1">IF(Z2&gt;EOMONTH(Assumptions!$P$9, 0),0, Assumptions!$G$12*(1+Assumptions!$G$14)^(YEARFRAC('Monthly Model'!$H$2, 'Monthly Model'!Z$2)/12)*Z$5*Assumptions!$G$9)</f>
        <v>2.9905037528769594</v>
      </c>
      <c r="AA9" s="35">
        <f ca="1">IF(AA2&gt;EOMONTH(Assumptions!$P$9, 0),0, Assumptions!$G$12*(1+Assumptions!$G$14)^(YEARFRAC('Monthly Model'!$H$2, 'Monthly Model'!AA$2)/12)*AA$5*Assumptions!$G$9)</f>
        <v>2.8882599790967167</v>
      </c>
      <c r="AB9" s="35">
        <f ca="1">IF(AB2&gt;EOMONTH(Assumptions!$P$9, 0),0, Assumptions!$G$12*(1+Assumptions!$G$14)^(YEARFRAC('Monthly Model'!$H$2, 'Monthly Model'!AB$2)/12)*AB$5*Assumptions!$G$9)</f>
        <v>2.9785787823919563</v>
      </c>
      <c r="AC9" s="35">
        <f ca="1">IF(AC2&gt;EOMONTH(Assumptions!$P$9, 0),0, Assumptions!$G$12*(1+Assumptions!$G$14)^(YEARFRAC('Monthly Model'!$H$2, 'Monthly Model'!AC$2)/12)*AC$5*Assumptions!$G$9)</f>
        <v>2.8767427171736677</v>
      </c>
      <c r="AD9" s="35">
        <f ca="1">IF(AD2&gt;EOMONTH(Assumptions!$P$9, 0),0, Assumptions!$G$12*(1+Assumptions!$G$14)^(YEARFRAC('Monthly Model'!$H$2, 'Monthly Model'!AD$2)/12)*AD$5*Assumptions!$G$9)</f>
        <v>2.9667013640696722</v>
      </c>
      <c r="AE9" s="35">
        <f ca="1">IF(AE2&gt;EOMONTH(Assumptions!$P$9, 0),0, Assumptions!$G$12*(1+Assumptions!$G$14)^(YEARFRAC('Monthly Model'!$H$2, 'Monthly Model'!AE$2)/12)*AE$5*Assumptions!$G$9)</f>
        <v>2.9607804276838521</v>
      </c>
      <c r="AF9" s="35">
        <f ca="1">IF(AF2&gt;EOMONTH(Assumptions!$P$9, 0),0, Assumptions!$G$12*(1+Assumptions!$G$14)^(YEARFRAC('Monthly Model'!$H$2, 'Monthly Model'!AF$2)/12)*AF$5*Assumptions!$G$9)</f>
        <v>2.6689160203914226</v>
      </c>
      <c r="AG9" s="35">
        <f ca="1">IF(AG2&gt;EOMONTH(Assumptions!$P$9, 0),0, Assumptions!$G$12*(1+Assumptions!$G$14)^(YEARFRAC('Monthly Model'!$H$2, 'Monthly Model'!AG$2)/12)*AG$5*Assumptions!$G$9)</f>
        <v>2.9493667709371052</v>
      </c>
      <c r="AH9" s="35">
        <f ca="1">IF(AH2&gt;EOMONTH(Assumptions!$P$9, 0),0, Assumptions!$G$12*(1+Assumptions!$G$14)^(YEARFRAC('Monthly Model'!$H$2, 'Monthly Model'!AH$2)/12)*AH$5*Assumptions!$G$9)</f>
        <v>2.8481500898622341</v>
      </c>
      <c r="AI9" s="35">
        <f ca="1">IF(AI2&gt;EOMONTH(Assumptions!$P$9, 0),0, Assumptions!$G$12*(1+Assumptions!$G$14)^(YEARFRAC('Monthly Model'!$H$2, 'Monthly Model'!AI$2)/12)*AI$5*Assumptions!$G$9)</f>
        <v>2.9372146164572523</v>
      </c>
      <c r="AJ9" s="35">
        <f ca="1">IF(AJ2&gt;EOMONTH(Assumptions!$P$9, 0),0, Assumptions!$G$12*(1+Assumptions!$G$14)^(YEARFRAC('Monthly Model'!$H$2, 'Monthly Model'!AJ$2)/12)*AJ$5*Assumptions!$G$9)</f>
        <v>2.836792770639414</v>
      </c>
      <c r="AK9" s="35">
        <f ca="1">IF(AK2&gt;EOMONTH(Assumptions!$P$9, 0),0, Assumptions!$G$12*(1+Assumptions!$G$14)^(YEARFRAC('Monthly Model'!$H$2, 'Monthly Model'!AK$2)/12)*AK$5*Assumptions!$G$9)</f>
        <v>2.9255021424047869</v>
      </c>
      <c r="AL9" s="35">
        <f ca="1">IF(AL2&gt;EOMONTH(Assumptions!$P$9, 0),0, Assumptions!$G$12*(1+Assumptions!$G$14)^(YEARFRAC('Monthly Model'!$H$2, 'Monthly Model'!AL$2)/12)*AL$5*Assumptions!$G$9)</f>
        <v>2.9196634313395124</v>
      </c>
      <c r="AM9" s="35">
        <f ca="1">IF(AM2&gt;EOMONTH(Assumptions!$P$9, 0),0, Assumptions!$G$12*(1+Assumptions!$G$14)^(YEARFRAC('Monthly Model'!$H$2, 'Monthly Model'!AM$2)/12)*AM$5*Assumptions!$G$9)</f>
        <v>2.819841651446696</v>
      </c>
      <c r="AN9" s="35">
        <f ca="1">IF(AN2&gt;EOMONTH(Assumptions!$P$9, 0),0, Assumptions!$G$12*(1+Assumptions!$G$14)^(YEARFRAC('Monthly Model'!$H$2, 'Monthly Model'!AN$2)/12)*AN$5*Assumptions!$G$9)</f>
        <v>2.9080209446141998</v>
      </c>
      <c r="AO9" s="35">
        <f ca="1">IF(AO2&gt;EOMONTH(Assumptions!$P$9, 0),0, Assumptions!$G$12*(1+Assumptions!$G$14)^(YEARFRAC('Monthly Model'!$H$2, 'Monthly Model'!AO$2)/12)*AO$5*Assumptions!$G$9)</f>
        <v>2.8085972153099634</v>
      </c>
      <c r="AP9" s="35">
        <f ca="1">IF(AP2&gt;EOMONTH(Assumptions!$P$9, 0),0, Assumptions!$G$12*(1+Assumptions!$G$14)^(YEARFRAC('Monthly Model'!$H$2, 'Monthly Model'!AP$2)/12)*AP$5*Assumptions!$G$9)</f>
        <v>2.8964248836158033</v>
      </c>
      <c r="AQ9" s="35">
        <f ca="1">IF(AQ2&gt;EOMONTH(Assumptions!$P$9, 0),0, Assumptions!$G$12*(1+Assumptions!$G$14)^(YEARFRAC('Monthly Model'!$H$2, 'Monthly Model'!AQ$2)/12)*AQ$5*Assumptions!$G$9)</f>
        <v>2.8906442048828858</v>
      </c>
      <c r="AR9" s="35">
        <f ca="1">IF(AR2&gt;EOMONTH(Assumptions!$P$9, 0),0, Assumptions!$G$12*(1+Assumptions!$G$14)^(YEARFRAC('Monthly Model'!$H$2, 'Monthly Model'!AR$2)/12)*AR$5*Assumptions!$G$9)</f>
        <v>2.6056936054858788</v>
      </c>
      <c r="AS9" s="35">
        <f ca="1">IF(AS2&gt;EOMONTH(Assumptions!$P$9, 0),0, Assumptions!$G$12*(1+Assumptions!$G$14)^(YEARFRAC('Monthly Model'!$H$2, 'Monthly Model'!AS$2)/12)*AS$5*Assumptions!$G$9)</f>
        <v>2.8795009196790877</v>
      </c>
      <c r="AT9" s="35">
        <f ca="1">IF(AT2&gt;EOMONTH(Assumptions!$P$9, 0),0, Assumptions!$G$12*(1+Assumptions!$G$14)^(YEARFRAC('Monthly Model'!$H$2, 'Monthly Model'!AT$2)/12)*AT$5*Assumptions!$G$9)</f>
        <v>2.7806819022839218</v>
      </c>
      <c r="AU9" s="35">
        <f ca="1">IF(AU2&gt;EOMONTH(Assumptions!$P$9, 0),0, Assumptions!$G$12*(1+Assumptions!$G$14)^(YEARFRAC('Monthly Model'!$H$2, 'Monthly Model'!AU$2)/12)*AU$5*Assumptions!$G$9)</f>
        <v>2.867636630589772</v>
      </c>
      <c r="AV9" s="35">
        <f ca="1">IF(AV2&gt;EOMONTH(Assumptions!$P$9, 0),0, Assumptions!$G$12*(1+Assumptions!$G$14)^(YEARFRAC('Monthly Model'!$H$2, 'Monthly Model'!AV$2)/12)*AV$5*Assumptions!$G$9)</f>
        <v>2.7695936200568831</v>
      </c>
      <c r="AW9" s="35">
        <f ca="1">IF(AW2&gt;EOMONTH(Assumptions!$P$9, 0),0, Assumptions!$G$12*(1+Assumptions!$G$14)^(YEARFRAC('Monthly Model'!$H$2, 'Monthly Model'!AW$2)/12)*AW$5*Assumptions!$G$9)</f>
        <v>2.8562016065913571</v>
      </c>
      <c r="AX9" s="35">
        <f ca="1">IF(AX2&gt;EOMONTH(Assumptions!$P$9, 0),0, Assumptions!$G$12*(1+Assumptions!$G$14)^(YEARFRAC('Monthly Model'!$H$2, 'Monthly Model'!AX$2)/12)*AX$5*Assumptions!$G$9)</f>
        <v>2.8505012053907102</v>
      </c>
      <c r="AY9" s="35">
        <f ca="1">IF(AY2&gt;EOMONTH(Assumptions!$P$9, 0),0, Assumptions!$G$12*(1+Assumptions!$G$14)^(YEARFRAC('Monthly Model'!$H$2, 'Monthly Model'!AY$2)/12)*AY$5*Assumptions!$G$9)</f>
        <v>2.7530440461666505</v>
      </c>
      <c r="AZ9" s="35">
        <f ca="1">IF(AZ2&gt;EOMONTH(Assumptions!$P$9, 0),0, Assumptions!$G$12*(1+Assumptions!$G$14)^(YEARFRAC('Monthly Model'!$H$2, 'Monthly Model'!AZ$2)/12)*AZ$5*Assumptions!$G$9)</f>
        <v>2.8391345108299531</v>
      </c>
      <c r="BA9" s="35">
        <f ca="1">IF(BA2&gt;EOMONTH(Assumptions!$P$9, 0),0, Assumptions!$G$12*(1+Assumptions!$G$14)^(YEARFRAC('Monthly Model'!$H$2, 'Monthly Model'!BA$2)/12)*BA$5*Assumptions!$G$9)</f>
        <v>2.7420659730032693</v>
      </c>
      <c r="BB9" s="35">
        <f ca="1">IF(BB2&gt;EOMONTH(Assumptions!$P$9, 0),0, Assumptions!$G$12*(1+Assumptions!$G$14)^(YEARFRAC('Monthly Model'!$H$2, 'Monthly Model'!BB$2)/12)*BB$5*Assumptions!$G$9)</f>
        <v>2.8278131422437984</v>
      </c>
      <c r="BC9" s="35">
        <f ca="1">IF(BC2&gt;EOMONTH(Assumptions!$P$9, 0),0, Assumptions!$G$12*(1+Assumptions!$G$14)^(YEARFRAC('Monthly Model'!$H$2, 'Monthly Model'!BC$2)/12)*BC$5*Assumptions!$G$9)</f>
        <v>2.8221693986809999</v>
      </c>
      <c r="BD9" s="35">
        <f ca="1">IF(BD2&gt;EOMONTH(Assumptions!$P$9, 0),0, Assumptions!$G$12*(1+Assumptions!$G$14)^(YEARFRAC('Monthly Model'!$H$2, 'Monthly Model'!BD$2)/12)*BD$5*Assumptions!$G$9)</f>
        <v>2.5439688299649958</v>
      </c>
      <c r="BE9" s="35">
        <f ca="1">IF(BE2&gt;EOMONTH(Assumptions!$P$9, 0),0, Assumptions!$G$12*(1+Assumptions!$G$14)^(YEARFRAC('Monthly Model'!$H$2, 'Monthly Model'!BE$2)/12)*BE$5*Assumptions!$G$9)</f>
        <v>2.8112900803443428</v>
      </c>
      <c r="BF9" s="35">
        <f ca="1">IF(BF2&gt;EOMONTH(Assumptions!$P$9, 0),0, Assumptions!$G$12*(1+Assumptions!$G$14)^(YEARFRAC('Monthly Model'!$H$2, 'Monthly Model'!BF$2)/12)*BF$5*Assumptions!$G$9)</f>
        <v>2.7148119297544948</v>
      </c>
      <c r="BG9" s="35">
        <f ca="1">IF(BG2&gt;EOMONTH(Assumptions!$P$9, 0),0, Assumptions!$G$12*(1+Assumptions!$G$14)^(YEARFRAC('Monthly Model'!$H$2, 'Monthly Model'!BG$2)/12)*BG$5*Assumptions!$G$9)</f>
        <v>2.7997068375680745</v>
      </c>
      <c r="BH9" s="35">
        <f ca="1">IF(BH2&gt;EOMONTH(Assumptions!$P$9, 0),0, Assumptions!$G$12*(1+Assumptions!$G$14)^(YEARFRAC('Monthly Model'!$H$2, 'Monthly Model'!BH$2)/12)*BH$5*Assumptions!$G$9)</f>
        <v>2.7039863114607505</v>
      </c>
      <c r="BI9" s="35">
        <f ca="1">IF(BI2&gt;EOMONTH(Assumptions!$P$9, 0),0, Assumptions!$G$12*(1+Assumptions!$G$14)^(YEARFRAC('Monthly Model'!$H$2, 'Monthly Model'!BI$2)/12)*BI$5*Assumptions!$G$9)</f>
        <v>2.78854269126913</v>
      </c>
      <c r="BJ9" s="35">
        <f ca="1">IF(BJ2&gt;EOMONTH(Assumptions!$P$9, 0),0, Assumptions!$G$12*(1+Assumptions!$G$14)^(YEARFRAC('Monthly Model'!$H$2, 'Monthly Model'!BJ$2)/12)*BJ$5*Assumptions!$G$9)</f>
        <v>2.7829773235903628</v>
      </c>
      <c r="BK9" s="35">
        <f ca="1">IF(BK2&gt;EOMONTH(Assumptions!$P$9, 0),0, Assumptions!$G$12*(1+Assumptions!$G$14)^(YEARFRAC('Monthly Model'!$H$2, 'Monthly Model'!BK$2)/12)*BK$5*Assumptions!$G$9)</f>
        <v>2.687828770897533</v>
      </c>
      <c r="BL9" s="35">
        <f ca="1">IF(BL2&gt;EOMONTH(Assumptions!$P$9, 0),0, Assumptions!$G$12*(1+Assumptions!$G$14)^(YEARFRAC('Monthly Model'!$H$2, 'Monthly Model'!BL$2)/12)*BL$5*Assumptions!$G$9)</f>
        <v>2.7718798881123701</v>
      </c>
      <c r="BM9" s="35">
        <f ca="1">IF(BM2&gt;EOMONTH(Assumptions!$P$9, 0),0, Assumptions!$G$12*(1+Assumptions!$G$14)^(YEARFRAC('Monthly Model'!$H$2, 'Monthly Model'!BM$2)/12)*BM$5*Assumptions!$G$9)</f>
        <v>2.6771107509883927</v>
      </c>
      <c r="BN9" s="35">
        <f ca="1">IF(BN2&gt;EOMONTH(Assumptions!$P$9, 0),0, Assumptions!$G$12*(1+Assumptions!$G$14)^(YEARFRAC('Monthly Model'!$H$2, 'Monthly Model'!BN$2)/12)*BN$5*Assumptions!$G$9)</f>
        <v>2.7608267049080641</v>
      </c>
      <c r="BO9" s="35">
        <f ca="1">IF(BO2&gt;EOMONTH(Assumptions!$P$9, 0),0, Assumptions!$G$12*(1+Assumptions!$G$14)^(YEARFRAC('Monthly Model'!$H$2, 'Monthly Model'!BO$2)/12)*BO$5*Assumptions!$G$9)</f>
        <v>2.7553166527369854</v>
      </c>
      <c r="BP9" s="35">
        <f ca="1">IF(BP2&gt;EOMONTH(Assumptions!$P$9, 0),0, Assumptions!$G$12*(1+Assumptions!$G$14)^(YEARFRAC('Monthly Model'!$H$2, 'Monthly Model'!BP$2)/12)*BP$5*Assumptions!$G$9)</f>
        <v>2.5724100105799712</v>
      </c>
      <c r="BQ9" s="35">
        <f ca="1">IF(BQ2&gt;EOMONTH(Assumptions!$P$9, 0),0, Assumptions!$G$12*(1+Assumptions!$G$14)^(YEARFRAC('Monthly Model'!$H$2, 'Monthly Model'!BQ$2)/12)*BQ$5*Assumptions!$G$9)</f>
        <v>2.7445122767182011</v>
      </c>
      <c r="BR9" s="35">
        <f ca="1">IF(BR2&gt;EOMONTH(Assumptions!$P$9, 0),0, Assumptions!$G$12*(1+Assumptions!$G$14)^(YEARFRAC('Monthly Model'!$H$2, 'Monthly Model'!BR$2)/12)*BR$5*Assumptions!$G$9)</f>
        <v>2.6505023130778764</v>
      </c>
      <c r="BS9" s="35">
        <f ca="1">IF(BS2&gt;EOMONTH(Assumptions!$P$9, 0),0, Assumptions!$G$12*(1+Assumptions!$G$14)^(YEARFRAC('Monthly Model'!$H$2, 'Monthly Model'!BS$2)/12)*BS$5*Assumptions!$G$9)</f>
        <v>2.7333861943008286</v>
      </c>
      <c r="BT9" s="35">
        <f ca="1">IF(BT2&gt;EOMONTH(Assumptions!$P$9, 0),0, Assumptions!$G$12*(1+Assumptions!$G$14)^(YEARFRAC('Monthly Model'!$H$2, 'Monthly Model'!BT$2)/12)*BT$5*Assumptions!$G$9)</f>
        <v>2.6399331366227461</v>
      </c>
      <c r="BU9" s="35">
        <f ca="1">IF(BU2&gt;EOMONTH(Assumptions!$P$9, 0),0, Assumptions!$G$12*(1+Assumptions!$G$14)^(YEARFRAC('Monthly Model'!$H$2, 'Monthly Model'!BU$2)/12)*BU$5*Assumptions!$G$9)</f>
        <v>2.7224865090354973</v>
      </c>
      <c r="BV9" s="35">
        <f ca="1">IF(BV2&gt;EOMONTH(Assumptions!$P$9, 0),0, Assumptions!$G$12*(1+Assumptions!$G$14)^(YEARFRAC('Monthly Model'!$H$2, 'Monthly Model'!BV$2)/12)*BV$5*Assumptions!$G$9)</f>
        <v>2.7170529761472593</v>
      </c>
      <c r="BW9" s="35">
        <f ca="1">IF(BW2&gt;EOMONTH(Assumptions!$P$9, 0),0, Assumptions!$G$12*(1+Assumptions!$G$14)^(YEARFRAC('Monthly Model'!$H$2, 'Monthly Model'!BW$2)/12)*BW$5*Assumptions!$G$9)</f>
        <v>2.6241583427347845</v>
      </c>
      <c r="BX9" s="35">
        <f ca="1">IF(BX2&gt;EOMONTH(Assumptions!$P$9, 0),0, Assumptions!$G$12*(1+Assumptions!$G$14)^(YEARFRAC('Monthly Model'!$H$2, 'Monthly Model'!BX$2)/12)*BX$5*Assumptions!$G$9)</f>
        <v>2.7062184214286522</v>
      </c>
      <c r="BY9" s="35">
        <f ca="1">IF(BY2&gt;EOMONTH(Assumptions!$P$9, 0),0, Assumptions!$G$12*(1+Assumptions!$G$14)^(YEARFRAC('Monthly Model'!$H$2, 'Monthly Model'!BY$2)/12)*BY$5*Assumptions!$G$9)</f>
        <v>2.6136942158280783</v>
      </c>
      <c r="BZ9" s="35">
        <f ca="1">IF(BZ2&gt;EOMONTH(Assumptions!$P$9, 0),0, Assumptions!$G$12*(1+Assumptions!$G$14)^(YEARFRAC('Monthly Model'!$H$2, 'Monthly Model'!BZ$2)/12)*BZ$5*Assumptions!$G$9)</f>
        <v>2.6954270707171006</v>
      </c>
      <c r="CA9" s="35">
        <f ca="1">IF(CA2&gt;EOMONTH(Assumptions!$P$9, 0),0, Assumptions!$G$12*(1+Assumptions!$G$14)^(YEARFRAC('Monthly Model'!$H$2, 'Monthly Model'!CA$2)/12)*CA$5*Assumptions!$G$9)</f>
        <v>2.6900475429993387</v>
      </c>
      <c r="CB9" s="35">
        <f ca="1">IF(CB2&gt;EOMONTH(Assumptions!$P$9, 0),0, Assumptions!$G$12*(1+Assumptions!$G$14)^(YEARFRAC('Monthly Model'!$H$2, 'Monthly Model'!CB$2)/12)*CB$5*Assumptions!$G$9)</f>
        <v>2.4248711305964279</v>
      </c>
      <c r="CC9" s="35">
        <f ca="1">IF(CC2&gt;EOMONTH(Assumptions!$P$9, 0),0, Assumptions!$G$12*(1+Assumptions!$G$14)^(YEARFRAC('Monthly Model'!$H$2, 'Monthly Model'!CC$2)/12)*CC$5*Assumptions!$G$9)</f>
        <v>2.6796775476423234</v>
      </c>
      <c r="CD9" s="35">
        <f ca="1">IF(CD2&gt;EOMONTH(Assumptions!$P$9, 0),0, Assumptions!$G$12*(1+Assumptions!$G$14)^(YEARFRAC('Monthly Model'!$H$2, 'Monthly Model'!CD$2)/12)*CD$5*Assumptions!$G$9)</f>
        <v>2.5877160898826874</v>
      </c>
      <c r="CE9" s="35">
        <f ca="1">IF(CE2&gt;EOMONTH(Assumptions!$P$9, 0),0, Assumptions!$G$12*(1+Assumptions!$G$14)^(YEARFRAC('Monthly Model'!$H$2, 'Monthly Model'!CE$2)/12)*CE$5*Assumptions!$G$9)</f>
        <v>2.6686365825660143</v>
      </c>
      <c r="CF9" s="35">
        <f ca="1">IF(CF2&gt;EOMONTH(Assumptions!$P$9, 0),0, Assumptions!$G$12*(1+Assumptions!$G$14)^(YEARFRAC('Monthly Model'!$H$2, 'Monthly Model'!CF$2)/12)*CF$5*Assumptions!$G$9)</f>
        <v>2.57739728056311</v>
      </c>
      <c r="CG9" s="35">
        <f ca="1">IF(CG2&gt;EOMONTH(Assumptions!$P$9, 0),0, Assumptions!$G$12*(1+Assumptions!$G$14)^(YEARFRAC('Monthly Model'!$H$2, 'Monthly Model'!CG$2)/12)*CG$5*Assumptions!$G$9)</f>
        <v>2.6579950936691414</v>
      </c>
      <c r="CH9" s="35">
        <f ca="1">IF(CH2&gt;EOMONTH(Assumptions!$P$9, 0),0, Assumptions!$G$12*(1+Assumptions!$G$14)^(YEARFRAC('Monthly Model'!$H$2, 'Monthly Model'!CH$2)/12)*CH$5*Assumptions!$G$9)</f>
        <v>2.6526902726129871</v>
      </c>
      <c r="CI9" s="35">
        <f ca="1">IF(CI2&gt;EOMONTH(Assumptions!$P$9, 0),0, Assumptions!$G$12*(1+Assumptions!$G$14)^(YEARFRAC('Monthly Model'!$H$2, 'Monthly Model'!CI$2)/12)*CI$5*Assumptions!$G$9)</f>
        <v>2.5619961666847897</v>
      </c>
      <c r="CJ9" s="35">
        <f ca="1">IF(CJ2&gt;EOMONTH(Assumptions!$P$9, 0),0, Assumptions!$G$12*(1+Assumptions!$G$14)^(YEARFRAC('Monthly Model'!$H$2, 'Monthly Model'!CJ$2)/12)*CJ$5*Assumptions!$G$9)</f>
        <v>2.642112371422817</v>
      </c>
      <c r="CK9" s="35">
        <f ca="1">IF(CK2&gt;EOMONTH(Assumptions!$P$9, 0),0, Assumptions!$G$12*(1+Assumptions!$G$14)^(YEARFRAC('Monthly Model'!$H$2, 'Monthly Model'!CK$2)/12)*CK$5*Assumptions!$G$9)</f>
        <v>2.5517799184553689</v>
      </c>
      <c r="CL9" s="35">
        <f ca="1">IF(CL2&gt;EOMONTH(Assumptions!$P$9, 0),0, Assumptions!$G$12*(1+Assumptions!$G$14)^(YEARFRAC('Monthly Model'!$H$2, 'Monthly Model'!CL$2)/12)*CL$5*Assumptions!$G$9)</f>
        <v>2.6315766508048553</v>
      </c>
      <c r="CM9" s="35">
        <f ca="1">IF(CM2&gt;EOMONTH(Assumptions!$P$9, 0),0, Assumptions!$G$12*(1+Assumptions!$G$14)^(YEARFRAC('Monthly Model'!$H$2, 'Monthly Model'!CM$2)/12)*CM$5*Assumptions!$G$9)</f>
        <v>2.6263245556217889</v>
      </c>
      <c r="CN9" s="35">
        <f ca="1">IF(CN2&gt;EOMONTH(Assumptions!$P$9, 0),0, Assumptions!$G$12*(1+Assumptions!$G$14)^(YEARFRAC('Monthly Model'!$H$2, 'Monthly Model'!CN$2)/12)*CN$5*Assumptions!$G$9)</f>
        <v>2.3674297545697076</v>
      </c>
      <c r="CO9" s="35">
        <f ca="1">IF(CO2&gt;EOMONTH(Assumptions!$P$9, 0),0, Assumptions!$G$12*(1+Assumptions!$G$14)^(YEARFRAC('Monthly Model'!$H$2, 'Monthly Model'!CO$2)/12)*CO$5*Assumptions!$G$9)</f>
        <v>2.6162002091139778</v>
      </c>
      <c r="CP9" s="35">
        <f ca="1">IF(CP2&gt;EOMONTH(Assumptions!$P$9, 0),0, Assumptions!$G$12*(1+Assumptions!$G$14)^(YEARFRAC('Monthly Model'!$H$2, 'Monthly Model'!CP$2)/12)*CP$5*Assumptions!$G$9)</f>
        <v>2.5264171733778813</v>
      </c>
      <c r="CQ9" s="35">
        <f ca="1">IF(CQ2&gt;EOMONTH(Assumptions!$P$9, 0),0, Assumptions!$G$12*(1+Assumptions!$G$14)^(YEARFRAC('Monthly Model'!$H$2, 'Monthly Model'!CQ$2)/12)*CQ$5*Assumptions!$G$9)</f>
        <v>2.6054207871022226</v>
      </c>
      <c r="CR9" s="35">
        <f ca="1">IF(CR2&gt;EOMONTH(Assumptions!$P$9, 0),0, Assumptions!$G$12*(1+Assumptions!$G$14)^(YEARFRAC('Monthly Model'!$H$2, 'Monthly Model'!CR$2)/12)*CR$5*Assumptions!$G$9)</f>
        <v>2.5163428003909383</v>
      </c>
      <c r="CS9" s="35">
        <f ca="1">IF(CS2&gt;EOMONTH(Assumptions!$P$9, 0),0, Assumptions!$G$12*(1+Assumptions!$G$14)^(YEARFRAC('Monthly Model'!$H$2, 'Monthly Model'!CS$2)/12)*CS$5*Assumptions!$G$9)</f>
        <v>2.5950313783086987</v>
      </c>
      <c r="CT9" s="35">
        <f ca="1">IF(CT2&gt;EOMONTH(Assumptions!$P$9, 0),0, Assumptions!$G$12*(1+Assumptions!$G$14)^(YEARFRAC('Monthly Model'!$H$2, 'Monthly Model'!CT$2)/12)*CT$5*Assumptions!$G$9)</f>
        <v>2.5898522201041478</v>
      </c>
      <c r="CU9" s="35">
        <f ca="1">IF(CU2&gt;EOMONTH(Assumptions!$P$9, 0),0, Assumptions!$G$12*(1+Assumptions!$G$14)^(YEARFRAC('Monthly Model'!$H$2, 'Monthly Model'!CU$2)/12)*CU$5*Assumptions!$G$9)</f>
        <v>2.5013065146316684</v>
      </c>
      <c r="CV9" s="35">
        <f ca="1">IF(CV2&gt;EOMONTH(Assumptions!$P$9, 0),0, Assumptions!$G$12*(1+Assumptions!$G$14)^(YEARFRAC('Monthly Model'!$H$2, 'Monthly Model'!CV$2)/12)*CV$5*Assumptions!$G$9)</f>
        <v>2.5795248927247552</v>
      </c>
      <c r="CW9" s="35">
        <f ca="1">IF(CW2&gt;EOMONTH(Assumptions!$P$9, 0),0, Assumptions!$G$12*(1+Assumptions!$G$14)^(YEARFRAC('Monthly Model'!$H$2, 'Monthly Model'!CW$2)/12)*CW$5*Assumptions!$G$9)</f>
        <v>2.4913322732242693</v>
      </c>
      <c r="CX9" s="35">
        <f ca="1">IF(CX2&gt;EOMONTH(Assumptions!$P$9, 0),0, Assumptions!$G$12*(1+Assumptions!$G$14)^(YEARFRAC('Monthly Model'!$H$2, 'Monthly Model'!CX$2)/12)*CX$5*Assumptions!$G$9)</f>
        <v>2.5692387467262829</v>
      </c>
      <c r="CY9" s="35">
        <f ca="1">IF(CY2&gt;EOMONTH(Assumptions!$P$9, 0),0, Assumptions!$G$12*(1+Assumptions!$G$14)^(YEARFRAC('Monthly Model'!$H$2, 'Monthly Model'!CY$2)/12)*CY$5*Assumptions!$G$9)</f>
        <v>2.5641110654019714</v>
      </c>
      <c r="CZ9" s="35">
        <f ca="1">IF(CZ2&gt;EOMONTH(Assumptions!$P$9, 0),0, Assumptions!$G$12*(1+Assumptions!$G$14)^(YEARFRAC('Monthly Model'!$H$2, 'Monthly Model'!CZ$2)/12)*CZ$5*Assumptions!$G$9)</f>
        <v>2.3113490742262388</v>
      </c>
      <c r="DA9" s="35">
        <f ca="1">IF(DA2&gt;EOMONTH(Assumptions!$P$9, 0),0, Assumptions!$G$12*(1+Assumptions!$G$14)^(YEARFRAC('Monthly Model'!$H$2, 'Monthly Model'!DA$2)/12)*DA$5*Assumptions!$G$9)</f>
        <v>2.5542265487092131</v>
      </c>
      <c r="DB9" s="35">
        <f ca="1">IF(DB2&gt;EOMONTH(Assumptions!$P$9, 0),0, Assumptions!$G$12*(1+Assumptions!$G$14)^(YEARFRAC('Monthly Model'!$H$2, 'Monthly Model'!DB$2)/12)*DB$5*Assumptions!$G$9)</f>
        <v>2.4665703316116265</v>
      </c>
      <c r="DC9" s="35">
        <f ca="1">IF(DC2&gt;EOMONTH(Assumptions!$P$9, 0),0, Assumptions!$G$12*(1+Assumptions!$G$14)^(YEARFRAC('Monthly Model'!$H$2, 'Monthly Model'!DC$2)/12)*DC$5*Assumptions!$G$9)</f>
        <v>2.5437024742189474</v>
      </c>
      <c r="DD9" s="35">
        <f ca="1">IF(DD2&gt;EOMONTH(Assumptions!$P$9, 0),0, Assumptions!$G$12*(1+Assumptions!$G$14)^(YEARFRAC('Monthly Model'!$H$2, 'Monthly Model'!DD$2)/12)*DD$5*Assumptions!$G$9)</f>
        <v>2.4567346046457748</v>
      </c>
      <c r="DE9" s="35">
        <f ca="1">IF(DE2&gt;EOMONTH(Assumptions!$P$9, 0),0, Assumptions!$G$12*(1+Assumptions!$G$14)^(YEARFRAC('Monthly Model'!$H$2, 'Monthly Model'!DE$2)/12)*DE$5*Assumptions!$G$9)</f>
        <v>2.5335591741483463</v>
      </c>
      <c r="DF9" s="35">
        <f ca="1">IF(DF2&gt;EOMONTH(Assumptions!$P$9, 0),0, Assumptions!$G$12*(1+Assumptions!$G$14)^(YEARFRAC('Monthly Model'!$H$2, 'Monthly Model'!DF$2)/12)*DF$5*Assumptions!$G$9)</f>
        <v>2.5285027020404605</v>
      </c>
      <c r="DG9" s="35">
        <f ca="1">IF(DG2&gt;EOMONTH(Assumptions!$P$9, 0),0, Assumptions!$G$12*(1+Assumptions!$G$14)^(YEARFRAC('Monthly Model'!$H$2, 'Monthly Model'!DG$2)/12)*DG$5*Assumptions!$G$9)</f>
        <v>2.4420545048023032</v>
      </c>
      <c r="DH9" s="35">
        <f ca="1">IF(DH2&gt;EOMONTH(Assumptions!$P$9, 0),0, Assumptions!$G$12*(1+Assumptions!$G$14)^(YEARFRAC('Monthly Model'!$H$2, 'Monthly Model'!DH$2)/12)*DH$5*Assumptions!$G$9)</f>
        <v>2.518420012773118</v>
      </c>
      <c r="DI9" s="35">
        <f ca="1">IF(DI2&gt;EOMONTH(Assumptions!$P$9, 0),0, Assumptions!$G$12*(1+Assumptions!$G$14)^(YEARFRAC('Monthly Model'!$H$2, 'Monthly Model'!DI$2)/12)*DI$5*Assumptions!$G$9)</f>
        <v>2.4323165374566615</v>
      </c>
      <c r="DJ9" s="35">
        <f ca="1">IF(DJ2&gt;EOMONTH(Assumptions!$P$9, 0),0, Assumptions!$G$12*(1+Assumptions!$G$14)^(YEARFRAC('Monthly Model'!$H$2, 'Monthly Model'!DJ$2)/12)*DJ$5*Assumptions!$G$9)</f>
        <v>2.5083775293646724</v>
      </c>
      <c r="DK9" s="35">
        <f ca="1">IF(DK2&gt;EOMONTH(Assumptions!$P$9, 0),0, Assumptions!$G$12*(1+Assumptions!$G$14)^(YEARFRAC('Monthly Model'!$H$2, 'Monthly Model'!DK$2)/12)*DK$5*Assumptions!$G$9)</f>
        <v>2.503371314730849</v>
      </c>
      <c r="DL9" s="35">
        <f ca="1">IF(DL2&gt;EOMONTH(Assumptions!$P$9, 0),0, Assumptions!$G$12*(1+Assumptions!$G$14)^(YEARFRAC('Monthly Model'!$H$2, 'Monthly Model'!DL$2)/12)*DL$5*Assumptions!$G$9)</f>
        <v>2.3371896017162035</v>
      </c>
      <c r="DM9" s="35">
        <f ca="1">IF(DM2&gt;EOMONTH(Assumptions!$P$9, 0),0, Assumptions!$G$12*(1+Assumptions!$G$14)^(YEARFRAC('Monthly Model'!$H$2, 'Monthly Model'!DM$2)/12)*DM$5*Assumptions!$G$9)</f>
        <v>2.4935548876526319</v>
      </c>
      <c r="DN9" s="35">
        <f ca="1">IF(DN2&gt;EOMONTH(Assumptions!$P$9, 0),0, Assumptions!$G$12*(1+Assumptions!$G$14)^(YEARFRAC('Monthly Model'!$H$2, 'Monthly Model'!DN$2)/12)*DN$5*Assumptions!$G$9)</f>
        <v>2.4081411672215145</v>
      </c>
      <c r="DO9" s="35">
        <f ca="1">IF(DO2&gt;EOMONTH(Assumptions!$P$9, 0),0, Assumptions!$G$12*(1+Assumptions!$G$14)^(YEARFRAC('Monthly Model'!$H$2, 'Monthly Model'!DO$2)/12)*DO$5*Assumptions!$G$9)</f>
        <v>2.4834461709135542</v>
      </c>
      <c r="DP9" s="35">
        <f ca="1">IF(DP2&gt;EOMONTH(Assumptions!$P$9, 0),0, Assumptions!$G$12*(1+Assumptions!$G$14)^(YEARFRAC('Monthly Model'!$H$2, 'Monthly Model'!DP$2)/12)*DP$5*Assumptions!$G$9)</f>
        <v>2.398538433128568</v>
      </c>
      <c r="DQ9" s="35">
        <f ca="1">IF(DQ2&gt;EOMONTH(Assumptions!$P$9, 0),0, Assumptions!$G$12*(1+Assumptions!$G$14)^(YEARFRAC('Monthly Model'!$H$2, 'Monthly Model'!DQ$2)/12)*DQ$5*Assumptions!$G$9)</f>
        <v>2.4735431496380431</v>
      </c>
      <c r="DR9" s="35">
        <f ca="1">IF(DR2&gt;EOMONTH(Assumptions!$P$9, 0),0, Assumptions!$G$12*(1+Assumptions!$G$14)^(YEARFRAC('Monthly Model'!$H$2, 'Monthly Model'!DR$2)/12)*DR$5*Assumptions!$G$9)</f>
        <v>2.4686064573865183</v>
      </c>
      <c r="DS9" s="35">
        <f ca="1">IF(DS2&gt;EOMONTH(Assumptions!$P$9, 0),0, Assumptions!$G$12*(1+Assumptions!$G$14)^(YEARFRAC('Monthly Model'!$H$2, 'Monthly Model'!DS$2)/12)*DS$5*Assumptions!$G$9)</f>
        <v>2.3842060817178181</v>
      </c>
      <c r="DT9" s="35">
        <f ca="1">IF(DT2&gt;EOMONTH(Assumptions!$P$9, 0),0, Assumptions!$G$12*(1+Assumptions!$G$14)^(YEARFRAC('Monthly Model'!$H$2, 'Monthly Model'!DT$2)/12)*DT$5*Assumptions!$G$9)</f>
        <v>2.4587626111398451</v>
      </c>
      <c r="DU9" s="35">
        <f ca="1">IF(DU2&gt;EOMONTH(Assumptions!$P$9, 0),0, Assumptions!$G$12*(1+Assumptions!$G$14)^(YEARFRAC('Monthly Model'!$H$2, 'Monthly Model'!DU$2)/12)*DU$5*Assumptions!$G$9)</f>
        <v>2.3746987914737261</v>
      </c>
      <c r="DV9" s="35">
        <f ca="1">IF(DV2&gt;EOMONTH(Assumptions!$P$9, 0),0, Assumptions!$G$12*(1+Assumptions!$G$14)^(YEARFRAC('Monthly Model'!$H$2, 'Monthly Model'!DV$2)/12)*DV$5*Assumptions!$G$9)</f>
        <v>2.4489580183386277</v>
      </c>
      <c r="DW9" s="35">
        <f ca="1">IF(DW2&gt;EOMONTH(Assumptions!$P$9, 0),0, Assumptions!$G$12*(1+Assumptions!$G$14)^(YEARFRAC('Monthly Model'!$H$2, 'Monthly Model'!DW$2)/12)*DW$5*Assumptions!$G$9)</f>
        <v>2.4440703930407994</v>
      </c>
      <c r="DX9" s="35">
        <f ca="1">IF(DX2&gt;EOMONTH(Assumptions!$P$9, 0),0, Assumptions!$G$12*(1+Assumptions!$G$14)^(YEARFRAC('Monthly Model'!$H$2, 'Monthly Model'!DX$2)/12)*DX$5*Assumptions!$G$9)</f>
        <v>2.2031416331854614</v>
      </c>
      <c r="DY9" s="35">
        <f ca="1">IF(DY2&gt;EOMONTH(Assumptions!$P$9, 0),0, Assumptions!$G$12*(1+Assumptions!$G$14)^(YEARFRAC('Monthly Model'!$H$2, 'Monthly Model'!DY$2)/12)*DY$5*Assumptions!$G$9)</f>
        <v>2.4346486269853966</v>
      </c>
      <c r="DZ9" s="35">
        <f ca="1">IF(DZ2&gt;EOMONTH(Assumptions!$P$9, 0),0, Assumptions!$G$12*(1+Assumptions!$G$14)^(YEARFRAC('Monthly Model'!$H$2, 'Monthly Model'!DZ$2)/12)*DZ$5*Assumptions!$G$9)</f>
        <v>2.3510960976644477</v>
      </c>
      <c r="EA9" s="35">
        <f ca="1">IF(EA2&gt;EOMONTH(Assumptions!$P$9, 0),0, Assumptions!$G$12*(1+Assumptions!$G$14)^(YEARFRAC('Monthly Model'!$H$2, 'Monthly Model'!EA$2)/12)*EA$5*Assumptions!$G$9)</f>
        <v>2.4246172444829455</v>
      </c>
      <c r="EB9" s="35">
        <f ca="1">IF(EB2&gt;EOMONTH(Assumptions!$P$9, 0),0, Assumptions!$G$12*(1+Assumptions!$G$14)^(YEARFRAC('Monthly Model'!$H$2, 'Monthly Model'!EB$2)/12)*EB$5*Assumptions!$G$9)</f>
        <v>2.3417208372103917</v>
      </c>
      <c r="EC9" s="35">
        <f ca="1">IF(EC2&gt;EOMONTH(Assumptions!$P$9, 0),0, Assumptions!$G$12*(1+Assumptions!$G$14)^(YEARFRAC('Monthly Model'!$H$2, 'Monthly Model'!EC$2)/12)*EC$5*Assumptions!$G$9)</f>
        <v>2.4149488101764938</v>
      </c>
      <c r="ED9" s="35">
        <f ca="1">IF(ED2&gt;EOMONTH(Assumptions!$P$9, 0),0, Assumptions!$G$12*(1+Assumptions!$G$14)^(YEARFRAC('Monthly Model'!$H$2, 'Monthly Model'!ED$2)/12)*ED$5*Assumptions!$G$9)</f>
        <v>2.4101290603852803</v>
      </c>
      <c r="EE9" s="35">
        <f ca="1">IF(EE2&gt;EOMONTH(Assumptions!$P$9, 0),0, Assumptions!$G$12*(1+Assumptions!$G$14)^(YEARFRAC('Monthly Model'!$H$2, 'Monthly Model'!EE$2)/12)*EE$5*Assumptions!$G$9)</f>
        <v>2.3277279966199673</v>
      </c>
      <c r="EF9" s="35">
        <f ca="1">IF(EF2&gt;EOMONTH(Assumptions!$P$9, 0),0, Assumptions!$G$12*(1+Assumptions!$G$14)^(YEARFRAC('Monthly Model'!$H$2, 'Monthly Model'!EF$2)/12)*EF$5*Assumptions!$G$9)</f>
        <v>2.4005183993444796</v>
      </c>
      <c r="EG9" s="35">
        <f ca="1">IF(EG2&gt;EOMONTH(Assumptions!$P$9, 0),0, Assumptions!$G$12*(1+Assumptions!$G$14)^(YEARFRAC('Monthly Model'!$H$2, 'Monthly Model'!EG$2)/12)*EG$5*Assumptions!$G$9)</f>
        <v>2.3184459191003843</v>
      </c>
      <c r="EH9" s="35">
        <f ca="1">IF(EH2&gt;EOMONTH(Assumptions!$P$9, 0),0, Assumptions!$G$12*(1+Assumptions!$G$14)^(YEARFRAC('Monthly Model'!$H$2, 'Monthly Model'!EH$2)/12)*EH$5*Assumptions!$G$9)</f>
        <v>2.3909460618968681</v>
      </c>
      <c r="EI9" s="35">
        <f ca="1">IF(EI2&gt;EOMONTH(Assumptions!$P$9, 0),0, Assumptions!$G$12*(1+Assumptions!$G$14)^(YEARFRAC('Monthly Model'!$H$2, 'Monthly Model'!EI$2)/12)*EI$5*Assumptions!$G$9)</f>
        <v>2.3861742167405353</v>
      </c>
      <c r="EJ9" s="35">
        <f ca="1">IF(EJ2&gt;EOMONTH(Assumptions!$P$9, 0),0, Assumptions!$G$12*(1+Assumptions!$G$14)^(YEARFRAC('Monthly Model'!$H$2, 'Monthly Model'!EJ$2)/12)*EJ$5*Assumptions!$G$9)</f>
        <v>2.1509526795560774</v>
      </c>
      <c r="EK9" s="35">
        <f ca="1">IF(EK2&gt;EOMONTH(Assumptions!$P$9, 0),0, Assumptions!$G$12*(1+Assumptions!$G$14)^(YEARFRAC('Monthly Model'!$H$2, 'Monthly Model'!EK$2)/12)*EK$5*Assumptions!$G$9)</f>
        <v>2.3769756374763791</v>
      </c>
      <c r="EL9" s="35">
        <f ca="1">IF(EL2&gt;EOMONTH(Assumptions!$P$9, 0),0, Assumptions!$G$12*(1+Assumptions!$G$14)^(YEARFRAC('Monthly Model'!$H$2, 'Monthly Model'!EL$2)/12)*EL$5*Assumptions!$G$9)</f>
        <v>2.295402335914857</v>
      </c>
      <c r="EM9" s="35">
        <f ca="1">IF(EM2&gt;EOMONTH(Assumptions!$P$9, 0),0, Assumptions!$G$12*(1+Assumptions!$G$14)^(YEARFRAC('Monthly Model'!$H$2, 'Monthly Model'!EM$2)/12)*EM$5*Assumptions!$G$9)</f>
        <v>0</v>
      </c>
      <c r="EN9" s="35">
        <f ca="1">IF(EN2&gt;EOMONTH(Assumptions!$P$9, 0),0, Assumptions!$G$12*(1+Assumptions!$G$14)^(YEARFRAC('Monthly Model'!$H$2, 'Monthly Model'!EN$2)/12)*EN$5*Assumptions!$G$9)</f>
        <v>0</v>
      </c>
      <c r="EO9" s="35">
        <f ca="1">IF(EO2&gt;EOMONTH(Assumptions!$P$9, 0),0, Assumptions!$G$12*(1+Assumptions!$G$14)^(YEARFRAC('Monthly Model'!$H$2, 'Monthly Model'!EO$2)/12)*EO$5*Assumptions!$G$9)</f>
        <v>0</v>
      </c>
      <c r="EP9" s="35">
        <f ca="1">IF(EP2&gt;EOMONTH(Assumptions!$P$9, 0),0, Assumptions!$G$12*(1+Assumptions!$G$14)^(YEARFRAC('Monthly Model'!$H$2, 'Monthly Model'!EP$2)/12)*EP$5*Assumptions!$G$9)</f>
        <v>0</v>
      </c>
      <c r="EQ9" s="35">
        <f ca="1">IF(EQ2&gt;EOMONTH(Assumptions!$P$9, 0),0, Assumptions!$G$12*(1+Assumptions!$G$14)^(YEARFRAC('Monthly Model'!$H$2, 'Monthly Model'!EQ$2)/12)*EQ$5*Assumptions!$G$9)</f>
        <v>0</v>
      </c>
      <c r="ER9" s="35">
        <f ca="1">IF(ER2&gt;EOMONTH(Assumptions!$P$9, 0),0, Assumptions!$G$12*(1+Assumptions!$G$14)^(YEARFRAC('Monthly Model'!$H$2, 'Monthly Model'!ER$2)/12)*ER$5*Assumptions!$G$9)</f>
        <v>0</v>
      </c>
      <c r="ES9" s="35">
        <f ca="1">IF(ES2&gt;EOMONTH(Assumptions!$P$9, 0),0, Assumptions!$G$12*(1+Assumptions!$G$14)^(YEARFRAC('Monthly Model'!$H$2, 'Monthly Model'!ES$2)/12)*ES$5*Assumptions!$G$9)</f>
        <v>0</v>
      </c>
      <c r="ET9" s="35">
        <f ca="1">IF(ET2&gt;EOMONTH(Assumptions!$P$9, 0),0, Assumptions!$G$12*(1+Assumptions!$G$14)^(YEARFRAC('Monthly Model'!$H$2, 'Monthly Model'!ET$2)/12)*ET$5*Assumptions!$G$9)</f>
        <v>0</v>
      </c>
      <c r="EU9" s="35">
        <f ca="1">IF(EU2&gt;EOMONTH(Assumptions!$P$9, 0),0, Assumptions!$G$12*(1+Assumptions!$G$14)^(YEARFRAC('Monthly Model'!$H$2, 'Monthly Model'!EU$2)/12)*EU$5*Assumptions!$G$9)</f>
        <v>0</v>
      </c>
      <c r="EV9" s="35">
        <f ca="1">IF(EV2&gt;EOMONTH(Assumptions!$P$9, 0),0, Assumptions!$G$12*(1+Assumptions!$G$14)^(YEARFRAC('Monthly Model'!$H$2, 'Monthly Model'!EV$2)/12)*EV$5*Assumptions!$G$9)</f>
        <v>0</v>
      </c>
      <c r="EW9" s="35">
        <f ca="1">IF(EW2&gt;EOMONTH(Assumptions!$P$9, 0),0, Assumptions!$G$12*(1+Assumptions!$G$14)^(YEARFRAC('Monthly Model'!$H$2, 'Monthly Model'!EW$2)/12)*EW$5*Assumptions!$G$9)</f>
        <v>0</v>
      </c>
      <c r="EX9" s="35">
        <f ca="1">IF(EX2&gt;EOMONTH(Assumptions!$P$9, 0),0, Assumptions!$G$12*(1+Assumptions!$G$14)^(YEARFRAC('Monthly Model'!$H$2, 'Monthly Model'!EX$2)/12)*EX$5*Assumptions!$G$9)</f>
        <v>0</v>
      </c>
      <c r="EY9" s="35">
        <f ca="1">IF(EY2&gt;EOMONTH(Assumptions!$P$9, 0),0, Assumptions!$G$12*(1+Assumptions!$G$14)^(YEARFRAC('Monthly Model'!$H$2, 'Monthly Model'!EY$2)/12)*EY$5*Assumptions!$G$9)</f>
        <v>0</v>
      </c>
      <c r="EZ9" s="35">
        <f ca="1">IF(EZ2&gt;EOMONTH(Assumptions!$P$9, 0),0, Assumptions!$G$12*(1+Assumptions!$G$14)^(YEARFRAC('Monthly Model'!$H$2, 'Monthly Model'!EZ$2)/12)*EZ$5*Assumptions!$G$9)</f>
        <v>0</v>
      </c>
      <c r="FA9" s="35">
        <f ca="1">IF(FA2&gt;EOMONTH(Assumptions!$P$9, 0),0, Assumptions!$G$12*(1+Assumptions!$G$14)^(YEARFRAC('Monthly Model'!$H$2, 'Monthly Model'!FA$2)/12)*FA$5*Assumptions!$G$9)</f>
        <v>0</v>
      </c>
      <c r="FB9" s="35">
        <f ca="1">IF(FB2&gt;EOMONTH(Assumptions!$P$9, 0),0, Assumptions!$G$12*(1+Assumptions!$G$14)^(YEARFRAC('Monthly Model'!$H$2, 'Monthly Model'!FB$2)/12)*FB$5*Assumptions!$G$9)</f>
        <v>0</v>
      </c>
      <c r="FC9" s="35">
        <f ca="1">IF(FC2&gt;EOMONTH(Assumptions!$P$9, 0),0, Assumptions!$G$12*(1+Assumptions!$G$14)^(YEARFRAC('Monthly Model'!$H$2, 'Monthly Model'!FC$2)/12)*FC$5*Assumptions!$G$9)</f>
        <v>0</v>
      </c>
      <c r="FD9" s="35">
        <f ca="1">IF(FD2&gt;EOMONTH(Assumptions!$P$9, 0),0, Assumptions!$G$12*(1+Assumptions!$G$14)^(YEARFRAC('Monthly Model'!$H$2, 'Monthly Model'!FD$2)/12)*FD$5*Assumptions!$G$9)</f>
        <v>0</v>
      </c>
      <c r="FE9" s="35">
        <f ca="1">IF(FE2&gt;EOMONTH(Assumptions!$P$9, 0),0, Assumptions!$G$12*(1+Assumptions!$G$14)^(YEARFRAC('Monthly Model'!$H$2, 'Monthly Model'!FE$2)/12)*FE$5*Assumptions!$G$9)</f>
        <v>0</v>
      </c>
      <c r="FF9" s="35">
        <f ca="1">IF(FF2&gt;EOMONTH(Assumptions!$P$9, 0),0, Assumptions!$G$12*(1+Assumptions!$G$14)^(YEARFRAC('Monthly Model'!$H$2, 'Monthly Model'!FF$2)/12)*FF$5*Assumptions!$G$9)</f>
        <v>0</v>
      </c>
      <c r="FG9" s="35">
        <f ca="1">IF(FG2&gt;EOMONTH(Assumptions!$P$9, 0),0, Assumptions!$G$12*(1+Assumptions!$G$14)^(YEARFRAC('Monthly Model'!$H$2, 'Monthly Model'!FG$2)/12)*FG$5*Assumptions!$G$9)</f>
        <v>0</v>
      </c>
      <c r="FH9" s="35">
        <f ca="1">IF(FH2&gt;EOMONTH(Assumptions!$P$9, 0),0, Assumptions!$G$12*(1+Assumptions!$G$14)^(YEARFRAC('Monthly Model'!$H$2, 'Monthly Model'!FH$2)/12)*FH$5*Assumptions!$G$9)</f>
        <v>0</v>
      </c>
      <c r="FI9" s="35">
        <f ca="1">IF(FI2&gt;EOMONTH(Assumptions!$P$9, 0),0, Assumptions!$G$12*(1+Assumptions!$G$14)^(YEARFRAC('Monthly Model'!$H$2, 'Monthly Model'!FI$2)/12)*FI$5*Assumptions!$G$9)</f>
        <v>0</v>
      </c>
      <c r="FJ9" s="35">
        <f ca="1">IF(FJ2&gt;EOMONTH(Assumptions!$P$9, 0),0, Assumptions!$G$12*(1+Assumptions!$G$14)^(YEARFRAC('Monthly Model'!$H$2, 'Monthly Model'!FJ$2)/12)*FJ$5*Assumptions!$G$9)</f>
        <v>0</v>
      </c>
      <c r="FK9" s="35">
        <f ca="1">IF(FK2&gt;EOMONTH(Assumptions!$P$9, 0),0, Assumptions!$G$12*(1+Assumptions!$G$14)^(YEARFRAC('Monthly Model'!$H$2, 'Monthly Model'!FK$2)/12)*FK$5*Assumptions!$G$9)</f>
        <v>0</v>
      </c>
      <c r="FL9" s="35">
        <f ca="1">IF(FL2&gt;EOMONTH(Assumptions!$P$9, 0),0, Assumptions!$G$12*(1+Assumptions!$G$14)^(YEARFRAC('Monthly Model'!$H$2, 'Monthly Model'!FL$2)/12)*FL$5*Assumptions!$G$9)</f>
        <v>0</v>
      </c>
      <c r="FM9" s="35">
        <f ca="1">IF(FM2&gt;EOMONTH(Assumptions!$P$9, 0),0, Assumptions!$G$12*(1+Assumptions!$G$14)^(YEARFRAC('Monthly Model'!$H$2, 'Monthly Model'!FM$2)/12)*FM$5*Assumptions!$G$9)</f>
        <v>0</v>
      </c>
      <c r="FN9" s="35">
        <f ca="1">IF(FN2&gt;EOMONTH(Assumptions!$P$9, 0),0, Assumptions!$G$12*(1+Assumptions!$G$14)^(YEARFRAC('Monthly Model'!$H$2, 'Monthly Model'!FN$2)/12)*FN$5*Assumptions!$G$9)</f>
        <v>0</v>
      </c>
      <c r="FO9" s="35">
        <f ca="1">IF(FO2&gt;EOMONTH(Assumptions!$P$9, 0),0, Assumptions!$G$12*(1+Assumptions!$G$14)^(YEARFRAC('Monthly Model'!$H$2, 'Monthly Model'!FO$2)/12)*FO$5*Assumptions!$G$9)</f>
        <v>0</v>
      </c>
      <c r="FP9" s="35">
        <f ca="1">IF(FP2&gt;EOMONTH(Assumptions!$P$9, 0),0, Assumptions!$G$12*(1+Assumptions!$G$14)^(YEARFRAC('Monthly Model'!$H$2, 'Monthly Model'!FP$2)/12)*FP$5*Assumptions!$G$9)</f>
        <v>0</v>
      </c>
      <c r="FQ9" s="35">
        <f ca="1">IF(FQ2&gt;EOMONTH(Assumptions!$P$9, 0),0, Assumptions!$G$12*(1+Assumptions!$G$14)^(YEARFRAC('Monthly Model'!$H$2, 'Monthly Model'!FQ$2)/12)*FQ$5*Assumptions!$G$9)</f>
        <v>0</v>
      </c>
      <c r="FR9" s="35">
        <f ca="1">IF(FR2&gt;EOMONTH(Assumptions!$P$9, 0),0, Assumptions!$G$12*(1+Assumptions!$G$14)^(YEARFRAC('Monthly Model'!$H$2, 'Monthly Model'!FR$2)/12)*FR$5*Assumptions!$G$9)</f>
        <v>0</v>
      </c>
      <c r="FS9" s="35">
        <f ca="1">IF(FS2&gt;EOMONTH(Assumptions!$P$9, 0),0, Assumptions!$G$12*(1+Assumptions!$G$14)^(YEARFRAC('Monthly Model'!$H$2, 'Monthly Model'!FS$2)/12)*FS$5*Assumptions!$G$9)</f>
        <v>0</v>
      </c>
      <c r="FT9" s="35">
        <f ca="1">IF(FT2&gt;EOMONTH(Assumptions!$P$9, 0),0, Assumptions!$G$12*(1+Assumptions!$G$14)^(YEARFRAC('Monthly Model'!$H$2, 'Monthly Model'!FT$2)/12)*FT$5*Assumptions!$G$9)</f>
        <v>0</v>
      </c>
      <c r="FU9" s="35">
        <f ca="1">IF(FU2&gt;EOMONTH(Assumptions!$P$9, 0),0, Assumptions!$G$12*(1+Assumptions!$G$14)^(YEARFRAC('Monthly Model'!$H$2, 'Monthly Model'!FU$2)/12)*FU$5*Assumptions!$G$9)</f>
        <v>0</v>
      </c>
      <c r="FV9" s="35">
        <f ca="1">IF(FV2&gt;EOMONTH(Assumptions!$P$9, 0),0, Assumptions!$G$12*(1+Assumptions!$G$14)^(YEARFRAC('Monthly Model'!$H$2, 'Monthly Model'!FV$2)/12)*FV$5*Assumptions!$G$9)</f>
        <v>0</v>
      </c>
      <c r="FW9" s="35">
        <f ca="1">IF(FW2&gt;EOMONTH(Assumptions!$P$9, 0),0, Assumptions!$G$12*(1+Assumptions!$G$14)^(YEARFRAC('Monthly Model'!$H$2, 'Monthly Model'!FW$2)/12)*FW$5*Assumptions!$G$9)</f>
        <v>0</v>
      </c>
      <c r="FX9" s="35">
        <f ca="1">IF(FX2&gt;EOMONTH(Assumptions!$P$9, 0),0, Assumptions!$G$12*(1+Assumptions!$G$14)^(YEARFRAC('Monthly Model'!$H$2, 'Monthly Model'!FX$2)/12)*FX$5*Assumptions!$G$9)</f>
        <v>0</v>
      </c>
      <c r="FY9" s="35">
        <f ca="1">IF(FY2&gt;EOMONTH(Assumptions!$P$9, 0),0, Assumptions!$G$12*(1+Assumptions!$G$14)^(YEARFRAC('Monthly Model'!$H$2, 'Monthly Model'!FY$2)/12)*FY$5*Assumptions!$G$9)</f>
        <v>0</v>
      </c>
      <c r="FZ9" s="35">
        <f ca="1">IF(FZ2&gt;EOMONTH(Assumptions!$P$9, 0),0, Assumptions!$G$12*(1+Assumptions!$G$14)^(YEARFRAC('Monthly Model'!$H$2, 'Monthly Model'!FZ$2)/12)*FZ$5*Assumptions!$G$9)</f>
        <v>0</v>
      </c>
      <c r="GA9" s="35">
        <f ca="1">IF(GA2&gt;EOMONTH(Assumptions!$P$9, 0),0, Assumptions!$G$12*(1+Assumptions!$G$14)^(YEARFRAC('Monthly Model'!$H$2, 'Monthly Model'!GA$2)/12)*GA$5*Assumptions!$G$9)</f>
        <v>0</v>
      </c>
      <c r="GB9" s="35">
        <f ca="1">IF(GB2&gt;EOMONTH(Assumptions!$P$9, 0),0, Assumptions!$G$12*(1+Assumptions!$G$14)^(YEARFRAC('Monthly Model'!$H$2, 'Monthly Model'!GB$2)/12)*GB$5*Assumptions!$G$9)</f>
        <v>0</v>
      </c>
      <c r="GC9" s="35">
        <f ca="1">IF(GC2&gt;EOMONTH(Assumptions!$P$9, 0),0, Assumptions!$G$12*(1+Assumptions!$G$14)^(YEARFRAC('Monthly Model'!$H$2, 'Monthly Model'!GC$2)/12)*GC$5*Assumptions!$G$9)</f>
        <v>0</v>
      </c>
      <c r="GD9" s="35">
        <f ca="1">IF(GD2&gt;EOMONTH(Assumptions!$P$9, 0),0, Assumptions!$G$12*(1+Assumptions!$G$14)^(YEARFRAC('Monthly Model'!$H$2, 'Monthly Model'!GD$2)/12)*GD$5*Assumptions!$G$9)</f>
        <v>0</v>
      </c>
      <c r="GE9" s="35">
        <f ca="1">IF(GE2&gt;EOMONTH(Assumptions!$P$9, 0),0, Assumptions!$G$12*(1+Assumptions!$G$14)^(YEARFRAC('Monthly Model'!$H$2, 'Monthly Model'!GE$2)/12)*GE$5*Assumptions!$G$9)</f>
        <v>0</v>
      </c>
    </row>
    <row r="10" spans="1:188" x14ac:dyDescent="0.45">
      <c r="D10" s="20" t="s">
        <v>40</v>
      </c>
      <c r="E10" s="21"/>
      <c r="F10" s="21"/>
      <c r="G10" s="22"/>
      <c r="H10" s="36">
        <f ca="1">IF(H2&gt;EOMONTH(Assumptions!$P$9, 0),0,Assumptions!$G$13)</f>
        <v>50</v>
      </c>
      <c r="I10" s="36">
        <f ca="1">IF(I2&gt;EOMONTH(Assumptions!$P$9, 0),0,Assumptions!$G$13)</f>
        <v>50</v>
      </c>
      <c r="J10" s="36">
        <f ca="1">IF(J2&gt;EOMONTH(Assumptions!$P$9, 0),0,Assumptions!$G$13)</f>
        <v>50</v>
      </c>
      <c r="K10" s="36">
        <f ca="1">IF(K2&gt;EOMONTH(Assumptions!$P$9, 0),0,Assumptions!$G$13)</f>
        <v>50</v>
      </c>
      <c r="L10" s="36">
        <f ca="1">IF(L2&gt;EOMONTH(Assumptions!$P$9, 0),0,Assumptions!$G$13)</f>
        <v>50</v>
      </c>
      <c r="M10" s="36">
        <f ca="1">IF(M2&gt;EOMONTH(Assumptions!$P$9, 0),0,Assumptions!$G$13)</f>
        <v>50</v>
      </c>
      <c r="N10" s="36">
        <f ca="1">IF(N2&gt;EOMONTH(Assumptions!$P$9, 0),0,Assumptions!$G$13)</f>
        <v>50</v>
      </c>
      <c r="O10" s="36">
        <f ca="1">IF(O2&gt;EOMONTH(Assumptions!$P$9, 0),0,Assumptions!$G$13)</f>
        <v>50</v>
      </c>
      <c r="P10" s="36">
        <f ca="1">IF(P2&gt;EOMONTH(Assumptions!$P$9, 0),0,Assumptions!$G$13)</f>
        <v>50</v>
      </c>
      <c r="Q10" s="36">
        <f ca="1">IF(Q2&gt;EOMONTH(Assumptions!$P$9, 0),0,Assumptions!$G$13)</f>
        <v>50</v>
      </c>
      <c r="R10" s="36">
        <f ca="1">IF(R2&gt;EOMONTH(Assumptions!$P$9, 0),0,Assumptions!$G$13)</f>
        <v>50</v>
      </c>
      <c r="S10" s="36">
        <f ca="1">IF(S2&gt;EOMONTH(Assumptions!$P$9, 0),0,Assumptions!$G$13)</f>
        <v>50</v>
      </c>
      <c r="T10" s="36">
        <f ca="1">IF(T2&gt;EOMONTH(Assumptions!$P$9, 0),0,Assumptions!$G$13)</f>
        <v>50</v>
      </c>
      <c r="U10" s="36">
        <f ca="1">IF(U2&gt;EOMONTH(Assumptions!$P$9, 0),0,Assumptions!$G$13)</f>
        <v>50</v>
      </c>
      <c r="V10" s="36">
        <f ca="1">IF(V2&gt;EOMONTH(Assumptions!$P$9, 0),0,Assumptions!$G$13)</f>
        <v>50</v>
      </c>
      <c r="W10" s="36">
        <f ca="1">IF(W2&gt;EOMONTH(Assumptions!$P$9, 0),0,Assumptions!$G$13)</f>
        <v>50</v>
      </c>
      <c r="X10" s="36">
        <f ca="1">IF(X2&gt;EOMONTH(Assumptions!$P$9, 0),0,Assumptions!$G$13)</f>
        <v>50</v>
      </c>
      <c r="Y10" s="36">
        <f ca="1">IF(Y2&gt;EOMONTH(Assumptions!$P$9, 0),0,Assumptions!$G$13)</f>
        <v>50</v>
      </c>
      <c r="Z10" s="36">
        <f ca="1">IF(Z2&gt;EOMONTH(Assumptions!$P$9, 0),0,Assumptions!$G$13)</f>
        <v>50</v>
      </c>
      <c r="AA10" s="36">
        <f ca="1">IF(AA2&gt;EOMONTH(Assumptions!$P$9, 0),0,Assumptions!$G$13)</f>
        <v>50</v>
      </c>
      <c r="AB10" s="36">
        <f ca="1">IF(AB2&gt;EOMONTH(Assumptions!$P$9, 0),0,Assumptions!$G$13)</f>
        <v>50</v>
      </c>
      <c r="AC10" s="36">
        <f ca="1">IF(AC2&gt;EOMONTH(Assumptions!$P$9, 0),0,Assumptions!$G$13)</f>
        <v>50</v>
      </c>
      <c r="AD10" s="36">
        <f ca="1">IF(AD2&gt;EOMONTH(Assumptions!$P$9, 0),0,Assumptions!$G$13)</f>
        <v>50</v>
      </c>
      <c r="AE10" s="36">
        <f ca="1">IF(AE2&gt;EOMONTH(Assumptions!$P$9, 0),0,Assumptions!$G$13)</f>
        <v>50</v>
      </c>
      <c r="AF10" s="36">
        <f ca="1">IF(AF2&gt;EOMONTH(Assumptions!$P$9, 0),0,Assumptions!$G$13)</f>
        <v>50</v>
      </c>
      <c r="AG10" s="36">
        <f ca="1">IF(AG2&gt;EOMONTH(Assumptions!$P$9, 0),0,Assumptions!$G$13)</f>
        <v>50</v>
      </c>
      <c r="AH10" s="36">
        <f ca="1">IF(AH2&gt;EOMONTH(Assumptions!$P$9, 0),0,Assumptions!$G$13)</f>
        <v>50</v>
      </c>
      <c r="AI10" s="36">
        <f ca="1">IF(AI2&gt;EOMONTH(Assumptions!$P$9, 0),0,Assumptions!$G$13)</f>
        <v>50</v>
      </c>
      <c r="AJ10" s="36">
        <f ca="1">IF(AJ2&gt;EOMONTH(Assumptions!$P$9, 0),0,Assumptions!$G$13)</f>
        <v>50</v>
      </c>
      <c r="AK10" s="36">
        <f ca="1">IF(AK2&gt;EOMONTH(Assumptions!$P$9, 0),0,Assumptions!$G$13)</f>
        <v>50</v>
      </c>
      <c r="AL10" s="36">
        <f ca="1">IF(AL2&gt;EOMONTH(Assumptions!$P$9, 0),0,Assumptions!$G$13)</f>
        <v>50</v>
      </c>
      <c r="AM10" s="36">
        <f ca="1">IF(AM2&gt;EOMONTH(Assumptions!$P$9, 0),0,Assumptions!$G$13)</f>
        <v>50</v>
      </c>
      <c r="AN10" s="36">
        <f ca="1">IF(AN2&gt;EOMONTH(Assumptions!$P$9, 0),0,Assumptions!$G$13)</f>
        <v>50</v>
      </c>
      <c r="AO10" s="36">
        <f ca="1">IF(AO2&gt;EOMONTH(Assumptions!$P$9, 0),0,Assumptions!$G$13)</f>
        <v>50</v>
      </c>
      <c r="AP10" s="36">
        <f ca="1">IF(AP2&gt;EOMONTH(Assumptions!$P$9, 0),0,Assumptions!$G$13)</f>
        <v>50</v>
      </c>
      <c r="AQ10" s="36">
        <f ca="1">IF(AQ2&gt;EOMONTH(Assumptions!$P$9, 0),0,Assumptions!$G$13)</f>
        <v>50</v>
      </c>
      <c r="AR10" s="36">
        <f ca="1">IF(AR2&gt;EOMONTH(Assumptions!$P$9, 0),0,Assumptions!$G$13)</f>
        <v>50</v>
      </c>
      <c r="AS10" s="36">
        <f ca="1">IF(AS2&gt;EOMONTH(Assumptions!$P$9, 0),0,Assumptions!$G$13)</f>
        <v>50</v>
      </c>
      <c r="AT10" s="36">
        <f ca="1">IF(AT2&gt;EOMONTH(Assumptions!$P$9, 0),0,Assumptions!$G$13)</f>
        <v>50</v>
      </c>
      <c r="AU10" s="36">
        <f ca="1">IF(AU2&gt;EOMONTH(Assumptions!$P$9, 0),0,Assumptions!$G$13)</f>
        <v>50</v>
      </c>
      <c r="AV10" s="36">
        <f ca="1">IF(AV2&gt;EOMONTH(Assumptions!$P$9, 0),0,Assumptions!$G$13)</f>
        <v>50</v>
      </c>
      <c r="AW10" s="36">
        <f ca="1">IF(AW2&gt;EOMONTH(Assumptions!$P$9, 0),0,Assumptions!$G$13)</f>
        <v>50</v>
      </c>
      <c r="AX10" s="36">
        <f ca="1">IF(AX2&gt;EOMONTH(Assumptions!$P$9, 0),0,Assumptions!$G$13)</f>
        <v>50</v>
      </c>
      <c r="AY10" s="36">
        <f ca="1">IF(AY2&gt;EOMONTH(Assumptions!$P$9, 0),0,Assumptions!$G$13)</f>
        <v>50</v>
      </c>
      <c r="AZ10" s="36">
        <f ca="1">IF(AZ2&gt;EOMONTH(Assumptions!$P$9, 0),0,Assumptions!$G$13)</f>
        <v>50</v>
      </c>
      <c r="BA10" s="36">
        <f ca="1">IF(BA2&gt;EOMONTH(Assumptions!$P$9, 0),0,Assumptions!$G$13)</f>
        <v>50</v>
      </c>
      <c r="BB10" s="36">
        <f ca="1">IF(BB2&gt;EOMONTH(Assumptions!$P$9, 0),0,Assumptions!$G$13)</f>
        <v>50</v>
      </c>
      <c r="BC10" s="36">
        <f ca="1">IF(BC2&gt;EOMONTH(Assumptions!$P$9, 0),0,Assumptions!$G$13)</f>
        <v>50</v>
      </c>
      <c r="BD10" s="36">
        <f ca="1">IF(BD2&gt;EOMONTH(Assumptions!$P$9, 0),0,Assumptions!$G$13)</f>
        <v>50</v>
      </c>
      <c r="BE10" s="36">
        <f ca="1">IF(BE2&gt;EOMONTH(Assumptions!$P$9, 0),0,Assumptions!$G$13)</f>
        <v>50</v>
      </c>
      <c r="BF10" s="36">
        <f ca="1">IF(BF2&gt;EOMONTH(Assumptions!$P$9, 0),0,Assumptions!$G$13)</f>
        <v>50</v>
      </c>
      <c r="BG10" s="36">
        <f ca="1">IF(BG2&gt;EOMONTH(Assumptions!$P$9, 0),0,Assumptions!$G$13)</f>
        <v>50</v>
      </c>
      <c r="BH10" s="36">
        <f ca="1">IF(BH2&gt;EOMONTH(Assumptions!$P$9, 0),0,Assumptions!$G$13)</f>
        <v>50</v>
      </c>
      <c r="BI10" s="36">
        <f ca="1">IF(BI2&gt;EOMONTH(Assumptions!$P$9, 0),0,Assumptions!$G$13)</f>
        <v>50</v>
      </c>
      <c r="BJ10" s="36">
        <f ca="1">IF(BJ2&gt;EOMONTH(Assumptions!$P$9, 0),0,Assumptions!$G$13)</f>
        <v>50</v>
      </c>
      <c r="BK10" s="36">
        <f ca="1">IF(BK2&gt;EOMONTH(Assumptions!$P$9, 0),0,Assumptions!$G$13)</f>
        <v>50</v>
      </c>
      <c r="BL10" s="36">
        <f ca="1">IF(BL2&gt;EOMONTH(Assumptions!$P$9, 0),0,Assumptions!$G$13)</f>
        <v>50</v>
      </c>
      <c r="BM10" s="36">
        <f ca="1">IF(BM2&gt;EOMONTH(Assumptions!$P$9, 0),0,Assumptions!$G$13)</f>
        <v>50</v>
      </c>
      <c r="BN10" s="36">
        <f ca="1">IF(BN2&gt;EOMONTH(Assumptions!$P$9, 0),0,Assumptions!$G$13)</f>
        <v>50</v>
      </c>
      <c r="BO10" s="36">
        <f ca="1">IF(BO2&gt;EOMONTH(Assumptions!$P$9, 0),0,Assumptions!$G$13)</f>
        <v>50</v>
      </c>
      <c r="BP10" s="36">
        <f ca="1">IF(BP2&gt;EOMONTH(Assumptions!$P$9, 0),0,Assumptions!$G$13)</f>
        <v>50</v>
      </c>
      <c r="BQ10" s="36">
        <f ca="1">IF(BQ2&gt;EOMONTH(Assumptions!$P$9, 0),0,Assumptions!$G$13)</f>
        <v>50</v>
      </c>
      <c r="BR10" s="36">
        <f ca="1">IF(BR2&gt;EOMONTH(Assumptions!$P$9, 0),0,Assumptions!$G$13)</f>
        <v>50</v>
      </c>
      <c r="BS10" s="36">
        <f ca="1">IF(BS2&gt;EOMONTH(Assumptions!$P$9, 0),0,Assumptions!$G$13)</f>
        <v>50</v>
      </c>
      <c r="BT10" s="36">
        <f ca="1">IF(BT2&gt;EOMONTH(Assumptions!$P$9, 0),0,Assumptions!$G$13)</f>
        <v>50</v>
      </c>
      <c r="BU10" s="36">
        <f ca="1">IF(BU2&gt;EOMONTH(Assumptions!$P$9, 0),0,Assumptions!$G$13)</f>
        <v>50</v>
      </c>
      <c r="BV10" s="36">
        <f ca="1">IF(BV2&gt;EOMONTH(Assumptions!$P$9, 0),0,Assumptions!$G$13)</f>
        <v>50</v>
      </c>
      <c r="BW10" s="36">
        <f ca="1">IF(BW2&gt;EOMONTH(Assumptions!$P$9, 0),0,Assumptions!$G$13)</f>
        <v>50</v>
      </c>
      <c r="BX10" s="36">
        <f ca="1">IF(BX2&gt;EOMONTH(Assumptions!$P$9, 0),0,Assumptions!$G$13)</f>
        <v>50</v>
      </c>
      <c r="BY10" s="36">
        <f ca="1">IF(BY2&gt;EOMONTH(Assumptions!$P$9, 0),0,Assumptions!$G$13)</f>
        <v>50</v>
      </c>
      <c r="BZ10" s="36">
        <f ca="1">IF(BZ2&gt;EOMONTH(Assumptions!$P$9, 0),0,Assumptions!$G$13)</f>
        <v>50</v>
      </c>
      <c r="CA10" s="36">
        <f ca="1">IF(CA2&gt;EOMONTH(Assumptions!$P$9, 0),0,Assumptions!$G$13)</f>
        <v>50</v>
      </c>
      <c r="CB10" s="36">
        <f ca="1">IF(CB2&gt;EOMONTH(Assumptions!$P$9, 0),0,Assumptions!$G$13)</f>
        <v>50</v>
      </c>
      <c r="CC10" s="36">
        <f ca="1">IF(CC2&gt;EOMONTH(Assumptions!$P$9, 0),0,Assumptions!$G$13)</f>
        <v>50</v>
      </c>
      <c r="CD10" s="36">
        <f ca="1">IF(CD2&gt;EOMONTH(Assumptions!$P$9, 0),0,Assumptions!$G$13)</f>
        <v>50</v>
      </c>
      <c r="CE10" s="36">
        <f ca="1">IF(CE2&gt;EOMONTH(Assumptions!$P$9, 0),0,Assumptions!$G$13)</f>
        <v>50</v>
      </c>
      <c r="CF10" s="36">
        <f ca="1">IF(CF2&gt;EOMONTH(Assumptions!$P$9, 0),0,Assumptions!$G$13)</f>
        <v>50</v>
      </c>
      <c r="CG10" s="36">
        <f ca="1">IF(CG2&gt;EOMONTH(Assumptions!$P$9, 0),0,Assumptions!$G$13)</f>
        <v>50</v>
      </c>
      <c r="CH10" s="36">
        <f ca="1">IF(CH2&gt;EOMONTH(Assumptions!$P$9, 0),0,Assumptions!$G$13)</f>
        <v>50</v>
      </c>
      <c r="CI10" s="36">
        <f ca="1">IF(CI2&gt;EOMONTH(Assumptions!$P$9, 0),0,Assumptions!$G$13)</f>
        <v>50</v>
      </c>
      <c r="CJ10" s="36">
        <f ca="1">IF(CJ2&gt;EOMONTH(Assumptions!$P$9, 0),0,Assumptions!$G$13)</f>
        <v>50</v>
      </c>
      <c r="CK10" s="36">
        <f ca="1">IF(CK2&gt;EOMONTH(Assumptions!$P$9, 0),0,Assumptions!$G$13)</f>
        <v>50</v>
      </c>
      <c r="CL10" s="36">
        <f ca="1">IF(CL2&gt;EOMONTH(Assumptions!$P$9, 0),0,Assumptions!$G$13)</f>
        <v>50</v>
      </c>
      <c r="CM10" s="36">
        <f ca="1">IF(CM2&gt;EOMONTH(Assumptions!$P$9, 0),0,Assumptions!$G$13)</f>
        <v>50</v>
      </c>
      <c r="CN10" s="36">
        <f ca="1">IF(CN2&gt;EOMONTH(Assumptions!$P$9, 0),0,Assumptions!$G$13)</f>
        <v>50</v>
      </c>
      <c r="CO10" s="36">
        <f ca="1">IF(CO2&gt;EOMONTH(Assumptions!$P$9, 0),0,Assumptions!$G$13)</f>
        <v>50</v>
      </c>
      <c r="CP10" s="36">
        <f ca="1">IF(CP2&gt;EOMONTH(Assumptions!$P$9, 0),0,Assumptions!$G$13)</f>
        <v>50</v>
      </c>
      <c r="CQ10" s="36">
        <f ca="1">IF(CQ2&gt;EOMONTH(Assumptions!$P$9, 0),0,Assumptions!$G$13)</f>
        <v>50</v>
      </c>
      <c r="CR10" s="36">
        <f ca="1">IF(CR2&gt;EOMONTH(Assumptions!$P$9, 0),0,Assumptions!$G$13)</f>
        <v>50</v>
      </c>
      <c r="CS10" s="36">
        <f ca="1">IF(CS2&gt;EOMONTH(Assumptions!$P$9, 0),0,Assumptions!$G$13)</f>
        <v>50</v>
      </c>
      <c r="CT10" s="36">
        <f ca="1">IF(CT2&gt;EOMONTH(Assumptions!$P$9, 0),0,Assumptions!$G$13)</f>
        <v>50</v>
      </c>
      <c r="CU10" s="36">
        <f ca="1">IF(CU2&gt;EOMONTH(Assumptions!$P$9, 0),0,Assumptions!$G$13)</f>
        <v>50</v>
      </c>
      <c r="CV10" s="36">
        <f ca="1">IF(CV2&gt;EOMONTH(Assumptions!$P$9, 0),0,Assumptions!$G$13)</f>
        <v>50</v>
      </c>
      <c r="CW10" s="36">
        <f ca="1">IF(CW2&gt;EOMONTH(Assumptions!$P$9, 0),0,Assumptions!$G$13)</f>
        <v>50</v>
      </c>
      <c r="CX10" s="36">
        <f ca="1">IF(CX2&gt;EOMONTH(Assumptions!$P$9, 0),0,Assumptions!$G$13)</f>
        <v>50</v>
      </c>
      <c r="CY10" s="36">
        <f ca="1">IF(CY2&gt;EOMONTH(Assumptions!$P$9, 0),0,Assumptions!$G$13)</f>
        <v>50</v>
      </c>
      <c r="CZ10" s="36">
        <f ca="1">IF(CZ2&gt;EOMONTH(Assumptions!$P$9, 0),0,Assumptions!$G$13)</f>
        <v>50</v>
      </c>
      <c r="DA10" s="36">
        <f ca="1">IF(DA2&gt;EOMONTH(Assumptions!$P$9, 0),0,Assumptions!$G$13)</f>
        <v>50</v>
      </c>
      <c r="DB10" s="36">
        <f ca="1">IF(DB2&gt;EOMONTH(Assumptions!$P$9, 0),0,Assumptions!$G$13)</f>
        <v>50</v>
      </c>
      <c r="DC10" s="36">
        <f ca="1">IF(DC2&gt;EOMONTH(Assumptions!$P$9, 0),0,Assumptions!$G$13)</f>
        <v>50</v>
      </c>
      <c r="DD10" s="36">
        <f ca="1">IF(DD2&gt;EOMONTH(Assumptions!$P$9, 0),0,Assumptions!$G$13)</f>
        <v>50</v>
      </c>
      <c r="DE10" s="36">
        <f ca="1">IF(DE2&gt;EOMONTH(Assumptions!$P$9, 0),0,Assumptions!$G$13)</f>
        <v>50</v>
      </c>
      <c r="DF10" s="36">
        <f ca="1">IF(DF2&gt;EOMONTH(Assumptions!$P$9, 0),0,Assumptions!$G$13)</f>
        <v>50</v>
      </c>
      <c r="DG10" s="36">
        <f ca="1">IF(DG2&gt;EOMONTH(Assumptions!$P$9, 0),0,Assumptions!$G$13)</f>
        <v>50</v>
      </c>
      <c r="DH10" s="36">
        <f ca="1">IF(DH2&gt;EOMONTH(Assumptions!$P$9, 0),0,Assumptions!$G$13)</f>
        <v>50</v>
      </c>
      <c r="DI10" s="36">
        <f ca="1">IF(DI2&gt;EOMONTH(Assumptions!$P$9, 0),0,Assumptions!$G$13)</f>
        <v>50</v>
      </c>
      <c r="DJ10" s="36">
        <f ca="1">IF(DJ2&gt;EOMONTH(Assumptions!$P$9, 0),0,Assumptions!$G$13)</f>
        <v>50</v>
      </c>
      <c r="DK10" s="36">
        <f ca="1">IF(DK2&gt;EOMONTH(Assumptions!$P$9, 0),0,Assumptions!$G$13)</f>
        <v>50</v>
      </c>
      <c r="DL10" s="36">
        <f ca="1">IF(DL2&gt;EOMONTH(Assumptions!$P$9, 0),0,Assumptions!$G$13)</f>
        <v>50</v>
      </c>
      <c r="DM10" s="36">
        <f ca="1">IF(DM2&gt;EOMONTH(Assumptions!$P$9, 0),0,Assumptions!$G$13)</f>
        <v>50</v>
      </c>
      <c r="DN10" s="36">
        <f ca="1">IF(DN2&gt;EOMONTH(Assumptions!$P$9, 0),0,Assumptions!$G$13)</f>
        <v>50</v>
      </c>
      <c r="DO10" s="36">
        <f ca="1">IF(DO2&gt;EOMONTH(Assumptions!$P$9, 0),0,Assumptions!$G$13)</f>
        <v>50</v>
      </c>
      <c r="DP10" s="36">
        <f ca="1">IF(DP2&gt;EOMONTH(Assumptions!$P$9, 0),0,Assumptions!$G$13)</f>
        <v>50</v>
      </c>
      <c r="DQ10" s="36">
        <f ca="1">IF(DQ2&gt;EOMONTH(Assumptions!$P$9, 0),0,Assumptions!$G$13)</f>
        <v>50</v>
      </c>
      <c r="DR10" s="36">
        <f ca="1">IF(DR2&gt;EOMONTH(Assumptions!$P$9, 0),0,Assumptions!$G$13)</f>
        <v>50</v>
      </c>
      <c r="DS10" s="36">
        <f ca="1">IF(DS2&gt;EOMONTH(Assumptions!$P$9, 0),0,Assumptions!$G$13)</f>
        <v>50</v>
      </c>
      <c r="DT10" s="36">
        <f ca="1">IF(DT2&gt;EOMONTH(Assumptions!$P$9, 0),0,Assumptions!$G$13)</f>
        <v>50</v>
      </c>
      <c r="DU10" s="36">
        <f ca="1">IF(DU2&gt;EOMONTH(Assumptions!$P$9, 0),0,Assumptions!$G$13)</f>
        <v>50</v>
      </c>
      <c r="DV10" s="36">
        <f ca="1">IF(DV2&gt;EOMONTH(Assumptions!$P$9, 0),0,Assumptions!$G$13)</f>
        <v>50</v>
      </c>
      <c r="DW10" s="36">
        <f ca="1">IF(DW2&gt;EOMONTH(Assumptions!$P$9, 0),0,Assumptions!$G$13)</f>
        <v>50</v>
      </c>
      <c r="DX10" s="36">
        <f ca="1">IF(DX2&gt;EOMONTH(Assumptions!$P$9, 0),0,Assumptions!$G$13)</f>
        <v>50</v>
      </c>
      <c r="DY10" s="36">
        <f ca="1">IF(DY2&gt;EOMONTH(Assumptions!$P$9, 0),0,Assumptions!$G$13)</f>
        <v>50</v>
      </c>
      <c r="DZ10" s="36">
        <f ca="1">IF(DZ2&gt;EOMONTH(Assumptions!$P$9, 0),0,Assumptions!$G$13)</f>
        <v>50</v>
      </c>
      <c r="EA10" s="36">
        <f ca="1">IF(EA2&gt;EOMONTH(Assumptions!$P$9, 0),0,Assumptions!$G$13)</f>
        <v>50</v>
      </c>
      <c r="EB10" s="36">
        <f ca="1">IF(EB2&gt;EOMONTH(Assumptions!$P$9, 0),0,Assumptions!$G$13)</f>
        <v>50</v>
      </c>
      <c r="EC10" s="36">
        <f ca="1">IF(EC2&gt;EOMONTH(Assumptions!$P$9, 0),0,Assumptions!$G$13)</f>
        <v>50</v>
      </c>
      <c r="ED10" s="36">
        <f ca="1">IF(ED2&gt;EOMONTH(Assumptions!$P$9, 0),0,Assumptions!$G$13)</f>
        <v>50</v>
      </c>
      <c r="EE10" s="36">
        <f ca="1">IF(EE2&gt;EOMONTH(Assumptions!$P$9, 0),0,Assumptions!$G$13)</f>
        <v>50</v>
      </c>
      <c r="EF10" s="36">
        <f ca="1">IF(EF2&gt;EOMONTH(Assumptions!$P$9, 0),0,Assumptions!$G$13)</f>
        <v>50</v>
      </c>
      <c r="EG10" s="36">
        <f ca="1">IF(EG2&gt;EOMONTH(Assumptions!$P$9, 0),0,Assumptions!$G$13)</f>
        <v>50</v>
      </c>
      <c r="EH10" s="36">
        <f ca="1">IF(EH2&gt;EOMONTH(Assumptions!$P$9, 0),0,Assumptions!$G$13)</f>
        <v>50</v>
      </c>
      <c r="EI10" s="36">
        <f ca="1">IF(EI2&gt;EOMONTH(Assumptions!$P$9, 0),0,Assumptions!$G$13)</f>
        <v>50</v>
      </c>
      <c r="EJ10" s="36">
        <f ca="1">IF(EJ2&gt;EOMONTH(Assumptions!$P$9, 0),0,Assumptions!$G$13)</f>
        <v>50</v>
      </c>
      <c r="EK10" s="36">
        <f ca="1">IF(EK2&gt;EOMONTH(Assumptions!$P$9, 0),0,Assumptions!$G$13)</f>
        <v>50</v>
      </c>
      <c r="EL10" s="36">
        <f ca="1">IF(EL2&gt;EOMONTH(Assumptions!$P$9, 0),0,Assumptions!$G$13)</f>
        <v>50</v>
      </c>
      <c r="EM10" s="36">
        <f ca="1">IF(EM2&gt;EOMONTH(Assumptions!$P$9, 0),0,Assumptions!$G$13)</f>
        <v>0</v>
      </c>
      <c r="EN10" s="36">
        <f ca="1">IF(EN2&gt;EOMONTH(Assumptions!$P$9, 0),0,Assumptions!$G$13)</f>
        <v>0</v>
      </c>
      <c r="EO10" s="36">
        <f ca="1">IF(EO2&gt;EOMONTH(Assumptions!$P$9, 0),0,Assumptions!$G$13)</f>
        <v>0</v>
      </c>
      <c r="EP10" s="36">
        <f ca="1">IF(EP2&gt;EOMONTH(Assumptions!$P$9, 0),0,Assumptions!$G$13)</f>
        <v>0</v>
      </c>
      <c r="EQ10" s="36">
        <f ca="1">IF(EQ2&gt;EOMONTH(Assumptions!$P$9, 0),0,Assumptions!$G$13)</f>
        <v>0</v>
      </c>
      <c r="ER10" s="36">
        <f ca="1">IF(ER2&gt;EOMONTH(Assumptions!$P$9, 0),0,Assumptions!$G$13)</f>
        <v>0</v>
      </c>
      <c r="ES10" s="36">
        <f ca="1">IF(ES2&gt;EOMONTH(Assumptions!$P$9, 0),0,Assumptions!$G$13)</f>
        <v>0</v>
      </c>
      <c r="ET10" s="36">
        <f ca="1">IF(ET2&gt;EOMONTH(Assumptions!$P$9, 0),0,Assumptions!$G$13)</f>
        <v>0</v>
      </c>
      <c r="EU10" s="36">
        <f ca="1">IF(EU2&gt;EOMONTH(Assumptions!$P$9, 0),0,Assumptions!$G$13)</f>
        <v>0</v>
      </c>
      <c r="EV10" s="36">
        <f ca="1">IF(EV2&gt;EOMONTH(Assumptions!$P$9, 0),0,Assumptions!$G$13)</f>
        <v>0</v>
      </c>
      <c r="EW10" s="36">
        <f ca="1">IF(EW2&gt;EOMONTH(Assumptions!$P$9, 0),0,Assumptions!$G$13)</f>
        <v>0</v>
      </c>
      <c r="EX10" s="36">
        <f ca="1">IF(EX2&gt;EOMONTH(Assumptions!$P$9, 0),0,Assumptions!$G$13)</f>
        <v>0</v>
      </c>
      <c r="EY10" s="36">
        <f ca="1">IF(EY2&gt;EOMONTH(Assumptions!$P$9, 0),0,Assumptions!$G$13)</f>
        <v>0</v>
      </c>
      <c r="EZ10" s="36">
        <f ca="1">IF(EZ2&gt;EOMONTH(Assumptions!$P$9, 0),0,Assumptions!$G$13)</f>
        <v>0</v>
      </c>
      <c r="FA10" s="36">
        <f ca="1">IF(FA2&gt;EOMONTH(Assumptions!$P$9, 0),0,Assumptions!$G$13)</f>
        <v>0</v>
      </c>
      <c r="FB10" s="36">
        <f ca="1">IF(FB2&gt;EOMONTH(Assumptions!$P$9, 0),0,Assumptions!$G$13)</f>
        <v>0</v>
      </c>
      <c r="FC10" s="36">
        <f ca="1">IF(FC2&gt;EOMONTH(Assumptions!$P$9, 0),0,Assumptions!$G$13)</f>
        <v>0</v>
      </c>
      <c r="FD10" s="36">
        <f ca="1">IF(FD2&gt;EOMONTH(Assumptions!$P$9, 0),0,Assumptions!$G$13)</f>
        <v>0</v>
      </c>
      <c r="FE10" s="36">
        <f ca="1">IF(FE2&gt;EOMONTH(Assumptions!$P$9, 0),0,Assumptions!$G$13)</f>
        <v>0</v>
      </c>
      <c r="FF10" s="36">
        <f ca="1">IF(FF2&gt;EOMONTH(Assumptions!$P$9, 0),0,Assumptions!$G$13)</f>
        <v>0</v>
      </c>
      <c r="FG10" s="36">
        <f ca="1">IF(FG2&gt;EOMONTH(Assumptions!$P$9, 0),0,Assumptions!$G$13)</f>
        <v>0</v>
      </c>
      <c r="FH10" s="36">
        <f ca="1">IF(FH2&gt;EOMONTH(Assumptions!$P$9, 0),0,Assumptions!$G$13)</f>
        <v>0</v>
      </c>
      <c r="FI10" s="36">
        <f ca="1">IF(FI2&gt;EOMONTH(Assumptions!$P$9, 0),0,Assumptions!$G$13)</f>
        <v>0</v>
      </c>
      <c r="FJ10" s="36">
        <f ca="1">IF(FJ2&gt;EOMONTH(Assumptions!$P$9, 0),0,Assumptions!$G$13)</f>
        <v>0</v>
      </c>
      <c r="FK10" s="36">
        <f ca="1">IF(FK2&gt;EOMONTH(Assumptions!$P$9, 0),0,Assumptions!$G$13)</f>
        <v>0</v>
      </c>
      <c r="FL10" s="36">
        <f ca="1">IF(FL2&gt;EOMONTH(Assumptions!$P$9, 0),0,Assumptions!$G$13)</f>
        <v>0</v>
      </c>
      <c r="FM10" s="36">
        <f ca="1">IF(FM2&gt;EOMONTH(Assumptions!$P$9, 0),0,Assumptions!$G$13)</f>
        <v>0</v>
      </c>
      <c r="FN10" s="36">
        <f ca="1">IF(FN2&gt;EOMONTH(Assumptions!$P$9, 0),0,Assumptions!$G$13)</f>
        <v>0</v>
      </c>
      <c r="FO10" s="36">
        <f ca="1">IF(FO2&gt;EOMONTH(Assumptions!$P$9, 0),0,Assumptions!$G$13)</f>
        <v>0</v>
      </c>
      <c r="FP10" s="36">
        <f ca="1">IF(FP2&gt;EOMONTH(Assumptions!$P$9, 0),0,Assumptions!$G$13)</f>
        <v>0</v>
      </c>
      <c r="FQ10" s="36">
        <f ca="1">IF(FQ2&gt;EOMONTH(Assumptions!$P$9, 0),0,Assumptions!$G$13)</f>
        <v>0</v>
      </c>
      <c r="FR10" s="36">
        <f ca="1">IF(FR2&gt;EOMONTH(Assumptions!$P$9, 0),0,Assumptions!$G$13)</f>
        <v>0</v>
      </c>
      <c r="FS10" s="36">
        <f ca="1">IF(FS2&gt;EOMONTH(Assumptions!$P$9, 0),0,Assumptions!$G$13)</f>
        <v>0</v>
      </c>
      <c r="FT10" s="36">
        <f ca="1">IF(FT2&gt;EOMONTH(Assumptions!$P$9, 0),0,Assumptions!$G$13)</f>
        <v>0</v>
      </c>
      <c r="FU10" s="36">
        <f ca="1">IF(FU2&gt;EOMONTH(Assumptions!$P$9, 0),0,Assumptions!$G$13)</f>
        <v>0</v>
      </c>
      <c r="FV10" s="36">
        <f ca="1">IF(FV2&gt;EOMONTH(Assumptions!$P$9, 0),0,Assumptions!$G$13)</f>
        <v>0</v>
      </c>
      <c r="FW10" s="36">
        <f ca="1">IF(FW2&gt;EOMONTH(Assumptions!$P$9, 0),0,Assumptions!$G$13)</f>
        <v>0</v>
      </c>
      <c r="FX10" s="36">
        <f ca="1">IF(FX2&gt;EOMONTH(Assumptions!$P$9, 0),0,Assumptions!$G$13)</f>
        <v>0</v>
      </c>
      <c r="FY10" s="36">
        <f ca="1">IF(FY2&gt;EOMONTH(Assumptions!$P$9, 0),0,Assumptions!$G$13)</f>
        <v>0</v>
      </c>
      <c r="FZ10" s="36">
        <f ca="1">IF(FZ2&gt;EOMONTH(Assumptions!$P$9, 0),0,Assumptions!$G$13)</f>
        <v>0</v>
      </c>
      <c r="GA10" s="36">
        <f ca="1">IF(GA2&gt;EOMONTH(Assumptions!$P$9, 0),0,Assumptions!$G$13)</f>
        <v>0</v>
      </c>
      <c r="GB10" s="36">
        <f ca="1">IF(GB2&gt;EOMONTH(Assumptions!$P$9, 0),0,Assumptions!$G$13)</f>
        <v>0</v>
      </c>
      <c r="GC10" s="36">
        <f ca="1">IF(GC2&gt;EOMONTH(Assumptions!$P$9, 0),0,Assumptions!$G$13)</f>
        <v>0</v>
      </c>
      <c r="GD10" s="36">
        <f ca="1">IF(GD2&gt;EOMONTH(Assumptions!$P$9, 0),0,Assumptions!$G$13)</f>
        <v>0</v>
      </c>
      <c r="GE10" s="36">
        <f ca="1">IF(GE2&gt;EOMONTH(Assumptions!$P$9, 0),0,Assumptions!$G$13)</f>
        <v>0</v>
      </c>
    </row>
    <row r="11" spans="1:188" x14ac:dyDescent="0.45">
      <c r="D11" s="1" t="s">
        <v>45</v>
      </c>
      <c r="E11" s="1"/>
      <c r="F11" s="1"/>
      <c r="G11" s="1"/>
      <c r="H11" s="37">
        <f ca="1">H10*H9</f>
        <v>140</v>
      </c>
      <c r="I11" s="37">
        <f t="shared" ref="I11:BT11" ca="1" si="12">I10*I9</f>
        <v>154.71125534726917</v>
      </c>
      <c r="J11" s="37">
        <f t="shared" ca="1" si="12"/>
        <v>149.40185810800955</v>
      </c>
      <c r="K11" s="37">
        <f t="shared" ca="1" si="12"/>
        <v>154.07380493137714</v>
      </c>
      <c r="L11" s="37">
        <f t="shared" ca="1" si="12"/>
        <v>148.8061013741721</v>
      </c>
      <c r="M11" s="37">
        <f t="shared" ca="1" si="12"/>
        <v>153.45941828345829</v>
      </c>
      <c r="N11" s="37">
        <f t="shared" ca="1" si="12"/>
        <v>153.15314429698097</v>
      </c>
      <c r="O11" s="37">
        <f t="shared" ca="1" si="12"/>
        <v>147.91691764982528</v>
      </c>
      <c r="P11" s="37">
        <f t="shared" ca="1" si="12"/>
        <v>152.54242888702041</v>
      </c>
      <c r="Q11" s="37">
        <f t="shared" ca="1" si="12"/>
        <v>147.32708228328883</v>
      </c>
      <c r="R11" s="37">
        <f t="shared" ca="1" si="12"/>
        <v>151.93414877353169</v>
      </c>
      <c r="S11" s="37">
        <f t="shared" ca="1" si="12"/>
        <v>151.6309189167564</v>
      </c>
      <c r="T11" s="37">
        <f t="shared" ca="1" si="12"/>
        <v>141.56517848772202</v>
      </c>
      <c r="U11" s="37">
        <f t="shared" ca="1" si="12"/>
        <v>151.03633119036098</v>
      </c>
      <c r="V11" s="37">
        <f t="shared" ca="1" si="12"/>
        <v>145.86276351350131</v>
      </c>
      <c r="W11" s="37">
        <f t="shared" ca="1" si="12"/>
        <v>150.42403927857148</v>
      </c>
      <c r="X11" s="37">
        <f t="shared" ca="1" si="12"/>
        <v>145.28111931790849</v>
      </c>
      <c r="Y11" s="37">
        <f t="shared" ca="1" si="12"/>
        <v>149.82420648220526</v>
      </c>
      <c r="Z11" s="37">
        <f t="shared" ca="1" si="12"/>
        <v>149.52518764384797</v>
      </c>
      <c r="AA11" s="37">
        <f t="shared" ca="1" si="12"/>
        <v>144.41299895483584</v>
      </c>
      <c r="AB11" s="37">
        <f t="shared" ca="1" si="12"/>
        <v>148.92893911959783</v>
      </c>
      <c r="AC11" s="37">
        <f t="shared" ca="1" si="12"/>
        <v>143.83713585868338</v>
      </c>
      <c r="AD11" s="37">
        <f t="shared" ca="1" si="12"/>
        <v>148.33506820348362</v>
      </c>
      <c r="AE11" s="37">
        <f t="shared" ca="1" si="12"/>
        <v>148.03902138419261</v>
      </c>
      <c r="AF11" s="37">
        <f t="shared" ca="1" si="12"/>
        <v>133.44580101957112</v>
      </c>
      <c r="AG11" s="37">
        <f t="shared" ca="1" si="12"/>
        <v>147.46833854685525</v>
      </c>
      <c r="AH11" s="37">
        <f t="shared" ca="1" si="12"/>
        <v>142.4075044931117</v>
      </c>
      <c r="AI11" s="37">
        <f t="shared" ca="1" si="12"/>
        <v>146.86073082286262</v>
      </c>
      <c r="AJ11" s="37">
        <f t="shared" ca="1" si="12"/>
        <v>141.83963853197071</v>
      </c>
      <c r="AK11" s="37">
        <f t="shared" ca="1" si="12"/>
        <v>146.27510712023934</v>
      </c>
      <c r="AL11" s="37">
        <f t="shared" ca="1" si="12"/>
        <v>145.98317156697561</v>
      </c>
      <c r="AM11" s="37">
        <f t="shared" ca="1" si="12"/>
        <v>140.99208257233479</v>
      </c>
      <c r="AN11" s="37">
        <f t="shared" ca="1" si="12"/>
        <v>145.40104723070999</v>
      </c>
      <c r="AO11" s="37">
        <f t="shared" ca="1" si="12"/>
        <v>140.42986076549818</v>
      </c>
      <c r="AP11" s="37">
        <f t="shared" ca="1" si="12"/>
        <v>144.82124418079016</v>
      </c>
      <c r="AQ11" s="37">
        <f t="shared" ca="1" si="12"/>
        <v>144.5322102441443</v>
      </c>
      <c r="AR11" s="37">
        <f t="shared" ca="1" si="12"/>
        <v>130.28468027429395</v>
      </c>
      <c r="AS11" s="37">
        <f t="shared" ca="1" si="12"/>
        <v>143.97504598395437</v>
      </c>
      <c r="AT11" s="37">
        <f t="shared" ca="1" si="12"/>
        <v>139.03409511419608</v>
      </c>
      <c r="AU11" s="37">
        <f t="shared" ca="1" si="12"/>
        <v>143.38183152948861</v>
      </c>
      <c r="AV11" s="37">
        <f t="shared" ca="1" si="12"/>
        <v>138.47968100284416</v>
      </c>
      <c r="AW11" s="37">
        <f t="shared" ca="1" si="12"/>
        <v>142.81008032956785</v>
      </c>
      <c r="AX11" s="37">
        <f t="shared" ca="1" si="12"/>
        <v>142.52506026953552</v>
      </c>
      <c r="AY11" s="37">
        <f t="shared" ca="1" si="12"/>
        <v>137.65220230833253</v>
      </c>
      <c r="AZ11" s="37">
        <f t="shared" ca="1" si="12"/>
        <v>141.95672554149766</v>
      </c>
      <c r="BA11" s="37">
        <f t="shared" ca="1" si="12"/>
        <v>137.10329865016345</v>
      </c>
      <c r="BB11" s="37">
        <f t="shared" ca="1" si="12"/>
        <v>141.39065711218993</v>
      </c>
      <c r="BC11" s="37">
        <f t="shared" ca="1" si="12"/>
        <v>141.10846993404999</v>
      </c>
      <c r="BD11" s="37">
        <f t="shared" ca="1" si="12"/>
        <v>127.19844149824979</v>
      </c>
      <c r="BE11" s="37">
        <f t="shared" ca="1" si="12"/>
        <v>140.56450401721713</v>
      </c>
      <c r="BF11" s="37">
        <f t="shared" ca="1" si="12"/>
        <v>135.74059648772473</v>
      </c>
      <c r="BG11" s="37">
        <f t="shared" ca="1" si="12"/>
        <v>139.98534187840372</v>
      </c>
      <c r="BH11" s="37">
        <f t="shared" ca="1" si="12"/>
        <v>135.19931557303752</v>
      </c>
      <c r="BI11" s="37">
        <f t="shared" ca="1" si="12"/>
        <v>139.42713456345649</v>
      </c>
      <c r="BJ11" s="37">
        <f t="shared" ca="1" si="12"/>
        <v>139.14886617951814</v>
      </c>
      <c r="BK11" s="37">
        <f t="shared" ca="1" si="12"/>
        <v>134.39143854487665</v>
      </c>
      <c r="BL11" s="37">
        <f t="shared" ca="1" si="12"/>
        <v>138.5939944056185</v>
      </c>
      <c r="BM11" s="37">
        <f t="shared" ca="1" si="12"/>
        <v>133.85553754941964</v>
      </c>
      <c r="BN11" s="37">
        <f t="shared" ca="1" si="12"/>
        <v>138.04133524540322</v>
      </c>
      <c r="BO11" s="37">
        <f t="shared" ca="1" si="12"/>
        <v>137.76583263684927</v>
      </c>
      <c r="BP11" s="37">
        <f t="shared" ca="1" si="12"/>
        <v>128.62050052899855</v>
      </c>
      <c r="BQ11" s="37">
        <f t="shared" ca="1" si="12"/>
        <v>137.22561383591005</v>
      </c>
      <c r="BR11" s="37">
        <f t="shared" ca="1" si="12"/>
        <v>132.52511565389383</v>
      </c>
      <c r="BS11" s="37">
        <f t="shared" ca="1" si="12"/>
        <v>136.66930971504144</v>
      </c>
      <c r="BT11" s="37">
        <f t="shared" ca="1" si="12"/>
        <v>131.9966568311373</v>
      </c>
      <c r="BU11" s="37">
        <f t="shared" ref="BU11:EF11" ca="1" si="13">BU10*BU9</f>
        <v>136.12432545177487</v>
      </c>
      <c r="BV11" s="37">
        <f t="shared" ca="1" si="13"/>
        <v>135.85264880736295</v>
      </c>
      <c r="BW11" s="37">
        <f t="shared" ca="1" si="13"/>
        <v>131.20791713673924</v>
      </c>
      <c r="BX11" s="37">
        <f t="shared" ca="1" si="13"/>
        <v>135.3109210714326</v>
      </c>
      <c r="BY11" s="37">
        <f t="shared" ca="1" si="13"/>
        <v>130.68471079140392</v>
      </c>
      <c r="BZ11" s="37">
        <f t="shared" ca="1" si="13"/>
        <v>134.77135353585504</v>
      </c>
      <c r="CA11" s="37">
        <f t="shared" ca="1" si="13"/>
        <v>134.50237714996695</v>
      </c>
      <c r="CB11" s="37">
        <f t="shared" ca="1" si="13"/>
        <v>121.24355652982139</v>
      </c>
      <c r="CC11" s="37">
        <f t="shared" ca="1" si="13"/>
        <v>133.98387738211616</v>
      </c>
      <c r="CD11" s="37">
        <f t="shared" ca="1" si="13"/>
        <v>129.38580449413436</v>
      </c>
      <c r="CE11" s="37">
        <f t="shared" ca="1" si="13"/>
        <v>133.43182912830071</v>
      </c>
      <c r="CF11" s="37">
        <f t="shared" ca="1" si="13"/>
        <v>128.86986402815549</v>
      </c>
      <c r="CG11" s="37">
        <f t="shared" ca="1" si="13"/>
        <v>132.89975468345708</v>
      </c>
      <c r="CH11" s="37">
        <f t="shared" ca="1" si="13"/>
        <v>132.63451363064937</v>
      </c>
      <c r="CI11" s="37">
        <f t="shared" ca="1" si="13"/>
        <v>128.0998083342395</v>
      </c>
      <c r="CJ11" s="37">
        <f t="shared" ca="1" si="13"/>
        <v>132.10561857114084</v>
      </c>
      <c r="CK11" s="37">
        <f t="shared" ca="1" si="13"/>
        <v>127.58899592276845</v>
      </c>
      <c r="CL11" s="37">
        <f t="shared" ca="1" si="13"/>
        <v>131.57883254024276</v>
      </c>
      <c r="CM11" s="37">
        <f t="shared" ca="1" si="13"/>
        <v>131.31622778108945</v>
      </c>
      <c r="CN11" s="37">
        <f t="shared" ca="1" si="13"/>
        <v>118.37148772848538</v>
      </c>
      <c r="CO11" s="37">
        <f t="shared" ca="1" si="13"/>
        <v>130.81001045569889</v>
      </c>
      <c r="CP11" s="37">
        <f t="shared" ca="1" si="13"/>
        <v>126.32085866889406</v>
      </c>
      <c r="CQ11" s="37">
        <f t="shared" ca="1" si="13"/>
        <v>130.27103935511113</v>
      </c>
      <c r="CR11" s="37">
        <f t="shared" ca="1" si="13"/>
        <v>125.81714001954691</v>
      </c>
      <c r="CS11" s="37">
        <f t="shared" ca="1" si="13"/>
        <v>129.75156891543494</v>
      </c>
      <c r="CT11" s="37">
        <f t="shared" ca="1" si="13"/>
        <v>129.49261100520738</v>
      </c>
      <c r="CU11" s="37">
        <f t="shared" ca="1" si="13"/>
        <v>125.06532573158341</v>
      </c>
      <c r="CV11" s="37">
        <f t="shared" ca="1" si="13"/>
        <v>128.97624463623777</v>
      </c>
      <c r="CW11" s="37">
        <f t="shared" ca="1" si="13"/>
        <v>124.56661366121347</v>
      </c>
      <c r="CX11" s="37">
        <f t="shared" ca="1" si="13"/>
        <v>128.46193733631415</v>
      </c>
      <c r="CY11" s="37">
        <f t="shared" ca="1" si="13"/>
        <v>128.20555327009856</v>
      </c>
      <c r="CZ11" s="37">
        <f t="shared" ca="1" si="13"/>
        <v>115.56745371131194</v>
      </c>
      <c r="DA11" s="37">
        <f t="shared" ca="1" si="13"/>
        <v>127.71132743546065</v>
      </c>
      <c r="DB11" s="37">
        <f t="shared" ca="1" si="13"/>
        <v>123.32851658058132</v>
      </c>
      <c r="DC11" s="37">
        <f t="shared" ca="1" si="13"/>
        <v>127.18512371094737</v>
      </c>
      <c r="DD11" s="37">
        <f t="shared" ca="1" si="13"/>
        <v>122.83673023228874</v>
      </c>
      <c r="DE11" s="37">
        <f t="shared" ca="1" si="13"/>
        <v>126.67795870741732</v>
      </c>
      <c r="DF11" s="37">
        <f t="shared" ca="1" si="13"/>
        <v>126.42513510202302</v>
      </c>
      <c r="DG11" s="37">
        <f t="shared" ca="1" si="13"/>
        <v>122.10272524011516</v>
      </c>
      <c r="DH11" s="37">
        <f t="shared" ca="1" si="13"/>
        <v>125.9210006386559</v>
      </c>
      <c r="DI11" s="37">
        <f t="shared" ca="1" si="13"/>
        <v>121.61582687283308</v>
      </c>
      <c r="DJ11" s="37">
        <f t="shared" ca="1" si="13"/>
        <v>125.41887646823362</v>
      </c>
      <c r="DK11" s="37">
        <f t="shared" ca="1" si="13"/>
        <v>125.16856573654245</v>
      </c>
      <c r="DL11" s="37">
        <f t="shared" ca="1" si="13"/>
        <v>116.85948008581018</v>
      </c>
      <c r="DM11" s="37">
        <f t="shared" ca="1" si="13"/>
        <v>124.6777443826316</v>
      </c>
      <c r="DN11" s="37">
        <f t="shared" ca="1" si="13"/>
        <v>120.40705836107573</v>
      </c>
      <c r="DO11" s="37">
        <f t="shared" ca="1" si="13"/>
        <v>124.17230854567771</v>
      </c>
      <c r="DP11" s="37">
        <f t="shared" ca="1" si="13"/>
        <v>119.92692165642839</v>
      </c>
      <c r="DQ11" s="37">
        <f t="shared" ca="1" si="13"/>
        <v>123.67715748190216</v>
      </c>
      <c r="DR11" s="37">
        <f t="shared" ca="1" si="13"/>
        <v>123.43032286932592</v>
      </c>
      <c r="DS11" s="37">
        <f t="shared" ca="1" si="13"/>
        <v>119.21030408589091</v>
      </c>
      <c r="DT11" s="37">
        <f t="shared" ca="1" si="13"/>
        <v>122.93813055699225</v>
      </c>
      <c r="DU11" s="37">
        <f t="shared" ca="1" si="13"/>
        <v>118.7349395736863</v>
      </c>
      <c r="DV11" s="37">
        <f t="shared" ca="1" si="13"/>
        <v>122.44790091693139</v>
      </c>
      <c r="DW11" s="37">
        <f t="shared" ca="1" si="13"/>
        <v>122.20351965203997</v>
      </c>
      <c r="DX11" s="37">
        <f t="shared" ca="1" si="13"/>
        <v>110.15708165927308</v>
      </c>
      <c r="DY11" s="37">
        <f t="shared" ca="1" si="13"/>
        <v>121.73243134926983</v>
      </c>
      <c r="DZ11" s="37">
        <f t="shared" ca="1" si="13"/>
        <v>117.55480488322239</v>
      </c>
      <c r="EA11" s="37">
        <f t="shared" ca="1" si="13"/>
        <v>121.23086222414727</v>
      </c>
      <c r="EB11" s="37">
        <f t="shared" ca="1" si="13"/>
        <v>117.08604186051959</v>
      </c>
      <c r="EC11" s="37">
        <f t="shared" ca="1" si="13"/>
        <v>120.7474405088247</v>
      </c>
      <c r="ED11" s="37">
        <f t="shared" ca="1" si="13"/>
        <v>120.50645301926401</v>
      </c>
      <c r="EE11" s="37">
        <f t="shared" ca="1" si="13"/>
        <v>116.38639983099837</v>
      </c>
      <c r="EF11" s="37">
        <f t="shared" ca="1" si="13"/>
        <v>120.02591996722398</v>
      </c>
      <c r="EG11" s="37">
        <f t="shared" ref="EG11:GE11" ca="1" si="14">EG10*EG9</f>
        <v>115.92229595501922</v>
      </c>
      <c r="EH11" s="37">
        <f t="shared" ca="1" si="14"/>
        <v>119.5473030948434</v>
      </c>
      <c r="EI11" s="37">
        <f t="shared" ca="1" si="14"/>
        <v>119.30871083702677</v>
      </c>
      <c r="EJ11" s="37">
        <f t="shared" ca="1" si="14"/>
        <v>107.54763397780387</v>
      </c>
      <c r="EK11" s="37">
        <f t="shared" ca="1" si="14"/>
        <v>118.84878187381895</v>
      </c>
      <c r="EL11" s="37">
        <f t="shared" ca="1" si="14"/>
        <v>114.77011679574285</v>
      </c>
      <c r="EM11" s="37">
        <f t="shared" ca="1" si="14"/>
        <v>0</v>
      </c>
      <c r="EN11" s="37">
        <f t="shared" ca="1" si="14"/>
        <v>0</v>
      </c>
      <c r="EO11" s="37">
        <f t="shared" ca="1" si="14"/>
        <v>0</v>
      </c>
      <c r="EP11" s="37">
        <f t="shared" ca="1" si="14"/>
        <v>0</v>
      </c>
      <c r="EQ11" s="37">
        <f t="shared" ca="1" si="14"/>
        <v>0</v>
      </c>
      <c r="ER11" s="37">
        <f t="shared" ca="1" si="14"/>
        <v>0</v>
      </c>
      <c r="ES11" s="37">
        <f t="shared" ca="1" si="14"/>
        <v>0</v>
      </c>
      <c r="ET11" s="37">
        <f t="shared" ca="1" si="14"/>
        <v>0</v>
      </c>
      <c r="EU11" s="37">
        <f t="shared" ca="1" si="14"/>
        <v>0</v>
      </c>
      <c r="EV11" s="37">
        <f t="shared" ca="1" si="14"/>
        <v>0</v>
      </c>
      <c r="EW11" s="37">
        <f t="shared" ca="1" si="14"/>
        <v>0</v>
      </c>
      <c r="EX11" s="37">
        <f t="shared" ca="1" si="14"/>
        <v>0</v>
      </c>
      <c r="EY11" s="37">
        <f t="shared" ca="1" si="14"/>
        <v>0</v>
      </c>
      <c r="EZ11" s="37">
        <f t="shared" ca="1" si="14"/>
        <v>0</v>
      </c>
      <c r="FA11" s="37">
        <f t="shared" ca="1" si="14"/>
        <v>0</v>
      </c>
      <c r="FB11" s="37">
        <f t="shared" ca="1" si="14"/>
        <v>0</v>
      </c>
      <c r="FC11" s="37">
        <f t="shared" ca="1" si="14"/>
        <v>0</v>
      </c>
      <c r="FD11" s="37">
        <f t="shared" ca="1" si="14"/>
        <v>0</v>
      </c>
      <c r="FE11" s="37">
        <f t="shared" ca="1" si="14"/>
        <v>0</v>
      </c>
      <c r="FF11" s="37">
        <f t="shared" ca="1" si="14"/>
        <v>0</v>
      </c>
      <c r="FG11" s="37">
        <f t="shared" ca="1" si="14"/>
        <v>0</v>
      </c>
      <c r="FH11" s="37">
        <f t="shared" ca="1" si="14"/>
        <v>0</v>
      </c>
      <c r="FI11" s="37">
        <f t="shared" ca="1" si="14"/>
        <v>0</v>
      </c>
      <c r="FJ11" s="37">
        <f t="shared" ca="1" si="14"/>
        <v>0</v>
      </c>
      <c r="FK11" s="37">
        <f t="shared" ca="1" si="14"/>
        <v>0</v>
      </c>
      <c r="FL11" s="37">
        <f t="shared" ca="1" si="14"/>
        <v>0</v>
      </c>
      <c r="FM11" s="37">
        <f t="shared" ca="1" si="14"/>
        <v>0</v>
      </c>
      <c r="FN11" s="37">
        <f t="shared" ca="1" si="14"/>
        <v>0</v>
      </c>
      <c r="FO11" s="37">
        <f t="shared" ca="1" si="14"/>
        <v>0</v>
      </c>
      <c r="FP11" s="37">
        <f t="shared" ca="1" si="14"/>
        <v>0</v>
      </c>
      <c r="FQ11" s="37">
        <f t="shared" ca="1" si="14"/>
        <v>0</v>
      </c>
      <c r="FR11" s="37">
        <f t="shared" ca="1" si="14"/>
        <v>0</v>
      </c>
      <c r="FS11" s="37">
        <f t="shared" ca="1" si="14"/>
        <v>0</v>
      </c>
      <c r="FT11" s="37">
        <f t="shared" ca="1" si="14"/>
        <v>0</v>
      </c>
      <c r="FU11" s="37">
        <f t="shared" ca="1" si="14"/>
        <v>0</v>
      </c>
      <c r="FV11" s="37">
        <f t="shared" ca="1" si="14"/>
        <v>0</v>
      </c>
      <c r="FW11" s="37">
        <f t="shared" ca="1" si="14"/>
        <v>0</v>
      </c>
      <c r="FX11" s="37">
        <f t="shared" ca="1" si="14"/>
        <v>0</v>
      </c>
      <c r="FY11" s="37">
        <f t="shared" ca="1" si="14"/>
        <v>0</v>
      </c>
      <c r="FZ11" s="37">
        <f t="shared" ca="1" si="14"/>
        <v>0</v>
      </c>
      <c r="GA11" s="37">
        <f t="shared" ca="1" si="14"/>
        <v>0</v>
      </c>
      <c r="GB11" s="37">
        <f t="shared" ca="1" si="14"/>
        <v>0</v>
      </c>
      <c r="GC11" s="37">
        <f t="shared" ca="1" si="14"/>
        <v>0</v>
      </c>
      <c r="GD11" s="37">
        <f t="shared" ca="1" si="14"/>
        <v>0</v>
      </c>
      <c r="GE11" s="37">
        <f t="shared" ca="1" si="14"/>
        <v>0</v>
      </c>
    </row>
    <row r="12" spans="1:188" x14ac:dyDescent="0.45">
      <c r="C12" s="12"/>
      <c r="D12" s="20" t="s">
        <v>47</v>
      </c>
      <c r="E12" s="22"/>
      <c r="F12" s="22"/>
      <c r="G12" s="22"/>
      <c r="H12" s="36">
        <f ca="1">-H$11*Assumptions!$G$17</f>
        <v>-21</v>
      </c>
      <c r="I12" s="36">
        <f ca="1">-I$11*Assumptions!$G$17</f>
        <v>-23.206688302090374</v>
      </c>
      <c r="J12" s="36">
        <f ca="1">-J$11*Assumptions!$G$17</f>
        <v>-22.410278716201432</v>
      </c>
      <c r="K12" s="36">
        <f ca="1">-K$11*Assumptions!$G$17</f>
        <v>-23.11107073970657</v>
      </c>
      <c r="L12" s="36">
        <f ca="1">-L$11*Assumptions!$G$17</f>
        <v>-22.320915206125814</v>
      </c>
      <c r="M12" s="36">
        <f ca="1">-M$11*Assumptions!$G$17</f>
        <v>-23.018912742518744</v>
      </c>
      <c r="N12" s="36">
        <f ca="1">-N$11*Assumptions!$G$17</f>
        <v>-22.972971644547144</v>
      </c>
      <c r="O12" s="36">
        <f ca="1">-O$11*Assumptions!$G$17</f>
        <v>-22.187537647473793</v>
      </c>
      <c r="P12" s="36">
        <f ca="1">-P$11*Assumptions!$G$17</f>
        <v>-22.88136433305306</v>
      </c>
      <c r="Q12" s="36">
        <f ca="1">-Q$11*Assumptions!$G$17</f>
        <v>-22.099062342493323</v>
      </c>
      <c r="R12" s="36">
        <f ca="1">-R$11*Assumptions!$G$17</f>
        <v>-22.790122316029752</v>
      </c>
      <c r="S12" s="36">
        <f ca="1">-S$11*Assumptions!$G$17</f>
        <v>-22.744637837513459</v>
      </c>
      <c r="T12" s="36">
        <f ca="1">-T$11*Assumptions!$G$17</f>
        <v>-21.234776773158302</v>
      </c>
      <c r="U12" s="36">
        <f ca="1">-U$11*Assumptions!$G$17</f>
        <v>-22.655449678554145</v>
      </c>
      <c r="V12" s="36">
        <f ca="1">-V$11*Assumptions!$G$17</f>
        <v>-21.879414527025194</v>
      </c>
      <c r="W12" s="36">
        <f ca="1">-W$11*Assumptions!$G$17</f>
        <v>-22.563605891785723</v>
      </c>
      <c r="X12" s="36">
        <f ca="1">-X$11*Assumptions!$G$17</f>
        <v>-21.792167897686273</v>
      </c>
      <c r="Y12" s="36">
        <f ca="1">-Y$11*Assumptions!$G$17</f>
        <v>-22.473630972330788</v>
      </c>
      <c r="Z12" s="36">
        <f ca="1">-Z$11*Assumptions!$G$17</f>
        <v>-22.428778146577194</v>
      </c>
      <c r="AA12" s="36">
        <f ca="1">-AA$11*Assumptions!$G$17</f>
        <v>-21.661949843225376</v>
      </c>
      <c r="AB12" s="36">
        <f ca="1">-AB$11*Assumptions!$G$17</f>
        <v>-22.339340867939672</v>
      </c>
      <c r="AC12" s="36">
        <f ca="1">-AC$11*Assumptions!$G$17</f>
        <v>-21.575570378802507</v>
      </c>
      <c r="AD12" s="36">
        <f ca="1">-AD$11*Assumptions!$G$17</f>
        <v>-22.250260230522542</v>
      </c>
      <c r="AE12" s="36">
        <f ca="1">-AE$11*Assumptions!$G$17</f>
        <v>-22.205853207628891</v>
      </c>
      <c r="AF12" s="36">
        <f ca="1">-AF$11*Assumptions!$G$17</f>
        <v>-20.016870152935667</v>
      </c>
      <c r="AG12" s="36">
        <f ca="1">-AG$11*Assumptions!$G$17</f>
        <v>-22.120250782028286</v>
      </c>
      <c r="AH12" s="36">
        <f ca="1">-AH$11*Assumptions!$G$17</f>
        <v>-21.361125673966754</v>
      </c>
      <c r="AI12" s="36">
        <f ca="1">-AI$11*Assumptions!$G$17</f>
        <v>-22.029109623429392</v>
      </c>
      <c r="AJ12" s="36">
        <f ca="1">-AJ$11*Assumptions!$G$17</f>
        <v>-21.275945779795606</v>
      </c>
      <c r="AK12" s="36">
        <f ca="1">-AK$11*Assumptions!$G$17</f>
        <v>-21.941266068035901</v>
      </c>
      <c r="AL12" s="36">
        <f ca="1">-AL$11*Assumptions!$G$17</f>
        <v>-21.897475735046342</v>
      </c>
      <c r="AM12" s="36">
        <f ca="1">-AM$11*Assumptions!$G$17</f>
        <v>-21.148812385850217</v>
      </c>
      <c r="AN12" s="36">
        <f ca="1">-AN$11*Assumptions!$G$17</f>
        <v>-21.810157084606498</v>
      </c>
      <c r="AO12" s="36">
        <f ca="1">-AO$11*Assumptions!$G$17</f>
        <v>-21.064479114824724</v>
      </c>
      <c r="AP12" s="36">
        <f ca="1">-AP$11*Assumptions!$G$17</f>
        <v>-21.723186627118523</v>
      </c>
      <c r="AQ12" s="36">
        <f ca="1">-AQ$11*Assumptions!$G$17</f>
        <v>-21.679831536621645</v>
      </c>
      <c r="AR12" s="36">
        <f ca="1">-AR$11*Assumptions!$G$17</f>
        <v>-19.542702041144093</v>
      </c>
      <c r="AS12" s="36">
        <f ca="1">-AS$11*Assumptions!$G$17</f>
        <v>-21.596256897593154</v>
      </c>
      <c r="AT12" s="36">
        <f ca="1">-AT$11*Assumptions!$G$17</f>
        <v>-20.855114267129412</v>
      </c>
      <c r="AU12" s="36">
        <f ca="1">-AU$11*Assumptions!$G$17</f>
        <v>-21.50727472942329</v>
      </c>
      <c r="AV12" s="36">
        <f ca="1">-AV$11*Assumptions!$G$17</f>
        <v>-20.771952150426625</v>
      </c>
      <c r="AW12" s="36">
        <f ca="1">-AW$11*Assumptions!$G$17</f>
        <v>-21.421512049435176</v>
      </c>
      <c r="AX12" s="36">
        <f ca="1">-AX$11*Assumptions!$G$17</f>
        <v>-21.378759040430328</v>
      </c>
      <c r="AY12" s="36">
        <f ca="1">-AY$11*Assumptions!$G$17</f>
        <v>-20.647830346249879</v>
      </c>
      <c r="AZ12" s="36">
        <f ca="1">-AZ$11*Assumptions!$G$17</f>
        <v>-21.293508831224649</v>
      </c>
      <c r="BA12" s="36">
        <f ca="1">-BA$11*Assumptions!$G$17</f>
        <v>-20.565494797524519</v>
      </c>
      <c r="BB12" s="36">
        <f ca="1">-BB$11*Assumptions!$G$17</f>
        <v>-21.208598566828488</v>
      </c>
      <c r="BC12" s="36">
        <f ca="1">-BC$11*Assumptions!$G$17</f>
        <v>-21.166270490107497</v>
      </c>
      <c r="BD12" s="36">
        <f ca="1">-BD$11*Assumptions!$G$17</f>
        <v>-19.079766224737469</v>
      </c>
      <c r="BE12" s="36">
        <f ca="1">-BE$11*Assumptions!$G$17</f>
        <v>-21.084675602582568</v>
      </c>
      <c r="BF12" s="36">
        <f ca="1">-BF$11*Assumptions!$G$17</f>
        <v>-20.36108947315871</v>
      </c>
      <c r="BG12" s="36">
        <f ca="1">-BG$11*Assumptions!$G$17</f>
        <v>-20.997801281760555</v>
      </c>
      <c r="BH12" s="36">
        <f ca="1">-BH$11*Assumptions!$G$17</f>
        <v>-20.279897335955628</v>
      </c>
      <c r="BI12" s="36">
        <f ca="1">-BI$11*Assumptions!$G$17</f>
        <v>-20.914070184518472</v>
      </c>
      <c r="BJ12" s="36">
        <f ca="1">-BJ$11*Assumptions!$G$17</f>
        <v>-20.872329926927719</v>
      </c>
      <c r="BK12" s="36">
        <f ca="1">-BK$11*Assumptions!$G$17</f>
        <v>-20.158715781731498</v>
      </c>
      <c r="BL12" s="36">
        <f ca="1">-BL$11*Assumptions!$G$17</f>
        <v>-20.789099160842774</v>
      </c>
      <c r="BM12" s="36">
        <f ca="1">-BM$11*Assumptions!$G$17</f>
        <v>-20.078330632412946</v>
      </c>
      <c r="BN12" s="36">
        <f ca="1">-BN$11*Assumptions!$G$17</f>
        <v>-20.706200286810482</v>
      </c>
      <c r="BO12" s="36">
        <f ca="1">-BO$11*Assumptions!$G$17</f>
        <v>-20.66487489552739</v>
      </c>
      <c r="BP12" s="36">
        <f ca="1">-BP$11*Assumptions!$G$17</f>
        <v>-19.29307507934978</v>
      </c>
      <c r="BQ12" s="36">
        <f ca="1">-BQ$11*Assumptions!$G$17</f>
        <v>-20.583842075386507</v>
      </c>
      <c r="BR12" s="36">
        <f ca="1">-BR$11*Assumptions!$G$17</f>
        <v>-19.878767348084075</v>
      </c>
      <c r="BS12" s="36">
        <f ca="1">-BS$11*Assumptions!$G$17</f>
        <v>-20.500396457256215</v>
      </c>
      <c r="BT12" s="36">
        <f ca="1">-BT$11*Assumptions!$G$17</f>
        <v>-19.799498524670593</v>
      </c>
      <c r="BU12" s="36">
        <f ca="1">-BU$11*Assumptions!$G$17</f>
        <v>-20.418648817766229</v>
      </c>
      <c r="BV12" s="36">
        <f ca="1">-BV$11*Assumptions!$G$17</f>
        <v>-20.377897321104442</v>
      </c>
      <c r="BW12" s="36">
        <f ca="1">-BW$11*Assumptions!$G$17</f>
        <v>-19.681187570510886</v>
      </c>
      <c r="BX12" s="36">
        <f ca="1">-BX$11*Assumptions!$G$17</f>
        <v>-20.296638160714888</v>
      </c>
      <c r="BY12" s="36">
        <f ca="1">-BY$11*Assumptions!$G$17</f>
        <v>-19.602706618710588</v>
      </c>
      <c r="BZ12" s="36">
        <f ca="1">-BZ$11*Assumptions!$G$17</f>
        <v>-20.215703030378254</v>
      </c>
      <c r="CA12" s="36">
        <f ca="1">-CA$11*Assumptions!$G$17</f>
        <v>-20.175356572495041</v>
      </c>
      <c r="CB12" s="36">
        <f ca="1">-CB$11*Assumptions!$G$17</f>
        <v>-18.186533479473209</v>
      </c>
      <c r="CC12" s="36">
        <f ca="1">-CC$11*Assumptions!$G$17</f>
        <v>-20.097581607317423</v>
      </c>
      <c r="CD12" s="36">
        <f ca="1">-CD$11*Assumptions!$G$17</f>
        <v>-19.407870674120154</v>
      </c>
      <c r="CE12" s="36">
        <f ca="1">-CE$11*Assumptions!$G$17</f>
        <v>-20.014774369245107</v>
      </c>
      <c r="CF12" s="36">
        <f ca="1">-CF$11*Assumptions!$G$17</f>
        <v>-19.330479604223324</v>
      </c>
      <c r="CG12" s="36">
        <f ca="1">-CG$11*Assumptions!$G$17</f>
        <v>-19.93496320251856</v>
      </c>
      <c r="CH12" s="36">
        <f ca="1">-CH$11*Assumptions!$G$17</f>
        <v>-19.895177044597403</v>
      </c>
      <c r="CI12" s="36">
        <f ca="1">-CI$11*Assumptions!$G$17</f>
        <v>-19.214971250135925</v>
      </c>
      <c r="CJ12" s="36">
        <f ca="1">-CJ$11*Assumptions!$G$17</f>
        <v>-19.815842785671126</v>
      </c>
      <c r="CK12" s="36">
        <f ca="1">-CK$11*Assumptions!$G$17</f>
        <v>-19.138349388415268</v>
      </c>
      <c r="CL12" s="36">
        <f ca="1">-CL$11*Assumptions!$G$17</f>
        <v>-19.736824881036412</v>
      </c>
      <c r="CM12" s="36">
        <f ca="1">-CM$11*Assumptions!$G$17</f>
        <v>-19.697434167163419</v>
      </c>
      <c r="CN12" s="36">
        <f ca="1">-CN$11*Assumptions!$G$17</f>
        <v>-17.755723159272804</v>
      </c>
      <c r="CO12" s="36">
        <f ca="1">-CO$11*Assumptions!$G$17</f>
        <v>-19.621501568354834</v>
      </c>
      <c r="CP12" s="36">
        <f ca="1">-CP$11*Assumptions!$G$17</f>
        <v>-18.948128800334107</v>
      </c>
      <c r="CQ12" s="36">
        <f ca="1">-CQ$11*Assumptions!$G$17</f>
        <v>-19.540655903266668</v>
      </c>
      <c r="CR12" s="36">
        <f ca="1">-CR$11*Assumptions!$G$17</f>
        <v>-18.872571002932037</v>
      </c>
      <c r="CS12" s="36">
        <f ca="1">-CS$11*Assumptions!$G$17</f>
        <v>-19.462735337315241</v>
      </c>
      <c r="CT12" s="36">
        <f ca="1">-CT$11*Assumptions!$G$17</f>
        <v>-19.423891650781105</v>
      </c>
      <c r="CU12" s="36">
        <f ca="1">-CU$11*Assumptions!$G$17</f>
        <v>-18.759798859737511</v>
      </c>
      <c r="CV12" s="36">
        <f ca="1">-CV$11*Assumptions!$G$17</f>
        <v>-19.346436695435663</v>
      </c>
      <c r="CW12" s="36">
        <f ca="1">-CW$11*Assumptions!$G$17</f>
        <v>-18.684992049182018</v>
      </c>
      <c r="CX12" s="36">
        <f ca="1">-CX$11*Assumptions!$G$17</f>
        <v>-19.269290600447121</v>
      </c>
      <c r="CY12" s="36">
        <f ca="1">-CY$11*Assumptions!$G$17</f>
        <v>-19.230832990514784</v>
      </c>
      <c r="CZ12" s="36">
        <f ca="1">-CZ$11*Assumptions!$G$17</f>
        <v>-17.335118056696789</v>
      </c>
      <c r="DA12" s="36">
        <f ca="1">-DA$11*Assumptions!$G$17</f>
        <v>-19.156699115319096</v>
      </c>
      <c r="DB12" s="36">
        <f ca="1">-DB$11*Assumptions!$G$17</f>
        <v>-18.499277487087198</v>
      </c>
      <c r="DC12" s="36">
        <f ca="1">-DC$11*Assumptions!$G$17</f>
        <v>-19.077768556642106</v>
      </c>
      <c r="DD12" s="36">
        <f ca="1">-DD$11*Assumptions!$G$17</f>
        <v>-18.425509534843311</v>
      </c>
      <c r="DE12" s="36">
        <f ca="1">-DE$11*Assumptions!$G$17</f>
        <v>-19.001693806112598</v>
      </c>
      <c r="DF12" s="36">
        <f ca="1">-DF$11*Assumptions!$G$17</f>
        <v>-18.963770265303452</v>
      </c>
      <c r="DG12" s="36">
        <f ca="1">-DG$11*Assumptions!$G$17</f>
        <v>-18.315408786017272</v>
      </c>
      <c r="DH12" s="36">
        <f ca="1">-DH$11*Assumptions!$G$17</f>
        <v>-18.888150095798384</v>
      </c>
      <c r="DI12" s="36">
        <f ca="1">-DI$11*Assumptions!$G$17</f>
        <v>-18.24237403092496</v>
      </c>
      <c r="DJ12" s="36">
        <f ca="1">-DJ$11*Assumptions!$G$17</f>
        <v>-18.812831470235043</v>
      </c>
      <c r="DK12" s="36">
        <f ca="1">-DK$11*Assumptions!$G$17</f>
        <v>-18.775284860481367</v>
      </c>
      <c r="DL12" s="36">
        <f ca="1">-DL$11*Assumptions!$G$17</f>
        <v>-17.528922012871526</v>
      </c>
      <c r="DM12" s="36">
        <f ca="1">-DM$11*Assumptions!$G$17</f>
        <v>-18.701661657394741</v>
      </c>
      <c r="DN12" s="36">
        <f ca="1">-DN$11*Assumptions!$G$17</f>
        <v>-18.061058754161358</v>
      </c>
      <c r="DO12" s="36">
        <f ca="1">-DO$11*Assumptions!$G$17</f>
        <v>-18.625846281851654</v>
      </c>
      <c r="DP12" s="36">
        <f ca="1">-DP$11*Assumptions!$G$17</f>
        <v>-17.989038248464258</v>
      </c>
      <c r="DQ12" s="36">
        <f ca="1">-DQ$11*Assumptions!$G$17</f>
        <v>-18.551573622285321</v>
      </c>
      <c r="DR12" s="36">
        <f ca="1">-DR$11*Assumptions!$G$17</f>
        <v>-18.514548430398886</v>
      </c>
      <c r="DS12" s="36">
        <f ca="1">-DS$11*Assumptions!$G$17</f>
        <v>-17.881545612883635</v>
      </c>
      <c r="DT12" s="36">
        <f ca="1">-DT$11*Assumptions!$G$17</f>
        <v>-18.440719583548837</v>
      </c>
      <c r="DU12" s="36">
        <f ca="1">-DU$11*Assumptions!$G$17</f>
        <v>-17.810240936052946</v>
      </c>
      <c r="DV12" s="36">
        <f ca="1">-DV$11*Assumptions!$G$17</f>
        <v>-18.367185137539707</v>
      </c>
      <c r="DW12" s="36">
        <f ca="1">-DW$11*Assumptions!$G$17</f>
        <v>-18.330527947805994</v>
      </c>
      <c r="DX12" s="36">
        <f ca="1">-DX$11*Assumptions!$G$17</f>
        <v>-16.523562248890961</v>
      </c>
      <c r="DY12" s="36">
        <f ca="1">-DY$11*Assumptions!$G$17</f>
        <v>-18.259864702390473</v>
      </c>
      <c r="DZ12" s="36">
        <f ca="1">-DZ$11*Assumptions!$G$17</f>
        <v>-17.633220732483359</v>
      </c>
      <c r="EA12" s="36">
        <f ca="1">-EA$11*Assumptions!$G$17</f>
        <v>-18.184629333622091</v>
      </c>
      <c r="EB12" s="36">
        <f ca="1">-EB$11*Assumptions!$G$17</f>
        <v>-17.562906279077936</v>
      </c>
      <c r="EC12" s="36">
        <f ca="1">-EC$11*Assumptions!$G$17</f>
        <v>-18.112116076323705</v>
      </c>
      <c r="ED12" s="36">
        <f ca="1">-ED$11*Assumptions!$G$17</f>
        <v>-18.075967952889602</v>
      </c>
      <c r="EE12" s="36">
        <f ca="1">-EE$11*Assumptions!$G$17</f>
        <v>-17.457959974649754</v>
      </c>
      <c r="EF12" s="36">
        <f ca="1">-EF$11*Assumptions!$G$17</f>
        <v>-18.003887995083598</v>
      </c>
      <c r="EG12" s="36">
        <f ca="1">-EG$11*Assumptions!$G$17</f>
        <v>-17.388344393252883</v>
      </c>
      <c r="EH12" s="36">
        <f ca="1">-EH$11*Assumptions!$G$17</f>
        <v>-17.93209546422651</v>
      </c>
      <c r="EI12" s="36">
        <f ca="1">-EI$11*Assumptions!$G$17</f>
        <v>-17.896306625554015</v>
      </c>
      <c r="EJ12" s="36">
        <f ca="1">-EJ$11*Assumptions!$G$17</f>
        <v>-16.13214509667058</v>
      </c>
      <c r="EK12" s="36">
        <f ca="1">-EK$11*Assumptions!$G$17</f>
        <v>-17.82731728107284</v>
      </c>
      <c r="EL12" s="36">
        <f ca="1">-EL$11*Assumptions!$G$17</f>
        <v>-17.215517519361427</v>
      </c>
      <c r="EM12" s="36">
        <f ca="1">-EM$11*Assumptions!$G$17</f>
        <v>0</v>
      </c>
      <c r="EN12" s="36">
        <f ca="1">-EN$11*Assumptions!$G$17</f>
        <v>0</v>
      </c>
      <c r="EO12" s="36">
        <f ca="1">-EO$11*Assumptions!$G$17</f>
        <v>0</v>
      </c>
      <c r="EP12" s="36">
        <f ca="1">-EP$11*Assumptions!$G$17</f>
        <v>0</v>
      </c>
      <c r="EQ12" s="36">
        <f ca="1">-EQ$11*Assumptions!$G$17</f>
        <v>0</v>
      </c>
      <c r="ER12" s="36">
        <f ca="1">-ER$11*Assumptions!$G$17</f>
        <v>0</v>
      </c>
      <c r="ES12" s="36">
        <f ca="1">-ES$11*Assumptions!$G$17</f>
        <v>0</v>
      </c>
      <c r="ET12" s="36">
        <f ca="1">-ET$11*Assumptions!$G$17</f>
        <v>0</v>
      </c>
      <c r="EU12" s="36">
        <f ca="1">-EU$11*Assumptions!$G$17</f>
        <v>0</v>
      </c>
      <c r="EV12" s="36">
        <f ca="1">-EV$11*Assumptions!$G$17</f>
        <v>0</v>
      </c>
      <c r="EW12" s="36">
        <f ca="1">-EW$11*Assumptions!$G$17</f>
        <v>0</v>
      </c>
      <c r="EX12" s="36">
        <f ca="1">-EX$11*Assumptions!$G$17</f>
        <v>0</v>
      </c>
      <c r="EY12" s="36">
        <f ca="1">-EY$11*Assumptions!$G$17</f>
        <v>0</v>
      </c>
      <c r="EZ12" s="36">
        <f ca="1">-EZ$11*Assumptions!$G$17</f>
        <v>0</v>
      </c>
      <c r="FA12" s="36">
        <f ca="1">-FA$11*Assumptions!$G$17</f>
        <v>0</v>
      </c>
      <c r="FB12" s="36">
        <f ca="1">-FB$11*Assumptions!$G$17</f>
        <v>0</v>
      </c>
      <c r="FC12" s="36">
        <f ca="1">-FC$11*Assumptions!$G$17</f>
        <v>0</v>
      </c>
      <c r="FD12" s="36">
        <f ca="1">-FD$11*Assumptions!$G$17</f>
        <v>0</v>
      </c>
      <c r="FE12" s="36">
        <f ca="1">-FE$11*Assumptions!$G$17</f>
        <v>0</v>
      </c>
      <c r="FF12" s="36">
        <f ca="1">-FF$11*Assumptions!$G$17</f>
        <v>0</v>
      </c>
      <c r="FG12" s="36">
        <f ca="1">-FG$11*Assumptions!$G$17</f>
        <v>0</v>
      </c>
      <c r="FH12" s="36">
        <f ca="1">-FH$11*Assumptions!$G$17</f>
        <v>0</v>
      </c>
      <c r="FI12" s="36">
        <f ca="1">-FI$11*Assumptions!$G$17</f>
        <v>0</v>
      </c>
      <c r="FJ12" s="36">
        <f ca="1">-FJ$11*Assumptions!$G$17</f>
        <v>0</v>
      </c>
      <c r="FK12" s="36">
        <f ca="1">-FK$11*Assumptions!$G$17</f>
        <v>0</v>
      </c>
      <c r="FL12" s="36">
        <f ca="1">-FL$11*Assumptions!$G$17</f>
        <v>0</v>
      </c>
      <c r="FM12" s="36">
        <f ca="1">-FM$11*Assumptions!$G$17</f>
        <v>0</v>
      </c>
      <c r="FN12" s="36">
        <f ca="1">-FN$11*Assumptions!$G$17</f>
        <v>0</v>
      </c>
      <c r="FO12" s="36">
        <f ca="1">-FO$11*Assumptions!$G$17</f>
        <v>0</v>
      </c>
      <c r="FP12" s="36">
        <f ca="1">-FP$11*Assumptions!$G$17</f>
        <v>0</v>
      </c>
      <c r="FQ12" s="36">
        <f ca="1">-FQ$11*Assumptions!$G$17</f>
        <v>0</v>
      </c>
      <c r="FR12" s="36">
        <f ca="1">-FR$11*Assumptions!$G$17</f>
        <v>0</v>
      </c>
      <c r="FS12" s="36">
        <f ca="1">-FS$11*Assumptions!$G$17</f>
        <v>0</v>
      </c>
      <c r="FT12" s="36">
        <f ca="1">-FT$11*Assumptions!$G$17</f>
        <v>0</v>
      </c>
      <c r="FU12" s="36">
        <f ca="1">-FU$11*Assumptions!$G$17</f>
        <v>0</v>
      </c>
      <c r="FV12" s="36">
        <f ca="1">-FV$11*Assumptions!$G$17</f>
        <v>0</v>
      </c>
      <c r="FW12" s="36">
        <f ca="1">-FW$11*Assumptions!$G$17</f>
        <v>0</v>
      </c>
      <c r="FX12" s="36">
        <f ca="1">-FX$11*Assumptions!$G$17</f>
        <v>0</v>
      </c>
      <c r="FY12" s="36">
        <f ca="1">-FY$11*Assumptions!$G$17</f>
        <v>0</v>
      </c>
      <c r="FZ12" s="36">
        <f ca="1">-FZ$11*Assumptions!$G$17</f>
        <v>0</v>
      </c>
      <c r="GA12" s="36">
        <f ca="1">-GA$11*Assumptions!$G$17</f>
        <v>0</v>
      </c>
      <c r="GB12" s="36">
        <f ca="1">-GB$11*Assumptions!$G$17</f>
        <v>0</v>
      </c>
      <c r="GC12" s="36">
        <f ca="1">-GC$11*Assumptions!$G$17</f>
        <v>0</v>
      </c>
      <c r="GD12" s="36">
        <f ca="1">-GD$11*Assumptions!$G$17</f>
        <v>0</v>
      </c>
      <c r="GE12" s="36">
        <f ca="1">-GE$11*Assumptions!$G$17</f>
        <v>0</v>
      </c>
    </row>
    <row r="13" spans="1:188" x14ac:dyDescent="0.45">
      <c r="C13" s="13"/>
      <c r="D13" s="1" t="s">
        <v>48</v>
      </c>
      <c r="E13" s="1"/>
      <c r="F13" s="1"/>
      <c r="G13" s="1"/>
      <c r="H13" s="37">
        <f ca="1">SUM(H11:H12)</f>
        <v>119</v>
      </c>
      <c r="I13" s="37">
        <f t="shared" ref="I13:BT13" ca="1" si="15">SUM(I11:I12)</f>
        <v>131.50456704517879</v>
      </c>
      <c r="J13" s="37">
        <f t="shared" ca="1" si="15"/>
        <v>126.99157939180812</v>
      </c>
      <c r="K13" s="37">
        <f t="shared" ca="1" si="15"/>
        <v>130.96273419167056</v>
      </c>
      <c r="L13" s="37">
        <f t="shared" ca="1" si="15"/>
        <v>126.48518616804628</v>
      </c>
      <c r="M13" s="37">
        <f t="shared" ca="1" si="15"/>
        <v>130.44050554093954</v>
      </c>
      <c r="N13" s="37">
        <f t="shared" ca="1" si="15"/>
        <v>130.18017265243384</v>
      </c>
      <c r="O13" s="37">
        <f t="shared" ca="1" si="15"/>
        <v>125.72938000235149</v>
      </c>
      <c r="P13" s="37">
        <f t="shared" ca="1" si="15"/>
        <v>129.66106455396735</v>
      </c>
      <c r="Q13" s="37">
        <f t="shared" ca="1" si="15"/>
        <v>125.22801994079551</v>
      </c>
      <c r="R13" s="37">
        <f t="shared" ca="1" si="15"/>
        <v>129.14402645750192</v>
      </c>
      <c r="S13" s="37">
        <f t="shared" ca="1" si="15"/>
        <v>128.88628107924293</v>
      </c>
      <c r="T13" s="37">
        <f t="shared" ca="1" si="15"/>
        <v>120.33040171456372</v>
      </c>
      <c r="U13" s="37">
        <f t="shared" ca="1" si="15"/>
        <v>128.38088151180685</v>
      </c>
      <c r="V13" s="37">
        <f t="shared" ca="1" si="15"/>
        <v>123.98334898647612</v>
      </c>
      <c r="W13" s="37">
        <f t="shared" ca="1" si="15"/>
        <v>127.86043338678576</v>
      </c>
      <c r="X13" s="37">
        <f t="shared" ca="1" si="15"/>
        <v>123.48895142022222</v>
      </c>
      <c r="Y13" s="37">
        <f t="shared" ca="1" si="15"/>
        <v>127.35057550987446</v>
      </c>
      <c r="Z13" s="37">
        <f t="shared" ca="1" si="15"/>
        <v>127.09640949727077</v>
      </c>
      <c r="AA13" s="37">
        <f t="shared" ca="1" si="15"/>
        <v>122.75104911161047</v>
      </c>
      <c r="AB13" s="37">
        <f t="shared" ca="1" si="15"/>
        <v>126.58959825165816</v>
      </c>
      <c r="AC13" s="37">
        <f t="shared" ca="1" si="15"/>
        <v>122.26156547988087</v>
      </c>
      <c r="AD13" s="37">
        <f t="shared" ca="1" si="15"/>
        <v>126.08480797296107</v>
      </c>
      <c r="AE13" s="37">
        <f t="shared" ca="1" si="15"/>
        <v>125.83316817656372</v>
      </c>
      <c r="AF13" s="37">
        <f t="shared" ca="1" si="15"/>
        <v>113.42893086663545</v>
      </c>
      <c r="AG13" s="37">
        <f t="shared" ca="1" si="15"/>
        <v>125.34808776482697</v>
      </c>
      <c r="AH13" s="37">
        <f t="shared" ca="1" si="15"/>
        <v>121.04637881914495</v>
      </c>
      <c r="AI13" s="37">
        <f t="shared" ca="1" si="15"/>
        <v>124.83162119943323</v>
      </c>
      <c r="AJ13" s="37">
        <f t="shared" ca="1" si="15"/>
        <v>120.5636927521751</v>
      </c>
      <c r="AK13" s="37">
        <f t="shared" ca="1" si="15"/>
        <v>124.33384105220344</v>
      </c>
      <c r="AL13" s="37">
        <f t="shared" ca="1" si="15"/>
        <v>124.08569583192927</v>
      </c>
      <c r="AM13" s="37">
        <f t="shared" ca="1" si="15"/>
        <v>119.84327018648457</v>
      </c>
      <c r="AN13" s="37">
        <f t="shared" ca="1" si="15"/>
        <v>123.59089014610349</v>
      </c>
      <c r="AO13" s="37">
        <f t="shared" ca="1" si="15"/>
        <v>119.36538165067346</v>
      </c>
      <c r="AP13" s="37">
        <f t="shared" ca="1" si="15"/>
        <v>123.09805755367164</v>
      </c>
      <c r="AQ13" s="37">
        <f t="shared" ca="1" si="15"/>
        <v>122.85237870752265</v>
      </c>
      <c r="AR13" s="37">
        <f t="shared" ca="1" si="15"/>
        <v>110.74197823314985</v>
      </c>
      <c r="AS13" s="37">
        <f t="shared" ca="1" si="15"/>
        <v>122.37878908636122</v>
      </c>
      <c r="AT13" s="37">
        <f t="shared" ca="1" si="15"/>
        <v>118.17898084706667</v>
      </c>
      <c r="AU13" s="37">
        <f t="shared" ca="1" si="15"/>
        <v>121.87455680006532</v>
      </c>
      <c r="AV13" s="37">
        <f t="shared" ca="1" si="15"/>
        <v>117.70772885241753</v>
      </c>
      <c r="AW13" s="37">
        <f t="shared" ca="1" si="15"/>
        <v>121.38856828013267</v>
      </c>
      <c r="AX13" s="37">
        <f t="shared" ca="1" si="15"/>
        <v>121.14630122910519</v>
      </c>
      <c r="AY13" s="37">
        <f t="shared" ca="1" si="15"/>
        <v>117.00437196208266</v>
      </c>
      <c r="AZ13" s="37">
        <f t="shared" ca="1" si="15"/>
        <v>120.66321671027302</v>
      </c>
      <c r="BA13" s="37">
        <f t="shared" ca="1" si="15"/>
        <v>116.53780385263893</v>
      </c>
      <c r="BB13" s="37">
        <f t="shared" ca="1" si="15"/>
        <v>120.18205854536144</v>
      </c>
      <c r="BC13" s="37">
        <f t="shared" ca="1" si="15"/>
        <v>119.9421994439425</v>
      </c>
      <c r="BD13" s="37">
        <f t="shared" ca="1" si="15"/>
        <v>108.11867527351232</v>
      </c>
      <c r="BE13" s="37">
        <f t="shared" ca="1" si="15"/>
        <v>119.47982841463457</v>
      </c>
      <c r="BF13" s="37">
        <f t="shared" ca="1" si="15"/>
        <v>115.37950701456602</v>
      </c>
      <c r="BG13" s="37">
        <f t="shared" ca="1" si="15"/>
        <v>118.98754059664316</v>
      </c>
      <c r="BH13" s="37">
        <f t="shared" ca="1" si="15"/>
        <v>114.9194182370819</v>
      </c>
      <c r="BI13" s="37">
        <f t="shared" ca="1" si="15"/>
        <v>118.51306437893803</v>
      </c>
      <c r="BJ13" s="37">
        <f t="shared" ca="1" si="15"/>
        <v>118.27653625259042</v>
      </c>
      <c r="BK13" s="37">
        <f t="shared" ca="1" si="15"/>
        <v>114.23272276314515</v>
      </c>
      <c r="BL13" s="37">
        <f t="shared" ca="1" si="15"/>
        <v>117.80489524477574</v>
      </c>
      <c r="BM13" s="37">
        <f t="shared" ca="1" si="15"/>
        <v>113.77720691700669</v>
      </c>
      <c r="BN13" s="37">
        <f t="shared" ca="1" si="15"/>
        <v>117.33513495859273</v>
      </c>
      <c r="BO13" s="37">
        <f t="shared" ca="1" si="15"/>
        <v>117.10095774132188</v>
      </c>
      <c r="BP13" s="37">
        <f t="shared" ca="1" si="15"/>
        <v>109.32742544964877</v>
      </c>
      <c r="BQ13" s="37">
        <f t="shared" ca="1" si="15"/>
        <v>116.64177176052354</v>
      </c>
      <c r="BR13" s="37">
        <f t="shared" ca="1" si="15"/>
        <v>112.64634830580977</v>
      </c>
      <c r="BS13" s="37">
        <f t="shared" ca="1" si="15"/>
        <v>116.16891325778522</v>
      </c>
      <c r="BT13" s="37">
        <f t="shared" ca="1" si="15"/>
        <v>112.1971583064667</v>
      </c>
      <c r="BU13" s="37">
        <f t="shared" ref="BU13:EF13" ca="1" si="16">SUM(BU11:BU12)</f>
        <v>115.70567663400864</v>
      </c>
      <c r="BV13" s="37">
        <f t="shared" ca="1" si="16"/>
        <v>115.47475148625851</v>
      </c>
      <c r="BW13" s="37">
        <f t="shared" ca="1" si="16"/>
        <v>111.52672956622835</v>
      </c>
      <c r="BX13" s="37">
        <f t="shared" ca="1" si="16"/>
        <v>115.01428291071771</v>
      </c>
      <c r="BY13" s="37">
        <f t="shared" ca="1" si="16"/>
        <v>111.08200417269333</v>
      </c>
      <c r="BZ13" s="37">
        <f t="shared" ca="1" si="16"/>
        <v>114.55565050547679</v>
      </c>
      <c r="CA13" s="37">
        <f t="shared" ca="1" si="16"/>
        <v>114.3270205774719</v>
      </c>
      <c r="CB13" s="37">
        <f t="shared" ca="1" si="16"/>
        <v>103.05702305034818</v>
      </c>
      <c r="CC13" s="37">
        <f t="shared" ca="1" si="16"/>
        <v>113.88629577479874</v>
      </c>
      <c r="CD13" s="37">
        <f t="shared" ca="1" si="16"/>
        <v>109.97793382001421</v>
      </c>
      <c r="CE13" s="37">
        <f t="shared" ca="1" si="16"/>
        <v>113.4170547590556</v>
      </c>
      <c r="CF13" s="37">
        <f t="shared" ca="1" si="16"/>
        <v>109.53938442393216</v>
      </c>
      <c r="CG13" s="37">
        <f t="shared" ca="1" si="16"/>
        <v>112.96479148093852</v>
      </c>
      <c r="CH13" s="37">
        <f t="shared" ca="1" si="16"/>
        <v>112.73933658605196</v>
      </c>
      <c r="CI13" s="37">
        <f t="shared" ca="1" si="16"/>
        <v>108.88483708410357</v>
      </c>
      <c r="CJ13" s="37">
        <f t="shared" ca="1" si="16"/>
        <v>112.28977578546971</v>
      </c>
      <c r="CK13" s="37">
        <f t="shared" ca="1" si="16"/>
        <v>108.45064653435318</v>
      </c>
      <c r="CL13" s="37">
        <f t="shared" ca="1" si="16"/>
        <v>111.84200765920635</v>
      </c>
      <c r="CM13" s="37">
        <f t="shared" ca="1" si="16"/>
        <v>111.61879361392603</v>
      </c>
      <c r="CN13" s="37">
        <f t="shared" ca="1" si="16"/>
        <v>100.61576456921257</v>
      </c>
      <c r="CO13" s="37">
        <f t="shared" ca="1" si="16"/>
        <v>111.18850888734406</v>
      </c>
      <c r="CP13" s="37">
        <f t="shared" ca="1" si="16"/>
        <v>107.37272986855996</v>
      </c>
      <c r="CQ13" s="37">
        <f t="shared" ca="1" si="16"/>
        <v>110.73038345184446</v>
      </c>
      <c r="CR13" s="37">
        <f t="shared" ca="1" si="16"/>
        <v>106.94456901661488</v>
      </c>
      <c r="CS13" s="37">
        <f t="shared" ca="1" si="16"/>
        <v>110.28883357811971</v>
      </c>
      <c r="CT13" s="37">
        <f t="shared" ca="1" si="16"/>
        <v>110.06871935442628</v>
      </c>
      <c r="CU13" s="37">
        <f t="shared" ca="1" si="16"/>
        <v>106.3055268718459</v>
      </c>
      <c r="CV13" s="37">
        <f t="shared" ca="1" si="16"/>
        <v>109.6298079408021</v>
      </c>
      <c r="CW13" s="37">
        <f t="shared" ca="1" si="16"/>
        <v>105.88162161203145</v>
      </c>
      <c r="CX13" s="37">
        <f t="shared" ca="1" si="16"/>
        <v>109.19264673586703</v>
      </c>
      <c r="CY13" s="37">
        <f t="shared" ca="1" si="16"/>
        <v>108.97472027958378</v>
      </c>
      <c r="CZ13" s="37">
        <f t="shared" ca="1" si="16"/>
        <v>98.232335654615156</v>
      </c>
      <c r="DA13" s="37">
        <f t="shared" ca="1" si="16"/>
        <v>108.55462832014155</v>
      </c>
      <c r="DB13" s="37">
        <f t="shared" ca="1" si="16"/>
        <v>104.82923909349412</v>
      </c>
      <c r="DC13" s="37">
        <f t="shared" ca="1" si="16"/>
        <v>108.10735515430525</v>
      </c>
      <c r="DD13" s="37">
        <f t="shared" ca="1" si="16"/>
        <v>104.41122069744543</v>
      </c>
      <c r="DE13" s="37">
        <f t="shared" ca="1" si="16"/>
        <v>107.67626490130472</v>
      </c>
      <c r="DF13" s="37">
        <f t="shared" ca="1" si="16"/>
        <v>107.46136483671957</v>
      </c>
      <c r="DG13" s="37">
        <f t="shared" ca="1" si="16"/>
        <v>103.78731645409789</v>
      </c>
      <c r="DH13" s="37">
        <f t="shared" ca="1" si="16"/>
        <v>107.03285054285752</v>
      </c>
      <c r="DI13" s="37">
        <f t="shared" ca="1" si="16"/>
        <v>103.37345284190812</v>
      </c>
      <c r="DJ13" s="37">
        <f t="shared" ca="1" si="16"/>
        <v>106.60604499799858</v>
      </c>
      <c r="DK13" s="37">
        <f t="shared" ca="1" si="16"/>
        <v>106.39328087606108</v>
      </c>
      <c r="DL13" s="37">
        <f t="shared" ca="1" si="16"/>
        <v>99.330558072938658</v>
      </c>
      <c r="DM13" s="37">
        <f t="shared" ca="1" si="16"/>
        <v>105.97608272523686</v>
      </c>
      <c r="DN13" s="37">
        <f t="shared" ca="1" si="16"/>
        <v>102.34599960691438</v>
      </c>
      <c r="DO13" s="37">
        <f t="shared" ca="1" si="16"/>
        <v>105.54646226382606</v>
      </c>
      <c r="DP13" s="37">
        <f t="shared" ca="1" si="16"/>
        <v>101.93788340796414</v>
      </c>
      <c r="DQ13" s="37">
        <f t="shared" ca="1" si="16"/>
        <v>105.12558385961684</v>
      </c>
      <c r="DR13" s="37">
        <f t="shared" ca="1" si="16"/>
        <v>104.91577443892703</v>
      </c>
      <c r="DS13" s="37">
        <f t="shared" ca="1" si="16"/>
        <v>101.32875847300727</v>
      </c>
      <c r="DT13" s="37">
        <f t="shared" ca="1" si="16"/>
        <v>104.49741097344341</v>
      </c>
      <c r="DU13" s="37">
        <f t="shared" ca="1" si="16"/>
        <v>100.92469863763336</v>
      </c>
      <c r="DV13" s="37">
        <f t="shared" ca="1" si="16"/>
        <v>104.08071577939168</v>
      </c>
      <c r="DW13" s="37">
        <f t="shared" ca="1" si="16"/>
        <v>103.87299170423398</v>
      </c>
      <c r="DX13" s="37">
        <f t="shared" ca="1" si="16"/>
        <v>93.633519410382121</v>
      </c>
      <c r="DY13" s="37">
        <f t="shared" ca="1" si="16"/>
        <v>103.47256664687936</v>
      </c>
      <c r="DZ13" s="37">
        <f t="shared" ca="1" si="16"/>
        <v>99.921584150739022</v>
      </c>
      <c r="EA13" s="37">
        <f t="shared" ca="1" si="16"/>
        <v>103.04623289052518</v>
      </c>
      <c r="EB13" s="37">
        <f t="shared" ca="1" si="16"/>
        <v>99.52313558144165</v>
      </c>
      <c r="EC13" s="37">
        <f t="shared" ca="1" si="16"/>
        <v>102.63532443250099</v>
      </c>
      <c r="ED13" s="37">
        <f t="shared" ca="1" si="16"/>
        <v>102.43048506637442</v>
      </c>
      <c r="EE13" s="37">
        <f t="shared" ca="1" si="16"/>
        <v>98.928439856348618</v>
      </c>
      <c r="EF13" s="37">
        <f t="shared" ca="1" si="16"/>
        <v>102.02203197214038</v>
      </c>
      <c r="EG13" s="37">
        <f t="shared" ref="EG13:GE13" ca="1" si="17">SUM(EG11:EG12)</f>
        <v>98.533951561766344</v>
      </c>
      <c r="EH13" s="37">
        <f t="shared" ca="1" si="17"/>
        <v>101.61520763061689</v>
      </c>
      <c r="EI13" s="37">
        <f t="shared" ca="1" si="17"/>
        <v>101.41240421147275</v>
      </c>
      <c r="EJ13" s="37">
        <f t="shared" ca="1" si="17"/>
        <v>91.415488881133285</v>
      </c>
      <c r="EK13" s="37">
        <f t="shared" ca="1" si="17"/>
        <v>101.02146459274611</v>
      </c>
      <c r="EL13" s="37">
        <f t="shared" ca="1" si="17"/>
        <v>97.554599276381424</v>
      </c>
      <c r="EM13" s="37">
        <f t="shared" ca="1" si="17"/>
        <v>0</v>
      </c>
      <c r="EN13" s="37">
        <f t="shared" ca="1" si="17"/>
        <v>0</v>
      </c>
      <c r="EO13" s="37">
        <f t="shared" ca="1" si="17"/>
        <v>0</v>
      </c>
      <c r="EP13" s="37">
        <f t="shared" ca="1" si="17"/>
        <v>0</v>
      </c>
      <c r="EQ13" s="37">
        <f t="shared" ca="1" si="17"/>
        <v>0</v>
      </c>
      <c r="ER13" s="37">
        <f t="shared" ca="1" si="17"/>
        <v>0</v>
      </c>
      <c r="ES13" s="37">
        <f t="shared" ca="1" si="17"/>
        <v>0</v>
      </c>
      <c r="ET13" s="37">
        <f t="shared" ca="1" si="17"/>
        <v>0</v>
      </c>
      <c r="EU13" s="37">
        <f t="shared" ca="1" si="17"/>
        <v>0</v>
      </c>
      <c r="EV13" s="37">
        <f t="shared" ca="1" si="17"/>
        <v>0</v>
      </c>
      <c r="EW13" s="37">
        <f t="shared" ca="1" si="17"/>
        <v>0</v>
      </c>
      <c r="EX13" s="37">
        <f t="shared" ca="1" si="17"/>
        <v>0</v>
      </c>
      <c r="EY13" s="37">
        <f t="shared" ca="1" si="17"/>
        <v>0</v>
      </c>
      <c r="EZ13" s="37">
        <f t="shared" ca="1" si="17"/>
        <v>0</v>
      </c>
      <c r="FA13" s="37">
        <f t="shared" ca="1" si="17"/>
        <v>0</v>
      </c>
      <c r="FB13" s="37">
        <f t="shared" ca="1" si="17"/>
        <v>0</v>
      </c>
      <c r="FC13" s="37">
        <f t="shared" ca="1" si="17"/>
        <v>0</v>
      </c>
      <c r="FD13" s="37">
        <f t="shared" ca="1" si="17"/>
        <v>0</v>
      </c>
      <c r="FE13" s="37">
        <f t="shared" ca="1" si="17"/>
        <v>0</v>
      </c>
      <c r="FF13" s="37">
        <f t="shared" ca="1" si="17"/>
        <v>0</v>
      </c>
      <c r="FG13" s="37">
        <f t="shared" ca="1" si="17"/>
        <v>0</v>
      </c>
      <c r="FH13" s="37">
        <f t="shared" ca="1" si="17"/>
        <v>0</v>
      </c>
      <c r="FI13" s="37">
        <f t="shared" ca="1" si="17"/>
        <v>0</v>
      </c>
      <c r="FJ13" s="37">
        <f t="shared" ca="1" si="17"/>
        <v>0</v>
      </c>
      <c r="FK13" s="37">
        <f t="shared" ca="1" si="17"/>
        <v>0</v>
      </c>
      <c r="FL13" s="37">
        <f t="shared" ca="1" si="17"/>
        <v>0</v>
      </c>
      <c r="FM13" s="37">
        <f t="shared" ca="1" si="17"/>
        <v>0</v>
      </c>
      <c r="FN13" s="37">
        <f t="shared" ca="1" si="17"/>
        <v>0</v>
      </c>
      <c r="FO13" s="37">
        <f t="shared" ca="1" si="17"/>
        <v>0</v>
      </c>
      <c r="FP13" s="37">
        <f t="shared" ca="1" si="17"/>
        <v>0</v>
      </c>
      <c r="FQ13" s="37">
        <f t="shared" ca="1" si="17"/>
        <v>0</v>
      </c>
      <c r="FR13" s="37">
        <f t="shared" ca="1" si="17"/>
        <v>0</v>
      </c>
      <c r="FS13" s="37">
        <f t="shared" ca="1" si="17"/>
        <v>0</v>
      </c>
      <c r="FT13" s="37">
        <f t="shared" ca="1" si="17"/>
        <v>0</v>
      </c>
      <c r="FU13" s="37">
        <f t="shared" ca="1" si="17"/>
        <v>0</v>
      </c>
      <c r="FV13" s="37">
        <f t="shared" ca="1" si="17"/>
        <v>0</v>
      </c>
      <c r="FW13" s="37">
        <f t="shared" ca="1" si="17"/>
        <v>0</v>
      </c>
      <c r="FX13" s="37">
        <f t="shared" ca="1" si="17"/>
        <v>0</v>
      </c>
      <c r="FY13" s="37">
        <f t="shared" ca="1" si="17"/>
        <v>0</v>
      </c>
      <c r="FZ13" s="37">
        <f t="shared" ca="1" si="17"/>
        <v>0</v>
      </c>
      <c r="GA13" s="37">
        <f t="shared" ca="1" si="17"/>
        <v>0</v>
      </c>
      <c r="GB13" s="37">
        <f t="shared" ca="1" si="17"/>
        <v>0</v>
      </c>
      <c r="GC13" s="37">
        <f t="shared" ca="1" si="17"/>
        <v>0</v>
      </c>
      <c r="GD13" s="37">
        <f t="shared" ca="1" si="17"/>
        <v>0</v>
      </c>
      <c r="GE13" s="37">
        <f t="shared" ca="1" si="17"/>
        <v>0</v>
      </c>
    </row>
    <row r="14" spans="1:188" x14ac:dyDescent="0.45">
      <c r="D14" s="23" t="s">
        <v>49</v>
      </c>
      <c r="H14" s="25">
        <f ca="1">IFERROR(H13/H$11, "-")</f>
        <v>0.85</v>
      </c>
      <c r="I14" s="25">
        <f t="shared" ref="I14:BT14" ca="1" si="18">IFERROR(I13/I$11, 0)</f>
        <v>0.85</v>
      </c>
      <c r="J14" s="25">
        <f t="shared" ca="1" si="18"/>
        <v>0.85</v>
      </c>
      <c r="K14" s="25">
        <f t="shared" ca="1" si="18"/>
        <v>0.85</v>
      </c>
      <c r="L14" s="25">
        <f t="shared" ca="1" si="18"/>
        <v>0.85</v>
      </c>
      <c r="M14" s="25">
        <f t="shared" ca="1" si="18"/>
        <v>0.85</v>
      </c>
      <c r="N14" s="25">
        <f t="shared" ca="1" si="18"/>
        <v>0.85000000000000009</v>
      </c>
      <c r="O14" s="25">
        <f t="shared" ca="1" si="18"/>
        <v>0.85</v>
      </c>
      <c r="P14" s="25">
        <f t="shared" ca="1" si="18"/>
        <v>0.85</v>
      </c>
      <c r="Q14" s="25">
        <f t="shared" ca="1" si="18"/>
        <v>0.85</v>
      </c>
      <c r="R14" s="25">
        <f t="shared" ca="1" si="18"/>
        <v>0.84999999999999987</v>
      </c>
      <c r="S14" s="25">
        <f t="shared" ca="1" si="18"/>
        <v>0.85</v>
      </c>
      <c r="T14" s="25">
        <f t="shared" ca="1" si="18"/>
        <v>0.85</v>
      </c>
      <c r="U14" s="25">
        <f t="shared" ca="1" si="18"/>
        <v>0.85000000000000009</v>
      </c>
      <c r="V14" s="25">
        <f t="shared" ca="1" si="18"/>
        <v>0.85000000000000009</v>
      </c>
      <c r="W14" s="25">
        <f t="shared" ca="1" si="18"/>
        <v>0.85</v>
      </c>
      <c r="X14" s="25">
        <f t="shared" ca="1" si="18"/>
        <v>0.85</v>
      </c>
      <c r="Y14" s="25">
        <f t="shared" ca="1" si="18"/>
        <v>0.85</v>
      </c>
      <c r="Z14" s="25">
        <f t="shared" ca="1" si="18"/>
        <v>0.85</v>
      </c>
      <c r="AA14" s="25">
        <f t="shared" ca="1" si="18"/>
        <v>0.85</v>
      </c>
      <c r="AB14" s="25">
        <f t="shared" ca="1" si="18"/>
        <v>0.85000000000000009</v>
      </c>
      <c r="AC14" s="25">
        <f t="shared" ca="1" si="18"/>
        <v>0.85</v>
      </c>
      <c r="AD14" s="25">
        <f t="shared" ca="1" si="18"/>
        <v>0.85</v>
      </c>
      <c r="AE14" s="25">
        <f t="shared" ca="1" si="18"/>
        <v>0.85</v>
      </c>
      <c r="AF14" s="25">
        <f t="shared" ca="1" si="18"/>
        <v>0.85</v>
      </c>
      <c r="AG14" s="25">
        <f t="shared" ca="1" si="18"/>
        <v>0.85000000000000009</v>
      </c>
      <c r="AH14" s="25">
        <f t="shared" ca="1" si="18"/>
        <v>0.85</v>
      </c>
      <c r="AI14" s="25">
        <f t="shared" ca="1" si="18"/>
        <v>0.85</v>
      </c>
      <c r="AJ14" s="25">
        <f t="shared" ca="1" si="18"/>
        <v>0.85</v>
      </c>
      <c r="AK14" s="25">
        <f t="shared" ca="1" si="18"/>
        <v>0.85</v>
      </c>
      <c r="AL14" s="25">
        <f t="shared" ca="1" si="18"/>
        <v>0.85</v>
      </c>
      <c r="AM14" s="25">
        <f t="shared" ca="1" si="18"/>
        <v>0.85</v>
      </c>
      <c r="AN14" s="25">
        <f t="shared" ca="1" si="18"/>
        <v>0.85</v>
      </c>
      <c r="AO14" s="25">
        <f t="shared" ca="1" si="18"/>
        <v>0.85000000000000009</v>
      </c>
      <c r="AP14" s="25">
        <f t="shared" ca="1" si="18"/>
        <v>0.85</v>
      </c>
      <c r="AQ14" s="25">
        <f t="shared" ca="1" si="18"/>
        <v>0.85</v>
      </c>
      <c r="AR14" s="25">
        <f t="shared" ca="1" si="18"/>
        <v>0.85</v>
      </c>
      <c r="AS14" s="25">
        <f t="shared" ca="1" si="18"/>
        <v>0.85000000000000009</v>
      </c>
      <c r="AT14" s="25">
        <f t="shared" ca="1" si="18"/>
        <v>0.85</v>
      </c>
      <c r="AU14" s="25">
        <f t="shared" ca="1" si="18"/>
        <v>0.85</v>
      </c>
      <c r="AV14" s="25">
        <f t="shared" ca="1" si="18"/>
        <v>0.85</v>
      </c>
      <c r="AW14" s="25">
        <f t="shared" ca="1" si="18"/>
        <v>0.85</v>
      </c>
      <c r="AX14" s="25">
        <f t="shared" ca="1" si="18"/>
        <v>0.85</v>
      </c>
      <c r="AY14" s="25">
        <f t="shared" ca="1" si="18"/>
        <v>0.85</v>
      </c>
      <c r="AZ14" s="25">
        <f t="shared" ca="1" si="18"/>
        <v>0.85000000000000009</v>
      </c>
      <c r="BA14" s="25">
        <f t="shared" ca="1" si="18"/>
        <v>0.85</v>
      </c>
      <c r="BB14" s="25">
        <f t="shared" ca="1" si="18"/>
        <v>0.85</v>
      </c>
      <c r="BC14" s="25">
        <f t="shared" ca="1" si="18"/>
        <v>0.85000000000000009</v>
      </c>
      <c r="BD14" s="25">
        <f t="shared" ca="1" si="18"/>
        <v>0.85</v>
      </c>
      <c r="BE14" s="25">
        <f t="shared" ca="1" si="18"/>
        <v>0.85000000000000009</v>
      </c>
      <c r="BF14" s="25">
        <f t="shared" ca="1" si="18"/>
        <v>0.85</v>
      </c>
      <c r="BG14" s="25">
        <f t="shared" ca="1" si="18"/>
        <v>0.85</v>
      </c>
      <c r="BH14" s="25">
        <f t="shared" ca="1" si="18"/>
        <v>0.85</v>
      </c>
      <c r="BI14" s="25">
        <f t="shared" ca="1" si="18"/>
        <v>0.85000000000000009</v>
      </c>
      <c r="BJ14" s="25">
        <f t="shared" ca="1" si="18"/>
        <v>0.85</v>
      </c>
      <c r="BK14" s="25">
        <f t="shared" ca="1" si="18"/>
        <v>0.85</v>
      </c>
      <c r="BL14" s="25">
        <f t="shared" ca="1" si="18"/>
        <v>0.85000000000000009</v>
      </c>
      <c r="BM14" s="25">
        <f t="shared" ca="1" si="18"/>
        <v>0.85</v>
      </c>
      <c r="BN14" s="25">
        <f t="shared" ca="1" si="18"/>
        <v>0.85</v>
      </c>
      <c r="BO14" s="25">
        <f t="shared" ca="1" si="18"/>
        <v>0.85</v>
      </c>
      <c r="BP14" s="25">
        <f t="shared" ca="1" si="18"/>
        <v>0.85000000000000009</v>
      </c>
      <c r="BQ14" s="25">
        <f t="shared" ca="1" si="18"/>
        <v>0.85</v>
      </c>
      <c r="BR14" s="25">
        <f t="shared" ca="1" si="18"/>
        <v>0.85000000000000009</v>
      </c>
      <c r="BS14" s="25">
        <f t="shared" ca="1" si="18"/>
        <v>0.85</v>
      </c>
      <c r="BT14" s="25">
        <f t="shared" ca="1" si="18"/>
        <v>0.85</v>
      </c>
      <c r="BU14" s="25">
        <f t="shared" ref="BU14:EF14" ca="1" si="19">IFERROR(BU13/BU$11, 0)</f>
        <v>0.85</v>
      </c>
      <c r="BV14" s="25">
        <f t="shared" ca="1" si="19"/>
        <v>0.85</v>
      </c>
      <c r="BW14" s="25">
        <f t="shared" ca="1" si="19"/>
        <v>0.85</v>
      </c>
      <c r="BX14" s="25">
        <f t="shared" ca="1" si="19"/>
        <v>0.85</v>
      </c>
      <c r="BY14" s="25">
        <f t="shared" ca="1" si="19"/>
        <v>0.85</v>
      </c>
      <c r="BZ14" s="25">
        <f t="shared" ca="1" si="19"/>
        <v>0.85000000000000009</v>
      </c>
      <c r="CA14" s="25">
        <f t="shared" ca="1" si="19"/>
        <v>0.85</v>
      </c>
      <c r="CB14" s="25">
        <f t="shared" ca="1" si="19"/>
        <v>0.85</v>
      </c>
      <c r="CC14" s="25">
        <f t="shared" ca="1" si="19"/>
        <v>0.85</v>
      </c>
      <c r="CD14" s="25">
        <f t="shared" ca="1" si="19"/>
        <v>0.85000000000000009</v>
      </c>
      <c r="CE14" s="25">
        <f t="shared" ca="1" si="19"/>
        <v>0.85</v>
      </c>
      <c r="CF14" s="25">
        <f t="shared" ca="1" si="19"/>
        <v>0.85</v>
      </c>
      <c r="CG14" s="25">
        <f t="shared" ca="1" si="19"/>
        <v>0.85</v>
      </c>
      <c r="CH14" s="25">
        <f t="shared" ca="1" si="19"/>
        <v>0.85</v>
      </c>
      <c r="CI14" s="25">
        <f t="shared" ca="1" si="19"/>
        <v>0.85</v>
      </c>
      <c r="CJ14" s="25">
        <f t="shared" ca="1" si="19"/>
        <v>0.85</v>
      </c>
      <c r="CK14" s="25">
        <f t="shared" ca="1" si="19"/>
        <v>0.85</v>
      </c>
      <c r="CL14" s="25">
        <f t="shared" ca="1" si="19"/>
        <v>0.85</v>
      </c>
      <c r="CM14" s="25">
        <f t="shared" ca="1" si="19"/>
        <v>0.85</v>
      </c>
      <c r="CN14" s="25">
        <f t="shared" ca="1" si="19"/>
        <v>0.85</v>
      </c>
      <c r="CO14" s="25">
        <f t="shared" ca="1" si="19"/>
        <v>0.85</v>
      </c>
      <c r="CP14" s="25">
        <f t="shared" ca="1" si="19"/>
        <v>0.85000000000000009</v>
      </c>
      <c r="CQ14" s="25">
        <f t="shared" ca="1" si="19"/>
        <v>0.85</v>
      </c>
      <c r="CR14" s="25">
        <f t="shared" ca="1" si="19"/>
        <v>0.85</v>
      </c>
      <c r="CS14" s="25">
        <f t="shared" ca="1" si="19"/>
        <v>0.85</v>
      </c>
      <c r="CT14" s="25">
        <f t="shared" ca="1" si="19"/>
        <v>0.85000000000000009</v>
      </c>
      <c r="CU14" s="25">
        <f t="shared" ca="1" si="19"/>
        <v>0.85</v>
      </c>
      <c r="CV14" s="25">
        <f t="shared" ca="1" si="19"/>
        <v>0.85</v>
      </c>
      <c r="CW14" s="25">
        <f t="shared" ca="1" si="19"/>
        <v>0.85000000000000009</v>
      </c>
      <c r="CX14" s="25">
        <f t="shared" ca="1" si="19"/>
        <v>0.85</v>
      </c>
      <c r="CY14" s="25">
        <f t="shared" ca="1" si="19"/>
        <v>0.85</v>
      </c>
      <c r="CZ14" s="25">
        <f t="shared" ca="1" si="19"/>
        <v>0.85000000000000009</v>
      </c>
      <c r="DA14" s="25">
        <f t="shared" ca="1" si="19"/>
        <v>0.85</v>
      </c>
      <c r="DB14" s="25">
        <f t="shared" ca="1" si="19"/>
        <v>0.85</v>
      </c>
      <c r="DC14" s="25">
        <f t="shared" ca="1" si="19"/>
        <v>0.85</v>
      </c>
      <c r="DD14" s="25">
        <f t="shared" ca="1" si="19"/>
        <v>0.85</v>
      </c>
      <c r="DE14" s="25">
        <f t="shared" ca="1" si="19"/>
        <v>0.85</v>
      </c>
      <c r="DF14" s="25">
        <f t="shared" ca="1" si="19"/>
        <v>0.85</v>
      </c>
      <c r="DG14" s="25">
        <f t="shared" ca="1" si="19"/>
        <v>0.85</v>
      </c>
      <c r="DH14" s="25">
        <f t="shared" ca="1" si="19"/>
        <v>0.85000000000000009</v>
      </c>
      <c r="DI14" s="25">
        <f t="shared" ca="1" si="19"/>
        <v>0.85</v>
      </c>
      <c r="DJ14" s="25">
        <f t="shared" ca="1" si="19"/>
        <v>0.85</v>
      </c>
      <c r="DK14" s="25">
        <f t="shared" ca="1" si="19"/>
        <v>0.85</v>
      </c>
      <c r="DL14" s="25">
        <f t="shared" ca="1" si="19"/>
        <v>0.85000000000000009</v>
      </c>
      <c r="DM14" s="25">
        <f t="shared" ca="1" si="19"/>
        <v>0.85</v>
      </c>
      <c r="DN14" s="25">
        <f t="shared" ca="1" si="19"/>
        <v>0.85000000000000009</v>
      </c>
      <c r="DO14" s="25">
        <f t="shared" ca="1" si="19"/>
        <v>0.85000000000000009</v>
      </c>
      <c r="DP14" s="25">
        <f t="shared" ca="1" si="19"/>
        <v>0.85000000000000009</v>
      </c>
      <c r="DQ14" s="25">
        <f t="shared" ca="1" si="19"/>
        <v>0.85000000000000009</v>
      </c>
      <c r="DR14" s="25">
        <f t="shared" ca="1" si="19"/>
        <v>0.85</v>
      </c>
      <c r="DS14" s="25">
        <f t="shared" ca="1" si="19"/>
        <v>0.85</v>
      </c>
      <c r="DT14" s="25">
        <f t="shared" ca="1" si="19"/>
        <v>0.85</v>
      </c>
      <c r="DU14" s="25">
        <f t="shared" ca="1" si="19"/>
        <v>0.85</v>
      </c>
      <c r="DV14" s="25">
        <f t="shared" ca="1" si="19"/>
        <v>0.85</v>
      </c>
      <c r="DW14" s="25">
        <f t="shared" ca="1" si="19"/>
        <v>0.85000000000000009</v>
      </c>
      <c r="DX14" s="25">
        <f t="shared" ca="1" si="19"/>
        <v>0.85000000000000009</v>
      </c>
      <c r="DY14" s="25">
        <f t="shared" ca="1" si="19"/>
        <v>0.85</v>
      </c>
      <c r="DZ14" s="25">
        <f t="shared" ca="1" si="19"/>
        <v>0.85</v>
      </c>
      <c r="EA14" s="25">
        <f t="shared" ca="1" si="19"/>
        <v>0.85</v>
      </c>
      <c r="EB14" s="25">
        <f t="shared" ca="1" si="19"/>
        <v>0.85</v>
      </c>
      <c r="EC14" s="25">
        <f t="shared" ca="1" si="19"/>
        <v>0.85</v>
      </c>
      <c r="ED14" s="25">
        <f t="shared" ca="1" si="19"/>
        <v>0.85</v>
      </c>
      <c r="EE14" s="25">
        <f t="shared" ca="1" si="19"/>
        <v>0.85</v>
      </c>
      <c r="EF14" s="25">
        <f t="shared" ca="1" si="19"/>
        <v>0.85</v>
      </c>
      <c r="EG14" s="25">
        <f t="shared" ref="EG14:GE14" ca="1" si="20">IFERROR(EG13/EG$11, 0)</f>
        <v>0.85000000000000009</v>
      </c>
      <c r="EH14" s="25">
        <f t="shared" ca="1" si="20"/>
        <v>0.85</v>
      </c>
      <c r="EI14" s="25">
        <f t="shared" ca="1" si="20"/>
        <v>0.85</v>
      </c>
      <c r="EJ14" s="25">
        <f t="shared" ca="1" si="20"/>
        <v>0.85</v>
      </c>
      <c r="EK14" s="25">
        <f t="shared" ca="1" si="20"/>
        <v>0.85000000000000009</v>
      </c>
      <c r="EL14" s="25">
        <f t="shared" ca="1" si="20"/>
        <v>0.85</v>
      </c>
      <c r="EM14" s="25">
        <f t="shared" ca="1" si="20"/>
        <v>0</v>
      </c>
      <c r="EN14" s="25">
        <f t="shared" ca="1" si="20"/>
        <v>0</v>
      </c>
      <c r="EO14" s="25">
        <f t="shared" ca="1" si="20"/>
        <v>0</v>
      </c>
      <c r="EP14" s="25">
        <f t="shared" ca="1" si="20"/>
        <v>0</v>
      </c>
      <c r="EQ14" s="25">
        <f t="shared" ca="1" si="20"/>
        <v>0</v>
      </c>
      <c r="ER14" s="25">
        <f t="shared" ca="1" si="20"/>
        <v>0</v>
      </c>
      <c r="ES14" s="25">
        <f t="shared" ca="1" si="20"/>
        <v>0</v>
      </c>
      <c r="ET14" s="25">
        <f t="shared" ca="1" si="20"/>
        <v>0</v>
      </c>
      <c r="EU14" s="25">
        <f t="shared" ca="1" si="20"/>
        <v>0</v>
      </c>
      <c r="EV14" s="25">
        <f t="shared" ca="1" si="20"/>
        <v>0</v>
      </c>
      <c r="EW14" s="25">
        <f t="shared" ca="1" si="20"/>
        <v>0</v>
      </c>
      <c r="EX14" s="25">
        <f t="shared" ca="1" si="20"/>
        <v>0</v>
      </c>
      <c r="EY14" s="25">
        <f t="shared" ca="1" si="20"/>
        <v>0</v>
      </c>
      <c r="EZ14" s="25">
        <f t="shared" ca="1" si="20"/>
        <v>0</v>
      </c>
      <c r="FA14" s="25">
        <f t="shared" ca="1" si="20"/>
        <v>0</v>
      </c>
      <c r="FB14" s="25">
        <f t="shared" ca="1" si="20"/>
        <v>0</v>
      </c>
      <c r="FC14" s="25">
        <f t="shared" ca="1" si="20"/>
        <v>0</v>
      </c>
      <c r="FD14" s="25">
        <f t="shared" ca="1" si="20"/>
        <v>0</v>
      </c>
      <c r="FE14" s="25">
        <f t="shared" ca="1" si="20"/>
        <v>0</v>
      </c>
      <c r="FF14" s="25">
        <f t="shared" ca="1" si="20"/>
        <v>0</v>
      </c>
      <c r="FG14" s="25">
        <f t="shared" ca="1" si="20"/>
        <v>0</v>
      </c>
      <c r="FH14" s="25">
        <f t="shared" ca="1" si="20"/>
        <v>0</v>
      </c>
      <c r="FI14" s="25">
        <f t="shared" ca="1" si="20"/>
        <v>0</v>
      </c>
      <c r="FJ14" s="25">
        <f t="shared" ca="1" si="20"/>
        <v>0</v>
      </c>
      <c r="FK14" s="25">
        <f t="shared" ca="1" si="20"/>
        <v>0</v>
      </c>
      <c r="FL14" s="25">
        <f t="shared" ca="1" si="20"/>
        <v>0</v>
      </c>
      <c r="FM14" s="25">
        <f t="shared" ca="1" si="20"/>
        <v>0</v>
      </c>
      <c r="FN14" s="25">
        <f t="shared" ca="1" si="20"/>
        <v>0</v>
      </c>
      <c r="FO14" s="25">
        <f t="shared" ca="1" si="20"/>
        <v>0</v>
      </c>
      <c r="FP14" s="25">
        <f t="shared" ca="1" si="20"/>
        <v>0</v>
      </c>
      <c r="FQ14" s="25">
        <f t="shared" ca="1" si="20"/>
        <v>0</v>
      </c>
      <c r="FR14" s="25">
        <f t="shared" ca="1" si="20"/>
        <v>0</v>
      </c>
      <c r="FS14" s="25">
        <f t="shared" ca="1" si="20"/>
        <v>0</v>
      </c>
      <c r="FT14" s="25">
        <f t="shared" ca="1" si="20"/>
        <v>0</v>
      </c>
      <c r="FU14" s="25">
        <f t="shared" ca="1" si="20"/>
        <v>0</v>
      </c>
      <c r="FV14" s="25">
        <f t="shared" ca="1" si="20"/>
        <v>0</v>
      </c>
      <c r="FW14" s="25">
        <f t="shared" ca="1" si="20"/>
        <v>0</v>
      </c>
      <c r="FX14" s="25">
        <f t="shared" ca="1" si="20"/>
        <v>0</v>
      </c>
      <c r="FY14" s="25">
        <f t="shared" ca="1" si="20"/>
        <v>0</v>
      </c>
      <c r="FZ14" s="25">
        <f t="shared" ca="1" si="20"/>
        <v>0</v>
      </c>
      <c r="GA14" s="25">
        <f t="shared" ca="1" si="20"/>
        <v>0</v>
      </c>
      <c r="GB14" s="25">
        <f t="shared" ca="1" si="20"/>
        <v>0</v>
      </c>
      <c r="GC14" s="25">
        <f t="shared" ca="1" si="20"/>
        <v>0</v>
      </c>
      <c r="GD14" s="25">
        <f t="shared" ca="1" si="20"/>
        <v>0</v>
      </c>
      <c r="GE14" s="25">
        <f t="shared" ca="1" si="20"/>
        <v>0</v>
      </c>
    </row>
    <row r="16" spans="1:188" x14ac:dyDescent="0.45">
      <c r="D16" s="1" t="s">
        <v>7</v>
      </c>
    </row>
    <row r="17" spans="4:187" x14ac:dyDescent="0.45">
      <c r="D17" s="10" t="s">
        <v>33</v>
      </c>
      <c r="H17" s="35">
        <f ca="1">IF(H2&gt;EOMONTH(Assumptions!$P$9, 0),0,Assumptions!$G$23*(1+Assumptions!$G$24)^(YEARFRAC('Monthly Model'!$H$2,'Monthly Model'!H$2)/12)*Assumptions!$G$9*(H$5/DATEDIF(EOMONTH($H$2,(H$3-1)*12),EOMONTH($H$2,H$3*12),"d"))*-1)</f>
        <v>-19.178082191780824</v>
      </c>
      <c r="I17" s="35">
        <f ca="1">IF(I2&gt;EOMONTH(Assumptions!$P$9, 0),0,Assumptions!$G$23*(1+Assumptions!$G$24)^(YEARFRAC('Monthly Model'!$H$2,'Monthly Model'!I$2)/12)*Assumptions!$G$9*(I$5/DATEDIF(EOMONTH($H$2,(I$3-1)*12),EOMONTH($H$2,I$3*12),"d"))*-1)</f>
        <v>-21.245997398905025</v>
      </c>
      <c r="J17" s="35">
        <f ca="1">IF(J2&gt;EOMONTH(Assumptions!$P$9, 0),0,Assumptions!$G$23*(1+Assumptions!$G$24)^(YEARFRAC('Monthly Model'!$H$2,'Monthly Model'!J$2)/12)*Assumptions!$G$9*(J$5/DATEDIF(EOMONTH($H$2,(J$3-1)*12),EOMONTH($H$2,J$3*12),"d"))*-1)</f>
        <v>-20.575163610500422</v>
      </c>
      <c r="K17" s="35">
        <f ca="1">IF(K2&gt;EOMONTH(Assumptions!$P$9, 0),0,Assumptions!$G$23*(1+Assumptions!$G$24)^(YEARFRAC('Monthly Model'!$H$2,'Monthly Model'!K$2)/12)*Assumptions!$G$9*(K$5/DATEDIF(EOMONTH($H$2,(K$3-1)*12),EOMONTH($H$2,K$3*12),"d"))*-1)</f>
        <v>-21.275079208065701</v>
      </c>
      <c r="L17" s="35">
        <f ca="1">IF(L2&gt;EOMONTH(Assumptions!$P$9, 0),0,Assumptions!$G$23*(1+Assumptions!$G$24)^(YEARFRAC('Monthly Model'!$H$2,'Monthly Model'!L$2)/12)*Assumptions!$G$9*(L$5/DATEDIF(EOMONTH($H$2,(L$3-1)*12),EOMONTH($H$2,L$3*12),"d"))*-1)</f>
        <v>-20.602418069811222</v>
      </c>
      <c r="M17" s="35">
        <f ca="1">IF(M2&gt;EOMONTH(Assumptions!$P$9, 0),0,Assumptions!$G$23*(1+Assumptions!$G$24)^(YEARFRAC('Monthly Model'!$H$2,'Monthly Model'!M$2)/12)*Assumptions!$G$9*(M$5/DATEDIF(EOMONTH($H$2,(M$3-1)*12),EOMONTH($H$2,M$3*12),"d"))*-1)</f>
        <v>-21.303260795905629</v>
      </c>
      <c r="N17" s="35">
        <f ca="1">IF(N2&gt;EOMONTH(Assumptions!$P$9, 0),0,Assumptions!$G$23*(1+Assumptions!$G$24)^(YEARFRAC('Monthly Model'!$H$2,'Monthly Model'!N$2)/12)*Assumptions!$G$9*(N$5/DATEDIF(EOMONTH($H$2,(N$3-1)*12),EOMONTH($H$2,N$3*12),"d"))*-1)</f>
        <v>-21.317365585542756</v>
      </c>
      <c r="O17" s="35">
        <f ca="1">IF(O2&gt;EOMONTH(Assumptions!$P$9, 0),0,Assumptions!$G$23*(1+Assumptions!$G$24)^(YEARFRAC('Monthly Model'!$H$2,'Monthly Model'!O$2)/12)*Assumptions!$G$9*(O$5/DATEDIF(EOMONTH($H$2,(O$3-1)*12),EOMONTH($H$2,O$3*12),"d"))*-1)</f>
        <v>-20.643367465059995</v>
      </c>
      <c r="P17" s="35">
        <f ca="1">IF(P2&gt;EOMONTH(Assumptions!$P$9, 0),0,Assumptions!$G$23*(1+Assumptions!$G$24)^(YEARFRAC('Monthly Model'!$H$2,'Monthly Model'!P$2)/12)*Assumptions!$G$9*(P$5/DATEDIF(EOMONTH($H$2,(P$3-1)*12),EOMONTH($H$2,P$3*12),"d"))*-1)</f>
        <v>-21.345603187146477</v>
      </c>
      <c r="Q17" s="35">
        <f ca="1">IF(Q2&gt;EOMONTH(Assumptions!$P$9, 0),0,Assumptions!$G$23*(1+Assumptions!$G$24)^(YEARFRAC('Monthly Model'!$H$2,'Monthly Model'!Q$2)/12)*Assumptions!$G$9*(Q$5/DATEDIF(EOMONTH($H$2,(Q$3-1)*12),EOMONTH($H$2,Q$3*12),"d"))*-1)</f>
        <v>-20.670712269177486</v>
      </c>
      <c r="R17" s="35">
        <f ca="1">IF(R2&gt;EOMONTH(Assumptions!$P$9, 0),0,Assumptions!$G$23*(1+Assumptions!$G$24)^(YEARFRAC('Monthly Model'!$H$2,'Monthly Model'!R$2)/12)*Assumptions!$G$9*(R$5/DATEDIF(EOMONTH($H$2,(R$3-1)*12),EOMONTH($H$2,R$3*12),"d"))*-1)</f>
        <v>-21.373878193097422</v>
      </c>
      <c r="S17" s="35">
        <f ca="1">IF(S2&gt;EOMONTH(Assumptions!$P$9, 0),0,Assumptions!$G$23*(1+Assumptions!$G$24)^(YEARFRAC('Monthly Model'!$H$2,'Monthly Model'!S$2)/12)*Assumptions!$G$9*(S$5/DATEDIF(EOMONTH($H$2,(S$3-1)*12),EOMONTH($H$2,S$3*12),"d"))*-1)</f>
        <v>-21.388029738183942</v>
      </c>
      <c r="T17" s="35">
        <f ca="1">IF(T2&gt;EOMONTH(Assumptions!$P$9, 0),0,Assumptions!$G$23*(1+Assumptions!$G$24)^(YEARFRAC('Monthly Model'!$H$2,'Monthly Model'!T$2)/12)*Assumptions!$G$9*(T$5/DATEDIF(EOMONTH($H$2,(T$3-1)*12),EOMONTH($H$2,T$3*12),"d"))*-1)</f>
        <v>-19.966700869151783</v>
      </c>
      <c r="U17" s="35">
        <f ca="1">IF(U2&gt;EOMONTH(Assumptions!$P$9, 0),0,Assumptions!$G$23*(1+Assumptions!$G$24)^(YEARFRAC('Monthly Model'!$H$2,'Monthly Model'!U$2)/12)*Assumptions!$G$9*(U$5/DATEDIF(EOMONTH($H$2,(U$3-1)*12),EOMONTH($H$2,U$3*12),"d"))*-1)</f>
        <v>-21.357375093014959</v>
      </c>
      <c r="V17" s="35">
        <f ca="1">IF(V2&gt;EOMONTH(Assumptions!$P$9, 0),0,Assumptions!$G$23*(1+Assumptions!$G$24)^(YEARFRAC('Monthly Model'!$H$2,'Monthly Model'!V$2)/12)*Assumptions!$G$9*(V$5/DATEDIF(EOMONTH($H$2,(V$3-1)*12),EOMONTH($H$2,V$3*12),"d"))*-1)</f>
        <v>-20.682568283837568</v>
      </c>
      <c r="W17" s="35">
        <f ca="1">IF(W2&gt;EOMONTH(Assumptions!$P$9, 0),0,Assumptions!$G$23*(1+Assumptions!$G$24)^(YEARFRAC('Monthly Model'!$H$2,'Monthly Model'!W$2)/12)*Assumptions!$G$9*(W$5/DATEDIF(EOMONTH($H$2,(W$3-1)*12),EOMONTH($H$2,W$3*12),"d"))*-1)</f>
        <v>-21.386137519718599</v>
      </c>
      <c r="X17" s="35">
        <f ca="1">IF(X2&gt;EOMONTH(Assumptions!$P$9, 0),0,Assumptions!$G$23*(1+Assumptions!$G$24)^(YEARFRAC('Monthly Model'!$H$2,'Monthly Model'!X$2)/12)*Assumptions!$G$9*(X$5/DATEDIF(EOMONTH($H$2,(X$3-1)*12),EOMONTH($H$2,X$3*12),"d"))*-1)</f>
        <v>-20.709965014498174</v>
      </c>
      <c r="Y17" s="35">
        <f ca="1">IF(Y2&gt;EOMONTH(Assumptions!$P$9, 0),0,Assumptions!$G$23*(1+Assumptions!$G$24)^(YEARFRAC('Monthly Model'!$H$2,'Monthly Model'!Y$2)/12)*Assumptions!$G$9*(Y$5/DATEDIF(EOMONTH($H$2,(Y$3-1)*12),EOMONTH($H$2,Y$3*12),"d"))*-1)</f>
        <v>-21.414466218623758</v>
      </c>
      <c r="Z17" s="35">
        <f ca="1">IF(Z2&gt;EOMONTH(Assumptions!$P$9, 0),0,Assumptions!$G$23*(1+Assumptions!$G$24)^(YEARFRAC('Monthly Model'!$H$2,'Monthly Model'!Z$2)/12)*Assumptions!$G$9*(Z$5/DATEDIF(EOMONTH($H$2,(Z$3-1)*12),EOMONTH($H$2,Z$3*12),"d"))*-1)</f>
        <v>-21.428644636852724</v>
      </c>
      <c r="AA17" s="35">
        <f ca="1">IF(AA2&gt;EOMONTH(Assumptions!$P$9, 0),0,Assumptions!$G$23*(1+Assumptions!$G$24)^(YEARFRAC('Monthly Model'!$H$2,'Monthly Model'!AA$2)/12)*Assumptions!$G$9*(AA$5/DATEDIF(EOMONTH($H$2,(AA$3-1)*12),EOMONTH($H$2,AA$3*12),"d"))*-1)</f>
        <v>-20.751128170206076</v>
      </c>
      <c r="AB17" s="35">
        <f ca="1">IF(AB2&gt;EOMONTH(Assumptions!$P$9, 0),0,Assumptions!$G$23*(1+Assumptions!$G$24)^(YEARFRAC('Monthly Model'!$H$2,'Monthly Model'!AB$2)/12)*Assumptions!$G$9*(AB$5/DATEDIF(EOMONTH($H$2,(AB$3-1)*12),EOMONTH($H$2,AB$3*12),"d"))*-1)</f>
        <v>-21.457029641919831</v>
      </c>
      <c r="AC17" s="35">
        <f ca="1">IF(AC2&gt;EOMONTH(Assumptions!$P$9, 0),0,Assumptions!$G$23*(1+Assumptions!$G$24)^(YEARFRAC('Monthly Model'!$H$2,'Monthly Model'!AC$2)/12)*Assumptions!$G$9*(AC$5/DATEDIF(EOMONTH($H$2,(AC$3-1)*12),EOMONTH($H$2,AC$3*12),"d"))*-1)</f>
        <v>-20.77861571728344</v>
      </c>
      <c r="AD17" s="35">
        <f ca="1">IF(AD2&gt;EOMONTH(Assumptions!$P$9, 0),0,Assumptions!$G$23*(1+Assumptions!$G$24)^(YEARFRAC('Monthly Model'!$H$2,'Monthly Model'!AD$2)/12)*Assumptions!$G$9*(AD$5/DATEDIF(EOMONTH($H$2,(AD$3-1)*12),EOMONTH($H$2,AD$3*12),"d"))*-1)</f>
        <v>-21.485452246589084</v>
      </c>
      <c r="AE17" s="35">
        <f ca="1">IF(AE2&gt;EOMONTH(Assumptions!$P$9, 0),0,Assumptions!$G$23*(1+Assumptions!$G$24)^(YEARFRAC('Monthly Model'!$H$2,'Monthly Model'!AE$2)/12)*Assumptions!$G$9*(AE$5/DATEDIF(EOMONTH($H$2,(AE$3-1)*12),EOMONTH($H$2,AE$3*12),"d"))*-1)</f>
        <v>-21.499677664336158</v>
      </c>
      <c r="AF17" s="35">
        <f ca="1">IF(AF2&gt;EOMONTH(Assumptions!$P$9, 0),0,Assumptions!$G$23*(1+Assumptions!$G$24)^(YEARFRAC('Monthly Model'!$H$2,'Monthly Model'!AF$2)/12)*Assumptions!$G$9*(AF$5/DATEDIF(EOMONTH($H$2,(AF$3-1)*12),EOMONTH($H$2,AF$3*12),"d"))*-1)</f>
        <v>-19.485159107982774</v>
      </c>
      <c r="AG17" s="35">
        <f ca="1">IF(AG2&gt;EOMONTH(Assumptions!$P$9, 0),0,Assumptions!$G$23*(1+Assumptions!$G$24)^(YEARFRAC('Monthly Model'!$H$2,'Monthly Model'!AG$2)/12)*Assumptions!$G$9*(AG$5/DATEDIF(EOMONTH($H$2,(AG$3-1)*12),EOMONTH($H$2,AG$3*12),"d"))*-1)</f>
        <v>-21.586185499970025</v>
      </c>
      <c r="AH17" s="35">
        <f ca="1">IF(AH2&gt;EOMONTH(Assumptions!$P$9, 0),0,Assumptions!$G$23*(1+Assumptions!$G$24)^(YEARFRAC('Monthly Model'!$H$2,'Monthly Model'!AH$2)/12)*Assumptions!$G$9*(AH$5/DATEDIF(EOMONTH($H$2,(AH$3-1)*12),EOMONTH($H$2,AH$3*12),"d"))*-1)</f>
        <v>-20.904610409647564</v>
      </c>
      <c r="AI17" s="35">
        <f ca="1">IF(AI2&gt;EOMONTH(Assumptions!$P$9, 0),0,Assumptions!$G$23*(1+Assumptions!$G$24)^(YEARFRAC('Monthly Model'!$H$2,'Monthly Model'!AI$2)/12)*Assumptions!$G$9*(AI$5/DATEDIF(EOMONTH($H$2,(AI$3-1)*12),EOMONTH($H$2,AI$3*12),"d"))*-1)</f>
        <v>-21.615732963213588</v>
      </c>
      <c r="AJ17" s="35">
        <f ca="1">IF(AJ2&gt;EOMONTH(Assumptions!$P$9, 0),0,Assumptions!$G$23*(1+Assumptions!$G$24)^(YEARFRAC('Monthly Model'!$H$2,'Monthly Model'!AJ$2)/12)*Assumptions!$G$9*(AJ$5/DATEDIF(EOMONTH($H$2,(AJ$3-1)*12),EOMONTH($H$2,AJ$3*12),"d"))*-1)</f>
        <v>-20.932301263757079</v>
      </c>
      <c r="AK17" s="35">
        <f ca="1">IF(AK2&gt;EOMONTH(Assumptions!$P$9, 0),0,Assumptions!$G$23*(1+Assumptions!$G$24)^(YEARFRAC('Monthly Model'!$H$2,'Monthly Model'!AK$2)/12)*Assumptions!$G$9*(AK$5/DATEDIF(EOMONTH($H$2,(AK$3-1)*12),EOMONTH($H$2,AK$3*12),"d"))*-1)</f>
        <v>-21.644365790911664</v>
      </c>
      <c r="AL17" s="35">
        <f ca="1">IF(AL2&gt;EOMONTH(Assumptions!$P$9, 0),0,Assumptions!$G$23*(1+Assumptions!$G$24)^(YEARFRAC('Monthly Model'!$H$2,'Monthly Model'!AL$2)/12)*Assumptions!$G$9*(AL$5/DATEDIF(EOMONTH($H$2,(AL$3-1)*12),EOMONTH($H$2,AL$3*12),"d"))*-1)</f>
        <v>-21.658696424575428</v>
      </c>
      <c r="AM17" s="35">
        <f ca="1">IF(AM2&gt;EOMONTH(Assumptions!$P$9, 0),0,Assumptions!$G$23*(1+Assumptions!$G$24)^(YEARFRAC('Monthly Model'!$H$2,'Monthly Model'!AM$2)/12)*Assumptions!$G$9*(AM$5/DATEDIF(EOMONTH($H$2,(AM$3-1)*12),EOMONTH($H$2,AM$3*12),"d"))*-1)</f>
        <v>-20.973906335307984</v>
      </c>
      <c r="AN17" s="35">
        <f ca="1">IF(AN2&gt;EOMONTH(Assumptions!$P$9, 0),0,Assumptions!$G$23*(1+Assumptions!$G$24)^(YEARFRAC('Monthly Model'!$H$2,'Monthly Model'!AN$2)/12)*Assumptions!$G$9*(AN$5/DATEDIF(EOMONTH($H$2,(AN$3-1)*12),EOMONTH($H$2,AN$3*12),"d"))*-1)</f>
        <v>-21.687386162922259</v>
      </c>
      <c r="AO17" s="35">
        <f ca="1">IF(AO2&gt;EOMONTH(Assumptions!$P$9, 0),0,Assumptions!$G$23*(1+Assumptions!$G$24)^(YEARFRAC('Monthly Model'!$H$2,'Monthly Model'!AO$2)/12)*Assumptions!$G$9*(AO$5/DATEDIF(EOMONTH($H$2,(AO$3-1)*12),EOMONTH($H$2,AO$3*12),"d"))*-1)</f>
        <v>-21.001688980813288</v>
      </c>
      <c r="AP17" s="35">
        <f ca="1">IF(AP2&gt;EOMONTH(Assumptions!$P$9, 0),0,Assumptions!$G$23*(1+Assumptions!$G$24)^(YEARFRAC('Monthly Model'!$H$2,'Monthly Model'!AP$2)/12)*Assumptions!$G$9*(AP$5/DATEDIF(EOMONTH($H$2,(AP$3-1)*12),EOMONTH($H$2,AP$3*12),"d"))*-1)</f>
        <v>-21.716113904529784</v>
      </c>
      <c r="AQ17" s="35">
        <f ca="1">IF(AQ2&gt;EOMONTH(Assumptions!$P$9, 0),0,Assumptions!$G$23*(1+Assumptions!$G$24)^(YEARFRAC('Monthly Model'!$H$2,'Monthly Model'!AQ$2)/12)*Assumptions!$G$9*(AQ$5/DATEDIF(EOMONTH($H$2,(AQ$3-1)*12),EOMONTH($H$2,AQ$3*12),"d"))*-1)</f>
        <v>-21.730492042285022</v>
      </c>
      <c r="AR17" s="35">
        <f ca="1">IF(AR2&gt;EOMONTH(Assumptions!$P$9, 0),0,Assumptions!$G$23*(1+Assumptions!$G$24)^(YEARFRAC('Monthly Model'!$H$2,'Monthly Model'!AR$2)/12)*Assumptions!$G$9*(AR$5/DATEDIF(EOMONTH($H$2,(AR$3-1)*12),EOMONTH($H$2,AR$3*12),"d"))*-1)</f>
        <v>-19.640536502989363</v>
      </c>
      <c r="AS17" s="35">
        <f ca="1">IF(AS2&gt;EOMONTH(Assumptions!$P$9, 0),0,Assumptions!$G$23*(1+Assumptions!$G$24)^(YEARFRAC('Monthly Model'!$H$2,'Monthly Model'!AS$2)/12)*Assumptions!$G$9*(AS$5/DATEDIF(EOMONTH($H$2,(AS$3-1)*12),EOMONTH($H$2,AS$3*12),"d"))*-1)</f>
        <v>-21.758316774471151</v>
      </c>
      <c r="AT17" s="35">
        <f ca="1">IF(AT2&gt;EOMONTH(Assumptions!$P$9, 0),0,Assumptions!$G$23*(1+Assumptions!$G$24)^(YEARFRAC('Monthly Model'!$H$2,'Monthly Model'!AT$2)/12)*Assumptions!$G$9*(AT$5/DATEDIF(EOMONTH($H$2,(AT$3-1)*12),EOMONTH($H$2,AT$3*12),"d"))*-1)</f>
        <v>-21.071306708665617</v>
      </c>
      <c r="AU17" s="35">
        <f ca="1">IF(AU2&gt;EOMONTH(Assumptions!$P$9, 0),0,Assumptions!$G$23*(1+Assumptions!$G$24)^(YEARFRAC('Monthly Model'!$H$2,'Monthly Model'!AU$2)/12)*Assumptions!$G$9*(AU$5/DATEDIF(EOMONTH($H$2,(AU$3-1)*12),EOMONTH($H$2,AU$3*12),"d"))*-1)</f>
        <v>-21.78809985333594</v>
      </c>
      <c r="AV17" s="35">
        <f ca="1">IF(AV2&gt;EOMONTH(Assumptions!$P$9, 0),0,Assumptions!$G$23*(1+Assumptions!$G$24)^(YEARFRAC('Monthly Model'!$H$2,'Monthly Model'!AV$2)/12)*Assumptions!$G$9*(AV$5/DATEDIF(EOMONTH($H$2,(AV$3-1)*12),EOMONTH($H$2,AV$3*12),"d"))*-1)</f>
        <v>-21.099218373534399</v>
      </c>
      <c r="AW17" s="35">
        <f ca="1">IF(AW2&gt;EOMONTH(Assumptions!$P$9, 0),0,Assumptions!$G$23*(1+Assumptions!$G$24)^(YEARFRAC('Monthly Model'!$H$2,'Monthly Model'!AW$2)/12)*Assumptions!$G$9*(AW$5/DATEDIF(EOMONTH($H$2,(AW$3-1)*12),EOMONTH($H$2,AW$3*12),"d"))*-1)</f>
        <v>-21.816961003222954</v>
      </c>
      <c r="AX17" s="35">
        <f ca="1">IF(AX2&gt;EOMONTH(Assumptions!$P$9, 0),0,Assumptions!$G$23*(1+Assumptions!$G$24)^(YEARFRAC('Monthly Model'!$H$2,'Monthly Model'!AX$2)/12)*Assumptions!$G$9*(AX$5/DATEDIF(EOMONTH($H$2,(AX$3-1)*12),EOMONTH($H$2,AX$3*12),"d"))*-1)</f>
        <v>-21.831405911371984</v>
      </c>
      <c r="AY17" s="35">
        <f ca="1">IF(AY2&gt;EOMONTH(Assumptions!$P$9, 0),0,Assumptions!$G$23*(1+Assumptions!$G$24)^(YEARFRAC('Monthly Model'!$H$2,'Monthly Model'!AY$2)/12)*Assumptions!$G$9*(AY$5/DATEDIF(EOMONTH($H$2,(AY$3-1)*12),EOMONTH($H$2,AY$3*12),"d"))*-1)</f>
        <v>-21.141155209768407</v>
      </c>
      <c r="AZ17" s="35">
        <f ca="1">IF(AZ2&gt;EOMONTH(Assumptions!$P$9, 0),0,Assumptions!$G$23*(1+Assumptions!$G$24)^(YEARFRAC('Monthly Model'!$H$2,'Monthly Model'!AZ$2)/12)*Assumptions!$G$9*(AZ$5/DATEDIF(EOMONTH($H$2,(AZ$3-1)*12),EOMONTH($H$2,AZ$3*12),"d"))*-1)</f>
        <v>-21.86032442572127</v>
      </c>
      <c r="BA17" s="35">
        <f ca="1">IF(BA2&gt;EOMONTH(Assumptions!$P$9, 0),0,Assumptions!$G$23*(1+Assumptions!$G$24)^(YEARFRAC('Monthly Model'!$H$2,'Monthly Model'!BA$2)/12)*Assumptions!$G$9*(BA$5/DATEDIF(EOMONTH($H$2,(BA$3-1)*12),EOMONTH($H$2,BA$3*12),"d"))*-1)</f>
        <v>-21.169159397990455</v>
      </c>
      <c r="BB17" s="35">
        <f ca="1">IF(BB2&gt;EOMONTH(Assumptions!$P$9, 0),0,Assumptions!$G$23*(1+Assumptions!$G$24)^(YEARFRAC('Monthly Model'!$H$2,'Monthly Model'!BB$2)/12)*Assumptions!$G$9*(BB$5/DATEDIF(EOMONTH($H$2,(BB$3-1)*12),EOMONTH($H$2,BB$3*12),"d"))*-1)</f>
        <v>-21.889281246374573</v>
      </c>
      <c r="BC17" s="35">
        <f ca="1">IF(BC2&gt;EOMONTH(Assumptions!$P$9, 0),0,Assumptions!$G$23*(1+Assumptions!$G$24)^(YEARFRAC('Monthly Model'!$H$2,'Monthly Model'!BC$2)/12)*Assumptions!$G$9*(BC$5/DATEDIF(EOMONTH($H$2,(BC$3-1)*12),EOMONTH($H$2,BC$3*12),"d"))*-1)</f>
        <v>-21.903774037419378</v>
      </c>
      <c r="BD17" s="35">
        <f ca="1">IF(BD2&gt;EOMONTH(Assumptions!$P$9, 0),0,Assumptions!$G$23*(1+Assumptions!$G$24)^(YEARFRAC('Monthly Model'!$H$2,'Monthly Model'!BD$2)/12)*Assumptions!$G$9*(BD$5/DATEDIF(EOMONTH($H$2,(BD$3-1)*12),EOMONTH($H$2,BD$3*12),"d"))*-1)</f>
        <v>-19.797152899163208</v>
      </c>
      <c r="BE17" s="35">
        <f ca="1">IF(BE2&gt;EOMONTH(Assumptions!$P$9, 0),0,Assumptions!$G$23*(1+Assumptions!$G$24)^(YEARFRAC('Monthly Model'!$H$2,'Monthly Model'!BE$2)/12)*Assumptions!$G$9*(BE$5/DATEDIF(EOMONTH($H$2,(BE$3-1)*12),EOMONTH($H$2,BE$3*12),"d"))*-1)</f>
        <v>-21.931820647927353</v>
      </c>
      <c r="BF17" s="35">
        <f ca="1">IF(BF2&gt;EOMONTH(Assumptions!$P$9, 0),0,Assumptions!$G$23*(1+Assumptions!$G$24)^(YEARFRAC('Monthly Model'!$H$2,'Monthly Model'!BF$2)/12)*Assumptions!$G$9*(BF$5/DATEDIF(EOMONTH($H$2,(BF$3-1)*12),EOMONTH($H$2,BF$3*12),"d"))*-1)</f>
        <v>-21.23933226738102</v>
      </c>
      <c r="BG17" s="35">
        <f ca="1">IF(BG2&gt;EOMONTH(Assumptions!$P$9, 0),0,Assumptions!$G$23*(1+Assumptions!$G$24)^(YEARFRAC('Monthly Model'!$H$2,'Monthly Model'!BG$2)/12)*Assumptions!$G$9*(BG$5/DATEDIF(EOMONTH($H$2,(BG$3-1)*12),EOMONTH($H$2,BG$3*12),"d"))*-1)</f>
        <v>-21.961841221245418</v>
      </c>
      <c r="BH17" s="35">
        <f ca="1">IF(BH2&gt;EOMONTH(Assumptions!$P$9, 0),0,Assumptions!$G$23*(1+Assumptions!$G$24)^(YEARFRAC('Monthly Model'!$H$2,'Monthly Model'!BH$2)/12)*Assumptions!$G$9*(BH$5/DATEDIF(EOMONTH($H$2,(BH$3-1)*12),EOMONTH($H$2,BH$3*12),"d"))*-1)</f>
        <v>-21.267466503785069</v>
      </c>
      <c r="BI17" s="35">
        <f ca="1">IF(BI2&gt;EOMONTH(Assumptions!$P$9, 0),0,Assumptions!$G$23*(1+Assumptions!$G$24)^(YEARFRAC('Monthly Model'!$H$2,'Monthly Model'!BI$2)/12)*Assumptions!$G$9*(BI$5/DATEDIF(EOMONTH($H$2,(BI$3-1)*12),EOMONTH($H$2,BI$3*12),"d"))*-1)</f>
        <v>-21.990932513994565</v>
      </c>
      <c r="BJ17" s="35">
        <f ca="1">IF(BJ2&gt;EOMONTH(Assumptions!$P$9, 0),0,Assumptions!$G$23*(1+Assumptions!$G$24)^(YEARFRAC('Monthly Model'!$H$2,'Monthly Model'!BJ$2)/12)*Assumptions!$G$9*(BJ$5/DATEDIF(EOMONTH($H$2,(BJ$3-1)*12),EOMONTH($H$2,BJ$3*12),"d"))*-1)</f>
        <v>-22.005492607869666</v>
      </c>
      <c r="BK17" s="35">
        <f ca="1">IF(BK2&gt;EOMONTH(Assumptions!$P$9, 0),0,Assumptions!$G$23*(1+Assumptions!$G$24)^(YEARFRAC('Monthly Model'!$H$2,'Monthly Model'!BK$2)/12)*Assumptions!$G$9*(BK$5/DATEDIF(EOMONTH($H$2,(BK$3-1)*12),EOMONTH($H$2,BK$3*12),"d"))*-1)</f>
        <v>-21.309737750240345</v>
      </c>
      <c r="BL17" s="35">
        <f ca="1">IF(BL2&gt;EOMONTH(Assumptions!$P$9, 0),0,Assumptions!$G$23*(1+Assumptions!$G$24)^(YEARFRAC('Monthly Model'!$H$2,'Monthly Model'!BL$2)/12)*Assumptions!$G$9*(BL$5/DATEDIF(EOMONTH($H$2,(BL$3-1)*12),EOMONTH($H$2,BL$3*12),"d"))*-1)</f>
        <v>-22.034641722513364</v>
      </c>
      <c r="BM17" s="35">
        <f ca="1">IF(BM2&gt;EOMONTH(Assumptions!$P$9, 0),0,Assumptions!$G$23*(1+Assumptions!$G$24)^(YEARFRAC('Monthly Model'!$H$2,'Monthly Model'!BM$2)/12)*Assumptions!$G$9*(BM$5/DATEDIF(EOMONTH($H$2,(BM$3-1)*12),EOMONTH($H$2,BM$3*12),"d"))*-1)</f>
        <v>-21.337965247791878</v>
      </c>
      <c r="BN17" s="35">
        <f ca="1">IF(BN2&gt;EOMONTH(Assumptions!$P$9, 0),0,Assumptions!$G$23*(1+Assumptions!$G$24)^(YEARFRAC('Monthly Model'!$H$2,'Monthly Model'!BN$2)/12)*Assumptions!$G$9*(BN$5/DATEDIF(EOMONTH($H$2,(BN$3-1)*12),EOMONTH($H$2,BN$3*12),"d"))*-1)</f>
        <v>-22.063829448920938</v>
      </c>
      <c r="BO17" s="35">
        <f ca="1">IF(BO2&gt;EOMONTH(Assumptions!$P$9, 0),0,Assumptions!$G$23*(1+Assumptions!$G$24)^(YEARFRAC('Monthly Model'!$H$2,'Monthly Model'!BO$2)/12)*Assumptions!$G$9*(BO$5/DATEDIF(EOMONTH($H$2,(BO$3-1)*12),EOMONTH($H$2,BO$3*12),"d"))*-1)</f>
        <v>-22.078437807516735</v>
      </c>
      <c r="BP17" s="35">
        <f ca="1">IF(BP2&gt;EOMONTH(Assumptions!$P$9, 0),0,Assumptions!$G$23*(1+Assumptions!$G$24)^(YEARFRAC('Monthly Model'!$H$2,'Monthly Model'!BP$2)/12)*Assumptions!$G$9*(BP$5/DATEDIF(EOMONTH($H$2,(BP$3-1)*12),EOMONTH($H$2,BP$3*12),"d"))*-1)</f>
        <v>-20.611228278490746</v>
      </c>
      <c r="BQ17" s="35">
        <f ca="1">IF(BQ2&gt;EOMONTH(Assumptions!$P$9, 0),0,Assumptions!$G$23*(1+Assumptions!$G$24)^(YEARFRAC('Monthly Model'!$H$2,'Monthly Model'!BQ$2)/12)*Assumptions!$G$9*(BQ$5/DATEDIF(EOMONTH($H$2,(BQ$3-1)*12),EOMONTH($H$2,BQ$3*12),"d"))*-1)</f>
        <v>-22.046793626862417</v>
      </c>
      <c r="BR17" s="35">
        <f ca="1">IF(BR2&gt;EOMONTH(Assumptions!$P$9, 0),0,Assumptions!$G$23*(1+Assumptions!$G$24)^(YEARFRAC('Monthly Model'!$H$2,'Monthly Model'!BR$2)/12)*Assumptions!$G$9*(BR$5/DATEDIF(EOMONTH($H$2,(BR$3-1)*12),EOMONTH($H$2,BR$3*12),"d"))*-1)</f>
        <v>-21.350203975974047</v>
      </c>
      <c r="BS17" s="35">
        <f ca="1">IF(BS2&gt;EOMONTH(Assumptions!$P$9, 0),0,Assumptions!$G$23*(1+Assumptions!$G$24)^(YEARFRAC('Monthly Model'!$H$2,'Monthly Model'!BS$2)/12)*Assumptions!$G$9*(BS$5/DATEDIF(EOMONTH($H$2,(BS$3-1)*12),EOMONTH($H$2,BS$3*12),"d"))*-1)</f>
        <v>-22.076484508020862</v>
      </c>
      <c r="BT17" s="35">
        <f ca="1">IF(BT2&gt;EOMONTH(Assumptions!$P$9, 0),0,Assumptions!$G$23*(1+Assumptions!$G$24)^(YEARFRAC('Monthly Model'!$H$2,'Monthly Model'!BT$2)/12)*Assumptions!$G$9*(BT$5/DATEDIF(EOMONTH($H$2,(BT$3-1)*12),EOMONTH($H$2,BT$3*12),"d"))*-1)</f>
        <v>-21.378485076263498</v>
      </c>
      <c r="BU17" s="35">
        <f ca="1">IF(BU2&gt;EOMONTH(Assumptions!$P$9, 0),0,Assumptions!$G$23*(1+Assumptions!$G$24)^(YEARFRAC('Monthly Model'!$H$2,'Monthly Model'!BU$2)/12)*Assumptions!$G$9*(BU$5/DATEDIF(EOMONTH($H$2,(BU$3-1)*12),EOMONTH($H$2,BU$3*12),"d"))*-1)</f>
        <v>-22.105727660597413</v>
      </c>
      <c r="BV17" s="35">
        <f ca="1">IF(BV2&gt;EOMONTH(Assumptions!$P$9, 0),0,Assumptions!$G$23*(1+Assumptions!$G$24)^(YEARFRAC('Monthly Model'!$H$2,'Monthly Model'!BV$2)/12)*Assumptions!$G$9*(BV$5/DATEDIF(EOMONTH($H$2,(BV$3-1)*12),EOMONTH($H$2,BV$3*12),"d"))*-1)</f>
        <v>-22.120363759803791</v>
      </c>
      <c r="BW17" s="35">
        <f ca="1">IF(BW2&gt;EOMONTH(Assumptions!$P$9, 0),0,Assumptions!$G$23*(1+Assumptions!$G$24)^(YEARFRAC('Monthly Model'!$H$2,'Monthly Model'!BW$2)/12)*Assumptions!$G$9*(BW$5/DATEDIF(EOMONTH($H$2,(BW$3-1)*12),EOMONTH($H$2,BW$3*12),"d"))*-1)</f>
        <v>-21.420976983390204</v>
      </c>
      <c r="BX17" s="35">
        <f ca="1">IF(BX2&gt;EOMONTH(Assumptions!$P$9, 0),0,Assumptions!$G$23*(1+Assumptions!$G$24)^(YEARFRAC('Monthly Model'!$H$2,'Monthly Model'!BX$2)/12)*Assumptions!$G$9*(BX$5/DATEDIF(EOMONTH($H$2,(BX$3-1)*12),EOMONTH($H$2,BX$3*12),"d"))*-1)</f>
        <v>-22.149665036111696</v>
      </c>
      <c r="BY17" s="35">
        <f ca="1">IF(BY2&gt;EOMONTH(Assumptions!$P$9, 0),0,Assumptions!$G$23*(1+Assumptions!$G$24)^(YEARFRAC('Monthly Model'!$H$2,'Monthly Model'!BY$2)/12)*Assumptions!$G$9*(BY$5/DATEDIF(EOMONTH($H$2,(BY$3-1)*12),EOMONTH($H$2,BY$3*12),"d"))*-1)</f>
        <v>-21.449351831660834</v>
      </c>
      <c r="BZ17" s="35">
        <f ca="1">IF(BZ2&gt;EOMONTH(Assumptions!$P$9, 0),0,Assumptions!$G$23*(1+Assumptions!$G$24)^(YEARFRAC('Monthly Model'!$H$2,'Monthly Model'!BZ$2)/12)*Assumptions!$G$9*(BZ$5/DATEDIF(EOMONTH($H$2,(BZ$3-1)*12),EOMONTH($H$2,BZ$3*12),"d"))*-1)</f>
        <v>-22.179005125741238</v>
      </c>
      <c r="CA17" s="35">
        <f ca="1">IF(CA2&gt;EOMONTH(Assumptions!$P$9, 0),0,Assumptions!$G$23*(1+Assumptions!$G$24)^(YEARFRAC('Monthly Model'!$H$2,'Monthly Model'!CA$2)/12)*Assumptions!$G$9*(CA$5/DATEDIF(EOMONTH($H$2,(CA$3-1)*12),EOMONTH($H$2,CA$3*12),"d"))*-1)</f>
        <v>-22.1936897416156</v>
      </c>
      <c r="CB17" s="35">
        <f ca="1">IF(CB2&gt;EOMONTH(Assumptions!$P$9, 0),0,Assumptions!$G$23*(1+Assumptions!$G$24)^(YEARFRAC('Monthly Model'!$H$2,'Monthly Model'!CB$2)/12)*Assumptions!$G$9*(CB$5/DATEDIF(EOMONTH($H$2,(CB$3-1)*12),EOMONTH($H$2,CB$3*12),"d"))*-1)</f>
        <v>-20.114142293674146</v>
      </c>
      <c r="CC17" s="35">
        <f ca="1">IF(CC2&gt;EOMONTH(Assumptions!$P$9, 0),0,Assumptions!$G$23*(1+Assumptions!$G$24)^(YEARFRAC('Monthly Model'!$H$2,'Monthly Model'!CC$2)/12)*Assumptions!$G$9*(CC$5/DATEDIF(EOMONTH($H$2,(CC$3-1)*12),EOMONTH($H$2,CC$3*12),"d"))*-1)</f>
        <v>-22.282990060171613</v>
      </c>
      <c r="CD17" s="35">
        <f ca="1">IF(CD2&gt;EOMONTH(Assumptions!$P$9, 0),0,Assumptions!$G$23*(1+Assumptions!$G$24)^(YEARFRAC('Monthly Model'!$H$2,'Monthly Model'!CD$2)/12)*Assumptions!$G$9*(CD$5/DATEDIF(EOMONTH($H$2,(CD$3-1)*12),EOMONTH($H$2,CD$3*12),"d"))*-1)</f>
        <v>-21.57941364724136</v>
      </c>
      <c r="CE17" s="35">
        <f ca="1">IF(CE2&gt;EOMONTH(Assumptions!$P$9, 0),0,Assumptions!$G$23*(1+Assumptions!$G$24)^(YEARFRAC('Monthly Model'!$H$2,'Monthly Model'!CE$2)/12)*Assumptions!$G$9*(CE$5/DATEDIF(EOMONTH($H$2,(CE$3-1)*12),EOMONTH($H$2,CE$3*12),"d"))*-1)</f>
        <v>-22.31349131894013</v>
      </c>
      <c r="CF17" s="35">
        <f ca="1">IF(CF2&gt;EOMONTH(Assumptions!$P$9, 0),0,Assumptions!$G$23*(1+Assumptions!$G$24)^(YEARFRAC('Monthly Model'!$H$2,'Monthly Model'!CF$2)/12)*Assumptions!$G$9*(CF$5/DATEDIF(EOMONTH($H$2,(CF$3-1)*12),EOMONTH($H$2,CF$3*12),"d"))*-1)</f>
        <v>-21.607998365318625</v>
      </c>
      <c r="CG17" s="35">
        <f ca="1">IF(CG2&gt;EOMONTH(Assumptions!$P$9, 0),0,Assumptions!$G$23*(1+Assumptions!$G$24)^(YEARFRAC('Monthly Model'!$H$2,'Monthly Model'!CG$2)/12)*Assumptions!$G$9*(CG$5/DATEDIF(EOMONTH($H$2,(CG$3-1)*12),EOMONTH($H$2,CG$3*12),"d"))*-1)</f>
        <v>-22.343048417622136</v>
      </c>
      <c r="CH17" s="35">
        <f ca="1">IF(CH2&gt;EOMONTH(Assumptions!$P$9, 0),0,Assumptions!$G$23*(1+Assumptions!$G$24)^(YEARFRAC('Monthly Model'!$H$2,'Monthly Model'!CH$2)/12)*Assumptions!$G$9*(CH$5/DATEDIF(EOMONTH($H$2,(CH$3-1)*12),EOMONTH($H$2,CH$3*12),"d"))*-1)</f>
        <v>-22.35784164579513</v>
      </c>
      <c r="CI17" s="35">
        <f ca="1">IF(CI2&gt;EOMONTH(Assumptions!$P$9, 0),0,Assumptions!$G$23*(1+Assumptions!$G$24)^(YEARFRAC('Monthly Model'!$H$2,'Monthly Model'!CI$2)/12)*Assumptions!$G$9*(CI$5/DATEDIF(EOMONTH($H$2,(CI$3-1)*12),EOMONTH($H$2,CI$3*12),"d"))*-1)</f>
        <v>-21.650946453382758</v>
      </c>
      <c r="CJ17" s="35">
        <f ca="1">IF(CJ2&gt;EOMONTH(Assumptions!$P$9, 0),0,Assumptions!$G$23*(1+Assumptions!$G$24)^(YEARFRAC('Monthly Model'!$H$2,'Monthly Model'!CJ$2)/12)*Assumptions!$G$9*(CJ$5/DATEDIF(EOMONTH($H$2,(CJ$3-1)*12),EOMONTH($H$2,CJ$3*12),"d"))*-1)</f>
        <v>-22.387457492208217</v>
      </c>
      <c r="CK17" s="35">
        <f ca="1">IF(CK2&gt;EOMONTH(Assumptions!$P$9, 0),0,Assumptions!$G$23*(1+Assumptions!$G$24)^(YEARFRAC('Monthly Model'!$H$2,'Monthly Model'!CK$2)/12)*Assumptions!$G$9*(CK$5/DATEDIF(EOMONTH($H$2,(CK$3-1)*12),EOMONTH($H$2,CK$3*12),"d"))*-1)</f>
        <v>-21.679625925892658</v>
      </c>
      <c r="CL17" s="35">
        <f ca="1">IF(CL2&gt;EOMONTH(Assumptions!$P$9, 0),0,Assumptions!$G$23*(1+Assumptions!$G$24)^(YEARFRAC('Monthly Model'!$H$2,'Monthly Model'!CL$2)/12)*Assumptions!$G$9*(CL$5/DATEDIF(EOMONTH($H$2,(CL$3-1)*12),EOMONTH($H$2,CL$3*12),"d"))*-1)</f>
        <v>-22.41711256863163</v>
      </c>
      <c r="CM17" s="35">
        <f ca="1">IF(CM2&gt;EOMONTH(Assumptions!$P$9, 0),0,Assumptions!$G$23*(1+Assumptions!$G$24)^(YEARFRAC('Monthly Model'!$H$2,'Monthly Model'!CM$2)/12)*Assumptions!$G$9*(CM$5/DATEDIF(EOMONTH($H$2,(CM$3-1)*12),EOMONTH($H$2,CM$3*12),"d"))*-1)</f>
        <v>-22.431954834333649</v>
      </c>
      <c r="CN17" s="35">
        <f ca="1">IF(CN2&gt;EOMONTH(Assumptions!$P$9, 0),0,Assumptions!$G$23*(1+Assumptions!$G$24)^(YEARFRAC('Monthly Model'!$H$2,'Monthly Model'!CN$2)/12)*Assumptions!$G$9*(CN$5/DATEDIF(EOMONTH($H$2,(CN$3-1)*12),EOMONTH($H$2,CN$3*12),"d"))*-1)</f>
        <v>-20.274535288930853</v>
      </c>
      <c r="CO17" s="35">
        <f ca="1">IF(CO2&gt;EOMONTH(Assumptions!$P$9, 0),0,Assumptions!$G$23*(1+Assumptions!$G$24)^(YEARFRAC('Monthly Model'!$H$2,'Monthly Model'!CO$2)/12)*Assumptions!$G$9*(CO$5/DATEDIF(EOMONTH($H$2,(CO$3-1)*12),EOMONTH($H$2,CO$3*12),"d"))*-1)</f>
        <v>-22.460677752087292</v>
      </c>
      <c r="CP17" s="35">
        <f ca="1">IF(CP2&gt;EOMONTH(Assumptions!$P$9, 0),0,Assumptions!$G$23*(1+Assumptions!$G$24)^(YEARFRAC('Monthly Model'!$H$2,'Monthly Model'!CP$2)/12)*Assumptions!$G$9*(CP$5/DATEDIF(EOMONTH($H$2,(CP$3-1)*12),EOMONTH($H$2,CP$3*12),"d"))*-1)</f>
        <v>-21.75149092203787</v>
      </c>
      <c r="CQ17" s="35">
        <f ca="1">IF(CQ2&gt;EOMONTH(Assumptions!$P$9, 0),0,Assumptions!$G$23*(1+Assumptions!$G$24)^(YEARFRAC('Monthly Model'!$H$2,'Monthly Model'!CQ$2)/12)*Assumptions!$G$9*(CQ$5/DATEDIF(EOMONTH($H$2,(CQ$3-1)*12),EOMONTH($H$2,CQ$3*12),"d"))*-1)</f>
        <v>-22.491422232176483</v>
      </c>
      <c r="CR17" s="35">
        <f ca="1">IF(CR2&gt;EOMONTH(Assumptions!$P$9, 0),0,Assumptions!$G$23*(1+Assumptions!$G$24)^(YEARFRAC('Monthly Model'!$H$2,'Monthly Model'!CR$2)/12)*Assumptions!$G$9*(CR$5/DATEDIF(EOMONTH($H$2,(CR$3-1)*12),EOMONTH($H$2,CR$3*12),"d"))*-1)</f>
        <v>-21.780303578671198</v>
      </c>
      <c r="CS17" s="35">
        <f ca="1">IF(CS2&gt;EOMONTH(Assumptions!$P$9, 0),0,Assumptions!$G$23*(1+Assumptions!$G$24)^(YEARFRAC('Monthly Model'!$H$2,'Monthly Model'!CS$2)/12)*Assumptions!$G$9*(CS$5/DATEDIF(EOMONTH($H$2,(CS$3-1)*12),EOMONTH($H$2,CS$3*12),"d"))*-1)</f>
        <v>-22.521215023314049</v>
      </c>
      <c r="CT17" s="35">
        <f ca="1">IF(CT2&gt;EOMONTH(Assumptions!$P$9, 0),0,Assumptions!$G$23*(1+Assumptions!$G$24)^(YEARFRAC('Monthly Model'!$H$2,'Monthly Model'!CT$2)/12)*Assumptions!$G$9*(CT$5/DATEDIF(EOMONTH($H$2,(CT$3-1)*12),EOMONTH($H$2,CT$3*12),"d"))*-1)</f>
        <v>-22.53612621476589</v>
      </c>
      <c r="CU17" s="35">
        <f ca="1">IF(CU2&gt;EOMONTH(Assumptions!$P$9, 0),0,Assumptions!$G$23*(1+Assumptions!$G$24)^(YEARFRAC('Monthly Model'!$H$2,'Monthly Model'!CU$2)/12)*Assumptions!$G$9*(CU$5/DATEDIF(EOMONTH($H$2,(CU$3-1)*12),EOMONTH($H$2,CU$3*12),"d"))*-1)</f>
        <v>-21.82359414082071</v>
      </c>
      <c r="CV17" s="35">
        <f ca="1">IF(CV2&gt;EOMONTH(Assumptions!$P$9, 0),0,Assumptions!$G$23*(1+Assumptions!$G$24)^(YEARFRAC('Monthly Model'!$H$2,'Monthly Model'!CV$2)/12)*Assumptions!$G$9*(CV$5/DATEDIF(EOMONTH($H$2,(CV$3-1)*12),EOMONTH($H$2,CV$3*12),"d"))*-1)</f>
        <v>-22.565978222097197</v>
      </c>
      <c r="CW17" s="35">
        <f ca="1">IF(CW2&gt;EOMONTH(Assumptions!$P$9, 0),0,Assumptions!$G$23*(1+Assumptions!$G$24)^(YEARFRAC('Monthly Model'!$H$2,'Monthly Model'!CW$2)/12)*Assumptions!$G$9*(CW$5/DATEDIF(EOMONTH($H$2,(CW$3-1)*12),EOMONTH($H$2,CW$3*12),"d"))*-1)</f>
        <v>-21.852502307471827</v>
      </c>
      <c r="CX17" s="35">
        <f ca="1">IF(CX2&gt;EOMONTH(Assumptions!$P$9, 0),0,Assumptions!$G$23*(1+Assumptions!$G$24)^(YEARFRAC('Monthly Model'!$H$2,'Monthly Model'!CX$2)/12)*Assumptions!$G$9*(CX$5/DATEDIF(EOMONTH($H$2,(CX$3-1)*12),EOMONTH($H$2,CX$3*12),"d"))*-1)</f>
        <v>-22.595869772264436</v>
      </c>
      <c r="CY17" s="35">
        <f ca="1">IF(CY2&gt;EOMONTH(Assumptions!$P$9, 0),0,Assumptions!$G$23*(1+Assumptions!$G$24)^(YEARFRAC('Monthly Model'!$H$2,'Monthly Model'!CY$2)/12)*Assumptions!$G$9*(CY$5/DATEDIF(EOMONTH($H$2,(CY$3-1)*12),EOMONTH($H$2,CY$3*12),"d"))*-1)</f>
        <v>-22.610830392277453</v>
      </c>
      <c r="CZ17" s="35">
        <f ca="1">IF(CZ2&gt;EOMONTH(Assumptions!$P$9, 0),0,Assumptions!$G$23*(1+Assumptions!$G$24)^(YEARFRAC('Monthly Model'!$H$2,'Monthly Model'!CZ$2)/12)*Assumptions!$G$9*(CZ$5/DATEDIF(EOMONTH($H$2,(CZ$3-1)*12),EOMONTH($H$2,CZ$3*12),"d"))*-1)</f>
        <v>-20.436207280455548</v>
      </c>
      <c r="DA17" s="35">
        <f ca="1">IF(DA2&gt;EOMONTH(Assumptions!$P$9, 0),0,Assumptions!$G$23*(1+Assumptions!$G$24)^(YEARFRAC('Monthly Model'!$H$2,'Monthly Model'!DA$2)/12)*Assumptions!$G$9*(DA$5/DATEDIF(EOMONTH($H$2,(DA$3-1)*12),EOMONTH($H$2,DA$3*12),"d"))*-1)</f>
        <v>-22.639782350610787</v>
      </c>
      <c r="DB17" s="35">
        <f ca="1">IF(DB2&gt;EOMONTH(Assumptions!$P$9, 0),0,Assumptions!$G$23*(1+Assumptions!$G$24)^(YEARFRAC('Monthly Model'!$H$2,'Monthly Model'!DB$2)/12)*Assumptions!$G$9*(DB$5/DATEDIF(EOMONTH($H$2,(DB$3-1)*12),EOMONTH($H$2,DB$3*12),"d"))*-1)</f>
        <v>-21.924940365188224</v>
      </c>
      <c r="DC17" s="35">
        <f ca="1">IF(DC2&gt;EOMONTH(Assumptions!$P$9, 0),0,Assumptions!$G$23*(1+Assumptions!$G$24)^(YEARFRAC('Monthly Model'!$H$2,'Monthly Model'!DC$2)/12)*Assumptions!$G$9*(DC$5/DATEDIF(EOMONTH($H$2,(DC$3-1)*12),EOMONTH($H$2,DC$3*12),"d"))*-1)</f>
        <v>-22.670771991501624</v>
      </c>
      <c r="DD17" s="35">
        <f ca="1">IF(DD2&gt;EOMONTH(Assumptions!$P$9, 0),0,Assumptions!$G$23*(1+Assumptions!$G$24)^(YEARFRAC('Monthly Model'!$H$2,'Monthly Model'!DD$2)/12)*Assumptions!$G$9*(DD$5/DATEDIF(EOMONTH($H$2,(DD$3-1)*12),EOMONTH($H$2,DD$3*12),"d"))*-1)</f>
        <v>-21.953982777991673</v>
      </c>
      <c r="DE17" s="35">
        <f ca="1">IF(DE2&gt;EOMONTH(Assumptions!$P$9, 0),0,Assumptions!$G$23*(1+Assumptions!$G$24)^(YEARFRAC('Monthly Model'!$H$2,'Monthly Model'!DE$2)/12)*Assumptions!$G$9*(DE$5/DATEDIF(EOMONTH($H$2,(DE$3-1)*12),EOMONTH($H$2,DE$3*12),"d"))*-1)</f>
        <v>-22.700802354539494</v>
      </c>
      <c r="DF17" s="35">
        <f ca="1">IF(DF2&gt;EOMONTH(Assumptions!$P$9, 0),0,Assumptions!$G$23*(1+Assumptions!$G$24)^(YEARFRAC('Monthly Model'!$H$2,'Monthly Model'!DF$2)/12)*Assumptions!$G$9*(DF$5/DATEDIF(EOMONTH($H$2,(DF$3-1)*12),EOMONTH($H$2,DF$3*12),"d"))*-1)</f>
        <v>-22.715832449925934</v>
      </c>
      <c r="DG17" s="35">
        <f ca="1">IF(DG2&gt;EOMONTH(Assumptions!$P$9, 0),0,Assumptions!$G$23*(1+Assumptions!$G$24)^(YEARFRAC('Monthly Model'!$H$2,'Monthly Model'!DG$2)/12)*Assumptions!$G$9*(DG$5/DATEDIF(EOMONTH($H$2,(DG$3-1)*12),EOMONTH($H$2,DG$3*12),"d"))*-1)</f>
        <v>-21.997618545163014</v>
      </c>
      <c r="DH17" s="35">
        <f ca="1">IF(DH2&gt;EOMONTH(Assumptions!$P$9, 0),0,Assumptions!$G$23*(1+Assumptions!$G$24)^(YEARFRAC('Monthly Model'!$H$2,'Monthly Model'!DH$2)/12)*Assumptions!$G$9*(DH$5/DATEDIF(EOMONTH($H$2,(DH$3-1)*12),EOMONTH($H$2,DH$3*12),"d"))*-1)</f>
        <v>-22.745922501355782</v>
      </c>
      <c r="DI17" s="35">
        <f ca="1">IF(DI2&gt;EOMONTH(Assumptions!$P$9, 0),0,Assumptions!$G$23*(1+Assumptions!$G$24)^(YEARFRAC('Monthly Model'!$H$2,'Monthly Model'!DI$2)/12)*Assumptions!$G$9*(DI$5/DATEDIF(EOMONTH($H$2,(DI$3-1)*12),EOMONTH($H$2,DI$3*12),"d"))*-1)</f>
        <v>-22.026757229594551</v>
      </c>
      <c r="DJ17" s="35">
        <f ca="1">IF(DJ2&gt;EOMONTH(Assumptions!$P$9, 0),0,Assumptions!$G$23*(1+Assumptions!$G$24)^(YEARFRAC('Monthly Model'!$H$2,'Monthly Model'!DJ$2)/12)*Assumptions!$G$9*(DJ$5/DATEDIF(EOMONTH($H$2,(DJ$3-1)*12),EOMONTH($H$2,DJ$3*12),"d"))*-1)</f>
        <v>-22.776052410941695</v>
      </c>
      <c r="DK17" s="35">
        <f ca="1">IF(DK2&gt;EOMONTH(Assumptions!$P$9, 0),0,Assumptions!$G$23*(1+Assumptions!$G$24)^(YEARFRAC('Monthly Model'!$H$2,'Monthly Model'!DK$2)/12)*Assumptions!$G$9*(DK$5/DATEDIF(EOMONTH($H$2,(DK$3-1)*12),EOMONTH($H$2,DK$3*12),"d"))*-1)</f>
        <v>-22.791132329039602</v>
      </c>
      <c r="DL17" s="35">
        <f ca="1">IF(DL2&gt;EOMONTH(Assumptions!$P$9, 0),0,Assumptions!$G$23*(1+Assumptions!$G$24)^(YEARFRAC('Monthly Model'!$H$2,'Monthly Model'!DL$2)/12)*Assumptions!$G$9*(DL$5/DATEDIF(EOMONTH($H$2,(DL$3-1)*12),EOMONTH($H$2,DL$3*12),"d"))*-1)</f>
        <v>-21.276561107017976</v>
      </c>
      <c r="DM17" s="35">
        <f ca="1">IF(DM2&gt;EOMONTH(Assumptions!$P$9, 0),0,Assumptions!$G$23*(1+Assumptions!$G$24)^(YEARFRAC('Monthly Model'!$H$2,'Monthly Model'!DM$2)/12)*Assumptions!$G$9*(DM$5/DATEDIF(EOMONTH($H$2,(DM$3-1)*12),EOMONTH($H$2,DM$3*12),"d"))*-1)</f>
        <v>-22.758466670580237</v>
      </c>
      <c r="DN17" s="35">
        <f ca="1">IF(DN2&gt;EOMONTH(Assumptions!$P$9, 0),0,Assumptions!$G$23*(1+Assumptions!$G$24)^(YEARFRAC('Monthly Model'!$H$2,'Monthly Model'!DN$2)/12)*Assumptions!$G$9*(DN$5/DATEDIF(EOMONTH($H$2,(DN$3-1)*12),EOMONTH($H$2,DN$3*12),"d"))*-1)</f>
        <v>-22.039391025335476</v>
      </c>
      <c r="DO17" s="35">
        <f ca="1">IF(DO2&gt;EOMONTH(Assumptions!$P$9, 0),0,Assumptions!$G$23*(1+Assumptions!$G$24)^(YEARFRAC('Monthly Model'!$H$2,'Monthly Model'!DO$2)/12)*Assumptions!$G$9*(DO$5/DATEDIF(EOMONTH($H$2,(DO$3-1)*12),EOMONTH($H$2,DO$3*12),"d"))*-1)</f>
        <v>-22.789115976810479</v>
      </c>
      <c r="DP17" s="35">
        <f ca="1">IF(DP2&gt;EOMONTH(Assumptions!$P$9, 0),0,Assumptions!$G$23*(1+Assumptions!$G$24)^(YEARFRAC('Monthly Model'!$H$2,'Monthly Model'!DP$2)/12)*Assumptions!$G$9*(DP$5/DATEDIF(EOMONTH($H$2,(DP$3-1)*12),EOMONTH($H$2,DP$3*12),"d"))*-1)</f>
        <v>-22.068585042807506</v>
      </c>
      <c r="DQ17" s="35">
        <f ca="1">IF(DQ2&gt;EOMONTH(Assumptions!$P$9, 0),0,Assumptions!$G$23*(1+Assumptions!$G$24)^(YEARFRAC('Monthly Model'!$H$2,'Monthly Model'!DQ$2)/12)*Assumptions!$G$9*(DQ$5/DATEDIF(EOMONTH($H$2,(DQ$3-1)*12),EOMONTH($H$2,DQ$3*12),"d"))*-1)</f>
        <v>-22.819303101728504</v>
      </c>
      <c r="DR17" s="35">
        <f ca="1">IF(DR2&gt;EOMONTH(Assumptions!$P$9, 0),0,Assumptions!$G$23*(1+Assumptions!$G$24)^(YEARFRAC('Monthly Model'!$H$2,'Monthly Model'!DR$2)/12)*Assumptions!$G$9*(DR$5/DATEDIF(EOMONTH($H$2,(DR$3-1)*12),EOMONTH($H$2,DR$3*12),"d"))*-1)</f>
        <v>-22.834411655907097</v>
      </c>
      <c r="DS17" s="35">
        <f ca="1">IF(DS2&gt;EOMONTH(Assumptions!$P$9, 0),0,Assumptions!$G$23*(1+Assumptions!$G$24)^(YEARFRAC('Monthly Model'!$H$2,'Monthly Model'!DS$2)/12)*Assumptions!$G$9*(DS$5/DATEDIF(EOMONTH($H$2,(DS$3-1)*12),EOMONTH($H$2,DS$3*12),"d"))*-1)</f>
        <v>-22.11244859360222</v>
      </c>
      <c r="DT17" s="35">
        <f ca="1">IF(DT2&gt;EOMONTH(Assumptions!$P$9, 0),0,Assumptions!$G$23*(1+Assumptions!$G$24)^(YEARFRAC('Monthly Model'!$H$2,'Monthly Model'!DT$2)/12)*Assumptions!$G$9*(DT$5/DATEDIF(EOMONTH($H$2,(DT$3-1)*12),EOMONTH($H$2,DT$3*12),"d"))*-1)</f>
        <v>-22.864658780797242</v>
      </c>
      <c r="DU17" s="35">
        <f ca="1">IF(DU2&gt;EOMONTH(Assumptions!$P$9, 0),0,Assumptions!$G$23*(1+Assumptions!$G$24)^(YEARFRAC('Monthly Model'!$H$2,'Monthly Model'!DU$2)/12)*Assumptions!$G$9*(DU$5/DATEDIF(EOMONTH($H$2,(DU$3-1)*12),EOMONTH($H$2,DU$3*12),"d"))*-1)</f>
        <v>-22.141739385251093</v>
      </c>
      <c r="DV17" s="35">
        <f ca="1">IF(DV2&gt;EOMONTH(Assumptions!$P$9, 0),0,Assumptions!$G$23*(1+Assumptions!$G$24)^(YEARFRAC('Monthly Model'!$H$2,'Monthly Model'!DV$2)/12)*Assumptions!$G$9*(DV$5/DATEDIF(EOMONTH($H$2,(DV$3-1)*12),EOMONTH($H$2,DV$3*12),"d"))*-1)</f>
        <v>-22.894945971907529</v>
      </c>
      <c r="DW17" s="35">
        <f ca="1">IF(DW2&gt;EOMONTH(Assumptions!$P$9, 0),0,Assumptions!$G$23*(1+Assumptions!$G$24)^(YEARFRAC('Monthly Model'!$H$2,'Monthly Model'!DW$2)/12)*Assumptions!$G$9*(DW$5/DATEDIF(EOMONTH($H$2,(DW$3-1)*12),EOMONTH($H$2,DW$3*12),"d"))*-1)</f>
        <v>-22.910104608877749</v>
      </c>
      <c r="DX17" s="35">
        <f ca="1">IF(DX2&gt;EOMONTH(Assumptions!$P$9, 0),0,Assumptions!$G$23*(1+Assumptions!$G$24)^(YEARFRAC('Monthly Model'!$H$2,'Monthly Model'!DX$2)/12)*Assumptions!$G$9*(DX$5/DATEDIF(EOMONTH($H$2,(DX$3-1)*12),EOMONTH($H$2,DX$3*12),"d"))*-1)</f>
        <v>-20.763429129219741</v>
      </c>
      <c r="DY17" s="35">
        <f ca="1">IF(DY2&gt;EOMONTH(Assumptions!$P$9, 0),0,Assumptions!$G$23*(1+Assumptions!$G$24)^(YEARFRAC('Monthly Model'!$H$2,'Monthly Model'!DY$2)/12)*Assumptions!$G$9*(DY$5/DATEDIF(EOMONTH($H$2,(DY$3-1)*12),EOMONTH($H$2,DY$3*12),"d"))*-1)</f>
        <v>-23.002287552027038</v>
      </c>
      <c r="DZ17" s="35">
        <f ca="1">IF(DZ2&gt;EOMONTH(Assumptions!$P$9, 0),0,Assumptions!$G$23*(1+Assumptions!$G$24)^(YEARFRAC('Monthly Model'!$H$2,'Monthly Model'!DZ$2)/12)*Assumptions!$G$9*(DZ$5/DATEDIF(EOMONTH($H$2,(DZ$3-1)*12),EOMONTH($H$2,DZ$3*12),"d"))*-1)</f>
        <v>-22.275999611255017</v>
      </c>
      <c r="EA17" s="35">
        <f ca="1">IF(EA2&gt;EOMONTH(Assumptions!$P$9, 0),0,Assumptions!$G$23*(1+Assumptions!$G$24)^(YEARFRAC('Monthly Model'!$H$2,'Monthly Model'!EA$2)/12)*Assumptions!$G$9*(EA$5/DATEDIF(EOMONTH($H$2,(EA$3-1)*12),EOMONTH($H$2,EA$3*12),"d"))*-1)</f>
        <v>-23.033773394950156</v>
      </c>
      <c r="EB17" s="35">
        <f ca="1">IF(EB2&gt;EOMONTH(Assumptions!$P$9, 0),0,Assumptions!$G$23*(1+Assumptions!$G$24)^(YEARFRAC('Monthly Model'!$H$2,'Monthly Model'!EB$2)/12)*Assumptions!$G$9*(EB$5/DATEDIF(EOMONTH($H$2,(EB$3-1)*12),EOMONTH($H$2,EB$3*12),"d"))*-1)</f>
        <v>-22.3055070473321</v>
      </c>
      <c r="EC17" s="35">
        <f ca="1">IF(EC2&gt;EOMONTH(Assumptions!$P$9, 0),0,Assumptions!$G$23*(1+Assumptions!$G$24)^(YEARFRAC('Monthly Model'!$H$2,'Monthly Model'!EC$2)/12)*Assumptions!$G$9*(EC$5/DATEDIF(EOMONTH($H$2,(EC$3-1)*12),EOMONTH($H$2,EC$3*12),"d"))*-1)</f>
        <v>-23.064284600190177</v>
      </c>
      <c r="ED17" s="35">
        <f ca="1">IF(ED2&gt;EOMONTH(Assumptions!$P$9, 0),0,Assumptions!$G$23*(1+Assumptions!$G$24)^(YEARFRAC('Monthly Model'!$H$2,'Monthly Model'!ED$2)/12)*Assumptions!$G$9*(ED$5/DATEDIF(EOMONTH($H$2,(ED$3-1)*12),EOMONTH($H$2,ED$3*12),"d"))*-1)</f>
        <v>-23.079555355476568</v>
      </c>
      <c r="EE17" s="35">
        <f ca="1">IF(EE2&gt;EOMONTH(Assumptions!$P$9, 0),0,Assumptions!$G$23*(1+Assumptions!$G$24)^(YEARFRAC('Monthly Model'!$H$2,'Monthly Model'!EE$2)/12)*Assumptions!$G$9*(EE$5/DATEDIF(EOMONTH($H$2,(EE$3-1)*12),EOMONTH($H$2,EE$3*12),"d"))*-1)</f>
        <v>-22.349841504637578</v>
      </c>
      <c r="EF17" s="35">
        <f ca="1">IF(EF2&gt;EOMONTH(Assumptions!$P$9, 0),0,Assumptions!$G$23*(1+Assumptions!$G$24)^(YEARFRAC('Monthly Model'!$H$2,'Monthly Model'!EF$2)/12)*Assumptions!$G$9*(EF$5/DATEDIF(EOMONTH($H$2,(EF$3-1)*12),EOMONTH($H$2,EF$3*12),"d"))*-1)</f>
        <v>-23.110127204831205</v>
      </c>
      <c r="EG17" s="35">
        <f ca="1">IF(EG2&gt;EOMONTH(Assumptions!$P$9, 0),0,Assumptions!$G$23*(1+Assumptions!$G$24)^(YEARFRAC('Monthly Model'!$H$2,'Monthly Model'!EG$2)/12)*Assumptions!$G$9*(EG$5/DATEDIF(EOMONTH($H$2,(EG$3-1)*12),EOMONTH($H$2,EG$3*12),"d"))*-1)</f>
        <v>-22.379446753831328</v>
      </c>
      <c r="EH17" s="35">
        <f ca="1">IF(EH2&gt;EOMONTH(Assumptions!$P$9, 0),0,Assumptions!$G$23*(1+Assumptions!$G$24)^(YEARFRAC('Monthly Model'!$H$2,'Monthly Model'!EH$2)/12)*Assumptions!$G$9*(EH$5/DATEDIF(EOMONTH($H$2,(EH$3-1)*12),EOMONTH($H$2,EH$3*12),"d"))*-1)</f>
        <v>-23.140739550545433</v>
      </c>
      <c r="EI17" s="35">
        <f ca="1">IF(EI2&gt;EOMONTH(Assumptions!$P$9, 0),0,Assumptions!$G$23*(1+Assumptions!$G$24)^(YEARFRAC('Monthly Model'!$H$2,'Monthly Model'!EI$2)/12)*Assumptions!$G$9*(EI$5/DATEDIF(EOMONTH($H$2,(EI$3-1)*12),EOMONTH($H$2,EI$3*12),"d"))*-1)</f>
        <v>-23.156060926297954</v>
      </c>
      <c r="EJ17" s="35">
        <f ca="1">IF(EJ2&gt;EOMONTH(Assumptions!$P$9, 0),0,Assumptions!$G$23*(1+Assumptions!$G$24)^(YEARFRAC('Monthly Model'!$H$2,'Monthly Model'!EJ$2)/12)*Assumptions!$G$9*(EJ$5/DATEDIF(EOMONTH($H$2,(EJ$3-1)*12),EOMONTH($H$2,EJ$3*12),"d"))*-1)</f>
        <v>-20.92899962888173</v>
      </c>
      <c r="EK17" s="35">
        <f ca="1">IF(EK2&gt;EOMONTH(Assumptions!$P$9, 0),0,Assumptions!$G$23*(1+Assumptions!$G$24)^(YEARFRAC('Monthly Model'!$H$2,'Monthly Model'!EK$2)/12)*Assumptions!$G$9*(EK$5/DATEDIF(EOMONTH($H$2,(EK$3-1)*12),EOMONTH($H$2,EK$3*12),"d"))*-1)</f>
        <v>-23.185711023152923</v>
      </c>
      <c r="EL17" s="35">
        <f ca="1">IF(EL2&gt;EOMONTH(Assumptions!$P$9, 0),0,Assumptions!$G$23*(1+Assumptions!$G$24)^(YEARFRAC('Monthly Model'!$H$2,'Monthly Model'!EL$2)/12)*Assumptions!$G$9*(EL$5/DATEDIF(EOMONTH($H$2,(EL$3-1)*12),EOMONTH($H$2,EL$3*12),"d"))*-1)</f>
        <v>-22.453631560349375</v>
      </c>
      <c r="EM17" s="35">
        <f ca="1">IF(EM2&gt;EOMONTH(Assumptions!$P$9, 0),0,Assumptions!$G$23*(1+Assumptions!$G$24)^(YEARFRAC('Monthly Model'!$H$2,'Monthly Model'!EM$2)/12)*Assumptions!$G$9*(EM$5/DATEDIF(EOMONTH($H$2,(EM$3-1)*12),EOMONTH($H$2,EM$3*12),"d"))*-1)</f>
        <v>0</v>
      </c>
      <c r="EN17" s="35">
        <f ca="1">IF(EN2&gt;EOMONTH(Assumptions!$P$9, 0),0,Assumptions!$G$23*(1+Assumptions!$G$24)^(YEARFRAC('Monthly Model'!$H$2,'Monthly Model'!EN$2)/12)*Assumptions!$G$9*(EN$5/DATEDIF(EOMONTH($H$2,(EN$3-1)*12),EOMONTH($H$2,EN$3*12),"d"))*-1)</f>
        <v>0</v>
      </c>
      <c r="EO17" s="35">
        <f ca="1">IF(EO2&gt;EOMONTH(Assumptions!$P$9, 0),0,Assumptions!$G$23*(1+Assumptions!$G$24)^(YEARFRAC('Monthly Model'!$H$2,'Monthly Model'!EO$2)/12)*Assumptions!$G$9*(EO$5/DATEDIF(EOMONTH($H$2,(EO$3-1)*12),EOMONTH($H$2,EO$3*12),"d"))*-1)</f>
        <v>0</v>
      </c>
      <c r="EP17" s="35">
        <f ca="1">IF(EP2&gt;EOMONTH(Assumptions!$P$9, 0),0,Assumptions!$G$23*(1+Assumptions!$G$24)^(YEARFRAC('Monthly Model'!$H$2,'Monthly Model'!EP$2)/12)*Assumptions!$G$9*(EP$5/DATEDIF(EOMONTH($H$2,(EP$3-1)*12),EOMONTH($H$2,EP$3*12),"d"))*-1)</f>
        <v>0</v>
      </c>
      <c r="EQ17" s="35">
        <f ca="1">IF(EQ2&gt;EOMONTH(Assumptions!$P$9, 0),0,Assumptions!$G$23*(1+Assumptions!$G$24)^(YEARFRAC('Monthly Model'!$H$2,'Monthly Model'!EQ$2)/12)*Assumptions!$G$9*(EQ$5/DATEDIF(EOMONTH($H$2,(EQ$3-1)*12),EOMONTH($H$2,EQ$3*12),"d"))*-1)</f>
        <v>0</v>
      </c>
      <c r="ER17" s="35">
        <f ca="1">IF(ER2&gt;EOMONTH(Assumptions!$P$9, 0),0,Assumptions!$G$23*(1+Assumptions!$G$24)^(YEARFRAC('Monthly Model'!$H$2,'Monthly Model'!ER$2)/12)*Assumptions!$G$9*(ER$5/DATEDIF(EOMONTH($H$2,(ER$3-1)*12),EOMONTH($H$2,ER$3*12),"d"))*-1)</f>
        <v>0</v>
      </c>
      <c r="ES17" s="35">
        <f ca="1">IF(ES2&gt;EOMONTH(Assumptions!$P$9, 0),0,Assumptions!$G$23*(1+Assumptions!$G$24)^(YEARFRAC('Monthly Model'!$H$2,'Monthly Model'!ES$2)/12)*Assumptions!$G$9*(ES$5/DATEDIF(EOMONTH($H$2,(ES$3-1)*12),EOMONTH($H$2,ES$3*12),"d"))*-1)</f>
        <v>0</v>
      </c>
      <c r="ET17" s="35">
        <f ca="1">IF(ET2&gt;EOMONTH(Assumptions!$P$9, 0),0,Assumptions!$G$23*(1+Assumptions!$G$24)^(YEARFRAC('Monthly Model'!$H$2,'Monthly Model'!ET$2)/12)*Assumptions!$G$9*(ET$5/DATEDIF(EOMONTH($H$2,(ET$3-1)*12),EOMONTH($H$2,ET$3*12),"d"))*-1)</f>
        <v>0</v>
      </c>
      <c r="EU17" s="35">
        <f ca="1">IF(EU2&gt;EOMONTH(Assumptions!$P$9, 0),0,Assumptions!$G$23*(1+Assumptions!$G$24)^(YEARFRAC('Monthly Model'!$H$2,'Monthly Model'!EU$2)/12)*Assumptions!$G$9*(EU$5/DATEDIF(EOMONTH($H$2,(EU$3-1)*12),EOMONTH($H$2,EU$3*12),"d"))*-1)</f>
        <v>0</v>
      </c>
      <c r="EV17" s="35">
        <f ca="1">IF(EV2&gt;EOMONTH(Assumptions!$P$9, 0),0,Assumptions!$G$23*(1+Assumptions!$G$24)^(YEARFRAC('Monthly Model'!$H$2,'Monthly Model'!EV$2)/12)*Assumptions!$G$9*(EV$5/DATEDIF(EOMONTH($H$2,(EV$3-1)*12),EOMONTH($H$2,EV$3*12),"d"))*-1)</f>
        <v>0</v>
      </c>
      <c r="EW17" s="35">
        <f ca="1">IF(EW2&gt;EOMONTH(Assumptions!$P$9, 0),0,Assumptions!$G$23*(1+Assumptions!$G$24)^(YEARFRAC('Monthly Model'!$H$2,'Monthly Model'!EW$2)/12)*Assumptions!$G$9*(EW$5/DATEDIF(EOMONTH($H$2,(EW$3-1)*12),EOMONTH($H$2,EW$3*12),"d"))*-1)</f>
        <v>0</v>
      </c>
      <c r="EX17" s="35">
        <f ca="1">IF(EX2&gt;EOMONTH(Assumptions!$P$9, 0),0,Assumptions!$G$23*(1+Assumptions!$G$24)^(YEARFRAC('Monthly Model'!$H$2,'Monthly Model'!EX$2)/12)*Assumptions!$G$9*(EX$5/DATEDIF(EOMONTH($H$2,(EX$3-1)*12),EOMONTH($H$2,EX$3*12),"d"))*-1)</f>
        <v>0</v>
      </c>
      <c r="EY17" s="35">
        <f ca="1">IF(EY2&gt;EOMONTH(Assumptions!$P$9, 0),0,Assumptions!$G$23*(1+Assumptions!$G$24)^(YEARFRAC('Monthly Model'!$H$2,'Monthly Model'!EY$2)/12)*Assumptions!$G$9*(EY$5/DATEDIF(EOMONTH($H$2,(EY$3-1)*12),EOMONTH($H$2,EY$3*12),"d"))*-1)</f>
        <v>0</v>
      </c>
      <c r="EZ17" s="35">
        <f ca="1">IF(EZ2&gt;EOMONTH(Assumptions!$P$9, 0),0,Assumptions!$G$23*(1+Assumptions!$G$24)^(YEARFRAC('Monthly Model'!$H$2,'Monthly Model'!EZ$2)/12)*Assumptions!$G$9*(EZ$5/DATEDIF(EOMONTH($H$2,(EZ$3-1)*12),EOMONTH($H$2,EZ$3*12),"d"))*-1)</f>
        <v>0</v>
      </c>
      <c r="FA17" s="35">
        <f ca="1">IF(FA2&gt;EOMONTH(Assumptions!$P$9, 0),0,Assumptions!$G$23*(1+Assumptions!$G$24)^(YEARFRAC('Monthly Model'!$H$2,'Monthly Model'!FA$2)/12)*Assumptions!$G$9*(FA$5/DATEDIF(EOMONTH($H$2,(FA$3-1)*12),EOMONTH($H$2,FA$3*12),"d"))*-1)</f>
        <v>0</v>
      </c>
      <c r="FB17" s="35">
        <f ca="1">IF(FB2&gt;EOMONTH(Assumptions!$P$9, 0),0,Assumptions!$G$23*(1+Assumptions!$G$24)^(YEARFRAC('Monthly Model'!$H$2,'Monthly Model'!FB$2)/12)*Assumptions!$G$9*(FB$5/DATEDIF(EOMONTH($H$2,(FB$3-1)*12),EOMONTH($H$2,FB$3*12),"d"))*-1)</f>
        <v>0</v>
      </c>
      <c r="FC17" s="35">
        <f ca="1">IF(FC2&gt;EOMONTH(Assumptions!$P$9, 0),0,Assumptions!$G$23*(1+Assumptions!$G$24)^(YEARFRAC('Monthly Model'!$H$2,'Monthly Model'!FC$2)/12)*Assumptions!$G$9*(FC$5/DATEDIF(EOMONTH($H$2,(FC$3-1)*12),EOMONTH($H$2,FC$3*12),"d"))*-1)</f>
        <v>0</v>
      </c>
      <c r="FD17" s="35">
        <f ca="1">IF(FD2&gt;EOMONTH(Assumptions!$P$9, 0),0,Assumptions!$G$23*(1+Assumptions!$G$24)^(YEARFRAC('Monthly Model'!$H$2,'Monthly Model'!FD$2)/12)*Assumptions!$G$9*(FD$5/DATEDIF(EOMONTH($H$2,(FD$3-1)*12),EOMONTH($H$2,FD$3*12),"d"))*-1)</f>
        <v>0</v>
      </c>
      <c r="FE17" s="35">
        <f ca="1">IF(FE2&gt;EOMONTH(Assumptions!$P$9, 0),0,Assumptions!$G$23*(1+Assumptions!$G$24)^(YEARFRAC('Monthly Model'!$H$2,'Monthly Model'!FE$2)/12)*Assumptions!$G$9*(FE$5/DATEDIF(EOMONTH($H$2,(FE$3-1)*12),EOMONTH($H$2,FE$3*12),"d"))*-1)</f>
        <v>0</v>
      </c>
      <c r="FF17" s="35">
        <f ca="1">IF(FF2&gt;EOMONTH(Assumptions!$P$9, 0),0,Assumptions!$G$23*(1+Assumptions!$G$24)^(YEARFRAC('Monthly Model'!$H$2,'Monthly Model'!FF$2)/12)*Assumptions!$G$9*(FF$5/DATEDIF(EOMONTH($H$2,(FF$3-1)*12),EOMONTH($H$2,FF$3*12),"d"))*-1)</f>
        <v>0</v>
      </c>
      <c r="FG17" s="35">
        <f ca="1">IF(FG2&gt;EOMONTH(Assumptions!$P$9, 0),0,Assumptions!$G$23*(1+Assumptions!$G$24)^(YEARFRAC('Monthly Model'!$H$2,'Monthly Model'!FG$2)/12)*Assumptions!$G$9*(FG$5/DATEDIF(EOMONTH($H$2,(FG$3-1)*12),EOMONTH($H$2,FG$3*12),"d"))*-1)</f>
        <v>0</v>
      </c>
      <c r="FH17" s="35">
        <f ca="1">IF(FH2&gt;EOMONTH(Assumptions!$P$9, 0),0,Assumptions!$G$23*(1+Assumptions!$G$24)^(YEARFRAC('Monthly Model'!$H$2,'Monthly Model'!FH$2)/12)*Assumptions!$G$9*(FH$5/DATEDIF(EOMONTH($H$2,(FH$3-1)*12),EOMONTH($H$2,FH$3*12),"d"))*-1)</f>
        <v>0</v>
      </c>
      <c r="FI17" s="35">
        <f ca="1">IF(FI2&gt;EOMONTH(Assumptions!$P$9, 0),0,Assumptions!$G$23*(1+Assumptions!$G$24)^(YEARFRAC('Monthly Model'!$H$2,'Monthly Model'!FI$2)/12)*Assumptions!$G$9*(FI$5/DATEDIF(EOMONTH($H$2,(FI$3-1)*12),EOMONTH($H$2,FI$3*12),"d"))*-1)</f>
        <v>0</v>
      </c>
      <c r="FJ17" s="35">
        <f ca="1">IF(FJ2&gt;EOMONTH(Assumptions!$P$9, 0),0,Assumptions!$G$23*(1+Assumptions!$G$24)^(YEARFRAC('Monthly Model'!$H$2,'Monthly Model'!FJ$2)/12)*Assumptions!$G$9*(FJ$5/DATEDIF(EOMONTH($H$2,(FJ$3-1)*12),EOMONTH($H$2,FJ$3*12),"d"))*-1)</f>
        <v>0</v>
      </c>
      <c r="FK17" s="35">
        <f ca="1">IF(FK2&gt;EOMONTH(Assumptions!$P$9, 0),0,Assumptions!$G$23*(1+Assumptions!$G$24)^(YEARFRAC('Monthly Model'!$H$2,'Monthly Model'!FK$2)/12)*Assumptions!$G$9*(FK$5/DATEDIF(EOMONTH($H$2,(FK$3-1)*12),EOMONTH($H$2,FK$3*12),"d"))*-1)</f>
        <v>0</v>
      </c>
      <c r="FL17" s="35">
        <f ca="1">IF(FL2&gt;EOMONTH(Assumptions!$P$9, 0),0,Assumptions!$G$23*(1+Assumptions!$G$24)^(YEARFRAC('Monthly Model'!$H$2,'Monthly Model'!FL$2)/12)*Assumptions!$G$9*(FL$5/DATEDIF(EOMONTH($H$2,(FL$3-1)*12),EOMONTH($H$2,FL$3*12),"d"))*-1)</f>
        <v>0</v>
      </c>
      <c r="FM17" s="35">
        <f ca="1">IF(FM2&gt;EOMONTH(Assumptions!$P$9, 0),0,Assumptions!$G$23*(1+Assumptions!$G$24)^(YEARFRAC('Monthly Model'!$H$2,'Monthly Model'!FM$2)/12)*Assumptions!$G$9*(FM$5/DATEDIF(EOMONTH($H$2,(FM$3-1)*12),EOMONTH($H$2,FM$3*12),"d"))*-1)</f>
        <v>0</v>
      </c>
      <c r="FN17" s="35">
        <f ca="1">IF(FN2&gt;EOMONTH(Assumptions!$P$9, 0),0,Assumptions!$G$23*(1+Assumptions!$G$24)^(YEARFRAC('Monthly Model'!$H$2,'Monthly Model'!FN$2)/12)*Assumptions!$G$9*(FN$5/DATEDIF(EOMONTH($H$2,(FN$3-1)*12),EOMONTH($H$2,FN$3*12),"d"))*-1)</f>
        <v>0</v>
      </c>
      <c r="FO17" s="35">
        <f ca="1">IF(FO2&gt;EOMONTH(Assumptions!$P$9, 0),0,Assumptions!$G$23*(1+Assumptions!$G$24)^(YEARFRAC('Monthly Model'!$H$2,'Monthly Model'!FO$2)/12)*Assumptions!$G$9*(FO$5/DATEDIF(EOMONTH($H$2,(FO$3-1)*12),EOMONTH($H$2,FO$3*12),"d"))*-1)</f>
        <v>0</v>
      </c>
      <c r="FP17" s="35">
        <f ca="1">IF(FP2&gt;EOMONTH(Assumptions!$P$9, 0),0,Assumptions!$G$23*(1+Assumptions!$G$24)^(YEARFRAC('Monthly Model'!$H$2,'Monthly Model'!FP$2)/12)*Assumptions!$G$9*(FP$5/DATEDIF(EOMONTH($H$2,(FP$3-1)*12),EOMONTH($H$2,FP$3*12),"d"))*-1)</f>
        <v>0</v>
      </c>
      <c r="FQ17" s="35">
        <f ca="1">IF(FQ2&gt;EOMONTH(Assumptions!$P$9, 0),0,Assumptions!$G$23*(1+Assumptions!$G$24)^(YEARFRAC('Monthly Model'!$H$2,'Monthly Model'!FQ$2)/12)*Assumptions!$G$9*(FQ$5/DATEDIF(EOMONTH($H$2,(FQ$3-1)*12),EOMONTH($H$2,FQ$3*12),"d"))*-1)</f>
        <v>0</v>
      </c>
      <c r="FR17" s="35">
        <f ca="1">IF(FR2&gt;EOMONTH(Assumptions!$P$9, 0),0,Assumptions!$G$23*(1+Assumptions!$G$24)^(YEARFRAC('Monthly Model'!$H$2,'Monthly Model'!FR$2)/12)*Assumptions!$G$9*(FR$5/DATEDIF(EOMONTH($H$2,(FR$3-1)*12),EOMONTH($H$2,FR$3*12),"d"))*-1)</f>
        <v>0</v>
      </c>
      <c r="FS17" s="35">
        <f ca="1">IF(FS2&gt;EOMONTH(Assumptions!$P$9, 0),0,Assumptions!$G$23*(1+Assumptions!$G$24)^(YEARFRAC('Monthly Model'!$H$2,'Monthly Model'!FS$2)/12)*Assumptions!$G$9*(FS$5/DATEDIF(EOMONTH($H$2,(FS$3-1)*12),EOMONTH($H$2,FS$3*12),"d"))*-1)</f>
        <v>0</v>
      </c>
      <c r="FT17" s="35">
        <f ca="1">IF(FT2&gt;EOMONTH(Assumptions!$P$9, 0),0,Assumptions!$G$23*(1+Assumptions!$G$24)^(YEARFRAC('Monthly Model'!$H$2,'Monthly Model'!FT$2)/12)*Assumptions!$G$9*(FT$5/DATEDIF(EOMONTH($H$2,(FT$3-1)*12),EOMONTH($H$2,FT$3*12),"d"))*-1)</f>
        <v>0</v>
      </c>
      <c r="FU17" s="35">
        <f ca="1">IF(FU2&gt;EOMONTH(Assumptions!$P$9, 0),0,Assumptions!$G$23*(1+Assumptions!$G$24)^(YEARFRAC('Monthly Model'!$H$2,'Monthly Model'!FU$2)/12)*Assumptions!$G$9*(FU$5/DATEDIF(EOMONTH($H$2,(FU$3-1)*12),EOMONTH($H$2,FU$3*12),"d"))*-1)</f>
        <v>0</v>
      </c>
      <c r="FV17" s="35">
        <f ca="1">IF(FV2&gt;EOMONTH(Assumptions!$P$9, 0),0,Assumptions!$G$23*(1+Assumptions!$G$24)^(YEARFRAC('Monthly Model'!$H$2,'Monthly Model'!FV$2)/12)*Assumptions!$G$9*(FV$5/DATEDIF(EOMONTH($H$2,(FV$3-1)*12),EOMONTH($H$2,FV$3*12),"d"))*-1)</f>
        <v>0</v>
      </c>
      <c r="FW17" s="35">
        <f ca="1">IF(FW2&gt;EOMONTH(Assumptions!$P$9, 0),0,Assumptions!$G$23*(1+Assumptions!$G$24)^(YEARFRAC('Monthly Model'!$H$2,'Monthly Model'!FW$2)/12)*Assumptions!$G$9*(FW$5/DATEDIF(EOMONTH($H$2,(FW$3-1)*12),EOMONTH($H$2,FW$3*12),"d"))*-1)</f>
        <v>0</v>
      </c>
      <c r="FX17" s="35">
        <f ca="1">IF(FX2&gt;EOMONTH(Assumptions!$P$9, 0),0,Assumptions!$G$23*(1+Assumptions!$G$24)^(YEARFRAC('Monthly Model'!$H$2,'Monthly Model'!FX$2)/12)*Assumptions!$G$9*(FX$5/DATEDIF(EOMONTH($H$2,(FX$3-1)*12),EOMONTH($H$2,FX$3*12),"d"))*-1)</f>
        <v>0</v>
      </c>
      <c r="FY17" s="35">
        <f ca="1">IF(FY2&gt;EOMONTH(Assumptions!$P$9, 0),0,Assumptions!$G$23*(1+Assumptions!$G$24)^(YEARFRAC('Monthly Model'!$H$2,'Monthly Model'!FY$2)/12)*Assumptions!$G$9*(FY$5/DATEDIF(EOMONTH($H$2,(FY$3-1)*12),EOMONTH($H$2,FY$3*12),"d"))*-1)</f>
        <v>0</v>
      </c>
      <c r="FZ17" s="35">
        <f ca="1">IF(FZ2&gt;EOMONTH(Assumptions!$P$9, 0),0,Assumptions!$G$23*(1+Assumptions!$G$24)^(YEARFRAC('Monthly Model'!$H$2,'Monthly Model'!FZ$2)/12)*Assumptions!$G$9*(FZ$5/DATEDIF(EOMONTH($H$2,(FZ$3-1)*12),EOMONTH($H$2,FZ$3*12),"d"))*-1)</f>
        <v>0</v>
      </c>
      <c r="GA17" s="35">
        <f ca="1">IF(GA2&gt;EOMONTH(Assumptions!$P$9, 0),0,Assumptions!$G$23*(1+Assumptions!$G$24)^(YEARFRAC('Monthly Model'!$H$2,'Monthly Model'!GA$2)/12)*Assumptions!$G$9*(GA$5/DATEDIF(EOMONTH($H$2,(GA$3-1)*12),EOMONTH($H$2,GA$3*12),"d"))*-1)</f>
        <v>0</v>
      </c>
      <c r="GB17" s="35">
        <f ca="1">IF(GB2&gt;EOMONTH(Assumptions!$P$9, 0),0,Assumptions!$G$23*(1+Assumptions!$G$24)^(YEARFRAC('Monthly Model'!$H$2,'Monthly Model'!GB$2)/12)*Assumptions!$G$9*(GB$5/DATEDIF(EOMONTH($H$2,(GB$3-1)*12),EOMONTH($H$2,GB$3*12),"d"))*-1)</f>
        <v>0</v>
      </c>
      <c r="GC17" s="35">
        <f ca="1">IF(GC2&gt;EOMONTH(Assumptions!$P$9, 0),0,Assumptions!$G$23*(1+Assumptions!$G$24)^(YEARFRAC('Monthly Model'!$H$2,'Monthly Model'!GC$2)/12)*Assumptions!$G$9*(GC$5/DATEDIF(EOMONTH($H$2,(GC$3-1)*12),EOMONTH($H$2,GC$3*12),"d"))*-1)</f>
        <v>0</v>
      </c>
      <c r="GD17" s="35">
        <f ca="1">IF(GD2&gt;EOMONTH(Assumptions!$P$9, 0),0,Assumptions!$G$23*(1+Assumptions!$G$24)^(YEARFRAC('Monthly Model'!$H$2,'Monthly Model'!GD$2)/12)*Assumptions!$G$9*(GD$5/DATEDIF(EOMONTH($H$2,(GD$3-1)*12),EOMONTH($H$2,GD$3*12),"d"))*-1)</f>
        <v>0</v>
      </c>
      <c r="GE17" s="35">
        <f ca="1">IF(GE2&gt;EOMONTH(Assumptions!$P$9, 0),0,Assumptions!$G$23*(1+Assumptions!$G$24)^(YEARFRAC('Monthly Model'!$H$2,'Monthly Model'!GE$2)/12)*Assumptions!$G$9*(GE$5/DATEDIF(EOMONTH($H$2,(GE$3-1)*12),EOMONTH($H$2,GE$3*12),"d"))*-1)</f>
        <v>0</v>
      </c>
    </row>
    <row r="18" spans="4:187" x14ac:dyDescent="0.45">
      <c r="D18" s="10" t="s">
        <v>1</v>
      </c>
      <c r="H18" s="35">
        <f ca="1">IF(H2&gt;EOMONTH(Assumptions!$P$9, 0),0,-Assumptions!$G$25*(1+Assumptions!$G$26)^(YEARFRAC('Monthly Model'!$H$2,'Monthly Model'!H$2)/12)*Assumptions!$G$9*(H$5/DATEDIF(EOMONTH($H$2,(H$3-1)*12),EOMONTH($H$2,H$3*12),"d")))</f>
        <v>-6.1369863013698636</v>
      </c>
      <c r="I18" s="35">
        <f ca="1">IF(I2&gt;EOMONTH(Assumptions!$P$9, 0),0,-Assumptions!$G$25*(1+Assumptions!$G$26)^(YEARFRAC('Monthly Model'!$H$2,'Monthly Model'!I$2)/12)*Assumptions!$G$9*(I$5/DATEDIF(EOMONTH($H$2,(I$3-1)*12),EOMONTH($H$2,I$3*12),"d")))</f>
        <v>-6.7898822065727584</v>
      </c>
      <c r="J18" s="35">
        <f ca="1">IF(J2&gt;EOMONTH(Assumptions!$P$9, 0),0,-Assumptions!$G$25*(1+Assumptions!$G$26)^(YEARFRAC('Monthly Model'!$H$2,'Monthly Model'!J$2)/12)*Assumptions!$G$9*(J$5/DATEDIF(EOMONTH($H$2,(J$3-1)*12),EOMONTH($H$2,J$3*12),"d")))</f>
        <v>-6.5657275375258397</v>
      </c>
      <c r="K18" s="35">
        <f ca="1">IF(K2&gt;EOMONTH(Assumptions!$P$9, 0),0,-Assumptions!$G$25*(1+Assumptions!$G$26)^(YEARFRAC('Monthly Model'!$H$2,'Monthly Model'!K$2)/12)*Assumptions!$G$9*(K$5/DATEDIF(EOMONTH($H$2,(K$3-1)*12),EOMONTH($H$2,K$3*12),"d")))</f>
        <v>-6.7796228586253662</v>
      </c>
      <c r="L18" s="35">
        <f ca="1">IF(L2&gt;EOMONTH(Assumptions!$P$9, 0),0,-Assumptions!$G$25*(1+Assumptions!$G$26)^(YEARFRAC('Monthly Model'!$H$2,'Monthly Model'!L$2)/12)*Assumptions!$G$9*(L$5/DATEDIF(EOMONTH($H$2,(L$3-1)*12),EOMONTH($H$2,L$3*12),"d")))</f>
        <v>-6.5561266689225715</v>
      </c>
      <c r="M18" s="35">
        <f ca="1">IF(M2&gt;EOMONTH(Assumptions!$P$9, 0),0,-Assumptions!$G$25*(1+Assumptions!$G$26)^(YEARFRAC('Monthly Model'!$H$2,'Monthly Model'!M$2)/12)*Assumptions!$G$9*(M$5/DATEDIF(EOMONTH($H$2,(M$3-1)*12),EOMONTH($H$2,M$3*12),"d")))</f>
        <v>-6.7697092172393418</v>
      </c>
      <c r="N18" s="35">
        <f ca="1">IF(N2&gt;EOMONTH(Assumptions!$P$9, 0),0,-Assumptions!$G$25*(1+Assumptions!$G$26)^(YEARFRAC('Monthly Model'!$H$2,'Monthly Model'!N$2)/12)*Assumptions!$G$9*(N$5/DATEDIF(EOMONTH($H$2,(N$3-1)*12),EOMONTH($H$2,N$3*12),"d")))</f>
        <v>-6.764757834030803</v>
      </c>
      <c r="O18" s="35">
        <f ca="1">IF(O2&gt;EOMONTH(Assumptions!$P$9, 0),0,-Assumptions!$G$25*(1+Assumptions!$G$26)^(YEARFRAC('Monthly Model'!$H$2,'Monthly Model'!O$2)/12)*Assumptions!$G$9*(O$5/DATEDIF(EOMONTH($H$2,(O$3-1)*12),EOMONTH($H$2,O$3*12),"d")))</f>
        <v>-6.5417516828487345</v>
      </c>
      <c r="P18" s="35">
        <f ca="1">IF(P2&gt;EOMONTH(Assumptions!$P$9, 0),0,-Assumptions!$G$25*(1+Assumptions!$G$26)^(YEARFRAC('Monthly Model'!$H$2,'Monthly Model'!P$2)/12)*Assumptions!$G$9*(P$5/DATEDIF(EOMONTH($H$2,(P$3-1)*12),EOMONTH($H$2,P$3*12),"d")))</f>
        <v>-6.7548659293292665</v>
      </c>
      <c r="Q18" s="35">
        <f ca="1">IF(Q2&gt;EOMONTH(Assumptions!$P$9, 0),0,-Assumptions!$G$25*(1+Assumptions!$G$26)^(YEARFRAC('Monthly Model'!$H$2,'Monthly Model'!Q$2)/12)*Assumptions!$G$9*(Q$5/DATEDIF(EOMONTH($H$2,(Q$3-1)*12),EOMONTH($H$2,Q$3*12),"d")))</f>
        <v>-6.5321858734265072</v>
      </c>
      <c r="R18" s="35">
        <f ca="1">IF(R2&gt;EOMONTH(Assumptions!$P$9, 0),0,-Assumptions!$G$25*(1+Assumptions!$G$26)^(YEARFRAC('Monthly Model'!$H$2,'Monthly Model'!R$2)/12)*Assumptions!$G$9*(R$5/DATEDIF(EOMONTH($H$2,(R$3-1)*12),EOMONTH($H$2,R$3*12),"d")))</f>
        <v>-6.7449884892665279</v>
      </c>
      <c r="S18" s="35">
        <f ca="1">IF(S2&gt;EOMONTH(Assumptions!$P$9, 0),0,-Assumptions!$G$25*(1+Assumptions!$G$26)^(YEARFRAC('Monthly Model'!$H$2,'Monthly Model'!S$2)/12)*Assumptions!$G$9*(S$5/DATEDIF(EOMONTH($H$2,(S$3-1)*12),EOMONTH($H$2,S$3*12),"d")))</f>
        <v>-6.7400551868637457</v>
      </c>
      <c r="T18" s="35">
        <f ca="1">IF(T2&gt;EOMONTH(Assumptions!$P$9, 0),0,-Assumptions!$G$25*(1+Assumptions!$G$26)^(YEARFRAC('Monthly Model'!$H$2,'Monthly Model'!T$2)/12)*Assumptions!$G$9*(T$5/DATEDIF(EOMONTH($H$2,(T$3-1)*12),EOMONTH($H$2,T$3*12),"d")))</f>
        <v>-6.2833865097953652</v>
      </c>
      <c r="U18" s="35">
        <f ca="1">IF(U2&gt;EOMONTH(Assumptions!$P$9, 0),0,-Assumptions!$G$25*(1+Assumptions!$G$26)^(YEARFRAC('Monthly Model'!$H$2,'Monthly Model'!U$2)/12)*Assumptions!$G$9*(U$5/DATEDIF(EOMONTH($H$2,(U$3-1)*12),EOMONTH($H$2,U$3*12),"d")))</f>
        <v>-6.7119745775554671</v>
      </c>
      <c r="V18" s="35">
        <f ca="1">IF(V2&gt;EOMONTH(Assumptions!$P$9, 0),0,-Assumptions!$G$25*(1+Assumptions!$G$26)^(YEARFRAC('Monthly Model'!$H$2,'Monthly Model'!V$2)/12)*Assumptions!$G$9*(V$5/DATEDIF(EOMONTH($H$2,(V$3-1)*12),EOMONTH($H$2,V$3*12),"d")))</f>
        <v>-6.4905501725184731</v>
      </c>
      <c r="W18" s="35">
        <f ca="1">IF(W2&gt;EOMONTH(Assumptions!$P$9, 0),0,-Assumptions!$G$25*(1+Assumptions!$G$26)^(YEARFRAC('Monthly Model'!$H$2,'Monthly Model'!W$2)/12)*Assumptions!$G$9*(W$5/DATEDIF(EOMONTH($H$2,(W$3-1)*12),EOMONTH($H$2,W$3*12),"d")))</f>
        <v>-6.70199639920527</v>
      </c>
      <c r="X18" s="35">
        <f ca="1">IF(X2&gt;EOMONTH(Assumptions!$P$9, 0),0,-Assumptions!$G$25*(1+Assumptions!$G$26)^(YEARFRAC('Monthly Model'!$H$2,'Monthly Model'!X$2)/12)*Assumptions!$G$9*(X$5/DATEDIF(EOMONTH($H$2,(X$3-1)*12),EOMONTH($H$2,X$3*12),"d")))</f>
        <v>-6.4810592335458894</v>
      </c>
      <c r="Y18" s="35">
        <f ca="1">IF(Y2&gt;EOMONTH(Assumptions!$P$9, 0),0,-Assumptions!$G$25*(1+Assumptions!$G$26)^(YEARFRAC('Monthly Model'!$H$2,'Monthly Model'!Y$2)/12)*Assumptions!$G$9*(Y$5/DATEDIF(EOMONTH($H$2,(Y$3-1)*12),EOMONTH($H$2,Y$3*12),"d")))</f>
        <v>-6.6921962686880372</v>
      </c>
      <c r="Z18" s="35">
        <f ca="1">IF(Z2&gt;EOMONTH(Assumptions!$P$9, 0),0,-Assumptions!$G$25*(1+Assumptions!$G$26)^(YEARFRAC('Monthly Model'!$H$2,'Monthly Model'!Z$2)/12)*Assumptions!$G$9*(Z$5/DATEDIF(EOMONTH($H$2,(Z$3-1)*12),EOMONTH($H$2,Z$3*12),"d")))</f>
        <v>-6.6873015786548731</v>
      </c>
      <c r="AA18" s="35">
        <f ca="1">IF(AA2&gt;EOMONTH(Assumptions!$P$9, 0),0,-Assumptions!$G$25*(1+Assumptions!$G$26)^(YEARFRAC('Monthly Model'!$H$2,'Monthly Model'!AA$2)/12)*Assumptions!$G$9*(AA$5/DATEDIF(EOMONTH($H$2,(AA$3-1)*12),EOMONTH($H$2,AA$3*12),"d")))</f>
        <v>-6.4668488405912257</v>
      </c>
      <c r="AB18" s="35">
        <f ca="1">IF(AB2&gt;EOMONTH(Assumptions!$P$9, 0),0,-Assumptions!$G$25*(1+Assumptions!$G$26)^(YEARFRAC('Monthly Model'!$H$2,'Monthly Model'!AB$2)/12)*Assumptions!$G$9*(AB$5/DATEDIF(EOMONTH($H$2,(AB$3-1)*12),EOMONTH($H$2,AB$3*12),"d")))</f>
        <v>-6.6775229359378034</v>
      </c>
      <c r="AC18" s="35">
        <f ca="1">IF(AC2&gt;EOMONTH(Assumptions!$P$9, 0),0,-Assumptions!$G$25*(1+Assumptions!$G$26)^(YEARFRAC('Monthly Model'!$H$2,'Monthly Model'!AC$2)/12)*Assumptions!$G$9*(AC$5/DATEDIF(EOMONTH($H$2,(AC$3-1)*12),EOMONTH($H$2,AC$3*12),"d")))</f>
        <v>-6.4573925593732113</v>
      </c>
      <c r="AD18" s="35">
        <f ca="1">IF(AD2&gt;EOMONTH(Assumptions!$P$9, 0),0,-Assumptions!$G$25*(1+Assumptions!$G$26)^(YEARFRAC('Monthly Model'!$H$2,'Monthly Model'!AD$2)/12)*Assumptions!$G$9*(AD$5/DATEDIF(EOMONTH($H$2,(AD$3-1)*12),EOMONTH($H$2,AD$3*12),"d")))</f>
        <v>-6.6677585922398928</v>
      </c>
      <c r="AE18" s="35">
        <f ca="1">IF(AE2&gt;EOMONTH(Assumptions!$P$9, 0),0,-Assumptions!$G$25*(1+Assumptions!$G$26)^(YEARFRAC('Monthly Model'!$H$2,'Monthly Model'!AE$2)/12)*Assumptions!$G$9*(AE$5/DATEDIF(EOMONTH($H$2,(AE$3-1)*12),EOMONTH($H$2,AE$3*12),"d")))</f>
        <v>-6.6628817759878531</v>
      </c>
      <c r="AF18" s="35">
        <f ca="1">IF(AF2&gt;EOMONTH(Assumptions!$P$9, 0),0,-Assumptions!$G$25*(1+Assumptions!$G$26)^(YEARFRAC('Monthly Model'!$H$2,'Monthly Model'!AF$2)/12)*Assumptions!$G$9*(AF$5/DATEDIF(EOMONTH($H$2,(AF$3-1)*12),EOMONTH($H$2,AF$3*12),"d")))</f>
        <v>-6.0301609704932204</v>
      </c>
      <c r="AG18" s="35">
        <f ca="1">IF(AG2&gt;EOMONTH(Assumptions!$P$9, 0),0,-Assumptions!$G$25*(1+Assumptions!$G$26)^(YEARFRAC('Monthly Model'!$H$2,'Monthly Model'!AG$2)/12)*Assumptions!$G$9*(AG$5/DATEDIF(EOMONTH($H$2,(AG$3-1)*12),EOMONTH($H$2,AG$3*12),"d")))</f>
        <v>-6.671692043239875</v>
      </c>
      <c r="AH18" s="35">
        <f ca="1">IF(AH2&gt;EOMONTH(Assumptions!$P$9, 0),0,-Assumptions!$G$25*(1+Assumptions!$G$26)^(YEARFRAC('Monthly Model'!$H$2,'Monthly Model'!AH$2)/12)*Assumptions!$G$9*(AH$5/DATEDIF(EOMONTH($H$2,(AH$3-1)*12),EOMONTH($H$2,AH$3*12),"d")))</f>
        <v>-6.4514391910640718</v>
      </c>
      <c r="AI18" s="35">
        <f ca="1">IF(AI2&gt;EOMONTH(Assumptions!$P$9, 0),0,-Assumptions!$G$25*(1+Assumptions!$G$26)^(YEARFRAC('Monthly Model'!$H$2,'Monthly Model'!AI$2)/12)*Assumptions!$G$9*(AI$5/DATEDIF(EOMONTH($H$2,(AI$3-1)*12),EOMONTH($H$2,AI$3*12),"d")))</f>
        <v>-6.6616112777734031</v>
      </c>
      <c r="AJ18" s="35">
        <f ca="1">IF(AJ2&gt;EOMONTH(Assumptions!$P$9, 0),0,-Assumptions!$G$25*(1+Assumptions!$G$26)^(YEARFRAC('Monthly Model'!$H$2,'Monthly Model'!AJ$2)/12)*Assumptions!$G$9*(AJ$5/DATEDIF(EOMONTH($H$2,(AJ$3-1)*12),EOMONTH($H$2,AJ$3*12),"d")))</f>
        <v>-6.4420054429194256</v>
      </c>
      <c r="AK18" s="35">
        <f ca="1">IF(AK2&gt;EOMONTH(Assumptions!$P$9, 0),0,-Assumptions!$G$25*(1+Assumptions!$G$26)^(YEARFRAC('Monthly Model'!$H$2,'Monthly Model'!AK$2)/12)*Assumptions!$G$9*(AK$5/DATEDIF(EOMONTH($H$2,(AK$3-1)*12),EOMONTH($H$2,AK$3*12),"d")))</f>
        <v>-6.6518702012212003</v>
      </c>
      <c r="AL18" s="35">
        <f ca="1">IF(AL2&gt;EOMONTH(Assumptions!$P$9, 0),0,-Assumptions!$G$25*(1+Assumptions!$G$26)^(YEARFRAC('Monthly Model'!$H$2,'Monthly Model'!AL$2)/12)*Assumptions!$G$9*(AL$5/DATEDIF(EOMONTH($H$2,(AL$3-1)*12),EOMONTH($H$2,AL$3*12),"d")))</f>
        <v>-6.6470050057803318</v>
      </c>
      <c r="AM18" s="35">
        <f ca="1">IF(AM2&gt;EOMONTH(Assumptions!$P$9, 0),0,-Assumptions!$G$25*(1+Assumptions!$G$26)^(YEARFRAC('Monthly Model'!$H$2,'Monthly Model'!AM$2)/12)*Assumptions!$G$9*(AM$5/DATEDIF(EOMONTH($H$2,(AM$3-1)*12),EOMONTH($H$2,AM$3*12),"d")))</f>
        <v>-6.4278806794415466</v>
      </c>
      <c r="AN18" s="35">
        <f ca="1">IF(AN2&gt;EOMONTH(Assumptions!$P$9, 0),0,-Assumptions!$G$25*(1+Assumptions!$G$26)^(YEARFRAC('Monthly Model'!$H$2,'Monthly Model'!AN$2)/12)*Assumptions!$G$9*(AN$5/DATEDIF(EOMONTH($H$2,(AN$3-1)*12),EOMONTH($H$2,AN$3*12),"d")))</f>
        <v>-6.637285287546363</v>
      </c>
      <c r="AO18" s="35">
        <f ca="1">IF(AO2&gt;EOMONTH(Assumptions!$P$9, 0),0,-Assumptions!$G$25*(1+Assumptions!$G$26)^(YEARFRAC('Monthly Model'!$H$2,'Monthly Model'!AO$2)/12)*Assumptions!$G$9*(AO$5/DATEDIF(EOMONTH($H$2,(AO$3-1)*12),EOMONTH($H$2,AO$3*12),"d")))</f>
        <v>-6.4184813802095739</v>
      </c>
      <c r="AP18" s="35">
        <f ca="1">IF(AP2&gt;EOMONTH(Assumptions!$P$9, 0),0,-Assumptions!$G$25*(1+Assumptions!$G$26)^(YEARFRAC('Monthly Model'!$H$2,'Monthly Model'!AP$2)/12)*Assumptions!$G$9*(AP$5/DATEDIF(EOMONTH($H$2,(AP$3-1)*12),EOMONTH($H$2,AP$3*12),"d")))</f>
        <v>-6.6275797821680289</v>
      </c>
      <c r="AQ18" s="35">
        <f ca="1">IF(AQ2&gt;EOMONTH(Assumptions!$P$9, 0),0,-Assumptions!$G$25*(1+Assumptions!$G$26)^(YEARFRAC('Monthly Model'!$H$2,'Monthly Model'!AQ$2)/12)*Assumptions!$G$9*(AQ$5/DATEDIF(EOMONTH($H$2,(AQ$3-1)*12),EOMONTH($H$2,AQ$3*12),"d")))</f>
        <v>-6.622732352803836</v>
      </c>
      <c r="AR18" s="35">
        <f ca="1">IF(AR2&gt;EOMONTH(Assumptions!$P$9, 0),0,-Assumptions!$G$25*(1+Assumptions!$G$26)^(YEARFRAC('Monthly Model'!$H$2,'Monthly Model'!AR$2)/12)*Assumptions!$G$9*(AR$5/DATEDIF(EOMONTH($H$2,(AR$3-1)*12),EOMONTH($H$2,AR$3*12),"d")))</f>
        <v>-5.9774476492949722</v>
      </c>
      <c r="AS18" s="35">
        <f ca="1">IF(AS2&gt;EOMONTH(Assumptions!$P$9, 0),0,-Assumptions!$G$25*(1+Assumptions!$G$26)^(YEARFRAC('Monthly Model'!$H$2,'Monthly Model'!AS$2)/12)*Assumptions!$G$9*(AS$5/DATEDIF(EOMONTH($H$2,(AS$3-1)*12),EOMONTH($H$2,AS$3*12),"d")))</f>
        <v>-6.6133707069883263</v>
      </c>
      <c r="AT18" s="35">
        <f ca="1">IF(AT2&gt;EOMONTH(Assumptions!$P$9, 0),0,-Assumptions!$G$25*(1+Assumptions!$G$26)^(YEARFRAC('Monthly Model'!$H$2,'Monthly Model'!AT$2)/12)*Assumptions!$G$9*(AT$5/DATEDIF(EOMONTH($H$2,(AT$3-1)*12),EOMONTH($H$2,AT$3*12),"d")))</f>
        <v>-6.3950432195579063</v>
      </c>
      <c r="AU18" s="35">
        <f ca="1">IF(AU2&gt;EOMONTH(Assumptions!$P$9, 0),0,-Assumptions!$G$25*(1+Assumptions!$G$26)^(YEARFRAC('Monthly Model'!$H$2,'Monthly Model'!AU$2)/12)*Assumptions!$G$9*(AU$5/DATEDIF(EOMONTH($H$2,(AU$3-1)*12),EOMONTH($H$2,AU$3*12),"d")))</f>
        <v>-6.6033780636516894</v>
      </c>
      <c r="AV18" s="35">
        <f ca="1">IF(AV2&gt;EOMONTH(Assumptions!$P$9, 0),0,-Assumptions!$G$25*(1+Assumptions!$G$26)^(YEARFRAC('Monthly Model'!$H$2,'Monthly Model'!AV$2)/12)*Assumptions!$G$9*(AV$5/DATEDIF(EOMONTH($H$2,(AV$3-1)*12),EOMONTH($H$2,AV$3*12),"d")))</f>
        <v>-6.3856919375693861</v>
      </c>
      <c r="AW18" s="35">
        <f ca="1">IF(AW2&gt;EOMONTH(Assumptions!$P$9, 0),0,-Assumptions!$G$25*(1+Assumptions!$G$26)^(YEARFRAC('Monthly Model'!$H$2,'Monthly Model'!AW$2)/12)*Assumptions!$G$9*(AW$5/DATEDIF(EOMONTH($H$2,(AW$3-1)*12),EOMONTH($H$2,AW$3*12),"d")))</f>
        <v>-6.5937221398009838</v>
      </c>
      <c r="AX18" s="35">
        <f ca="1">IF(AX2&gt;EOMONTH(Assumptions!$P$9, 0),0,-Assumptions!$G$25*(1+Assumptions!$G$26)^(YEARFRAC('Monthly Model'!$H$2,'Monthly Model'!AX$2)/12)*Assumptions!$G$9*(AX$5/DATEDIF(EOMONTH($H$2,(AX$3-1)*12),EOMONTH($H$2,AX$3*12),"d")))</f>
        <v>-6.5888994740058786</v>
      </c>
      <c r="AY18" s="35">
        <f ca="1">IF(AY2&gt;EOMONTH(Assumptions!$P$9, 0),0,-Assumptions!$G$25*(1+Assumptions!$G$26)^(YEARFRAC('Monthly Model'!$H$2,'Monthly Model'!AY$2)/12)*Assumptions!$G$9*(AY$5/DATEDIF(EOMONTH($H$2,(AY$3-1)*12),EOMONTH($H$2,AY$3*12),"d")))</f>
        <v>-6.3716906472786565</v>
      </c>
      <c r="AZ18" s="35">
        <f ca="1">IF(AZ2&gt;EOMONTH(Assumptions!$P$9, 0),0,-Assumptions!$G$25*(1+Assumptions!$G$26)^(YEARFRAC('Monthly Model'!$H$2,'Monthly Model'!AZ$2)/12)*Assumptions!$G$9*(AZ$5/DATEDIF(EOMONTH($H$2,(AZ$3-1)*12),EOMONTH($H$2,AZ$3*12),"d")))</f>
        <v>-6.5792647217673004</v>
      </c>
      <c r="BA18" s="35">
        <f ca="1">IF(BA2&gt;EOMONTH(Assumptions!$P$9, 0),0,-Assumptions!$G$25*(1+Assumptions!$G$26)^(YEARFRAC('Monthly Model'!$H$2,'Monthly Model'!BA$2)/12)*Assumptions!$G$9*(BA$5/DATEDIF(EOMONTH($H$2,(BA$3-1)*12),EOMONTH($H$2,BA$3*12),"d")))</f>
        <v>-6.362373513063817</v>
      </c>
      <c r="BB18" s="35">
        <f ca="1">IF(BB2&gt;EOMONTH(Assumptions!$P$9, 0),0,-Assumptions!$G$25*(1+Assumptions!$G$26)^(YEARFRAC('Monthly Model'!$H$2,'Monthly Model'!BB$2)/12)*Assumptions!$G$9*(BB$5/DATEDIF(EOMONTH($H$2,(BB$3-1)*12),EOMONTH($H$2,BB$3*12),"d")))</f>
        <v>-6.5696440581411011</v>
      </c>
      <c r="BC18" s="35">
        <f ca="1">IF(BC2&gt;EOMONTH(Assumptions!$P$9, 0),0,-Assumptions!$G$25*(1+Assumptions!$G$26)^(YEARFRAC('Monthly Model'!$H$2,'Monthly Model'!BC$2)/12)*Assumptions!$G$9*(BC$5/DATEDIF(EOMONTH($H$2,(BC$3-1)*12),EOMONTH($H$2,BC$3*12),"d")))</f>
        <v>-6.5648390031185428</v>
      </c>
      <c r="BD18" s="35">
        <f ca="1">IF(BD2&gt;EOMONTH(Assumptions!$P$9, 0),0,-Assumptions!$G$25*(1+Assumptions!$G$26)^(YEARFRAC('Monthly Model'!$H$2,'Monthly Model'!BD$2)/12)*Assumptions!$G$9*(BD$5/DATEDIF(EOMONTH($H$2,(BD$3-1)*12),EOMONTH($H$2,BD$3*12),"d")))</f>
        <v>-5.9251951274427688</v>
      </c>
      <c r="BE18" s="35">
        <f ca="1">IF(BE2&gt;EOMONTH(Assumptions!$P$9, 0),0,-Assumptions!$G$25*(1+Assumptions!$G$26)^(YEARFRAC('Monthly Model'!$H$2,'Monthly Model'!BE$2)/12)*Assumptions!$G$9*(BE$5/DATEDIF(EOMONTH($H$2,(BE$3-1)*12),EOMONTH($H$2,BE$3*12),"d")))</f>
        <v>-6.555559193168647</v>
      </c>
      <c r="BF18" s="35">
        <f ca="1">IF(BF2&gt;EOMONTH(Assumptions!$P$9, 0),0,-Assumptions!$G$25*(1+Assumptions!$G$26)^(YEARFRAC('Monthly Model'!$H$2,'Monthly Model'!BF$2)/12)*Assumptions!$G$9*(BF$5/DATEDIF(EOMONTH($H$2,(BF$3-1)*12),EOMONTH($H$2,BF$3*12),"d")))</f>
        <v>-6.3391402396940597</v>
      </c>
      <c r="BG18" s="35">
        <f ca="1">IF(BG2&gt;EOMONTH(Assumptions!$P$9, 0),0,-Assumptions!$G$25*(1+Assumptions!$G$26)^(YEARFRAC('Monthly Model'!$H$2,'Monthly Model'!BG$2)/12)*Assumptions!$G$9*(BG$5/DATEDIF(EOMONTH($H$2,(BG$3-1)*12),EOMONTH($H$2,BG$3*12),"d")))</f>
        <v>-6.5456539016324671</v>
      </c>
      <c r="BH18" s="35">
        <f ca="1">IF(BH2&gt;EOMONTH(Assumptions!$P$9, 0),0,-Assumptions!$G$25*(1+Assumptions!$G$26)^(YEARFRAC('Monthly Model'!$H$2,'Monthly Model'!BH$2)/12)*Assumptions!$G$9*(BH$5/DATEDIF(EOMONTH($H$2,(BH$3-1)*12),EOMONTH($H$2,BH$3*12),"d")))</f>
        <v>-6.3298707029746115</v>
      </c>
      <c r="BI18" s="35">
        <f ca="1">IF(BI2&gt;EOMONTH(Assumptions!$P$9, 0),0,-Assumptions!$G$25*(1+Assumptions!$G$26)^(YEARFRAC('Monthly Model'!$H$2,'Monthly Model'!BI$2)/12)*Assumptions!$G$9*(BI$5/DATEDIF(EOMONTH($H$2,(BI$3-1)*12),EOMONTH($H$2,BI$3*12),"d")))</f>
        <v>-6.5360823861114721</v>
      </c>
      <c r="BJ18" s="35">
        <f ca="1">IF(BJ2&gt;EOMONTH(Assumptions!$P$9, 0),0,-Assumptions!$G$25*(1+Assumptions!$G$26)^(YEARFRAC('Monthly Model'!$H$2,'Monthly Model'!BJ$2)/12)*Assumptions!$G$9*(BJ$5/DATEDIF(EOMONTH($H$2,(BJ$3-1)*12),EOMONTH($H$2,BJ$3*12),"d")))</f>
        <v>-6.5313018781845145</v>
      </c>
      <c r="BK18" s="35">
        <f ca="1">IF(BK2&gt;EOMONTH(Assumptions!$P$9, 0),0,-Assumptions!$G$25*(1+Assumptions!$G$26)^(YEARFRAC('Monthly Model'!$H$2,'Monthly Model'!BK$2)/12)*Assumptions!$G$9*(BK$5/DATEDIF(EOMONTH($H$2,(BK$3-1)*12),EOMONTH($H$2,BK$3*12),"d")))</f>
        <v>-6.3159918065164664</v>
      </c>
      <c r="BL18" s="35">
        <f ca="1">IF(BL2&gt;EOMONTH(Assumptions!$P$9, 0),0,-Assumptions!$G$25*(1+Assumptions!$G$26)^(YEARFRAC('Monthly Model'!$H$2,'Monthly Model'!BL$2)/12)*Assumptions!$G$9*(BL$5/DATEDIF(EOMONTH($H$2,(BL$3-1)*12),EOMONTH($H$2,BL$3*12),"d")))</f>
        <v>-6.521751349201649</v>
      </c>
      <c r="BM18" s="35">
        <f ca="1">IF(BM2&gt;EOMONTH(Assumptions!$P$9, 0),0,-Assumptions!$G$25*(1+Assumptions!$G$26)^(YEARFRAC('Monthly Model'!$H$2,'Monthly Model'!BM$2)/12)*Assumptions!$G$9*(BM$5/DATEDIF(EOMONTH($H$2,(BM$3-1)*12),EOMONTH($H$2,BM$3*12),"d")))</f>
        <v>-6.3067561190641461</v>
      </c>
      <c r="BN18" s="35">
        <f ca="1">IF(BN2&gt;EOMONTH(Assumptions!$P$9, 0),0,-Assumptions!$G$25*(1+Assumptions!$G$26)^(YEARFRAC('Monthly Model'!$H$2,'Monthly Model'!BN$2)/12)*Assumptions!$G$9*(BN$5/DATEDIF(EOMONTH($H$2,(BN$3-1)*12),EOMONTH($H$2,BN$3*12),"d")))</f>
        <v>-6.5122147856739971</v>
      </c>
      <c r="BO18" s="35">
        <f ca="1">IF(BO2&gt;EOMONTH(Assumptions!$P$9, 0),0,-Assumptions!$G$25*(1+Assumptions!$G$26)^(YEARFRAC('Monthly Model'!$H$2,'Monthly Model'!BO$2)/12)*Assumptions!$G$9*(BO$5/DATEDIF(EOMONTH($H$2,(BO$3-1)*12),EOMONTH($H$2,BO$3*12),"d")))</f>
        <v>-6.5074517345730616</v>
      </c>
      <c r="BP18" s="35">
        <f ca="1">IF(BP2&gt;EOMONTH(Assumptions!$P$9, 0),0,-Assumptions!$G$25*(1+Assumptions!$G$26)^(YEARFRAC('Monthly Model'!$H$2,'Monthly Model'!BP$2)/12)*Assumptions!$G$9*(BP$5/DATEDIF(EOMONTH($H$2,(BP$3-1)*12),EOMONTH($H$2,BP$3*12),"d")))</f>
        <v>-6.0665429745816439</v>
      </c>
      <c r="BQ18" s="35">
        <f ca="1">IF(BQ2&gt;EOMONTH(Assumptions!$P$9, 0),0,-Assumptions!$G$25*(1+Assumptions!$G$26)^(YEARFRAC('Monthly Model'!$H$2,'Monthly Model'!BQ$2)/12)*Assumptions!$G$9*(BQ$5/DATEDIF(EOMONTH($H$2,(BQ$3-1)*12),EOMONTH($H$2,BQ$3*12),"d")))</f>
        <v>-6.4803402043726592</v>
      </c>
      <c r="BR18" s="35">
        <f ca="1">IF(BR2&gt;EOMONTH(Assumptions!$P$9, 0),0,-Assumptions!$G$25*(1+Assumptions!$G$26)^(YEARFRAC('Monthly Model'!$H$2,'Monthly Model'!BR$2)/12)*Assumptions!$G$9*(BR$5/DATEDIF(EOMONTH($H$2,(BR$3-1)*12),EOMONTH($H$2,BR$3*12),"d")))</f>
        <v>-6.2665572918168246</v>
      </c>
      <c r="BS18" s="35">
        <f ca="1">IF(BS2&gt;EOMONTH(Assumptions!$P$9, 0),0,-Assumptions!$G$25*(1+Assumptions!$G$26)^(YEARFRAC('Monthly Model'!$H$2,'Monthly Model'!BS$2)/12)*Assumptions!$G$9*(BS$5/DATEDIF(EOMONTH($H$2,(BS$3-1)*12),EOMONTH($H$2,BS$3*12),"d")))</f>
        <v>-6.4707063790978427</v>
      </c>
      <c r="BT18" s="35">
        <f ca="1">IF(BT2&gt;EOMONTH(Assumptions!$P$9, 0),0,-Assumptions!$G$25*(1+Assumptions!$G$26)^(YEARFRAC('Monthly Model'!$H$2,'Monthly Model'!BT$2)/12)*Assumptions!$G$9*(BT$5/DATEDIF(EOMONTH($H$2,(BT$3-1)*12),EOMONTH($H$2,BT$3*12),"d")))</f>
        <v>-6.2573938909888565</v>
      </c>
      <c r="BU18" s="35">
        <f ca="1">IF(BU2&gt;EOMONTH(Assumptions!$P$9, 0),0,-Assumptions!$G$25*(1+Assumptions!$G$26)^(YEARFRAC('Monthly Model'!$H$2,'Monthly Model'!BU$2)/12)*Assumptions!$G$9*(BU$5/DATEDIF(EOMONTH($H$2,(BU$3-1)*12),EOMONTH($H$2,BU$3*12),"d")))</f>
        <v>-6.4612444571157042</v>
      </c>
      <c r="BV18" s="35">
        <f ca="1">IF(BV2&gt;EOMONTH(Assumptions!$P$9, 0),0,-Assumptions!$G$25*(1+Assumptions!$G$26)^(YEARFRAC('Monthly Model'!$H$2,'Monthly Model'!BV$2)/12)*Assumptions!$G$9*(BV$5/DATEDIF(EOMONTH($H$2,(BV$3-1)*12),EOMONTH($H$2,BV$3*12),"d")))</f>
        <v>-6.456518685847751</v>
      </c>
      <c r="BW18" s="35">
        <f ca="1">IF(BW2&gt;EOMONTH(Assumptions!$P$9, 0),0,-Assumptions!$G$25*(1+Assumptions!$G$26)^(YEARFRAC('Monthly Model'!$H$2,'Monthly Model'!BW$2)/12)*Assumptions!$G$9*(BW$5/DATEDIF(EOMONTH($H$2,(BW$3-1)*12),EOMONTH($H$2,BW$3*12),"d")))</f>
        <v>-6.2436739074400531</v>
      </c>
      <c r="BX18" s="35">
        <f ca="1">IF(BX2&gt;EOMONTH(Assumptions!$P$9, 0),0,-Assumptions!$G$25*(1+Assumptions!$G$26)^(YEARFRAC('Monthly Model'!$H$2,'Monthly Model'!BX$2)/12)*Assumptions!$G$9*(BX$5/DATEDIF(EOMONTH($H$2,(BX$3-1)*12),EOMONTH($H$2,BX$3*12),"d")))</f>
        <v>-6.447077510108568</v>
      </c>
      <c r="BY18" s="35">
        <f ca="1">IF(BY2&gt;EOMONTH(Assumptions!$P$9, 0),0,-Assumptions!$G$25*(1+Assumptions!$G$26)^(YEARFRAC('Monthly Model'!$H$2,'Monthly Model'!BY$2)/12)*Assumptions!$G$9*(BY$5/DATEDIF(EOMONTH($H$2,(BY$3-1)*12),EOMONTH($H$2,BY$3*12),"d")))</f>
        <v>-6.2345439683062134</v>
      </c>
      <c r="BZ18" s="35">
        <f ca="1">IF(BZ2&gt;EOMONTH(Assumptions!$P$9, 0),0,-Assumptions!$G$25*(1+Assumptions!$G$26)^(YEARFRAC('Monthly Model'!$H$2,'Monthly Model'!BZ$2)/12)*Assumptions!$G$9*(BZ$5/DATEDIF(EOMONTH($H$2,(BZ$3-1)*12),EOMONTH($H$2,BZ$3*12),"d")))</f>
        <v>-6.4376501399205939</v>
      </c>
      <c r="CA18" s="35">
        <f ca="1">IF(CA2&gt;EOMONTH(Assumptions!$P$9, 0),0,-Assumptions!$G$25*(1+Assumptions!$G$26)^(YEARFRAC('Monthly Model'!$H$2,'Monthly Model'!CA$2)/12)*Assumptions!$G$9*(CA$5/DATEDIF(EOMONTH($H$2,(CA$3-1)*12),EOMONTH($H$2,CA$3*12),"d")))</f>
        <v>-6.4329416255985779</v>
      </c>
      <c r="CB18" s="35">
        <f ca="1">IF(CB2&gt;EOMONTH(Assumptions!$P$9, 0),0,-Assumptions!$G$25*(1+Assumptions!$G$26)^(YEARFRAC('Monthly Model'!$H$2,'Monthly Model'!CB$2)/12)*Assumptions!$G$9*(CB$5/DATEDIF(EOMONTH($H$2,(CB$3-1)*12),EOMONTH($H$2,CB$3*12),"d")))</f>
        <v>-5.8220564044743863</v>
      </c>
      <c r="CC18" s="35">
        <f ca="1">IF(CC2&gt;EOMONTH(Assumptions!$P$9, 0),0,-Assumptions!$G$25*(1+Assumptions!$G$26)^(YEARFRAC('Monthly Model'!$H$2,'Monthly Model'!CC$2)/12)*Assumptions!$G$9*(CC$5/DATEDIF(EOMONTH($H$2,(CC$3-1)*12),EOMONTH($H$2,CC$3*12),"d")))</f>
        <v>-6.4414478451059445</v>
      </c>
      <c r="CD18" s="35">
        <f ca="1">IF(CD2&gt;EOMONTH(Assumptions!$P$9, 0),0,-Assumptions!$G$25*(1+Assumptions!$G$26)^(YEARFRAC('Monthly Model'!$H$2,'Monthly Model'!CD$2)/12)*Assumptions!$G$9*(CD$5/DATEDIF(EOMONTH($H$2,(CD$3-1)*12),EOMONTH($H$2,CD$3*12),"d")))</f>
        <v>-6.2287960544010934</v>
      </c>
      <c r="CE18" s="35">
        <f ca="1">IF(CE2&gt;EOMONTH(Assumptions!$P$9, 0),0,-Assumptions!$G$25*(1+Assumptions!$G$26)^(YEARFRAC('Monthly Model'!$H$2,'Monthly Model'!CE$2)/12)*Assumptions!$G$9*(CE$5/DATEDIF(EOMONTH($H$2,(CE$3-1)*12),EOMONTH($H$2,CE$3*12),"d")))</f>
        <v>-6.4317149730593659</v>
      </c>
      <c r="CF18" s="35">
        <f ca="1">IF(CF2&gt;EOMONTH(Assumptions!$P$9, 0),0,-Assumptions!$G$25*(1+Assumptions!$G$26)^(YEARFRAC('Monthly Model'!$H$2,'Monthly Model'!CF$2)/12)*Assumptions!$G$9*(CF$5/DATEDIF(EOMONTH($H$2,(CF$3-1)*12),EOMONTH($H$2,CF$3*12),"d")))</f>
        <v>-6.219687870710394</v>
      </c>
      <c r="CG18" s="35">
        <f ca="1">IF(CG2&gt;EOMONTH(Assumptions!$P$9, 0),0,-Assumptions!$G$25*(1+Assumptions!$G$26)^(YEARFRAC('Monthly Model'!$H$2,'Monthly Model'!CG$2)/12)*Assumptions!$G$9*(CG$5/DATEDIF(EOMONTH($H$2,(CG$3-1)*12),EOMONTH($H$2,CG$3*12),"d")))</f>
        <v>-6.4223100670535826</v>
      </c>
      <c r="CH18" s="35">
        <f ca="1">IF(CH2&gt;EOMONTH(Assumptions!$P$9, 0),0,-Assumptions!$G$25*(1+Assumptions!$G$26)^(YEARFRAC('Monthly Model'!$H$2,'Monthly Model'!CH$2)/12)*Assumptions!$G$9*(CH$5/DATEDIF(EOMONTH($H$2,(CH$3-1)*12),EOMONTH($H$2,CH$3*12),"d")))</f>
        <v>-6.4176127725013936</v>
      </c>
      <c r="CI18" s="35">
        <f ca="1">IF(CI2&gt;EOMONTH(Assumptions!$P$9, 0),0,-Assumptions!$G$25*(1+Assumptions!$G$26)^(YEARFRAC('Monthly Model'!$H$2,'Monthly Model'!CI$2)/12)*Assumptions!$G$9*(CI$5/DATEDIF(EOMONTH($H$2,(CI$3-1)*12),EOMONTH($H$2,CI$3*12),"d")))</f>
        <v>-6.2060505615124368</v>
      </c>
      <c r="CJ18" s="35">
        <f ca="1">IF(CJ2&gt;EOMONTH(Assumptions!$P$9, 0),0,-Assumptions!$G$25*(1+Assumptions!$G$26)^(YEARFRAC('Monthly Model'!$H$2,'Monthly Model'!CJ$2)/12)*Assumptions!$G$9*(CJ$5/DATEDIF(EOMONTH($H$2,(CJ$3-1)*12),EOMONTH($H$2,CJ$3*12),"d")))</f>
        <v>-6.4082284877251379</v>
      </c>
      <c r="CK18" s="35">
        <f ca="1">IF(CK2&gt;EOMONTH(Assumptions!$P$9, 0),0,-Assumptions!$G$25*(1+Assumptions!$G$26)^(YEARFRAC('Monthly Model'!$H$2,'Monthly Model'!CK$2)/12)*Assumptions!$G$9*(CK$5/DATEDIF(EOMONTH($H$2,(CK$3-1)*12),EOMONTH($H$2,CK$3*12),"d")))</f>
        <v>-6.1969756378812351</v>
      </c>
      <c r="CL18" s="35">
        <f ca="1">IF(CL2&gt;EOMONTH(Assumptions!$P$9, 0),0,-Assumptions!$G$25*(1+Assumptions!$G$26)^(YEARFRAC('Monthly Model'!$H$2,'Monthly Model'!CL$2)/12)*Assumptions!$G$9*(CL$5/DATEDIF(EOMONTH($H$2,(CL$3-1)*12),EOMONTH($H$2,CL$3*12),"d")))</f>
        <v>-6.3988579253101223</v>
      </c>
      <c r="CM18" s="35">
        <f ca="1">IF(CM2&gt;EOMONTH(Assumptions!$P$9, 0),0,-Assumptions!$G$25*(1+Assumptions!$G$26)^(YEARFRAC('Monthly Model'!$H$2,'Monthly Model'!CM$2)/12)*Assumptions!$G$9*(CM$5/DATEDIF(EOMONTH($H$2,(CM$3-1)*12),EOMONTH($H$2,CM$3*12),"d")))</f>
        <v>-6.39417778371637</v>
      </c>
      <c r="CN18" s="35">
        <f ca="1">IF(CN2&gt;EOMONTH(Assumptions!$P$9, 0),0,-Assumptions!$G$25*(1+Assumptions!$G$26)^(YEARFRAC('Monthly Model'!$H$2,'Monthly Model'!CN$2)/12)*Assumptions!$G$9*(CN$5/DATEDIF(EOMONTH($H$2,(CN$3-1)*12),EOMONTH($H$2,CN$3*12),"d")))</f>
        <v>-5.7711622524301704</v>
      </c>
      <c r="CO18" s="35">
        <f ca="1">IF(CO2&gt;EOMONTH(Assumptions!$P$9, 0),0,-Assumptions!$G$25*(1+Assumptions!$G$26)^(YEARFRAC('Monthly Model'!$H$2,'Monthly Model'!CO$2)/12)*Assumptions!$G$9*(CO$5/DATEDIF(EOMONTH($H$2,(CO$3-1)*12),EOMONTH($H$2,CO$3*12),"d")))</f>
        <v>-6.3851392140590582</v>
      </c>
      <c r="CP18" s="35">
        <f ca="1">IF(CP2&gt;EOMONTH(Assumptions!$P$9, 0),0,-Assumptions!$G$25*(1+Assumptions!$G$26)^(YEARFRAC('Monthly Model'!$H$2,'Monthly Model'!CP$2)/12)*Assumptions!$G$9*(CP$5/DATEDIF(EOMONTH($H$2,(CP$3-1)*12),EOMONTH($H$2,CP$3*12),"d")))</f>
        <v>-6.1743463425773681</v>
      </c>
      <c r="CQ18" s="35">
        <f ca="1">IF(CQ2&gt;EOMONTH(Assumptions!$P$9, 0),0,-Assumptions!$G$25*(1+Assumptions!$G$26)^(YEARFRAC('Monthly Model'!$H$2,'Monthly Model'!CQ$2)/12)*Assumptions!$G$9*(CQ$5/DATEDIF(EOMONTH($H$2,(CQ$3-1)*12),EOMONTH($H$2,CQ$3*12),"d")))</f>
        <v>-6.3754914229933828</v>
      </c>
      <c r="CR18" s="35">
        <f ca="1">IF(CR2&gt;EOMONTH(Assumptions!$P$9, 0),0,-Assumptions!$G$25*(1+Assumptions!$G$26)^(YEARFRAC('Monthly Model'!$H$2,'Monthly Model'!CR$2)/12)*Assumptions!$G$9*(CR$5/DATEDIF(EOMONTH($H$2,(CR$3-1)*12),EOMONTH($H$2,CR$3*12),"d")))</f>
        <v>-6.1653177790849982</v>
      </c>
      <c r="CS18" s="35">
        <f ca="1">IF(CS2&gt;EOMONTH(Assumptions!$P$9, 0),0,-Assumptions!$G$25*(1+Assumptions!$G$26)^(YEARFRAC('Monthly Model'!$H$2,'Monthly Model'!CS$2)/12)*Assumptions!$G$9*(CS$5/DATEDIF(EOMONTH($H$2,(CS$3-1)*12),EOMONTH($H$2,CS$3*12),"d")))</f>
        <v>-6.3661687310169679</v>
      </c>
      <c r="CT18" s="35">
        <f ca="1">IF(CT2&gt;EOMONTH(Assumptions!$P$9, 0),0,-Assumptions!$G$25*(1+Assumptions!$G$26)^(YEARFRAC('Monthly Model'!$H$2,'Monthly Model'!CT$2)/12)*Assumptions!$G$9*(CT$5/DATEDIF(EOMONTH($H$2,(CT$3-1)*12),EOMONTH($H$2,CT$3*12),"d")))</f>
        <v>-6.3615124983862925</v>
      </c>
      <c r="CU18" s="35">
        <f ca="1">IF(CU2&gt;EOMONTH(Assumptions!$P$9, 0),0,-Assumptions!$G$25*(1+Assumptions!$G$26)^(YEARFRAC('Monthly Model'!$H$2,'Monthly Model'!CU$2)/12)*Assumptions!$G$9*(CU$5/DATEDIF(EOMONTH($H$2,(CU$3-1)*12),EOMONTH($H$2,CU$3*12),"d")))</f>
        <v>-6.1517996819385168</v>
      </c>
      <c r="CV18" s="35">
        <f ca="1">IF(CV2&gt;EOMONTH(Assumptions!$P$9, 0),0,-Assumptions!$G$25*(1+Assumptions!$G$26)^(YEARFRAC('Monthly Model'!$H$2,'Monthly Model'!CV$2)/12)*Assumptions!$G$9*(CV$5/DATEDIF(EOMONTH($H$2,(CV$3-1)*12),EOMONTH($H$2,CV$3*12),"d")))</f>
        <v>-6.3522102473766404</v>
      </c>
      <c r="CW18" s="35">
        <f ca="1">IF(CW2&gt;EOMONTH(Assumptions!$P$9, 0),0,-Assumptions!$G$25*(1+Assumptions!$G$26)^(YEARFRAC('Monthly Model'!$H$2,'Monthly Model'!CW$2)/12)*Assumptions!$G$9*(CW$5/DATEDIF(EOMONTH($H$2,(CW$3-1)*12),EOMONTH($H$2,CW$3*12),"d")))</f>
        <v>-6.1428040877591448</v>
      </c>
      <c r="CX18" s="35">
        <f ca="1">IF(CX2&gt;EOMONTH(Assumptions!$P$9, 0),0,-Assumptions!$G$25*(1+Assumptions!$G$26)^(YEARFRAC('Monthly Model'!$H$2,'Monthly Model'!CX$2)/12)*Assumptions!$G$9*(CX$5/DATEDIF(EOMONTH($H$2,(CX$3-1)*12),EOMONTH($H$2,CX$3*12),"d")))</f>
        <v>-6.3429215987726844</v>
      </c>
      <c r="CY18" s="35">
        <f ca="1">IF(CY2&gt;EOMONTH(Assumptions!$P$9, 0),0,-Assumptions!$G$25*(1+Assumptions!$G$26)^(YEARFRAC('Monthly Model'!$H$2,'Monthly Model'!CY$2)/12)*Assumptions!$G$9*(CY$5/DATEDIF(EOMONTH($H$2,(CY$3-1)*12),EOMONTH($H$2,CY$3*12),"d")))</f>
        <v>-6.3382823691559578</v>
      </c>
      <c r="CZ18" s="35">
        <f ca="1">IF(CZ2&gt;EOMONTH(Assumptions!$P$9, 0),0,-Assumptions!$G$25*(1+Assumptions!$G$26)^(YEARFRAC('Monthly Model'!$H$2,'Monthly Model'!CZ$2)/12)*Assumptions!$G$9*(CZ$5/DATEDIF(EOMONTH($H$2,(CZ$3-1)*12),EOMONTH($H$2,CZ$3*12),"d")))</f>
        <v>-5.7207129972629964</v>
      </c>
      <c r="DA18" s="35">
        <f ca="1">IF(DA2&gt;EOMONTH(Assumptions!$P$9, 0),0,-Assumptions!$G$25*(1+Assumptions!$G$26)^(YEARFRAC('Monthly Model'!$H$2,'Monthly Model'!DA$2)/12)*Assumptions!$G$9*(DA$5/DATEDIF(EOMONTH($H$2,(DA$3-1)*12),EOMONTH($H$2,DA$3*12),"d")))</f>
        <v>-6.3293228111581756</v>
      </c>
      <c r="DB18" s="35">
        <f ca="1">IF(DB2&gt;EOMONTH(Assumptions!$P$9, 0),0,-Assumptions!$G$25*(1+Assumptions!$G$26)^(YEARFRAC('Monthly Model'!$H$2,'Monthly Model'!DB$2)/12)*Assumptions!$G$9*(DB$5/DATEDIF(EOMONTH($H$2,(DB$3-1)*12),EOMONTH($H$2,DB$3*12),"d")))</f>
        <v>-6.1203726089510022</v>
      </c>
      <c r="DC18" s="35">
        <f ca="1">IF(DC2&gt;EOMONTH(Assumptions!$P$9, 0),0,-Assumptions!$G$25*(1+Assumptions!$G$26)^(YEARFRAC('Monthly Model'!$H$2,'Monthly Model'!DC$2)/12)*Assumptions!$G$9*(DC$5/DATEDIF(EOMONTH($H$2,(DC$3-1)*12),EOMONTH($H$2,DC$3*12),"d")))</f>
        <v>-6.3197593573285689</v>
      </c>
      <c r="DD18" s="35">
        <f ca="1">IF(DD2&gt;EOMONTH(Assumptions!$P$9, 0),0,-Assumptions!$G$25*(1+Assumptions!$G$26)^(YEARFRAC('Monthly Model'!$H$2,'Monthly Model'!DD$2)/12)*Assumptions!$G$9*(DD$5/DATEDIF(EOMONTH($H$2,(DD$3-1)*12),EOMONTH($H$2,DD$3*12),"d")))</f>
        <v>-6.1114229696481619</v>
      </c>
      <c r="DE18" s="35">
        <f ca="1">IF(DE2&gt;EOMONTH(Assumptions!$P$9, 0),0,-Assumptions!$G$25*(1+Assumptions!$G$26)^(YEARFRAC('Monthly Model'!$H$2,'Monthly Model'!DE$2)/12)*Assumptions!$G$9*(DE$5/DATEDIF(EOMONTH($H$2,(DE$3-1)*12),EOMONTH($H$2,DE$3*12),"d")))</f>
        <v>-6.3105181606984626</v>
      </c>
      <c r="DF18" s="35">
        <f ca="1">IF(DF2&gt;EOMONTH(Assumptions!$P$9, 0),0,-Assumptions!$G$25*(1+Assumptions!$G$26)^(YEARFRAC('Monthly Model'!$H$2,'Monthly Model'!DF$2)/12)*Assumptions!$G$9*(DF$5/DATEDIF(EOMONTH($H$2,(DF$3-1)*12),EOMONTH($H$2,DF$3*12),"d")))</f>
        <v>-6.3059026310419597</v>
      </c>
      <c r="DG18" s="35">
        <f ca="1">IF(DG2&gt;EOMONTH(Assumptions!$P$9, 0),0,-Assumptions!$G$25*(1+Assumptions!$G$26)^(YEARFRAC('Monthly Model'!$H$2,'Monthly Model'!DG$2)/12)*Assumptions!$G$9*(DG$5/DATEDIF(EOMONTH($H$2,(DG$3-1)*12),EOMONTH($H$2,DG$3*12),"d")))</f>
        <v>-6.0980230424477835</v>
      </c>
      <c r="DH18" s="35">
        <f ca="1">IF(DH2&gt;EOMONTH(Assumptions!$P$9, 0),0,-Assumptions!$G$25*(1+Assumptions!$G$26)^(YEARFRAC('Monthly Model'!$H$2,'Monthly Model'!DH$2)/12)*Assumptions!$G$9*(DH$5/DATEDIF(EOMONTH($H$2,(DH$3-1)*12),EOMONTH($H$2,DH$3*12),"d")))</f>
        <v>-6.2966816966916364</v>
      </c>
      <c r="DI18" s="35">
        <f ca="1">IF(DI2&gt;EOMONTH(Assumptions!$P$9, 0),0,-Assumptions!$G$25*(1+Assumptions!$G$26)^(YEARFRAC('Monthly Model'!$H$2,'Monthly Model'!DI$2)/12)*Assumptions!$G$9*(DI$5/DATEDIF(EOMONTH($H$2,(DI$3-1)*12),EOMONTH($H$2,DI$3*12),"d")))</f>
        <v>-6.0891060842530322</v>
      </c>
      <c r="DJ18" s="35">
        <f ca="1">IF(DJ2&gt;EOMONTH(Assumptions!$P$9, 0),0,-Assumptions!$G$25*(1+Assumptions!$G$26)^(YEARFRAC('Monthly Model'!$H$2,'Monthly Model'!DJ$2)/12)*Assumptions!$G$9*(DJ$5/DATEDIF(EOMONTH($H$2,(DJ$3-1)*12),EOMONTH($H$2,DJ$3*12),"d")))</f>
        <v>-6.2874742458400705</v>
      </c>
      <c r="DK18" s="35">
        <f ca="1">IF(DK2&gt;EOMONTH(Assumptions!$P$9, 0),0,-Assumptions!$G$25*(1+Assumptions!$G$26)^(YEARFRAC('Monthly Model'!$H$2,'Monthly Model'!DK$2)/12)*Assumptions!$G$9*(DK$5/DATEDIF(EOMONTH($H$2,(DK$3-1)*12),EOMONTH($H$2,DK$3*12),"d")))</f>
        <v>-6.2828755705637835</v>
      </c>
      <c r="DL18" s="35">
        <f ca="1">IF(DL2&gt;EOMONTH(Assumptions!$P$9, 0),0,-Assumptions!$G$25*(1+Assumptions!$G$26)^(YEARFRAC('Monthly Model'!$H$2,'Monthly Model'!DL$2)/12)*Assumptions!$G$9*(DL$5/DATEDIF(EOMONTH($H$2,(DL$3-1)*12),EOMONTH($H$2,DL$3*12),"d")))</f>
        <v>-5.8571828432124375</v>
      </c>
      <c r="DM18" s="35">
        <f ca="1">IF(DM2&gt;EOMONTH(Assumptions!$P$9, 0),0,-Assumptions!$G$25*(1+Assumptions!$G$26)^(YEARFRAC('Monthly Model'!$H$2,'Monthly Model'!DM$2)/12)*Assumptions!$G$9*(DM$5/DATEDIF(EOMONTH($H$2,(DM$3-1)*12),EOMONTH($H$2,DM$3*12),"d")))</f>
        <v>-6.2566996759548799</v>
      </c>
      <c r="DN18" s="35">
        <f ca="1">IF(DN2&gt;EOMONTH(Assumptions!$P$9, 0),0,-Assumptions!$G$25*(1+Assumptions!$G$26)^(YEARFRAC('Monthly Model'!$H$2,'Monthly Model'!DN$2)/12)*Assumptions!$G$9*(DN$5/DATEDIF(EOMONTH($H$2,(DN$3-1)*12),EOMONTH($H$2,DN$3*12),"d")))</f>
        <v>-6.0502945432721491</v>
      </c>
      <c r="DO18" s="35">
        <f ca="1">IF(DO2&gt;EOMONTH(Assumptions!$P$9, 0),0,-Assumptions!$G$25*(1+Assumptions!$G$26)^(YEARFRAC('Monthly Model'!$H$2,'Monthly Model'!DO$2)/12)*Assumptions!$G$9*(DO$5/DATEDIF(EOMONTH($H$2,(DO$3-1)*12),EOMONTH($H$2,DO$3*12),"d")))</f>
        <v>-6.2473983199188998</v>
      </c>
      <c r="DP18" s="35">
        <f ca="1">IF(DP2&gt;EOMONTH(Assumptions!$P$9, 0),0,-Assumptions!$G$25*(1+Assumptions!$G$26)^(YEARFRAC('Monthly Model'!$H$2,'Monthly Model'!DP$2)/12)*Assumptions!$G$9*(DP$5/DATEDIF(EOMONTH($H$2,(DP$3-1)*12),EOMONTH($H$2,DP$3*12),"d")))</f>
        <v>-6.0414473770458565</v>
      </c>
      <c r="DQ18" s="35">
        <f ca="1">IF(DQ2&gt;EOMONTH(Assumptions!$P$9, 0),0,-Assumptions!$G$25*(1+Assumptions!$G$26)^(YEARFRAC('Monthly Model'!$H$2,'Monthly Model'!DQ$2)/12)*Assumptions!$G$9*(DQ$5/DATEDIF(EOMONTH($H$2,(DQ$3-1)*12),EOMONTH($H$2,DQ$3*12),"d")))</f>
        <v>-6.2382629346871781</v>
      </c>
      <c r="DR18" s="35">
        <f ca="1">IF(DR2&gt;EOMONTH(Assumptions!$P$9, 0),0,-Assumptions!$G$25*(1+Assumptions!$G$26)^(YEARFRAC('Monthly Model'!$H$2,'Monthly Model'!DR$2)/12)*Assumptions!$G$9*(DR$5/DATEDIF(EOMONTH($H$2,(DR$3-1)*12),EOMONTH($H$2,DR$3*12),"d")))</f>
        <v>-6.2337002526938949</v>
      </c>
      <c r="DS18" s="35">
        <f ca="1">IF(DS2&gt;EOMONTH(Assumptions!$P$9, 0),0,-Assumptions!$G$25*(1+Assumptions!$G$26)^(YEARFRAC('Monthly Model'!$H$2,'Monthly Model'!DS$2)/12)*Assumptions!$G$9*(DS$5/DATEDIF(EOMONTH($H$2,(DS$3-1)*12),EOMONTH($H$2,DS$3*12),"d")))</f>
        <v>-6.028200878572525</v>
      </c>
      <c r="DT18" s="35">
        <f ca="1">IF(DT2&gt;EOMONTH(Assumptions!$P$9, 0),0,-Assumptions!$G$25*(1+Assumptions!$G$26)^(YEARFRAC('Monthly Model'!$H$2,'Monthly Model'!DT$2)/12)*Assumptions!$G$9*(DT$5/DATEDIF(EOMONTH($H$2,(DT$3-1)*12),EOMONTH($H$2,DT$3*12),"d")))</f>
        <v>-6.2245848977395175</v>
      </c>
      <c r="DU18" s="35">
        <f ca="1">IF(DU2&gt;EOMONTH(Assumptions!$P$9, 0),0,-Assumptions!$G$25*(1+Assumptions!$G$26)^(YEARFRAC('Monthly Model'!$H$2,'Monthly Model'!DU$2)/12)*Assumptions!$G$9*(DU$5/DATEDIF(EOMONTH($H$2,(DU$3-1)*12),EOMONTH($H$2,DU$3*12),"d")))</f>
        <v>-6.0193860192567072</v>
      </c>
      <c r="DV18" s="35">
        <f ca="1">IF(DV2&gt;EOMONTH(Assumptions!$P$9, 0),0,-Assumptions!$G$25*(1+Assumptions!$G$26)^(YEARFRAC('Monthly Model'!$H$2,'Monthly Model'!DV$2)/12)*Assumptions!$G$9*(DV$5/DATEDIF(EOMONTH($H$2,(DV$3-1)*12),EOMONTH($H$2,DV$3*12),"d")))</f>
        <v>-6.2154828718982795</v>
      </c>
      <c r="DW18" s="35">
        <f ca="1">IF(DW2&gt;EOMONTH(Assumptions!$P$9, 0),0,-Assumptions!$G$25*(1+Assumptions!$G$26)^(YEARFRAC('Monthly Model'!$H$2,'Monthly Model'!DW$2)/12)*Assumptions!$G$9*(DW$5/DATEDIF(EOMONTH($H$2,(DW$3-1)*12),EOMONTH($H$2,DW$3*12),"d")))</f>
        <v>-6.21093685130311</v>
      </c>
      <c r="DX18" s="35">
        <f ca="1">IF(DX2&gt;EOMONTH(Assumptions!$P$9, 0),0,-Assumptions!$G$25*(1+Assumptions!$G$26)^(YEARFRAC('Monthly Model'!$H$2,'Monthly Model'!DX$2)/12)*Assumptions!$G$9*(DX$5/DATEDIF(EOMONTH($H$2,(DX$3-1)*12),EOMONTH($H$2,DX$3*12),"d")))</f>
        <v>-5.6211336550952415</v>
      </c>
      <c r="DY18" s="35">
        <f ca="1">IF(DY2&gt;EOMONTH(Assumptions!$P$9, 0),0,-Assumptions!$G$25*(1+Assumptions!$G$26)^(YEARFRAC('Monthly Model'!$H$2,'Monthly Model'!DY$2)/12)*Assumptions!$G$9*(DY$5/DATEDIF(EOMONTH($H$2,(DY$3-1)*12),EOMONTH($H$2,DY$3*12),"d")))</f>
        <v>-6.2191495159405976</v>
      </c>
      <c r="DZ18" s="35">
        <f ca="1">IF(DZ2&gt;EOMONTH(Assumptions!$P$9, 0),0,-Assumptions!$G$25*(1+Assumptions!$G$26)^(YEARFRAC('Monthly Model'!$H$2,'Monthly Model'!DZ$2)/12)*Assumptions!$G$9*(DZ$5/DATEDIF(EOMONTH($H$2,(DZ$3-1)*12),EOMONTH($H$2,DZ$3*12),"d")))</f>
        <v>-6.0138364693976856</v>
      </c>
      <c r="EA18" s="35">
        <f ca="1">IF(EA2&gt;EOMONTH(Assumptions!$P$9, 0),0,-Assumptions!$G$25*(1+Assumptions!$G$26)^(YEARFRAC('Monthly Model'!$H$2,'Monthly Model'!EA$2)/12)*Assumptions!$G$9*(EA$5/DATEDIF(EOMONTH($H$2,(EA$3-1)*12),EOMONTH($H$2,EA$3*12),"d")))</f>
        <v>-6.2097525312979016</v>
      </c>
      <c r="EB18" s="35">
        <f ca="1">IF(EB2&gt;EOMONTH(Assumptions!$P$9, 0),0,-Assumptions!$G$25*(1+Assumptions!$G$26)^(YEARFRAC('Monthly Model'!$H$2,'Monthly Model'!EB$2)/12)*Assumptions!$G$9*(EB$5/DATEDIF(EOMONTH($H$2,(EB$3-1)*12),EOMONTH($H$2,EB$3*12),"d")))</f>
        <v>-6.0050426147312788</v>
      </c>
      <c r="EC18" s="35">
        <f ca="1">IF(EC2&gt;EOMONTH(Assumptions!$P$9, 0),0,-Assumptions!$G$25*(1+Assumptions!$G$26)^(YEARFRAC('Monthly Model'!$H$2,'Monthly Model'!EC$2)/12)*Assumptions!$G$9*(EC$5/DATEDIF(EOMONTH($H$2,(EC$3-1)*12),EOMONTH($H$2,EC$3*12),"d")))</f>
        <v>-6.2006721943861045</v>
      </c>
      <c r="ED18" s="35">
        <f ca="1">IF(ED2&gt;EOMONTH(Assumptions!$P$9, 0),0,-Assumptions!$G$25*(1+Assumptions!$G$26)^(YEARFRAC('Monthly Model'!$H$2,'Monthly Model'!ED$2)/12)*Assumptions!$G$9*(ED$5/DATEDIF(EOMONTH($H$2,(ED$3-1)*12),EOMONTH($H$2,ED$3*12),"d")))</f>
        <v>-6.1961370063596002</v>
      </c>
      <c r="EE18" s="35">
        <f ca="1">IF(EE2&gt;EOMONTH(Assumptions!$P$9, 0),0,-Assumptions!$G$25*(1+Assumptions!$G$26)^(YEARFRAC('Monthly Model'!$H$2,'Monthly Model'!EE$2)/12)*Assumptions!$G$9*(EE$5/DATEDIF(EOMONTH($H$2,(EE$3-1)*12),EOMONTH($H$2,EE$3*12),"d")))</f>
        <v>-5.9918759374660651</v>
      </c>
      <c r="EF18" s="35">
        <f ca="1">IF(EF2&gt;EOMONTH(Assumptions!$P$9, 0),0,-Assumptions!$G$25*(1+Assumptions!$G$26)^(YEARFRAC('Monthly Model'!$H$2,'Monthly Model'!EF$2)/12)*Assumptions!$G$9*(EF$5/DATEDIF(EOMONTH($H$2,(EF$3-1)*12),EOMONTH($H$2,EF$3*12),"d")))</f>
        <v>-6.1870765790260087</v>
      </c>
      <c r="EG18" s="35">
        <f ca="1">IF(EG2&gt;EOMONTH(Assumptions!$P$9, 0),0,-Assumptions!$G$25*(1+Assumptions!$G$26)^(YEARFRAC('Monthly Model'!$H$2,'Monthly Model'!EG$2)/12)*Assumptions!$G$9*(EG$5/DATEDIF(EOMONTH($H$2,(EG$3-1)*12),EOMONTH($H$2,EG$3*12),"d")))</f>
        <v>-5.983114195034033</v>
      </c>
      <c r="EH18" s="35">
        <f ca="1">IF(EH2&gt;EOMONTH(Assumptions!$P$9, 0),0,-Assumptions!$G$25*(1+Assumptions!$G$26)^(YEARFRAC('Monthly Model'!$H$2,'Monthly Model'!EH$2)/12)*Assumptions!$G$9*(EH$5/DATEDIF(EOMONTH($H$2,(EH$3-1)*12),EOMONTH($H$2,EH$3*12),"d")))</f>
        <v>-6.1780294004865279</v>
      </c>
      <c r="EI18" s="35">
        <f ca="1">IF(EI2&gt;EOMONTH(Assumptions!$P$9, 0),0,-Assumptions!$G$25*(1+Assumptions!$G$26)^(YEARFRAC('Monthly Model'!$H$2,'Monthly Model'!EI$2)/12)*Assumptions!$G$9*(EI$5/DATEDIF(EOMONTH($H$2,(EI$3-1)*12),EOMONTH($H$2,EI$3*12),"d")))</f>
        <v>-6.1735107734593075</v>
      </c>
      <c r="EJ18" s="35">
        <f ca="1">IF(EJ2&gt;EOMONTH(Assumptions!$P$9, 0),0,-Assumptions!$G$25*(1+Assumptions!$G$26)^(YEARFRAC('Monthly Model'!$H$2,'Monthly Model'!EJ$2)/12)*Assumptions!$G$9*(EJ$5/DATEDIF(EOMONTH($H$2,(EJ$3-1)*12),EOMONTH($H$2,EJ$3*12),"d")))</f>
        <v>-5.5719958915580463</v>
      </c>
      <c r="EK18" s="35">
        <f ca="1">IF(EK2&gt;EOMONTH(Assumptions!$P$9, 0),0,-Assumptions!$G$25*(1+Assumptions!$G$26)^(YEARFRAC('Monthly Model'!$H$2,'Monthly Model'!EK$2)/12)*Assumptions!$G$9*(EK$5/DATEDIF(EOMONTH($H$2,(EK$3-1)*12),EOMONTH($H$2,EK$3*12),"d")))</f>
        <v>-6.1647841304031541</v>
      </c>
      <c r="EL18" s="35">
        <f ca="1">IF(EL2&gt;EOMONTH(Assumptions!$P$9, 0),0,-Assumptions!$G$25*(1+Assumptions!$G$26)^(YEARFRAC('Monthly Model'!$H$2,'Monthly Model'!EL$2)/12)*Assumptions!$G$9*(EL$5/DATEDIF(EOMONTH($H$2,(EL$3-1)*12),EOMONTH($H$2,EL$3*12),"d")))</f>
        <v>-5.9612658506370435</v>
      </c>
      <c r="EM18" s="35">
        <f ca="1">IF(EM2&gt;EOMONTH(Assumptions!$P$9, 0),0,-Assumptions!$G$25*(1+Assumptions!$G$26)^(YEARFRAC('Monthly Model'!$H$2,'Monthly Model'!EM$2)/12)*Assumptions!$G$9*(EM$5/DATEDIF(EOMONTH($H$2,(EM$3-1)*12),EOMONTH($H$2,EM$3*12),"d")))</f>
        <v>0</v>
      </c>
      <c r="EN18" s="35">
        <f ca="1">IF(EN2&gt;EOMONTH(Assumptions!$P$9, 0),0,-Assumptions!$G$25*(1+Assumptions!$G$26)^(YEARFRAC('Monthly Model'!$H$2,'Monthly Model'!EN$2)/12)*Assumptions!$G$9*(EN$5/DATEDIF(EOMONTH($H$2,(EN$3-1)*12),EOMONTH($H$2,EN$3*12),"d")))</f>
        <v>0</v>
      </c>
      <c r="EO18" s="35">
        <f ca="1">IF(EO2&gt;EOMONTH(Assumptions!$P$9, 0),0,-Assumptions!$G$25*(1+Assumptions!$G$26)^(YEARFRAC('Monthly Model'!$H$2,'Monthly Model'!EO$2)/12)*Assumptions!$G$9*(EO$5/DATEDIF(EOMONTH($H$2,(EO$3-1)*12),EOMONTH($H$2,EO$3*12),"d")))</f>
        <v>0</v>
      </c>
      <c r="EP18" s="35">
        <f ca="1">IF(EP2&gt;EOMONTH(Assumptions!$P$9, 0),0,-Assumptions!$G$25*(1+Assumptions!$G$26)^(YEARFRAC('Monthly Model'!$H$2,'Monthly Model'!EP$2)/12)*Assumptions!$G$9*(EP$5/DATEDIF(EOMONTH($H$2,(EP$3-1)*12),EOMONTH($H$2,EP$3*12),"d")))</f>
        <v>0</v>
      </c>
      <c r="EQ18" s="35">
        <f ca="1">IF(EQ2&gt;EOMONTH(Assumptions!$P$9, 0),0,-Assumptions!$G$25*(1+Assumptions!$G$26)^(YEARFRAC('Monthly Model'!$H$2,'Monthly Model'!EQ$2)/12)*Assumptions!$G$9*(EQ$5/DATEDIF(EOMONTH($H$2,(EQ$3-1)*12),EOMONTH($H$2,EQ$3*12),"d")))</f>
        <v>0</v>
      </c>
      <c r="ER18" s="35">
        <f ca="1">IF(ER2&gt;EOMONTH(Assumptions!$P$9, 0),0,-Assumptions!$G$25*(1+Assumptions!$G$26)^(YEARFRAC('Monthly Model'!$H$2,'Monthly Model'!ER$2)/12)*Assumptions!$G$9*(ER$5/DATEDIF(EOMONTH($H$2,(ER$3-1)*12),EOMONTH($H$2,ER$3*12),"d")))</f>
        <v>0</v>
      </c>
      <c r="ES18" s="35">
        <f ca="1">IF(ES2&gt;EOMONTH(Assumptions!$P$9, 0),0,-Assumptions!$G$25*(1+Assumptions!$G$26)^(YEARFRAC('Monthly Model'!$H$2,'Monthly Model'!ES$2)/12)*Assumptions!$G$9*(ES$5/DATEDIF(EOMONTH($H$2,(ES$3-1)*12),EOMONTH($H$2,ES$3*12),"d")))</f>
        <v>0</v>
      </c>
      <c r="ET18" s="35">
        <f ca="1">IF(ET2&gt;EOMONTH(Assumptions!$P$9, 0),0,-Assumptions!$G$25*(1+Assumptions!$G$26)^(YEARFRAC('Monthly Model'!$H$2,'Monthly Model'!ET$2)/12)*Assumptions!$G$9*(ET$5/DATEDIF(EOMONTH($H$2,(ET$3-1)*12),EOMONTH($H$2,ET$3*12),"d")))</f>
        <v>0</v>
      </c>
      <c r="EU18" s="35">
        <f ca="1">IF(EU2&gt;EOMONTH(Assumptions!$P$9, 0),0,-Assumptions!$G$25*(1+Assumptions!$G$26)^(YEARFRAC('Monthly Model'!$H$2,'Monthly Model'!EU$2)/12)*Assumptions!$G$9*(EU$5/DATEDIF(EOMONTH($H$2,(EU$3-1)*12),EOMONTH($H$2,EU$3*12),"d")))</f>
        <v>0</v>
      </c>
      <c r="EV18" s="35">
        <f ca="1">IF(EV2&gt;EOMONTH(Assumptions!$P$9, 0),0,-Assumptions!$G$25*(1+Assumptions!$G$26)^(YEARFRAC('Monthly Model'!$H$2,'Monthly Model'!EV$2)/12)*Assumptions!$G$9*(EV$5/DATEDIF(EOMONTH($H$2,(EV$3-1)*12),EOMONTH($H$2,EV$3*12),"d")))</f>
        <v>0</v>
      </c>
      <c r="EW18" s="35">
        <f ca="1">IF(EW2&gt;EOMONTH(Assumptions!$P$9, 0),0,-Assumptions!$G$25*(1+Assumptions!$G$26)^(YEARFRAC('Monthly Model'!$H$2,'Monthly Model'!EW$2)/12)*Assumptions!$G$9*(EW$5/DATEDIF(EOMONTH($H$2,(EW$3-1)*12),EOMONTH($H$2,EW$3*12),"d")))</f>
        <v>0</v>
      </c>
      <c r="EX18" s="35">
        <f ca="1">IF(EX2&gt;EOMONTH(Assumptions!$P$9, 0),0,-Assumptions!$G$25*(1+Assumptions!$G$26)^(YEARFRAC('Monthly Model'!$H$2,'Monthly Model'!EX$2)/12)*Assumptions!$G$9*(EX$5/DATEDIF(EOMONTH($H$2,(EX$3-1)*12),EOMONTH($H$2,EX$3*12),"d")))</f>
        <v>0</v>
      </c>
      <c r="EY18" s="35">
        <f ca="1">IF(EY2&gt;EOMONTH(Assumptions!$P$9, 0),0,-Assumptions!$G$25*(1+Assumptions!$G$26)^(YEARFRAC('Monthly Model'!$H$2,'Monthly Model'!EY$2)/12)*Assumptions!$G$9*(EY$5/DATEDIF(EOMONTH($H$2,(EY$3-1)*12),EOMONTH($H$2,EY$3*12),"d")))</f>
        <v>0</v>
      </c>
      <c r="EZ18" s="35">
        <f ca="1">IF(EZ2&gt;EOMONTH(Assumptions!$P$9, 0),0,-Assumptions!$G$25*(1+Assumptions!$G$26)^(YEARFRAC('Monthly Model'!$H$2,'Monthly Model'!EZ$2)/12)*Assumptions!$G$9*(EZ$5/DATEDIF(EOMONTH($H$2,(EZ$3-1)*12),EOMONTH($H$2,EZ$3*12),"d")))</f>
        <v>0</v>
      </c>
      <c r="FA18" s="35">
        <f ca="1">IF(FA2&gt;EOMONTH(Assumptions!$P$9, 0),0,-Assumptions!$G$25*(1+Assumptions!$G$26)^(YEARFRAC('Monthly Model'!$H$2,'Monthly Model'!FA$2)/12)*Assumptions!$G$9*(FA$5/DATEDIF(EOMONTH($H$2,(FA$3-1)*12),EOMONTH($H$2,FA$3*12),"d")))</f>
        <v>0</v>
      </c>
      <c r="FB18" s="35">
        <f ca="1">IF(FB2&gt;EOMONTH(Assumptions!$P$9, 0),0,-Assumptions!$G$25*(1+Assumptions!$G$26)^(YEARFRAC('Monthly Model'!$H$2,'Monthly Model'!FB$2)/12)*Assumptions!$G$9*(FB$5/DATEDIF(EOMONTH($H$2,(FB$3-1)*12),EOMONTH($H$2,FB$3*12),"d")))</f>
        <v>0</v>
      </c>
      <c r="FC18" s="35">
        <f ca="1">IF(FC2&gt;EOMONTH(Assumptions!$P$9, 0),0,-Assumptions!$G$25*(1+Assumptions!$G$26)^(YEARFRAC('Monthly Model'!$H$2,'Monthly Model'!FC$2)/12)*Assumptions!$G$9*(FC$5/DATEDIF(EOMONTH($H$2,(FC$3-1)*12),EOMONTH($H$2,FC$3*12),"d")))</f>
        <v>0</v>
      </c>
      <c r="FD18" s="35">
        <f ca="1">IF(FD2&gt;EOMONTH(Assumptions!$P$9, 0),0,-Assumptions!$G$25*(1+Assumptions!$G$26)^(YEARFRAC('Monthly Model'!$H$2,'Monthly Model'!FD$2)/12)*Assumptions!$G$9*(FD$5/DATEDIF(EOMONTH($H$2,(FD$3-1)*12),EOMONTH($H$2,FD$3*12),"d")))</f>
        <v>0</v>
      </c>
      <c r="FE18" s="35">
        <f ca="1">IF(FE2&gt;EOMONTH(Assumptions!$P$9, 0),0,-Assumptions!$G$25*(1+Assumptions!$G$26)^(YEARFRAC('Monthly Model'!$H$2,'Monthly Model'!FE$2)/12)*Assumptions!$G$9*(FE$5/DATEDIF(EOMONTH($H$2,(FE$3-1)*12),EOMONTH($H$2,FE$3*12),"d")))</f>
        <v>0</v>
      </c>
      <c r="FF18" s="35">
        <f ca="1">IF(FF2&gt;EOMONTH(Assumptions!$P$9, 0),0,-Assumptions!$G$25*(1+Assumptions!$G$26)^(YEARFRAC('Monthly Model'!$H$2,'Monthly Model'!FF$2)/12)*Assumptions!$G$9*(FF$5/DATEDIF(EOMONTH($H$2,(FF$3-1)*12),EOMONTH($H$2,FF$3*12),"d")))</f>
        <v>0</v>
      </c>
      <c r="FG18" s="35">
        <f ca="1">IF(FG2&gt;EOMONTH(Assumptions!$P$9, 0),0,-Assumptions!$G$25*(1+Assumptions!$G$26)^(YEARFRAC('Monthly Model'!$H$2,'Monthly Model'!FG$2)/12)*Assumptions!$G$9*(FG$5/DATEDIF(EOMONTH($H$2,(FG$3-1)*12),EOMONTH($H$2,FG$3*12),"d")))</f>
        <v>0</v>
      </c>
      <c r="FH18" s="35">
        <f ca="1">IF(FH2&gt;EOMONTH(Assumptions!$P$9, 0),0,-Assumptions!$G$25*(1+Assumptions!$G$26)^(YEARFRAC('Monthly Model'!$H$2,'Monthly Model'!FH$2)/12)*Assumptions!$G$9*(FH$5/DATEDIF(EOMONTH($H$2,(FH$3-1)*12),EOMONTH($H$2,FH$3*12),"d")))</f>
        <v>0</v>
      </c>
      <c r="FI18" s="35">
        <f ca="1">IF(FI2&gt;EOMONTH(Assumptions!$P$9, 0),0,-Assumptions!$G$25*(1+Assumptions!$G$26)^(YEARFRAC('Monthly Model'!$H$2,'Monthly Model'!FI$2)/12)*Assumptions!$G$9*(FI$5/DATEDIF(EOMONTH($H$2,(FI$3-1)*12),EOMONTH($H$2,FI$3*12),"d")))</f>
        <v>0</v>
      </c>
      <c r="FJ18" s="35">
        <f ca="1">IF(FJ2&gt;EOMONTH(Assumptions!$P$9, 0),0,-Assumptions!$G$25*(1+Assumptions!$G$26)^(YEARFRAC('Monthly Model'!$H$2,'Monthly Model'!FJ$2)/12)*Assumptions!$G$9*(FJ$5/DATEDIF(EOMONTH($H$2,(FJ$3-1)*12),EOMONTH($H$2,FJ$3*12),"d")))</f>
        <v>0</v>
      </c>
      <c r="FK18" s="35">
        <f ca="1">IF(FK2&gt;EOMONTH(Assumptions!$P$9, 0),0,-Assumptions!$G$25*(1+Assumptions!$G$26)^(YEARFRAC('Monthly Model'!$H$2,'Monthly Model'!FK$2)/12)*Assumptions!$G$9*(FK$5/DATEDIF(EOMONTH($H$2,(FK$3-1)*12),EOMONTH($H$2,FK$3*12),"d")))</f>
        <v>0</v>
      </c>
      <c r="FL18" s="35">
        <f ca="1">IF(FL2&gt;EOMONTH(Assumptions!$P$9, 0),0,-Assumptions!$G$25*(1+Assumptions!$G$26)^(YEARFRAC('Monthly Model'!$H$2,'Monthly Model'!FL$2)/12)*Assumptions!$G$9*(FL$5/DATEDIF(EOMONTH($H$2,(FL$3-1)*12),EOMONTH($H$2,FL$3*12),"d")))</f>
        <v>0</v>
      </c>
      <c r="FM18" s="35">
        <f ca="1">IF(FM2&gt;EOMONTH(Assumptions!$P$9, 0),0,-Assumptions!$G$25*(1+Assumptions!$G$26)^(YEARFRAC('Monthly Model'!$H$2,'Monthly Model'!FM$2)/12)*Assumptions!$G$9*(FM$5/DATEDIF(EOMONTH($H$2,(FM$3-1)*12),EOMONTH($H$2,FM$3*12),"d")))</f>
        <v>0</v>
      </c>
      <c r="FN18" s="35">
        <f ca="1">IF(FN2&gt;EOMONTH(Assumptions!$P$9, 0),0,-Assumptions!$G$25*(1+Assumptions!$G$26)^(YEARFRAC('Monthly Model'!$H$2,'Monthly Model'!FN$2)/12)*Assumptions!$G$9*(FN$5/DATEDIF(EOMONTH($H$2,(FN$3-1)*12),EOMONTH($H$2,FN$3*12),"d")))</f>
        <v>0</v>
      </c>
      <c r="FO18" s="35">
        <f ca="1">IF(FO2&gt;EOMONTH(Assumptions!$P$9, 0),0,-Assumptions!$G$25*(1+Assumptions!$G$26)^(YEARFRAC('Monthly Model'!$H$2,'Monthly Model'!FO$2)/12)*Assumptions!$G$9*(FO$5/DATEDIF(EOMONTH($H$2,(FO$3-1)*12),EOMONTH($H$2,FO$3*12),"d")))</f>
        <v>0</v>
      </c>
      <c r="FP18" s="35">
        <f ca="1">IF(FP2&gt;EOMONTH(Assumptions!$P$9, 0),0,-Assumptions!$G$25*(1+Assumptions!$G$26)^(YEARFRAC('Monthly Model'!$H$2,'Monthly Model'!FP$2)/12)*Assumptions!$G$9*(FP$5/DATEDIF(EOMONTH($H$2,(FP$3-1)*12),EOMONTH($H$2,FP$3*12),"d")))</f>
        <v>0</v>
      </c>
      <c r="FQ18" s="35">
        <f ca="1">IF(FQ2&gt;EOMONTH(Assumptions!$P$9, 0),0,-Assumptions!$G$25*(1+Assumptions!$G$26)^(YEARFRAC('Monthly Model'!$H$2,'Monthly Model'!FQ$2)/12)*Assumptions!$G$9*(FQ$5/DATEDIF(EOMONTH($H$2,(FQ$3-1)*12),EOMONTH($H$2,FQ$3*12),"d")))</f>
        <v>0</v>
      </c>
      <c r="FR18" s="35">
        <f ca="1">IF(FR2&gt;EOMONTH(Assumptions!$P$9, 0),0,-Assumptions!$G$25*(1+Assumptions!$G$26)^(YEARFRAC('Monthly Model'!$H$2,'Monthly Model'!FR$2)/12)*Assumptions!$G$9*(FR$5/DATEDIF(EOMONTH($H$2,(FR$3-1)*12),EOMONTH($H$2,FR$3*12),"d")))</f>
        <v>0</v>
      </c>
      <c r="FS18" s="35">
        <f ca="1">IF(FS2&gt;EOMONTH(Assumptions!$P$9, 0),0,-Assumptions!$G$25*(1+Assumptions!$G$26)^(YEARFRAC('Monthly Model'!$H$2,'Monthly Model'!FS$2)/12)*Assumptions!$G$9*(FS$5/DATEDIF(EOMONTH($H$2,(FS$3-1)*12),EOMONTH($H$2,FS$3*12),"d")))</f>
        <v>0</v>
      </c>
      <c r="FT18" s="35">
        <f ca="1">IF(FT2&gt;EOMONTH(Assumptions!$P$9, 0),0,-Assumptions!$G$25*(1+Assumptions!$G$26)^(YEARFRAC('Monthly Model'!$H$2,'Monthly Model'!FT$2)/12)*Assumptions!$G$9*(FT$5/DATEDIF(EOMONTH($H$2,(FT$3-1)*12),EOMONTH($H$2,FT$3*12),"d")))</f>
        <v>0</v>
      </c>
      <c r="FU18" s="35">
        <f ca="1">IF(FU2&gt;EOMONTH(Assumptions!$P$9, 0),0,-Assumptions!$G$25*(1+Assumptions!$G$26)^(YEARFRAC('Monthly Model'!$H$2,'Monthly Model'!FU$2)/12)*Assumptions!$G$9*(FU$5/DATEDIF(EOMONTH($H$2,(FU$3-1)*12),EOMONTH($H$2,FU$3*12),"d")))</f>
        <v>0</v>
      </c>
      <c r="FV18" s="35">
        <f ca="1">IF(FV2&gt;EOMONTH(Assumptions!$P$9, 0),0,-Assumptions!$G$25*(1+Assumptions!$G$26)^(YEARFRAC('Monthly Model'!$H$2,'Monthly Model'!FV$2)/12)*Assumptions!$G$9*(FV$5/DATEDIF(EOMONTH($H$2,(FV$3-1)*12),EOMONTH($H$2,FV$3*12),"d")))</f>
        <v>0</v>
      </c>
      <c r="FW18" s="35">
        <f ca="1">IF(FW2&gt;EOMONTH(Assumptions!$P$9, 0),0,-Assumptions!$G$25*(1+Assumptions!$G$26)^(YEARFRAC('Monthly Model'!$H$2,'Monthly Model'!FW$2)/12)*Assumptions!$G$9*(FW$5/DATEDIF(EOMONTH($H$2,(FW$3-1)*12),EOMONTH($H$2,FW$3*12),"d")))</f>
        <v>0</v>
      </c>
      <c r="FX18" s="35">
        <f ca="1">IF(FX2&gt;EOMONTH(Assumptions!$P$9, 0),0,-Assumptions!$G$25*(1+Assumptions!$G$26)^(YEARFRAC('Monthly Model'!$H$2,'Monthly Model'!FX$2)/12)*Assumptions!$G$9*(FX$5/DATEDIF(EOMONTH($H$2,(FX$3-1)*12),EOMONTH($H$2,FX$3*12),"d")))</f>
        <v>0</v>
      </c>
      <c r="FY18" s="35">
        <f ca="1">IF(FY2&gt;EOMONTH(Assumptions!$P$9, 0),0,-Assumptions!$G$25*(1+Assumptions!$G$26)^(YEARFRAC('Monthly Model'!$H$2,'Monthly Model'!FY$2)/12)*Assumptions!$G$9*(FY$5/DATEDIF(EOMONTH($H$2,(FY$3-1)*12),EOMONTH($H$2,FY$3*12),"d")))</f>
        <v>0</v>
      </c>
      <c r="FZ18" s="35">
        <f ca="1">IF(FZ2&gt;EOMONTH(Assumptions!$P$9, 0),0,-Assumptions!$G$25*(1+Assumptions!$G$26)^(YEARFRAC('Monthly Model'!$H$2,'Monthly Model'!FZ$2)/12)*Assumptions!$G$9*(FZ$5/DATEDIF(EOMONTH($H$2,(FZ$3-1)*12),EOMONTH($H$2,FZ$3*12),"d")))</f>
        <v>0</v>
      </c>
      <c r="GA18" s="35">
        <f ca="1">IF(GA2&gt;EOMONTH(Assumptions!$P$9, 0),0,-Assumptions!$G$25*(1+Assumptions!$G$26)^(YEARFRAC('Monthly Model'!$H$2,'Monthly Model'!GA$2)/12)*Assumptions!$G$9*(GA$5/DATEDIF(EOMONTH($H$2,(GA$3-1)*12),EOMONTH($H$2,GA$3*12),"d")))</f>
        <v>0</v>
      </c>
      <c r="GB18" s="35">
        <f ca="1">IF(GB2&gt;EOMONTH(Assumptions!$P$9, 0),0,-Assumptions!$G$25*(1+Assumptions!$G$26)^(YEARFRAC('Monthly Model'!$H$2,'Monthly Model'!GB$2)/12)*Assumptions!$G$9*(GB$5/DATEDIF(EOMONTH($H$2,(GB$3-1)*12),EOMONTH($H$2,GB$3*12),"d")))</f>
        <v>0</v>
      </c>
      <c r="GC18" s="35">
        <f ca="1">IF(GC2&gt;EOMONTH(Assumptions!$P$9, 0),0,-Assumptions!$G$25*(1+Assumptions!$G$26)^(YEARFRAC('Monthly Model'!$H$2,'Monthly Model'!GC$2)/12)*Assumptions!$G$9*(GC$5/DATEDIF(EOMONTH($H$2,(GC$3-1)*12),EOMONTH($H$2,GC$3*12),"d")))</f>
        <v>0</v>
      </c>
      <c r="GD18" s="35">
        <f ca="1">IF(GD2&gt;EOMONTH(Assumptions!$P$9, 0),0,-Assumptions!$G$25*(1+Assumptions!$G$26)^(YEARFRAC('Monthly Model'!$H$2,'Monthly Model'!GD$2)/12)*Assumptions!$G$9*(GD$5/DATEDIF(EOMONTH($H$2,(GD$3-1)*12),EOMONTH($H$2,GD$3*12),"d")))</f>
        <v>0</v>
      </c>
      <c r="GE18" s="35">
        <f ca="1">IF(GE2&gt;EOMONTH(Assumptions!$P$9, 0),0,-Assumptions!$G$25*(1+Assumptions!$G$26)^(YEARFRAC('Monthly Model'!$H$2,'Monthly Model'!GE$2)/12)*Assumptions!$G$9*(GE$5/DATEDIF(EOMONTH($H$2,(GE$3-1)*12),EOMONTH($H$2,GE$3*12),"d")))</f>
        <v>0</v>
      </c>
    </row>
    <row r="19" spans="4:187" x14ac:dyDescent="0.45">
      <c r="D19" s="20" t="s">
        <v>9</v>
      </c>
      <c r="E19" s="22"/>
      <c r="F19" s="22"/>
      <c r="G19" s="22"/>
      <c r="H19" s="36">
        <f ca="1">IF(H2&gt;EOMONTH(Assumptions!$P$9, 0),0,-Assumptions!$G$27*(1+Assumptions!$G$28)^(YEARFRAC('Monthly Model'!$H$2,'Monthly Model'!H$2)/12)*Assumptions!$G$9*(H$5/DATEDIF(EOMONTH($H$2,(H$3-1)*12),EOMONTH($H$2,H$3*12),"d")))</f>
        <v>-1.1506849315068495</v>
      </c>
      <c r="I19" s="36">
        <f ca="1">IF(I2&gt;EOMONTH(Assumptions!$P$9, 0),0,-Assumptions!$G$27*(1+Assumptions!$G$28)^(YEARFRAC('Monthly Model'!$H$2,'Monthly Model'!I$2)/12)*Assumptions!$G$9*(I$5/DATEDIF(EOMONTH($H$2,(I$3-1)*12),EOMONTH($H$2,I$3*12),"d")))</f>
        <v>-1.2731029137323919</v>
      </c>
      <c r="J19" s="36">
        <f ca="1">IF(J2&gt;EOMONTH(Assumptions!$P$9, 0),0,-Assumptions!$G$27*(1+Assumptions!$G$28)^(YEARFRAC('Monthly Model'!$H$2,'Monthly Model'!J$2)/12)*Assumptions!$G$9*(J$5/DATEDIF(EOMONTH($H$2,(J$3-1)*12),EOMONTH($H$2,J$3*12),"d")))</f>
        <v>-1.2310739132860951</v>
      </c>
      <c r="K19" s="36">
        <f ca="1">IF(K2&gt;EOMONTH(Assumptions!$P$9, 0),0,-Assumptions!$G$27*(1+Assumptions!$G$28)^(YEARFRAC('Monthly Model'!$H$2,'Monthly Model'!K$2)/12)*Assumptions!$G$9*(K$5/DATEDIF(EOMONTH($H$2,(K$3-1)*12),EOMONTH($H$2,K$3*12),"d")))</f>
        <v>-1.2711792859922564</v>
      </c>
      <c r="L19" s="36">
        <f ca="1">IF(L2&gt;EOMONTH(Assumptions!$P$9, 0),0,-Assumptions!$G$27*(1+Assumptions!$G$28)^(YEARFRAC('Monthly Model'!$H$2,'Monthly Model'!L$2)/12)*Assumptions!$G$9*(L$5/DATEDIF(EOMONTH($H$2,(L$3-1)*12),EOMONTH($H$2,L$3*12),"d")))</f>
        <v>-1.2292737504229823</v>
      </c>
      <c r="M19" s="36">
        <f ca="1">IF(M2&gt;EOMONTH(Assumptions!$P$9, 0),0,-Assumptions!$G$27*(1+Assumptions!$G$28)^(YEARFRAC('Monthly Model'!$H$2,'Monthly Model'!M$2)/12)*Assumptions!$G$9*(M$5/DATEDIF(EOMONTH($H$2,(M$3-1)*12),EOMONTH($H$2,M$3*12),"d")))</f>
        <v>-1.2693204782323768</v>
      </c>
      <c r="N19" s="36">
        <f ca="1">IF(N2&gt;EOMONTH(Assumptions!$P$9, 0),0,-Assumptions!$G$27*(1+Assumptions!$G$28)^(YEARFRAC('Monthly Model'!$H$2,'Monthly Model'!N$2)/12)*Assumptions!$G$9*(N$5/DATEDIF(EOMONTH($H$2,(N$3-1)*12),EOMONTH($H$2,N$3*12),"d")))</f>
        <v>-1.2683920938807756</v>
      </c>
      <c r="O19" s="36">
        <f ca="1">IF(O2&gt;EOMONTH(Assumptions!$P$9, 0),0,-Assumptions!$G$27*(1+Assumptions!$G$28)^(YEARFRAC('Monthly Model'!$H$2,'Monthly Model'!O$2)/12)*Assumptions!$G$9*(O$5/DATEDIF(EOMONTH($H$2,(O$3-1)*12),EOMONTH($H$2,O$3*12),"d")))</f>
        <v>-1.2265784405341376</v>
      </c>
      <c r="P19" s="36">
        <f ca="1">IF(P2&gt;EOMONTH(Assumptions!$P$9, 0),0,-Assumptions!$G$27*(1+Assumptions!$G$28)^(YEARFRAC('Monthly Model'!$H$2,'Monthly Model'!P$2)/12)*Assumptions!$G$9*(P$5/DATEDIF(EOMONTH($H$2,(P$3-1)*12),EOMONTH($H$2,P$3*12),"d")))</f>
        <v>-1.2665373617492377</v>
      </c>
      <c r="Q19" s="36">
        <f ca="1">IF(Q2&gt;EOMONTH(Assumptions!$P$9, 0),0,-Assumptions!$G$27*(1+Assumptions!$G$28)^(YEARFRAC('Monthly Model'!$H$2,'Monthly Model'!Q$2)/12)*Assumptions!$G$9*(Q$5/DATEDIF(EOMONTH($H$2,(Q$3-1)*12),EOMONTH($H$2,Q$3*12),"d")))</f>
        <v>-1.2247848512674702</v>
      </c>
      <c r="R19" s="36">
        <f ca="1">IF(R2&gt;EOMONTH(Assumptions!$P$9, 0),0,-Assumptions!$G$27*(1+Assumptions!$G$28)^(YEARFRAC('Monthly Model'!$H$2,'Monthly Model'!R$2)/12)*Assumptions!$G$9*(R$5/DATEDIF(EOMONTH($H$2,(R$3-1)*12),EOMONTH($H$2,R$3*12),"d")))</f>
        <v>-1.2646853417374742</v>
      </c>
      <c r="S19" s="36">
        <f ca="1">IF(S2&gt;EOMONTH(Assumptions!$P$9, 0),0,-Assumptions!$G$27*(1+Assumptions!$G$28)^(YEARFRAC('Monthly Model'!$H$2,'Monthly Model'!S$2)/12)*Assumptions!$G$9*(S$5/DATEDIF(EOMONTH($H$2,(S$3-1)*12),EOMONTH($H$2,S$3*12),"d")))</f>
        <v>-1.2637603475369523</v>
      </c>
      <c r="T19" s="36">
        <f ca="1">IF(T2&gt;EOMONTH(Assumptions!$P$9, 0),0,-Assumptions!$G$27*(1+Assumptions!$G$28)^(YEARFRAC('Monthly Model'!$H$2,'Monthly Model'!T$2)/12)*Assumptions!$G$9*(T$5/DATEDIF(EOMONTH($H$2,(T$3-1)*12),EOMONTH($H$2,T$3*12),"d")))</f>
        <v>-1.1781349705866311</v>
      </c>
      <c r="U19" s="36">
        <f ca="1">IF(U2&gt;EOMONTH(Assumptions!$P$9, 0),0,-Assumptions!$G$27*(1+Assumptions!$G$28)^(YEARFRAC('Monthly Model'!$H$2,'Monthly Model'!U$2)/12)*Assumptions!$G$9*(U$5/DATEDIF(EOMONTH($H$2,(U$3-1)*12),EOMONTH($H$2,U$3*12),"d")))</f>
        <v>-1.2584952332916501</v>
      </c>
      <c r="V19" s="36">
        <f ca="1">IF(V2&gt;EOMONTH(Assumptions!$P$9, 0),0,-Assumptions!$G$27*(1+Assumptions!$G$28)^(YEARFRAC('Monthly Model'!$H$2,'Monthly Model'!V$2)/12)*Assumptions!$G$9*(V$5/DATEDIF(EOMONTH($H$2,(V$3-1)*12),EOMONTH($H$2,V$3*12),"d")))</f>
        <v>-1.2169781573472136</v>
      </c>
      <c r="W19" s="36">
        <f ca="1">IF(W2&gt;EOMONTH(Assumptions!$P$9, 0),0,-Assumptions!$G$27*(1+Assumptions!$G$28)^(YEARFRAC('Monthly Model'!$H$2,'Monthly Model'!W$2)/12)*Assumptions!$G$9*(W$5/DATEDIF(EOMONTH($H$2,(W$3-1)*12),EOMONTH($H$2,W$3*12),"d")))</f>
        <v>-1.2566243248509881</v>
      </c>
      <c r="X19" s="36">
        <f ca="1">IF(X2&gt;EOMONTH(Assumptions!$P$9, 0),0,-Assumptions!$G$27*(1+Assumptions!$G$28)^(YEARFRAC('Monthly Model'!$H$2,'Monthly Model'!X$2)/12)*Assumptions!$G$9*(X$5/DATEDIF(EOMONTH($H$2,(X$3-1)*12),EOMONTH($H$2,X$3*12),"d")))</f>
        <v>-1.2151986062898543</v>
      </c>
      <c r="Y19" s="36">
        <f ca="1">IF(Y2&gt;EOMONTH(Assumptions!$P$9, 0),0,-Assumptions!$G$27*(1+Assumptions!$G$28)^(YEARFRAC('Monthly Model'!$H$2,'Monthly Model'!Y$2)/12)*Assumptions!$G$9*(Y$5/DATEDIF(EOMONTH($H$2,(Y$3-1)*12),EOMONTH($H$2,Y$3*12),"d")))</f>
        <v>-1.254786800379007</v>
      </c>
      <c r="Z19" s="36">
        <f ca="1">IF(Z2&gt;EOMONTH(Assumptions!$P$9, 0),0,-Assumptions!$G$27*(1+Assumptions!$G$28)^(YEARFRAC('Monthly Model'!$H$2,'Monthly Model'!Z$2)/12)*Assumptions!$G$9*(Z$5/DATEDIF(EOMONTH($H$2,(Z$3-1)*12),EOMONTH($H$2,Z$3*12),"d")))</f>
        <v>-1.2538690459977888</v>
      </c>
      <c r="AA19" s="36">
        <f ca="1">IF(AA2&gt;EOMONTH(Assumptions!$P$9, 0),0,-Assumptions!$G$27*(1+Assumptions!$G$28)^(YEARFRAC('Monthly Model'!$H$2,'Monthly Model'!AA$2)/12)*Assumptions!$G$9*(AA$5/DATEDIF(EOMONTH($H$2,(AA$3-1)*12),EOMONTH($H$2,AA$3*12),"d")))</f>
        <v>-1.212534157610855</v>
      </c>
      <c r="AB19" s="36">
        <f ca="1">IF(AB2&gt;EOMONTH(Assumptions!$P$9, 0),0,-Assumptions!$G$27*(1+Assumptions!$G$28)^(YEARFRAC('Monthly Model'!$H$2,'Monthly Model'!AB$2)/12)*Assumptions!$G$9*(AB$5/DATEDIF(EOMONTH($H$2,(AB$3-1)*12),EOMONTH($H$2,AB$3*12),"d")))</f>
        <v>-1.2520355504883383</v>
      </c>
      <c r="AC19" s="36">
        <f ca="1">IF(AC2&gt;EOMONTH(Assumptions!$P$9, 0),0,-Assumptions!$G$27*(1+Assumptions!$G$28)^(YEARFRAC('Monthly Model'!$H$2,'Monthly Model'!AC$2)/12)*Assumptions!$G$9*(AC$5/DATEDIF(EOMONTH($H$2,(AC$3-1)*12),EOMONTH($H$2,AC$3*12),"d")))</f>
        <v>-1.2107611048824769</v>
      </c>
      <c r="AD19" s="36">
        <f ca="1">IF(AD2&gt;EOMONTH(Assumptions!$P$9, 0),0,-Assumptions!$G$27*(1+Assumptions!$G$28)^(YEARFRAC('Monthly Model'!$H$2,'Monthly Model'!AD$2)/12)*Assumptions!$G$9*(AD$5/DATEDIF(EOMONTH($H$2,(AD$3-1)*12),EOMONTH($H$2,AD$3*12),"d")))</f>
        <v>-1.2502047360449797</v>
      </c>
      <c r="AE19" s="36">
        <f ca="1">IF(AE2&gt;EOMONTH(Assumptions!$P$9, 0),0,-Assumptions!$G$27*(1+Assumptions!$G$28)^(YEARFRAC('Monthly Model'!$H$2,'Monthly Model'!AE$2)/12)*Assumptions!$G$9*(AE$5/DATEDIF(EOMONTH($H$2,(AE$3-1)*12),EOMONTH($H$2,AE$3*12),"d")))</f>
        <v>-1.2492903329977223</v>
      </c>
      <c r="AF19" s="36">
        <f ca="1">IF(AF2&gt;EOMONTH(Assumptions!$P$9, 0),0,-Assumptions!$G$27*(1+Assumptions!$G$28)^(YEARFRAC('Monthly Model'!$H$2,'Monthly Model'!AF$2)/12)*Assumptions!$G$9*(AF$5/DATEDIF(EOMONTH($H$2,(AF$3-1)*12),EOMONTH($H$2,AF$3*12),"d")))</f>
        <v>-1.1306551819674788</v>
      </c>
      <c r="AG19" s="36">
        <f ca="1">IF(AG2&gt;EOMONTH(Assumptions!$P$9, 0),0,-Assumptions!$G$27*(1+Assumptions!$G$28)^(YEARFRAC('Monthly Model'!$H$2,'Monthly Model'!AG$2)/12)*Assumptions!$G$9*(AG$5/DATEDIF(EOMONTH($H$2,(AG$3-1)*12),EOMONTH($H$2,AG$3*12),"d")))</f>
        <v>-1.2509422581074765</v>
      </c>
      <c r="AH19" s="36">
        <f ca="1">IF(AH2&gt;EOMONTH(Assumptions!$P$9, 0),0,-Assumptions!$G$27*(1+Assumptions!$G$28)^(YEARFRAC('Monthly Model'!$H$2,'Monthly Model'!AH$2)/12)*Assumptions!$G$9*(AH$5/DATEDIF(EOMONTH($H$2,(AH$3-1)*12),EOMONTH($H$2,AH$3*12),"d")))</f>
        <v>-1.2096448483245132</v>
      </c>
      <c r="AI19" s="36">
        <f ca="1">IF(AI2&gt;EOMONTH(Assumptions!$P$9, 0),0,-Assumptions!$G$27*(1+Assumptions!$G$28)^(YEARFRAC('Monthly Model'!$H$2,'Monthly Model'!AI$2)/12)*Assumptions!$G$9*(AI$5/DATEDIF(EOMONTH($H$2,(AI$3-1)*12),EOMONTH($H$2,AI$3*12),"d")))</f>
        <v>-1.2490521145825131</v>
      </c>
      <c r="AJ19" s="36">
        <f ca="1">IF(AJ2&gt;EOMONTH(Assumptions!$P$9, 0),0,-Assumptions!$G$27*(1+Assumptions!$G$28)^(YEARFRAC('Monthly Model'!$H$2,'Monthly Model'!AJ$2)/12)*Assumptions!$G$9*(AJ$5/DATEDIF(EOMONTH($H$2,(AJ$3-1)*12),EOMONTH($H$2,AJ$3*12),"d")))</f>
        <v>-1.2078760205473924</v>
      </c>
      <c r="AK19" s="36">
        <f ca="1">IF(AK2&gt;EOMONTH(Assumptions!$P$9, 0),0,-Assumptions!$G$27*(1+Assumptions!$G$28)^(YEARFRAC('Monthly Model'!$H$2,'Monthly Model'!AK$2)/12)*Assumptions!$G$9*(AK$5/DATEDIF(EOMONTH($H$2,(AK$3-1)*12),EOMONTH($H$2,AK$3*12),"d")))</f>
        <v>-1.2472256627289748</v>
      </c>
      <c r="AL19" s="36">
        <f ca="1">IF(AL2&gt;EOMONTH(Assumptions!$P$9, 0),0,-Assumptions!$G$27*(1+Assumptions!$G$28)^(YEARFRAC('Monthly Model'!$H$2,'Monthly Model'!AL$2)/12)*Assumptions!$G$9*(AL$5/DATEDIF(EOMONTH($H$2,(AL$3-1)*12),EOMONTH($H$2,AL$3*12),"d")))</f>
        <v>-1.2463134385838122</v>
      </c>
      <c r="AM19" s="36">
        <f ca="1">IF(AM2&gt;EOMONTH(Assumptions!$P$9, 0),0,-Assumptions!$G$27*(1+Assumptions!$G$28)^(YEARFRAC('Monthly Model'!$H$2,'Monthly Model'!AM$2)/12)*Assumptions!$G$9*(AM$5/DATEDIF(EOMONTH($H$2,(AM$3-1)*12),EOMONTH($H$2,AM$3*12),"d")))</f>
        <v>-1.2052276273952898</v>
      </c>
      <c r="AN19" s="36">
        <f ca="1">IF(AN2&gt;EOMONTH(Assumptions!$P$9, 0),0,-Assumptions!$G$27*(1+Assumptions!$G$28)^(YEARFRAC('Monthly Model'!$H$2,'Monthly Model'!AN$2)/12)*Assumptions!$G$9*(AN$5/DATEDIF(EOMONTH($H$2,(AN$3-1)*12),EOMONTH($H$2,AN$3*12),"d")))</f>
        <v>-1.2444909914149431</v>
      </c>
      <c r="AO19" s="36">
        <f ca="1">IF(AO2&gt;EOMONTH(Assumptions!$P$9, 0),0,-Assumptions!$G$27*(1+Assumptions!$G$28)^(YEARFRAC('Monthly Model'!$H$2,'Monthly Model'!AO$2)/12)*Assumptions!$G$9*(AO$5/DATEDIF(EOMONTH($H$2,(AO$3-1)*12),EOMONTH($H$2,AO$3*12),"d")))</f>
        <v>-1.2034652587892949</v>
      </c>
      <c r="AP19" s="36">
        <f ca="1">IF(AP2&gt;EOMONTH(Assumptions!$P$9, 0),0,-Assumptions!$G$27*(1+Assumptions!$G$28)^(YEARFRAC('Monthly Model'!$H$2,'Monthly Model'!AP$2)/12)*Assumptions!$G$9*(AP$5/DATEDIF(EOMONTH($H$2,(AP$3-1)*12),EOMONTH($H$2,AP$3*12),"d")))</f>
        <v>-1.2426712091565053</v>
      </c>
      <c r="AQ19" s="36">
        <f ca="1">IF(AQ2&gt;EOMONTH(Assumptions!$P$9, 0),0,-Assumptions!$G$27*(1+Assumptions!$G$28)^(YEARFRAC('Monthly Model'!$H$2,'Monthly Model'!AQ$2)/12)*Assumptions!$G$9*(AQ$5/DATEDIF(EOMONTH($H$2,(AQ$3-1)*12),EOMONTH($H$2,AQ$3*12),"d")))</f>
        <v>-1.2417623161507194</v>
      </c>
      <c r="AR19" s="36">
        <f ca="1">IF(AR2&gt;EOMONTH(Assumptions!$P$9, 0),0,-Assumptions!$G$27*(1+Assumptions!$G$28)^(YEARFRAC('Monthly Model'!$H$2,'Monthly Model'!AR$2)/12)*Assumptions!$G$9*(AR$5/DATEDIF(EOMONTH($H$2,(AR$3-1)*12),EOMONTH($H$2,AR$3*12),"d")))</f>
        <v>-1.1207714342428072</v>
      </c>
      <c r="AS19" s="36">
        <f ca="1">IF(AS2&gt;EOMONTH(Assumptions!$P$9, 0),0,-Assumptions!$G$27*(1+Assumptions!$G$28)^(YEARFRAC('Monthly Model'!$H$2,'Monthly Model'!AS$2)/12)*Assumptions!$G$9*(AS$5/DATEDIF(EOMONTH($H$2,(AS$3-1)*12),EOMONTH($H$2,AS$3*12),"d")))</f>
        <v>-1.2400070075603111</v>
      </c>
      <c r="AT19" s="36">
        <f ca="1">IF(AT2&gt;EOMONTH(Assumptions!$P$9, 0),0,-Assumptions!$G$27*(1+Assumptions!$G$28)^(YEARFRAC('Monthly Model'!$H$2,'Monthly Model'!AT$2)/12)*Assumptions!$G$9*(AT$5/DATEDIF(EOMONTH($H$2,(AT$3-1)*12),EOMONTH($H$2,AT$3*12),"d")))</f>
        <v>-1.1990706036671075</v>
      </c>
      <c r="AU19" s="36">
        <f ca="1">IF(AU2&gt;EOMONTH(Assumptions!$P$9, 0),0,-Assumptions!$G$27*(1+Assumptions!$G$28)^(YEARFRAC('Monthly Model'!$H$2,'Monthly Model'!AU$2)/12)*Assumptions!$G$9*(AU$5/DATEDIF(EOMONTH($H$2,(AU$3-1)*12),EOMONTH($H$2,AU$3*12),"d")))</f>
        <v>-1.2381333869346915</v>
      </c>
      <c r="AV19" s="36">
        <f ca="1">IF(AV2&gt;EOMONTH(Assumptions!$P$9, 0),0,-Assumptions!$G$27*(1+Assumptions!$G$28)^(YEARFRAC('Monthly Model'!$H$2,'Monthly Model'!AV$2)/12)*Assumptions!$G$9*(AV$5/DATEDIF(EOMONTH($H$2,(AV$3-1)*12),EOMONTH($H$2,AV$3*12),"d")))</f>
        <v>-1.1973172382942598</v>
      </c>
      <c r="AW19" s="36">
        <f ca="1">IF(AW2&gt;EOMONTH(Assumptions!$P$9, 0),0,-Assumptions!$G$27*(1+Assumptions!$G$28)^(YEARFRAC('Monthly Model'!$H$2,'Monthly Model'!AW$2)/12)*Assumptions!$G$9*(AW$5/DATEDIF(EOMONTH($H$2,(AW$3-1)*12),EOMONTH($H$2,AW$3*12),"d")))</f>
        <v>-1.2363229012126842</v>
      </c>
      <c r="AX19" s="36">
        <f ca="1">IF(AX2&gt;EOMONTH(Assumptions!$P$9, 0),0,-Assumptions!$G$27*(1+Assumptions!$G$28)^(YEARFRAC('Monthly Model'!$H$2,'Monthly Model'!AX$2)/12)*Assumptions!$G$9*(AX$5/DATEDIF(EOMONTH($H$2,(AX$3-1)*12),EOMONTH($H$2,AX$3*12),"d")))</f>
        <v>-1.2354186513761021</v>
      </c>
      <c r="AY19" s="36">
        <f ca="1">IF(AY2&gt;EOMONTH(Assumptions!$P$9, 0),0,-Assumptions!$G$27*(1+Assumptions!$G$28)^(YEARFRAC('Monthly Model'!$H$2,'Monthly Model'!AY$2)/12)*Assumptions!$G$9*(AY$5/DATEDIF(EOMONTH($H$2,(AY$3-1)*12),EOMONTH($H$2,AY$3*12),"d")))</f>
        <v>-1.1946919963647482</v>
      </c>
      <c r="AZ19" s="36">
        <f ca="1">IF(AZ2&gt;EOMONTH(Assumptions!$P$9, 0),0,-Assumptions!$G$27*(1+Assumptions!$G$28)^(YEARFRAC('Monthly Model'!$H$2,'Monthly Model'!AZ$2)/12)*Assumptions!$G$9*(AZ$5/DATEDIF(EOMONTH($H$2,(AZ$3-1)*12),EOMONTH($H$2,AZ$3*12),"d")))</f>
        <v>-1.2336121353313687</v>
      </c>
      <c r="BA19" s="36">
        <f ca="1">IF(BA2&gt;EOMONTH(Assumptions!$P$9, 0),0,-Assumptions!$G$27*(1+Assumptions!$G$28)^(YEARFRAC('Monthly Model'!$H$2,'Monthly Model'!BA$2)/12)*Assumptions!$G$9*(BA$5/DATEDIF(EOMONTH($H$2,(BA$3-1)*12),EOMONTH($H$2,BA$3*12),"d")))</f>
        <v>-1.1929450336994658</v>
      </c>
      <c r="BB19" s="36">
        <f ca="1">IF(BB2&gt;EOMONTH(Assumptions!$P$9, 0),0,-Assumptions!$G$27*(1+Assumptions!$G$28)^(YEARFRAC('Monthly Model'!$H$2,'Monthly Model'!BB$2)/12)*Assumptions!$G$9*(BB$5/DATEDIF(EOMONTH($H$2,(BB$3-1)*12),EOMONTH($H$2,BB$3*12),"d")))</f>
        <v>-1.2318082609014565</v>
      </c>
      <c r="BC19" s="36">
        <f ca="1">IF(BC2&gt;EOMONTH(Assumptions!$P$9, 0),0,-Assumptions!$G$27*(1+Assumptions!$G$28)^(YEARFRAC('Monthly Model'!$H$2,'Monthly Model'!BC$2)/12)*Assumptions!$G$9*(BC$5/DATEDIF(EOMONTH($H$2,(BC$3-1)*12),EOMONTH($H$2,BC$3*12),"d")))</f>
        <v>-1.2309073130847266</v>
      </c>
      <c r="BD19" s="36">
        <f ca="1">IF(BD2&gt;EOMONTH(Assumptions!$P$9, 0),0,-Assumptions!$G$27*(1+Assumptions!$G$28)^(YEARFRAC('Monthly Model'!$H$2,'Monthly Model'!BD$2)/12)*Assumptions!$G$9*(BD$5/DATEDIF(EOMONTH($H$2,(BD$3-1)*12),EOMONTH($H$2,BD$3*12),"d")))</f>
        <v>-1.1109740863955191</v>
      </c>
      <c r="BE19" s="36">
        <f ca="1">IF(BE2&gt;EOMONTH(Assumptions!$P$9, 0),0,-Assumptions!$G$27*(1+Assumptions!$G$28)^(YEARFRAC('Monthly Model'!$H$2,'Monthly Model'!BE$2)/12)*Assumptions!$G$9*(BE$5/DATEDIF(EOMONTH($H$2,(BE$3-1)*12),EOMONTH($H$2,BE$3*12),"d")))</f>
        <v>-1.2291673487191215</v>
      </c>
      <c r="BF19" s="36">
        <f ca="1">IF(BF2&gt;EOMONTH(Assumptions!$P$9, 0),0,-Assumptions!$G$27*(1+Assumptions!$G$28)^(YEARFRAC('Monthly Model'!$H$2,'Monthly Model'!BF$2)/12)*Assumptions!$G$9*(BF$5/DATEDIF(EOMONTH($H$2,(BF$3-1)*12),EOMONTH($H$2,BF$3*12),"d")))</f>
        <v>-1.1885887949426361</v>
      </c>
      <c r="BG19" s="36">
        <f ca="1">IF(BG2&gt;EOMONTH(Assumptions!$P$9, 0),0,-Assumptions!$G$27*(1+Assumptions!$G$28)^(YEARFRAC('Monthly Model'!$H$2,'Monthly Model'!BG$2)/12)*Assumptions!$G$9*(BG$5/DATEDIF(EOMONTH($H$2,(BG$3-1)*12),EOMONTH($H$2,BG$3*12),"d")))</f>
        <v>-1.2273101065560874</v>
      </c>
      <c r="BH19" s="36">
        <f ca="1">IF(BH2&gt;EOMONTH(Assumptions!$P$9, 0),0,-Assumptions!$G$27*(1+Assumptions!$G$28)^(YEARFRAC('Monthly Model'!$H$2,'Monthly Model'!BH$2)/12)*Assumptions!$G$9*(BH$5/DATEDIF(EOMONTH($H$2,(BH$3-1)*12),EOMONTH($H$2,BH$3*12),"d")))</f>
        <v>-1.1868507568077395</v>
      </c>
      <c r="BI19" s="36">
        <f ca="1">IF(BI2&gt;EOMONTH(Assumptions!$P$9, 0),0,-Assumptions!$G$27*(1+Assumptions!$G$28)^(YEARFRAC('Monthly Model'!$H$2,'Monthly Model'!BI$2)/12)*Assumptions!$G$9*(BI$5/DATEDIF(EOMONTH($H$2,(BI$3-1)*12),EOMONTH($H$2,BI$3*12),"d")))</f>
        <v>-1.2255154473959011</v>
      </c>
      <c r="BJ19" s="36">
        <f ca="1">IF(BJ2&gt;EOMONTH(Assumptions!$P$9, 0),0,-Assumptions!$G$27*(1+Assumptions!$G$28)^(YEARFRAC('Monthly Model'!$H$2,'Monthly Model'!BJ$2)/12)*Assumptions!$G$9*(BJ$5/DATEDIF(EOMONTH($H$2,(BJ$3-1)*12),EOMONTH($H$2,BJ$3*12),"d")))</f>
        <v>-1.2246191021595965</v>
      </c>
      <c r="BK19" s="36">
        <f ca="1">IF(BK2&gt;EOMONTH(Assumptions!$P$9, 0),0,-Assumptions!$G$27*(1+Assumptions!$G$28)^(YEARFRAC('Monthly Model'!$H$2,'Monthly Model'!BK$2)/12)*Assumptions!$G$9*(BK$5/DATEDIF(EOMONTH($H$2,(BK$3-1)*12),EOMONTH($H$2,BK$3*12),"d")))</f>
        <v>-1.1842484637218376</v>
      </c>
      <c r="BL19" s="36">
        <f ca="1">IF(BL2&gt;EOMONTH(Assumptions!$P$9, 0),0,-Assumptions!$G$27*(1+Assumptions!$G$28)^(YEARFRAC('Monthly Model'!$H$2,'Monthly Model'!BL$2)/12)*Assumptions!$G$9*(BL$5/DATEDIF(EOMONTH($H$2,(BL$3-1)*12),EOMONTH($H$2,BL$3*12),"d")))</f>
        <v>-1.2228283779753093</v>
      </c>
      <c r="BM19" s="36">
        <f ca="1">IF(BM2&gt;EOMONTH(Assumptions!$P$9, 0),0,-Assumptions!$G$27*(1+Assumptions!$G$28)^(YEARFRAC('Monthly Model'!$H$2,'Monthly Model'!BM$2)/12)*Assumptions!$G$9*(BM$5/DATEDIF(EOMONTH($H$2,(BM$3-1)*12),EOMONTH($H$2,BM$3*12),"d")))</f>
        <v>-1.1825167723245276</v>
      </c>
      <c r="BN19" s="36">
        <f ca="1">IF(BN2&gt;EOMONTH(Assumptions!$P$9, 0),0,-Assumptions!$G$27*(1+Assumptions!$G$28)^(YEARFRAC('Monthly Model'!$H$2,'Monthly Model'!BN$2)/12)*Assumptions!$G$9*(BN$5/DATEDIF(EOMONTH($H$2,(BN$3-1)*12),EOMONTH($H$2,BN$3*12),"d")))</f>
        <v>-1.2210402723138745</v>
      </c>
      <c r="BO19" s="36">
        <f ca="1">IF(BO2&gt;EOMONTH(Assumptions!$P$9, 0),0,-Assumptions!$G$27*(1+Assumptions!$G$28)^(YEARFRAC('Monthly Model'!$H$2,'Monthly Model'!BO$2)/12)*Assumptions!$G$9*(BO$5/DATEDIF(EOMONTH($H$2,(BO$3-1)*12),EOMONTH($H$2,BO$3*12),"d")))</f>
        <v>-1.2201472002324489</v>
      </c>
      <c r="BP19" s="36">
        <f ca="1">IF(BP2&gt;EOMONTH(Assumptions!$P$9, 0),0,-Assumptions!$G$27*(1+Assumptions!$G$28)^(YEARFRAC('Monthly Model'!$H$2,'Monthly Model'!BP$2)/12)*Assumptions!$G$9*(BP$5/DATEDIF(EOMONTH($H$2,(BP$3-1)*12),EOMONTH($H$2,BP$3*12),"d")))</f>
        <v>-1.137476807734058</v>
      </c>
      <c r="BQ19" s="36">
        <f ca="1">IF(BQ2&gt;EOMONTH(Assumptions!$P$9, 0),0,-Assumptions!$G$27*(1+Assumptions!$G$28)^(YEARFRAC('Monthly Model'!$H$2,'Monthly Model'!BQ$2)/12)*Assumptions!$G$9*(BQ$5/DATEDIF(EOMONTH($H$2,(BQ$3-1)*12),EOMONTH($H$2,BQ$3*12),"d")))</f>
        <v>-1.2150637883198738</v>
      </c>
      <c r="BR19" s="36">
        <f ca="1">IF(BR2&gt;EOMONTH(Assumptions!$P$9, 0),0,-Assumptions!$G$27*(1+Assumptions!$G$28)^(YEARFRAC('Monthly Model'!$H$2,'Monthly Model'!BR$2)/12)*Assumptions!$G$9*(BR$5/DATEDIF(EOMONTH($H$2,(BR$3-1)*12),EOMONTH($H$2,BR$3*12),"d")))</f>
        <v>-1.1749794922156547</v>
      </c>
      <c r="BS19" s="36">
        <f ca="1">IF(BS2&gt;EOMONTH(Assumptions!$P$9, 0),0,-Assumptions!$G$27*(1+Assumptions!$G$28)^(YEARFRAC('Monthly Model'!$H$2,'Monthly Model'!BS$2)/12)*Assumptions!$G$9*(BS$5/DATEDIF(EOMONTH($H$2,(BS$3-1)*12),EOMONTH($H$2,BS$3*12),"d")))</f>
        <v>-1.2132574460808456</v>
      </c>
      <c r="BT19" s="36">
        <f ca="1">IF(BT2&gt;EOMONTH(Assumptions!$P$9, 0),0,-Assumptions!$G$27*(1+Assumptions!$G$28)^(YEARFRAC('Monthly Model'!$H$2,'Monthly Model'!BT$2)/12)*Assumptions!$G$9*(BT$5/DATEDIF(EOMONTH($H$2,(BT$3-1)*12),EOMONTH($H$2,BT$3*12),"d")))</f>
        <v>-1.1732613545604105</v>
      </c>
      <c r="BU19" s="36">
        <f ca="1">IF(BU2&gt;EOMONTH(Assumptions!$P$9, 0),0,-Assumptions!$G$27*(1+Assumptions!$G$28)^(YEARFRAC('Monthly Model'!$H$2,'Monthly Model'!BU$2)/12)*Assumptions!$G$9*(BU$5/DATEDIF(EOMONTH($H$2,(BU$3-1)*12),EOMONTH($H$2,BU$3*12),"d")))</f>
        <v>-1.2114833357091945</v>
      </c>
      <c r="BV19" s="36">
        <f ca="1">IF(BV2&gt;EOMONTH(Assumptions!$P$9, 0),0,-Assumptions!$G$27*(1+Assumptions!$G$28)^(YEARFRAC('Monthly Model'!$H$2,'Monthly Model'!BV$2)/12)*Assumptions!$G$9*(BV$5/DATEDIF(EOMONTH($H$2,(BV$3-1)*12),EOMONTH($H$2,BV$3*12),"d")))</f>
        <v>-1.2105972535964533</v>
      </c>
      <c r="BW19" s="36">
        <f ca="1">IF(BW2&gt;EOMONTH(Assumptions!$P$9, 0),0,-Assumptions!$G$27*(1+Assumptions!$G$28)^(YEARFRAC('Monthly Model'!$H$2,'Monthly Model'!BW$2)/12)*Assumptions!$G$9*(BW$5/DATEDIF(EOMONTH($H$2,(BW$3-1)*12),EOMONTH($H$2,BW$3*12),"d")))</f>
        <v>-1.1706888576450101</v>
      </c>
      <c r="BX19" s="36">
        <f ca="1">IF(BX2&gt;EOMONTH(Assumptions!$P$9, 0),0,-Assumptions!$G$27*(1+Assumptions!$G$28)^(YEARFRAC('Monthly Model'!$H$2,'Monthly Model'!BX$2)/12)*Assumptions!$G$9*(BX$5/DATEDIF(EOMONTH($H$2,(BX$3-1)*12),EOMONTH($H$2,BX$3*12),"d")))</f>
        <v>-1.2088270331453566</v>
      </c>
      <c r="BY19" s="36">
        <f ca="1">IF(BY2&gt;EOMONTH(Assumptions!$P$9, 0),0,-Assumptions!$G$27*(1+Assumptions!$G$28)^(YEARFRAC('Monthly Model'!$H$2,'Monthly Model'!BY$2)/12)*Assumptions!$G$9*(BY$5/DATEDIF(EOMONTH($H$2,(BY$3-1)*12),EOMONTH($H$2,BY$3*12),"d")))</f>
        <v>-1.1689769940574151</v>
      </c>
      <c r="BZ19" s="36">
        <f ca="1">IF(BZ2&gt;EOMONTH(Assumptions!$P$9, 0),0,-Assumptions!$G$27*(1+Assumptions!$G$28)^(YEARFRAC('Monthly Model'!$H$2,'Monthly Model'!BZ$2)/12)*Assumptions!$G$9*(BZ$5/DATEDIF(EOMONTH($H$2,(BZ$3-1)*12),EOMONTH($H$2,BZ$3*12),"d")))</f>
        <v>-1.2070594012351112</v>
      </c>
      <c r="CA19" s="36">
        <f ca="1">IF(CA2&gt;EOMONTH(Assumptions!$P$9, 0),0,-Assumptions!$G$27*(1+Assumptions!$G$28)^(YEARFRAC('Monthly Model'!$H$2,'Monthly Model'!CA$2)/12)*Assumptions!$G$9*(CA$5/DATEDIF(EOMONTH($H$2,(CA$3-1)*12),EOMONTH($H$2,CA$3*12),"d")))</f>
        <v>-1.2061765547997334</v>
      </c>
      <c r="CB19" s="36">
        <f ca="1">IF(CB2&gt;EOMONTH(Assumptions!$P$9, 0),0,-Assumptions!$G$27*(1+Assumptions!$G$28)^(YEARFRAC('Monthly Model'!$H$2,'Monthly Model'!CB$2)/12)*Assumptions!$G$9*(CB$5/DATEDIF(EOMONTH($H$2,(CB$3-1)*12),EOMONTH($H$2,CB$3*12),"d")))</f>
        <v>-1.0916355758389475</v>
      </c>
      <c r="CC19" s="36">
        <f ca="1">IF(CC2&gt;EOMONTH(Assumptions!$P$9, 0),0,-Assumptions!$G$27*(1+Assumptions!$G$28)^(YEARFRAC('Monthly Model'!$H$2,'Monthly Model'!CC$2)/12)*Assumptions!$G$9*(CC$5/DATEDIF(EOMONTH($H$2,(CC$3-1)*12),EOMONTH($H$2,CC$3*12),"d")))</f>
        <v>-1.2077714709573644</v>
      </c>
      <c r="CD19" s="36">
        <f ca="1">IF(CD2&gt;EOMONTH(Assumptions!$P$9, 0),0,-Assumptions!$G$27*(1+Assumptions!$G$28)^(YEARFRAC('Monthly Model'!$H$2,'Monthly Model'!CD$2)/12)*Assumptions!$G$9*(CD$5/DATEDIF(EOMONTH($H$2,(CD$3-1)*12),EOMONTH($H$2,CD$3*12),"d")))</f>
        <v>-1.167899260200205</v>
      </c>
      <c r="CE19" s="36">
        <f ca="1">IF(CE2&gt;EOMONTH(Assumptions!$P$9, 0),0,-Assumptions!$G$27*(1+Assumptions!$G$28)^(YEARFRAC('Monthly Model'!$H$2,'Monthly Model'!CE$2)/12)*Assumptions!$G$9*(CE$5/DATEDIF(EOMONTH($H$2,(CE$3-1)*12),EOMONTH($H$2,CE$3*12),"d")))</f>
        <v>-1.205946557448631</v>
      </c>
      <c r="CF19" s="36">
        <f ca="1">IF(CF2&gt;EOMONTH(Assumptions!$P$9, 0),0,-Assumptions!$G$27*(1+Assumptions!$G$28)^(YEARFRAC('Monthly Model'!$H$2,'Monthly Model'!CF$2)/12)*Assumptions!$G$9*(CF$5/DATEDIF(EOMONTH($H$2,(CF$3-1)*12),EOMONTH($H$2,CF$3*12),"d")))</f>
        <v>-1.166191475758199</v>
      </c>
      <c r="CG19" s="36">
        <f ca="1">IF(CG2&gt;EOMONTH(Assumptions!$P$9, 0),0,-Assumptions!$G$27*(1+Assumptions!$G$28)^(YEARFRAC('Monthly Model'!$H$2,'Monthly Model'!CG$2)/12)*Assumptions!$G$9*(CG$5/DATEDIF(EOMONTH($H$2,(CG$3-1)*12),EOMONTH($H$2,CG$3*12),"d")))</f>
        <v>-1.2041831375725467</v>
      </c>
      <c r="CH19" s="36">
        <f ca="1">IF(CH2&gt;EOMONTH(Assumptions!$P$9, 0),0,-Assumptions!$G$27*(1+Assumptions!$G$28)^(YEARFRAC('Monthly Model'!$H$2,'Monthly Model'!CH$2)/12)*Assumptions!$G$9*(CH$5/DATEDIF(EOMONTH($H$2,(CH$3-1)*12),EOMONTH($H$2,CH$3*12),"d")))</f>
        <v>-1.2033023948440111</v>
      </c>
      <c r="CI19" s="36">
        <f ca="1">IF(CI2&gt;EOMONTH(Assumptions!$P$9, 0),0,-Assumptions!$G$27*(1+Assumptions!$G$28)^(YEARFRAC('Monthly Model'!$H$2,'Monthly Model'!CI$2)/12)*Assumptions!$G$9*(CI$5/DATEDIF(EOMONTH($H$2,(CI$3-1)*12),EOMONTH($H$2,CI$3*12),"d")))</f>
        <v>-1.1636344802835819</v>
      </c>
      <c r="CJ19" s="36">
        <f ca="1">IF(CJ2&gt;EOMONTH(Assumptions!$P$9, 0),0,-Assumptions!$G$27*(1+Assumptions!$G$28)^(YEARFRAC('Monthly Model'!$H$2,'Monthly Model'!CJ$2)/12)*Assumptions!$G$9*(CJ$5/DATEDIF(EOMONTH($H$2,(CJ$3-1)*12),EOMONTH($H$2,CJ$3*12),"d")))</f>
        <v>-1.2015428414484635</v>
      </c>
      <c r="CK19" s="36">
        <f ca="1">IF(CK2&gt;EOMONTH(Assumptions!$P$9, 0),0,-Assumptions!$G$27*(1+Assumptions!$G$28)^(YEARFRAC('Monthly Model'!$H$2,'Monthly Model'!CK$2)/12)*Assumptions!$G$9*(CK$5/DATEDIF(EOMONTH($H$2,(CK$3-1)*12),EOMONTH($H$2,CK$3*12),"d")))</f>
        <v>-1.1619329321027316</v>
      </c>
      <c r="CL19" s="36">
        <f ca="1">IF(CL2&gt;EOMONTH(Assumptions!$P$9, 0),0,-Assumptions!$G$27*(1+Assumptions!$G$28)^(YEARFRAC('Monthly Model'!$H$2,'Monthly Model'!CL$2)/12)*Assumptions!$G$9*(CL$5/DATEDIF(EOMONTH($H$2,(CL$3-1)*12),EOMONTH($H$2,CL$3*12),"d")))</f>
        <v>-1.1997858609956482</v>
      </c>
      <c r="CM19" s="36">
        <f ca="1">IF(CM2&gt;EOMONTH(Assumptions!$P$9, 0),0,-Assumptions!$G$27*(1+Assumptions!$G$28)^(YEARFRAC('Monthly Model'!$H$2,'Monthly Model'!CM$2)/12)*Assumptions!$G$9*(CM$5/DATEDIF(EOMONTH($H$2,(CM$3-1)*12),EOMONTH($H$2,CM$3*12),"d")))</f>
        <v>-1.1989083344468194</v>
      </c>
      <c r="CN19" s="36">
        <f ca="1">IF(CN2&gt;EOMONTH(Assumptions!$P$9, 0),0,-Assumptions!$G$27*(1+Assumptions!$G$28)^(YEARFRAC('Monthly Model'!$H$2,'Monthly Model'!CN$2)/12)*Assumptions!$G$9*(CN$5/DATEDIF(EOMONTH($H$2,(CN$3-1)*12),EOMONTH($H$2,CN$3*12),"d")))</f>
        <v>-1.082092922330657</v>
      </c>
      <c r="CO19" s="36">
        <f ca="1">IF(CO2&gt;EOMONTH(Assumptions!$P$9, 0),0,-Assumptions!$G$27*(1+Assumptions!$G$28)^(YEARFRAC('Monthly Model'!$H$2,'Monthly Model'!CO$2)/12)*Assumptions!$G$9*(CO$5/DATEDIF(EOMONTH($H$2,(CO$3-1)*12),EOMONTH($H$2,CO$3*12),"d")))</f>
        <v>-1.1972136026360733</v>
      </c>
      <c r="CP19" s="36">
        <f ca="1">IF(CP2&gt;EOMONTH(Assumptions!$P$9, 0),0,-Assumptions!$G$27*(1+Assumptions!$G$28)^(YEARFRAC('Monthly Model'!$H$2,'Monthly Model'!CP$2)/12)*Assumptions!$G$9*(CP$5/DATEDIF(EOMONTH($H$2,(CP$3-1)*12),EOMONTH($H$2,CP$3*12),"d")))</f>
        <v>-1.1576899392332567</v>
      </c>
      <c r="CQ19" s="36">
        <f ca="1">IF(CQ2&gt;EOMONTH(Assumptions!$P$9, 0),0,-Assumptions!$G$27*(1+Assumptions!$G$28)^(YEARFRAC('Monthly Model'!$H$2,'Monthly Model'!CQ$2)/12)*Assumptions!$G$9*(CQ$5/DATEDIF(EOMONTH($H$2,(CQ$3-1)*12),EOMONTH($H$2,CQ$3*12),"d")))</f>
        <v>-1.1954046418112594</v>
      </c>
      <c r="CR19" s="36">
        <f ca="1">IF(CR2&gt;EOMONTH(Assumptions!$P$9, 0),0,-Assumptions!$G$27*(1+Assumptions!$G$28)^(YEARFRAC('Monthly Model'!$H$2,'Monthly Model'!CR$2)/12)*Assumptions!$G$9*(CR$5/DATEDIF(EOMONTH($H$2,(CR$3-1)*12),EOMONTH($H$2,CR$3*12),"d")))</f>
        <v>-1.1559970835784372</v>
      </c>
      <c r="CS19" s="36">
        <f ca="1">IF(CS2&gt;EOMONTH(Assumptions!$P$9, 0),0,-Assumptions!$G$27*(1+Assumptions!$G$28)^(YEARFRAC('Monthly Model'!$H$2,'Monthly Model'!CS$2)/12)*Assumptions!$G$9*(CS$5/DATEDIF(EOMONTH($H$2,(CS$3-1)*12),EOMONTH($H$2,CS$3*12),"d")))</f>
        <v>-1.1936566370656816</v>
      </c>
      <c r="CT19" s="36">
        <f ca="1">IF(CT2&gt;EOMONTH(Assumptions!$P$9, 0),0,-Assumptions!$G$27*(1+Assumptions!$G$28)^(YEARFRAC('Monthly Model'!$H$2,'Monthly Model'!CT$2)/12)*Assumptions!$G$9*(CT$5/DATEDIF(EOMONTH($H$2,(CT$3-1)*12),EOMONTH($H$2,CT$3*12),"d")))</f>
        <v>-1.19278359344743</v>
      </c>
      <c r="CU19" s="36">
        <f ca="1">IF(CU2&gt;EOMONTH(Assumptions!$P$9, 0),0,-Assumptions!$G$27*(1+Assumptions!$G$28)^(YEARFRAC('Monthly Model'!$H$2,'Monthly Model'!CU$2)/12)*Assumptions!$G$9*(CU$5/DATEDIF(EOMONTH($H$2,(CU$3-1)*12),EOMONTH($H$2,CU$3*12),"d")))</f>
        <v>-1.1534624403634719</v>
      </c>
      <c r="CV19" s="36">
        <f ca="1">IF(CV2&gt;EOMONTH(Assumptions!$P$9, 0),0,-Assumptions!$G$27*(1+Assumptions!$G$28)^(YEARFRAC('Monthly Model'!$H$2,'Monthly Model'!CV$2)/12)*Assumptions!$G$9*(CV$5/DATEDIF(EOMONTH($H$2,(CV$3-1)*12),EOMONTH($H$2,CV$3*12),"d")))</f>
        <v>-1.1910394213831199</v>
      </c>
      <c r="CW19" s="36">
        <f ca="1">IF(CW2&gt;EOMONTH(Assumptions!$P$9, 0),0,-Assumptions!$G$27*(1+Assumptions!$G$28)^(YEARFRAC('Monthly Model'!$H$2,'Monthly Model'!CW$2)/12)*Assumptions!$G$9*(CW$5/DATEDIF(EOMONTH($H$2,(CW$3-1)*12),EOMONTH($H$2,CW$3*12),"d")))</f>
        <v>-1.1517757664548394</v>
      </c>
      <c r="CX19" s="36">
        <f ca="1">IF(CX2&gt;EOMONTH(Assumptions!$P$9, 0),0,-Assumptions!$G$27*(1+Assumptions!$G$28)^(YEARFRAC('Monthly Model'!$H$2,'Monthly Model'!CX$2)/12)*Assumptions!$G$9*(CX$5/DATEDIF(EOMONTH($H$2,(CX$3-1)*12),EOMONTH($H$2,CX$3*12),"d")))</f>
        <v>-1.1892977997698782</v>
      </c>
      <c r="CY19" s="36">
        <f ca="1">IF(CY2&gt;EOMONTH(Assumptions!$P$9, 0),0,-Assumptions!$G$27*(1+Assumptions!$G$28)^(YEARFRAC('Monthly Model'!$H$2,'Monthly Model'!CY$2)/12)*Assumptions!$G$9*(CY$5/DATEDIF(EOMONTH($H$2,(CY$3-1)*12),EOMONTH($H$2,CY$3*12),"d")))</f>
        <v>-1.188427944216742</v>
      </c>
      <c r="CZ19" s="36">
        <f ca="1">IF(CZ2&gt;EOMONTH(Assumptions!$P$9, 0),0,-Assumptions!$G$27*(1+Assumptions!$G$28)^(YEARFRAC('Monthly Model'!$H$2,'Monthly Model'!CZ$2)/12)*Assumptions!$G$9*(CZ$5/DATEDIF(EOMONTH($H$2,(CZ$3-1)*12),EOMONTH($H$2,CZ$3*12),"d")))</f>
        <v>-1.0726336869868116</v>
      </c>
      <c r="DA19" s="36">
        <f ca="1">IF(DA2&gt;EOMONTH(Assumptions!$P$9, 0),0,-Assumptions!$G$27*(1+Assumptions!$G$28)^(YEARFRAC('Monthly Model'!$H$2,'Monthly Model'!DA$2)/12)*Assumptions!$G$9*(DA$5/DATEDIF(EOMONTH($H$2,(DA$3-1)*12),EOMONTH($H$2,DA$3*12),"d")))</f>
        <v>-1.186748027092158</v>
      </c>
      <c r="DB19" s="36">
        <f ca="1">IF(DB2&gt;EOMONTH(Assumptions!$P$9, 0),0,-Assumptions!$G$27*(1+Assumptions!$G$28)^(YEARFRAC('Monthly Model'!$H$2,'Monthly Model'!DB$2)/12)*Assumptions!$G$9*(DB$5/DATEDIF(EOMONTH($H$2,(DB$3-1)*12),EOMONTH($H$2,DB$3*12),"d")))</f>
        <v>-1.147569864178313</v>
      </c>
      <c r="DC19" s="36">
        <f ca="1">IF(DC2&gt;EOMONTH(Assumptions!$P$9, 0),0,-Assumptions!$G$27*(1+Assumptions!$G$28)^(YEARFRAC('Monthly Model'!$H$2,'Monthly Model'!DC$2)/12)*Assumptions!$G$9*(DC$5/DATEDIF(EOMONTH($H$2,(DC$3-1)*12),EOMONTH($H$2,DC$3*12),"d")))</f>
        <v>-1.1849548794991067</v>
      </c>
      <c r="DD19" s="36">
        <f ca="1">IF(DD2&gt;EOMONTH(Assumptions!$P$9, 0),0,-Assumptions!$G$27*(1+Assumptions!$G$28)^(YEARFRAC('Monthly Model'!$H$2,'Monthly Model'!DD$2)/12)*Assumptions!$G$9*(DD$5/DATEDIF(EOMONTH($H$2,(DD$3-1)*12),EOMONTH($H$2,DD$3*12),"d")))</f>
        <v>-1.1458918068090305</v>
      </c>
      <c r="DE19" s="36">
        <f ca="1">IF(DE2&gt;EOMONTH(Assumptions!$P$9, 0),0,-Assumptions!$G$27*(1+Assumptions!$G$28)^(YEARFRAC('Monthly Model'!$H$2,'Monthly Model'!DE$2)/12)*Assumptions!$G$9*(DE$5/DATEDIF(EOMONTH($H$2,(DE$3-1)*12),EOMONTH($H$2,DE$3*12),"d")))</f>
        <v>-1.1832221551309616</v>
      </c>
      <c r="DF19" s="36">
        <f ca="1">IF(DF2&gt;EOMONTH(Assumptions!$P$9, 0),0,-Assumptions!$G$27*(1+Assumptions!$G$28)^(YEARFRAC('Monthly Model'!$H$2,'Monthly Model'!DF$2)/12)*Assumptions!$G$9*(DF$5/DATEDIF(EOMONTH($H$2,(DF$3-1)*12),EOMONTH($H$2,DF$3*12),"d")))</f>
        <v>-1.1823567433203672</v>
      </c>
      <c r="DG19" s="36">
        <f ca="1">IF(DG2&gt;EOMONTH(Assumptions!$P$9, 0),0,-Assumptions!$G$27*(1+Assumptions!$G$28)^(YEARFRAC('Monthly Model'!$H$2,'Monthly Model'!DG$2)/12)*Assumptions!$G$9*(DG$5/DATEDIF(EOMONTH($H$2,(DG$3-1)*12),EOMONTH($H$2,DG$3*12),"d")))</f>
        <v>-1.1433793204589595</v>
      </c>
      <c r="DH19" s="36">
        <f ca="1">IF(DH2&gt;EOMONTH(Assumptions!$P$9, 0),0,-Assumptions!$G$27*(1+Assumptions!$G$28)^(YEARFRAC('Monthly Model'!$H$2,'Monthly Model'!DH$2)/12)*Assumptions!$G$9*(DH$5/DATEDIF(EOMONTH($H$2,(DH$3-1)*12),EOMONTH($H$2,DH$3*12),"d")))</f>
        <v>-1.1806278181296819</v>
      </c>
      <c r="DI19" s="36">
        <f ca="1">IF(DI2&gt;EOMONTH(Assumptions!$P$9, 0),0,-Assumptions!$G$27*(1+Assumptions!$G$28)^(YEARFRAC('Monthly Model'!$H$2,'Monthly Model'!DI$2)/12)*Assumptions!$G$9*(DI$5/DATEDIF(EOMONTH($H$2,(DI$3-1)*12),EOMONTH($H$2,DI$3*12),"d")))</f>
        <v>-1.1417073907974438</v>
      </c>
      <c r="DJ19" s="36">
        <f ca="1">IF(DJ2&gt;EOMONTH(Assumptions!$P$9, 0),0,-Assumptions!$G$27*(1+Assumptions!$G$28)^(YEARFRAC('Monthly Model'!$H$2,'Monthly Model'!DJ$2)/12)*Assumptions!$G$9*(DJ$5/DATEDIF(EOMONTH($H$2,(DJ$3-1)*12),EOMONTH($H$2,DJ$3*12),"d")))</f>
        <v>-1.1789014210950133</v>
      </c>
      <c r="DK19" s="36">
        <f ca="1">IF(DK2&gt;EOMONTH(Assumptions!$P$9, 0),0,-Assumptions!$G$27*(1+Assumptions!$G$28)^(YEARFRAC('Monthly Model'!$H$2,'Monthly Model'!DK$2)/12)*Assumptions!$G$9*(DK$5/DATEDIF(EOMONTH($H$2,(DK$3-1)*12),EOMONTH($H$2,DK$3*12),"d")))</f>
        <v>-1.1780391694807093</v>
      </c>
      <c r="DL19" s="36">
        <f ca="1">IF(DL2&gt;EOMONTH(Assumptions!$P$9, 0),0,-Assumptions!$G$27*(1+Assumptions!$G$28)^(YEARFRAC('Monthly Model'!$H$2,'Monthly Model'!DL$2)/12)*Assumptions!$G$9*(DL$5/DATEDIF(EOMONTH($H$2,(DL$3-1)*12),EOMONTH($H$2,DL$3*12),"d")))</f>
        <v>-1.098221783102332</v>
      </c>
      <c r="DM19" s="36">
        <f ca="1">IF(DM2&gt;EOMONTH(Assumptions!$P$9, 0),0,-Assumptions!$G$27*(1+Assumptions!$G$28)^(YEARFRAC('Monthly Model'!$H$2,'Monthly Model'!DM$2)/12)*Assumptions!$G$9*(DM$5/DATEDIF(EOMONTH($H$2,(DM$3-1)*12),EOMONTH($H$2,DM$3*12),"d")))</f>
        <v>-1.1731311892415401</v>
      </c>
      <c r="DN19" s="36">
        <f ca="1">IF(DN2&gt;EOMONTH(Assumptions!$P$9, 0),0,-Assumptions!$G$27*(1+Assumptions!$G$28)^(YEARFRAC('Monthly Model'!$H$2,'Monthly Model'!DN$2)/12)*Assumptions!$G$9*(DN$5/DATEDIF(EOMONTH($H$2,(DN$3-1)*12),EOMONTH($H$2,DN$3*12),"d")))</f>
        <v>-1.1344302268635278</v>
      </c>
      <c r="DO19" s="36">
        <f ca="1">IF(DO2&gt;EOMONTH(Assumptions!$P$9, 0),0,-Assumptions!$G$27*(1+Assumptions!$G$28)^(YEARFRAC('Monthly Model'!$H$2,'Monthly Model'!DO$2)/12)*Assumptions!$G$9*(DO$5/DATEDIF(EOMONTH($H$2,(DO$3-1)*12),EOMONTH($H$2,DO$3*12),"d")))</f>
        <v>-1.1713871849847937</v>
      </c>
      <c r="DP19" s="36">
        <f ca="1">IF(DP2&gt;EOMONTH(Assumptions!$P$9, 0),0,-Assumptions!$G$27*(1+Assumptions!$G$28)^(YEARFRAC('Monthly Model'!$H$2,'Monthly Model'!DP$2)/12)*Assumptions!$G$9*(DP$5/DATEDIF(EOMONTH($H$2,(DP$3-1)*12),EOMONTH($H$2,DP$3*12),"d")))</f>
        <v>-1.1327713831960982</v>
      </c>
      <c r="DQ19" s="36">
        <f ca="1">IF(DQ2&gt;EOMONTH(Assumptions!$P$9, 0),0,-Assumptions!$G$27*(1+Assumptions!$G$28)^(YEARFRAC('Monthly Model'!$H$2,'Monthly Model'!DQ$2)/12)*Assumptions!$G$9*(DQ$5/DATEDIF(EOMONTH($H$2,(DQ$3-1)*12),EOMONTH($H$2,DQ$3*12),"d")))</f>
        <v>-1.1696743002538459</v>
      </c>
      <c r="DR19" s="36">
        <f ca="1">IF(DR2&gt;EOMONTH(Assumptions!$P$9, 0),0,-Assumptions!$G$27*(1+Assumptions!$G$28)^(YEARFRAC('Monthly Model'!$H$2,'Monthly Model'!DR$2)/12)*Assumptions!$G$9*(DR$5/DATEDIF(EOMONTH($H$2,(DR$3-1)*12),EOMONTH($H$2,DR$3*12),"d")))</f>
        <v>-1.1688187973801052</v>
      </c>
      <c r="DS19" s="36">
        <f ca="1">IF(DS2&gt;EOMONTH(Assumptions!$P$9, 0),0,-Assumptions!$G$27*(1+Assumptions!$G$28)^(YEARFRAC('Monthly Model'!$H$2,'Monthly Model'!DS$2)/12)*Assumptions!$G$9*(DS$5/DATEDIF(EOMONTH($H$2,(DS$3-1)*12),EOMONTH($H$2,DS$3*12),"d")))</f>
        <v>-1.1302876647323483</v>
      </c>
      <c r="DT19" s="36">
        <f ca="1">IF(DT2&gt;EOMONTH(Assumptions!$P$9, 0),0,-Assumptions!$G$27*(1+Assumptions!$G$28)^(YEARFRAC('Monthly Model'!$H$2,'Monthly Model'!DT$2)/12)*Assumptions!$G$9*(DT$5/DATEDIF(EOMONTH($H$2,(DT$3-1)*12),EOMONTH($H$2,DT$3*12),"d")))</f>
        <v>-1.1671096683261595</v>
      </c>
      <c r="DU19" s="36">
        <f ca="1">IF(DU2&gt;EOMONTH(Assumptions!$P$9, 0),0,-Assumptions!$G$27*(1+Assumptions!$G$28)^(YEARFRAC('Monthly Model'!$H$2,'Monthly Model'!DU$2)/12)*Assumptions!$G$9*(DU$5/DATEDIF(EOMONTH($H$2,(DU$3-1)*12),EOMONTH($H$2,DU$3*12),"d")))</f>
        <v>-1.1286348786106326</v>
      </c>
      <c r="DV19" s="36">
        <f ca="1">IF(DV2&gt;EOMONTH(Assumptions!$P$9, 0),0,-Assumptions!$G$27*(1+Assumptions!$G$28)^(YEARFRAC('Monthly Model'!$H$2,'Monthly Model'!DV$2)/12)*Assumptions!$G$9*(DV$5/DATEDIF(EOMONTH($H$2,(DV$3-1)*12),EOMONTH($H$2,DV$3*12),"d")))</f>
        <v>-1.1654030384809275</v>
      </c>
      <c r="DW19" s="36">
        <f ca="1">IF(DW2&gt;EOMONTH(Assumptions!$P$9, 0),0,-Assumptions!$G$27*(1+Assumptions!$G$28)^(YEARFRAC('Monthly Model'!$H$2,'Monthly Model'!DW$2)/12)*Assumptions!$G$9*(DW$5/DATEDIF(EOMONTH($H$2,(DW$3-1)*12),EOMONTH($H$2,DW$3*12),"d")))</f>
        <v>-1.1645506596193331</v>
      </c>
      <c r="DX19" s="36">
        <f ca="1">IF(DX2&gt;EOMONTH(Assumptions!$P$9, 0),0,-Assumptions!$G$27*(1+Assumptions!$G$28)^(YEARFRAC('Monthly Model'!$H$2,'Monthly Model'!DX$2)/12)*Assumptions!$G$9*(DX$5/DATEDIF(EOMONTH($H$2,(DX$3-1)*12),EOMONTH($H$2,DX$3*12),"d")))</f>
        <v>-1.0539625603303575</v>
      </c>
      <c r="DY19" s="36">
        <f ca="1">IF(DY2&gt;EOMONTH(Assumptions!$P$9, 0),0,-Assumptions!$G$27*(1+Assumptions!$G$28)^(YEARFRAC('Monthly Model'!$H$2,'Monthly Model'!DY$2)/12)*Assumptions!$G$9*(DY$5/DATEDIF(EOMONTH($H$2,(DY$3-1)*12),EOMONTH($H$2,DY$3*12),"d")))</f>
        <v>-1.1660905342388621</v>
      </c>
      <c r="DZ19" s="36">
        <f ca="1">IF(DZ2&gt;EOMONTH(Assumptions!$P$9, 0),0,-Assumptions!$G$27*(1+Assumptions!$G$28)^(YEARFRAC('Monthly Model'!$H$2,'Monthly Model'!DZ$2)/12)*Assumptions!$G$9*(DZ$5/DATEDIF(EOMONTH($H$2,(DZ$3-1)*12),EOMONTH($H$2,DZ$3*12),"d")))</f>
        <v>-1.1275943380120661</v>
      </c>
      <c r="EA19" s="36">
        <f ca="1">IF(EA2&gt;EOMONTH(Assumptions!$P$9, 0),0,-Assumptions!$G$27*(1+Assumptions!$G$28)^(YEARFRAC('Monthly Model'!$H$2,'Monthly Model'!EA$2)/12)*Assumptions!$G$9*(EA$5/DATEDIF(EOMONTH($H$2,(EA$3-1)*12),EOMONTH($H$2,EA$3*12),"d")))</f>
        <v>-1.1643285996183566</v>
      </c>
      <c r="EB19" s="36">
        <f ca="1">IF(EB2&gt;EOMONTH(Assumptions!$P$9, 0),0,-Assumptions!$G$27*(1+Assumptions!$G$28)^(YEARFRAC('Monthly Model'!$H$2,'Monthly Model'!EB$2)/12)*Assumptions!$G$9*(EB$5/DATEDIF(EOMONTH($H$2,(EB$3-1)*12),EOMONTH($H$2,EB$3*12),"d")))</f>
        <v>-1.1259454902621147</v>
      </c>
      <c r="EC19" s="36">
        <f ca="1">IF(EC2&gt;EOMONTH(Assumptions!$P$9, 0),0,-Assumptions!$G$27*(1+Assumptions!$G$28)^(YEARFRAC('Monthly Model'!$H$2,'Monthly Model'!EC$2)/12)*Assumptions!$G$9*(EC$5/DATEDIF(EOMONTH($H$2,(EC$3-1)*12),EOMONTH($H$2,EC$3*12),"d")))</f>
        <v>-1.1626260364473946</v>
      </c>
      <c r="ED19" s="36">
        <f ca="1">IF(ED2&gt;EOMONTH(Assumptions!$P$9, 0),0,-Assumptions!$G$27*(1+Assumptions!$G$28)^(YEARFRAC('Monthly Model'!$H$2,'Monthly Model'!ED$2)/12)*Assumptions!$G$9*(ED$5/DATEDIF(EOMONTH($H$2,(ED$3-1)*12),EOMONTH($H$2,ED$3*12),"d")))</f>
        <v>-1.1617756886924249</v>
      </c>
      <c r="EE19" s="36">
        <f ca="1">IF(EE2&gt;EOMONTH(Assumptions!$P$9, 0),0,-Assumptions!$G$27*(1+Assumptions!$G$28)^(YEARFRAC('Monthly Model'!$H$2,'Monthly Model'!EE$2)/12)*Assumptions!$G$9*(EE$5/DATEDIF(EOMONTH($H$2,(EE$3-1)*12),EOMONTH($H$2,EE$3*12),"d")))</f>
        <v>-1.1234767382748871</v>
      </c>
      <c r="EF19" s="36">
        <f ca="1">IF(EF2&gt;EOMONTH(Assumptions!$P$9, 0),0,-Assumptions!$G$27*(1+Assumptions!$G$28)^(YEARFRAC('Monthly Model'!$H$2,'Monthly Model'!EF$2)/12)*Assumptions!$G$9*(EF$5/DATEDIF(EOMONTH($H$2,(EF$3-1)*12),EOMONTH($H$2,EF$3*12),"d")))</f>
        <v>-1.1600768585673766</v>
      </c>
      <c r="EG19" s="36">
        <f ca="1">IF(EG2&gt;EOMONTH(Assumptions!$P$9, 0),0,-Assumptions!$G$27*(1+Assumptions!$G$28)^(YEARFRAC('Monthly Model'!$H$2,'Monthly Model'!EG$2)/12)*Assumptions!$G$9*(EG$5/DATEDIF(EOMONTH($H$2,(EG$3-1)*12),EOMONTH($H$2,EG$3*12),"d")))</f>
        <v>-1.1218339115688813</v>
      </c>
      <c r="EH19" s="36">
        <f ca="1">IF(EH2&gt;EOMONTH(Assumptions!$P$9, 0),0,-Assumptions!$G$27*(1+Assumptions!$G$28)^(YEARFRAC('Monthly Model'!$H$2,'Monthly Model'!EH$2)/12)*Assumptions!$G$9*(EH$5/DATEDIF(EOMONTH($H$2,(EH$3-1)*12),EOMONTH($H$2,EH$3*12),"d")))</f>
        <v>-1.1583805125912241</v>
      </c>
      <c r="EI19" s="36">
        <f ca="1">IF(EI2&gt;EOMONTH(Assumptions!$P$9, 0),0,-Assumptions!$G$27*(1+Assumptions!$G$28)^(YEARFRAC('Monthly Model'!$H$2,'Monthly Model'!EI$2)/12)*Assumptions!$G$9*(EI$5/DATEDIF(EOMONTH($H$2,(EI$3-1)*12),EOMONTH($H$2,EI$3*12),"d")))</f>
        <v>-1.1575332700236203</v>
      </c>
      <c r="EJ19" s="36">
        <f ca="1">IF(EJ2&gt;EOMONTH(Assumptions!$P$9, 0),0,-Assumptions!$G$27*(1+Assumptions!$G$28)^(YEARFRAC('Monthly Model'!$H$2,'Monthly Model'!EJ$2)/12)*Assumptions!$G$9*(EJ$5/DATEDIF(EOMONTH($H$2,(EJ$3-1)*12),EOMONTH($H$2,EJ$3*12),"d")))</f>
        <v>-1.0447492296671337</v>
      </c>
      <c r="EK19" s="36">
        <f ca="1">IF(EK2&gt;EOMONTH(Assumptions!$P$9, 0),0,-Assumptions!$G$27*(1+Assumptions!$G$28)^(YEARFRAC('Monthly Model'!$H$2,'Monthly Model'!EK$2)/12)*Assumptions!$G$9*(EK$5/DATEDIF(EOMONTH($H$2,(EK$3-1)*12),EOMONTH($H$2,EK$3*12),"d")))</f>
        <v>-1.1558970244505915</v>
      </c>
      <c r="EL19" s="36">
        <f ca="1">IF(EL2&gt;EOMONTH(Assumptions!$P$9, 0),0,-Assumptions!$G$27*(1+Assumptions!$G$28)^(YEARFRAC('Monthly Model'!$H$2,'Monthly Model'!EL$2)/12)*Assumptions!$G$9*(EL$5/DATEDIF(EOMONTH($H$2,(EL$3-1)*12),EOMONTH($H$2,EL$3*12),"d")))</f>
        <v>-1.1177373469944458</v>
      </c>
      <c r="EM19" s="36">
        <f ca="1">IF(EM2&gt;EOMONTH(Assumptions!$P$9, 0),0,-Assumptions!$G$27*(1+Assumptions!$G$28)^(YEARFRAC('Monthly Model'!$H$2,'Monthly Model'!EM$2)/12)*Assumptions!$G$9*(EM$5/DATEDIF(EOMONTH($H$2,(EM$3-1)*12),EOMONTH($H$2,EM$3*12),"d")))</f>
        <v>0</v>
      </c>
      <c r="EN19" s="36">
        <f ca="1">IF(EN2&gt;EOMONTH(Assumptions!$P$9, 0),0,-Assumptions!$G$27*(1+Assumptions!$G$28)^(YEARFRAC('Monthly Model'!$H$2,'Monthly Model'!EN$2)/12)*Assumptions!$G$9*(EN$5/DATEDIF(EOMONTH($H$2,(EN$3-1)*12),EOMONTH($H$2,EN$3*12),"d")))</f>
        <v>0</v>
      </c>
      <c r="EO19" s="36">
        <f ca="1">IF(EO2&gt;EOMONTH(Assumptions!$P$9, 0),0,-Assumptions!$G$27*(1+Assumptions!$G$28)^(YEARFRAC('Monthly Model'!$H$2,'Monthly Model'!EO$2)/12)*Assumptions!$G$9*(EO$5/DATEDIF(EOMONTH($H$2,(EO$3-1)*12),EOMONTH($H$2,EO$3*12),"d")))</f>
        <v>0</v>
      </c>
      <c r="EP19" s="36">
        <f ca="1">IF(EP2&gt;EOMONTH(Assumptions!$P$9, 0),0,-Assumptions!$G$27*(1+Assumptions!$G$28)^(YEARFRAC('Monthly Model'!$H$2,'Monthly Model'!EP$2)/12)*Assumptions!$G$9*(EP$5/DATEDIF(EOMONTH($H$2,(EP$3-1)*12),EOMONTH($H$2,EP$3*12),"d")))</f>
        <v>0</v>
      </c>
      <c r="EQ19" s="36">
        <f ca="1">IF(EQ2&gt;EOMONTH(Assumptions!$P$9, 0),0,-Assumptions!$G$27*(1+Assumptions!$G$28)^(YEARFRAC('Monthly Model'!$H$2,'Monthly Model'!EQ$2)/12)*Assumptions!$G$9*(EQ$5/DATEDIF(EOMONTH($H$2,(EQ$3-1)*12),EOMONTH($H$2,EQ$3*12),"d")))</f>
        <v>0</v>
      </c>
      <c r="ER19" s="36">
        <f ca="1">IF(ER2&gt;EOMONTH(Assumptions!$P$9, 0),0,-Assumptions!$G$27*(1+Assumptions!$G$28)^(YEARFRAC('Monthly Model'!$H$2,'Monthly Model'!ER$2)/12)*Assumptions!$G$9*(ER$5/DATEDIF(EOMONTH($H$2,(ER$3-1)*12),EOMONTH($H$2,ER$3*12),"d")))</f>
        <v>0</v>
      </c>
      <c r="ES19" s="36">
        <f ca="1">IF(ES2&gt;EOMONTH(Assumptions!$P$9, 0),0,-Assumptions!$G$27*(1+Assumptions!$G$28)^(YEARFRAC('Monthly Model'!$H$2,'Monthly Model'!ES$2)/12)*Assumptions!$G$9*(ES$5/DATEDIF(EOMONTH($H$2,(ES$3-1)*12),EOMONTH($H$2,ES$3*12),"d")))</f>
        <v>0</v>
      </c>
      <c r="ET19" s="36">
        <f ca="1">IF(ET2&gt;EOMONTH(Assumptions!$P$9, 0),0,-Assumptions!$G$27*(1+Assumptions!$G$28)^(YEARFRAC('Monthly Model'!$H$2,'Monthly Model'!ET$2)/12)*Assumptions!$G$9*(ET$5/DATEDIF(EOMONTH($H$2,(ET$3-1)*12),EOMONTH($H$2,ET$3*12),"d")))</f>
        <v>0</v>
      </c>
      <c r="EU19" s="36">
        <f ca="1">IF(EU2&gt;EOMONTH(Assumptions!$P$9, 0),0,-Assumptions!$G$27*(1+Assumptions!$G$28)^(YEARFRAC('Monthly Model'!$H$2,'Monthly Model'!EU$2)/12)*Assumptions!$G$9*(EU$5/DATEDIF(EOMONTH($H$2,(EU$3-1)*12),EOMONTH($H$2,EU$3*12),"d")))</f>
        <v>0</v>
      </c>
      <c r="EV19" s="36">
        <f ca="1">IF(EV2&gt;EOMONTH(Assumptions!$P$9, 0),0,-Assumptions!$G$27*(1+Assumptions!$G$28)^(YEARFRAC('Monthly Model'!$H$2,'Monthly Model'!EV$2)/12)*Assumptions!$G$9*(EV$5/DATEDIF(EOMONTH($H$2,(EV$3-1)*12),EOMONTH($H$2,EV$3*12),"d")))</f>
        <v>0</v>
      </c>
      <c r="EW19" s="36">
        <f ca="1">IF(EW2&gt;EOMONTH(Assumptions!$P$9, 0),0,-Assumptions!$G$27*(1+Assumptions!$G$28)^(YEARFRAC('Monthly Model'!$H$2,'Monthly Model'!EW$2)/12)*Assumptions!$G$9*(EW$5/DATEDIF(EOMONTH($H$2,(EW$3-1)*12),EOMONTH($H$2,EW$3*12),"d")))</f>
        <v>0</v>
      </c>
      <c r="EX19" s="36">
        <f ca="1">IF(EX2&gt;EOMONTH(Assumptions!$P$9, 0),0,-Assumptions!$G$27*(1+Assumptions!$G$28)^(YEARFRAC('Monthly Model'!$H$2,'Monthly Model'!EX$2)/12)*Assumptions!$G$9*(EX$5/DATEDIF(EOMONTH($H$2,(EX$3-1)*12),EOMONTH($H$2,EX$3*12),"d")))</f>
        <v>0</v>
      </c>
      <c r="EY19" s="36">
        <f ca="1">IF(EY2&gt;EOMONTH(Assumptions!$P$9, 0),0,-Assumptions!$G$27*(1+Assumptions!$G$28)^(YEARFRAC('Monthly Model'!$H$2,'Monthly Model'!EY$2)/12)*Assumptions!$G$9*(EY$5/DATEDIF(EOMONTH($H$2,(EY$3-1)*12),EOMONTH($H$2,EY$3*12),"d")))</f>
        <v>0</v>
      </c>
      <c r="EZ19" s="36">
        <f ca="1">IF(EZ2&gt;EOMONTH(Assumptions!$P$9, 0),0,-Assumptions!$G$27*(1+Assumptions!$G$28)^(YEARFRAC('Monthly Model'!$H$2,'Monthly Model'!EZ$2)/12)*Assumptions!$G$9*(EZ$5/DATEDIF(EOMONTH($H$2,(EZ$3-1)*12),EOMONTH($H$2,EZ$3*12),"d")))</f>
        <v>0</v>
      </c>
      <c r="FA19" s="36">
        <f ca="1">IF(FA2&gt;EOMONTH(Assumptions!$P$9, 0),0,-Assumptions!$G$27*(1+Assumptions!$G$28)^(YEARFRAC('Monthly Model'!$H$2,'Monthly Model'!FA$2)/12)*Assumptions!$G$9*(FA$5/DATEDIF(EOMONTH($H$2,(FA$3-1)*12),EOMONTH($H$2,FA$3*12),"d")))</f>
        <v>0</v>
      </c>
      <c r="FB19" s="36">
        <f ca="1">IF(FB2&gt;EOMONTH(Assumptions!$P$9, 0),0,-Assumptions!$G$27*(1+Assumptions!$G$28)^(YEARFRAC('Monthly Model'!$H$2,'Monthly Model'!FB$2)/12)*Assumptions!$G$9*(FB$5/DATEDIF(EOMONTH($H$2,(FB$3-1)*12),EOMONTH($H$2,FB$3*12),"d")))</f>
        <v>0</v>
      </c>
      <c r="FC19" s="36">
        <f ca="1">IF(FC2&gt;EOMONTH(Assumptions!$P$9, 0),0,-Assumptions!$G$27*(1+Assumptions!$G$28)^(YEARFRAC('Monthly Model'!$H$2,'Monthly Model'!FC$2)/12)*Assumptions!$G$9*(FC$5/DATEDIF(EOMONTH($H$2,(FC$3-1)*12),EOMONTH($H$2,FC$3*12),"d")))</f>
        <v>0</v>
      </c>
      <c r="FD19" s="36">
        <f ca="1">IF(FD2&gt;EOMONTH(Assumptions!$P$9, 0),0,-Assumptions!$G$27*(1+Assumptions!$G$28)^(YEARFRAC('Monthly Model'!$H$2,'Monthly Model'!FD$2)/12)*Assumptions!$G$9*(FD$5/DATEDIF(EOMONTH($H$2,(FD$3-1)*12),EOMONTH($H$2,FD$3*12),"d")))</f>
        <v>0</v>
      </c>
      <c r="FE19" s="36">
        <f ca="1">IF(FE2&gt;EOMONTH(Assumptions!$P$9, 0),0,-Assumptions!$G$27*(1+Assumptions!$G$28)^(YEARFRAC('Monthly Model'!$H$2,'Monthly Model'!FE$2)/12)*Assumptions!$G$9*(FE$5/DATEDIF(EOMONTH($H$2,(FE$3-1)*12),EOMONTH($H$2,FE$3*12),"d")))</f>
        <v>0</v>
      </c>
      <c r="FF19" s="36">
        <f ca="1">IF(FF2&gt;EOMONTH(Assumptions!$P$9, 0),0,-Assumptions!$G$27*(1+Assumptions!$G$28)^(YEARFRAC('Monthly Model'!$H$2,'Monthly Model'!FF$2)/12)*Assumptions!$G$9*(FF$5/DATEDIF(EOMONTH($H$2,(FF$3-1)*12),EOMONTH($H$2,FF$3*12),"d")))</f>
        <v>0</v>
      </c>
      <c r="FG19" s="36">
        <f ca="1">IF(FG2&gt;EOMONTH(Assumptions!$P$9, 0),0,-Assumptions!$G$27*(1+Assumptions!$G$28)^(YEARFRAC('Monthly Model'!$H$2,'Monthly Model'!FG$2)/12)*Assumptions!$G$9*(FG$5/DATEDIF(EOMONTH($H$2,(FG$3-1)*12),EOMONTH($H$2,FG$3*12),"d")))</f>
        <v>0</v>
      </c>
      <c r="FH19" s="36">
        <f ca="1">IF(FH2&gt;EOMONTH(Assumptions!$P$9, 0),0,-Assumptions!$G$27*(1+Assumptions!$G$28)^(YEARFRAC('Monthly Model'!$H$2,'Monthly Model'!FH$2)/12)*Assumptions!$G$9*(FH$5/DATEDIF(EOMONTH($H$2,(FH$3-1)*12),EOMONTH($H$2,FH$3*12),"d")))</f>
        <v>0</v>
      </c>
      <c r="FI19" s="36">
        <f ca="1">IF(FI2&gt;EOMONTH(Assumptions!$P$9, 0),0,-Assumptions!$G$27*(1+Assumptions!$G$28)^(YEARFRAC('Monthly Model'!$H$2,'Monthly Model'!FI$2)/12)*Assumptions!$G$9*(FI$5/DATEDIF(EOMONTH($H$2,(FI$3-1)*12),EOMONTH($H$2,FI$3*12),"d")))</f>
        <v>0</v>
      </c>
      <c r="FJ19" s="36">
        <f ca="1">IF(FJ2&gt;EOMONTH(Assumptions!$P$9, 0),0,-Assumptions!$G$27*(1+Assumptions!$G$28)^(YEARFRAC('Monthly Model'!$H$2,'Monthly Model'!FJ$2)/12)*Assumptions!$G$9*(FJ$5/DATEDIF(EOMONTH($H$2,(FJ$3-1)*12),EOMONTH($H$2,FJ$3*12),"d")))</f>
        <v>0</v>
      </c>
      <c r="FK19" s="36">
        <f ca="1">IF(FK2&gt;EOMONTH(Assumptions!$P$9, 0),0,-Assumptions!$G$27*(1+Assumptions!$G$28)^(YEARFRAC('Monthly Model'!$H$2,'Monthly Model'!FK$2)/12)*Assumptions!$G$9*(FK$5/DATEDIF(EOMONTH($H$2,(FK$3-1)*12),EOMONTH($H$2,FK$3*12),"d")))</f>
        <v>0</v>
      </c>
      <c r="FL19" s="36">
        <f ca="1">IF(FL2&gt;EOMONTH(Assumptions!$P$9, 0),0,-Assumptions!$G$27*(1+Assumptions!$G$28)^(YEARFRAC('Monthly Model'!$H$2,'Monthly Model'!FL$2)/12)*Assumptions!$G$9*(FL$5/DATEDIF(EOMONTH($H$2,(FL$3-1)*12),EOMONTH($H$2,FL$3*12),"d")))</f>
        <v>0</v>
      </c>
      <c r="FM19" s="36">
        <f ca="1">IF(FM2&gt;EOMONTH(Assumptions!$P$9, 0),0,-Assumptions!$G$27*(1+Assumptions!$G$28)^(YEARFRAC('Monthly Model'!$H$2,'Monthly Model'!FM$2)/12)*Assumptions!$G$9*(FM$5/DATEDIF(EOMONTH($H$2,(FM$3-1)*12),EOMONTH($H$2,FM$3*12),"d")))</f>
        <v>0</v>
      </c>
      <c r="FN19" s="36">
        <f ca="1">IF(FN2&gt;EOMONTH(Assumptions!$P$9, 0),0,-Assumptions!$G$27*(1+Assumptions!$G$28)^(YEARFRAC('Monthly Model'!$H$2,'Monthly Model'!FN$2)/12)*Assumptions!$G$9*(FN$5/DATEDIF(EOMONTH($H$2,(FN$3-1)*12),EOMONTH($H$2,FN$3*12),"d")))</f>
        <v>0</v>
      </c>
      <c r="FO19" s="36">
        <f ca="1">IF(FO2&gt;EOMONTH(Assumptions!$P$9, 0),0,-Assumptions!$G$27*(1+Assumptions!$G$28)^(YEARFRAC('Monthly Model'!$H$2,'Monthly Model'!FO$2)/12)*Assumptions!$G$9*(FO$5/DATEDIF(EOMONTH($H$2,(FO$3-1)*12),EOMONTH($H$2,FO$3*12),"d")))</f>
        <v>0</v>
      </c>
      <c r="FP19" s="36">
        <f ca="1">IF(FP2&gt;EOMONTH(Assumptions!$P$9, 0),0,-Assumptions!$G$27*(1+Assumptions!$G$28)^(YEARFRAC('Monthly Model'!$H$2,'Monthly Model'!FP$2)/12)*Assumptions!$G$9*(FP$5/DATEDIF(EOMONTH($H$2,(FP$3-1)*12),EOMONTH($H$2,FP$3*12),"d")))</f>
        <v>0</v>
      </c>
      <c r="FQ19" s="36">
        <f ca="1">IF(FQ2&gt;EOMONTH(Assumptions!$P$9, 0),0,-Assumptions!$G$27*(1+Assumptions!$G$28)^(YEARFRAC('Monthly Model'!$H$2,'Monthly Model'!FQ$2)/12)*Assumptions!$G$9*(FQ$5/DATEDIF(EOMONTH($H$2,(FQ$3-1)*12),EOMONTH($H$2,FQ$3*12),"d")))</f>
        <v>0</v>
      </c>
      <c r="FR19" s="36">
        <f ca="1">IF(FR2&gt;EOMONTH(Assumptions!$P$9, 0),0,-Assumptions!$G$27*(1+Assumptions!$G$28)^(YEARFRAC('Monthly Model'!$H$2,'Monthly Model'!FR$2)/12)*Assumptions!$G$9*(FR$5/DATEDIF(EOMONTH($H$2,(FR$3-1)*12),EOMONTH($H$2,FR$3*12),"d")))</f>
        <v>0</v>
      </c>
      <c r="FS19" s="36">
        <f ca="1">IF(FS2&gt;EOMONTH(Assumptions!$P$9, 0),0,-Assumptions!$G$27*(1+Assumptions!$G$28)^(YEARFRAC('Monthly Model'!$H$2,'Monthly Model'!FS$2)/12)*Assumptions!$G$9*(FS$5/DATEDIF(EOMONTH($H$2,(FS$3-1)*12),EOMONTH($H$2,FS$3*12),"d")))</f>
        <v>0</v>
      </c>
      <c r="FT19" s="36">
        <f ca="1">IF(FT2&gt;EOMONTH(Assumptions!$P$9, 0),0,-Assumptions!$G$27*(1+Assumptions!$G$28)^(YEARFRAC('Monthly Model'!$H$2,'Monthly Model'!FT$2)/12)*Assumptions!$G$9*(FT$5/DATEDIF(EOMONTH($H$2,(FT$3-1)*12),EOMONTH($H$2,FT$3*12),"d")))</f>
        <v>0</v>
      </c>
      <c r="FU19" s="36">
        <f ca="1">IF(FU2&gt;EOMONTH(Assumptions!$P$9, 0),0,-Assumptions!$G$27*(1+Assumptions!$G$28)^(YEARFRAC('Monthly Model'!$H$2,'Monthly Model'!FU$2)/12)*Assumptions!$G$9*(FU$5/DATEDIF(EOMONTH($H$2,(FU$3-1)*12),EOMONTH($H$2,FU$3*12),"d")))</f>
        <v>0</v>
      </c>
      <c r="FV19" s="36">
        <f ca="1">IF(FV2&gt;EOMONTH(Assumptions!$P$9, 0),0,-Assumptions!$G$27*(1+Assumptions!$G$28)^(YEARFRAC('Monthly Model'!$H$2,'Monthly Model'!FV$2)/12)*Assumptions!$G$9*(FV$5/DATEDIF(EOMONTH($H$2,(FV$3-1)*12),EOMONTH($H$2,FV$3*12),"d")))</f>
        <v>0</v>
      </c>
      <c r="FW19" s="36">
        <f ca="1">IF(FW2&gt;EOMONTH(Assumptions!$P$9, 0),0,-Assumptions!$G$27*(1+Assumptions!$G$28)^(YEARFRAC('Monthly Model'!$H$2,'Monthly Model'!FW$2)/12)*Assumptions!$G$9*(FW$5/DATEDIF(EOMONTH($H$2,(FW$3-1)*12),EOMONTH($H$2,FW$3*12),"d")))</f>
        <v>0</v>
      </c>
      <c r="FX19" s="36">
        <f ca="1">IF(FX2&gt;EOMONTH(Assumptions!$P$9, 0),0,-Assumptions!$G$27*(1+Assumptions!$G$28)^(YEARFRAC('Monthly Model'!$H$2,'Monthly Model'!FX$2)/12)*Assumptions!$G$9*(FX$5/DATEDIF(EOMONTH($H$2,(FX$3-1)*12),EOMONTH($H$2,FX$3*12),"d")))</f>
        <v>0</v>
      </c>
      <c r="FY19" s="36">
        <f ca="1">IF(FY2&gt;EOMONTH(Assumptions!$P$9, 0),0,-Assumptions!$G$27*(1+Assumptions!$G$28)^(YEARFRAC('Monthly Model'!$H$2,'Monthly Model'!FY$2)/12)*Assumptions!$G$9*(FY$5/DATEDIF(EOMONTH($H$2,(FY$3-1)*12),EOMONTH($H$2,FY$3*12),"d")))</f>
        <v>0</v>
      </c>
      <c r="FZ19" s="36">
        <f ca="1">IF(FZ2&gt;EOMONTH(Assumptions!$P$9, 0),0,-Assumptions!$G$27*(1+Assumptions!$G$28)^(YEARFRAC('Monthly Model'!$H$2,'Monthly Model'!FZ$2)/12)*Assumptions!$G$9*(FZ$5/DATEDIF(EOMONTH($H$2,(FZ$3-1)*12),EOMONTH($H$2,FZ$3*12),"d")))</f>
        <v>0</v>
      </c>
      <c r="GA19" s="36">
        <f ca="1">IF(GA2&gt;EOMONTH(Assumptions!$P$9, 0),0,-Assumptions!$G$27*(1+Assumptions!$G$28)^(YEARFRAC('Monthly Model'!$H$2,'Monthly Model'!GA$2)/12)*Assumptions!$G$9*(GA$5/DATEDIF(EOMONTH($H$2,(GA$3-1)*12),EOMONTH($H$2,GA$3*12),"d")))</f>
        <v>0</v>
      </c>
      <c r="GB19" s="36">
        <f ca="1">IF(GB2&gt;EOMONTH(Assumptions!$P$9, 0),0,-Assumptions!$G$27*(1+Assumptions!$G$28)^(YEARFRAC('Monthly Model'!$H$2,'Monthly Model'!GB$2)/12)*Assumptions!$G$9*(GB$5/DATEDIF(EOMONTH($H$2,(GB$3-1)*12),EOMONTH($H$2,GB$3*12),"d")))</f>
        <v>0</v>
      </c>
      <c r="GC19" s="36">
        <f ca="1">IF(GC2&gt;EOMONTH(Assumptions!$P$9, 0),0,-Assumptions!$G$27*(1+Assumptions!$G$28)^(YEARFRAC('Monthly Model'!$H$2,'Monthly Model'!GC$2)/12)*Assumptions!$G$9*(GC$5/DATEDIF(EOMONTH($H$2,(GC$3-1)*12),EOMONTH($H$2,GC$3*12),"d")))</f>
        <v>0</v>
      </c>
      <c r="GD19" s="36">
        <f ca="1">IF(GD2&gt;EOMONTH(Assumptions!$P$9, 0),0,-Assumptions!$G$27*(1+Assumptions!$G$28)^(YEARFRAC('Monthly Model'!$H$2,'Monthly Model'!GD$2)/12)*Assumptions!$G$9*(GD$5/DATEDIF(EOMONTH($H$2,(GD$3-1)*12),EOMONTH($H$2,GD$3*12),"d")))</f>
        <v>0</v>
      </c>
      <c r="GE19" s="36">
        <f ca="1">IF(GE2&gt;EOMONTH(Assumptions!$P$9, 0),0,-Assumptions!$G$27*(1+Assumptions!$G$28)^(YEARFRAC('Monthly Model'!$H$2,'Monthly Model'!GE$2)/12)*Assumptions!$G$9*(GE$5/DATEDIF(EOMONTH($H$2,(GE$3-1)*12),EOMONTH($H$2,GE$3*12),"d")))</f>
        <v>0</v>
      </c>
    </row>
    <row r="20" spans="4:187" x14ac:dyDescent="0.45">
      <c r="D20" s="29" t="s">
        <v>50</v>
      </c>
      <c r="E20" s="17"/>
      <c r="F20" s="17"/>
      <c r="G20" s="17"/>
      <c r="H20" s="35">
        <f ca="1">SUM(H17:H19)</f>
        <v>-26.465753424657535</v>
      </c>
      <c r="I20" s="35">
        <f t="shared" ref="I20:BT20" ca="1" si="21">SUM(I17:I19)</f>
        <v>-29.308982519210176</v>
      </c>
      <c r="J20" s="35">
        <f t="shared" ca="1" si="21"/>
        <v>-28.371965061312359</v>
      </c>
      <c r="K20" s="35">
        <f t="shared" ca="1" si="21"/>
        <v>-29.325881352683325</v>
      </c>
      <c r="L20" s="35">
        <f t="shared" ca="1" si="21"/>
        <v>-28.387818489156778</v>
      </c>
      <c r="M20" s="35">
        <f t="shared" ca="1" si="21"/>
        <v>-29.342290491377348</v>
      </c>
      <c r="N20" s="35">
        <f t="shared" ca="1" si="21"/>
        <v>-29.350515513454333</v>
      </c>
      <c r="O20" s="35">
        <f t="shared" ca="1" si="21"/>
        <v>-28.411697588442866</v>
      </c>
      <c r="P20" s="35">
        <f t="shared" ca="1" si="21"/>
        <v>-29.36700647822498</v>
      </c>
      <c r="Q20" s="35">
        <f t="shared" ca="1" si="21"/>
        <v>-28.427682993871461</v>
      </c>
      <c r="R20" s="35">
        <f t="shared" ca="1" si="21"/>
        <v>-29.383552024101427</v>
      </c>
      <c r="S20" s="35">
        <f t="shared" ca="1" si="21"/>
        <v>-29.391845272584639</v>
      </c>
      <c r="T20" s="35">
        <f t="shared" ca="1" si="21"/>
        <v>-27.42822234953378</v>
      </c>
      <c r="U20" s="35">
        <f t="shared" ca="1" si="21"/>
        <v>-29.327844903862076</v>
      </c>
      <c r="V20" s="35">
        <f t="shared" ca="1" si="21"/>
        <v>-28.390096613703257</v>
      </c>
      <c r="W20" s="35">
        <f t="shared" ca="1" si="21"/>
        <v>-29.344758243774859</v>
      </c>
      <c r="X20" s="35">
        <f t="shared" ca="1" si="21"/>
        <v>-28.406222854333915</v>
      </c>
      <c r="Y20" s="35">
        <f t="shared" ca="1" si="21"/>
        <v>-29.361449287690803</v>
      </c>
      <c r="Z20" s="35">
        <f t="shared" ca="1" si="21"/>
        <v>-29.369815261505387</v>
      </c>
      <c r="AA20" s="35">
        <f t="shared" ca="1" si="21"/>
        <v>-28.430511168408156</v>
      </c>
      <c r="AB20" s="35">
        <f t="shared" ca="1" si="21"/>
        <v>-29.38658812834597</v>
      </c>
      <c r="AC20" s="35">
        <f t="shared" ca="1" si="21"/>
        <v>-28.446769381539127</v>
      </c>
      <c r="AD20" s="35">
        <f t="shared" ca="1" si="21"/>
        <v>-29.403415574873954</v>
      </c>
      <c r="AE20" s="35">
        <f t="shared" ca="1" si="21"/>
        <v>-29.411849773321734</v>
      </c>
      <c r="AF20" s="35">
        <f t="shared" ca="1" si="21"/>
        <v>-26.645975260443475</v>
      </c>
      <c r="AG20" s="35">
        <f t="shared" ca="1" si="21"/>
        <v>-29.508819801317376</v>
      </c>
      <c r="AH20" s="35">
        <f t="shared" ca="1" si="21"/>
        <v>-28.565694449036148</v>
      </c>
      <c r="AI20" s="35">
        <f t="shared" ca="1" si="21"/>
        <v>-29.526396355569503</v>
      </c>
      <c r="AJ20" s="35">
        <f t="shared" ca="1" si="21"/>
        <v>-28.582182727223898</v>
      </c>
      <c r="AK20" s="35">
        <f t="shared" ca="1" si="21"/>
        <v>-29.54346165486184</v>
      </c>
      <c r="AL20" s="35">
        <f t="shared" ca="1" si="21"/>
        <v>-29.552014868939573</v>
      </c>
      <c r="AM20" s="35">
        <f t="shared" ca="1" si="21"/>
        <v>-28.607014642144819</v>
      </c>
      <c r="AN20" s="35">
        <f t="shared" ca="1" si="21"/>
        <v>-29.569162441883563</v>
      </c>
      <c r="AO20" s="35">
        <f t="shared" ca="1" si="21"/>
        <v>-28.623635619812156</v>
      </c>
      <c r="AP20" s="35">
        <f t="shared" ca="1" si="21"/>
        <v>-29.586364895854317</v>
      </c>
      <c r="AQ20" s="35">
        <f t="shared" ca="1" si="21"/>
        <v>-29.594986711239578</v>
      </c>
      <c r="AR20" s="35">
        <f t="shared" ca="1" si="21"/>
        <v>-26.738755586527144</v>
      </c>
      <c r="AS20" s="35">
        <f t="shared" ca="1" si="21"/>
        <v>-29.61169448901979</v>
      </c>
      <c r="AT20" s="35">
        <f t="shared" ca="1" si="21"/>
        <v>-28.665420531890629</v>
      </c>
      <c r="AU20" s="35">
        <f t="shared" ca="1" si="21"/>
        <v>-29.629611303922321</v>
      </c>
      <c r="AV20" s="35">
        <f t="shared" ca="1" si="21"/>
        <v>-28.682227549398046</v>
      </c>
      <c r="AW20" s="35">
        <f t="shared" ca="1" si="21"/>
        <v>-29.647006044236623</v>
      </c>
      <c r="AX20" s="35">
        <f t="shared" ca="1" si="21"/>
        <v>-29.655724036753963</v>
      </c>
      <c r="AY20" s="35">
        <f t="shared" ca="1" si="21"/>
        <v>-28.707537853411811</v>
      </c>
      <c r="AZ20" s="35">
        <f t="shared" ca="1" si="21"/>
        <v>-29.673201282819939</v>
      </c>
      <c r="BA20" s="35">
        <f t="shared" ca="1" si="21"/>
        <v>-28.724477944753737</v>
      </c>
      <c r="BB20" s="35">
        <f t="shared" ca="1" si="21"/>
        <v>-29.69073356541713</v>
      </c>
      <c r="BC20" s="35">
        <f t="shared" ca="1" si="21"/>
        <v>-29.699520353622649</v>
      </c>
      <c r="BD20" s="35">
        <f t="shared" ca="1" si="21"/>
        <v>-26.833322113001497</v>
      </c>
      <c r="BE20" s="35">
        <f t="shared" ca="1" si="21"/>
        <v>-29.716547189815124</v>
      </c>
      <c r="BF20" s="35">
        <f t="shared" ca="1" si="21"/>
        <v>-28.767061302017716</v>
      </c>
      <c r="BG20" s="35">
        <f t="shared" ca="1" si="21"/>
        <v>-29.73480522943397</v>
      </c>
      <c r="BH20" s="35">
        <f t="shared" ca="1" si="21"/>
        <v>-28.784187963567422</v>
      </c>
      <c r="BI20" s="35">
        <f t="shared" ca="1" si="21"/>
        <v>-29.752530347501938</v>
      </c>
      <c r="BJ20" s="35">
        <f t="shared" ca="1" si="21"/>
        <v>-29.761413588213777</v>
      </c>
      <c r="BK20" s="35">
        <f t="shared" ca="1" si="21"/>
        <v>-28.809978020478646</v>
      </c>
      <c r="BL20" s="35">
        <f t="shared" ca="1" si="21"/>
        <v>-29.779221449690322</v>
      </c>
      <c r="BM20" s="35">
        <f t="shared" ca="1" si="21"/>
        <v>-28.827238139180551</v>
      </c>
      <c r="BN20" s="35">
        <f t="shared" ca="1" si="21"/>
        <v>-29.79708450690881</v>
      </c>
      <c r="BO20" s="35">
        <f t="shared" ca="1" si="21"/>
        <v>-29.806036742322245</v>
      </c>
      <c r="BP20" s="35">
        <f t="shared" ca="1" si="21"/>
        <v>-27.815248060806447</v>
      </c>
      <c r="BQ20" s="35">
        <f t="shared" ca="1" si="21"/>
        <v>-29.74219761955495</v>
      </c>
      <c r="BR20" s="35">
        <f t="shared" ca="1" si="21"/>
        <v>-28.791740760006526</v>
      </c>
      <c r="BS20" s="35">
        <f t="shared" ca="1" si="21"/>
        <v>-29.760448333199548</v>
      </c>
      <c r="BT20" s="35">
        <f t="shared" ca="1" si="21"/>
        <v>-28.809140321812762</v>
      </c>
      <c r="BU20" s="35">
        <f t="shared" ref="BU20:EF20" ca="1" si="22">SUM(BU17:BU19)</f>
        <v>-29.77845545342231</v>
      </c>
      <c r="BV20" s="35">
        <f t="shared" ca="1" si="22"/>
        <v>-29.787479699247996</v>
      </c>
      <c r="BW20" s="35">
        <f t="shared" ca="1" si="22"/>
        <v>-28.83533974847527</v>
      </c>
      <c r="BX20" s="35">
        <f t="shared" ca="1" si="22"/>
        <v>-29.805569579365621</v>
      </c>
      <c r="BY20" s="35">
        <f t="shared" ca="1" si="22"/>
        <v>-28.852872794024464</v>
      </c>
      <c r="BZ20" s="35">
        <f t="shared" ca="1" si="22"/>
        <v>-29.823714666896944</v>
      </c>
      <c r="CA20" s="35">
        <f t="shared" ca="1" si="22"/>
        <v>-29.83280792201391</v>
      </c>
      <c r="CB20" s="35">
        <f t="shared" ca="1" si="22"/>
        <v>-27.027834273987477</v>
      </c>
      <c r="CC20" s="35">
        <f t="shared" ca="1" si="22"/>
        <v>-29.932209376234923</v>
      </c>
      <c r="CD20" s="35">
        <f t="shared" ca="1" si="22"/>
        <v>-28.976108961842659</v>
      </c>
      <c r="CE20" s="35">
        <f t="shared" ca="1" si="22"/>
        <v>-29.951152849448125</v>
      </c>
      <c r="CF20" s="35">
        <f t="shared" ca="1" si="22"/>
        <v>-28.993877711787221</v>
      </c>
      <c r="CG20" s="35">
        <f t="shared" ca="1" si="22"/>
        <v>-29.969541622248265</v>
      </c>
      <c r="CH20" s="35">
        <f t="shared" ca="1" si="22"/>
        <v>-29.978756813140535</v>
      </c>
      <c r="CI20" s="35">
        <f t="shared" ca="1" si="22"/>
        <v>-29.020631495178776</v>
      </c>
      <c r="CJ20" s="35">
        <f t="shared" ca="1" si="22"/>
        <v>-29.997228821381817</v>
      </c>
      <c r="CK20" s="35">
        <f t="shared" ca="1" si="22"/>
        <v>-29.038534495876625</v>
      </c>
      <c r="CL20" s="35">
        <f t="shared" ca="1" si="22"/>
        <v>-30.015756354937398</v>
      </c>
      <c r="CM20" s="35">
        <f t="shared" ca="1" si="22"/>
        <v>-30.025040952496838</v>
      </c>
      <c r="CN20" s="35">
        <f t="shared" ca="1" si="22"/>
        <v>-27.127790463691678</v>
      </c>
      <c r="CO20" s="35">
        <f t="shared" ca="1" si="22"/>
        <v>-30.043030568782424</v>
      </c>
      <c r="CP20" s="35">
        <f t="shared" ca="1" si="22"/>
        <v>-29.083527203848497</v>
      </c>
      <c r="CQ20" s="35">
        <f t="shared" ca="1" si="22"/>
        <v>-30.062318296981125</v>
      </c>
      <c r="CR20" s="35">
        <f t="shared" ca="1" si="22"/>
        <v>-29.101618441334633</v>
      </c>
      <c r="CS20" s="35">
        <f t="shared" ca="1" si="22"/>
        <v>-30.081040391396701</v>
      </c>
      <c r="CT20" s="35">
        <f t="shared" ca="1" si="22"/>
        <v>-30.090422306599613</v>
      </c>
      <c r="CU20" s="35">
        <f t="shared" ca="1" si="22"/>
        <v>-29.128856263122699</v>
      </c>
      <c r="CV20" s="35">
        <f t="shared" ca="1" si="22"/>
        <v>-30.109227890856957</v>
      </c>
      <c r="CW20" s="35">
        <f t="shared" ca="1" si="22"/>
        <v>-29.147082161685812</v>
      </c>
      <c r="CX20" s="35">
        <f t="shared" ca="1" si="22"/>
        <v>-30.128089170806998</v>
      </c>
      <c r="CY20" s="35">
        <f t="shared" ca="1" si="22"/>
        <v>-30.137540705650153</v>
      </c>
      <c r="CZ20" s="35">
        <f t="shared" ca="1" si="22"/>
        <v>-27.229553964705357</v>
      </c>
      <c r="DA20" s="35">
        <f t="shared" ca="1" si="22"/>
        <v>-30.155853188861119</v>
      </c>
      <c r="DB20" s="35">
        <f t="shared" ca="1" si="22"/>
        <v>-29.192882838317537</v>
      </c>
      <c r="DC20" s="35">
        <f t="shared" ca="1" si="22"/>
        <v>-30.175486228329298</v>
      </c>
      <c r="DD20" s="35">
        <f t="shared" ca="1" si="22"/>
        <v>-29.211297554448866</v>
      </c>
      <c r="DE20" s="35">
        <f t="shared" ca="1" si="22"/>
        <v>-30.194542670368918</v>
      </c>
      <c r="DF20" s="35">
        <f t="shared" ca="1" si="22"/>
        <v>-30.204091824288259</v>
      </c>
      <c r="DG20" s="35">
        <f t="shared" ca="1" si="22"/>
        <v>-29.239020908069758</v>
      </c>
      <c r="DH20" s="35">
        <f t="shared" ca="1" si="22"/>
        <v>-30.2232320161771</v>
      </c>
      <c r="DI20" s="35">
        <f t="shared" ca="1" si="22"/>
        <v>-29.257570704645026</v>
      </c>
      <c r="DJ20" s="35">
        <f t="shared" ca="1" si="22"/>
        <v>-30.242428077876777</v>
      </c>
      <c r="DK20" s="35">
        <f t="shared" ca="1" si="22"/>
        <v>-30.252047069084096</v>
      </c>
      <c r="DL20" s="35">
        <f t="shared" ca="1" si="22"/>
        <v>-28.231965733332746</v>
      </c>
      <c r="DM20" s="35">
        <f t="shared" ca="1" si="22"/>
        <v>-30.188297535776659</v>
      </c>
      <c r="DN20" s="35">
        <f t="shared" ca="1" si="22"/>
        <v>-29.224115795471153</v>
      </c>
      <c r="DO20" s="35">
        <f t="shared" ca="1" si="22"/>
        <v>-30.207901481714174</v>
      </c>
      <c r="DP20" s="35">
        <f t="shared" ca="1" si="22"/>
        <v>-29.242803803049458</v>
      </c>
      <c r="DQ20" s="35">
        <f t="shared" ca="1" si="22"/>
        <v>-30.227240336669528</v>
      </c>
      <c r="DR20" s="35">
        <f t="shared" ca="1" si="22"/>
        <v>-30.236930705981095</v>
      </c>
      <c r="DS20" s="35">
        <f t="shared" ca="1" si="22"/>
        <v>-29.270937136907094</v>
      </c>
      <c r="DT20" s="35">
        <f t="shared" ca="1" si="22"/>
        <v>-30.25635334686292</v>
      </c>
      <c r="DU20" s="35">
        <f t="shared" ca="1" si="22"/>
        <v>-29.289760283118433</v>
      </c>
      <c r="DV20" s="35">
        <f t="shared" ca="1" si="22"/>
        <v>-30.275831882286734</v>
      </c>
      <c r="DW20" s="35">
        <f t="shared" ca="1" si="22"/>
        <v>-30.285592119800192</v>
      </c>
      <c r="DX20" s="35">
        <f t="shared" ca="1" si="22"/>
        <v>-27.438525344645342</v>
      </c>
      <c r="DY20" s="35">
        <f t="shared" ca="1" si="22"/>
        <v>-30.387527602206497</v>
      </c>
      <c r="DZ20" s="35">
        <f t="shared" ca="1" si="22"/>
        <v>-29.417430418664768</v>
      </c>
      <c r="EA20" s="35">
        <f t="shared" ca="1" si="22"/>
        <v>-30.407854525866416</v>
      </c>
      <c r="EB20" s="35">
        <f t="shared" ca="1" si="22"/>
        <v>-29.436495152325495</v>
      </c>
      <c r="EC20" s="35">
        <f t="shared" ca="1" si="22"/>
        <v>-30.427582831023678</v>
      </c>
      <c r="ED20" s="35">
        <f t="shared" ca="1" si="22"/>
        <v>-30.437468050528594</v>
      </c>
      <c r="EE20" s="35">
        <f t="shared" ca="1" si="22"/>
        <v>-29.465194180378532</v>
      </c>
      <c r="EF20" s="35">
        <f t="shared" ca="1" si="22"/>
        <v>-30.457280642424589</v>
      </c>
      <c r="EG20" s="35">
        <f t="shared" ref="EG20:GE20" ca="1" si="23">SUM(EG17:EG19)</f>
        <v>-29.484394860434243</v>
      </c>
      <c r="EH20" s="35">
        <f t="shared" ca="1" si="23"/>
        <v>-30.477149463623189</v>
      </c>
      <c r="EI20" s="35">
        <f t="shared" ca="1" si="23"/>
        <v>-30.48710496978088</v>
      </c>
      <c r="EJ20" s="35">
        <f t="shared" ca="1" si="23"/>
        <v>-27.545744750106909</v>
      </c>
      <c r="EK20" s="35">
        <f t="shared" ca="1" si="23"/>
        <v>-30.506392178006667</v>
      </c>
      <c r="EL20" s="35">
        <f t="shared" ca="1" si="23"/>
        <v>-29.532634757980865</v>
      </c>
      <c r="EM20" s="35">
        <f t="shared" ca="1" si="23"/>
        <v>0</v>
      </c>
      <c r="EN20" s="35">
        <f t="shared" ca="1" si="23"/>
        <v>0</v>
      </c>
      <c r="EO20" s="35">
        <f t="shared" ca="1" si="23"/>
        <v>0</v>
      </c>
      <c r="EP20" s="35">
        <f t="shared" ca="1" si="23"/>
        <v>0</v>
      </c>
      <c r="EQ20" s="35">
        <f t="shared" ca="1" si="23"/>
        <v>0</v>
      </c>
      <c r="ER20" s="35">
        <f t="shared" ca="1" si="23"/>
        <v>0</v>
      </c>
      <c r="ES20" s="35">
        <f t="shared" ca="1" si="23"/>
        <v>0</v>
      </c>
      <c r="ET20" s="35">
        <f t="shared" ca="1" si="23"/>
        <v>0</v>
      </c>
      <c r="EU20" s="35">
        <f t="shared" ca="1" si="23"/>
        <v>0</v>
      </c>
      <c r="EV20" s="35">
        <f t="shared" ca="1" si="23"/>
        <v>0</v>
      </c>
      <c r="EW20" s="35">
        <f t="shared" ca="1" si="23"/>
        <v>0</v>
      </c>
      <c r="EX20" s="35">
        <f t="shared" ca="1" si="23"/>
        <v>0</v>
      </c>
      <c r="EY20" s="35">
        <f t="shared" ca="1" si="23"/>
        <v>0</v>
      </c>
      <c r="EZ20" s="35">
        <f t="shared" ca="1" si="23"/>
        <v>0</v>
      </c>
      <c r="FA20" s="35">
        <f t="shared" ca="1" si="23"/>
        <v>0</v>
      </c>
      <c r="FB20" s="35">
        <f t="shared" ca="1" si="23"/>
        <v>0</v>
      </c>
      <c r="FC20" s="35">
        <f t="shared" ca="1" si="23"/>
        <v>0</v>
      </c>
      <c r="FD20" s="35">
        <f t="shared" ca="1" si="23"/>
        <v>0</v>
      </c>
      <c r="FE20" s="35">
        <f t="shared" ca="1" si="23"/>
        <v>0</v>
      </c>
      <c r="FF20" s="35">
        <f t="shared" ca="1" si="23"/>
        <v>0</v>
      </c>
      <c r="FG20" s="35">
        <f t="shared" ca="1" si="23"/>
        <v>0</v>
      </c>
      <c r="FH20" s="35">
        <f t="shared" ca="1" si="23"/>
        <v>0</v>
      </c>
      <c r="FI20" s="35">
        <f t="shared" ca="1" si="23"/>
        <v>0</v>
      </c>
      <c r="FJ20" s="35">
        <f t="shared" ca="1" si="23"/>
        <v>0</v>
      </c>
      <c r="FK20" s="35">
        <f t="shared" ca="1" si="23"/>
        <v>0</v>
      </c>
      <c r="FL20" s="35">
        <f t="shared" ca="1" si="23"/>
        <v>0</v>
      </c>
      <c r="FM20" s="35">
        <f t="shared" ca="1" si="23"/>
        <v>0</v>
      </c>
      <c r="FN20" s="35">
        <f t="shared" ca="1" si="23"/>
        <v>0</v>
      </c>
      <c r="FO20" s="35">
        <f t="shared" ca="1" si="23"/>
        <v>0</v>
      </c>
      <c r="FP20" s="35">
        <f t="shared" ca="1" si="23"/>
        <v>0</v>
      </c>
      <c r="FQ20" s="35">
        <f t="shared" ca="1" si="23"/>
        <v>0</v>
      </c>
      <c r="FR20" s="35">
        <f t="shared" ca="1" si="23"/>
        <v>0</v>
      </c>
      <c r="FS20" s="35">
        <f t="shared" ca="1" si="23"/>
        <v>0</v>
      </c>
      <c r="FT20" s="35">
        <f t="shared" ca="1" si="23"/>
        <v>0</v>
      </c>
      <c r="FU20" s="35">
        <f t="shared" ca="1" si="23"/>
        <v>0</v>
      </c>
      <c r="FV20" s="35">
        <f t="shared" ca="1" si="23"/>
        <v>0</v>
      </c>
      <c r="FW20" s="35">
        <f t="shared" ca="1" si="23"/>
        <v>0</v>
      </c>
      <c r="FX20" s="35">
        <f t="shared" ca="1" si="23"/>
        <v>0</v>
      </c>
      <c r="FY20" s="35">
        <f t="shared" ca="1" si="23"/>
        <v>0</v>
      </c>
      <c r="FZ20" s="35">
        <f t="shared" ca="1" si="23"/>
        <v>0</v>
      </c>
      <c r="GA20" s="35">
        <f t="shared" ca="1" si="23"/>
        <v>0</v>
      </c>
      <c r="GB20" s="35">
        <f t="shared" ca="1" si="23"/>
        <v>0</v>
      </c>
      <c r="GC20" s="35">
        <f t="shared" ca="1" si="23"/>
        <v>0</v>
      </c>
      <c r="GD20" s="35">
        <f t="shared" ca="1" si="23"/>
        <v>0</v>
      </c>
      <c r="GE20" s="35">
        <f t="shared" ca="1" si="23"/>
        <v>0</v>
      </c>
    </row>
    <row r="22" spans="4:187" x14ac:dyDescent="0.45">
      <c r="D22" s="1" t="s">
        <v>61</v>
      </c>
      <c r="H22" s="35">
        <f ca="1">SUM(H20,H13)</f>
        <v>92.534246575342465</v>
      </c>
      <c r="I22" s="35">
        <f t="shared" ref="I22:BT22" ca="1" si="24">SUM(I20,I13)</f>
        <v>102.19558452596861</v>
      </c>
      <c r="J22" s="35">
        <f t="shared" ca="1" si="24"/>
        <v>98.61961433049575</v>
      </c>
      <c r="K22" s="35">
        <f t="shared" ca="1" si="24"/>
        <v>101.63685283898724</v>
      </c>
      <c r="L22" s="35">
        <f t="shared" ca="1" si="24"/>
        <v>98.097367678889498</v>
      </c>
      <c r="M22" s="35">
        <f t="shared" ca="1" si="24"/>
        <v>101.09821504956219</v>
      </c>
      <c r="N22" s="35">
        <f t="shared" ca="1" si="24"/>
        <v>100.82965713897951</v>
      </c>
      <c r="O22" s="35">
        <f t="shared" ca="1" si="24"/>
        <v>97.317682413908628</v>
      </c>
      <c r="P22" s="35">
        <f t="shared" ca="1" si="24"/>
        <v>100.29405807574237</v>
      </c>
      <c r="Q22" s="35">
        <f t="shared" ca="1" si="24"/>
        <v>96.800336946924048</v>
      </c>
      <c r="R22" s="35">
        <f t="shared" ca="1" si="24"/>
        <v>99.760474433400503</v>
      </c>
      <c r="S22" s="35">
        <f t="shared" ca="1" si="24"/>
        <v>99.494435806658288</v>
      </c>
      <c r="T22" s="35">
        <f t="shared" ca="1" si="24"/>
        <v>92.902179365029937</v>
      </c>
      <c r="U22" s="35">
        <f t="shared" ca="1" si="24"/>
        <v>99.053036607944776</v>
      </c>
      <c r="V22" s="35">
        <f t="shared" ca="1" si="24"/>
        <v>95.593252372772866</v>
      </c>
      <c r="W22" s="35">
        <f t="shared" ca="1" si="24"/>
        <v>98.515675143010895</v>
      </c>
      <c r="X22" s="35">
        <f t="shared" ca="1" si="24"/>
        <v>95.082728565888303</v>
      </c>
      <c r="Y22" s="35">
        <f t="shared" ca="1" si="24"/>
        <v>97.989126222183657</v>
      </c>
      <c r="Z22" s="35">
        <f t="shared" ca="1" si="24"/>
        <v>97.72659423576539</v>
      </c>
      <c r="AA22" s="35">
        <f t="shared" ca="1" si="24"/>
        <v>94.320537943202311</v>
      </c>
      <c r="AB22" s="35">
        <f t="shared" ca="1" si="24"/>
        <v>97.203010123312197</v>
      </c>
      <c r="AC22" s="35">
        <f t="shared" ca="1" si="24"/>
        <v>93.814796098341745</v>
      </c>
      <c r="AD22" s="35">
        <f t="shared" ca="1" si="24"/>
        <v>96.681392398087127</v>
      </c>
      <c r="AE22" s="35">
        <f t="shared" ca="1" si="24"/>
        <v>96.421318403241983</v>
      </c>
      <c r="AF22" s="35">
        <f t="shared" ca="1" si="24"/>
        <v>86.782955606191976</v>
      </c>
      <c r="AG22" s="35">
        <f t="shared" ca="1" si="24"/>
        <v>95.839267963509599</v>
      </c>
      <c r="AH22" s="35">
        <f t="shared" ca="1" si="24"/>
        <v>92.480684370108804</v>
      </c>
      <c r="AI22" s="35">
        <f t="shared" ca="1" si="24"/>
        <v>95.305224843863726</v>
      </c>
      <c r="AJ22" s="35">
        <f t="shared" ca="1" si="24"/>
        <v>91.981510024951206</v>
      </c>
      <c r="AK22" s="35">
        <f t="shared" ca="1" si="24"/>
        <v>94.790379397341596</v>
      </c>
      <c r="AL22" s="35">
        <f t="shared" ca="1" si="24"/>
        <v>94.533680962989706</v>
      </c>
      <c r="AM22" s="35">
        <f t="shared" ca="1" si="24"/>
        <v>91.236255544339755</v>
      </c>
      <c r="AN22" s="35">
        <f t="shared" ca="1" si="24"/>
        <v>94.021727704219927</v>
      </c>
      <c r="AO22" s="35">
        <f t="shared" ca="1" si="24"/>
        <v>90.741746030861293</v>
      </c>
      <c r="AP22" s="35">
        <f t="shared" ca="1" si="24"/>
        <v>93.511692657817321</v>
      </c>
      <c r="AQ22" s="35">
        <f t="shared" ca="1" si="24"/>
        <v>93.257391996283076</v>
      </c>
      <c r="AR22" s="35">
        <f t="shared" ca="1" si="24"/>
        <v>84.003222646622703</v>
      </c>
      <c r="AS22" s="35">
        <f t="shared" ca="1" si="24"/>
        <v>92.76709459734144</v>
      </c>
      <c r="AT22" s="35">
        <f t="shared" ca="1" si="24"/>
        <v>89.513560315176036</v>
      </c>
      <c r="AU22" s="35">
        <f t="shared" ca="1" si="24"/>
        <v>92.244945496143004</v>
      </c>
      <c r="AV22" s="35">
        <f t="shared" ca="1" si="24"/>
        <v>89.025501303019482</v>
      </c>
      <c r="AW22" s="35">
        <f t="shared" ca="1" si="24"/>
        <v>91.741562235896055</v>
      </c>
      <c r="AX22" s="35">
        <f t="shared" ca="1" si="24"/>
        <v>91.490577192351225</v>
      </c>
      <c r="AY22" s="35">
        <f t="shared" ca="1" si="24"/>
        <v>88.296834108670851</v>
      </c>
      <c r="AZ22" s="35">
        <f t="shared" ca="1" si="24"/>
        <v>90.990015427453073</v>
      </c>
      <c r="BA22" s="35">
        <f t="shared" ca="1" si="24"/>
        <v>87.813325907885201</v>
      </c>
      <c r="BB22" s="35">
        <f t="shared" ca="1" si="24"/>
        <v>90.491324979944309</v>
      </c>
      <c r="BC22" s="35">
        <f t="shared" ca="1" si="24"/>
        <v>90.242679090319854</v>
      </c>
      <c r="BD22" s="35">
        <f t="shared" ca="1" si="24"/>
        <v>81.285353160510823</v>
      </c>
      <c r="BE22" s="35">
        <f t="shared" ca="1" si="24"/>
        <v>89.763281224819451</v>
      </c>
      <c r="BF22" s="35">
        <f t="shared" ca="1" si="24"/>
        <v>86.612445712548293</v>
      </c>
      <c r="BG22" s="35">
        <f t="shared" ca="1" si="24"/>
        <v>89.252735367209183</v>
      </c>
      <c r="BH22" s="35">
        <f t="shared" ca="1" si="24"/>
        <v>86.13523027351448</v>
      </c>
      <c r="BI22" s="35">
        <f t="shared" ca="1" si="24"/>
        <v>88.760534031436094</v>
      </c>
      <c r="BJ22" s="35">
        <f t="shared" ca="1" si="24"/>
        <v>88.515122664376634</v>
      </c>
      <c r="BK22" s="35">
        <f t="shared" ca="1" si="24"/>
        <v>85.422744742666509</v>
      </c>
      <c r="BL22" s="35">
        <f t="shared" ca="1" si="24"/>
        <v>88.02567379508541</v>
      </c>
      <c r="BM22" s="35">
        <f t="shared" ca="1" si="24"/>
        <v>84.949968777826143</v>
      </c>
      <c r="BN22" s="35">
        <f t="shared" ca="1" si="24"/>
        <v>87.538050451683915</v>
      </c>
      <c r="BO22" s="35">
        <f t="shared" ca="1" si="24"/>
        <v>87.294920998999629</v>
      </c>
      <c r="BP22" s="35">
        <f t="shared" ca="1" si="24"/>
        <v>81.512177388842332</v>
      </c>
      <c r="BQ22" s="35">
        <f t="shared" ca="1" si="24"/>
        <v>86.899574140968582</v>
      </c>
      <c r="BR22" s="35">
        <f t="shared" ca="1" si="24"/>
        <v>83.854607545803248</v>
      </c>
      <c r="BS22" s="35">
        <f t="shared" ca="1" si="24"/>
        <v>86.408464924585672</v>
      </c>
      <c r="BT22" s="35">
        <f t="shared" ca="1" si="24"/>
        <v>83.388017984653942</v>
      </c>
      <c r="BU22" s="35">
        <f t="shared" ref="BU22:EF22" ca="1" si="25">SUM(BU20,BU13)</f>
        <v>85.927221180586329</v>
      </c>
      <c r="BV22" s="35">
        <f t="shared" ca="1" si="25"/>
        <v>85.687271787010516</v>
      </c>
      <c r="BW22" s="35">
        <f t="shared" ca="1" si="25"/>
        <v>82.691389817753077</v>
      </c>
      <c r="BX22" s="35">
        <f t="shared" ca="1" si="25"/>
        <v>85.208713331352087</v>
      </c>
      <c r="BY22" s="35">
        <f t="shared" ca="1" si="25"/>
        <v>82.229131378668868</v>
      </c>
      <c r="BZ22" s="35">
        <f t="shared" ca="1" si="25"/>
        <v>84.731935838579844</v>
      </c>
      <c r="CA22" s="35">
        <f t="shared" ca="1" si="25"/>
        <v>84.494212655457986</v>
      </c>
      <c r="CB22" s="35">
        <f t="shared" ca="1" si="25"/>
        <v>76.029188776360698</v>
      </c>
      <c r="CC22" s="35">
        <f t="shared" ca="1" si="25"/>
        <v>83.954086398563817</v>
      </c>
      <c r="CD22" s="35">
        <f t="shared" ca="1" si="25"/>
        <v>81.00182485817156</v>
      </c>
      <c r="CE22" s="35">
        <f t="shared" ca="1" si="25"/>
        <v>83.465901909607481</v>
      </c>
      <c r="CF22" s="35">
        <f t="shared" ca="1" si="25"/>
        <v>80.545506712144942</v>
      </c>
      <c r="CG22" s="35">
        <f t="shared" ca="1" si="25"/>
        <v>82.995249858690244</v>
      </c>
      <c r="CH22" s="35">
        <f t="shared" ca="1" si="25"/>
        <v>82.760579772911427</v>
      </c>
      <c r="CI22" s="35">
        <f t="shared" ca="1" si="25"/>
        <v>79.86420558892479</v>
      </c>
      <c r="CJ22" s="35">
        <f t="shared" ca="1" si="25"/>
        <v>82.292546964087904</v>
      </c>
      <c r="CK22" s="35">
        <f t="shared" ca="1" si="25"/>
        <v>79.41211203847655</v>
      </c>
      <c r="CL22" s="35">
        <f t="shared" ca="1" si="25"/>
        <v>81.826251304268951</v>
      </c>
      <c r="CM22" s="35">
        <f t="shared" ca="1" si="25"/>
        <v>81.593752661429193</v>
      </c>
      <c r="CN22" s="35">
        <f t="shared" ca="1" si="25"/>
        <v>73.487974105520891</v>
      </c>
      <c r="CO22" s="35">
        <f t="shared" ca="1" si="25"/>
        <v>81.145478318561629</v>
      </c>
      <c r="CP22" s="35">
        <f t="shared" ca="1" si="25"/>
        <v>78.289202664711468</v>
      </c>
      <c r="CQ22" s="35">
        <f t="shared" ca="1" si="25"/>
        <v>80.668065154863342</v>
      </c>
      <c r="CR22" s="35">
        <f t="shared" ca="1" si="25"/>
        <v>77.842950575280241</v>
      </c>
      <c r="CS22" s="35">
        <f t="shared" ca="1" si="25"/>
        <v>80.207793186723009</v>
      </c>
      <c r="CT22" s="35">
        <f t="shared" ca="1" si="25"/>
        <v>79.978297047826658</v>
      </c>
      <c r="CU22" s="35">
        <f t="shared" ca="1" si="25"/>
        <v>77.1766706087232</v>
      </c>
      <c r="CV22" s="35">
        <f t="shared" ca="1" si="25"/>
        <v>79.520580049945139</v>
      </c>
      <c r="CW22" s="35">
        <f t="shared" ca="1" si="25"/>
        <v>76.734539450345636</v>
      </c>
      <c r="CX22" s="35">
        <f t="shared" ca="1" si="25"/>
        <v>79.064557565060028</v>
      </c>
      <c r="CY22" s="35">
        <f t="shared" ca="1" si="25"/>
        <v>78.837179573933625</v>
      </c>
      <c r="CZ22" s="35">
        <f t="shared" ca="1" si="25"/>
        <v>71.002781689909796</v>
      </c>
      <c r="DA22" s="35">
        <f t="shared" ca="1" si="25"/>
        <v>78.398775131280431</v>
      </c>
      <c r="DB22" s="35">
        <f t="shared" ca="1" si="25"/>
        <v>75.636356255176594</v>
      </c>
      <c r="DC22" s="35">
        <f t="shared" ca="1" si="25"/>
        <v>77.931868925975948</v>
      </c>
      <c r="DD22" s="35">
        <f t="shared" ca="1" si="25"/>
        <v>75.199923142996568</v>
      </c>
      <c r="DE22" s="35">
        <f t="shared" ca="1" si="25"/>
        <v>77.481722230935802</v>
      </c>
      <c r="DF22" s="35">
        <f t="shared" ca="1" si="25"/>
        <v>77.257273012431313</v>
      </c>
      <c r="DG22" s="35">
        <f t="shared" ca="1" si="25"/>
        <v>74.548295546028129</v>
      </c>
      <c r="DH22" s="35">
        <f t="shared" ca="1" si="25"/>
        <v>76.809618526680424</v>
      </c>
      <c r="DI22" s="35">
        <f t="shared" ca="1" si="25"/>
        <v>74.1158821372631</v>
      </c>
      <c r="DJ22" s="35">
        <f t="shared" ca="1" si="25"/>
        <v>76.3636169201218</v>
      </c>
      <c r="DK22" s="35">
        <f t="shared" ca="1" si="25"/>
        <v>76.141233806976985</v>
      </c>
      <c r="DL22" s="35">
        <f t="shared" ca="1" si="25"/>
        <v>71.098592339605915</v>
      </c>
      <c r="DM22" s="35">
        <f t="shared" ca="1" si="25"/>
        <v>75.787785189460209</v>
      </c>
      <c r="DN22" s="35">
        <f t="shared" ca="1" si="25"/>
        <v>73.121883811443226</v>
      </c>
      <c r="DO22" s="35">
        <f t="shared" ca="1" si="25"/>
        <v>75.338560782111884</v>
      </c>
      <c r="DP22" s="35">
        <f t="shared" ca="1" si="25"/>
        <v>72.695079604914682</v>
      </c>
      <c r="DQ22" s="35">
        <f t="shared" ca="1" si="25"/>
        <v>74.898343522947314</v>
      </c>
      <c r="DR22" s="35">
        <f t="shared" ca="1" si="25"/>
        <v>74.678843732945936</v>
      </c>
      <c r="DS22" s="35">
        <f t="shared" ca="1" si="25"/>
        <v>72.057821336100176</v>
      </c>
      <c r="DT22" s="35">
        <f t="shared" ca="1" si="25"/>
        <v>74.241057626580485</v>
      </c>
      <c r="DU22" s="35">
        <f t="shared" ca="1" si="25"/>
        <v>71.634938354514929</v>
      </c>
      <c r="DV22" s="35">
        <f t="shared" ca="1" si="25"/>
        <v>73.804883897104943</v>
      </c>
      <c r="DW22" s="35">
        <f t="shared" ca="1" si="25"/>
        <v>73.587399584433797</v>
      </c>
      <c r="DX22" s="35">
        <f t="shared" ca="1" si="25"/>
        <v>66.194994065736779</v>
      </c>
      <c r="DY22" s="35">
        <f t="shared" ca="1" si="25"/>
        <v>73.085039044672868</v>
      </c>
      <c r="DZ22" s="35">
        <f t="shared" ca="1" si="25"/>
        <v>70.504153732074258</v>
      </c>
      <c r="EA22" s="35">
        <f t="shared" ca="1" si="25"/>
        <v>72.638378364658763</v>
      </c>
      <c r="EB22" s="35">
        <f t="shared" ca="1" si="25"/>
        <v>70.086640429116159</v>
      </c>
      <c r="EC22" s="35">
        <f t="shared" ca="1" si="25"/>
        <v>72.207741601477323</v>
      </c>
      <c r="ED22" s="35">
        <f t="shared" ca="1" si="25"/>
        <v>71.993017015845822</v>
      </c>
      <c r="EE22" s="35">
        <f t="shared" ca="1" si="25"/>
        <v>69.463245675970086</v>
      </c>
      <c r="EF22" s="35">
        <f t="shared" ca="1" si="25"/>
        <v>71.56475132971579</v>
      </c>
      <c r="EG22" s="35">
        <f t="shared" ref="EG22:GE22" ca="1" si="26">SUM(EG20,EG13)</f>
        <v>69.049556701332108</v>
      </c>
      <c r="EH22" s="35">
        <f t="shared" ca="1" si="26"/>
        <v>71.138058166993702</v>
      </c>
      <c r="EI22" s="35">
        <f t="shared" ca="1" si="26"/>
        <v>70.925299241691874</v>
      </c>
      <c r="EJ22" s="35">
        <f t="shared" ca="1" si="26"/>
        <v>63.86974413102638</v>
      </c>
      <c r="EK22" s="35">
        <f t="shared" ca="1" si="26"/>
        <v>70.51507241473945</v>
      </c>
      <c r="EL22" s="35">
        <f t="shared" ca="1" si="26"/>
        <v>68.021964518400551</v>
      </c>
      <c r="EM22" s="35">
        <f t="shared" ca="1" si="26"/>
        <v>0</v>
      </c>
      <c r="EN22" s="35">
        <f t="shared" ca="1" si="26"/>
        <v>0</v>
      </c>
      <c r="EO22" s="35">
        <f t="shared" ca="1" si="26"/>
        <v>0</v>
      </c>
      <c r="EP22" s="35">
        <f t="shared" ca="1" si="26"/>
        <v>0</v>
      </c>
      <c r="EQ22" s="35">
        <f t="shared" ca="1" si="26"/>
        <v>0</v>
      </c>
      <c r="ER22" s="35">
        <f t="shared" ca="1" si="26"/>
        <v>0</v>
      </c>
      <c r="ES22" s="35">
        <f t="shared" ca="1" si="26"/>
        <v>0</v>
      </c>
      <c r="ET22" s="35">
        <f t="shared" ca="1" si="26"/>
        <v>0</v>
      </c>
      <c r="EU22" s="35">
        <f t="shared" ca="1" si="26"/>
        <v>0</v>
      </c>
      <c r="EV22" s="35">
        <f t="shared" ca="1" si="26"/>
        <v>0</v>
      </c>
      <c r="EW22" s="35">
        <f t="shared" ca="1" si="26"/>
        <v>0</v>
      </c>
      <c r="EX22" s="35">
        <f t="shared" ca="1" si="26"/>
        <v>0</v>
      </c>
      <c r="EY22" s="35">
        <f t="shared" ca="1" si="26"/>
        <v>0</v>
      </c>
      <c r="EZ22" s="35">
        <f t="shared" ca="1" si="26"/>
        <v>0</v>
      </c>
      <c r="FA22" s="35">
        <f t="shared" ca="1" si="26"/>
        <v>0</v>
      </c>
      <c r="FB22" s="35">
        <f t="shared" ca="1" si="26"/>
        <v>0</v>
      </c>
      <c r="FC22" s="35">
        <f t="shared" ca="1" si="26"/>
        <v>0</v>
      </c>
      <c r="FD22" s="35">
        <f t="shared" ca="1" si="26"/>
        <v>0</v>
      </c>
      <c r="FE22" s="35">
        <f t="shared" ca="1" si="26"/>
        <v>0</v>
      </c>
      <c r="FF22" s="35">
        <f t="shared" ca="1" si="26"/>
        <v>0</v>
      </c>
      <c r="FG22" s="35">
        <f t="shared" ca="1" si="26"/>
        <v>0</v>
      </c>
      <c r="FH22" s="35">
        <f t="shared" ca="1" si="26"/>
        <v>0</v>
      </c>
      <c r="FI22" s="35">
        <f t="shared" ca="1" si="26"/>
        <v>0</v>
      </c>
      <c r="FJ22" s="35">
        <f t="shared" ca="1" si="26"/>
        <v>0</v>
      </c>
      <c r="FK22" s="35">
        <f t="shared" ca="1" si="26"/>
        <v>0</v>
      </c>
      <c r="FL22" s="35">
        <f t="shared" ca="1" si="26"/>
        <v>0</v>
      </c>
      <c r="FM22" s="35">
        <f t="shared" ca="1" si="26"/>
        <v>0</v>
      </c>
      <c r="FN22" s="35">
        <f t="shared" ca="1" si="26"/>
        <v>0</v>
      </c>
      <c r="FO22" s="35">
        <f t="shared" ca="1" si="26"/>
        <v>0</v>
      </c>
      <c r="FP22" s="35">
        <f t="shared" ca="1" si="26"/>
        <v>0</v>
      </c>
      <c r="FQ22" s="35">
        <f t="shared" ca="1" si="26"/>
        <v>0</v>
      </c>
      <c r="FR22" s="35">
        <f t="shared" ca="1" si="26"/>
        <v>0</v>
      </c>
      <c r="FS22" s="35">
        <f t="shared" ca="1" si="26"/>
        <v>0</v>
      </c>
      <c r="FT22" s="35">
        <f t="shared" ca="1" si="26"/>
        <v>0</v>
      </c>
      <c r="FU22" s="35">
        <f t="shared" ca="1" si="26"/>
        <v>0</v>
      </c>
      <c r="FV22" s="35">
        <f t="shared" ca="1" si="26"/>
        <v>0</v>
      </c>
      <c r="FW22" s="35">
        <f t="shared" ca="1" si="26"/>
        <v>0</v>
      </c>
      <c r="FX22" s="35">
        <f t="shared" ca="1" si="26"/>
        <v>0</v>
      </c>
      <c r="FY22" s="35">
        <f t="shared" ca="1" si="26"/>
        <v>0</v>
      </c>
      <c r="FZ22" s="35">
        <f t="shared" ca="1" si="26"/>
        <v>0</v>
      </c>
      <c r="GA22" s="35">
        <f t="shared" ca="1" si="26"/>
        <v>0</v>
      </c>
      <c r="GB22" s="35">
        <f t="shared" ca="1" si="26"/>
        <v>0</v>
      </c>
      <c r="GC22" s="35">
        <f t="shared" ca="1" si="26"/>
        <v>0</v>
      </c>
      <c r="GD22" s="35">
        <f t="shared" ca="1" si="26"/>
        <v>0</v>
      </c>
      <c r="GE22" s="35">
        <f t="shared" ca="1" si="26"/>
        <v>0</v>
      </c>
    </row>
    <row r="23" spans="4:187" x14ac:dyDescent="0.45">
      <c r="D23" s="23" t="s">
        <v>49</v>
      </c>
      <c r="H23" s="25">
        <f ca="1">IFERROR(H22/H$11, 0)</f>
        <v>0.66095890410958902</v>
      </c>
      <c r="I23" s="25">
        <f t="shared" ref="I23:BT23" ca="1" si="27">IFERROR(I22/I$11, 0)</f>
        <v>0.66055688253952549</v>
      </c>
      <c r="J23" s="25">
        <f t="shared" ca="1" si="27"/>
        <v>0.66009630388397877</v>
      </c>
      <c r="K23" s="25">
        <f t="shared" ca="1" si="27"/>
        <v>0.65966341834846765</v>
      </c>
      <c r="L23" s="25">
        <f t="shared" ca="1" si="27"/>
        <v>0.65922947226622264</v>
      </c>
      <c r="M23" s="25">
        <f t="shared" ca="1" si="27"/>
        <v>0.65879446292974619</v>
      </c>
      <c r="N23" s="25">
        <f t="shared" ca="1" si="27"/>
        <v>0.65835838762447874</v>
      </c>
      <c r="O23" s="25">
        <f t="shared" ca="1" si="27"/>
        <v>0.65792124362877824</v>
      </c>
      <c r="P23" s="25">
        <f t="shared" ca="1" si="27"/>
        <v>0.65748302821390459</v>
      </c>
      <c r="Q23" s="25">
        <f t="shared" ca="1" si="27"/>
        <v>0.65704373864399823</v>
      </c>
      <c r="R23" s="25">
        <f t="shared" ca="1" si="27"/>
        <v>0.65660337217606268</v>
      </c>
      <c r="S23" s="25">
        <f t="shared" ca="1" si="27"/>
        <v>0.65616192605994539</v>
      </c>
      <c r="T23" s="25">
        <f t="shared" ca="1" si="27"/>
        <v>0.65625021885652035</v>
      </c>
      <c r="U23" s="25">
        <f t="shared" ca="1" si="27"/>
        <v>0.6558225814099109</v>
      </c>
      <c r="V23" s="25">
        <f t="shared" ca="1" si="27"/>
        <v>0.65536433062249355</v>
      </c>
      <c r="W23" s="25">
        <f t="shared" ca="1" si="27"/>
        <v>0.65491975628023735</v>
      </c>
      <c r="X23" s="25">
        <f t="shared" ca="1" si="27"/>
        <v>0.65447409141875779</v>
      </c>
      <c r="Y23" s="25">
        <f t="shared" ca="1" si="27"/>
        <v>0.65402733325219986</v>
      </c>
      <c r="Z23" s="25">
        <f t="shared" ca="1" si="27"/>
        <v>0.65357947898744018</v>
      </c>
      <c r="AA23" s="25">
        <f t="shared" ca="1" si="27"/>
        <v>0.65313052582406661</v>
      </c>
      <c r="AB23" s="25">
        <f t="shared" ca="1" si="27"/>
        <v>0.65268047095435922</v>
      </c>
      <c r="AC23" s="25">
        <f t="shared" ca="1" si="27"/>
        <v>0.65222931156327102</v>
      </c>
      <c r="AD23" s="25">
        <f t="shared" ca="1" si="27"/>
        <v>0.65177704482840959</v>
      </c>
      <c r="AE23" s="25">
        <f t="shared" ca="1" si="27"/>
        <v>0.65132366792001584</v>
      </c>
      <c r="AF23" s="25">
        <f t="shared" ca="1" si="27"/>
        <v>0.65032361410505835</v>
      </c>
      <c r="AG23" s="25">
        <f t="shared" ca="1" si="27"/>
        <v>0.64989725189762348</v>
      </c>
      <c r="AH23" s="25">
        <f t="shared" ca="1" si="27"/>
        <v>0.64940878431432747</v>
      </c>
      <c r="AI23" s="25">
        <f t="shared" ca="1" si="27"/>
        <v>0.64894968389349073</v>
      </c>
      <c r="AJ23" s="25">
        <f t="shared" ca="1" si="27"/>
        <v>0.64848945595852281</v>
      </c>
      <c r="AK23" s="25">
        <f t="shared" ca="1" si="27"/>
        <v>0.64802809762718627</v>
      </c>
      <c r="AL23" s="25">
        <f t="shared" ca="1" si="27"/>
        <v>0.64756560600972146</v>
      </c>
      <c r="AM23" s="25">
        <f t="shared" ca="1" si="27"/>
        <v>0.64710197820882431</v>
      </c>
      <c r="AN23" s="25">
        <f t="shared" ca="1" si="27"/>
        <v>0.6466372113196287</v>
      </c>
      <c r="AO23" s="25">
        <f t="shared" ca="1" si="27"/>
        <v>0.64617130242968512</v>
      </c>
      <c r="AP23" s="25">
        <f t="shared" ca="1" si="27"/>
        <v>0.64570424861894116</v>
      </c>
      <c r="AQ23" s="25">
        <f t="shared" ca="1" si="27"/>
        <v>0.64523604695972181</v>
      </c>
      <c r="AR23" s="25">
        <f t="shared" ca="1" si="27"/>
        <v>0.64476669451670832</v>
      </c>
      <c r="AS23" s="25">
        <f t="shared" ca="1" si="27"/>
        <v>0.64432759137774531</v>
      </c>
      <c r="AT23" s="25">
        <f t="shared" ca="1" si="27"/>
        <v>0.64382452549968983</v>
      </c>
      <c r="AU23" s="25">
        <f t="shared" ca="1" si="27"/>
        <v>0.64335170301665079</v>
      </c>
      <c r="AV23" s="25">
        <f t="shared" ca="1" si="27"/>
        <v>0.64287771793170889</v>
      </c>
      <c r="AW23" s="25">
        <f t="shared" ca="1" si="27"/>
        <v>0.64240256727102751</v>
      </c>
      <c r="AX23" s="25">
        <f t="shared" ca="1" si="27"/>
        <v>0.64192624805300413</v>
      </c>
      <c r="AY23" s="25">
        <f t="shared" ca="1" si="27"/>
        <v>0.64144875728825124</v>
      </c>
      <c r="AZ23" s="25">
        <f t="shared" ca="1" si="27"/>
        <v>0.64097009197957522</v>
      </c>
      <c r="BA23" s="25">
        <f t="shared" ca="1" si="27"/>
        <v>0.64049024912195651</v>
      </c>
      <c r="BB23" s="25">
        <f t="shared" ca="1" si="27"/>
        <v>0.64000922570252805</v>
      </c>
      <c r="BC23" s="25">
        <f t="shared" ca="1" si="27"/>
        <v>0.63952701870055473</v>
      </c>
      <c r="BD23" s="25">
        <f t="shared" ca="1" si="27"/>
        <v>0.63904362508741341</v>
      </c>
      <c r="BE23" s="25">
        <f t="shared" ca="1" si="27"/>
        <v>0.6385913844495531</v>
      </c>
      <c r="BF23" s="25">
        <f t="shared" ca="1" si="27"/>
        <v>0.63807326587356505</v>
      </c>
      <c r="BG23" s="25">
        <f t="shared" ca="1" si="27"/>
        <v>0.63758629417598101</v>
      </c>
      <c r="BH23" s="25">
        <f t="shared" ca="1" si="27"/>
        <v>0.63709812367343244</v>
      </c>
      <c r="BI23" s="25">
        <f t="shared" ca="1" si="27"/>
        <v>0.6366087512975398</v>
      </c>
      <c r="BJ23" s="25">
        <f t="shared" ca="1" si="27"/>
        <v>0.63611817397190917</v>
      </c>
      <c r="BK23" s="25">
        <f t="shared" ca="1" si="27"/>
        <v>0.63562638861211185</v>
      </c>
      <c r="BL23" s="25">
        <f t="shared" ca="1" si="27"/>
        <v>0.63513339212566133</v>
      </c>
      <c r="BM23" s="25">
        <f t="shared" ca="1" si="27"/>
        <v>0.63463918141199427</v>
      </c>
      <c r="BN23" s="25">
        <f t="shared" ca="1" si="27"/>
        <v>0.63414375336244755</v>
      </c>
      <c r="BO23" s="25">
        <f t="shared" ca="1" si="27"/>
        <v>0.63364710486023801</v>
      </c>
      <c r="BP23" s="25">
        <f t="shared" ca="1" si="27"/>
        <v>0.63374172121546624</v>
      </c>
      <c r="BQ23" s="25">
        <f t="shared" ca="1" si="27"/>
        <v>0.63326059699671144</v>
      </c>
      <c r="BR23" s="25">
        <f t="shared" ca="1" si="27"/>
        <v>0.63274502445861058</v>
      </c>
      <c r="BS23" s="25">
        <f t="shared" ca="1" si="27"/>
        <v>0.63224483320175728</v>
      </c>
      <c r="BT23" s="25">
        <f t="shared" ca="1" si="27"/>
        <v>0.63174340916324756</v>
      </c>
      <c r="BU23" s="25">
        <f t="shared" ref="BU23:EF23" ca="1" si="28">IFERROR(BU22/BU$11, 0)</f>
        <v>0.63124074918577278</v>
      </c>
      <c r="BV23" s="25">
        <f t="shared" ca="1" si="28"/>
        <v>0.63073685010377534</v>
      </c>
      <c r="BW23" s="25">
        <f t="shared" ca="1" si="28"/>
        <v>0.63023170874342649</v>
      </c>
      <c r="BX23" s="25">
        <f t="shared" ca="1" si="28"/>
        <v>0.629725321922605</v>
      </c>
      <c r="BY23" s="25">
        <f t="shared" ca="1" si="28"/>
        <v>0.62921768645087495</v>
      </c>
      <c r="BZ23" s="25">
        <f t="shared" ca="1" si="28"/>
        <v>0.62870879912946387</v>
      </c>
      <c r="CA23" s="25">
        <f t="shared" ca="1" si="28"/>
        <v>0.62819865675124054</v>
      </c>
      <c r="CB23" s="25">
        <f t="shared" ca="1" si="28"/>
        <v>0.62707818009001048</v>
      </c>
      <c r="CC23" s="25">
        <f t="shared" ca="1" si="28"/>
        <v>0.626598423921786</v>
      </c>
      <c r="CD23" s="25">
        <f t="shared" ca="1" si="28"/>
        <v>0.62604877849519991</v>
      </c>
      <c r="CE23" s="25">
        <f t="shared" ca="1" si="28"/>
        <v>0.62553217215774848</v>
      </c>
      <c r="CF23" s="25">
        <f t="shared" ca="1" si="28"/>
        <v>0.62501429111888684</v>
      </c>
      <c r="CG23" s="25">
        <f t="shared" ca="1" si="28"/>
        <v>0.6244951321119423</v>
      </c>
      <c r="CH23" s="25">
        <f t="shared" ca="1" si="28"/>
        <v>0.62397469186170407</v>
      </c>
      <c r="CI23" s="25">
        <f t="shared" ca="1" si="28"/>
        <v>0.62345296708440179</v>
      </c>
      <c r="CJ23" s="25">
        <f t="shared" ca="1" si="28"/>
        <v>0.62292995448768251</v>
      </c>
      <c r="CK23" s="25">
        <f t="shared" ca="1" si="28"/>
        <v>0.62240565077058763</v>
      </c>
      <c r="CL23" s="25">
        <f t="shared" ca="1" si="28"/>
        <v>0.62188005262353108</v>
      </c>
      <c r="CM23" s="25">
        <f t="shared" ca="1" si="28"/>
        <v>0.6213531567282754</v>
      </c>
      <c r="CN23" s="25">
        <f t="shared" ca="1" si="28"/>
        <v>0.62082495975791019</v>
      </c>
      <c r="CO23" s="25">
        <f t="shared" ca="1" si="28"/>
        <v>0.62033079911757194</v>
      </c>
      <c r="CP23" s="25">
        <f t="shared" ca="1" si="28"/>
        <v>0.6197646492407024</v>
      </c>
      <c r="CQ23" s="25">
        <f t="shared" ca="1" si="28"/>
        <v>0.61923252899646386</v>
      </c>
      <c r="CR23" s="25">
        <f t="shared" ca="1" si="28"/>
        <v>0.61869909428227809</v>
      </c>
      <c r="CS23" s="25">
        <f t="shared" ca="1" si="28"/>
        <v>0.61816434172752166</v>
      </c>
      <c r="CT23" s="25">
        <f t="shared" ca="1" si="28"/>
        <v>0.61762826795275938</v>
      </c>
      <c r="CU23" s="25">
        <f t="shared" ca="1" si="28"/>
        <v>0.61709086956972092</v>
      </c>
      <c r="CV23" s="25">
        <f t="shared" ca="1" si="28"/>
        <v>0.61655214318127749</v>
      </c>
      <c r="CW23" s="25">
        <f t="shared" ca="1" si="28"/>
        <v>0.61601208538141883</v>
      </c>
      <c r="CX23" s="25">
        <f t="shared" ca="1" si="28"/>
        <v>0.61547069275522859</v>
      </c>
      <c r="CY23" s="25">
        <f t="shared" ca="1" si="28"/>
        <v>0.61492796187886234</v>
      </c>
      <c r="CZ23" s="25">
        <f t="shared" ca="1" si="28"/>
        <v>0.61438388931952315</v>
      </c>
      <c r="DA23" s="25">
        <f t="shared" ca="1" si="28"/>
        <v>0.61387487473184021</v>
      </c>
      <c r="DB23" s="25">
        <f t="shared" ca="1" si="28"/>
        <v>0.61329170537583444</v>
      </c>
      <c r="DC23" s="25">
        <f t="shared" ca="1" si="28"/>
        <v>0.61274358708091592</v>
      </c>
      <c r="DD23" s="25">
        <f t="shared" ca="1" si="28"/>
        <v>0.61219411328183981</v>
      </c>
      <c r="DE23" s="25">
        <f t="shared" ca="1" si="28"/>
        <v>0.61164328050069094</v>
      </c>
      <c r="DF23" s="25">
        <f t="shared" ca="1" si="28"/>
        <v>0.6110910852504603</v>
      </c>
      <c r="DG23" s="25">
        <f t="shared" ca="1" si="28"/>
        <v>0.61053752403501893</v>
      </c>
      <c r="DH23" s="25">
        <f t="shared" ca="1" si="28"/>
        <v>0.60998259334909544</v>
      </c>
      <c r="DI23" s="25">
        <f t="shared" ca="1" si="28"/>
        <v>0.60942628967825019</v>
      </c>
      <c r="DJ23" s="25">
        <f t="shared" ca="1" si="28"/>
        <v>0.6088686094988528</v>
      </c>
      <c r="DK23" s="25">
        <f t="shared" ca="1" si="28"/>
        <v>0.60830954927805703</v>
      </c>
      <c r="DL23" s="25">
        <f t="shared" ca="1" si="28"/>
        <v>0.6084109931637387</v>
      </c>
      <c r="DM23" s="25">
        <f t="shared" ca="1" si="28"/>
        <v>0.60786939613593083</v>
      </c>
      <c r="DN23" s="25">
        <f t="shared" ca="1" si="28"/>
        <v>0.6072890145041655</v>
      </c>
      <c r="DO23" s="25">
        <f t="shared" ca="1" si="28"/>
        <v>0.60672594127053725</v>
      </c>
      <c r="DP23" s="25">
        <f t="shared" ca="1" si="28"/>
        <v>0.60616147401143639</v>
      </c>
      <c r="DQ23" s="25">
        <f t="shared" ca="1" si="28"/>
        <v>0.60559560914801336</v>
      </c>
      <c r="DR23" s="25">
        <f t="shared" ca="1" si="28"/>
        <v>0.60502834309205733</v>
      </c>
      <c r="DS23" s="25">
        <f t="shared" ca="1" si="28"/>
        <v>0.60445967224597119</v>
      </c>
      <c r="DT23" s="25">
        <f t="shared" ca="1" si="28"/>
        <v>0.60388959300274592</v>
      </c>
      <c r="DU23" s="25">
        <f t="shared" ca="1" si="28"/>
        <v>0.60331810174593681</v>
      </c>
      <c r="DV23" s="25">
        <f t="shared" ca="1" si="28"/>
        <v>0.60274519484963773</v>
      </c>
      <c r="DW23" s="25">
        <f t="shared" ca="1" si="28"/>
        <v>0.60217086867845693</v>
      </c>
      <c r="DX23" s="25">
        <f t="shared" ca="1" si="28"/>
        <v>0.60091455827129248</v>
      </c>
      <c r="DY23" s="25">
        <f t="shared" ca="1" si="28"/>
        <v>0.600374429678318</v>
      </c>
      <c r="DZ23" s="25">
        <f t="shared" ca="1" si="28"/>
        <v>0.59975561017784251</v>
      </c>
      <c r="EA23" s="25">
        <f t="shared" ca="1" si="28"/>
        <v>0.59917398121243703</v>
      </c>
      <c r="EB23" s="25">
        <f t="shared" ca="1" si="28"/>
        <v>0.59859091071340398</v>
      </c>
      <c r="EC23" s="25">
        <f t="shared" ca="1" si="28"/>
        <v>0.59800639497778918</v>
      </c>
      <c r="ED23" s="25">
        <f t="shared" ca="1" si="28"/>
        <v>0.59742043029294956</v>
      </c>
      <c r="EE23" s="25">
        <f t="shared" ca="1" si="28"/>
        <v>0.59683301293652724</v>
      </c>
      <c r="EF23" s="25">
        <f t="shared" ca="1" si="28"/>
        <v>0.59624413917642372</v>
      </c>
      <c r="EG23" s="25">
        <f t="shared" ref="EG23:GE23" ca="1" si="29">IFERROR(EG22/EG$11, 0)</f>
        <v>0.59565380527077449</v>
      </c>
      <c r="EH23" s="25">
        <f t="shared" ca="1" si="29"/>
        <v>0.59506200746792248</v>
      </c>
      <c r="EI23" s="25">
        <f t="shared" ca="1" si="29"/>
        <v>0.59446874200639355</v>
      </c>
      <c r="EJ23" s="25">
        <f t="shared" ca="1" si="29"/>
        <v>0.59387400511486921</v>
      </c>
      <c r="EK23" s="25">
        <f t="shared" ca="1" si="29"/>
        <v>0.59331758645709032</v>
      </c>
      <c r="EL23" s="25">
        <f t="shared" ca="1" si="29"/>
        <v>0.59268010190718634</v>
      </c>
      <c r="EM23" s="25">
        <f t="shared" ca="1" si="29"/>
        <v>0</v>
      </c>
      <c r="EN23" s="25">
        <f t="shared" ca="1" si="29"/>
        <v>0</v>
      </c>
      <c r="EO23" s="25">
        <f t="shared" ca="1" si="29"/>
        <v>0</v>
      </c>
      <c r="EP23" s="25">
        <f t="shared" ca="1" si="29"/>
        <v>0</v>
      </c>
      <c r="EQ23" s="25">
        <f t="shared" ca="1" si="29"/>
        <v>0</v>
      </c>
      <c r="ER23" s="25">
        <f t="shared" ca="1" si="29"/>
        <v>0</v>
      </c>
      <c r="ES23" s="25">
        <f t="shared" ca="1" si="29"/>
        <v>0</v>
      </c>
      <c r="ET23" s="25">
        <f t="shared" ca="1" si="29"/>
        <v>0</v>
      </c>
      <c r="EU23" s="25">
        <f t="shared" ca="1" si="29"/>
        <v>0</v>
      </c>
      <c r="EV23" s="25">
        <f t="shared" ca="1" si="29"/>
        <v>0</v>
      </c>
      <c r="EW23" s="25">
        <f t="shared" ca="1" si="29"/>
        <v>0</v>
      </c>
      <c r="EX23" s="25">
        <f t="shared" ca="1" si="29"/>
        <v>0</v>
      </c>
      <c r="EY23" s="25">
        <f t="shared" ca="1" si="29"/>
        <v>0</v>
      </c>
      <c r="EZ23" s="25">
        <f t="shared" ca="1" si="29"/>
        <v>0</v>
      </c>
      <c r="FA23" s="25">
        <f t="shared" ca="1" si="29"/>
        <v>0</v>
      </c>
      <c r="FB23" s="25">
        <f t="shared" ca="1" si="29"/>
        <v>0</v>
      </c>
      <c r="FC23" s="25">
        <f t="shared" ca="1" si="29"/>
        <v>0</v>
      </c>
      <c r="FD23" s="25">
        <f t="shared" ca="1" si="29"/>
        <v>0</v>
      </c>
      <c r="FE23" s="25">
        <f t="shared" ca="1" si="29"/>
        <v>0</v>
      </c>
      <c r="FF23" s="25">
        <f t="shared" ca="1" si="29"/>
        <v>0</v>
      </c>
      <c r="FG23" s="25">
        <f t="shared" ca="1" si="29"/>
        <v>0</v>
      </c>
      <c r="FH23" s="25">
        <f t="shared" ca="1" si="29"/>
        <v>0</v>
      </c>
      <c r="FI23" s="25">
        <f t="shared" ca="1" si="29"/>
        <v>0</v>
      </c>
      <c r="FJ23" s="25">
        <f t="shared" ca="1" si="29"/>
        <v>0</v>
      </c>
      <c r="FK23" s="25">
        <f t="shared" ca="1" si="29"/>
        <v>0</v>
      </c>
      <c r="FL23" s="25">
        <f t="shared" ca="1" si="29"/>
        <v>0</v>
      </c>
      <c r="FM23" s="25">
        <f t="shared" ca="1" si="29"/>
        <v>0</v>
      </c>
      <c r="FN23" s="25">
        <f t="shared" ca="1" si="29"/>
        <v>0</v>
      </c>
      <c r="FO23" s="25">
        <f t="shared" ca="1" si="29"/>
        <v>0</v>
      </c>
      <c r="FP23" s="25">
        <f t="shared" ca="1" si="29"/>
        <v>0</v>
      </c>
      <c r="FQ23" s="25">
        <f t="shared" ca="1" si="29"/>
        <v>0</v>
      </c>
      <c r="FR23" s="25">
        <f t="shared" ca="1" si="29"/>
        <v>0</v>
      </c>
      <c r="FS23" s="25">
        <f t="shared" ca="1" si="29"/>
        <v>0</v>
      </c>
      <c r="FT23" s="25">
        <f t="shared" ca="1" si="29"/>
        <v>0</v>
      </c>
      <c r="FU23" s="25">
        <f t="shared" ca="1" si="29"/>
        <v>0</v>
      </c>
      <c r="FV23" s="25">
        <f t="shared" ca="1" si="29"/>
        <v>0</v>
      </c>
      <c r="FW23" s="25">
        <f t="shared" ca="1" si="29"/>
        <v>0</v>
      </c>
      <c r="FX23" s="25">
        <f t="shared" ca="1" si="29"/>
        <v>0</v>
      </c>
      <c r="FY23" s="25">
        <f t="shared" ca="1" si="29"/>
        <v>0</v>
      </c>
      <c r="FZ23" s="25">
        <f t="shared" ca="1" si="29"/>
        <v>0</v>
      </c>
      <c r="GA23" s="25">
        <f t="shared" ca="1" si="29"/>
        <v>0</v>
      </c>
      <c r="GB23" s="25">
        <f t="shared" ca="1" si="29"/>
        <v>0</v>
      </c>
      <c r="GC23" s="25">
        <f t="shared" ca="1" si="29"/>
        <v>0</v>
      </c>
      <c r="GD23" s="25">
        <f t="shared" ca="1" si="29"/>
        <v>0</v>
      </c>
      <c r="GE23" s="25">
        <f t="shared" ca="1" si="29"/>
        <v>0</v>
      </c>
    </row>
    <row r="25" spans="4:187" x14ac:dyDescent="0.45">
      <c r="D25" s="10" t="s">
        <v>60</v>
      </c>
      <c r="H25" s="35">
        <f ca="1">IF(H2&gt;EOMONTH(Assumptions!$P$9, 0),0,H127)</f>
        <v>-1.8423470126248342</v>
      </c>
      <c r="I25" s="35">
        <f ca="1">IF(I2&gt;EOMONTH(Assumptions!$P$9, 0),0,I127)</f>
        <v>-2.3611086912630079</v>
      </c>
      <c r="J25" s="35">
        <f ca="1">IF(J2&gt;EOMONTH(Assumptions!$P$9, 0),0,J127)</f>
        <v>-2.3176088758246989</v>
      </c>
      <c r="K25" s="35">
        <f ca="1">IF(K2&gt;EOMONTH(Assumptions!$P$9, 0),0,K127)</f>
        <v>-2.2749104779366141</v>
      </c>
      <c r="L25" s="35">
        <f ca="1">IF(L2&gt;EOMONTH(Assumptions!$P$9, 0),0,L127)</f>
        <v>-4.075345745331294</v>
      </c>
      <c r="M25" s="35">
        <f ca="1">IF(M2&gt;EOMONTH(Assumptions!$P$9, 0),0,M127)</f>
        <v>-4.0002637347380494</v>
      </c>
      <c r="N25" s="35">
        <f ca="1">IF(N2&gt;EOMONTH(Assumptions!$P$9, 0),0,N127)</f>
        <v>-3.9265649953239885</v>
      </c>
      <c r="O25" s="35">
        <f ca="1">IF(O2&gt;EOMONTH(Assumptions!$P$9, 0),0,O127)</f>
        <v>-3.8542240424338647</v>
      </c>
      <c r="P25" s="35">
        <f ca="1">IF(P2&gt;EOMONTH(Assumptions!$P$9, 0),0,P127)</f>
        <v>-3.7832158609282165</v>
      </c>
      <c r="Q25" s="35">
        <f ca="1">IF(Q2&gt;EOMONTH(Assumptions!$P$9, 0),0,Q127)</f>
        <v>-4.8189241041081576</v>
      </c>
      <c r="R25" s="35">
        <f ca="1">IF(R2&gt;EOMONTH(Assumptions!$P$9, 0),0,R127)</f>
        <v>-4.7301427998354626</v>
      </c>
      <c r="S25" s="35">
        <f ca="1">IF(S2&gt;EOMONTH(Assumptions!$P$9, 0),0,S127)</f>
        <v>-4.6429971552698062</v>
      </c>
      <c r="T25" s="35">
        <f ca="1">IF(T2&gt;EOMONTH(Assumptions!$P$9, 0),0,T127)</f>
        <v>-4.557457035883437</v>
      </c>
      <c r="U25" s="35">
        <f ca="1">IF(U2&gt;EOMONTH(Assumptions!$P$9, 0),0,U127)</f>
        <v>-4.4734928623311783</v>
      </c>
      <c r="V25" s="35">
        <f ca="1">IF(V2&gt;EOMONTH(Assumptions!$P$9, 0),0,V127)</f>
        <v>-4.3910756002220346</v>
      </c>
      <c r="W25" s="35">
        <f ca="1">IF(W2&gt;EOMONTH(Assumptions!$P$9, 0),0,W127)</f>
        <v>-4.3101767500792461</v>
      </c>
      <c r="X25" s="35">
        <f ca="1">IF(X2&gt;EOMONTH(Assumptions!$P$9, 0),0,X127)</f>
        <v>-4.2307683374853111</v>
      </c>
      <c r="Y25" s="35">
        <f ca="1">IF(Y2&gt;EOMONTH(Assumptions!$P$9, 0),0,Y127)</f>
        <v>-4.1528229034085733</v>
      </c>
      <c r="Z25" s="35">
        <f ca="1">IF(Z2&gt;EOMONTH(Assumptions!$P$9, 0),0,Z127)</f>
        <v>-4.0763134947080255</v>
      </c>
      <c r="AA25" s="35">
        <f ca="1">IF(AA2&gt;EOMONTH(Assumptions!$P$9, 0),0,AA127)</f>
        <v>-4.001213654813049</v>
      </c>
      <c r="AB25" s="35">
        <f ca="1">IF(AB2&gt;EOMONTH(Assumptions!$P$9, 0),0,AB127)</f>
        <v>-3.927497414574864</v>
      </c>
      <c r="AC25" s="35">
        <f ca="1">IF(AC2&gt;EOMONTH(Assumptions!$P$9, 0),0,AC127)</f>
        <v>-5.6974862959113599</v>
      </c>
      <c r="AD25" s="35">
        <f ca="1">IF(AD2&gt;EOMONTH(Assumptions!$P$9, 0),0,AD127)</f>
        <v>-5.5925188273439286</v>
      </c>
      <c r="AE25" s="35">
        <f ca="1">IF(AE2&gt;EOMONTH(Assumptions!$P$9, 0),0,AE127)</f>
        <v>-5.4894852237978755</v>
      </c>
      <c r="AF25" s="35">
        <f ca="1">IF(AF2&gt;EOMONTH(Assumptions!$P$9, 0),0,AF127)</f>
        <v>-5.3883498567687536</v>
      </c>
      <c r="AG25" s="35">
        <f ca="1">IF(AG2&gt;EOMONTH(Assumptions!$P$9, 0),0,AG127)</f>
        <v>-5.2890777541528005</v>
      </c>
      <c r="AH25" s="35">
        <f ca="1">IF(AH2&gt;EOMONTH(Assumptions!$P$9, 0),0,AH127)</f>
        <v>-5.1916345881537609</v>
      </c>
      <c r="AI25" s="35">
        <f ca="1">IF(AI2&gt;EOMONTH(Assumptions!$P$9, 0),0,AI127)</f>
        <v>-5.0959866634125133</v>
      </c>
      <c r="AJ25" s="35">
        <f ca="1">IF(AJ2&gt;EOMONTH(Assumptions!$P$9, 0),0,AJ127)</f>
        <v>-5.0021009053553724</v>
      </c>
      <c r="AK25" s="35">
        <f ca="1">IF(AK2&gt;EOMONTH(Assumptions!$P$9, 0),0,AK127)</f>
        <v>-4.9099448487570783</v>
      </c>
      <c r="AL25" s="35">
        <f ca="1">IF(AL2&gt;EOMONTH(Assumptions!$P$9, 0),0,AL127)</f>
        <v>-4.8194866265144753</v>
      </c>
      <c r="AM25" s="35">
        <f ca="1">IF(AM2&gt;EOMONTH(Assumptions!$P$9, 0),0,AM127)</f>
        <v>-4.7306949586270326</v>
      </c>
      <c r="AN25" s="35">
        <f ca="1">IF(AN2&gt;EOMONTH(Assumptions!$P$9, 0),0,AN127)</f>
        <v>-4.6435391413803737</v>
      </c>
      <c r="AO25" s="35">
        <f ca="1">IF(AO2&gt;EOMONTH(Assumptions!$P$9, 0),0,AO127)</f>
        <v>-6.4003360493539212</v>
      </c>
      <c r="AP25" s="35">
        <f ca="1">IF(AP2&gt;EOMONTH(Assumptions!$P$9, 0),0,AP127)</f>
        <v>-6.2824196493506985</v>
      </c>
      <c r="AQ25" s="35">
        <f ca="1">IF(AQ2&gt;EOMONTH(Assumptions!$P$9, 0),0,AQ127)</f>
        <v>-6.1666756786203312</v>
      </c>
      <c r="AR25" s="35">
        <f ca="1">IF(AR2&gt;EOMONTH(Assumptions!$P$9, 0),0,AR127)</f>
        <v>-6.0530641134770073</v>
      </c>
      <c r="AS25" s="35">
        <f ca="1">IF(AS2&gt;EOMONTH(Assumptions!$P$9, 0),0,AS127)</f>
        <v>-5.9415456676100975</v>
      </c>
      <c r="AT25" s="35">
        <f ca="1">IF(AT2&gt;EOMONTH(Assumptions!$P$9, 0),0,AT127)</f>
        <v>-5.8320817784991421</v>
      </c>
      <c r="AU25" s="35">
        <f ca="1">IF(AU2&gt;EOMONTH(Assumptions!$P$9, 0),0,AU127)</f>
        <v>-5.7246345940791263</v>
      </c>
      <c r="AV25" s="35">
        <f ca="1">IF(AV2&gt;EOMONTH(Assumptions!$P$9, 0),0,AV127)</f>
        <v>-5.6191669596514213</v>
      </c>
      <c r="AW25" s="35">
        <f ca="1">IF(AW2&gt;EOMONTH(Assumptions!$P$9, 0),0,AW127)</f>
        <v>-5.5156424050358819</v>
      </c>
      <c r="AX25" s="35">
        <f ca="1">IF(AX2&gt;EOMONTH(Assumptions!$P$9, 0),0,AX127)</f>
        <v>-5.4140251319596349</v>
      </c>
      <c r="AY25" s="35">
        <f ca="1">IF(AY2&gt;EOMONTH(Assumptions!$P$9, 0),0,AY127)</f>
        <v>-5.3142800016782186</v>
      </c>
      <c r="AZ25" s="35">
        <f ca="1">IF(AZ2&gt;EOMONTH(Assumptions!$P$9, 0),0,AZ127)</f>
        <v>-5.2163725228247806</v>
      </c>
      <c r="BA25" s="35">
        <f ca="1">IF(BA2&gt;EOMONTH(Assumptions!$P$9, 0),0,BA127)</f>
        <v>-6.9626158521079704</v>
      </c>
      <c r="BB25" s="35">
        <f ca="1">IF(BB2&gt;EOMONTH(Assumptions!$P$9, 0),0,BB127)</f>
        <v>-6.8343403069561166</v>
      </c>
      <c r="BC25" s="35">
        <f ca="1">IF(BC2&gt;EOMONTH(Assumptions!$P$9, 0),0,BC127)</f>
        <v>-6.7084280424782952</v>
      </c>
      <c r="BD25" s="35">
        <f ca="1">IF(BD2&gt;EOMONTH(Assumptions!$P$9, 0),0,BD127)</f>
        <v>-6.5848355188436098</v>
      </c>
      <c r="BE25" s="35">
        <f ca="1">IF(BE2&gt;EOMONTH(Assumptions!$P$9, 0),0,BE127)</f>
        <v>-6.4635199983759355</v>
      </c>
      <c r="BF25" s="35">
        <f ca="1">IF(BF2&gt;EOMONTH(Assumptions!$P$9, 0),0,BF127)</f>
        <v>-6.344439530775448</v>
      </c>
      <c r="BG25" s="35">
        <f ca="1">IF(BG2&gt;EOMONTH(Assumptions!$P$9, 0),0,BG127)</f>
        <v>-6.2275529386124173</v>
      </c>
      <c r="BH25" s="35">
        <f ca="1">IF(BH2&gt;EOMONTH(Assumptions!$P$9, 0),0,BH127)</f>
        <v>-6.1128198030882617</v>
      </c>
      <c r="BI25" s="35">
        <f ca="1">IF(BI2&gt;EOMONTH(Assumptions!$P$9, 0),0,BI127)</f>
        <v>-6.0002004500589257</v>
      </c>
      <c r="BJ25" s="35">
        <f ca="1">IF(BJ2&gt;EOMONTH(Assumptions!$P$9, 0),0,BJ127)</f>
        <v>-5.8896559363157639</v>
      </c>
      <c r="BK25" s="35">
        <f ca="1">IF(BK2&gt;EOMONTH(Assumptions!$P$9, 0),0,BK127)</f>
        <v>-5.7811480361191689</v>
      </c>
      <c r="BL25" s="35">
        <f ca="1">IF(BL2&gt;EOMONTH(Assumptions!$P$9, 0),0,BL127)</f>
        <v>-5.6746392279803075</v>
      </c>
      <c r="BM25" s="35">
        <f ca="1">IF(BM2&gt;EOMONTH(Assumptions!$P$9, 0),0,BM127)</f>
        <v>-79.263973186679735</v>
      </c>
      <c r="BN25" s="35">
        <f ca="1">IF(BN2&gt;EOMONTH(Assumptions!$P$9, 0),0,BN127)</f>
        <v>-77.803655744587203</v>
      </c>
      <c r="BO25" s="35">
        <f ca="1">IF(BO2&gt;EOMONTH(Assumptions!$P$9, 0),0,BO127)</f>
        <v>-76.370242417263881</v>
      </c>
      <c r="BP25" s="35">
        <f ca="1">IF(BP2&gt;EOMONTH(Assumptions!$P$9, 0),0,BP127)</f>
        <v>-74.963237537555088</v>
      </c>
      <c r="BQ25" s="35">
        <f ca="1">IF(BQ2&gt;EOMONTH(Assumptions!$P$9, 0),0,BQ127)</f>
        <v>-73.582154570215081</v>
      </c>
      <c r="BR25" s="35">
        <f ca="1">IF(BR2&gt;EOMONTH(Assumptions!$P$9, 0),0,BR127)</f>
        <v>-72.226515943665731</v>
      </c>
      <c r="BS25" s="35">
        <f ca="1">IF(BS2&gt;EOMONTH(Assumptions!$P$9, 0),0,BS127)</f>
        <v>-70.895852884854605</v>
      </c>
      <c r="BT25" s="35">
        <f ca="1">IF(BT2&gt;EOMONTH(Assumptions!$P$9, 0),0,BT127)</f>
        <v>-69.589705257155586</v>
      </c>
      <c r="BU25" s="35">
        <f ca="1">IF(BU2&gt;EOMONTH(Assumptions!$P$9, 0),0,BU127)</f>
        <v>-68.307621401255957</v>
      </c>
      <c r="BV25" s="35">
        <f ca="1">IF(BV2&gt;EOMONTH(Assumptions!$P$9, 0),0,BV127)</f>
        <v>-67.049157978974847</v>
      </c>
      <c r="BW25" s="35">
        <f ca="1">IF(BW2&gt;EOMONTH(Assumptions!$P$9, 0),0,BW127)</f>
        <v>-65.813879819959084</v>
      </c>
      <c r="BX25" s="35">
        <f ca="1">IF(BX2&gt;EOMONTH(Assumptions!$P$9, 0),0,BX127)</f>
        <v>-64.601359771203576</v>
      </c>
      <c r="BY25" s="35">
        <f ca="1">IF(BY2&gt;EOMONTH(Assumptions!$P$9, 0),0,BY127)</f>
        <v>-65.25352556196863</v>
      </c>
      <c r="BZ25" s="35">
        <f ca="1">IF(BZ2&gt;EOMONTH(Assumptions!$P$9, 0),0,BZ127)</f>
        <v>-64.051329183145313</v>
      </c>
      <c r="CA25" s="35">
        <f ca="1">IF(CA2&gt;EOMONTH(Assumptions!$P$9, 0),0,CA127)</f>
        <v>-62.871281433393136</v>
      </c>
      <c r="CB25" s="35">
        <f ca="1">IF(CB2&gt;EOMONTH(Assumptions!$P$9, 0),0,CB127)</f>
        <v>-61.712974258106065</v>
      </c>
      <c r="CC25" s="35">
        <f ca="1">IF(CC2&gt;EOMONTH(Assumptions!$P$9, 0),0,CC127)</f>
        <v>-60.57600712045992</v>
      </c>
      <c r="CD25" s="35">
        <f ca="1">IF(CD2&gt;EOMONTH(Assumptions!$P$9, 0),0,CD127)</f>
        <v>-59.459986862908714</v>
      </c>
      <c r="CE25" s="35">
        <f ca="1">IF(CE2&gt;EOMONTH(Assumptions!$P$9, 0),0,CE127)</f>
        <v>-58.364527571232799</v>
      </c>
      <c r="CF25" s="35">
        <f ca="1">IF(CF2&gt;EOMONTH(Assumptions!$P$9, 0),0,CF127)</f>
        <v>-57.289250441091589</v>
      </c>
      <c r="CG25" s="35">
        <f ca="1">IF(CG2&gt;EOMONTH(Assumptions!$P$9, 0),0,CG127)</f>
        <v>-56.233783647034983</v>
      </c>
      <c r="CH25" s="35">
        <f ca="1">IF(CH2&gt;EOMONTH(Assumptions!$P$9, 0),0,CH127)</f>
        <v>-55.197762213927916</v>
      </c>
      <c r="CI25" s="35">
        <f ca="1">IF(CI2&gt;EOMONTH(Assumptions!$P$9, 0),0,CI127)</f>
        <v>-54.180827890743856</v>
      </c>
      <c r="CJ25" s="35">
        <f ca="1">IF(CJ2&gt;EOMONTH(Assumptions!$P$9, 0),0,CJ127)</f>
        <v>-53.18262902668333</v>
      </c>
      <c r="CK25" s="35">
        <f ca="1">IF(CK2&gt;EOMONTH(Assumptions!$P$9, 0),0,CK127)</f>
        <v>-54.045167462199721</v>
      </c>
      <c r="CL25" s="35">
        <f ca="1">IF(CL2&gt;EOMONTH(Assumptions!$P$9, 0),0,CL127)</f>
        <v>-53.049467933991799</v>
      </c>
      <c r="CM25" s="35">
        <f ca="1">IF(CM2&gt;EOMONTH(Assumptions!$P$9, 0),0,CM127)</f>
        <v>-52.072112646296532</v>
      </c>
      <c r="CN25" s="35">
        <f ca="1">IF(CN2&gt;EOMONTH(Assumptions!$P$9, 0),0,CN127)</f>
        <v>-51.112763634546859</v>
      </c>
      <c r="CO25" s="35">
        <f ca="1">IF(CO2&gt;EOMONTH(Assumptions!$P$9, 0),0,CO127)</f>
        <v>-50.171089160655789</v>
      </c>
      <c r="CP25" s="35">
        <f ca="1">IF(CP2&gt;EOMONTH(Assumptions!$P$9, 0),0,CP127)</f>
        <v>-49.246763598303104</v>
      </c>
      <c r="CQ25" s="35">
        <f ca="1">IF(CQ2&gt;EOMONTH(Assumptions!$P$9, 0),0,CQ127)</f>
        <v>-48.339467320335359</v>
      </c>
      <c r="CR25" s="35">
        <f ca="1">IF(CR2&gt;EOMONTH(Assumptions!$P$9, 0),0,CR127)</f>
        <v>-47.448886588240406</v>
      </c>
      <c r="CS25" s="35">
        <f ca="1">IF(CS2&gt;EOMONTH(Assumptions!$P$9, 0),0,CS127)</f>
        <v>-46.574713443658212</v>
      </c>
      <c r="CT25" s="35">
        <f ca="1">IF(CT2&gt;EOMONTH(Assumptions!$P$9, 0),0,CT127)</f>
        <v>-45.716645601890392</v>
      </c>
      <c r="CU25" s="35">
        <f ca="1">IF(CU2&gt;EOMONTH(Assumptions!$P$9, 0),0,CU127)</f>
        <v>-44.874386347371683</v>
      </c>
      <c r="CV25" s="35">
        <f ca="1">IF(CV2&gt;EOMONTH(Assumptions!$P$9, 0),0,CV127)</f>
        <v>-44.047644431067148</v>
      </c>
      <c r="CW25" s="35">
        <f ca="1">IF(CW2&gt;EOMONTH(Assumptions!$P$9, 0),0,CW127)</f>
        <v>-45.078480982384612</v>
      </c>
      <c r="CX25" s="35">
        <f ca="1">IF(CX2&gt;EOMONTH(Assumptions!$P$9, 0),0,CX127)</f>
        <v>-44.247978934669</v>
      </c>
      <c r="CY25" s="35">
        <f ca="1">IF(CY2&gt;EOMONTH(Assumptions!$P$9, 0),0,CY127)</f>
        <v>-43.432777616619262</v>
      </c>
      <c r="CZ25" s="35">
        <f ca="1">IF(CZ2&gt;EOMONTH(Assumptions!$P$9, 0),0,CZ127)</f>
        <v>-42.632595135699489</v>
      </c>
      <c r="DA25" s="35">
        <f ca="1">IF(DA2&gt;EOMONTH(Assumptions!$P$9, 0),0,DA127)</f>
        <v>-41.847154792812489</v>
      </c>
      <c r="DB25" s="35">
        <f ca="1">IF(DB2&gt;EOMONTH(Assumptions!$P$9, 0),0,DB127)</f>
        <v>-41.076184986618621</v>
      </c>
      <c r="DC25" s="35">
        <f ca="1">IF(DC2&gt;EOMONTH(Assumptions!$P$9, 0),0,DC127)</f>
        <v>-40.3194191196174</v>
      </c>
      <c r="DD25" s="35">
        <f ca="1">IF(DD2&gt;EOMONTH(Assumptions!$P$9, 0),0,DD127)</f>
        <v>-39.576595505959439</v>
      </c>
      <c r="DE25" s="35">
        <f ca="1">IF(DE2&gt;EOMONTH(Assumptions!$P$9, 0),0,DE127)</f>
        <v>-38.847457280956782</v>
      </c>
      <c r="DF25" s="35">
        <f ca="1">IF(DF2&gt;EOMONTH(Assumptions!$P$9, 0),0,DF127)</f>
        <v>-38.13175231226036</v>
      </c>
      <c r="DG25" s="35">
        <f ca="1">IF(DG2&gt;EOMONTH(Assumptions!$P$9, 0),0,DG127)</f>
        <v>-37.429233112673934</v>
      </c>
      <c r="DH25" s="35">
        <f ca="1">IF(DH2&gt;EOMONTH(Assumptions!$P$9, 0),0,DH127)</f>
        <v>-36.739656754574199</v>
      </c>
      <c r="DI25" s="35">
        <f ca="1">IF(DI2&gt;EOMONTH(Assumptions!$P$9, 0),0,DI127)</f>
        <v>-37.905131798532508</v>
      </c>
      <c r="DJ25" s="35">
        <f ca="1">IF(DJ2&gt;EOMONTH(Assumptions!$P$9, 0),0,DJ127)</f>
        <v>-37.206787735210739</v>
      </c>
      <c r="DK25" s="35">
        <f ca="1">IF(DK2&gt;EOMONTH(Assumptions!$P$9, 0),0,DK127)</f>
        <v>-36.521309592877422</v>
      </c>
      <c r="DL25" s="35">
        <f ca="1">IF(DL2&gt;EOMONTH(Assumptions!$P$9, 0),0,DL127)</f>
        <v>-35.848460336621578</v>
      </c>
      <c r="DM25" s="35">
        <f ca="1">IF(DM2&gt;EOMONTH(Assumptions!$P$9, 0),0,DM127)</f>
        <v>-35.188007298537826</v>
      </c>
      <c r="DN25" s="35">
        <f ca="1">IF(DN2&gt;EOMONTH(Assumptions!$P$9, 0),0,DN127)</f>
        <v>-34.53972209727101</v>
      </c>
      <c r="DO25" s="35">
        <f ca="1">IF(DO2&gt;EOMONTH(Assumptions!$P$9, 0),0,DO127)</f>
        <v>-33.903380559043015</v>
      </c>
      <c r="DP25" s="35">
        <f ca="1">IF(DP2&gt;EOMONTH(Assumptions!$P$9, 0),0,DP127)</f>
        <v>-33.278762640134659</v>
      </c>
      <c r="DQ25" s="35">
        <f ca="1">IF(DQ2&gt;EOMONTH(Assumptions!$P$9, 0),0,DQ127)</f>
        <v>-32.665652350795632</v>
      </c>
      <c r="DR25" s="35">
        <f ca="1">IF(DR2&gt;EOMONTH(Assumptions!$P$9, 0),0,DR127)</f>
        <v>-32.063837680556333</v>
      </c>
      <c r="DS25" s="35">
        <f ca="1">IF(DS2&gt;EOMONTH(Assumptions!$P$9, 0),0,DS127)</f>
        <v>-31.473110524915725</v>
      </c>
      <c r="DT25" s="35">
        <f ca="1">IF(DT2&gt;EOMONTH(Assumptions!$P$9, 0),0,DT127)</f>
        <v>-30.893266613379829</v>
      </c>
      <c r="DU25" s="35">
        <f ca="1">IF(DU2&gt;EOMONTH(Assumptions!$P$9, 0),0,DU127)</f>
        <v>-32.16645245145083</v>
      </c>
      <c r="DV25" s="35">
        <f ca="1">IF(DV2&gt;EOMONTH(Assumptions!$P$9, 0),0,DV127)</f>
        <v>-31.573834775644141</v>
      </c>
      <c r="DW25" s="35">
        <f ca="1">IF(DW2&gt;EOMONTH(Assumptions!$P$9, 0),0,DW127)</f>
        <v>-30.992135173883959</v>
      </c>
      <c r="DX25" s="35">
        <f ca="1">IF(DX2&gt;EOMONTH(Assumptions!$P$9, 0),0,DX127)</f>
        <v>-30.421152497359259</v>
      </c>
      <c r="DY25" s="35">
        <f ca="1">IF(DY2&gt;EOMONTH(Assumptions!$P$9, 0),0,DY127)</f>
        <v>-29.860689303118114</v>
      </c>
      <c r="DZ25" s="35">
        <f ca="1">IF(DZ2&gt;EOMONTH(Assumptions!$P$9, 0),0,DZ127)</f>
        <v>-29.310551785792935</v>
      </c>
      <c r="EA25" s="35">
        <f ca="1">IF(EA2&gt;EOMONTH(Assumptions!$P$9, 0),0,EA127)</f>
        <v>-28.77054971058352</v>
      </c>
      <c r="EB25" s="35">
        <f ca="1">IF(EB2&gt;EOMONTH(Assumptions!$P$9, 0),0,EB127)</f>
        <v>-28.240496347474842</v>
      </c>
      <c r="EC25" s="35">
        <f ca="1">IF(EC2&gt;EOMONTH(Assumptions!$P$9, 0),0,EC127)</f>
        <v>-27.720208406666714</v>
      </c>
      <c r="ED25" s="35">
        <f ca="1">IF(ED2&gt;EOMONTH(Assumptions!$P$9, 0),0,ED127)</f>
        <v>-27.209505975193114</v>
      </c>
      <c r="EE25" s="35">
        <f ca="1">IF(EE2&gt;EOMONTH(Assumptions!$P$9, 0),0,EE127)</f>
        <v>-26.708212454709166</v>
      </c>
      <c r="EF25" s="35">
        <f ca="1">IF(EF2&gt;EOMONTH(Assumptions!$P$9, 0),0,EF127)</f>
        <v>-26.216154500424338</v>
      </c>
      <c r="EG25" s="35">
        <f ca="1">IF(EG2&gt;EOMONTH(Assumptions!$P$9, 0),0,EG127)</f>
        <v>-27.575508973785492</v>
      </c>
      <c r="EH25" s="35">
        <f ca="1">IF(EH2&gt;EOMONTH(Assumptions!$P$9, 0),0,EH127)</f>
        <v>-27.067472407990863</v>
      </c>
      <c r="EI25" s="35">
        <f ca="1">IF(EI2&gt;EOMONTH(Assumptions!$P$9, 0),0,EI127)</f>
        <v>-26.568795638689192</v>
      </c>
      <c r="EJ25" s="35">
        <f ca="1">IF(EJ2&gt;EOMONTH(Assumptions!$P$9, 0),0,EJ127)</f>
        <v>-26.079306225949406</v>
      </c>
      <c r="EK25" s="35">
        <f ca="1">IF(EK2&gt;EOMONTH(Assumptions!$P$9, 0),0,EK127)</f>
        <v>-25.598834906782344</v>
      </c>
      <c r="EL25" s="35">
        <f ca="1">IF(EL2&gt;EOMONTH(Assumptions!$P$9, 0),0,EL127)</f>
        <v>-25.127215536610475</v>
      </c>
      <c r="EM25" s="35">
        <f ca="1">IF(EM2&gt;EOMONTH(Assumptions!$P$9, 0),0,EM127)</f>
        <v>0</v>
      </c>
      <c r="EN25" s="35">
        <f ca="1">IF(EN2&gt;EOMONTH(Assumptions!$P$9, 0),0,EN127)</f>
        <v>0</v>
      </c>
      <c r="EO25" s="35">
        <f ca="1">IF(EO2&gt;EOMONTH(Assumptions!$P$9, 0),0,EO127)</f>
        <v>0</v>
      </c>
      <c r="EP25" s="35">
        <f ca="1">IF(EP2&gt;EOMONTH(Assumptions!$P$9, 0),0,EP127)</f>
        <v>0</v>
      </c>
      <c r="EQ25" s="35">
        <f ca="1">IF(EQ2&gt;EOMONTH(Assumptions!$P$9, 0),0,EQ127)</f>
        <v>0</v>
      </c>
      <c r="ER25" s="35">
        <f ca="1">IF(ER2&gt;EOMONTH(Assumptions!$P$9, 0),0,ER127)</f>
        <v>0</v>
      </c>
      <c r="ES25" s="35">
        <f ca="1">IF(ES2&gt;EOMONTH(Assumptions!$P$9, 0),0,ES127)</f>
        <v>0</v>
      </c>
      <c r="ET25" s="35">
        <f ca="1">IF(ET2&gt;EOMONTH(Assumptions!$P$9, 0),0,ET127)</f>
        <v>0</v>
      </c>
      <c r="EU25" s="35">
        <f ca="1">IF(EU2&gt;EOMONTH(Assumptions!$P$9, 0),0,EU127)</f>
        <v>0</v>
      </c>
      <c r="EV25" s="35">
        <f ca="1">IF(EV2&gt;EOMONTH(Assumptions!$P$9, 0),0,EV127)</f>
        <v>0</v>
      </c>
      <c r="EW25" s="35">
        <f ca="1">IF(EW2&gt;EOMONTH(Assumptions!$P$9, 0),0,EW127)</f>
        <v>0</v>
      </c>
      <c r="EX25" s="35">
        <f ca="1">IF(EX2&gt;EOMONTH(Assumptions!$P$9, 0),0,EX127)</f>
        <v>0</v>
      </c>
      <c r="EY25" s="35">
        <f ca="1">IF(EY2&gt;EOMONTH(Assumptions!$P$9, 0),0,EY127)</f>
        <v>0</v>
      </c>
      <c r="EZ25" s="35">
        <f ca="1">IF(EZ2&gt;EOMONTH(Assumptions!$P$9, 0),0,EZ127)</f>
        <v>0</v>
      </c>
      <c r="FA25" s="35">
        <f ca="1">IF(FA2&gt;EOMONTH(Assumptions!$P$9, 0),0,FA127)</f>
        <v>0</v>
      </c>
      <c r="FB25" s="35">
        <f ca="1">IF(FB2&gt;EOMONTH(Assumptions!$P$9, 0),0,FB127)</f>
        <v>0</v>
      </c>
      <c r="FC25" s="35">
        <f ca="1">IF(FC2&gt;EOMONTH(Assumptions!$P$9, 0),0,FC127)</f>
        <v>0</v>
      </c>
      <c r="FD25" s="35">
        <f ca="1">IF(FD2&gt;EOMONTH(Assumptions!$P$9, 0),0,FD127)</f>
        <v>0</v>
      </c>
      <c r="FE25" s="35">
        <f ca="1">IF(FE2&gt;EOMONTH(Assumptions!$P$9, 0),0,FE127)</f>
        <v>0</v>
      </c>
      <c r="FF25" s="35">
        <f ca="1">IF(FF2&gt;EOMONTH(Assumptions!$P$9, 0),0,FF127)</f>
        <v>0</v>
      </c>
      <c r="FG25" s="35">
        <f ca="1">IF(FG2&gt;EOMONTH(Assumptions!$P$9, 0),0,FG127)</f>
        <v>0</v>
      </c>
      <c r="FH25" s="35">
        <f ca="1">IF(FH2&gt;EOMONTH(Assumptions!$P$9, 0),0,FH127)</f>
        <v>0</v>
      </c>
      <c r="FI25" s="35">
        <f ca="1">IF(FI2&gt;EOMONTH(Assumptions!$P$9, 0),0,FI127)</f>
        <v>0</v>
      </c>
      <c r="FJ25" s="35">
        <f ca="1">IF(FJ2&gt;EOMONTH(Assumptions!$P$9, 0),0,FJ127)</f>
        <v>0</v>
      </c>
      <c r="FK25" s="35">
        <f ca="1">IF(FK2&gt;EOMONTH(Assumptions!$P$9, 0),0,FK127)</f>
        <v>0</v>
      </c>
      <c r="FL25" s="35">
        <f ca="1">IF(FL2&gt;EOMONTH(Assumptions!$P$9, 0),0,FL127)</f>
        <v>0</v>
      </c>
      <c r="FM25" s="35">
        <f ca="1">IF(FM2&gt;EOMONTH(Assumptions!$P$9, 0),0,FM127)</f>
        <v>0</v>
      </c>
      <c r="FN25" s="35">
        <f ca="1">IF(FN2&gt;EOMONTH(Assumptions!$P$9, 0),0,FN127)</f>
        <v>0</v>
      </c>
      <c r="FO25" s="35">
        <f ca="1">IF(FO2&gt;EOMONTH(Assumptions!$P$9, 0),0,FO127)</f>
        <v>0</v>
      </c>
      <c r="FP25" s="35">
        <f ca="1">IF(FP2&gt;EOMONTH(Assumptions!$P$9, 0),0,FP127)</f>
        <v>0</v>
      </c>
      <c r="FQ25" s="35">
        <f ca="1">IF(FQ2&gt;EOMONTH(Assumptions!$P$9, 0),0,FQ127)</f>
        <v>0</v>
      </c>
      <c r="FR25" s="35">
        <f ca="1">IF(FR2&gt;EOMONTH(Assumptions!$P$9, 0),0,FR127)</f>
        <v>0</v>
      </c>
      <c r="FS25" s="35">
        <f ca="1">IF(FS2&gt;EOMONTH(Assumptions!$P$9, 0),0,FS127)</f>
        <v>0</v>
      </c>
      <c r="FT25" s="35">
        <f ca="1">IF(FT2&gt;EOMONTH(Assumptions!$P$9, 0),0,FT127)</f>
        <v>0</v>
      </c>
      <c r="FU25" s="35">
        <f ca="1">IF(FU2&gt;EOMONTH(Assumptions!$P$9, 0),0,FU127)</f>
        <v>0</v>
      </c>
      <c r="FV25" s="35">
        <f ca="1">IF(FV2&gt;EOMONTH(Assumptions!$P$9, 0),0,FV127)</f>
        <v>0</v>
      </c>
      <c r="FW25" s="35">
        <f ca="1">IF(FW2&gt;EOMONTH(Assumptions!$P$9, 0),0,FW127)</f>
        <v>0</v>
      </c>
      <c r="FX25" s="35">
        <f ca="1">IF(FX2&gt;EOMONTH(Assumptions!$P$9, 0),0,FX127)</f>
        <v>0</v>
      </c>
      <c r="FY25" s="35">
        <f ca="1">IF(FY2&gt;EOMONTH(Assumptions!$P$9, 0),0,FY127)</f>
        <v>0</v>
      </c>
      <c r="FZ25" s="35">
        <f ca="1">IF(FZ2&gt;EOMONTH(Assumptions!$P$9, 0),0,FZ127)</f>
        <v>0</v>
      </c>
      <c r="GA25" s="35">
        <f ca="1">IF(GA2&gt;EOMONTH(Assumptions!$P$9, 0),0,GA127)</f>
        <v>0</v>
      </c>
      <c r="GB25" s="35">
        <f ca="1">IF(GB2&gt;EOMONTH(Assumptions!$P$9, 0),0,GB127)</f>
        <v>0</v>
      </c>
      <c r="GC25" s="35">
        <f ca="1">IF(GC2&gt;EOMONTH(Assumptions!$P$9, 0),0,GC127)</f>
        <v>0</v>
      </c>
      <c r="GD25" s="35">
        <f ca="1">IF(GD2&gt;EOMONTH(Assumptions!$P$9, 0),0,GD127)</f>
        <v>0</v>
      </c>
      <c r="GE25" s="35">
        <f ca="1">IF(GE2&gt;EOMONTH(Assumptions!$P$9, 0),0,GE127)</f>
        <v>0</v>
      </c>
    </row>
    <row r="26" spans="4:187" x14ac:dyDescent="0.45">
      <c r="D26" s="20" t="s">
        <v>63</v>
      </c>
      <c r="E26" s="22"/>
      <c r="F26" s="22"/>
      <c r="G26" s="22"/>
      <c r="H26" s="36">
        <f ca="1">IF(H2&gt;EOMONTH(Assumptions!$P$9, 0),0,H140)</f>
        <v>0</v>
      </c>
      <c r="I26" s="36">
        <f ca="1">IF(I2&gt;EOMONTH(Assumptions!$P$9, 0),0,I140)</f>
        <v>-7.9741404289037643</v>
      </c>
      <c r="J26" s="36">
        <f ca="1">IF(J2&gt;EOMONTH(Assumptions!$P$9, 0),0,J140)</f>
        <v>-7.2521056908345463</v>
      </c>
      <c r="K26" s="36">
        <f ca="1">IF(K2&gt;EOMONTH(Assumptions!$P$9, 0),0,K140)</f>
        <v>-6.5901929358320119</v>
      </c>
      <c r="L26" s="36">
        <f ca="1">IF(L2&gt;EOMONTH(Assumptions!$P$9, 0),0,L140)</f>
        <v>-6.5901929358320119</v>
      </c>
      <c r="M26" s="36">
        <f ca="1">IF(M2&gt;EOMONTH(Assumptions!$P$9, 0),0,M140)</f>
        <v>-5.9881897547520868</v>
      </c>
      <c r="N26" s="36">
        <f ca="1">IF(N2&gt;EOMONTH(Assumptions!$P$9, 0),0,N140)</f>
        <v>-5.4886648016078343</v>
      </c>
      <c r="O26" s="36">
        <f ca="1">IF(O2&gt;EOMONTH(Assumptions!$P$9, 0),0,O140)</f>
        <v>-4.9867751370094213</v>
      </c>
      <c r="P26" s="36">
        <f ca="1">IF(P2&gt;EOMONTH(Assumptions!$P$9, 0),0,P140)</f>
        <v>-4.5305118055563192</v>
      </c>
      <c r="Q26" s="36">
        <f ca="1">IF(Q2&gt;EOMONTH(Assumptions!$P$9, 0),0,Q140)</f>
        <v>-4.274666828217474</v>
      </c>
      <c r="R26" s="36">
        <f ca="1">IF(R2&gt;EOMONTH(Assumptions!$P$9, 0),0,R140)</f>
        <v>-3.8830278467919537</v>
      </c>
      <c r="S26" s="36">
        <f ca="1">IF(S2&gt;EOMONTH(Assumptions!$P$9, 0),0,S140)</f>
        <v>-3.5269924091323901</v>
      </c>
      <c r="T26" s="36">
        <f ca="1">IF(T2&gt;EOMONTH(Assumptions!$P$9, 0),0,T140)</f>
        <v>-3.2033238294418771</v>
      </c>
      <c r="U26" s="36">
        <f ca="1">IF(U2&gt;EOMONTH(Assumptions!$P$9, 0),0,U140)</f>
        <v>-2.9090796660868659</v>
      </c>
      <c r="V26" s="36">
        <f ca="1">IF(V2&gt;EOMONTH(Assumptions!$P$9, 0),0,V140)</f>
        <v>-2.6415849721277644</v>
      </c>
      <c r="W26" s="36">
        <f ca="1">IF(W2&gt;EOMONTH(Assumptions!$P$9, 0),0,W140)</f>
        <v>-2.3984079776194909</v>
      </c>
      <c r="X26" s="36">
        <f ca="1">IF(X2&gt;EOMONTH(Assumptions!$P$9, 0),0,X140)</f>
        <v>-2.1773379826119692</v>
      </c>
      <c r="Y26" s="36">
        <f ca="1">IF(Y2&gt;EOMONTH(Assumptions!$P$9, 0),0,Y140)</f>
        <v>-1.9763652598778587</v>
      </c>
      <c r="Z26" s="36">
        <f ca="1">IF(Z2&gt;EOMONTH(Assumptions!$P$9, 0),0,Z140)</f>
        <v>-1.7936627846650308</v>
      </c>
      <c r="AA26" s="36">
        <f ca="1">IF(AA2&gt;EOMONTH(Assumptions!$P$9, 0),0,AA140)</f>
        <v>-1.6275696253806418</v>
      </c>
      <c r="AB26" s="36">
        <f ca="1">IF(AB2&gt;EOMONTH(Assumptions!$P$9, 0),0,AB140)</f>
        <v>-1.4765758442130155</v>
      </c>
      <c r="AC26" s="36">
        <f ca="1">IF(AC2&gt;EOMONTH(Assumptions!$P$9, 0),0,AC140)</f>
        <v>-1.4765758442130155</v>
      </c>
      <c r="AD26" s="36">
        <f ca="1">IF(AD2&gt;EOMONTH(Assumptions!$P$9, 0),0,AD140)</f>
        <v>-1.3389979248902475</v>
      </c>
      <c r="AE26" s="36">
        <f ca="1">IF(AE2&gt;EOMONTH(Assumptions!$P$9, 0),0,AE140)</f>
        <v>-1.2139270891422766</v>
      </c>
      <c r="AF26" s="36">
        <f ca="1">IF(AF2&gt;EOMONTH(Assumptions!$P$9, 0),0,AF140)</f>
        <v>-1.1002263293713939</v>
      </c>
      <c r="AG26" s="36">
        <f ca="1">IF(AG2&gt;EOMONTH(Assumptions!$P$9, 0),0,AG140)</f>
        <v>-0.99686200230695521</v>
      </c>
      <c r="AH26" s="36">
        <f ca="1">IF(AH2&gt;EOMONTH(Assumptions!$P$9, 0),0,AH140)</f>
        <v>-0.90289443224837462</v>
      </c>
      <c r="AI26" s="36">
        <f ca="1">IF(AI2&gt;EOMONTH(Assumptions!$P$9, 0),0,AI140)</f>
        <v>-0.81746936855875585</v>
      </c>
      <c r="AJ26" s="36">
        <f ca="1">IF(AJ2&gt;EOMONTH(Assumptions!$P$9, 0),0,AJ140)</f>
        <v>-0.73981021975001149</v>
      </c>
      <c r="AK26" s="36">
        <f ca="1">IF(AK2&gt;EOMONTH(Assumptions!$P$9, 0),0,AK140)</f>
        <v>-0.66921099356024383</v>
      </c>
      <c r="AL26" s="36">
        <f ca="1">IF(AL2&gt;EOMONTH(Assumptions!$P$9, 0),0,AL140)</f>
        <v>-0.60502987884227333</v>
      </c>
      <c r="AM26" s="36">
        <f ca="1">IF(AM2&gt;EOMONTH(Assumptions!$P$9, 0),0,AM140)</f>
        <v>-0.54668341091684558</v>
      </c>
      <c r="AN26" s="36">
        <f ca="1">IF(AN2&gt;EOMONTH(Assumptions!$P$9, 0),0,AN140)</f>
        <v>-0.49364116734827485</v>
      </c>
      <c r="AO26" s="36">
        <f ca="1">IF(AO2&gt;EOMONTH(Assumptions!$P$9, 0),0,AO140)</f>
        <v>-0.49364116734827485</v>
      </c>
      <c r="AP26" s="36">
        <f ca="1">IF(AP2&gt;EOMONTH(Assumptions!$P$9, 0),0,AP140)</f>
        <v>-0.44505895925047079</v>
      </c>
      <c r="AQ26" s="36">
        <f ca="1">IF(AQ2&gt;EOMONTH(Assumptions!$P$9, 0),0,AQ140)</f>
        <v>-0.40089331552519442</v>
      </c>
      <c r="AR26" s="36">
        <f ca="1">IF(AR2&gt;EOMONTH(Assumptions!$P$9, 0),0,AR140)</f>
        <v>-0.36074273032039766</v>
      </c>
      <c r="AS26" s="36">
        <f ca="1">IF(AS2&gt;EOMONTH(Assumptions!$P$9, 0),0,AS140)</f>
        <v>-0.32424219831603696</v>
      </c>
      <c r="AT26" s="36">
        <f ca="1">IF(AT2&gt;EOMONTH(Assumptions!$P$9, 0),0,AT140)</f>
        <v>-0.29105989649389091</v>
      </c>
      <c r="AU26" s="36">
        <f ca="1">IF(AU2&gt;EOMONTH(Assumptions!$P$9, 0),0,AU140)</f>
        <v>-0.26089416756466716</v>
      </c>
      <c r="AV26" s="36">
        <f ca="1">IF(AV2&gt;EOMONTH(Assumptions!$P$9, 0),0,AV140)</f>
        <v>-0.23347077762900925</v>
      </c>
      <c r="AW26" s="36">
        <f ca="1">IF(AW2&gt;EOMONTH(Assumptions!$P$9, 0),0,AW140)</f>
        <v>-0.20854042314204754</v>
      </c>
      <c r="AX26" s="36">
        <f ca="1">IF(AX2&gt;EOMONTH(Assumptions!$P$9, 0),0,AX140)</f>
        <v>-0.18587646451753684</v>
      </c>
      <c r="AY26" s="36">
        <f ca="1">IF(AY2&gt;EOMONTH(Assumptions!$P$9, 0),0,AY140)</f>
        <v>-0.1652728657679817</v>
      </c>
      <c r="AZ26" s="36">
        <f ca="1">IF(AZ2&gt;EOMONTH(Assumptions!$P$9, 0),0,AZ140)</f>
        <v>-0.14654232145020429</v>
      </c>
      <c r="BA26" s="36">
        <f ca="1">IF(BA2&gt;EOMONTH(Assumptions!$P$9, 0),0,BA140)</f>
        <v>-0.14654232145020429</v>
      </c>
      <c r="BB26" s="36">
        <f ca="1">IF(BB2&gt;EOMONTH(Assumptions!$P$9, 0),0,BB140)</f>
        <v>-0.12902734647302089</v>
      </c>
      <c r="BC26" s="36">
        <f ca="1">IF(BC2&gt;EOMONTH(Assumptions!$P$9, 0),0,BC140)</f>
        <v>-0.1131046419483087</v>
      </c>
      <c r="BD26" s="36">
        <f ca="1">IF(BD2&gt;EOMONTH(Assumptions!$P$9, 0),0,BD140)</f>
        <v>-9.8629456016752173E-2</v>
      </c>
      <c r="BE26" s="36">
        <f ca="1">IF(BE2&gt;EOMONTH(Assumptions!$P$9, 0),0,BE140)</f>
        <v>-8.5470196078973507E-2</v>
      </c>
      <c r="BF26" s="36">
        <f ca="1">IF(BF2&gt;EOMONTH(Assumptions!$P$9, 0),0,BF140)</f>
        <v>-7.3507232499174721E-2</v>
      </c>
      <c r="BG26" s="36">
        <f ca="1">IF(BG2&gt;EOMONTH(Assumptions!$P$9, 0),0,BG140)</f>
        <v>-6.2631811062994022E-2</v>
      </c>
      <c r="BH26" s="36">
        <f ca="1">IF(BH2&gt;EOMONTH(Assumptions!$P$9, 0),0,BH140)</f>
        <v>-5.2745064302829735E-2</v>
      </c>
      <c r="BI26" s="36">
        <f ca="1">IF(BI2&gt;EOMONTH(Assumptions!$P$9, 0),0,BI140)</f>
        <v>-4.3757112702680387E-2</v>
      </c>
      <c r="BJ26" s="36">
        <f ca="1">IF(BJ2&gt;EOMONTH(Assumptions!$P$9, 0),0,BJ140)</f>
        <v>-3.5586247611635528E-2</v>
      </c>
      <c r="BK26" s="36">
        <f ca="1">IF(BK2&gt;EOMONTH(Assumptions!$P$9, 0),0,BK140)</f>
        <v>-2.8158188437958379E-2</v>
      </c>
      <c r="BL26" s="36">
        <f ca="1">IF(BL2&gt;EOMONTH(Assumptions!$P$9, 0),0,BL140)</f>
        <v>-2.1405407370979155E-2</v>
      </c>
      <c r="BM26" s="36">
        <f ca="1">IF(BM2&gt;EOMONTH(Assumptions!$P$9, 0),0,BM140)</f>
        <v>-2.1405407370979155E-2</v>
      </c>
      <c r="BN26" s="36">
        <f ca="1">IF(BN2&gt;EOMONTH(Assumptions!$P$9, 0),0,BN140)</f>
        <v>-1.3580469933249613E-2</v>
      </c>
      <c r="BO26" s="36">
        <f ca="1">IF(BO2&gt;EOMONTH(Assumptions!$P$9, 0),0,BO140)</f>
        <v>-6.466890444404576E-3</v>
      </c>
      <c r="BP26" s="36">
        <f ca="1">IF(BP2&gt;EOMONTH(Assumptions!$P$9, 0),0,BP140)</f>
        <v>0</v>
      </c>
      <c r="BQ26" s="36">
        <f ca="1">IF(BQ2&gt;EOMONTH(Assumptions!$P$9, 0),0,BQ140)</f>
        <v>0</v>
      </c>
      <c r="BR26" s="36">
        <f ca="1">IF(BR2&gt;EOMONTH(Assumptions!$P$9, 0),0,BR140)</f>
        <v>0</v>
      </c>
      <c r="BS26" s="36">
        <f ca="1">IF(BS2&gt;EOMONTH(Assumptions!$P$9, 0),0,BS140)</f>
        <v>0</v>
      </c>
      <c r="BT26" s="36">
        <f ca="1">IF(BT2&gt;EOMONTH(Assumptions!$P$9, 0),0,BT140)</f>
        <v>0</v>
      </c>
      <c r="BU26" s="36">
        <f ca="1">IF(BU2&gt;EOMONTH(Assumptions!$P$9, 0),0,BU140)</f>
        <v>0</v>
      </c>
      <c r="BV26" s="36">
        <f ca="1">IF(BV2&gt;EOMONTH(Assumptions!$P$9, 0),0,BV140)</f>
        <v>0</v>
      </c>
      <c r="BW26" s="36">
        <f ca="1">IF(BW2&gt;EOMONTH(Assumptions!$P$9, 0),0,BW140)</f>
        <v>0</v>
      </c>
      <c r="BX26" s="36">
        <f ca="1">IF(BX2&gt;EOMONTH(Assumptions!$P$9, 0),0,BX140)</f>
        <v>0</v>
      </c>
      <c r="BY26" s="36">
        <f ca="1">IF(BY2&gt;EOMONTH(Assumptions!$P$9, 0),0,BY140)</f>
        <v>0</v>
      </c>
      <c r="BZ26" s="36">
        <f ca="1">IF(BZ2&gt;EOMONTH(Assumptions!$P$9, 0),0,BZ140)</f>
        <v>0</v>
      </c>
      <c r="CA26" s="36">
        <f ca="1">IF(CA2&gt;EOMONTH(Assumptions!$P$9, 0),0,CA140)</f>
        <v>0</v>
      </c>
      <c r="CB26" s="36">
        <f ca="1">IF(CB2&gt;EOMONTH(Assumptions!$P$9, 0),0,CB140)</f>
        <v>0</v>
      </c>
      <c r="CC26" s="36">
        <f ca="1">IF(CC2&gt;EOMONTH(Assumptions!$P$9, 0),0,CC140)</f>
        <v>0</v>
      </c>
      <c r="CD26" s="36">
        <f ca="1">IF(CD2&gt;EOMONTH(Assumptions!$P$9, 0),0,CD140)</f>
        <v>0</v>
      </c>
      <c r="CE26" s="36">
        <f ca="1">IF(CE2&gt;EOMONTH(Assumptions!$P$9, 0),0,CE140)</f>
        <v>0</v>
      </c>
      <c r="CF26" s="36">
        <f ca="1">IF(CF2&gt;EOMONTH(Assumptions!$P$9, 0),0,CF140)</f>
        <v>0</v>
      </c>
      <c r="CG26" s="36">
        <f ca="1">IF(CG2&gt;EOMONTH(Assumptions!$P$9, 0),0,CG140)</f>
        <v>0</v>
      </c>
      <c r="CH26" s="36">
        <f ca="1">IF(CH2&gt;EOMONTH(Assumptions!$P$9, 0),0,CH140)</f>
        <v>0</v>
      </c>
      <c r="CI26" s="36">
        <f ca="1">IF(CI2&gt;EOMONTH(Assumptions!$P$9, 0),0,CI140)</f>
        <v>0</v>
      </c>
      <c r="CJ26" s="36">
        <f ca="1">IF(CJ2&gt;EOMONTH(Assumptions!$P$9, 0),0,CJ140)</f>
        <v>0</v>
      </c>
      <c r="CK26" s="36">
        <f ca="1">IF(CK2&gt;EOMONTH(Assumptions!$P$9, 0),0,CK140)</f>
        <v>0</v>
      </c>
      <c r="CL26" s="36">
        <f ca="1">IF(CL2&gt;EOMONTH(Assumptions!$P$9, 0),0,CL140)</f>
        <v>0</v>
      </c>
      <c r="CM26" s="36">
        <f ca="1">IF(CM2&gt;EOMONTH(Assumptions!$P$9, 0),0,CM140)</f>
        <v>0</v>
      </c>
      <c r="CN26" s="36">
        <f ca="1">IF(CN2&gt;EOMONTH(Assumptions!$P$9, 0),0,CN140)</f>
        <v>0</v>
      </c>
      <c r="CO26" s="36">
        <f ca="1">IF(CO2&gt;EOMONTH(Assumptions!$P$9, 0),0,CO140)</f>
        <v>0</v>
      </c>
      <c r="CP26" s="36">
        <f ca="1">IF(CP2&gt;EOMONTH(Assumptions!$P$9, 0),0,CP140)</f>
        <v>0</v>
      </c>
      <c r="CQ26" s="36">
        <f ca="1">IF(CQ2&gt;EOMONTH(Assumptions!$P$9, 0),0,CQ140)</f>
        <v>0</v>
      </c>
      <c r="CR26" s="36">
        <f ca="1">IF(CR2&gt;EOMONTH(Assumptions!$P$9, 0),0,CR140)</f>
        <v>0</v>
      </c>
      <c r="CS26" s="36">
        <f ca="1">IF(CS2&gt;EOMONTH(Assumptions!$P$9, 0),0,CS140)</f>
        <v>0</v>
      </c>
      <c r="CT26" s="36">
        <f ca="1">IF(CT2&gt;EOMONTH(Assumptions!$P$9, 0),0,CT140)</f>
        <v>0</v>
      </c>
      <c r="CU26" s="36">
        <f ca="1">IF(CU2&gt;EOMONTH(Assumptions!$P$9, 0),0,CU140)</f>
        <v>0</v>
      </c>
      <c r="CV26" s="36">
        <f ca="1">IF(CV2&gt;EOMONTH(Assumptions!$P$9, 0),0,CV140)</f>
        <v>0</v>
      </c>
      <c r="CW26" s="36">
        <f ca="1">IF(CW2&gt;EOMONTH(Assumptions!$P$9, 0),0,CW140)</f>
        <v>0</v>
      </c>
      <c r="CX26" s="36">
        <f ca="1">IF(CX2&gt;EOMONTH(Assumptions!$P$9, 0),0,CX140)</f>
        <v>0</v>
      </c>
      <c r="CY26" s="36">
        <f ca="1">IF(CY2&gt;EOMONTH(Assumptions!$P$9, 0),0,CY140)</f>
        <v>0</v>
      </c>
      <c r="CZ26" s="36">
        <f ca="1">IF(CZ2&gt;EOMONTH(Assumptions!$P$9, 0),0,CZ140)</f>
        <v>0</v>
      </c>
      <c r="DA26" s="36">
        <f ca="1">IF(DA2&gt;EOMONTH(Assumptions!$P$9, 0),0,DA140)</f>
        <v>0</v>
      </c>
      <c r="DB26" s="36">
        <f ca="1">IF(DB2&gt;EOMONTH(Assumptions!$P$9, 0),0,DB140)</f>
        <v>0</v>
      </c>
      <c r="DC26" s="36">
        <f ca="1">IF(DC2&gt;EOMONTH(Assumptions!$P$9, 0),0,DC140)</f>
        <v>0</v>
      </c>
      <c r="DD26" s="36">
        <f ca="1">IF(DD2&gt;EOMONTH(Assumptions!$P$9, 0),0,DD140)</f>
        <v>0</v>
      </c>
      <c r="DE26" s="36">
        <f ca="1">IF(DE2&gt;EOMONTH(Assumptions!$P$9, 0),0,DE140)</f>
        <v>0</v>
      </c>
      <c r="DF26" s="36">
        <f ca="1">IF(DF2&gt;EOMONTH(Assumptions!$P$9, 0),0,DF140)</f>
        <v>0</v>
      </c>
      <c r="DG26" s="36">
        <f ca="1">IF(DG2&gt;EOMONTH(Assumptions!$P$9, 0),0,DG140)</f>
        <v>0</v>
      </c>
      <c r="DH26" s="36">
        <f ca="1">IF(DH2&gt;EOMONTH(Assumptions!$P$9, 0),0,DH140)</f>
        <v>0</v>
      </c>
      <c r="DI26" s="36">
        <f ca="1">IF(DI2&gt;EOMONTH(Assumptions!$P$9, 0),0,DI140)</f>
        <v>0</v>
      </c>
      <c r="DJ26" s="36">
        <f ca="1">IF(DJ2&gt;EOMONTH(Assumptions!$P$9, 0),0,DJ140)</f>
        <v>0</v>
      </c>
      <c r="DK26" s="36">
        <f ca="1">IF(DK2&gt;EOMONTH(Assumptions!$P$9, 0),0,DK140)</f>
        <v>0</v>
      </c>
      <c r="DL26" s="36">
        <f ca="1">IF(DL2&gt;EOMONTH(Assumptions!$P$9, 0),0,DL140)</f>
        <v>0</v>
      </c>
      <c r="DM26" s="36">
        <f ca="1">IF(DM2&gt;EOMONTH(Assumptions!$P$9, 0),0,DM140)</f>
        <v>0</v>
      </c>
      <c r="DN26" s="36">
        <f ca="1">IF(DN2&gt;EOMONTH(Assumptions!$P$9, 0),0,DN140)</f>
        <v>0</v>
      </c>
      <c r="DO26" s="36">
        <f ca="1">IF(DO2&gt;EOMONTH(Assumptions!$P$9, 0),0,DO140)</f>
        <v>0</v>
      </c>
      <c r="DP26" s="36">
        <f ca="1">IF(DP2&gt;EOMONTH(Assumptions!$P$9, 0),0,DP140)</f>
        <v>0</v>
      </c>
      <c r="DQ26" s="36">
        <f ca="1">IF(DQ2&gt;EOMONTH(Assumptions!$P$9, 0),0,DQ140)</f>
        <v>0</v>
      </c>
      <c r="DR26" s="36">
        <f ca="1">IF(DR2&gt;EOMONTH(Assumptions!$P$9, 0),0,DR140)</f>
        <v>0</v>
      </c>
      <c r="DS26" s="36">
        <f ca="1">IF(DS2&gt;EOMONTH(Assumptions!$P$9, 0),0,DS140)</f>
        <v>0</v>
      </c>
      <c r="DT26" s="36">
        <f ca="1">IF(DT2&gt;EOMONTH(Assumptions!$P$9, 0),0,DT140)</f>
        <v>0</v>
      </c>
      <c r="DU26" s="36">
        <f ca="1">IF(DU2&gt;EOMONTH(Assumptions!$P$9, 0),0,DU140)</f>
        <v>0</v>
      </c>
      <c r="DV26" s="36">
        <f ca="1">IF(DV2&gt;EOMONTH(Assumptions!$P$9, 0),0,DV140)</f>
        <v>0</v>
      </c>
      <c r="DW26" s="36">
        <f ca="1">IF(DW2&gt;EOMONTH(Assumptions!$P$9, 0),0,DW140)</f>
        <v>0</v>
      </c>
      <c r="DX26" s="36">
        <f ca="1">IF(DX2&gt;EOMONTH(Assumptions!$P$9, 0),0,DX140)</f>
        <v>0</v>
      </c>
      <c r="DY26" s="36">
        <f ca="1">IF(DY2&gt;EOMONTH(Assumptions!$P$9, 0),0,DY140)</f>
        <v>0</v>
      </c>
      <c r="DZ26" s="36">
        <f ca="1">IF(DZ2&gt;EOMONTH(Assumptions!$P$9, 0),0,DZ140)</f>
        <v>0</v>
      </c>
      <c r="EA26" s="36">
        <f ca="1">IF(EA2&gt;EOMONTH(Assumptions!$P$9, 0),0,EA140)</f>
        <v>0</v>
      </c>
      <c r="EB26" s="36">
        <f ca="1">IF(EB2&gt;EOMONTH(Assumptions!$P$9, 0),0,EB140)</f>
        <v>0</v>
      </c>
      <c r="EC26" s="36">
        <f ca="1">IF(EC2&gt;EOMONTH(Assumptions!$P$9, 0),0,EC140)</f>
        <v>0</v>
      </c>
      <c r="ED26" s="36">
        <f ca="1">IF(ED2&gt;EOMONTH(Assumptions!$P$9, 0),0,ED140)</f>
        <v>0</v>
      </c>
      <c r="EE26" s="36">
        <f ca="1">IF(EE2&gt;EOMONTH(Assumptions!$P$9, 0),0,EE140)</f>
        <v>0</v>
      </c>
      <c r="EF26" s="36">
        <f ca="1">IF(EF2&gt;EOMONTH(Assumptions!$P$9, 0),0,EF140)</f>
        <v>0</v>
      </c>
      <c r="EG26" s="36">
        <f ca="1">IF(EG2&gt;EOMONTH(Assumptions!$P$9, 0),0,EG140)</f>
        <v>0</v>
      </c>
      <c r="EH26" s="36">
        <f ca="1">IF(EH2&gt;EOMONTH(Assumptions!$P$9, 0),0,EH140)</f>
        <v>0</v>
      </c>
      <c r="EI26" s="36">
        <f ca="1">IF(EI2&gt;EOMONTH(Assumptions!$P$9, 0),0,EI140)</f>
        <v>0</v>
      </c>
      <c r="EJ26" s="36">
        <f ca="1">IF(EJ2&gt;EOMONTH(Assumptions!$P$9, 0),0,EJ140)</f>
        <v>0</v>
      </c>
      <c r="EK26" s="36">
        <f ca="1">IF(EK2&gt;EOMONTH(Assumptions!$P$9, 0),0,EK140)</f>
        <v>0</v>
      </c>
      <c r="EL26" s="36">
        <f ca="1">IF(EL2&gt;EOMONTH(Assumptions!$P$9, 0),0,EL140)</f>
        <v>0</v>
      </c>
      <c r="EM26" s="36">
        <f ca="1">IF(EM2&gt;EOMONTH(Assumptions!$P$9, 0),0,EM140)</f>
        <v>0</v>
      </c>
      <c r="EN26" s="36">
        <f ca="1">IF(EN2&gt;EOMONTH(Assumptions!$P$9, 0),0,EN140)</f>
        <v>0</v>
      </c>
      <c r="EO26" s="36">
        <f ca="1">IF(EO2&gt;EOMONTH(Assumptions!$P$9, 0),0,EO140)</f>
        <v>0</v>
      </c>
      <c r="EP26" s="36">
        <f ca="1">IF(EP2&gt;EOMONTH(Assumptions!$P$9, 0),0,EP140)</f>
        <v>0</v>
      </c>
      <c r="EQ26" s="36">
        <f ca="1">IF(EQ2&gt;EOMONTH(Assumptions!$P$9, 0),0,EQ140)</f>
        <v>0</v>
      </c>
      <c r="ER26" s="36">
        <f ca="1">IF(ER2&gt;EOMONTH(Assumptions!$P$9, 0),0,ER140)</f>
        <v>0</v>
      </c>
      <c r="ES26" s="36">
        <f ca="1">IF(ES2&gt;EOMONTH(Assumptions!$P$9, 0),0,ES140)</f>
        <v>0</v>
      </c>
      <c r="ET26" s="36">
        <f ca="1">IF(ET2&gt;EOMONTH(Assumptions!$P$9, 0),0,ET140)</f>
        <v>0</v>
      </c>
      <c r="EU26" s="36">
        <f ca="1">IF(EU2&gt;EOMONTH(Assumptions!$P$9, 0),0,EU140)</f>
        <v>0</v>
      </c>
      <c r="EV26" s="36">
        <f ca="1">IF(EV2&gt;EOMONTH(Assumptions!$P$9, 0),0,EV140)</f>
        <v>0</v>
      </c>
      <c r="EW26" s="36">
        <f ca="1">IF(EW2&gt;EOMONTH(Assumptions!$P$9, 0),0,EW140)</f>
        <v>0</v>
      </c>
      <c r="EX26" s="36">
        <f ca="1">IF(EX2&gt;EOMONTH(Assumptions!$P$9, 0),0,EX140)</f>
        <v>0</v>
      </c>
      <c r="EY26" s="36">
        <f ca="1">IF(EY2&gt;EOMONTH(Assumptions!$P$9, 0),0,EY140)</f>
        <v>0</v>
      </c>
      <c r="EZ26" s="36">
        <f ca="1">IF(EZ2&gt;EOMONTH(Assumptions!$P$9, 0),0,EZ140)</f>
        <v>0</v>
      </c>
      <c r="FA26" s="36">
        <f ca="1">IF(FA2&gt;EOMONTH(Assumptions!$P$9, 0),0,FA140)</f>
        <v>0</v>
      </c>
      <c r="FB26" s="36">
        <f ca="1">IF(FB2&gt;EOMONTH(Assumptions!$P$9, 0),0,FB140)</f>
        <v>0</v>
      </c>
      <c r="FC26" s="36">
        <f ca="1">IF(FC2&gt;EOMONTH(Assumptions!$P$9, 0),0,FC140)</f>
        <v>0</v>
      </c>
      <c r="FD26" s="36">
        <f ca="1">IF(FD2&gt;EOMONTH(Assumptions!$P$9, 0),0,FD140)</f>
        <v>0</v>
      </c>
      <c r="FE26" s="36">
        <f ca="1">IF(FE2&gt;EOMONTH(Assumptions!$P$9, 0),0,FE140)</f>
        <v>0</v>
      </c>
      <c r="FF26" s="36">
        <f ca="1">IF(FF2&gt;EOMONTH(Assumptions!$P$9, 0),0,FF140)</f>
        <v>0</v>
      </c>
      <c r="FG26" s="36">
        <f ca="1">IF(FG2&gt;EOMONTH(Assumptions!$P$9, 0),0,FG140)</f>
        <v>0</v>
      </c>
      <c r="FH26" s="36">
        <f ca="1">IF(FH2&gt;EOMONTH(Assumptions!$P$9, 0),0,FH140)</f>
        <v>0</v>
      </c>
      <c r="FI26" s="36">
        <f ca="1">IF(FI2&gt;EOMONTH(Assumptions!$P$9, 0),0,FI140)</f>
        <v>0</v>
      </c>
      <c r="FJ26" s="36">
        <f ca="1">IF(FJ2&gt;EOMONTH(Assumptions!$P$9, 0),0,FJ140)</f>
        <v>0</v>
      </c>
      <c r="FK26" s="36">
        <f ca="1">IF(FK2&gt;EOMONTH(Assumptions!$P$9, 0),0,FK140)</f>
        <v>0</v>
      </c>
      <c r="FL26" s="36">
        <f ca="1">IF(FL2&gt;EOMONTH(Assumptions!$P$9, 0),0,FL140)</f>
        <v>0</v>
      </c>
      <c r="FM26" s="36">
        <f ca="1">IF(FM2&gt;EOMONTH(Assumptions!$P$9, 0),0,FM140)</f>
        <v>0</v>
      </c>
      <c r="FN26" s="36">
        <f ca="1">IF(FN2&gt;EOMONTH(Assumptions!$P$9, 0),0,FN140)</f>
        <v>0</v>
      </c>
      <c r="FO26" s="36">
        <f ca="1">IF(FO2&gt;EOMONTH(Assumptions!$P$9, 0),0,FO140)</f>
        <v>0</v>
      </c>
      <c r="FP26" s="36">
        <f ca="1">IF(FP2&gt;EOMONTH(Assumptions!$P$9, 0),0,FP140)</f>
        <v>0</v>
      </c>
      <c r="FQ26" s="36">
        <f ca="1">IF(FQ2&gt;EOMONTH(Assumptions!$P$9, 0),0,FQ140)</f>
        <v>0</v>
      </c>
      <c r="FR26" s="36">
        <f ca="1">IF(FR2&gt;EOMONTH(Assumptions!$P$9, 0),0,FR140)</f>
        <v>0</v>
      </c>
      <c r="FS26" s="36">
        <f ca="1">IF(FS2&gt;EOMONTH(Assumptions!$P$9, 0),0,FS140)</f>
        <v>0</v>
      </c>
      <c r="FT26" s="36">
        <f ca="1">IF(FT2&gt;EOMONTH(Assumptions!$P$9, 0),0,FT140)</f>
        <v>0</v>
      </c>
      <c r="FU26" s="36">
        <f ca="1">IF(FU2&gt;EOMONTH(Assumptions!$P$9, 0),0,FU140)</f>
        <v>0</v>
      </c>
      <c r="FV26" s="36">
        <f ca="1">IF(FV2&gt;EOMONTH(Assumptions!$P$9, 0),0,FV140)</f>
        <v>0</v>
      </c>
      <c r="FW26" s="36">
        <f ca="1">IF(FW2&gt;EOMONTH(Assumptions!$P$9, 0),0,FW140)</f>
        <v>0</v>
      </c>
      <c r="FX26" s="36">
        <f ca="1">IF(FX2&gt;EOMONTH(Assumptions!$P$9, 0),0,FX140)</f>
        <v>0</v>
      </c>
      <c r="FY26" s="36">
        <f ca="1">IF(FY2&gt;EOMONTH(Assumptions!$P$9, 0),0,FY140)</f>
        <v>0</v>
      </c>
      <c r="FZ26" s="36">
        <f ca="1">IF(FZ2&gt;EOMONTH(Assumptions!$P$9, 0),0,FZ140)</f>
        <v>0</v>
      </c>
      <c r="GA26" s="36">
        <f ca="1">IF(GA2&gt;EOMONTH(Assumptions!$P$9, 0),0,GA140)</f>
        <v>0</v>
      </c>
      <c r="GB26" s="36">
        <f ca="1">IF(GB2&gt;EOMONTH(Assumptions!$P$9, 0),0,GB140)</f>
        <v>0</v>
      </c>
      <c r="GC26" s="36">
        <f ca="1">IF(GC2&gt;EOMONTH(Assumptions!$P$9, 0),0,GC140)</f>
        <v>0</v>
      </c>
      <c r="GD26" s="36">
        <f ca="1">IF(GD2&gt;EOMONTH(Assumptions!$P$9, 0),0,GD140)</f>
        <v>0</v>
      </c>
      <c r="GE26" s="36">
        <f ca="1">IF(GE2&gt;EOMONTH(Assumptions!$P$9, 0),0,GE140)</f>
        <v>0</v>
      </c>
    </row>
    <row r="27" spans="4:187" x14ac:dyDescent="0.45">
      <c r="D27" s="1" t="s">
        <v>58</v>
      </c>
      <c r="H27" s="37">
        <f ca="1">H22+SUM(H25:H26)</f>
        <v>90.691899562717637</v>
      </c>
      <c r="I27" s="37">
        <f t="shared" ref="I27:BT27" ca="1" si="30">I22+SUM(I25:I26)</f>
        <v>91.860335405801834</v>
      </c>
      <c r="J27" s="37">
        <f t="shared" ca="1" si="30"/>
        <v>89.049899763836507</v>
      </c>
      <c r="K27" s="37">
        <f t="shared" ca="1" si="30"/>
        <v>92.771749425218616</v>
      </c>
      <c r="L27" s="37">
        <f t="shared" ca="1" si="30"/>
        <v>87.4318289977262</v>
      </c>
      <c r="M27" s="37">
        <f t="shared" ca="1" si="30"/>
        <v>91.109761560072045</v>
      </c>
      <c r="N27" s="37">
        <f t="shared" ca="1" si="30"/>
        <v>91.414427342047688</v>
      </c>
      <c r="O27" s="37">
        <f t="shared" ca="1" si="30"/>
        <v>88.476683234465341</v>
      </c>
      <c r="P27" s="37">
        <f t="shared" ca="1" si="30"/>
        <v>91.980330409257832</v>
      </c>
      <c r="Q27" s="37">
        <f t="shared" ca="1" si="30"/>
        <v>87.706746014598423</v>
      </c>
      <c r="R27" s="37">
        <f t="shared" ca="1" si="30"/>
        <v>91.14730378677308</v>
      </c>
      <c r="S27" s="37">
        <f t="shared" ca="1" si="30"/>
        <v>91.324446242256087</v>
      </c>
      <c r="T27" s="37">
        <f t="shared" ca="1" si="30"/>
        <v>85.141398499704621</v>
      </c>
      <c r="U27" s="37">
        <f t="shared" ca="1" si="30"/>
        <v>91.670464079526738</v>
      </c>
      <c r="V27" s="37">
        <f t="shared" ca="1" si="30"/>
        <v>88.560591800423069</v>
      </c>
      <c r="W27" s="37">
        <f t="shared" ca="1" si="30"/>
        <v>91.80709041531216</v>
      </c>
      <c r="X27" s="37">
        <f t="shared" ca="1" si="30"/>
        <v>88.674622245791028</v>
      </c>
      <c r="Y27" s="37">
        <f t="shared" ca="1" si="30"/>
        <v>91.859938058897228</v>
      </c>
      <c r="Z27" s="37">
        <f t="shared" ca="1" si="30"/>
        <v>91.856617956392327</v>
      </c>
      <c r="AA27" s="37">
        <f t="shared" ca="1" si="30"/>
        <v>88.691754663008624</v>
      </c>
      <c r="AB27" s="37">
        <f t="shared" ca="1" si="30"/>
        <v>91.798936864524322</v>
      </c>
      <c r="AC27" s="37">
        <f t="shared" ca="1" si="30"/>
        <v>86.640733958217368</v>
      </c>
      <c r="AD27" s="37">
        <f t="shared" ca="1" si="30"/>
        <v>89.749875645852953</v>
      </c>
      <c r="AE27" s="37">
        <f t="shared" ca="1" si="30"/>
        <v>89.717906090301824</v>
      </c>
      <c r="AF27" s="37">
        <f t="shared" ca="1" si="30"/>
        <v>80.294379420051825</v>
      </c>
      <c r="AG27" s="37">
        <f t="shared" ca="1" si="30"/>
        <v>89.553328207049844</v>
      </c>
      <c r="AH27" s="37">
        <f t="shared" ca="1" si="30"/>
        <v>86.386155349706669</v>
      </c>
      <c r="AI27" s="37">
        <f t="shared" ca="1" si="30"/>
        <v>89.391768811892462</v>
      </c>
      <c r="AJ27" s="37">
        <f t="shared" ca="1" si="30"/>
        <v>86.239598899845817</v>
      </c>
      <c r="AK27" s="37">
        <f t="shared" ca="1" si="30"/>
        <v>89.211223555024276</v>
      </c>
      <c r="AL27" s="37">
        <f t="shared" ca="1" si="30"/>
        <v>89.109164457632957</v>
      </c>
      <c r="AM27" s="37">
        <f t="shared" ca="1" si="30"/>
        <v>85.958877174795873</v>
      </c>
      <c r="AN27" s="37">
        <f t="shared" ca="1" si="30"/>
        <v>88.884547395491282</v>
      </c>
      <c r="AO27" s="37">
        <f t="shared" ca="1" si="30"/>
        <v>83.847768814159096</v>
      </c>
      <c r="AP27" s="37">
        <f t="shared" ca="1" si="30"/>
        <v>86.784214049216146</v>
      </c>
      <c r="AQ27" s="37">
        <f t="shared" ca="1" si="30"/>
        <v>86.689823002137544</v>
      </c>
      <c r="AR27" s="37">
        <f t="shared" ca="1" si="30"/>
        <v>77.5894158028253</v>
      </c>
      <c r="AS27" s="37">
        <f t="shared" ca="1" si="30"/>
        <v>86.501306731415312</v>
      </c>
      <c r="AT27" s="37">
        <f t="shared" ca="1" si="30"/>
        <v>83.390418640183</v>
      </c>
      <c r="AU27" s="37">
        <f t="shared" ca="1" si="30"/>
        <v>86.259416734499212</v>
      </c>
      <c r="AV27" s="37">
        <f t="shared" ca="1" si="30"/>
        <v>83.17286356573905</v>
      </c>
      <c r="AW27" s="37">
        <f t="shared" ca="1" si="30"/>
        <v>86.017379407718124</v>
      </c>
      <c r="AX27" s="37">
        <f t="shared" ca="1" si="30"/>
        <v>85.890675595874058</v>
      </c>
      <c r="AY27" s="37">
        <f t="shared" ca="1" si="30"/>
        <v>82.817281241224649</v>
      </c>
      <c r="AZ27" s="37">
        <f t="shared" ca="1" si="30"/>
        <v>85.627100583178091</v>
      </c>
      <c r="BA27" s="37">
        <f t="shared" ca="1" si="30"/>
        <v>80.704167734327029</v>
      </c>
      <c r="BB27" s="37">
        <f t="shared" ca="1" si="30"/>
        <v>83.527957326515178</v>
      </c>
      <c r="BC27" s="37">
        <f t="shared" ca="1" si="30"/>
        <v>83.421146405893253</v>
      </c>
      <c r="BD27" s="37">
        <f t="shared" ca="1" si="30"/>
        <v>74.601888185650466</v>
      </c>
      <c r="BE27" s="37">
        <f t="shared" ca="1" si="30"/>
        <v>83.214291030364535</v>
      </c>
      <c r="BF27" s="37">
        <f t="shared" ca="1" si="30"/>
        <v>80.194498949273665</v>
      </c>
      <c r="BG27" s="37">
        <f t="shared" ca="1" si="30"/>
        <v>82.962550617533765</v>
      </c>
      <c r="BH27" s="37">
        <f t="shared" ca="1" si="30"/>
        <v>79.969665406123383</v>
      </c>
      <c r="BI27" s="37">
        <f t="shared" ca="1" si="30"/>
        <v>82.716576468674489</v>
      </c>
      <c r="BJ27" s="37">
        <f t="shared" ca="1" si="30"/>
        <v>82.589880480449239</v>
      </c>
      <c r="BK27" s="37">
        <f t="shared" ca="1" si="30"/>
        <v>79.613438518109376</v>
      </c>
      <c r="BL27" s="37">
        <f t="shared" ca="1" si="30"/>
        <v>82.329629159734125</v>
      </c>
      <c r="BM27" s="37">
        <f t="shared" ca="1" si="30"/>
        <v>5.6645901837754309</v>
      </c>
      <c r="BN27" s="37">
        <f t="shared" ca="1" si="30"/>
        <v>9.7208142371634665</v>
      </c>
      <c r="BO27" s="37">
        <f t="shared" ca="1" si="30"/>
        <v>10.918211691291347</v>
      </c>
      <c r="BP27" s="37">
        <f t="shared" ca="1" si="30"/>
        <v>6.5489398512872441</v>
      </c>
      <c r="BQ27" s="37">
        <f t="shared" ca="1" si="30"/>
        <v>13.317419570753501</v>
      </c>
      <c r="BR27" s="37">
        <f t="shared" ca="1" si="30"/>
        <v>11.628091602137516</v>
      </c>
      <c r="BS27" s="37">
        <f t="shared" ca="1" si="30"/>
        <v>15.512612039731067</v>
      </c>
      <c r="BT27" s="37">
        <f t="shared" ca="1" si="30"/>
        <v>13.798312727498356</v>
      </c>
      <c r="BU27" s="37">
        <f t="shared" ref="BU27:EF27" ca="1" si="31">BU22+SUM(BU25:BU26)</f>
        <v>17.619599779330372</v>
      </c>
      <c r="BV27" s="37">
        <f t="shared" ca="1" si="31"/>
        <v>18.638113808035669</v>
      </c>
      <c r="BW27" s="37">
        <f t="shared" ca="1" si="31"/>
        <v>16.877509997793993</v>
      </c>
      <c r="BX27" s="37">
        <f t="shared" ca="1" si="31"/>
        <v>20.60735356014851</v>
      </c>
      <c r="BY27" s="37">
        <f t="shared" ca="1" si="31"/>
        <v>16.975605816700238</v>
      </c>
      <c r="BZ27" s="37">
        <f t="shared" ca="1" si="31"/>
        <v>20.680606655434531</v>
      </c>
      <c r="CA27" s="37">
        <f t="shared" ca="1" si="31"/>
        <v>21.62293122206485</v>
      </c>
      <c r="CB27" s="37">
        <f t="shared" ca="1" si="31"/>
        <v>14.316214518254633</v>
      </c>
      <c r="CC27" s="37">
        <f t="shared" ca="1" si="31"/>
        <v>23.378079278103897</v>
      </c>
      <c r="CD27" s="37">
        <f t="shared" ca="1" si="31"/>
        <v>21.541837995262846</v>
      </c>
      <c r="CE27" s="37">
        <f t="shared" ca="1" si="31"/>
        <v>25.101374338374683</v>
      </c>
      <c r="CF27" s="37">
        <f t="shared" ca="1" si="31"/>
        <v>23.256256271053353</v>
      </c>
      <c r="CG27" s="37">
        <f t="shared" ca="1" si="31"/>
        <v>26.761466211655261</v>
      </c>
      <c r="CH27" s="37">
        <f t="shared" ca="1" si="31"/>
        <v>27.562817558983511</v>
      </c>
      <c r="CI27" s="37">
        <f t="shared" ca="1" si="31"/>
        <v>25.683377698180934</v>
      </c>
      <c r="CJ27" s="37">
        <f t="shared" ca="1" si="31"/>
        <v>29.109917937404575</v>
      </c>
      <c r="CK27" s="37">
        <f t="shared" ca="1" si="31"/>
        <v>25.366944576276829</v>
      </c>
      <c r="CL27" s="37">
        <f t="shared" ca="1" si="31"/>
        <v>28.776783370277151</v>
      </c>
      <c r="CM27" s="37">
        <f t="shared" ca="1" si="31"/>
        <v>29.521640015132661</v>
      </c>
      <c r="CN27" s="37">
        <f t="shared" ca="1" si="31"/>
        <v>22.375210470974032</v>
      </c>
      <c r="CO27" s="37">
        <f t="shared" ca="1" si="31"/>
        <v>30.97438915790584</v>
      </c>
      <c r="CP27" s="37">
        <f t="shared" ca="1" si="31"/>
        <v>29.042439066408363</v>
      </c>
      <c r="CQ27" s="37">
        <f t="shared" ca="1" si="31"/>
        <v>32.328597834527983</v>
      </c>
      <c r="CR27" s="37">
        <f t="shared" ca="1" si="31"/>
        <v>30.394063987039836</v>
      </c>
      <c r="CS27" s="37">
        <f t="shared" ca="1" si="31"/>
        <v>33.633079743064798</v>
      </c>
      <c r="CT27" s="37">
        <f t="shared" ca="1" si="31"/>
        <v>34.261651445936266</v>
      </c>
      <c r="CU27" s="37">
        <f t="shared" ca="1" si="31"/>
        <v>32.302284261351517</v>
      </c>
      <c r="CV27" s="37">
        <f t="shared" ca="1" si="31"/>
        <v>35.47293561887799</v>
      </c>
      <c r="CW27" s="37">
        <f t="shared" ca="1" si="31"/>
        <v>31.656058467961024</v>
      </c>
      <c r="CX27" s="37">
        <f t="shared" ca="1" si="31"/>
        <v>34.816578630391028</v>
      </c>
      <c r="CY27" s="37">
        <f t="shared" ca="1" si="31"/>
        <v>35.404401957314363</v>
      </c>
      <c r="CZ27" s="37">
        <f t="shared" ca="1" si="31"/>
        <v>28.370186554210306</v>
      </c>
      <c r="DA27" s="37">
        <f t="shared" ca="1" si="31"/>
        <v>36.551620338467941</v>
      </c>
      <c r="DB27" s="37">
        <f t="shared" ca="1" si="31"/>
        <v>34.560171268557973</v>
      </c>
      <c r="DC27" s="37">
        <f t="shared" ca="1" si="31"/>
        <v>37.612449806358548</v>
      </c>
      <c r="DD27" s="37">
        <f t="shared" ca="1" si="31"/>
        <v>35.623327637037129</v>
      </c>
      <c r="DE27" s="37">
        <f t="shared" ca="1" si="31"/>
        <v>38.63426494997902</v>
      </c>
      <c r="DF27" s="37">
        <f t="shared" ca="1" si="31"/>
        <v>39.125520700170952</v>
      </c>
      <c r="DG27" s="37">
        <f t="shared" ca="1" si="31"/>
        <v>37.119062433354195</v>
      </c>
      <c r="DH27" s="37">
        <f t="shared" ca="1" si="31"/>
        <v>40.069961772106225</v>
      </c>
      <c r="DI27" s="37">
        <f t="shared" ca="1" si="31"/>
        <v>36.210750338730591</v>
      </c>
      <c r="DJ27" s="37">
        <f t="shared" ca="1" si="31"/>
        <v>39.156829184911061</v>
      </c>
      <c r="DK27" s="37">
        <f t="shared" ca="1" si="31"/>
        <v>39.619924214099562</v>
      </c>
      <c r="DL27" s="37">
        <f t="shared" ca="1" si="31"/>
        <v>35.250132002984337</v>
      </c>
      <c r="DM27" s="37">
        <f t="shared" ca="1" si="31"/>
        <v>40.599777890922383</v>
      </c>
      <c r="DN27" s="37">
        <f t="shared" ca="1" si="31"/>
        <v>38.582161714172216</v>
      </c>
      <c r="DO27" s="37">
        <f t="shared" ca="1" si="31"/>
        <v>41.435180223068869</v>
      </c>
      <c r="DP27" s="37">
        <f t="shared" ca="1" si="31"/>
        <v>39.416316964780023</v>
      </c>
      <c r="DQ27" s="37">
        <f t="shared" ca="1" si="31"/>
        <v>42.232691172151682</v>
      </c>
      <c r="DR27" s="37">
        <f t="shared" ca="1" si="31"/>
        <v>42.615006052389603</v>
      </c>
      <c r="DS27" s="37">
        <f t="shared" ca="1" si="31"/>
        <v>40.584710811184451</v>
      </c>
      <c r="DT27" s="37">
        <f t="shared" ca="1" si="31"/>
        <v>43.347791013200656</v>
      </c>
      <c r="DU27" s="37">
        <f t="shared" ca="1" si="31"/>
        <v>39.468485903064099</v>
      </c>
      <c r="DV27" s="37">
        <f t="shared" ca="1" si="31"/>
        <v>42.231049121460799</v>
      </c>
      <c r="DW27" s="37">
        <f t="shared" ca="1" si="31"/>
        <v>42.595264410549838</v>
      </c>
      <c r="DX27" s="37">
        <f t="shared" ca="1" si="31"/>
        <v>35.77384156837752</v>
      </c>
      <c r="DY27" s="37">
        <f t="shared" ca="1" si="31"/>
        <v>43.224349741554754</v>
      </c>
      <c r="DZ27" s="37">
        <f t="shared" ca="1" si="31"/>
        <v>41.193601946281319</v>
      </c>
      <c r="EA27" s="37">
        <f t="shared" ca="1" si="31"/>
        <v>43.86782865407524</v>
      </c>
      <c r="EB27" s="37">
        <f t="shared" ca="1" si="31"/>
        <v>41.846144081641313</v>
      </c>
      <c r="EC27" s="37">
        <f t="shared" ca="1" si="31"/>
        <v>44.487533194810609</v>
      </c>
      <c r="ED27" s="37">
        <f t="shared" ca="1" si="31"/>
        <v>44.783511040652712</v>
      </c>
      <c r="EE27" s="37">
        <f t="shared" ca="1" si="31"/>
        <v>42.755033221260916</v>
      </c>
      <c r="EF27" s="37">
        <f t="shared" ca="1" si="31"/>
        <v>45.348596829291452</v>
      </c>
      <c r="EG27" s="37">
        <f t="shared" ref="EG27:GE27" ca="1" si="32">EG22+SUM(EG25:EG26)</f>
        <v>41.474047727546619</v>
      </c>
      <c r="EH27" s="37">
        <f t="shared" ca="1" si="32"/>
        <v>44.070585759002839</v>
      </c>
      <c r="EI27" s="37">
        <f t="shared" ca="1" si="32"/>
        <v>44.356503603002679</v>
      </c>
      <c r="EJ27" s="37">
        <f t="shared" ca="1" si="32"/>
        <v>37.790437905076971</v>
      </c>
      <c r="EK27" s="37">
        <f t="shared" ca="1" si="32"/>
        <v>44.916237507957106</v>
      </c>
      <c r="EL27" s="37">
        <f t="shared" ca="1" si="32"/>
        <v>42.894748981790073</v>
      </c>
      <c r="EM27" s="37">
        <f t="shared" ca="1" si="32"/>
        <v>0</v>
      </c>
      <c r="EN27" s="37">
        <f t="shared" ca="1" si="32"/>
        <v>0</v>
      </c>
      <c r="EO27" s="37">
        <f t="shared" ca="1" si="32"/>
        <v>0</v>
      </c>
      <c r="EP27" s="37">
        <f t="shared" ca="1" si="32"/>
        <v>0</v>
      </c>
      <c r="EQ27" s="37">
        <f t="shared" ca="1" si="32"/>
        <v>0</v>
      </c>
      <c r="ER27" s="37">
        <f t="shared" ca="1" si="32"/>
        <v>0</v>
      </c>
      <c r="ES27" s="37">
        <f t="shared" ca="1" si="32"/>
        <v>0</v>
      </c>
      <c r="ET27" s="37">
        <f t="shared" ca="1" si="32"/>
        <v>0</v>
      </c>
      <c r="EU27" s="37">
        <f t="shared" ca="1" si="32"/>
        <v>0</v>
      </c>
      <c r="EV27" s="37">
        <f t="shared" ca="1" si="32"/>
        <v>0</v>
      </c>
      <c r="EW27" s="37">
        <f t="shared" ca="1" si="32"/>
        <v>0</v>
      </c>
      <c r="EX27" s="37">
        <f t="shared" ca="1" si="32"/>
        <v>0</v>
      </c>
      <c r="EY27" s="37">
        <f t="shared" ca="1" si="32"/>
        <v>0</v>
      </c>
      <c r="EZ27" s="37">
        <f t="shared" ca="1" si="32"/>
        <v>0</v>
      </c>
      <c r="FA27" s="37">
        <f t="shared" ca="1" si="32"/>
        <v>0</v>
      </c>
      <c r="FB27" s="37">
        <f t="shared" ca="1" si="32"/>
        <v>0</v>
      </c>
      <c r="FC27" s="37">
        <f t="shared" ca="1" si="32"/>
        <v>0</v>
      </c>
      <c r="FD27" s="37">
        <f t="shared" ca="1" si="32"/>
        <v>0</v>
      </c>
      <c r="FE27" s="37">
        <f t="shared" ca="1" si="32"/>
        <v>0</v>
      </c>
      <c r="FF27" s="37">
        <f t="shared" ca="1" si="32"/>
        <v>0</v>
      </c>
      <c r="FG27" s="37">
        <f t="shared" ca="1" si="32"/>
        <v>0</v>
      </c>
      <c r="FH27" s="37">
        <f t="shared" ca="1" si="32"/>
        <v>0</v>
      </c>
      <c r="FI27" s="37">
        <f t="shared" ca="1" si="32"/>
        <v>0</v>
      </c>
      <c r="FJ27" s="37">
        <f t="shared" ca="1" si="32"/>
        <v>0</v>
      </c>
      <c r="FK27" s="37">
        <f t="shared" ca="1" si="32"/>
        <v>0</v>
      </c>
      <c r="FL27" s="37">
        <f t="shared" ca="1" si="32"/>
        <v>0</v>
      </c>
      <c r="FM27" s="37">
        <f t="shared" ca="1" si="32"/>
        <v>0</v>
      </c>
      <c r="FN27" s="37">
        <f t="shared" ca="1" si="32"/>
        <v>0</v>
      </c>
      <c r="FO27" s="37">
        <f t="shared" ca="1" si="32"/>
        <v>0</v>
      </c>
      <c r="FP27" s="37">
        <f t="shared" ca="1" si="32"/>
        <v>0</v>
      </c>
      <c r="FQ27" s="37">
        <f t="shared" ca="1" si="32"/>
        <v>0</v>
      </c>
      <c r="FR27" s="37">
        <f t="shared" ca="1" si="32"/>
        <v>0</v>
      </c>
      <c r="FS27" s="37">
        <f t="shared" ca="1" si="32"/>
        <v>0</v>
      </c>
      <c r="FT27" s="37">
        <f t="shared" ca="1" si="32"/>
        <v>0</v>
      </c>
      <c r="FU27" s="37">
        <f t="shared" ca="1" si="32"/>
        <v>0</v>
      </c>
      <c r="FV27" s="37">
        <f t="shared" ca="1" si="32"/>
        <v>0</v>
      </c>
      <c r="FW27" s="37">
        <f t="shared" ca="1" si="32"/>
        <v>0</v>
      </c>
      <c r="FX27" s="37">
        <f t="shared" ca="1" si="32"/>
        <v>0</v>
      </c>
      <c r="FY27" s="37">
        <f t="shared" ca="1" si="32"/>
        <v>0</v>
      </c>
      <c r="FZ27" s="37">
        <f t="shared" ca="1" si="32"/>
        <v>0</v>
      </c>
      <c r="GA27" s="37">
        <f t="shared" ca="1" si="32"/>
        <v>0</v>
      </c>
      <c r="GB27" s="37">
        <f t="shared" ca="1" si="32"/>
        <v>0</v>
      </c>
      <c r="GC27" s="37">
        <f t="shared" ca="1" si="32"/>
        <v>0</v>
      </c>
      <c r="GD27" s="37">
        <f t="shared" ca="1" si="32"/>
        <v>0</v>
      </c>
      <c r="GE27" s="37">
        <f t="shared" ca="1" si="32"/>
        <v>0</v>
      </c>
    </row>
    <row r="28" spans="4:187" x14ac:dyDescent="0.45">
      <c r="D28" s="20" t="s">
        <v>59</v>
      </c>
      <c r="E28" s="22"/>
      <c r="F28" s="22"/>
      <c r="G28" s="22"/>
      <c r="H28" s="36">
        <f ca="1">-H27*SUM(Assumptions!$G$31:$G$33)</f>
        <v>-3.6276759825087055</v>
      </c>
      <c r="I28" s="36">
        <f ca="1">-I27*SUM(Assumptions!$G$31:$G$33)</f>
        <v>-3.6744134162320736</v>
      </c>
      <c r="J28" s="36">
        <f ca="1">-J27*SUM(Assumptions!$G$31:$G$33)</f>
        <v>-3.5619959905534602</v>
      </c>
      <c r="K28" s="36">
        <f ca="1">-K27*SUM(Assumptions!$G$31:$G$33)</f>
        <v>-3.7108699770087448</v>
      </c>
      <c r="L28" s="36">
        <f ca="1">-L27*SUM(Assumptions!$G$31:$G$33)</f>
        <v>-3.4972731599090481</v>
      </c>
      <c r="M28" s="36">
        <f ca="1">-M27*SUM(Assumptions!$G$31:$G$33)</f>
        <v>-3.6443904624028818</v>
      </c>
      <c r="N28" s="36">
        <f ca="1">-N27*SUM(Assumptions!$G$31:$G$33)</f>
        <v>-3.6565770936819075</v>
      </c>
      <c r="O28" s="36">
        <f ca="1">-O27*SUM(Assumptions!$G$31:$G$33)</f>
        <v>-3.5390673293786139</v>
      </c>
      <c r="P28" s="36">
        <f ca="1">-P27*SUM(Assumptions!$G$31:$G$33)</f>
        <v>-3.6792132163703135</v>
      </c>
      <c r="Q28" s="36">
        <f ca="1">-Q27*SUM(Assumptions!$G$31:$G$33)</f>
        <v>-3.508269840583937</v>
      </c>
      <c r="R28" s="36">
        <f ca="1">-R27*SUM(Assumptions!$G$31:$G$33)</f>
        <v>-3.6458921514709233</v>
      </c>
      <c r="S28" s="36">
        <f ca="1">-S27*SUM(Assumptions!$G$31:$G$33)</f>
        <v>-3.6529778496902434</v>
      </c>
      <c r="T28" s="36">
        <f ca="1">-T27*SUM(Assumptions!$G$31:$G$33)</f>
        <v>-3.4056559399881849</v>
      </c>
      <c r="U28" s="36">
        <f ca="1">-U27*SUM(Assumptions!$G$31:$G$33)</f>
        <v>-3.6668185631810695</v>
      </c>
      <c r="V28" s="36">
        <f ca="1">-V27*SUM(Assumptions!$G$31:$G$33)</f>
        <v>-3.5424236720169229</v>
      </c>
      <c r="W28" s="36">
        <f ca="1">-W27*SUM(Assumptions!$G$31:$G$33)</f>
        <v>-3.6722836166124866</v>
      </c>
      <c r="X28" s="36">
        <f ca="1">-X27*SUM(Assumptions!$G$31:$G$33)</f>
        <v>-3.5469848898316414</v>
      </c>
      <c r="Y28" s="36">
        <f ca="1">-Y27*SUM(Assumptions!$G$31:$G$33)</f>
        <v>-3.6743975223558891</v>
      </c>
      <c r="Z28" s="36">
        <f ca="1">-Z27*SUM(Assumptions!$G$31:$G$33)</f>
        <v>-3.6742647182556931</v>
      </c>
      <c r="AA28" s="36">
        <f ca="1">-AA27*SUM(Assumptions!$G$31:$G$33)</f>
        <v>-3.547670186520345</v>
      </c>
      <c r="AB28" s="36">
        <f ca="1">-AB27*SUM(Assumptions!$G$31:$G$33)</f>
        <v>-3.6719574745809731</v>
      </c>
      <c r="AC28" s="36">
        <f ca="1">-AC27*SUM(Assumptions!$G$31:$G$33)</f>
        <v>-3.4656293583286946</v>
      </c>
      <c r="AD28" s="36">
        <f ca="1">-AD27*SUM(Assumptions!$G$31:$G$33)</f>
        <v>-3.589995025834118</v>
      </c>
      <c r="AE28" s="36">
        <f ca="1">-AE27*SUM(Assumptions!$G$31:$G$33)</f>
        <v>-3.588716243612073</v>
      </c>
      <c r="AF28" s="36">
        <f ca="1">-AF27*SUM(Assumptions!$G$31:$G$33)</f>
        <v>-3.2117751768020733</v>
      </c>
      <c r="AG28" s="36">
        <f ca="1">-AG27*SUM(Assumptions!$G$31:$G$33)</f>
        <v>-3.5821331282819937</v>
      </c>
      <c r="AH28" s="36">
        <f ca="1">-AH27*SUM(Assumptions!$G$31:$G$33)</f>
        <v>-3.4554462139882669</v>
      </c>
      <c r="AI28" s="36">
        <f ca="1">-AI27*SUM(Assumptions!$G$31:$G$33)</f>
        <v>-3.5756707524756983</v>
      </c>
      <c r="AJ28" s="36">
        <f ca="1">-AJ27*SUM(Assumptions!$G$31:$G$33)</f>
        <v>-3.4495839559938326</v>
      </c>
      <c r="AK28" s="36">
        <f ca="1">-AK27*SUM(Assumptions!$G$31:$G$33)</f>
        <v>-3.5684489422009711</v>
      </c>
      <c r="AL28" s="36">
        <f ca="1">-AL27*SUM(Assumptions!$G$31:$G$33)</f>
        <v>-3.5643665783053184</v>
      </c>
      <c r="AM28" s="36">
        <f ca="1">-AM27*SUM(Assumptions!$G$31:$G$33)</f>
        <v>-3.4383550869918351</v>
      </c>
      <c r="AN28" s="36">
        <f ca="1">-AN27*SUM(Assumptions!$G$31:$G$33)</f>
        <v>-3.5553818958196515</v>
      </c>
      <c r="AO28" s="36">
        <f ca="1">-AO27*SUM(Assumptions!$G$31:$G$33)</f>
        <v>-3.3539107525663638</v>
      </c>
      <c r="AP28" s="36">
        <f ca="1">-AP27*SUM(Assumptions!$G$31:$G$33)</f>
        <v>-3.4713685619686458</v>
      </c>
      <c r="AQ28" s="36">
        <f ca="1">-AQ27*SUM(Assumptions!$G$31:$G$33)</f>
        <v>-3.4675929200855018</v>
      </c>
      <c r="AR28" s="36">
        <f ca="1">-AR27*SUM(Assumptions!$G$31:$G$33)</f>
        <v>-3.103576632113012</v>
      </c>
      <c r="AS28" s="36">
        <f ca="1">-AS27*SUM(Assumptions!$G$31:$G$33)</f>
        <v>-3.4600522692566127</v>
      </c>
      <c r="AT28" s="36">
        <f ca="1">-AT27*SUM(Assumptions!$G$31:$G$33)</f>
        <v>-3.3356167456073202</v>
      </c>
      <c r="AU28" s="36">
        <f ca="1">-AU27*SUM(Assumptions!$G$31:$G$33)</f>
        <v>-3.4503766693799687</v>
      </c>
      <c r="AV28" s="36">
        <f ca="1">-AV27*SUM(Assumptions!$G$31:$G$33)</f>
        <v>-3.3269145426295621</v>
      </c>
      <c r="AW28" s="36">
        <f ca="1">-AW27*SUM(Assumptions!$G$31:$G$33)</f>
        <v>-3.4406951763087252</v>
      </c>
      <c r="AX28" s="36">
        <f ca="1">-AX27*SUM(Assumptions!$G$31:$G$33)</f>
        <v>-3.4356270238349622</v>
      </c>
      <c r="AY28" s="36">
        <f ca="1">-AY27*SUM(Assumptions!$G$31:$G$33)</f>
        <v>-3.312691249648986</v>
      </c>
      <c r="AZ28" s="36">
        <f ca="1">-AZ27*SUM(Assumptions!$G$31:$G$33)</f>
        <v>-3.4250840233271238</v>
      </c>
      <c r="BA28" s="36">
        <f ca="1">-BA27*SUM(Assumptions!$G$31:$G$33)</f>
        <v>-3.228166709373081</v>
      </c>
      <c r="BB28" s="36">
        <f ca="1">-BB27*SUM(Assumptions!$G$31:$G$33)</f>
        <v>-3.3411182930606071</v>
      </c>
      <c r="BC28" s="36">
        <f ca="1">-BC27*SUM(Assumptions!$G$31:$G$33)</f>
        <v>-3.3368458562357302</v>
      </c>
      <c r="BD28" s="36">
        <f ca="1">-BD27*SUM(Assumptions!$G$31:$G$33)</f>
        <v>-2.9840755274260187</v>
      </c>
      <c r="BE28" s="36">
        <f ca="1">-BE27*SUM(Assumptions!$G$31:$G$33)</f>
        <v>-3.3285716412145816</v>
      </c>
      <c r="BF28" s="36">
        <f ca="1">-BF27*SUM(Assumptions!$G$31:$G$33)</f>
        <v>-3.2077799579709465</v>
      </c>
      <c r="BG28" s="36">
        <f ca="1">-BG27*SUM(Assumptions!$G$31:$G$33)</f>
        <v>-3.3185020247013508</v>
      </c>
      <c r="BH28" s="36">
        <f ca="1">-BH27*SUM(Assumptions!$G$31:$G$33)</f>
        <v>-3.1987866162449352</v>
      </c>
      <c r="BI28" s="36">
        <f ca="1">-BI27*SUM(Assumptions!$G$31:$G$33)</f>
        <v>-3.3086630587469799</v>
      </c>
      <c r="BJ28" s="36">
        <f ca="1">-BJ27*SUM(Assumptions!$G$31:$G$33)</f>
        <v>-3.3035952192179696</v>
      </c>
      <c r="BK28" s="36">
        <f ca="1">-BK27*SUM(Assumptions!$G$31:$G$33)</f>
        <v>-3.1845375407243752</v>
      </c>
      <c r="BL28" s="36">
        <f ca="1">-BL27*SUM(Assumptions!$G$31:$G$33)</f>
        <v>-3.2931851663893652</v>
      </c>
      <c r="BM28" s="36">
        <f ca="1">-BM27*SUM(Assumptions!$G$31:$G$33)</f>
        <v>-0.22658360735101724</v>
      </c>
      <c r="BN28" s="36">
        <f ca="1">-BN27*SUM(Assumptions!$G$31:$G$33)</f>
        <v>-0.38883256948653866</v>
      </c>
      <c r="BO28" s="36">
        <f ca="1">-BO27*SUM(Assumptions!$G$31:$G$33)</f>
        <v>-0.43672846765165391</v>
      </c>
      <c r="BP28" s="36">
        <f ca="1">-BP27*SUM(Assumptions!$G$31:$G$33)</f>
        <v>-0.26195759405148977</v>
      </c>
      <c r="BQ28" s="36">
        <f ca="1">-BQ27*SUM(Assumptions!$G$31:$G$33)</f>
        <v>-0.53269678283013999</v>
      </c>
      <c r="BR28" s="36">
        <f ca="1">-BR27*SUM(Assumptions!$G$31:$G$33)</f>
        <v>-0.46512366408550065</v>
      </c>
      <c r="BS28" s="36">
        <f ca="1">-BS27*SUM(Assumptions!$G$31:$G$33)</f>
        <v>-0.62050448158924265</v>
      </c>
      <c r="BT28" s="36">
        <f ca="1">-BT27*SUM(Assumptions!$G$31:$G$33)</f>
        <v>-0.5519325090999343</v>
      </c>
      <c r="BU28" s="36">
        <f ca="1">-BU27*SUM(Assumptions!$G$31:$G$33)</f>
        <v>-0.70478399117321489</v>
      </c>
      <c r="BV28" s="36">
        <f ca="1">-BV27*SUM(Assumptions!$G$31:$G$33)</f>
        <v>-0.74552455232142678</v>
      </c>
      <c r="BW28" s="36">
        <f ca="1">-BW27*SUM(Assumptions!$G$31:$G$33)</f>
        <v>-0.67510039991175974</v>
      </c>
      <c r="BX28" s="36">
        <f ca="1">-BX27*SUM(Assumptions!$G$31:$G$33)</f>
        <v>-0.82429414240594046</v>
      </c>
      <c r="BY28" s="36">
        <f ca="1">-BY27*SUM(Assumptions!$G$31:$G$33)</f>
        <v>-0.67902423266800949</v>
      </c>
      <c r="BZ28" s="36">
        <f ca="1">-BZ27*SUM(Assumptions!$G$31:$G$33)</f>
        <v>-0.82722426621738121</v>
      </c>
      <c r="CA28" s="36">
        <f ca="1">-CA27*SUM(Assumptions!$G$31:$G$33)</f>
        <v>-0.86491724888259403</v>
      </c>
      <c r="CB28" s="36">
        <f ca="1">-CB27*SUM(Assumptions!$G$31:$G$33)</f>
        <v>-0.57264858073018532</v>
      </c>
      <c r="CC28" s="36">
        <f ca="1">-CC27*SUM(Assumptions!$G$31:$G$33)</f>
        <v>-0.93512317112415588</v>
      </c>
      <c r="CD28" s="36">
        <f ca="1">-CD27*SUM(Assumptions!$G$31:$G$33)</f>
        <v>-0.86167351981051388</v>
      </c>
      <c r="CE28" s="36">
        <f ca="1">-CE27*SUM(Assumptions!$G$31:$G$33)</f>
        <v>-1.0040549735349873</v>
      </c>
      <c r="CF28" s="36">
        <f ca="1">-CF27*SUM(Assumptions!$G$31:$G$33)</f>
        <v>-0.93025025084213409</v>
      </c>
      <c r="CG28" s="36">
        <f ca="1">-CG27*SUM(Assumptions!$G$31:$G$33)</f>
        <v>-1.0704586484662104</v>
      </c>
      <c r="CH28" s="36">
        <f ca="1">-CH27*SUM(Assumptions!$G$31:$G$33)</f>
        <v>-1.1025127023593404</v>
      </c>
      <c r="CI28" s="36">
        <f ca="1">-CI27*SUM(Assumptions!$G$31:$G$33)</f>
        <v>-1.0273351079272373</v>
      </c>
      <c r="CJ28" s="36">
        <f ca="1">-CJ27*SUM(Assumptions!$G$31:$G$33)</f>
        <v>-1.1643967174961831</v>
      </c>
      <c r="CK28" s="36">
        <f ca="1">-CK27*SUM(Assumptions!$G$31:$G$33)</f>
        <v>-1.0146777830510731</v>
      </c>
      <c r="CL28" s="36">
        <f ca="1">-CL27*SUM(Assumptions!$G$31:$G$33)</f>
        <v>-1.1510713348110861</v>
      </c>
      <c r="CM28" s="36">
        <f ca="1">-CM27*SUM(Assumptions!$G$31:$G$33)</f>
        <v>-1.1808656006053064</v>
      </c>
      <c r="CN28" s="36">
        <f ca="1">-CN27*SUM(Assumptions!$G$31:$G$33)</f>
        <v>-0.89500841883896132</v>
      </c>
      <c r="CO28" s="36">
        <f ca="1">-CO27*SUM(Assumptions!$G$31:$G$33)</f>
        <v>-1.2389755663162336</v>
      </c>
      <c r="CP28" s="36">
        <f ca="1">-CP27*SUM(Assumptions!$G$31:$G$33)</f>
        <v>-1.1616975626563346</v>
      </c>
      <c r="CQ28" s="36">
        <f ca="1">-CQ27*SUM(Assumptions!$G$31:$G$33)</f>
        <v>-1.2931439133811193</v>
      </c>
      <c r="CR28" s="36">
        <f ca="1">-CR27*SUM(Assumptions!$G$31:$G$33)</f>
        <v>-1.2157625594815935</v>
      </c>
      <c r="CS28" s="36">
        <f ca="1">-CS27*SUM(Assumptions!$G$31:$G$33)</f>
        <v>-1.3453231897225919</v>
      </c>
      <c r="CT28" s="36">
        <f ca="1">-CT27*SUM(Assumptions!$G$31:$G$33)</f>
        <v>-1.3704660578374506</v>
      </c>
      <c r="CU28" s="36">
        <f ca="1">-CU27*SUM(Assumptions!$G$31:$G$33)</f>
        <v>-1.2920913704540606</v>
      </c>
      <c r="CV28" s="36">
        <f ca="1">-CV27*SUM(Assumptions!$G$31:$G$33)</f>
        <v>-1.4189174247551197</v>
      </c>
      <c r="CW28" s="36">
        <f ca="1">-CW27*SUM(Assumptions!$G$31:$G$33)</f>
        <v>-1.2662423387184409</v>
      </c>
      <c r="CX28" s="36">
        <f ca="1">-CX27*SUM(Assumptions!$G$31:$G$33)</f>
        <v>-1.3926631452156411</v>
      </c>
      <c r="CY28" s="36">
        <f ca="1">-CY27*SUM(Assumptions!$G$31:$G$33)</f>
        <v>-1.4161760782925745</v>
      </c>
      <c r="CZ28" s="36">
        <f ca="1">-CZ27*SUM(Assumptions!$G$31:$G$33)</f>
        <v>-1.1348074621684123</v>
      </c>
      <c r="DA28" s="36">
        <f ca="1">-DA27*SUM(Assumptions!$G$31:$G$33)</f>
        <v>-1.4620648135387178</v>
      </c>
      <c r="DB28" s="36">
        <f ca="1">-DB27*SUM(Assumptions!$G$31:$G$33)</f>
        <v>-1.3824068507423188</v>
      </c>
      <c r="DC28" s="36">
        <f ca="1">-DC27*SUM(Assumptions!$G$31:$G$33)</f>
        <v>-1.504497992254342</v>
      </c>
      <c r="DD28" s="36">
        <f ca="1">-DD27*SUM(Assumptions!$G$31:$G$33)</f>
        <v>-1.4249331054814851</v>
      </c>
      <c r="DE28" s="36">
        <f ca="1">-DE27*SUM(Assumptions!$G$31:$G$33)</f>
        <v>-1.5453705979991608</v>
      </c>
      <c r="DF28" s="36">
        <f ca="1">-DF27*SUM(Assumptions!$G$31:$G$33)</f>
        <v>-1.5650208280068381</v>
      </c>
      <c r="DG28" s="36">
        <f ca="1">-DG27*SUM(Assumptions!$G$31:$G$33)</f>
        <v>-1.4847624973341678</v>
      </c>
      <c r="DH28" s="36">
        <f ca="1">-DH27*SUM(Assumptions!$G$31:$G$33)</f>
        <v>-1.6027984708842491</v>
      </c>
      <c r="DI28" s="36">
        <f ca="1">-DI27*SUM(Assumptions!$G$31:$G$33)</f>
        <v>-1.4484300135492236</v>
      </c>
      <c r="DJ28" s="36">
        <f ca="1">-DJ27*SUM(Assumptions!$G$31:$G$33)</f>
        <v>-1.5662731673964425</v>
      </c>
      <c r="DK28" s="36">
        <f ca="1">-DK27*SUM(Assumptions!$G$31:$G$33)</f>
        <v>-1.5847969685639824</v>
      </c>
      <c r="DL28" s="36">
        <f ca="1">-DL27*SUM(Assumptions!$G$31:$G$33)</f>
        <v>-1.4100052801193734</v>
      </c>
      <c r="DM28" s="36">
        <f ca="1">-DM27*SUM(Assumptions!$G$31:$G$33)</f>
        <v>-1.6239911156368954</v>
      </c>
      <c r="DN28" s="36">
        <f ca="1">-DN27*SUM(Assumptions!$G$31:$G$33)</f>
        <v>-1.5432864685668886</v>
      </c>
      <c r="DO28" s="36">
        <f ca="1">-DO27*SUM(Assumptions!$G$31:$G$33)</f>
        <v>-1.6574072089227547</v>
      </c>
      <c r="DP28" s="36">
        <f ca="1">-DP27*SUM(Assumptions!$G$31:$G$33)</f>
        <v>-1.576652678591201</v>
      </c>
      <c r="DQ28" s="36">
        <f ca="1">-DQ27*SUM(Assumptions!$G$31:$G$33)</f>
        <v>-1.6893076468860673</v>
      </c>
      <c r="DR28" s="36">
        <f ca="1">-DR27*SUM(Assumptions!$G$31:$G$33)</f>
        <v>-1.7046002420955841</v>
      </c>
      <c r="DS28" s="36">
        <f ca="1">-DS27*SUM(Assumptions!$G$31:$G$33)</f>
        <v>-1.623388432447378</v>
      </c>
      <c r="DT28" s="36">
        <f ca="1">-DT27*SUM(Assumptions!$G$31:$G$33)</f>
        <v>-1.7339116405280262</v>
      </c>
      <c r="DU28" s="36">
        <f ca="1">-DU27*SUM(Assumptions!$G$31:$G$33)</f>
        <v>-1.578739436122564</v>
      </c>
      <c r="DV28" s="36">
        <f ca="1">-DV27*SUM(Assumptions!$G$31:$G$33)</f>
        <v>-1.689241964858432</v>
      </c>
      <c r="DW28" s="36">
        <f ca="1">-DW27*SUM(Assumptions!$G$31:$G$33)</f>
        <v>-1.7038105764219935</v>
      </c>
      <c r="DX28" s="36">
        <f ca="1">-DX27*SUM(Assumptions!$G$31:$G$33)</f>
        <v>-1.4309536627351009</v>
      </c>
      <c r="DY28" s="36">
        <f ca="1">-DY27*SUM(Assumptions!$G$31:$G$33)</f>
        <v>-1.7289739896621903</v>
      </c>
      <c r="DZ28" s="36">
        <f ca="1">-DZ27*SUM(Assumptions!$G$31:$G$33)</f>
        <v>-1.6477440778512529</v>
      </c>
      <c r="EA28" s="36">
        <f ca="1">-EA27*SUM(Assumptions!$G$31:$G$33)</f>
        <v>-1.7547131461630097</v>
      </c>
      <c r="EB28" s="36">
        <f ca="1">-EB27*SUM(Assumptions!$G$31:$G$33)</f>
        <v>-1.6738457632656525</v>
      </c>
      <c r="EC28" s="36">
        <f ca="1">-EC27*SUM(Assumptions!$G$31:$G$33)</f>
        <v>-1.7795013277924243</v>
      </c>
      <c r="ED28" s="36">
        <f ca="1">-ED27*SUM(Assumptions!$G$31:$G$33)</f>
        <v>-1.7913404416261085</v>
      </c>
      <c r="EE28" s="36">
        <f ca="1">-EE27*SUM(Assumptions!$G$31:$G$33)</f>
        <v>-1.7102013288504367</v>
      </c>
      <c r="EF28" s="36">
        <f ca="1">-EF27*SUM(Assumptions!$G$31:$G$33)</f>
        <v>-1.8139438731716582</v>
      </c>
      <c r="EG28" s="36">
        <f ca="1">-EG27*SUM(Assumptions!$G$31:$G$33)</f>
        <v>-1.6589619091018648</v>
      </c>
      <c r="EH28" s="36">
        <f ca="1">-EH27*SUM(Assumptions!$G$31:$G$33)</f>
        <v>-1.7628234303601136</v>
      </c>
      <c r="EI28" s="36">
        <f ca="1">-EI27*SUM(Assumptions!$G$31:$G$33)</f>
        <v>-1.7742601441201071</v>
      </c>
      <c r="EJ28" s="36">
        <f ca="1">-EJ27*SUM(Assumptions!$G$31:$G$33)</f>
        <v>-1.5116175162030789</v>
      </c>
      <c r="EK28" s="36">
        <f ca="1">-EK27*SUM(Assumptions!$G$31:$G$33)</f>
        <v>-1.7966495003182843</v>
      </c>
      <c r="EL28" s="36">
        <f ca="1">-EL27*SUM(Assumptions!$G$31:$G$33)</f>
        <v>-1.715789959271603</v>
      </c>
      <c r="EM28" s="36">
        <f ca="1">-EM27*SUM(Assumptions!$G$31:$G$33)</f>
        <v>0</v>
      </c>
      <c r="EN28" s="36">
        <f ca="1">-EN27*SUM(Assumptions!$G$31:$G$33)</f>
        <v>0</v>
      </c>
      <c r="EO28" s="36">
        <f ca="1">-EO27*SUM(Assumptions!$G$31:$G$33)</f>
        <v>0</v>
      </c>
      <c r="EP28" s="36">
        <f ca="1">-EP27*SUM(Assumptions!$G$31:$G$33)</f>
        <v>0</v>
      </c>
      <c r="EQ28" s="36">
        <f ca="1">-EQ27*SUM(Assumptions!$G$31:$G$33)</f>
        <v>0</v>
      </c>
      <c r="ER28" s="36">
        <f ca="1">-ER27*SUM(Assumptions!$G$31:$G$33)</f>
        <v>0</v>
      </c>
      <c r="ES28" s="36">
        <f ca="1">-ES27*SUM(Assumptions!$G$31:$G$33)</f>
        <v>0</v>
      </c>
      <c r="ET28" s="36">
        <f ca="1">-ET27*SUM(Assumptions!$G$31:$G$33)</f>
        <v>0</v>
      </c>
      <c r="EU28" s="36">
        <f ca="1">-EU27*SUM(Assumptions!$G$31:$G$33)</f>
        <v>0</v>
      </c>
      <c r="EV28" s="36">
        <f ca="1">-EV27*SUM(Assumptions!$G$31:$G$33)</f>
        <v>0</v>
      </c>
      <c r="EW28" s="36">
        <f ca="1">-EW27*SUM(Assumptions!$G$31:$G$33)</f>
        <v>0</v>
      </c>
      <c r="EX28" s="36">
        <f ca="1">-EX27*SUM(Assumptions!$G$31:$G$33)</f>
        <v>0</v>
      </c>
      <c r="EY28" s="36">
        <f ca="1">-EY27*SUM(Assumptions!$G$31:$G$33)</f>
        <v>0</v>
      </c>
      <c r="EZ28" s="36">
        <f ca="1">-EZ27*SUM(Assumptions!$G$31:$G$33)</f>
        <v>0</v>
      </c>
      <c r="FA28" s="36">
        <f ca="1">-FA27*SUM(Assumptions!$G$31:$G$33)</f>
        <v>0</v>
      </c>
      <c r="FB28" s="36">
        <f ca="1">-FB27*SUM(Assumptions!$G$31:$G$33)</f>
        <v>0</v>
      </c>
      <c r="FC28" s="36">
        <f ca="1">-FC27*SUM(Assumptions!$G$31:$G$33)</f>
        <v>0</v>
      </c>
      <c r="FD28" s="36">
        <f ca="1">-FD27*SUM(Assumptions!$G$31:$G$33)</f>
        <v>0</v>
      </c>
      <c r="FE28" s="36">
        <f ca="1">-FE27*SUM(Assumptions!$G$31:$G$33)</f>
        <v>0</v>
      </c>
      <c r="FF28" s="36">
        <f ca="1">-FF27*SUM(Assumptions!$G$31:$G$33)</f>
        <v>0</v>
      </c>
      <c r="FG28" s="36">
        <f ca="1">-FG27*SUM(Assumptions!$G$31:$G$33)</f>
        <v>0</v>
      </c>
      <c r="FH28" s="36">
        <f ca="1">-FH27*SUM(Assumptions!$G$31:$G$33)</f>
        <v>0</v>
      </c>
      <c r="FI28" s="36">
        <f ca="1">-FI27*SUM(Assumptions!$G$31:$G$33)</f>
        <v>0</v>
      </c>
      <c r="FJ28" s="36">
        <f ca="1">-FJ27*SUM(Assumptions!$G$31:$G$33)</f>
        <v>0</v>
      </c>
      <c r="FK28" s="36">
        <f ca="1">-FK27*SUM(Assumptions!$G$31:$G$33)</f>
        <v>0</v>
      </c>
      <c r="FL28" s="36">
        <f ca="1">-FL27*SUM(Assumptions!$G$31:$G$33)</f>
        <v>0</v>
      </c>
      <c r="FM28" s="36">
        <f ca="1">-FM27*SUM(Assumptions!$G$31:$G$33)</f>
        <v>0</v>
      </c>
      <c r="FN28" s="36">
        <f ca="1">-FN27*SUM(Assumptions!$G$31:$G$33)</f>
        <v>0</v>
      </c>
      <c r="FO28" s="36">
        <f ca="1">-FO27*SUM(Assumptions!$G$31:$G$33)</f>
        <v>0</v>
      </c>
      <c r="FP28" s="36">
        <f ca="1">-FP27*SUM(Assumptions!$G$31:$G$33)</f>
        <v>0</v>
      </c>
      <c r="FQ28" s="36">
        <f ca="1">-FQ27*SUM(Assumptions!$G$31:$G$33)</f>
        <v>0</v>
      </c>
      <c r="FR28" s="36">
        <f ca="1">-FR27*SUM(Assumptions!$G$31:$G$33)</f>
        <v>0</v>
      </c>
      <c r="FS28" s="36">
        <f ca="1">-FS27*SUM(Assumptions!$G$31:$G$33)</f>
        <v>0</v>
      </c>
      <c r="FT28" s="36">
        <f ca="1">-FT27*SUM(Assumptions!$G$31:$G$33)</f>
        <v>0</v>
      </c>
      <c r="FU28" s="36">
        <f ca="1">-FU27*SUM(Assumptions!$G$31:$G$33)</f>
        <v>0</v>
      </c>
      <c r="FV28" s="36">
        <f ca="1">-FV27*SUM(Assumptions!$G$31:$G$33)</f>
        <v>0</v>
      </c>
      <c r="FW28" s="36">
        <f ca="1">-FW27*SUM(Assumptions!$G$31:$G$33)</f>
        <v>0</v>
      </c>
      <c r="FX28" s="36">
        <f ca="1">-FX27*SUM(Assumptions!$G$31:$G$33)</f>
        <v>0</v>
      </c>
      <c r="FY28" s="36">
        <f ca="1">-FY27*SUM(Assumptions!$G$31:$G$33)</f>
        <v>0</v>
      </c>
      <c r="FZ28" s="36">
        <f ca="1">-FZ27*SUM(Assumptions!$G$31:$G$33)</f>
        <v>0</v>
      </c>
      <c r="GA28" s="36">
        <f ca="1">-GA27*SUM(Assumptions!$G$31:$G$33)</f>
        <v>0</v>
      </c>
      <c r="GB28" s="36">
        <f ca="1">-GB27*SUM(Assumptions!$G$31:$G$33)</f>
        <v>0</v>
      </c>
      <c r="GC28" s="36">
        <f ca="1">-GC27*SUM(Assumptions!$G$31:$G$33)</f>
        <v>0</v>
      </c>
      <c r="GD28" s="36">
        <f ca="1">-GD27*SUM(Assumptions!$G$31:$G$33)</f>
        <v>0</v>
      </c>
      <c r="GE28" s="36">
        <f ca="1">-GE27*SUM(Assumptions!$G$31:$G$33)</f>
        <v>0</v>
      </c>
    </row>
    <row r="29" spans="4:187" x14ac:dyDescent="0.45">
      <c r="D29" s="1" t="s">
        <v>62</v>
      </c>
      <c r="H29" s="37">
        <f ca="1">SUM(H27:H28)</f>
        <v>87.064223580208932</v>
      </c>
      <c r="I29" s="37">
        <f t="shared" ref="I29:BT29" ca="1" si="33">SUM(I27:I28)</f>
        <v>88.185921989569763</v>
      </c>
      <c r="J29" s="37">
        <f t="shared" ca="1" si="33"/>
        <v>85.487903773283051</v>
      </c>
      <c r="K29" s="37">
        <f t="shared" ca="1" si="33"/>
        <v>89.060879448209874</v>
      </c>
      <c r="L29" s="37">
        <f t="shared" ca="1" si="33"/>
        <v>83.934555837817157</v>
      </c>
      <c r="M29" s="37">
        <f t="shared" ca="1" si="33"/>
        <v>87.465371097669163</v>
      </c>
      <c r="N29" s="37">
        <f t="shared" ca="1" si="33"/>
        <v>87.757850248365784</v>
      </c>
      <c r="O29" s="37">
        <f t="shared" ca="1" si="33"/>
        <v>84.93761590508673</v>
      </c>
      <c r="P29" s="37">
        <f t="shared" ca="1" si="33"/>
        <v>88.301117192887517</v>
      </c>
      <c r="Q29" s="37">
        <f t="shared" ca="1" si="33"/>
        <v>84.198476174014488</v>
      </c>
      <c r="R29" s="37">
        <f t="shared" ca="1" si="33"/>
        <v>87.501411635302162</v>
      </c>
      <c r="S29" s="37">
        <f t="shared" ca="1" si="33"/>
        <v>87.671468392565842</v>
      </c>
      <c r="T29" s="37">
        <f t="shared" ca="1" si="33"/>
        <v>81.735742559716442</v>
      </c>
      <c r="U29" s="37">
        <f t="shared" ca="1" si="33"/>
        <v>88.003645516345671</v>
      </c>
      <c r="V29" s="37">
        <f t="shared" ca="1" si="33"/>
        <v>85.018168128406145</v>
      </c>
      <c r="W29" s="37">
        <f t="shared" ca="1" si="33"/>
        <v>88.134806798699671</v>
      </c>
      <c r="X29" s="37">
        <f t="shared" ca="1" si="33"/>
        <v>85.127637355959394</v>
      </c>
      <c r="Y29" s="37">
        <f t="shared" ca="1" si="33"/>
        <v>88.185540536541339</v>
      </c>
      <c r="Z29" s="37">
        <f t="shared" ca="1" si="33"/>
        <v>88.182353238136628</v>
      </c>
      <c r="AA29" s="37">
        <f t="shared" ca="1" si="33"/>
        <v>85.144084476488274</v>
      </c>
      <c r="AB29" s="37">
        <f t="shared" ca="1" si="33"/>
        <v>88.126979389943344</v>
      </c>
      <c r="AC29" s="37">
        <f t="shared" ca="1" si="33"/>
        <v>83.17510459988867</v>
      </c>
      <c r="AD29" s="37">
        <f t="shared" ca="1" si="33"/>
        <v>86.159880620018839</v>
      </c>
      <c r="AE29" s="37">
        <f t="shared" ca="1" si="33"/>
        <v>86.129189846689755</v>
      </c>
      <c r="AF29" s="37">
        <f t="shared" ca="1" si="33"/>
        <v>77.082604243249747</v>
      </c>
      <c r="AG29" s="37">
        <f t="shared" ca="1" si="33"/>
        <v>85.971195078767849</v>
      </c>
      <c r="AH29" s="37">
        <f t="shared" ca="1" si="33"/>
        <v>82.930709135718402</v>
      </c>
      <c r="AI29" s="37">
        <f t="shared" ca="1" si="33"/>
        <v>85.81609805941676</v>
      </c>
      <c r="AJ29" s="37">
        <f t="shared" ca="1" si="33"/>
        <v>82.790014943851986</v>
      </c>
      <c r="AK29" s="37">
        <f t="shared" ca="1" si="33"/>
        <v>85.642774612823303</v>
      </c>
      <c r="AL29" s="37">
        <f t="shared" ca="1" si="33"/>
        <v>85.544797879327632</v>
      </c>
      <c r="AM29" s="37">
        <f t="shared" ca="1" si="33"/>
        <v>82.520522087804039</v>
      </c>
      <c r="AN29" s="37">
        <f t="shared" ca="1" si="33"/>
        <v>85.329165499671632</v>
      </c>
      <c r="AO29" s="37">
        <f t="shared" ca="1" si="33"/>
        <v>80.493858061592732</v>
      </c>
      <c r="AP29" s="37">
        <f t="shared" ca="1" si="33"/>
        <v>83.3128454872475</v>
      </c>
      <c r="AQ29" s="37">
        <f t="shared" ca="1" si="33"/>
        <v>83.222230082052036</v>
      </c>
      <c r="AR29" s="37">
        <f t="shared" ca="1" si="33"/>
        <v>74.485839170712282</v>
      </c>
      <c r="AS29" s="37">
        <f t="shared" ca="1" si="33"/>
        <v>83.041254462158705</v>
      </c>
      <c r="AT29" s="37">
        <f t="shared" ca="1" si="33"/>
        <v>80.054801894575675</v>
      </c>
      <c r="AU29" s="37">
        <f t="shared" ca="1" si="33"/>
        <v>82.809040065119248</v>
      </c>
      <c r="AV29" s="37">
        <f t="shared" ca="1" si="33"/>
        <v>79.845949023109483</v>
      </c>
      <c r="AW29" s="37">
        <f t="shared" ca="1" si="33"/>
        <v>82.576684231409402</v>
      </c>
      <c r="AX29" s="37">
        <f t="shared" ca="1" si="33"/>
        <v>82.45504857203909</v>
      </c>
      <c r="AY29" s="37">
        <f t="shared" ca="1" si="33"/>
        <v>79.504589991575656</v>
      </c>
      <c r="AZ29" s="37">
        <f t="shared" ca="1" si="33"/>
        <v>82.202016559850961</v>
      </c>
      <c r="BA29" s="37">
        <f t="shared" ca="1" si="33"/>
        <v>77.476001024953945</v>
      </c>
      <c r="BB29" s="37">
        <f t="shared" ca="1" si="33"/>
        <v>80.186839033454575</v>
      </c>
      <c r="BC29" s="37">
        <f t="shared" ca="1" si="33"/>
        <v>80.084300549657527</v>
      </c>
      <c r="BD29" s="37">
        <f t="shared" ca="1" si="33"/>
        <v>71.617812658224452</v>
      </c>
      <c r="BE29" s="37">
        <f t="shared" ca="1" si="33"/>
        <v>79.885719389149955</v>
      </c>
      <c r="BF29" s="37">
        <f t="shared" ca="1" si="33"/>
        <v>76.986718991302723</v>
      </c>
      <c r="BG29" s="37">
        <f t="shared" ca="1" si="33"/>
        <v>79.644048592832419</v>
      </c>
      <c r="BH29" s="37">
        <f t="shared" ca="1" si="33"/>
        <v>76.770878789878452</v>
      </c>
      <c r="BI29" s="37">
        <f t="shared" ca="1" si="33"/>
        <v>79.407913409927517</v>
      </c>
      <c r="BJ29" s="37">
        <f t="shared" ca="1" si="33"/>
        <v>79.286285261231271</v>
      </c>
      <c r="BK29" s="37">
        <f t="shared" ca="1" si="33"/>
        <v>76.428900977384998</v>
      </c>
      <c r="BL29" s="37">
        <f t="shared" ca="1" si="33"/>
        <v>79.036443993344761</v>
      </c>
      <c r="BM29" s="37">
        <f t="shared" ca="1" si="33"/>
        <v>5.4380065764244137</v>
      </c>
      <c r="BN29" s="37">
        <f t="shared" ca="1" si="33"/>
        <v>9.3319816676769278</v>
      </c>
      <c r="BO29" s="37">
        <f t="shared" ca="1" si="33"/>
        <v>10.481483223639692</v>
      </c>
      <c r="BP29" s="37">
        <f t="shared" ca="1" si="33"/>
        <v>6.2869822572357545</v>
      </c>
      <c r="BQ29" s="37">
        <f t="shared" ca="1" si="33"/>
        <v>12.784722787923361</v>
      </c>
      <c r="BR29" s="37">
        <f t="shared" ca="1" si="33"/>
        <v>11.162967938052015</v>
      </c>
      <c r="BS29" s="37">
        <f t="shared" ca="1" si="33"/>
        <v>14.892107558141824</v>
      </c>
      <c r="BT29" s="37">
        <f t="shared" ca="1" si="33"/>
        <v>13.246380218398421</v>
      </c>
      <c r="BU29" s="37">
        <f t="shared" ref="BU29:EF29" ca="1" si="34">SUM(BU27:BU28)</f>
        <v>16.914815788157156</v>
      </c>
      <c r="BV29" s="37">
        <f t="shared" ca="1" si="34"/>
        <v>17.892589255714242</v>
      </c>
      <c r="BW29" s="37">
        <f t="shared" ca="1" si="34"/>
        <v>16.202409597882234</v>
      </c>
      <c r="BX29" s="37">
        <f t="shared" ca="1" si="34"/>
        <v>19.783059417742571</v>
      </c>
      <c r="BY29" s="37">
        <f t="shared" ca="1" si="34"/>
        <v>16.296581584032229</v>
      </c>
      <c r="BZ29" s="37">
        <f t="shared" ca="1" si="34"/>
        <v>19.853382389217149</v>
      </c>
      <c r="CA29" s="37">
        <f t="shared" ca="1" si="34"/>
        <v>20.758013973182255</v>
      </c>
      <c r="CB29" s="37">
        <f t="shared" ca="1" si="34"/>
        <v>13.743565937524448</v>
      </c>
      <c r="CC29" s="37">
        <f t="shared" ca="1" si="34"/>
        <v>22.442956106979739</v>
      </c>
      <c r="CD29" s="37">
        <f t="shared" ca="1" si="34"/>
        <v>20.680164475452333</v>
      </c>
      <c r="CE29" s="37">
        <f t="shared" ca="1" si="34"/>
        <v>24.097319364839695</v>
      </c>
      <c r="CF29" s="37">
        <f t="shared" ca="1" si="34"/>
        <v>22.326006020211217</v>
      </c>
      <c r="CG29" s="37">
        <f t="shared" ca="1" si="34"/>
        <v>25.69100756318905</v>
      </c>
      <c r="CH29" s="37">
        <f t="shared" ca="1" si="34"/>
        <v>26.46030485662417</v>
      </c>
      <c r="CI29" s="37">
        <f t="shared" ca="1" si="34"/>
        <v>24.656042590253698</v>
      </c>
      <c r="CJ29" s="37">
        <f t="shared" ca="1" si="34"/>
        <v>27.945521219908393</v>
      </c>
      <c r="CK29" s="37">
        <f t="shared" ca="1" si="34"/>
        <v>24.352266793225755</v>
      </c>
      <c r="CL29" s="37">
        <f t="shared" ca="1" si="34"/>
        <v>27.625712035466066</v>
      </c>
      <c r="CM29" s="37">
        <f t="shared" ca="1" si="34"/>
        <v>28.340774414527356</v>
      </c>
      <c r="CN29" s="37">
        <f t="shared" ca="1" si="34"/>
        <v>21.48020205213507</v>
      </c>
      <c r="CO29" s="37">
        <f t="shared" ca="1" si="34"/>
        <v>29.735413591589605</v>
      </c>
      <c r="CP29" s="37">
        <f t="shared" ca="1" si="34"/>
        <v>27.880741503752027</v>
      </c>
      <c r="CQ29" s="37">
        <f t="shared" ca="1" si="34"/>
        <v>31.035453921146864</v>
      </c>
      <c r="CR29" s="37">
        <f t="shared" ca="1" si="34"/>
        <v>29.178301427558242</v>
      </c>
      <c r="CS29" s="37">
        <f t="shared" ca="1" si="34"/>
        <v>32.287756553342206</v>
      </c>
      <c r="CT29" s="37">
        <f t="shared" ca="1" si="34"/>
        <v>32.891185388098819</v>
      </c>
      <c r="CU29" s="37">
        <f t="shared" ca="1" si="34"/>
        <v>31.010192890897457</v>
      </c>
      <c r="CV29" s="37">
        <f t="shared" ca="1" si="34"/>
        <v>34.054018194122868</v>
      </c>
      <c r="CW29" s="37">
        <f t="shared" ca="1" si="34"/>
        <v>30.389816129242583</v>
      </c>
      <c r="CX29" s="37">
        <f t="shared" ca="1" si="34"/>
        <v>33.423915485175385</v>
      </c>
      <c r="CY29" s="37">
        <f t="shared" ca="1" si="34"/>
        <v>33.98822587902179</v>
      </c>
      <c r="CZ29" s="37">
        <f t="shared" ca="1" si="34"/>
        <v>27.235379092041896</v>
      </c>
      <c r="DA29" s="37">
        <f t="shared" ca="1" si="34"/>
        <v>35.089555524929224</v>
      </c>
      <c r="DB29" s="37">
        <f t="shared" ca="1" si="34"/>
        <v>33.177764417815652</v>
      </c>
      <c r="DC29" s="37">
        <f t="shared" ca="1" si="34"/>
        <v>36.107951814104204</v>
      </c>
      <c r="DD29" s="37">
        <f t="shared" ca="1" si="34"/>
        <v>34.198394531555643</v>
      </c>
      <c r="DE29" s="37">
        <f t="shared" ca="1" si="34"/>
        <v>37.08889435197986</v>
      </c>
      <c r="DF29" s="37">
        <f t="shared" ca="1" si="34"/>
        <v>37.560499872164115</v>
      </c>
      <c r="DG29" s="37">
        <f t="shared" ca="1" si="34"/>
        <v>35.634299936020028</v>
      </c>
      <c r="DH29" s="37">
        <f t="shared" ca="1" si="34"/>
        <v>38.467163301221973</v>
      </c>
      <c r="DI29" s="37">
        <f t="shared" ca="1" si="34"/>
        <v>34.762320325181371</v>
      </c>
      <c r="DJ29" s="37">
        <f t="shared" ca="1" si="34"/>
        <v>37.590556017514615</v>
      </c>
      <c r="DK29" s="37">
        <f t="shared" ca="1" si="34"/>
        <v>38.035127245535577</v>
      </c>
      <c r="DL29" s="37">
        <f t="shared" ca="1" si="34"/>
        <v>33.840126722864966</v>
      </c>
      <c r="DM29" s="37">
        <f t="shared" ca="1" si="34"/>
        <v>38.975786775285485</v>
      </c>
      <c r="DN29" s="37">
        <f t="shared" ca="1" si="34"/>
        <v>37.038875245605325</v>
      </c>
      <c r="DO29" s="37">
        <f t="shared" ca="1" si="34"/>
        <v>39.777773014146113</v>
      </c>
      <c r="DP29" s="37">
        <f t="shared" ca="1" si="34"/>
        <v>37.839664286188821</v>
      </c>
      <c r="DQ29" s="37">
        <f t="shared" ca="1" si="34"/>
        <v>40.543383525265618</v>
      </c>
      <c r="DR29" s="37">
        <f t="shared" ca="1" si="34"/>
        <v>40.910405810294016</v>
      </c>
      <c r="DS29" s="37">
        <f t="shared" ca="1" si="34"/>
        <v>38.961322378737073</v>
      </c>
      <c r="DT29" s="37">
        <f t="shared" ca="1" si="34"/>
        <v>41.613879372672628</v>
      </c>
      <c r="DU29" s="37">
        <f t="shared" ca="1" si="34"/>
        <v>37.889746466941538</v>
      </c>
      <c r="DV29" s="37">
        <f t="shared" ca="1" si="34"/>
        <v>40.541807156602367</v>
      </c>
      <c r="DW29" s="37">
        <f t="shared" ca="1" si="34"/>
        <v>40.891453834127844</v>
      </c>
      <c r="DX29" s="37">
        <f t="shared" ca="1" si="34"/>
        <v>34.342887905642421</v>
      </c>
      <c r="DY29" s="37">
        <f t="shared" ca="1" si="34"/>
        <v>41.495375751892567</v>
      </c>
      <c r="DZ29" s="37">
        <f t="shared" ca="1" si="34"/>
        <v>39.545857868430069</v>
      </c>
      <c r="EA29" s="37">
        <f t="shared" ca="1" si="34"/>
        <v>42.113115507912227</v>
      </c>
      <c r="EB29" s="37">
        <f t="shared" ca="1" si="34"/>
        <v>40.17229831837566</v>
      </c>
      <c r="EC29" s="37">
        <f t="shared" ca="1" si="34"/>
        <v>42.708031867018185</v>
      </c>
      <c r="ED29" s="37">
        <f t="shared" ca="1" si="34"/>
        <v>42.992170599026601</v>
      </c>
      <c r="EE29" s="37">
        <f t="shared" ca="1" si="34"/>
        <v>41.044831892410478</v>
      </c>
      <c r="EF29" s="37">
        <f t="shared" ca="1" si="34"/>
        <v>43.534652956119793</v>
      </c>
      <c r="EG29" s="37">
        <f t="shared" ref="EG29:GE29" ca="1" si="35">SUM(EG27:EG28)</f>
        <v>39.815085818444757</v>
      </c>
      <c r="EH29" s="37">
        <f t="shared" ca="1" si="35"/>
        <v>42.307762328642724</v>
      </c>
      <c r="EI29" s="37">
        <f t="shared" ca="1" si="35"/>
        <v>42.582243458882573</v>
      </c>
      <c r="EJ29" s="37">
        <f t="shared" ca="1" si="35"/>
        <v>36.278820388873889</v>
      </c>
      <c r="EK29" s="37">
        <f t="shared" ca="1" si="35"/>
        <v>43.119588007638825</v>
      </c>
      <c r="EL29" s="37">
        <f t="shared" ca="1" si="35"/>
        <v>41.17895902251847</v>
      </c>
      <c r="EM29" s="37">
        <f t="shared" ca="1" si="35"/>
        <v>0</v>
      </c>
      <c r="EN29" s="37">
        <f t="shared" ca="1" si="35"/>
        <v>0</v>
      </c>
      <c r="EO29" s="37">
        <f t="shared" ca="1" si="35"/>
        <v>0</v>
      </c>
      <c r="EP29" s="37">
        <f t="shared" ca="1" si="35"/>
        <v>0</v>
      </c>
      <c r="EQ29" s="37">
        <f t="shared" ca="1" si="35"/>
        <v>0</v>
      </c>
      <c r="ER29" s="37">
        <f t="shared" ca="1" si="35"/>
        <v>0</v>
      </c>
      <c r="ES29" s="37">
        <f t="shared" ca="1" si="35"/>
        <v>0</v>
      </c>
      <c r="ET29" s="37">
        <f t="shared" ca="1" si="35"/>
        <v>0</v>
      </c>
      <c r="EU29" s="37">
        <f t="shared" ca="1" si="35"/>
        <v>0</v>
      </c>
      <c r="EV29" s="37">
        <f t="shared" ca="1" si="35"/>
        <v>0</v>
      </c>
      <c r="EW29" s="37">
        <f t="shared" ca="1" si="35"/>
        <v>0</v>
      </c>
      <c r="EX29" s="37">
        <f t="shared" ca="1" si="35"/>
        <v>0</v>
      </c>
      <c r="EY29" s="37">
        <f t="shared" ca="1" si="35"/>
        <v>0</v>
      </c>
      <c r="EZ29" s="37">
        <f t="shared" ca="1" si="35"/>
        <v>0</v>
      </c>
      <c r="FA29" s="37">
        <f t="shared" ca="1" si="35"/>
        <v>0</v>
      </c>
      <c r="FB29" s="37">
        <f t="shared" ca="1" si="35"/>
        <v>0</v>
      </c>
      <c r="FC29" s="37">
        <f t="shared" ca="1" si="35"/>
        <v>0</v>
      </c>
      <c r="FD29" s="37">
        <f t="shared" ca="1" si="35"/>
        <v>0</v>
      </c>
      <c r="FE29" s="37">
        <f t="shared" ca="1" si="35"/>
        <v>0</v>
      </c>
      <c r="FF29" s="37">
        <f t="shared" ca="1" si="35"/>
        <v>0</v>
      </c>
      <c r="FG29" s="37">
        <f t="shared" ca="1" si="35"/>
        <v>0</v>
      </c>
      <c r="FH29" s="37">
        <f t="shared" ca="1" si="35"/>
        <v>0</v>
      </c>
      <c r="FI29" s="37">
        <f t="shared" ca="1" si="35"/>
        <v>0</v>
      </c>
      <c r="FJ29" s="37">
        <f t="shared" ca="1" si="35"/>
        <v>0</v>
      </c>
      <c r="FK29" s="37">
        <f t="shared" ca="1" si="35"/>
        <v>0</v>
      </c>
      <c r="FL29" s="37">
        <f t="shared" ca="1" si="35"/>
        <v>0</v>
      </c>
      <c r="FM29" s="37">
        <f t="shared" ca="1" si="35"/>
        <v>0</v>
      </c>
      <c r="FN29" s="37">
        <f t="shared" ca="1" si="35"/>
        <v>0</v>
      </c>
      <c r="FO29" s="37">
        <f t="shared" ca="1" si="35"/>
        <v>0</v>
      </c>
      <c r="FP29" s="37">
        <f t="shared" ca="1" si="35"/>
        <v>0</v>
      </c>
      <c r="FQ29" s="37">
        <f t="shared" ca="1" si="35"/>
        <v>0</v>
      </c>
      <c r="FR29" s="37">
        <f t="shared" ca="1" si="35"/>
        <v>0</v>
      </c>
      <c r="FS29" s="37">
        <f t="shared" ca="1" si="35"/>
        <v>0</v>
      </c>
      <c r="FT29" s="37">
        <f t="shared" ca="1" si="35"/>
        <v>0</v>
      </c>
      <c r="FU29" s="37">
        <f t="shared" ca="1" si="35"/>
        <v>0</v>
      </c>
      <c r="FV29" s="37">
        <f t="shared" ca="1" si="35"/>
        <v>0</v>
      </c>
      <c r="FW29" s="37">
        <f t="shared" ca="1" si="35"/>
        <v>0</v>
      </c>
      <c r="FX29" s="37">
        <f t="shared" ca="1" si="35"/>
        <v>0</v>
      </c>
      <c r="FY29" s="37">
        <f t="shared" ca="1" si="35"/>
        <v>0</v>
      </c>
      <c r="FZ29" s="37">
        <f t="shared" ca="1" si="35"/>
        <v>0</v>
      </c>
      <c r="GA29" s="37">
        <f t="shared" ca="1" si="35"/>
        <v>0</v>
      </c>
      <c r="GB29" s="37">
        <f t="shared" ca="1" si="35"/>
        <v>0</v>
      </c>
      <c r="GC29" s="37">
        <f t="shared" ca="1" si="35"/>
        <v>0</v>
      </c>
      <c r="GD29" s="37">
        <f t="shared" ca="1" si="35"/>
        <v>0</v>
      </c>
      <c r="GE29" s="37">
        <f t="shared" ca="1" si="35"/>
        <v>0</v>
      </c>
    </row>
    <row r="30" spans="4:187" x14ac:dyDescent="0.45">
      <c r="D30" s="23" t="s">
        <v>49</v>
      </c>
      <c r="H30" s="25">
        <f ca="1">IFERROR(H29/H$11, 0)</f>
        <v>0.62188731128720665</v>
      </c>
      <c r="I30" s="25">
        <f t="shared" ref="I30:BT30" ca="1" si="36">IFERROR(I29/I$11, 0)</f>
        <v>0.57000327346336377</v>
      </c>
      <c r="J30" s="25">
        <f t="shared" ca="1" si="36"/>
        <v>0.57220107471139936</v>
      </c>
      <c r="K30" s="25">
        <f t="shared" ca="1" si="36"/>
        <v>0.57804037154710797</v>
      </c>
      <c r="L30" s="25">
        <f t="shared" ca="1" si="36"/>
        <v>0.56405318775716184</v>
      </c>
      <c r="M30" s="25">
        <f t="shared" ca="1" si="36"/>
        <v>0.56995766096356459</v>
      </c>
      <c r="N30" s="25">
        <f t="shared" ca="1" si="36"/>
        <v>0.5730071729914572</v>
      </c>
      <c r="O30" s="25">
        <f t="shared" ca="1" si="36"/>
        <v>0.57422516135825563</v>
      </c>
      <c r="P30" s="25">
        <f t="shared" ca="1" si="36"/>
        <v>0.57886266684718379</v>
      </c>
      <c r="Q30" s="25">
        <f t="shared" ca="1" si="36"/>
        <v>0.57150711782992425</v>
      </c>
      <c r="R30" s="25">
        <f t="shared" ca="1" si="36"/>
        <v>0.57591668720722577</v>
      </c>
      <c r="S30" s="25">
        <f t="shared" ca="1" si="36"/>
        <v>0.57818991679854193</v>
      </c>
      <c r="T30" s="25">
        <f t="shared" ca="1" si="36"/>
        <v>0.57737180451339165</v>
      </c>
      <c r="U30" s="25">
        <f t="shared" ca="1" si="36"/>
        <v>0.58266540787083154</v>
      </c>
      <c r="V30" s="25">
        <f t="shared" ca="1" si="36"/>
        <v>0.582864098283293</v>
      </c>
      <c r="W30" s="25">
        <f t="shared" ca="1" si="36"/>
        <v>0.58590905563626117</v>
      </c>
      <c r="X30" s="25">
        <f t="shared" ca="1" si="36"/>
        <v>0.58595113911313246</v>
      </c>
      <c r="Y30" s="25">
        <f t="shared" ca="1" si="36"/>
        <v>0.58859340961712492</v>
      </c>
      <c r="Z30" s="25">
        <f t="shared" ca="1" si="36"/>
        <v>0.58974915616342172</v>
      </c>
      <c r="AA30" s="25">
        <f t="shared" ca="1" si="36"/>
        <v>0.58958739928333248</v>
      </c>
      <c r="AB30" s="25">
        <f t="shared" ca="1" si="36"/>
        <v>0.59173844862463376</v>
      </c>
      <c r="AC30" s="25">
        <f t="shared" ca="1" si="36"/>
        <v>0.57825890444319095</v>
      </c>
      <c r="AD30" s="25">
        <f t="shared" ca="1" si="36"/>
        <v>0.58084633433967303</v>
      </c>
      <c r="AE30" s="25">
        <f t="shared" ca="1" si="36"/>
        <v>0.58180058907013621</v>
      </c>
      <c r="AF30" s="25">
        <f t="shared" ca="1" si="36"/>
        <v>0.57763229456687692</v>
      </c>
      <c r="AG30" s="25">
        <f t="shared" ca="1" si="36"/>
        <v>0.58298069894814841</v>
      </c>
      <c r="AH30" s="25">
        <f t="shared" ca="1" si="36"/>
        <v>0.58234788560408901</v>
      </c>
      <c r="AI30" s="25">
        <f t="shared" ca="1" si="36"/>
        <v>0.58433658595179272</v>
      </c>
      <c r="AJ30" s="25">
        <f t="shared" ca="1" si="36"/>
        <v>0.58368743604201367</v>
      </c>
      <c r="AK30" s="25">
        <f t="shared" ca="1" si="36"/>
        <v>0.58549110849342423</v>
      </c>
      <c r="AL30" s="25">
        <f t="shared" ca="1" si="36"/>
        <v>0.58599081634611927</v>
      </c>
      <c r="AM30" s="25">
        <f t="shared" ca="1" si="36"/>
        <v>0.58528479459453042</v>
      </c>
      <c r="AN30" s="25">
        <f t="shared" ca="1" si="36"/>
        <v>0.58685385782867561</v>
      </c>
      <c r="AO30" s="25">
        <f t="shared" ca="1" si="36"/>
        <v>0.5731961679860117</v>
      </c>
      <c r="AP30" s="25">
        <f t="shared" ca="1" si="36"/>
        <v>0.57528055333679107</v>
      </c>
      <c r="AQ30" s="25">
        <f t="shared" ca="1" si="36"/>
        <v>0.57580403663289148</v>
      </c>
      <c r="AR30" s="25">
        <f t="shared" ca="1" si="36"/>
        <v>0.57171602228208285</v>
      </c>
      <c r="AS30" s="25">
        <f t="shared" ca="1" si="36"/>
        <v>0.57677532863169512</v>
      </c>
      <c r="AT30" s="25">
        <f t="shared" ca="1" si="36"/>
        <v>0.57579259122607607</v>
      </c>
      <c r="AU30" s="25">
        <f t="shared" ca="1" si="36"/>
        <v>0.57754207197505592</v>
      </c>
      <c r="AV30" s="25">
        <f t="shared" ca="1" si="36"/>
        <v>0.57658963715745104</v>
      </c>
      <c r="AW30" s="25">
        <f t="shared" ca="1" si="36"/>
        <v>0.57822727948086217</v>
      </c>
      <c r="AX30" s="25">
        <f t="shared" ca="1" si="36"/>
        <v>0.57853017859529166</v>
      </c>
      <c r="AY30" s="25">
        <f t="shared" ca="1" si="36"/>
        <v>0.57757586626540292</v>
      </c>
      <c r="AZ30" s="25">
        <f t="shared" ca="1" si="36"/>
        <v>0.57906391011971581</v>
      </c>
      <c r="BA30" s="25">
        <f t="shared" ca="1" si="36"/>
        <v>0.5650921734760288</v>
      </c>
      <c r="BB30" s="25">
        <f t="shared" ca="1" si="36"/>
        <v>0.5671296864391</v>
      </c>
      <c r="BC30" s="25">
        <f t="shared" ca="1" si="36"/>
        <v>0.5675371619229278</v>
      </c>
      <c r="BD30" s="25">
        <f t="shared" ca="1" si="36"/>
        <v>0.5630400169581472</v>
      </c>
      <c r="BE30" s="25">
        <f t="shared" ca="1" si="36"/>
        <v>0.56832071473296775</v>
      </c>
      <c r="BF30" s="25">
        <f t="shared" ca="1" si="36"/>
        <v>0.56716060621013087</v>
      </c>
      <c r="BG30" s="25">
        <f t="shared" ca="1" si="36"/>
        <v>0.56894563047904034</v>
      </c>
      <c r="BH30" s="25">
        <f t="shared" ca="1" si="36"/>
        <v>0.56783481827912952</v>
      </c>
      <c r="BI30" s="25">
        <f t="shared" ca="1" si="36"/>
        <v>0.56952983835285775</v>
      </c>
      <c r="BJ30" s="25">
        <f t="shared" ca="1" si="36"/>
        <v>0.56979469138428185</v>
      </c>
      <c r="BK30" s="25">
        <f t="shared" ca="1" si="36"/>
        <v>0.56870364514971306</v>
      </c>
      <c r="BL30" s="25">
        <f t="shared" ca="1" si="36"/>
        <v>0.57027322383126777</v>
      </c>
      <c r="BM30" s="25">
        <f t="shared" ca="1" si="36"/>
        <v>4.0625936558035147E-2</v>
      </c>
      <c r="BN30" s="25">
        <f t="shared" ca="1" si="36"/>
        <v>6.7602806442628088E-2</v>
      </c>
      <c r="BO30" s="25">
        <f t="shared" ca="1" si="36"/>
        <v>7.6081877654446309E-2</v>
      </c>
      <c r="BP30" s="25">
        <f t="shared" ca="1" si="36"/>
        <v>4.8880094785654353E-2</v>
      </c>
      <c r="BQ30" s="25">
        <f t="shared" ca="1" si="36"/>
        <v>9.3165717613119356E-2</v>
      </c>
      <c r="BR30" s="25">
        <f t="shared" ca="1" si="36"/>
        <v>8.423284811314953E-2</v>
      </c>
      <c r="BS30" s="25">
        <f t="shared" ca="1" si="36"/>
        <v>0.10896453336299276</v>
      </c>
      <c r="BT30" s="25">
        <f t="shared" ca="1" si="36"/>
        <v>0.10035390695799555</v>
      </c>
      <c r="BU30" s="25">
        <f t="shared" ref="BU30:EF30" ca="1" si="37">IFERROR(BU29/BU$11, 0)</f>
        <v>0.12426005221344229</v>
      </c>
      <c r="BV30" s="25">
        <f t="shared" ca="1" si="37"/>
        <v>0.13170585493026102</v>
      </c>
      <c r="BW30" s="25">
        <f t="shared" ca="1" si="37"/>
        <v>0.12348652391910757</v>
      </c>
      <c r="BX30" s="25">
        <f t="shared" ca="1" si="37"/>
        <v>0.1462044546079086</v>
      </c>
      <c r="BY30" s="25">
        <f t="shared" ca="1" si="37"/>
        <v>0.12470151623202867</v>
      </c>
      <c r="BZ30" s="25">
        <f t="shared" ca="1" si="37"/>
        <v>0.14731159009941447</v>
      </c>
      <c r="CA30" s="25">
        <f t="shared" ca="1" si="37"/>
        <v>0.1543319487211558</v>
      </c>
      <c r="CB30" s="25">
        <f t="shared" ca="1" si="37"/>
        <v>0.11335502133793018</v>
      </c>
      <c r="CC30" s="25">
        <f t="shared" ca="1" si="37"/>
        <v>0.16750490092903797</v>
      </c>
      <c r="CD30" s="25">
        <f t="shared" ca="1" si="37"/>
        <v>0.15983333377495718</v>
      </c>
      <c r="CE30" s="25">
        <f t="shared" ca="1" si="37"/>
        <v>0.18059648527840413</v>
      </c>
      <c r="CF30" s="25">
        <f t="shared" ca="1" si="37"/>
        <v>0.17324458428336226</v>
      </c>
      <c r="CG30" s="25">
        <f t="shared" ca="1" si="37"/>
        <v>0.19331117370668091</v>
      </c>
      <c r="CH30" s="25">
        <f t="shared" ca="1" si="37"/>
        <v>0.19949788431621079</v>
      </c>
      <c r="CI30" s="25">
        <f t="shared" ca="1" si="37"/>
        <v>0.19247524965783608</v>
      </c>
      <c r="CJ30" s="25">
        <f t="shared" ca="1" si="37"/>
        <v>0.21153923294230909</v>
      </c>
      <c r="CK30" s="25">
        <f t="shared" ca="1" si="37"/>
        <v>0.19086494581371696</v>
      </c>
      <c r="CL30" s="25">
        <f t="shared" ca="1" si="37"/>
        <v>0.20995559469656241</v>
      </c>
      <c r="CM30" s="25">
        <f t="shared" ca="1" si="37"/>
        <v>0.21582080823836036</v>
      </c>
      <c r="CN30" s="25">
        <f t="shared" ca="1" si="37"/>
        <v>0.18146432442756222</v>
      </c>
      <c r="CO30" s="25">
        <f t="shared" ca="1" si="37"/>
        <v>0.22731756910653275</v>
      </c>
      <c r="CP30" s="25">
        <f t="shared" ca="1" si="37"/>
        <v>0.2207136794156192</v>
      </c>
      <c r="CQ30" s="25">
        <f t="shared" ca="1" si="37"/>
        <v>0.23823755513722475</v>
      </c>
      <c r="CR30" s="25">
        <f t="shared" ca="1" si="37"/>
        <v>0.23191038536581829</v>
      </c>
      <c r="CS30" s="25">
        <f t="shared" ca="1" si="37"/>
        <v>0.24884289895859077</v>
      </c>
      <c r="CT30" s="25">
        <f t="shared" ca="1" si="37"/>
        <v>0.25400048028050143</v>
      </c>
      <c r="CU30" s="25">
        <f t="shared" ca="1" si="37"/>
        <v>0.24795196198066821</v>
      </c>
      <c r="CV30" s="25">
        <f t="shared" ca="1" si="37"/>
        <v>0.26403325891654078</v>
      </c>
      <c r="CW30" s="25">
        <f t="shared" ca="1" si="37"/>
        <v>0.24396437565441434</v>
      </c>
      <c r="CX30" s="25">
        <f t="shared" ca="1" si="37"/>
        <v>0.26018536056848784</v>
      </c>
      <c r="CY30" s="25">
        <f t="shared" ca="1" si="37"/>
        <v>0.26510728289137908</v>
      </c>
      <c r="CZ30" s="25">
        <f t="shared" ca="1" si="37"/>
        <v>0.23566651524637727</v>
      </c>
      <c r="DA30" s="25">
        <f t="shared" ca="1" si="37"/>
        <v>0.27475679902130729</v>
      </c>
      <c r="DB30" s="25">
        <f t="shared" ca="1" si="37"/>
        <v>0.26901940717123368</v>
      </c>
      <c r="DC30" s="25">
        <f t="shared" ca="1" si="37"/>
        <v>0.283900748456765</v>
      </c>
      <c r="DD30" s="25">
        <f t="shared" ca="1" si="37"/>
        <v>0.27840528209180782</v>
      </c>
      <c r="DE30" s="25">
        <f t="shared" ca="1" si="37"/>
        <v>0.29278095992723169</v>
      </c>
      <c r="DF30" s="25">
        <f t="shared" ca="1" si="37"/>
        <v>0.29709677463942125</v>
      </c>
      <c r="DG30" s="25">
        <f t="shared" ca="1" si="37"/>
        <v>0.29183869455775974</v>
      </c>
      <c r="DH30" s="25">
        <f t="shared" ca="1" si="37"/>
        <v>0.30548648046093368</v>
      </c>
      <c r="DI30" s="25">
        <f t="shared" ca="1" si="37"/>
        <v>0.28583714158791518</v>
      </c>
      <c r="DJ30" s="25">
        <f t="shared" ca="1" si="37"/>
        <v>0.29972008262277516</v>
      </c>
      <c r="DK30" s="25">
        <f t="shared" ca="1" si="37"/>
        <v>0.30387123972957197</v>
      </c>
      <c r="DL30" s="25">
        <f t="shared" ca="1" si="37"/>
        <v>0.28957964469819725</v>
      </c>
      <c r="DM30" s="25">
        <f t="shared" ca="1" si="37"/>
        <v>0.31261222256050902</v>
      </c>
      <c r="DN30" s="25">
        <f t="shared" ca="1" si="37"/>
        <v>0.30761382056634456</v>
      </c>
      <c r="DO30" s="25">
        <f t="shared" ca="1" si="37"/>
        <v>0.32034334772405043</v>
      </c>
      <c r="DP30" s="25">
        <f t="shared" ca="1" si="37"/>
        <v>0.31552268467786954</v>
      </c>
      <c r="DQ30" s="25">
        <f t="shared" ca="1" si="37"/>
        <v>0.3278162625236466</v>
      </c>
      <c r="DR30" s="25">
        <f t="shared" ca="1" si="37"/>
        <v>0.33144534389337482</v>
      </c>
      <c r="DS30" s="25">
        <f t="shared" ca="1" si="37"/>
        <v>0.32682847911087853</v>
      </c>
      <c r="DT30" s="25">
        <f t="shared" ca="1" si="37"/>
        <v>0.3384944864879092</v>
      </c>
      <c r="DU30" s="25">
        <f t="shared" ca="1" si="37"/>
        <v>0.3191120204632551</v>
      </c>
      <c r="DV30" s="25">
        <f t="shared" ca="1" si="37"/>
        <v>0.33109434178137453</v>
      </c>
      <c r="DW30" s="25">
        <f t="shared" ca="1" si="37"/>
        <v>0.33461764399717298</v>
      </c>
      <c r="DX30" s="25">
        <f t="shared" ca="1" si="37"/>
        <v>0.31176286978869344</v>
      </c>
      <c r="DY30" s="25">
        <f t="shared" ca="1" si="37"/>
        <v>0.3408736299107975</v>
      </c>
      <c r="DZ30" s="25">
        <f t="shared" ca="1" si="37"/>
        <v>0.33640358561025624</v>
      </c>
      <c r="EA30" s="25">
        <f t="shared" ca="1" si="37"/>
        <v>0.34737949343334751</v>
      </c>
      <c r="EB30" s="25">
        <f t="shared" ca="1" si="37"/>
        <v>0.3431006606767994</v>
      </c>
      <c r="EC30" s="25">
        <f t="shared" ca="1" si="37"/>
        <v>0.35369720208600958</v>
      </c>
      <c r="ED30" s="25">
        <f t="shared" ca="1" si="37"/>
        <v>0.35676239339775379</v>
      </c>
      <c r="EE30" s="25">
        <f t="shared" ca="1" si="37"/>
        <v>0.35266003546815261</v>
      </c>
      <c r="EF30" s="25">
        <f t="shared" ca="1" si="37"/>
        <v>0.36271042928067532</v>
      </c>
      <c r="EG30" s="25">
        <f t="shared" ref="EG30:GE30" ca="1" si="38">IFERROR(EG29/EG$11, 0)</f>
        <v>0.34346357178686332</v>
      </c>
      <c r="EH30" s="25">
        <f t="shared" ca="1" si="38"/>
        <v>0.35389976380376953</v>
      </c>
      <c r="EI30" s="25">
        <f t="shared" ca="1" si="38"/>
        <v>0.35690808458276813</v>
      </c>
      <c r="EJ30" s="25">
        <f t="shared" ca="1" si="38"/>
        <v>0.33732792667815698</v>
      </c>
      <c r="EK30" s="25">
        <f t="shared" ca="1" si="38"/>
        <v>0.36281051709405515</v>
      </c>
      <c r="EL30" s="25">
        <f t="shared" ca="1" si="38"/>
        <v>0.35879513040668015</v>
      </c>
      <c r="EM30" s="25">
        <f t="shared" ca="1" si="38"/>
        <v>0</v>
      </c>
      <c r="EN30" s="25">
        <f t="shared" ca="1" si="38"/>
        <v>0</v>
      </c>
      <c r="EO30" s="25">
        <f t="shared" ca="1" si="38"/>
        <v>0</v>
      </c>
      <c r="EP30" s="25">
        <f t="shared" ca="1" si="38"/>
        <v>0</v>
      </c>
      <c r="EQ30" s="25">
        <f t="shared" ca="1" si="38"/>
        <v>0</v>
      </c>
      <c r="ER30" s="25">
        <f t="shared" ca="1" si="38"/>
        <v>0</v>
      </c>
      <c r="ES30" s="25">
        <f t="shared" ca="1" si="38"/>
        <v>0</v>
      </c>
      <c r="ET30" s="25">
        <f t="shared" ca="1" si="38"/>
        <v>0</v>
      </c>
      <c r="EU30" s="25">
        <f t="shared" ca="1" si="38"/>
        <v>0</v>
      </c>
      <c r="EV30" s="25">
        <f t="shared" ca="1" si="38"/>
        <v>0</v>
      </c>
      <c r="EW30" s="25">
        <f t="shared" ca="1" si="38"/>
        <v>0</v>
      </c>
      <c r="EX30" s="25">
        <f t="shared" ca="1" si="38"/>
        <v>0</v>
      </c>
      <c r="EY30" s="25">
        <f t="shared" ca="1" si="38"/>
        <v>0</v>
      </c>
      <c r="EZ30" s="25">
        <f t="shared" ca="1" si="38"/>
        <v>0</v>
      </c>
      <c r="FA30" s="25">
        <f t="shared" ca="1" si="38"/>
        <v>0</v>
      </c>
      <c r="FB30" s="25">
        <f t="shared" ca="1" si="38"/>
        <v>0</v>
      </c>
      <c r="FC30" s="25">
        <f t="shared" ca="1" si="38"/>
        <v>0</v>
      </c>
      <c r="FD30" s="25">
        <f t="shared" ca="1" si="38"/>
        <v>0</v>
      </c>
      <c r="FE30" s="25">
        <f t="shared" ca="1" si="38"/>
        <v>0</v>
      </c>
      <c r="FF30" s="25">
        <f t="shared" ca="1" si="38"/>
        <v>0</v>
      </c>
      <c r="FG30" s="25">
        <f t="shared" ca="1" si="38"/>
        <v>0</v>
      </c>
      <c r="FH30" s="25">
        <f t="shared" ca="1" si="38"/>
        <v>0</v>
      </c>
      <c r="FI30" s="25">
        <f t="shared" ca="1" si="38"/>
        <v>0</v>
      </c>
      <c r="FJ30" s="25">
        <f t="shared" ca="1" si="38"/>
        <v>0</v>
      </c>
      <c r="FK30" s="25">
        <f t="shared" ca="1" si="38"/>
        <v>0</v>
      </c>
      <c r="FL30" s="25">
        <f t="shared" ca="1" si="38"/>
        <v>0</v>
      </c>
      <c r="FM30" s="25">
        <f t="shared" ca="1" si="38"/>
        <v>0</v>
      </c>
      <c r="FN30" s="25">
        <f t="shared" ca="1" si="38"/>
        <v>0</v>
      </c>
      <c r="FO30" s="25">
        <f t="shared" ca="1" si="38"/>
        <v>0</v>
      </c>
      <c r="FP30" s="25">
        <f t="shared" ca="1" si="38"/>
        <v>0</v>
      </c>
      <c r="FQ30" s="25">
        <f t="shared" ca="1" si="38"/>
        <v>0</v>
      </c>
      <c r="FR30" s="25">
        <f t="shared" ca="1" si="38"/>
        <v>0</v>
      </c>
      <c r="FS30" s="25">
        <f t="shared" ca="1" si="38"/>
        <v>0</v>
      </c>
      <c r="FT30" s="25">
        <f t="shared" ca="1" si="38"/>
        <v>0</v>
      </c>
      <c r="FU30" s="25">
        <f t="shared" ca="1" si="38"/>
        <v>0</v>
      </c>
      <c r="FV30" s="25">
        <f t="shared" ca="1" si="38"/>
        <v>0</v>
      </c>
      <c r="FW30" s="25">
        <f t="shared" ca="1" si="38"/>
        <v>0</v>
      </c>
      <c r="FX30" s="25">
        <f t="shared" ca="1" si="38"/>
        <v>0</v>
      </c>
      <c r="FY30" s="25">
        <f t="shared" ca="1" si="38"/>
        <v>0</v>
      </c>
      <c r="FZ30" s="25">
        <f t="shared" ca="1" si="38"/>
        <v>0</v>
      </c>
      <c r="GA30" s="25">
        <f t="shared" ca="1" si="38"/>
        <v>0</v>
      </c>
      <c r="GB30" s="25">
        <f t="shared" ca="1" si="38"/>
        <v>0</v>
      </c>
      <c r="GC30" s="25">
        <f t="shared" ca="1" si="38"/>
        <v>0</v>
      </c>
      <c r="GD30" s="25">
        <f t="shared" ca="1" si="38"/>
        <v>0</v>
      </c>
      <c r="GE30" s="25">
        <f t="shared" ca="1" si="38"/>
        <v>0</v>
      </c>
    </row>
    <row r="31" spans="4:187" x14ac:dyDescent="0.45">
      <c r="D31" s="23" t="s">
        <v>138</v>
      </c>
      <c r="H31" s="25">
        <f ca="1">IF(H2&gt;Assumptions!$P$23, -'Monthly Model'!H29/SUM('Monthly Model'!$H$104:H104), 0)</f>
        <v>4.3532111790104466E-2</v>
      </c>
      <c r="I31" s="25">
        <f ca="1">IF(I2&gt;Assumptions!$P$23, -'Monthly Model'!I29/SUM('Monthly Model'!$H$104:I104), 0)</f>
        <v>4.409296099478488E-2</v>
      </c>
      <c r="J31" s="25">
        <f ca="1">IF(J2&gt;Assumptions!$P$23, -'Monthly Model'!J29/SUM('Monthly Model'!$H$104:J104), 0)</f>
        <v>4.2743951886641526E-2</v>
      </c>
      <c r="K31" s="25">
        <f ca="1">IF(K2&gt;Assumptions!$P$23, -'Monthly Model'!K29/SUM('Monthly Model'!$H$104:K104), 0)</f>
        <v>4.4530439724104934E-2</v>
      </c>
      <c r="L31" s="25">
        <f ca="1">IF(L2&gt;Assumptions!$P$23, -'Monthly Model'!L29/SUM('Monthly Model'!$H$104:L104), 0)</f>
        <v>4.1967277918908578E-2</v>
      </c>
      <c r="M31" s="25">
        <f ca="1">IF(M2&gt;Assumptions!$P$23, -'Monthly Model'!M29/SUM('Monthly Model'!$H$104:M104), 0)</f>
        <v>4.3732685548834582E-2</v>
      </c>
      <c r="N31" s="25">
        <f ca="1">IF(N2&gt;Assumptions!$P$23, -'Monthly Model'!N29/SUM('Monthly Model'!$H$104:N104), 0)</f>
        <v>4.3878925124182892E-2</v>
      </c>
      <c r="O31" s="25">
        <f ca="1">IF(O2&gt;Assumptions!$P$23, -'Monthly Model'!O29/SUM('Monthly Model'!$H$104:O104), 0)</f>
        <v>4.2468807952543368E-2</v>
      </c>
      <c r="P31" s="25">
        <f ca="1">IF(P2&gt;Assumptions!$P$23, -'Monthly Model'!P29/SUM('Monthly Model'!$H$104:P104), 0)</f>
        <v>4.4150558596443762E-2</v>
      </c>
      <c r="Q31" s="25">
        <f ca="1">IF(Q2&gt;Assumptions!$P$23, -'Monthly Model'!Q29/SUM('Monthly Model'!$H$104:Q104), 0)</f>
        <v>4.2099238087007246E-2</v>
      </c>
      <c r="R31" s="25">
        <f ca="1">IF(R2&gt;Assumptions!$P$23, -'Monthly Model'!R29/SUM('Monthly Model'!$H$104:R104), 0)</f>
        <v>4.375070581765108E-2</v>
      </c>
      <c r="S31" s="25">
        <f ca="1">IF(S2&gt;Assumptions!$P$23, -'Monthly Model'!S29/SUM('Monthly Model'!$H$104:S104), 0)</f>
        <v>4.3835734196282922E-2</v>
      </c>
      <c r="T31" s="25">
        <f ca="1">IF(T2&gt;Assumptions!$P$23, -'Monthly Model'!T29/SUM('Monthly Model'!$H$104:T104), 0)</f>
        <v>4.086787127985822E-2</v>
      </c>
      <c r="U31" s="25">
        <f ca="1">IF(U2&gt;Assumptions!$P$23, -'Monthly Model'!U29/SUM('Monthly Model'!$H$104:U104), 0)</f>
        <v>4.4001822758172833E-2</v>
      </c>
      <c r="V31" s="25">
        <f ca="1">IF(V2&gt;Assumptions!$P$23, -'Monthly Model'!V29/SUM('Monthly Model'!$H$104:V104), 0)</f>
        <v>4.2509084064203076E-2</v>
      </c>
      <c r="W31" s="25">
        <f ca="1">IF(W2&gt;Assumptions!$P$23, -'Monthly Model'!W29/SUM('Monthly Model'!$H$104:W104), 0)</f>
        <v>4.4067403399349836E-2</v>
      </c>
      <c r="X31" s="25">
        <f ca="1">IF(X2&gt;Assumptions!$P$23, -'Monthly Model'!X29/SUM('Monthly Model'!$H$104:X104), 0)</f>
        <v>4.2563818677979696E-2</v>
      </c>
      <c r="Y31" s="25">
        <f ca="1">IF(Y2&gt;Assumptions!$P$23, -'Monthly Model'!Y29/SUM('Monthly Model'!$H$104:Y104), 0)</f>
        <v>4.4092770268270673E-2</v>
      </c>
      <c r="Z31" s="25">
        <f ca="1">IF(Z2&gt;Assumptions!$P$23, -'Monthly Model'!Z29/SUM('Monthly Model'!$H$104:Z104), 0)</f>
        <v>4.4091176619068313E-2</v>
      </c>
      <c r="AA31" s="25">
        <f ca="1">IF(AA2&gt;Assumptions!$P$23, -'Monthly Model'!AA29/SUM('Monthly Model'!$H$104:AA104), 0)</f>
        <v>4.2572042238244137E-2</v>
      </c>
      <c r="AB31" s="25">
        <f ca="1">IF(AB2&gt;Assumptions!$P$23, -'Monthly Model'!AB29/SUM('Monthly Model'!$H$104:AB104), 0)</f>
        <v>4.4063489694971675E-2</v>
      </c>
      <c r="AC31" s="25">
        <f ca="1">IF(AC2&gt;Assumptions!$P$23, -'Monthly Model'!AC29/SUM('Monthly Model'!$H$104:AC104), 0)</f>
        <v>4.1587552299944333E-2</v>
      </c>
      <c r="AD31" s="25">
        <f ca="1">IF(AD2&gt;Assumptions!$P$23, -'Monthly Model'!AD29/SUM('Monthly Model'!$H$104:AD104), 0)</f>
        <v>4.3079940310009418E-2</v>
      </c>
      <c r="AE31" s="25">
        <f ca="1">IF(AE2&gt;Assumptions!$P$23, -'Monthly Model'!AE29/SUM('Monthly Model'!$H$104:AE104), 0)</f>
        <v>4.3064594923344877E-2</v>
      </c>
      <c r="AF31" s="25">
        <f ca="1">IF(AF2&gt;Assumptions!$P$23, -'Monthly Model'!AF29/SUM('Monthly Model'!$H$104:AF104), 0)</f>
        <v>3.8541302121624876E-2</v>
      </c>
      <c r="AG31" s="25">
        <f ca="1">IF(AG2&gt;Assumptions!$P$23, -'Monthly Model'!AG29/SUM('Monthly Model'!$H$104:AG104), 0)</f>
        <v>4.2985597539383927E-2</v>
      </c>
      <c r="AH31" s="25">
        <f ca="1">IF(AH2&gt;Assumptions!$P$23, -'Monthly Model'!AH29/SUM('Monthly Model'!$H$104:AH104), 0)</f>
        <v>4.14653545678592E-2</v>
      </c>
      <c r="AI31" s="25">
        <f ca="1">IF(AI2&gt;Assumptions!$P$23, -'Monthly Model'!AI29/SUM('Monthly Model'!$H$104:AI104), 0)</f>
        <v>4.2908049029708378E-2</v>
      </c>
      <c r="AJ31" s="25">
        <f ca="1">IF(AJ2&gt;Assumptions!$P$23, -'Monthly Model'!AJ29/SUM('Monthly Model'!$H$104:AJ104), 0)</f>
        <v>4.1395007471925996E-2</v>
      </c>
      <c r="AK31" s="25">
        <f ca="1">IF(AK2&gt;Assumptions!$P$23, -'Monthly Model'!AK29/SUM('Monthly Model'!$H$104:AK104), 0)</f>
        <v>4.2821387306411648E-2</v>
      </c>
      <c r="AL31" s="25">
        <f ca="1">IF(AL2&gt;Assumptions!$P$23, -'Monthly Model'!AL29/SUM('Monthly Model'!$H$104:AL104), 0)</f>
        <v>4.2772398939663815E-2</v>
      </c>
      <c r="AM31" s="25">
        <f ca="1">IF(AM2&gt;Assumptions!$P$23, -'Monthly Model'!AM29/SUM('Monthly Model'!$H$104:AM104), 0)</f>
        <v>4.126026104390202E-2</v>
      </c>
      <c r="AN31" s="25">
        <f ca="1">IF(AN2&gt;Assumptions!$P$23, -'Monthly Model'!AN29/SUM('Monthly Model'!$H$104:AN104), 0)</f>
        <v>4.2664582749835818E-2</v>
      </c>
      <c r="AO31" s="25">
        <f ca="1">IF(AO2&gt;Assumptions!$P$23, -'Monthly Model'!AO29/SUM('Monthly Model'!$H$104:AO104), 0)</f>
        <v>4.0246929030796366E-2</v>
      </c>
      <c r="AP31" s="25">
        <f ca="1">IF(AP2&gt;Assumptions!$P$23, -'Monthly Model'!AP29/SUM('Monthly Model'!$H$104:AP104), 0)</f>
        <v>4.1656422743623751E-2</v>
      </c>
      <c r="AQ31" s="25">
        <f ca="1">IF(AQ2&gt;Assumptions!$P$23, -'Monthly Model'!AQ29/SUM('Monthly Model'!$H$104:AQ104), 0)</f>
        <v>4.161111504102602E-2</v>
      </c>
      <c r="AR31" s="25">
        <f ca="1">IF(AR2&gt;Assumptions!$P$23, -'Monthly Model'!AR29/SUM('Monthly Model'!$H$104:AR104), 0)</f>
        <v>3.7242919585356138E-2</v>
      </c>
      <c r="AS31" s="25">
        <f ca="1">IF(AS2&gt;Assumptions!$P$23, -'Monthly Model'!AS29/SUM('Monthly Model'!$H$104:AS104), 0)</f>
        <v>4.1520627231079354E-2</v>
      </c>
      <c r="AT31" s="25">
        <f ca="1">IF(AT2&gt;Assumptions!$P$23, -'Monthly Model'!AT29/SUM('Monthly Model'!$H$104:AT104), 0)</f>
        <v>4.0027400947287836E-2</v>
      </c>
      <c r="AU31" s="25">
        <f ca="1">IF(AU2&gt;Assumptions!$P$23, -'Monthly Model'!AU29/SUM('Monthly Model'!$H$104:AU104), 0)</f>
        <v>4.1404520032559622E-2</v>
      </c>
      <c r="AV31" s="25">
        <f ca="1">IF(AV2&gt;Assumptions!$P$23, -'Monthly Model'!AV29/SUM('Monthly Model'!$H$104:AV104), 0)</f>
        <v>3.9922974511554743E-2</v>
      </c>
      <c r="AW31" s="25">
        <f ca="1">IF(AW2&gt;Assumptions!$P$23, -'Monthly Model'!AW29/SUM('Monthly Model'!$H$104:AW104), 0)</f>
        <v>4.1288342115704701E-2</v>
      </c>
      <c r="AX31" s="25">
        <f ca="1">IF(AX2&gt;Assumptions!$P$23, -'Monthly Model'!AX29/SUM('Monthly Model'!$H$104:AX104), 0)</f>
        <v>4.1227524286019543E-2</v>
      </c>
      <c r="AY31" s="25">
        <f ca="1">IF(AY2&gt;Assumptions!$P$23, -'Monthly Model'!AY29/SUM('Monthly Model'!$H$104:AY104), 0)</f>
        <v>3.9752294995787828E-2</v>
      </c>
      <c r="AZ31" s="25">
        <f ca="1">IF(AZ2&gt;Assumptions!$P$23, -'Monthly Model'!AZ29/SUM('Monthly Model'!$H$104:AZ104), 0)</f>
        <v>4.110100827992548E-2</v>
      </c>
      <c r="BA31" s="25">
        <f ca="1">IF(BA2&gt;Assumptions!$P$23, -'Monthly Model'!BA29/SUM('Monthly Model'!$H$104:BA104), 0)</f>
        <v>3.8738000512476972E-2</v>
      </c>
      <c r="BB31" s="25">
        <f ca="1">IF(BB2&gt;Assumptions!$P$23, -'Monthly Model'!BB29/SUM('Monthly Model'!$H$104:BB104), 0)</f>
        <v>4.0093419516727284E-2</v>
      </c>
      <c r="BC31" s="25">
        <f ca="1">IF(BC2&gt;Assumptions!$P$23, -'Monthly Model'!BC29/SUM('Monthly Model'!$H$104:BC104), 0)</f>
        <v>4.0042150274828762E-2</v>
      </c>
      <c r="BD31" s="25">
        <f ca="1">IF(BD2&gt;Assumptions!$P$23, -'Monthly Model'!BD29/SUM('Monthly Model'!$H$104:BD104), 0)</f>
        <v>3.5808906329112225E-2</v>
      </c>
      <c r="BE31" s="25">
        <f ca="1">IF(BE2&gt;Assumptions!$P$23, -'Monthly Model'!BE29/SUM('Monthly Model'!$H$104:BE104), 0)</f>
        <v>3.9942859694574978E-2</v>
      </c>
      <c r="BF31" s="25">
        <f ca="1">IF(BF2&gt;Assumptions!$P$23, -'Monthly Model'!BF29/SUM('Monthly Model'!$H$104:BF104), 0)</f>
        <v>3.8493359495651365E-2</v>
      </c>
      <c r="BG31" s="25">
        <f ca="1">IF(BG2&gt;Assumptions!$P$23, -'Monthly Model'!BG29/SUM('Monthly Model'!$H$104:BG104), 0)</f>
        <v>3.9822024296416209E-2</v>
      </c>
      <c r="BH31" s="25">
        <f ca="1">IF(BH2&gt;Assumptions!$P$23, -'Monthly Model'!BH29/SUM('Monthly Model'!$H$104:BH104), 0)</f>
        <v>3.8385439394939228E-2</v>
      </c>
      <c r="BI31" s="25">
        <f ca="1">IF(BI2&gt;Assumptions!$P$23, -'Monthly Model'!BI29/SUM('Monthly Model'!$H$104:BI104), 0)</f>
        <v>3.970395670496376E-2</v>
      </c>
      <c r="BJ31" s="25">
        <f ca="1">IF(BJ2&gt;Assumptions!$P$23, -'Monthly Model'!BJ29/SUM('Monthly Model'!$H$104:BJ104), 0)</f>
        <v>3.9643142630615635E-2</v>
      </c>
      <c r="BK31" s="25">
        <f ca="1">IF(BK2&gt;Assumptions!$P$23, -'Monthly Model'!BK29/SUM('Monthly Model'!$H$104:BK104), 0)</f>
        <v>3.82144504886925E-2</v>
      </c>
      <c r="BL31" s="25">
        <f ca="1">IF(BL2&gt;Assumptions!$P$23, -'Monthly Model'!BL29/SUM('Monthly Model'!$H$104:BL104), 0)</f>
        <v>3.9518221996672383E-2</v>
      </c>
      <c r="BM31" s="25">
        <f ca="1">IF(BM2&gt;Assumptions!$P$23, -'Monthly Model'!BM29/SUM('Monthly Model'!$H$104:BM104), 0)</f>
        <v>2.7190032882122069E-3</v>
      </c>
      <c r="BN31" s="25">
        <f ca="1">IF(BN2&gt;Assumptions!$P$23, -'Monthly Model'!BN29/SUM('Monthly Model'!$H$104:BN104), 0)</f>
        <v>4.6659908338384636E-3</v>
      </c>
      <c r="BO31" s="25">
        <f ca="1">IF(BO2&gt;Assumptions!$P$23, -'Monthly Model'!BO29/SUM('Monthly Model'!$H$104:BO104), 0)</f>
        <v>5.2407416118198458E-3</v>
      </c>
      <c r="BP31" s="25">
        <f ca="1">IF(BP2&gt;Assumptions!$P$23, -'Monthly Model'!BP29/SUM('Monthly Model'!$H$104:BP104), 0)</f>
        <v>3.1434911286178772E-3</v>
      </c>
      <c r="BQ31" s="25">
        <f ca="1">IF(BQ2&gt;Assumptions!$P$23, -'Monthly Model'!BQ29/SUM('Monthly Model'!$H$104:BQ104), 0)</f>
        <v>6.3923613939616802E-3</v>
      </c>
      <c r="BR31" s="25">
        <f ca="1">IF(BR2&gt;Assumptions!$P$23, -'Monthly Model'!BR29/SUM('Monthly Model'!$H$104:BR104), 0)</f>
        <v>5.5814839690260078E-3</v>
      </c>
      <c r="BS31" s="25">
        <f ca="1">IF(BS2&gt;Assumptions!$P$23, -'Monthly Model'!BS29/SUM('Monthly Model'!$H$104:BS104), 0)</f>
        <v>7.4460537790709122E-3</v>
      </c>
      <c r="BT31" s="25">
        <f ca="1">IF(BT2&gt;Assumptions!$P$23, -'Monthly Model'!BT29/SUM('Monthly Model'!$H$104:BT104), 0)</f>
        <v>6.6231901091992106E-3</v>
      </c>
      <c r="BU31" s="25">
        <f ca="1">IF(BU2&gt;Assumptions!$P$23, -'Monthly Model'!BU29/SUM('Monthly Model'!$H$104:BU104), 0)</f>
        <v>8.4574078940785787E-3</v>
      </c>
      <c r="BV31" s="25">
        <f ca="1">IF(BV2&gt;Assumptions!$P$23, -'Monthly Model'!BV29/SUM('Monthly Model'!$H$104:BV104), 0)</f>
        <v>8.9462946278571209E-3</v>
      </c>
      <c r="BW31" s="25">
        <f ca="1">IF(BW2&gt;Assumptions!$P$23, -'Monthly Model'!BW29/SUM('Monthly Model'!$H$104:BW104), 0)</f>
        <v>8.1012047989411171E-3</v>
      </c>
      <c r="BX31" s="25">
        <f ca="1">IF(BX2&gt;Assumptions!$P$23, -'Monthly Model'!BX29/SUM('Monthly Model'!$H$104:BX104), 0)</f>
        <v>9.8915297088712859E-3</v>
      </c>
      <c r="BY31" s="25">
        <f ca="1">IF(BY2&gt;Assumptions!$P$23, -'Monthly Model'!BY29/SUM('Monthly Model'!$H$104:BY104), 0)</f>
        <v>8.1482907920161149E-3</v>
      </c>
      <c r="BZ31" s="25">
        <f ca="1">IF(BZ2&gt;Assumptions!$P$23, -'Monthly Model'!BZ29/SUM('Monthly Model'!$H$104:BZ104), 0)</f>
        <v>9.9266911946085737E-3</v>
      </c>
      <c r="CA31" s="25">
        <f ca="1">IF(CA2&gt;Assumptions!$P$23, -'Monthly Model'!CA29/SUM('Monthly Model'!$H$104:CA104), 0)</f>
        <v>1.0379006986591128E-2</v>
      </c>
      <c r="CB31" s="25">
        <f ca="1">IF(CB2&gt;Assumptions!$P$23, -'Monthly Model'!CB29/SUM('Monthly Model'!$H$104:CB104), 0)</f>
        <v>6.871782968762224E-3</v>
      </c>
      <c r="CC31" s="25">
        <f ca="1">IF(CC2&gt;Assumptions!$P$23, -'Monthly Model'!CC29/SUM('Monthly Model'!$H$104:CC104), 0)</f>
        <v>1.1221478053489871E-2</v>
      </c>
      <c r="CD31" s="25">
        <f ca="1">IF(CD2&gt;Assumptions!$P$23, -'Monthly Model'!CD29/SUM('Monthly Model'!$H$104:CD104), 0)</f>
        <v>1.0340082237726167E-2</v>
      </c>
      <c r="CE31" s="25">
        <f ca="1">IF(CE2&gt;Assumptions!$P$23, -'Monthly Model'!CE29/SUM('Monthly Model'!$H$104:CE104), 0)</f>
        <v>1.2048659682419848E-2</v>
      </c>
      <c r="CF31" s="25">
        <f ca="1">IF(CF2&gt;Assumptions!$P$23, -'Monthly Model'!CF29/SUM('Monthly Model'!$H$104:CF104), 0)</f>
        <v>1.1163003010105609E-2</v>
      </c>
      <c r="CG31" s="25">
        <f ca="1">IF(CG2&gt;Assumptions!$P$23, -'Monthly Model'!CG29/SUM('Monthly Model'!$H$104:CG104), 0)</f>
        <v>1.2845503781594525E-2</v>
      </c>
      <c r="CH31" s="25">
        <f ca="1">IF(CH2&gt;Assumptions!$P$23, -'Monthly Model'!CH29/SUM('Monthly Model'!$H$104:CH104), 0)</f>
        <v>1.3230152428312086E-2</v>
      </c>
      <c r="CI31" s="25">
        <f ca="1">IF(CI2&gt;Assumptions!$P$23, -'Monthly Model'!CI29/SUM('Monthly Model'!$H$104:CI104), 0)</f>
        <v>1.2328021295126848E-2</v>
      </c>
      <c r="CJ31" s="25">
        <f ca="1">IF(CJ2&gt;Assumptions!$P$23, -'Monthly Model'!CJ29/SUM('Monthly Model'!$H$104:CJ104), 0)</f>
        <v>1.3972760609954197E-2</v>
      </c>
      <c r="CK31" s="25">
        <f ca="1">IF(CK2&gt;Assumptions!$P$23, -'Monthly Model'!CK29/SUM('Monthly Model'!$H$104:CK104), 0)</f>
        <v>1.2176133396612878E-2</v>
      </c>
      <c r="CL31" s="25">
        <f ca="1">IF(CL2&gt;Assumptions!$P$23, -'Monthly Model'!CL29/SUM('Monthly Model'!$H$104:CL104), 0)</f>
        <v>1.3812856017733032E-2</v>
      </c>
      <c r="CM31" s="25">
        <f ca="1">IF(CM2&gt;Assumptions!$P$23, -'Monthly Model'!CM29/SUM('Monthly Model'!$H$104:CM104), 0)</f>
        <v>1.4170387207263678E-2</v>
      </c>
      <c r="CN31" s="25">
        <f ca="1">IF(CN2&gt;Assumptions!$P$23, -'Monthly Model'!CN29/SUM('Monthly Model'!$H$104:CN104), 0)</f>
        <v>1.0740101026067535E-2</v>
      </c>
      <c r="CO31" s="25">
        <f ca="1">IF(CO2&gt;Assumptions!$P$23, -'Monthly Model'!CO29/SUM('Monthly Model'!$H$104:CO104), 0)</f>
        <v>1.4867706795794803E-2</v>
      </c>
      <c r="CP31" s="25">
        <f ca="1">IF(CP2&gt;Assumptions!$P$23, -'Monthly Model'!CP29/SUM('Monthly Model'!$H$104:CP104), 0)</f>
        <v>1.3940370751876013E-2</v>
      </c>
      <c r="CQ31" s="25">
        <f ca="1">IF(CQ2&gt;Assumptions!$P$23, -'Monthly Model'!CQ29/SUM('Monthly Model'!$H$104:CQ104), 0)</f>
        <v>1.5517726960573432E-2</v>
      </c>
      <c r="CR31" s="25">
        <f ca="1">IF(CR2&gt;Assumptions!$P$23, -'Monthly Model'!CR29/SUM('Monthly Model'!$H$104:CR104), 0)</f>
        <v>1.4589150713779121E-2</v>
      </c>
      <c r="CS31" s="25">
        <f ca="1">IF(CS2&gt;Assumptions!$P$23, -'Monthly Model'!CS29/SUM('Monthly Model'!$H$104:CS104), 0)</f>
        <v>1.6143878276671103E-2</v>
      </c>
      <c r="CT31" s="25">
        <f ca="1">IF(CT2&gt;Assumptions!$P$23, -'Monthly Model'!CT29/SUM('Monthly Model'!$H$104:CT104), 0)</f>
        <v>1.644559269404941E-2</v>
      </c>
      <c r="CU31" s="25">
        <f ca="1">IF(CU2&gt;Assumptions!$P$23, -'Monthly Model'!CU29/SUM('Monthly Model'!$H$104:CU104), 0)</f>
        <v>1.5505096445448728E-2</v>
      </c>
      <c r="CV31" s="25">
        <f ca="1">IF(CV2&gt;Assumptions!$P$23, -'Monthly Model'!CV29/SUM('Monthly Model'!$H$104:CV104), 0)</f>
        <v>1.7027009097061434E-2</v>
      </c>
      <c r="CW31" s="25">
        <f ca="1">IF(CW2&gt;Assumptions!$P$23, -'Monthly Model'!CW29/SUM('Monthly Model'!$H$104:CW104), 0)</f>
        <v>1.5194908064621291E-2</v>
      </c>
      <c r="CX31" s="25">
        <f ca="1">IF(CX2&gt;Assumptions!$P$23, -'Monthly Model'!CX29/SUM('Monthly Model'!$H$104:CX104), 0)</f>
        <v>1.6711957742587692E-2</v>
      </c>
      <c r="CY31" s="25">
        <f ca="1">IF(CY2&gt;Assumptions!$P$23, -'Monthly Model'!CY29/SUM('Monthly Model'!$H$104:CY104), 0)</f>
        <v>1.6994112939510895E-2</v>
      </c>
      <c r="CZ31" s="25">
        <f ca="1">IF(CZ2&gt;Assumptions!$P$23, -'Monthly Model'!CZ29/SUM('Monthly Model'!$H$104:CZ104), 0)</f>
        <v>1.3617689546020948E-2</v>
      </c>
      <c r="DA31" s="25">
        <f ca="1">IF(DA2&gt;Assumptions!$P$23, -'Monthly Model'!DA29/SUM('Monthly Model'!$H$104:DA104), 0)</f>
        <v>1.7544777762464613E-2</v>
      </c>
      <c r="DB31" s="25">
        <f ca="1">IF(DB2&gt;Assumptions!$P$23, -'Monthly Model'!DB29/SUM('Monthly Model'!$H$104:DB104), 0)</f>
        <v>1.6588882208907828E-2</v>
      </c>
      <c r="DC31" s="25">
        <f ca="1">IF(DC2&gt;Assumptions!$P$23, -'Monthly Model'!DC29/SUM('Monthly Model'!$H$104:DC104), 0)</f>
        <v>1.8053975907052103E-2</v>
      </c>
      <c r="DD31" s="25">
        <f ca="1">IF(DD2&gt;Assumptions!$P$23, -'Monthly Model'!DD29/SUM('Monthly Model'!$H$104:DD104), 0)</f>
        <v>1.709919726577782E-2</v>
      </c>
      <c r="DE31" s="25">
        <f ca="1">IF(DE2&gt;Assumptions!$P$23, -'Monthly Model'!DE29/SUM('Monthly Model'!$H$104:DE104), 0)</f>
        <v>1.854444717598993E-2</v>
      </c>
      <c r="DF31" s="25">
        <f ca="1">IF(DF2&gt;Assumptions!$P$23, -'Monthly Model'!DF29/SUM('Monthly Model'!$H$104:DF104), 0)</f>
        <v>1.8780249936082058E-2</v>
      </c>
      <c r="DG31" s="25">
        <f ca="1">IF(DG2&gt;Assumptions!$P$23, -'Monthly Model'!DG29/SUM('Monthly Model'!$H$104:DG104), 0)</f>
        <v>1.7817149968010013E-2</v>
      </c>
      <c r="DH31" s="25">
        <f ca="1">IF(DH2&gt;Assumptions!$P$23, -'Monthly Model'!DH29/SUM('Monthly Model'!$H$104:DH104), 0)</f>
        <v>1.9233581650610985E-2</v>
      </c>
      <c r="DI31" s="25">
        <f ca="1">IF(DI2&gt;Assumptions!$P$23, -'Monthly Model'!DI29/SUM('Monthly Model'!$H$104:DI104), 0)</f>
        <v>1.7381160162590684E-2</v>
      </c>
      <c r="DJ31" s="25">
        <f ca="1">IF(DJ2&gt;Assumptions!$P$23, -'Monthly Model'!DJ29/SUM('Monthly Model'!$H$104:DJ104), 0)</f>
        <v>1.8795278008757306E-2</v>
      </c>
      <c r="DK31" s="25">
        <f ca="1">IF(DK2&gt;Assumptions!$P$23, -'Monthly Model'!DK29/SUM('Monthly Model'!$H$104:DK104), 0)</f>
        <v>1.901756362276779E-2</v>
      </c>
      <c r="DL31" s="25">
        <f ca="1">IF(DL2&gt;Assumptions!$P$23, -'Monthly Model'!DL29/SUM('Monthly Model'!$H$104:DL104), 0)</f>
        <v>1.6920063361432484E-2</v>
      </c>
      <c r="DM31" s="25">
        <f ca="1">IF(DM2&gt;Assumptions!$P$23, -'Monthly Model'!DM29/SUM('Monthly Model'!$H$104:DM104), 0)</f>
        <v>1.9487893387642743E-2</v>
      </c>
      <c r="DN31" s="25">
        <f ca="1">IF(DN2&gt;Assumptions!$P$23, -'Monthly Model'!DN29/SUM('Monthly Model'!$H$104:DN104), 0)</f>
        <v>1.8519437622802663E-2</v>
      </c>
      <c r="DO31" s="25">
        <f ca="1">IF(DO2&gt;Assumptions!$P$23, -'Monthly Model'!DO29/SUM('Monthly Model'!$H$104:DO104), 0)</f>
        <v>1.9888886507073055E-2</v>
      </c>
      <c r="DP31" s="25">
        <f ca="1">IF(DP2&gt;Assumptions!$P$23, -'Monthly Model'!DP29/SUM('Monthly Model'!$H$104:DP104), 0)</f>
        <v>1.8919832143094409E-2</v>
      </c>
      <c r="DQ31" s="25">
        <f ca="1">IF(DQ2&gt;Assumptions!$P$23, -'Monthly Model'!DQ29/SUM('Monthly Model'!$H$104:DQ104), 0)</f>
        <v>2.0271691762632809E-2</v>
      </c>
      <c r="DR31" s="25">
        <f ca="1">IF(DR2&gt;Assumptions!$P$23, -'Monthly Model'!DR29/SUM('Monthly Model'!$H$104:DR104), 0)</f>
        <v>2.0455202905147008E-2</v>
      </c>
      <c r="DS31" s="25">
        <f ca="1">IF(DS2&gt;Assumptions!$P$23, -'Monthly Model'!DS29/SUM('Monthly Model'!$H$104:DS104), 0)</f>
        <v>1.9480661189368538E-2</v>
      </c>
      <c r="DT31" s="25">
        <f ca="1">IF(DT2&gt;Assumptions!$P$23, -'Monthly Model'!DT29/SUM('Monthly Model'!$H$104:DT104), 0)</f>
        <v>2.0806939686336314E-2</v>
      </c>
      <c r="DU31" s="25">
        <f ca="1">IF(DU2&gt;Assumptions!$P$23, -'Monthly Model'!DU29/SUM('Monthly Model'!$H$104:DU104), 0)</f>
        <v>1.8944873233470768E-2</v>
      </c>
      <c r="DV31" s="25">
        <f ca="1">IF(DV2&gt;Assumptions!$P$23, -'Monthly Model'!DV29/SUM('Monthly Model'!$H$104:DV104), 0)</f>
        <v>2.0270903578301185E-2</v>
      </c>
      <c r="DW31" s="25">
        <f ca="1">IF(DW2&gt;Assumptions!$P$23, -'Monthly Model'!DW29/SUM('Monthly Model'!$H$104:DW104), 0)</f>
        <v>2.0445726917063922E-2</v>
      </c>
      <c r="DX31" s="25">
        <f ca="1">IF(DX2&gt;Assumptions!$P$23, -'Monthly Model'!DX29/SUM('Monthly Model'!$H$104:DX104), 0)</f>
        <v>1.7171443952821209E-2</v>
      </c>
      <c r="DY31" s="25">
        <f ca="1">IF(DY2&gt;Assumptions!$P$23, -'Monthly Model'!DY29/SUM('Monthly Model'!$H$104:DY104), 0)</f>
        <v>2.0747687875946285E-2</v>
      </c>
      <c r="DZ31" s="25">
        <f ca="1">IF(DZ2&gt;Assumptions!$P$23, -'Monthly Model'!DZ29/SUM('Monthly Model'!$H$104:DZ104), 0)</f>
        <v>1.9772928934215034E-2</v>
      </c>
      <c r="EA31" s="25">
        <f ca="1">IF(EA2&gt;Assumptions!$P$23, -'Monthly Model'!EA29/SUM('Monthly Model'!$H$104:EA104), 0)</f>
        <v>2.1056557753956113E-2</v>
      </c>
      <c r="EB31" s="25">
        <f ca="1">IF(EB2&gt;Assumptions!$P$23, -'Monthly Model'!EB29/SUM('Monthly Model'!$H$104:EB104), 0)</f>
        <v>2.0086149159187831E-2</v>
      </c>
      <c r="EC31" s="25">
        <f ca="1">IF(EC2&gt;Assumptions!$P$23, -'Monthly Model'!EC29/SUM('Monthly Model'!$H$104:EC104), 0)</f>
        <v>2.1354015933509093E-2</v>
      </c>
      <c r="ED31" s="25">
        <f ca="1">IF(ED2&gt;Assumptions!$P$23, -'Monthly Model'!ED29/SUM('Monthly Model'!$H$104:ED104), 0)</f>
        <v>2.1496085299513301E-2</v>
      </c>
      <c r="EE31" s="25">
        <f ca="1">IF(EE2&gt;Assumptions!$P$23, -'Monthly Model'!EE29/SUM('Monthly Model'!$H$104:EE104), 0)</f>
        <v>2.0522415946205238E-2</v>
      </c>
      <c r="EF31" s="25">
        <f ca="1">IF(EF2&gt;Assumptions!$P$23, -'Monthly Model'!EF29/SUM('Monthly Model'!$H$104:EF104), 0)</f>
        <v>2.1767326478059897E-2</v>
      </c>
      <c r="EG31" s="25">
        <f ca="1">IF(EG2&gt;Assumptions!$P$23, -'Monthly Model'!EG29/SUM('Monthly Model'!$H$104:EG104), 0)</f>
        <v>1.9907542909222378E-2</v>
      </c>
      <c r="EH31" s="25">
        <f ca="1">IF(EH2&gt;Assumptions!$P$23, -'Monthly Model'!EH29/SUM('Monthly Model'!$H$104:EH104), 0)</f>
        <v>2.1153881164321361E-2</v>
      </c>
      <c r="EI31" s="25">
        <f ca="1">IF(EI2&gt;Assumptions!$P$23, -'Monthly Model'!EI29/SUM('Monthly Model'!$H$104:EI104), 0)</f>
        <v>2.1291121729441285E-2</v>
      </c>
      <c r="EJ31" s="25">
        <f ca="1">IF(EJ2&gt;Assumptions!$P$23, -'Monthly Model'!EJ29/SUM('Monthly Model'!$H$104:EJ104), 0)</f>
        <v>1.8139410194436944E-2</v>
      </c>
      <c r="EK31" s="25">
        <f ca="1">IF(EK2&gt;Assumptions!$P$23, -'Monthly Model'!EK29/SUM('Monthly Model'!$H$104:EK104), 0)</f>
        <v>2.1559794003819414E-2</v>
      </c>
      <c r="EL31" s="25">
        <f ca="1">IF(EL2&gt;Assumptions!$P$23, -'Monthly Model'!EL29/SUM('Monthly Model'!$H$104:EL104), 0)</f>
        <v>2.0589479511259234E-2</v>
      </c>
      <c r="EM31" s="25">
        <f ca="1">IF(EM2&gt;Assumptions!$P$23, -'Monthly Model'!EM29/SUM('Monthly Model'!$H$104:EM104), 0)</f>
        <v>0</v>
      </c>
      <c r="EN31" s="25">
        <f ca="1">IF(EN2&gt;Assumptions!$P$23, -'Monthly Model'!EN29/SUM('Monthly Model'!$H$104:EN104), 0)</f>
        <v>0</v>
      </c>
      <c r="EO31" s="25">
        <f ca="1">IF(EO2&gt;Assumptions!$P$23, -'Monthly Model'!EO29/SUM('Monthly Model'!$H$104:EO104), 0)</f>
        <v>0</v>
      </c>
      <c r="EP31" s="25">
        <f ca="1">IF(EP2&gt;Assumptions!$P$23, -'Monthly Model'!EP29/SUM('Monthly Model'!$H$104:EP104), 0)</f>
        <v>0</v>
      </c>
      <c r="EQ31" s="25">
        <f ca="1">IF(EQ2&gt;Assumptions!$P$23, -'Monthly Model'!EQ29/SUM('Monthly Model'!$H$104:EQ104), 0)</f>
        <v>0</v>
      </c>
      <c r="ER31" s="25">
        <f ca="1">IF(ER2&gt;Assumptions!$P$23, -'Monthly Model'!ER29/SUM('Monthly Model'!$H$104:ER104), 0)</f>
        <v>0</v>
      </c>
      <c r="ES31" s="25">
        <f ca="1">IF(ES2&gt;Assumptions!$P$23, -'Monthly Model'!ES29/SUM('Monthly Model'!$H$104:ES104), 0)</f>
        <v>0</v>
      </c>
      <c r="ET31" s="25">
        <f ca="1">IF(ET2&gt;Assumptions!$P$23, -'Monthly Model'!ET29/SUM('Monthly Model'!$H$104:ET104), 0)</f>
        <v>0</v>
      </c>
      <c r="EU31" s="25">
        <f ca="1">IF(EU2&gt;Assumptions!$P$23, -'Monthly Model'!EU29/SUM('Monthly Model'!$H$104:EU104), 0)</f>
        <v>0</v>
      </c>
      <c r="EV31" s="25">
        <f ca="1">IF(EV2&gt;Assumptions!$P$23, -'Monthly Model'!EV29/SUM('Monthly Model'!$H$104:EV104), 0)</f>
        <v>0</v>
      </c>
      <c r="EW31" s="25">
        <f ca="1">IF(EW2&gt;Assumptions!$P$23, -'Monthly Model'!EW29/SUM('Monthly Model'!$H$104:EW104), 0)</f>
        <v>0</v>
      </c>
      <c r="EX31" s="25">
        <f ca="1">IF(EX2&gt;Assumptions!$P$23, -'Monthly Model'!EX29/SUM('Monthly Model'!$H$104:EX104), 0)</f>
        <v>0</v>
      </c>
      <c r="EY31" s="25">
        <f ca="1">IF(EY2&gt;Assumptions!$P$23, -'Monthly Model'!EY29/SUM('Monthly Model'!$H$104:EY104), 0)</f>
        <v>0</v>
      </c>
      <c r="EZ31" s="25">
        <f ca="1">IF(EZ2&gt;Assumptions!$P$23, -'Monthly Model'!EZ29/SUM('Monthly Model'!$H$104:EZ104), 0)</f>
        <v>0</v>
      </c>
      <c r="FA31" s="25">
        <f ca="1">IF(FA2&gt;Assumptions!$P$23, -'Monthly Model'!FA29/SUM('Monthly Model'!$H$104:FA104), 0)</f>
        <v>0</v>
      </c>
      <c r="FB31" s="25">
        <f ca="1">IF(FB2&gt;Assumptions!$P$23, -'Monthly Model'!FB29/SUM('Monthly Model'!$H$104:FB104), 0)</f>
        <v>0</v>
      </c>
      <c r="FC31" s="25">
        <f ca="1">IF(FC2&gt;Assumptions!$P$23, -'Monthly Model'!FC29/SUM('Monthly Model'!$H$104:FC104), 0)</f>
        <v>0</v>
      </c>
      <c r="FD31" s="25">
        <f ca="1">IF(FD2&gt;Assumptions!$P$23, -'Monthly Model'!FD29/SUM('Monthly Model'!$H$104:FD104), 0)</f>
        <v>0</v>
      </c>
      <c r="FE31" s="25">
        <f ca="1">IF(FE2&gt;Assumptions!$P$23, -'Monthly Model'!FE29/SUM('Monthly Model'!$H$104:FE104), 0)</f>
        <v>0</v>
      </c>
      <c r="FF31" s="25">
        <f ca="1">IF(FF2&gt;Assumptions!$P$23, -'Monthly Model'!FF29/SUM('Monthly Model'!$H$104:FF104), 0)</f>
        <v>0</v>
      </c>
      <c r="FG31" s="25">
        <f ca="1">IF(FG2&gt;Assumptions!$P$23, -'Monthly Model'!FG29/SUM('Monthly Model'!$H$104:FG104), 0)</f>
        <v>0</v>
      </c>
      <c r="FH31" s="25">
        <f ca="1">IF(FH2&gt;Assumptions!$P$23, -'Monthly Model'!FH29/SUM('Monthly Model'!$H$104:FH104), 0)</f>
        <v>0</v>
      </c>
      <c r="FI31" s="25">
        <f ca="1">IF(FI2&gt;Assumptions!$P$23, -'Monthly Model'!FI29/SUM('Monthly Model'!$H$104:FI104), 0)</f>
        <v>0</v>
      </c>
      <c r="FJ31" s="25">
        <f ca="1">IF(FJ2&gt;Assumptions!$P$23, -'Monthly Model'!FJ29/SUM('Monthly Model'!$H$104:FJ104), 0)</f>
        <v>0</v>
      </c>
      <c r="FK31" s="25">
        <f ca="1">IF(FK2&gt;Assumptions!$P$23, -'Monthly Model'!FK29/SUM('Monthly Model'!$H$104:FK104), 0)</f>
        <v>0</v>
      </c>
      <c r="FL31" s="25">
        <f ca="1">IF(FL2&gt;Assumptions!$P$23, -'Monthly Model'!FL29/SUM('Monthly Model'!$H$104:FL104), 0)</f>
        <v>0</v>
      </c>
      <c r="FM31" s="25">
        <f ca="1">IF(FM2&gt;Assumptions!$P$23, -'Monthly Model'!FM29/SUM('Monthly Model'!$H$104:FM104), 0)</f>
        <v>0</v>
      </c>
      <c r="FN31" s="25">
        <f ca="1">IF(FN2&gt;Assumptions!$P$23, -'Monthly Model'!FN29/SUM('Monthly Model'!$H$104:FN104), 0)</f>
        <v>0</v>
      </c>
      <c r="FO31" s="25">
        <f ca="1">IF(FO2&gt;Assumptions!$P$23, -'Monthly Model'!FO29/SUM('Monthly Model'!$H$104:FO104), 0)</f>
        <v>0</v>
      </c>
      <c r="FP31" s="25">
        <f ca="1">IF(FP2&gt;Assumptions!$P$23, -'Monthly Model'!FP29/SUM('Monthly Model'!$H$104:FP104), 0)</f>
        <v>0</v>
      </c>
      <c r="FQ31" s="25">
        <f ca="1">IF(FQ2&gt;Assumptions!$P$23, -'Monthly Model'!FQ29/SUM('Monthly Model'!$H$104:FQ104), 0)</f>
        <v>0</v>
      </c>
      <c r="FR31" s="25">
        <f ca="1">IF(FR2&gt;Assumptions!$P$23, -'Monthly Model'!FR29/SUM('Monthly Model'!$H$104:FR104), 0)</f>
        <v>0</v>
      </c>
      <c r="FS31" s="25">
        <f ca="1">IF(FS2&gt;Assumptions!$P$23, -'Monthly Model'!FS29/SUM('Monthly Model'!$H$104:FS104), 0)</f>
        <v>0</v>
      </c>
      <c r="FT31" s="25">
        <f ca="1">IF(FT2&gt;Assumptions!$P$23, -'Monthly Model'!FT29/SUM('Monthly Model'!$H$104:FT104), 0)</f>
        <v>0</v>
      </c>
      <c r="FU31" s="25">
        <f ca="1">IF(FU2&gt;Assumptions!$P$23, -'Monthly Model'!FU29/SUM('Monthly Model'!$H$104:FU104), 0)</f>
        <v>0</v>
      </c>
      <c r="FV31" s="25">
        <f ca="1">IF(FV2&gt;Assumptions!$P$23, -'Monthly Model'!FV29/SUM('Monthly Model'!$H$104:FV104), 0)</f>
        <v>0</v>
      </c>
      <c r="FW31" s="25">
        <f ca="1">IF(FW2&gt;Assumptions!$P$23, -'Monthly Model'!FW29/SUM('Monthly Model'!$H$104:FW104), 0)</f>
        <v>0</v>
      </c>
      <c r="FX31" s="25">
        <f ca="1">IF(FX2&gt;Assumptions!$P$23, -'Monthly Model'!FX29/SUM('Monthly Model'!$H$104:FX104), 0)</f>
        <v>0</v>
      </c>
      <c r="FY31" s="25">
        <f ca="1">IF(FY2&gt;Assumptions!$P$23, -'Monthly Model'!FY29/SUM('Monthly Model'!$H$104:FY104), 0)</f>
        <v>0</v>
      </c>
      <c r="FZ31" s="25">
        <f ca="1">IF(FZ2&gt;Assumptions!$P$23, -'Monthly Model'!FZ29/SUM('Monthly Model'!$H$104:FZ104), 0)</f>
        <v>0</v>
      </c>
      <c r="GA31" s="25">
        <f ca="1">IF(GA2&gt;Assumptions!$P$23, -'Monthly Model'!GA29/SUM('Monthly Model'!$H$104:GA104), 0)</f>
        <v>0</v>
      </c>
      <c r="GB31" s="25">
        <f ca="1">IF(GB2&gt;Assumptions!$P$23, -'Monthly Model'!GB29/SUM('Monthly Model'!$H$104:GB104), 0)</f>
        <v>0</v>
      </c>
      <c r="GC31" s="25">
        <f ca="1">IF(GC2&gt;Assumptions!$P$23, -'Monthly Model'!GC29/SUM('Monthly Model'!$H$104:GC104), 0)</f>
        <v>0</v>
      </c>
      <c r="GD31" s="25">
        <f ca="1">IF(GD2&gt;Assumptions!$P$23, -'Monthly Model'!GD29/SUM('Monthly Model'!$H$104:GD104), 0)</f>
        <v>0</v>
      </c>
      <c r="GE31" s="25">
        <f ca="1">IF(GE2&gt;Assumptions!$P$23, -'Monthly Model'!GE29/SUM('Monthly Model'!$H$104:GE104), 0)</f>
        <v>0</v>
      </c>
    </row>
    <row r="32" spans="4:187" x14ac:dyDescent="0.45">
      <c r="D32" s="23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</row>
    <row r="33" spans="1:187" x14ac:dyDescent="0.45">
      <c r="A33" s="2" t="s">
        <v>29</v>
      </c>
      <c r="C33" s="4" t="s">
        <v>64</v>
      </c>
      <c r="D33" s="3"/>
      <c r="E33" s="3"/>
      <c r="F33" s="3"/>
      <c r="G33" s="3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</row>
    <row r="34" spans="1:187" x14ac:dyDescent="0.45"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</row>
    <row r="35" spans="1:187" x14ac:dyDescent="0.45">
      <c r="D35" s="1" t="s">
        <v>82</v>
      </c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</row>
    <row r="36" spans="1:187" x14ac:dyDescent="0.45">
      <c r="D36" s="10" t="s">
        <v>83</v>
      </c>
      <c r="H36" s="35">
        <f ca="1">IF(H2&gt;EOMONTH(Assumptions!$P$9, 0),0,H83)</f>
        <v>2561.7813141185666</v>
      </c>
      <c r="I36" s="35">
        <f ca="1">IF(I2&gt;EOMONTH(Assumptions!$P$9, 0),0,I83)</f>
        <v>2562.6196050458498</v>
      </c>
      <c r="J36" s="35">
        <f ca="1">IF(J2&gt;EOMONTH(Assumptions!$P$9, 0),0,J83)</f>
        <v>2564.5353600478925</v>
      </c>
      <c r="K36" s="35">
        <f ca="1">IF(K2&gt;EOMONTH(Assumptions!$P$9, 0),0,K83)</f>
        <v>2556.7656777231018</v>
      </c>
      <c r="L36" s="35">
        <f ca="1">IF(L2&gt;EOMONTH(Assumptions!$P$9, 0),0,L83)</f>
        <v>2560.161514626117</v>
      </c>
      <c r="M36" s="35">
        <f ca="1">IF(M2&gt;EOMONTH(Assumptions!$P$9, 0),0,M83)</f>
        <v>2566.8169803842366</v>
      </c>
      <c r="N36" s="35">
        <f ca="1">IF(N2&gt;EOMONTH(Assumptions!$P$9, 0),0,N83)</f>
        <v>2573.4551145459341</v>
      </c>
      <c r="O36" s="35">
        <f ca="1">IF(O2&gt;EOMONTH(Assumptions!$P$9, 0),0,O83)</f>
        <v>2580.6573164223232</v>
      </c>
      <c r="P36" s="35">
        <f ca="1">IF(P2&gt;EOMONTH(Assumptions!$P$9, 0),0,P83)</f>
        <v>2581.5429532481912</v>
      </c>
      <c r="Q36" s="35">
        <f ca="1">IF(Q2&gt;EOMONTH(Assumptions!$P$9, 0),0,Q83)</f>
        <v>2590.407576606844</v>
      </c>
      <c r="R36" s="35">
        <f ca="1">IF(R2&gt;EOMONTH(Assumptions!$P$9, 0),0,R83)</f>
        <v>2600.806241860696</v>
      </c>
      <c r="S36" s="35">
        <f ca="1">IF(S2&gt;EOMONTH(Assumptions!$P$9, 0),0,S83)</f>
        <v>2612.0315243680434</v>
      </c>
      <c r="T36" s="35">
        <f ca="1">IF(T2&gt;EOMONTH(Assumptions!$P$9, 0),0,T83)</f>
        <v>2622.7887926354388</v>
      </c>
      <c r="U36" s="35">
        <f ca="1">IF(U2&gt;EOMONTH(Assumptions!$P$9, 0),0,U83)</f>
        <v>2635.4228009810117</v>
      </c>
      <c r="V36" s="35">
        <f ca="1">IF(V2&gt;EOMONTH(Assumptions!$P$9, 0),0,V83)</f>
        <v>2648.1097936040796</v>
      </c>
      <c r="W36" s="35">
        <f ca="1">IF(W2&gt;EOMONTH(Assumptions!$P$9, 0),0,W83)</f>
        <v>2661.9274553775699</v>
      </c>
      <c r="X36" s="35">
        <f ca="1">IF(X2&gt;EOMONTH(Assumptions!$P$9, 0),0,X83)</f>
        <v>2675.6301197317462</v>
      </c>
      <c r="Y36" s="35">
        <f ca="1">IF(Y2&gt;EOMONTH(Assumptions!$P$9, 0),0,Y83)</f>
        <v>2690.385273524073</v>
      </c>
      <c r="Z36" s="35">
        <f ca="1">IF(Z2&gt;EOMONTH(Assumptions!$P$9, 0),0,Z83)</f>
        <v>2705.5393313886711</v>
      </c>
      <c r="AA36" s="35">
        <f ca="1">IF(AA2&gt;EOMONTH(Assumptions!$P$9, 0),0,AA83)</f>
        <v>2720.4476915506498</v>
      </c>
      <c r="AB36" s="35">
        <f ca="1">IF(AB2&gt;EOMONTH(Assumptions!$P$9, 0),0,AB83)</f>
        <v>2713.3668258401981</v>
      </c>
      <c r="AC36" s="35">
        <f ca="1">IF(AC2&gt;EOMONTH(Assumptions!$P$9, 0),0,AC83)</f>
        <v>2728.5536739541731</v>
      </c>
      <c r="AD36" s="35">
        <f ca="1">IF(AD2&gt;EOMONTH(Assumptions!$P$9, 0),0,AD83)</f>
        <v>2744.6284526199347</v>
      </c>
      <c r="AE36" s="35">
        <f ca="1">IF(AE2&gt;EOMONTH(Assumptions!$P$9, 0),0,AE83)</f>
        <v>2760.9599413182177</v>
      </c>
      <c r="AF36" s="35">
        <f ca="1">IF(AF2&gt;EOMONTH(Assumptions!$P$9, 0),0,AF83)</f>
        <v>2775.719419278123</v>
      </c>
      <c r="AG36" s="35">
        <f ca="1">IF(AG2&gt;EOMONTH(Assumptions!$P$9, 0),0,AG83)</f>
        <v>2792.4137120841851</v>
      </c>
      <c r="AH36" s="35">
        <f ca="1">IF(AH2&gt;EOMONTH(Assumptions!$P$9, 0),0,AH83)</f>
        <v>2808.8070011757886</v>
      </c>
      <c r="AI36" s="35">
        <f ca="1">IF(AI2&gt;EOMONTH(Assumptions!$P$9, 0),0,AI83)</f>
        <v>2825.8942931225843</v>
      </c>
      <c r="AJ36" s="35">
        <f ca="1">IF(AJ2&gt;EOMONTH(Assumptions!$P$9, 0),0,AJ83)</f>
        <v>2842.5329600141317</v>
      </c>
      <c r="AK36" s="35">
        <f ca="1">IF(AK2&gt;EOMONTH(Assumptions!$P$9, 0),0,AK83)</f>
        <v>2859.8830224315338</v>
      </c>
      <c r="AL36" s="35">
        <f ca="1">IF(AL2&gt;EOMONTH(Assumptions!$P$9, 0),0,AL83)</f>
        <v>2877.3400421303281</v>
      </c>
      <c r="AM36" s="35">
        <f ca="1">IF(AM2&gt;EOMONTH(Assumptions!$P$9, 0),0,AM83)</f>
        <v>2894.3057924285704</v>
      </c>
      <c r="AN36" s="35">
        <f ca="1">IF(AN2&gt;EOMONTH(Assumptions!$P$9, 0),0,AN83)</f>
        <v>2885.1226721813396</v>
      </c>
      <c r="AO36" s="35">
        <f ca="1">IF(AO2&gt;EOMONTH(Assumptions!$P$9, 0),0,AO83)</f>
        <v>2902.1255073936113</v>
      </c>
      <c r="AP36" s="35">
        <f ca="1">IF(AP2&gt;EOMONTH(Assumptions!$P$9, 0),0,AP83)</f>
        <v>2919.7776475450428</v>
      </c>
      <c r="AQ36" s="35">
        <f ca="1">IF(AQ2&gt;EOMONTH(Assumptions!$P$9, 0),0,AQ83)</f>
        <v>2937.4875397134588</v>
      </c>
      <c r="AR36" s="35">
        <f ca="1">IF(AR2&gt;EOMONTH(Assumptions!$P$9, 0),0,AR83)</f>
        <v>2953.5173039027063</v>
      </c>
      <c r="AS36" s="35">
        <f ca="1">IF(AS2&gt;EOMONTH(Assumptions!$P$9, 0),0,AS83)</f>
        <v>2971.2617337971715</v>
      </c>
      <c r="AT36" s="35">
        <f ca="1">IF(AT2&gt;EOMONTH(Assumptions!$P$9, 0),0,AT83)</f>
        <v>2988.5723053187271</v>
      </c>
      <c r="AU36" s="35">
        <f ca="1">IF(AU2&gt;EOMONTH(Assumptions!$P$9, 0),0,AU83)</f>
        <v>3006.4236840694052</v>
      </c>
      <c r="AV36" s="35">
        <f ca="1">IF(AV2&gt;EOMONTH(Assumptions!$P$9, 0),0,AV83)</f>
        <v>3023.7222176837327</v>
      </c>
      <c r="AW36" s="35">
        <f ca="1">IF(AW2&gt;EOMONTH(Assumptions!$P$9, 0),0,AW83)</f>
        <v>3041.6013789795061</v>
      </c>
      <c r="AX36" s="35">
        <f ca="1">IF(AX2&gt;EOMONTH(Assumptions!$P$9, 0),0,AX83)</f>
        <v>3059.4859109450217</v>
      </c>
      <c r="AY36" s="35">
        <f ca="1">IF(AY2&gt;EOMONTH(Assumptions!$P$9, 0),0,AY83)</f>
        <v>3076.8057289056924</v>
      </c>
      <c r="AZ36" s="35">
        <f ca="1">IF(AZ2&gt;EOMONTH(Assumptions!$P$9, 0),0,AZ83)</f>
        <v>3065.0482959219212</v>
      </c>
      <c r="BA36" s="35">
        <f ca="1">IF(BA2&gt;EOMONTH(Assumptions!$P$9, 0),0,BA83)</f>
        <v>3082.3192579683591</v>
      </c>
      <c r="BB36" s="35">
        <f ca="1">IF(BB2&gt;EOMONTH(Assumptions!$P$9, 0),0,BB83)</f>
        <v>3100.1450267495538</v>
      </c>
      <c r="BC36" s="35">
        <f ca="1">IF(BC2&gt;EOMONTH(Assumptions!$P$9, 0),0,BC83)</f>
        <v>3117.9597723675188</v>
      </c>
      <c r="BD36" s="35">
        <f ca="1">IF(BD2&gt;EOMONTH(Assumptions!$P$9, 0),0,BD83)</f>
        <v>3134.0878716750562</v>
      </c>
      <c r="BE36" s="35">
        <f ca="1">IF(BE2&gt;EOMONTH(Assumptions!$P$9, 0),0,BE83)</f>
        <v>3151.8193134404096</v>
      </c>
      <c r="BF36" s="35">
        <f ca="1">IF(BF2&gt;EOMONTH(Assumptions!$P$9, 0),0,BF83)</f>
        <v>3169.0814839741188</v>
      </c>
      <c r="BG36" s="35">
        <f ca="1">IF(BG2&gt;EOMONTH(Assumptions!$P$9, 0),0,BG83)</f>
        <v>3186.8205664578045</v>
      </c>
      <c r="BH36" s="35">
        <f ca="1">IF(BH2&gt;EOMONTH(Assumptions!$P$9, 0),0,BH83)</f>
        <v>3203.9829890513965</v>
      </c>
      <c r="BI36" s="35">
        <f ca="1">IF(BI2&gt;EOMONTH(Assumptions!$P$9, 0),0,BI83)</f>
        <v>3221.6691692926215</v>
      </c>
      <c r="BJ36" s="35">
        <f ca="1">IF(BJ2&gt;EOMONTH(Assumptions!$P$9, 0),0,BJ83)</f>
        <v>3239.3259297894492</v>
      </c>
      <c r="BK36" s="35">
        <f ca="1">IF(BK2&gt;EOMONTH(Assumptions!$P$9, 0),0,BK83)</f>
        <v>3256.404836191969</v>
      </c>
      <c r="BL36" s="35">
        <f ca="1">IF(BL2&gt;EOMONTH(Assumptions!$P$9, 0),0,BL83)</f>
        <v>0.80465445702748184</v>
      </c>
      <c r="BM36" s="35">
        <f ca="1">IF(BM2&gt;EOMONTH(Assumptions!$P$9, 0),0,BM83)</f>
        <v>18.351841110138508</v>
      </c>
      <c r="BN36" s="35">
        <f ca="1">IF(BN2&gt;EOMONTH(Assumptions!$P$9, 0),0,BN83)</f>
        <v>36.401998191308749</v>
      </c>
      <c r="BO36" s="35">
        <f ca="1">IF(BO2&gt;EOMONTH(Assumptions!$P$9, 0),0,BO83)</f>
        <v>54.409993049616972</v>
      </c>
      <c r="BP36" s="35">
        <f ca="1">IF(BP2&gt;EOMONTH(Assumptions!$P$9, 0),0,BP83)</f>
        <v>71.458286959932977</v>
      </c>
      <c r="BQ36" s="35">
        <f ca="1">IF(BQ2&gt;EOMONTH(Assumptions!$P$9, 0),0,BQ83)</f>
        <v>89.501789644219912</v>
      </c>
      <c r="BR36" s="35">
        <f ca="1">IF(BR2&gt;EOMONTH(Assumptions!$P$9, 0),0,BR83)</f>
        <v>107.00128285345951</v>
      </c>
      <c r="BS36" s="35">
        <f ca="1">IF(BS2&gt;EOMONTH(Assumptions!$P$9, 0),0,BS83)</f>
        <v>124.95235498910394</v>
      </c>
      <c r="BT36" s="35">
        <f ca="1">IF(BT2&gt;EOMONTH(Assumptions!$P$9, 0),0,BT83)</f>
        <v>142.31146850543922</v>
      </c>
      <c r="BU36" s="35">
        <f ca="1">IF(BU2&gt;EOMONTH(Assumptions!$P$9, 0),0,BU83)</f>
        <v>160.1462718993229</v>
      </c>
      <c r="BV36" s="35">
        <f ca="1">IF(BV2&gt;EOMONTH(Assumptions!$P$9, 0),0,BV83)</f>
        <v>177.92335999132752</v>
      </c>
      <c r="BW36" s="35">
        <f ca="1">IF(BW2&gt;EOMONTH(Assumptions!$P$9, 0),0,BW83)</f>
        <v>195.11378235702205</v>
      </c>
      <c r="BX36" s="35">
        <f ca="1">IF(BX2&gt;EOMONTH(Assumptions!$P$9, 0),0,BX83)</f>
        <v>180.28379500686555</v>
      </c>
      <c r="BY36" s="35">
        <f ca="1">IF(BY2&gt;EOMONTH(Assumptions!$P$9, 0),0,BY83)</f>
        <v>197.37784201117438</v>
      </c>
      <c r="BZ36" s="35">
        <f ca="1">IF(BZ2&gt;EOMONTH(Assumptions!$P$9, 0),0,BZ83)</f>
        <v>214.94124514415046</v>
      </c>
      <c r="CA36" s="35">
        <f ca="1">IF(CA2&gt;EOMONTH(Assumptions!$P$9, 0),0,CA83)</f>
        <v>232.44800341030196</v>
      </c>
      <c r="CB36" s="35">
        <f ca="1">IF(CB2&gt;EOMONTH(Assumptions!$P$9, 0),0,CB83)</f>
        <v>248.31865211730241</v>
      </c>
      <c r="CC36" s="35">
        <f ca="1">IF(CC2&gt;EOMONTH(Assumptions!$P$9, 0),0,CC83)</f>
        <v>265.64842600157959</v>
      </c>
      <c r="CD36" s="35">
        <f ca="1">IF(CD2&gt;EOMONTH(Assumptions!$P$9, 0),0,CD83)</f>
        <v>282.50449325105683</v>
      </c>
      <c r="CE36" s="35">
        <f ca="1">IF(CE2&gt;EOMONTH(Assumptions!$P$9, 0),0,CE83)</f>
        <v>299.77154639334981</v>
      </c>
      <c r="CF36" s="35">
        <f ca="1">IF(CF2&gt;EOMONTH(Assumptions!$P$9, 0),0,CF83)</f>
        <v>316.46773532846845</v>
      </c>
      <c r="CG36" s="35">
        <f ca="1">IF(CG2&gt;EOMONTH(Assumptions!$P$9, 0),0,CG83)</f>
        <v>333.62428818687863</v>
      </c>
      <c r="CH36" s="35">
        <f ca="1">IF(CH2&gt;EOMONTH(Assumptions!$P$9, 0),0,CH83)</f>
        <v>350.72595627043074</v>
      </c>
      <c r="CI36" s="35">
        <f ca="1">IF(CI2&gt;EOMONTH(Assumptions!$P$9, 0),0,CI83)</f>
        <v>367.26184816257125</v>
      </c>
      <c r="CJ36" s="35">
        <f ca="1">IF(CJ2&gt;EOMONTH(Assumptions!$P$9, 0),0,CJ83)</f>
        <v>349.15698239889196</v>
      </c>
      <c r="CK36" s="35">
        <f ca="1">IF(CK2&gt;EOMONTH(Assumptions!$P$9, 0),0,CK83)</f>
        <v>365.60192249466127</v>
      </c>
      <c r="CL36" s="35">
        <f ca="1">IF(CL2&gt;EOMONTH(Assumptions!$P$9, 0),0,CL83)</f>
        <v>382.5008840432501</v>
      </c>
      <c r="CM36" s="35">
        <f ca="1">IF(CM2&gt;EOMONTH(Assumptions!$P$9, 0),0,CM83)</f>
        <v>399.34586236908575</v>
      </c>
      <c r="CN36" s="35">
        <f ca="1">IF(CN2&gt;EOMONTH(Assumptions!$P$9, 0),0,CN83)</f>
        <v>414.62533482194198</v>
      </c>
      <c r="CO36" s="35">
        <f ca="1">IF(CO2&gt;EOMONTH(Assumptions!$P$9, 0),0,CO83)</f>
        <v>431.31541925961807</v>
      </c>
      <c r="CP36" s="35">
        <f ca="1">IF(CP2&gt;EOMONTH(Assumptions!$P$9, 0),0,CP83)</f>
        <v>447.5493423705372</v>
      </c>
      <c r="CQ36" s="35">
        <f ca="1">IF(CQ2&gt;EOMONTH(Assumptions!$P$9, 0),0,CQ83)</f>
        <v>464.18065933648359</v>
      </c>
      <c r="CR36" s="35">
        <f ca="1">IF(CR2&gt;EOMONTH(Assumptions!$P$9, 0),0,CR83)</f>
        <v>480.26092017003481</v>
      </c>
      <c r="CS36" s="35">
        <f ca="1">IF(CS2&gt;EOMONTH(Assumptions!$P$9, 0),0,CS83)</f>
        <v>496.78673092520006</v>
      </c>
      <c r="CT36" s="35">
        <f ca="1">IF(CT2&gt;EOMONTH(Assumptions!$P$9, 0),0,CT83)</f>
        <v>513.26011041095535</v>
      </c>
      <c r="CU36" s="35">
        <f ca="1">IF(CU2&gt;EOMONTH(Assumptions!$P$9, 0),0,CU83)</f>
        <v>529.18733907897706</v>
      </c>
      <c r="CV36" s="35">
        <f ca="1">IF(CV2&gt;EOMONTH(Assumptions!$P$9, 0),0,CV83)</f>
        <v>508.03781705177551</v>
      </c>
      <c r="CW36" s="35">
        <f ca="1">IF(CW2&gt;EOMONTH(Assumptions!$P$9, 0),0,CW83)</f>
        <v>523.87879733760235</v>
      </c>
      <c r="CX36" s="35">
        <f ca="1">IF(CX2&gt;EOMONTH(Assumptions!$P$9, 0),0,CX83)</f>
        <v>540.15900558365445</v>
      </c>
      <c r="CY36" s="35">
        <f ca="1">IF(CY2&gt;EOMONTH(Assumptions!$P$9, 0),0,CY83)</f>
        <v>556.38754712018272</v>
      </c>
      <c r="CZ36" s="35">
        <f ca="1">IF(CZ2&gt;EOMONTH(Assumptions!$P$9, 0),0,CZ83)</f>
        <v>571.10399724924252</v>
      </c>
      <c r="DA36" s="35">
        <f ca="1">IF(DA2&gt;EOMONTH(Assumptions!$P$9, 0),0,DA83)</f>
        <v>587.18333322661522</v>
      </c>
      <c r="DB36" s="35">
        <f ca="1">IF(DB2&gt;EOMONTH(Assumptions!$P$9, 0),0,DB83)</f>
        <v>602.82339495257929</v>
      </c>
      <c r="DC36" s="35">
        <f ca="1">IF(DC2&gt;EOMONTH(Assumptions!$P$9, 0),0,DC83)</f>
        <v>618.84728552670424</v>
      </c>
      <c r="DD36" s="35">
        <f ca="1">IF(DD2&gt;EOMONTH(Assumptions!$P$9, 0),0,DD83)</f>
        <v>634.33922619170426</v>
      </c>
      <c r="DE36" s="35">
        <f ca="1">IF(DE2&gt;EOMONTH(Assumptions!$P$9, 0),0,DE83)</f>
        <v>650.26196838717203</v>
      </c>
      <c r="DF36" s="35">
        <f ca="1">IF(DF2&gt;EOMONTH(Assumptions!$P$9, 0),0,DF83)</f>
        <v>666.13442283971779</v>
      </c>
      <c r="DG36" s="35">
        <f ca="1">IF(DG2&gt;EOMONTH(Assumptions!$P$9, 0),0,DG83)</f>
        <v>681.47966854143601</v>
      </c>
      <c r="DH36" s="35">
        <f ca="1">IF(DH2&gt;EOMONTH(Assumptions!$P$9, 0),0,DH83)</f>
        <v>657.41756568922187</v>
      </c>
      <c r="DI36" s="35">
        <f ca="1">IF(DI2&gt;EOMONTH(Assumptions!$P$9, 0),0,DI83)</f>
        <v>672.68067412382118</v>
      </c>
      <c r="DJ36" s="35">
        <f ca="1">IF(DJ2&gt;EOMONTH(Assumptions!$P$9, 0),0,DJ83)</f>
        <v>688.36830471412281</v>
      </c>
      <c r="DK36" s="35">
        <f ca="1">IF(DK2&gt;EOMONTH(Assumptions!$P$9, 0),0,DK83)</f>
        <v>704.00630065768303</v>
      </c>
      <c r="DL36" s="35">
        <f ca="1">IF(DL2&gt;EOMONTH(Assumptions!$P$9, 0),0,DL83)</f>
        <v>718.66927628200006</v>
      </c>
      <c r="DM36" s="35">
        <f ca="1">IF(DM2&gt;EOMONTH(Assumptions!$P$9, 0),0,DM83)</f>
        <v>734.20174210537641</v>
      </c>
      <c r="DN36" s="35">
        <f ca="1">IF(DN2&gt;EOMONTH(Assumptions!$P$9, 0),0,DN83)</f>
        <v>749.26393147255817</v>
      </c>
      <c r="DO36" s="35">
        <f ca="1">IF(DO2&gt;EOMONTH(Assumptions!$P$9, 0),0,DO83)</f>
        <v>764.72108665393955</v>
      </c>
      <c r="DP36" s="35">
        <f ca="1">IF(DP2&gt;EOMONTH(Assumptions!$P$9, 0),0,DP83)</f>
        <v>779.66425768640272</v>
      </c>
      <c r="DQ36" s="35">
        <f ca="1">IF(DQ2&gt;EOMONTH(Assumptions!$P$9, 0),0,DQ83)</f>
        <v>795.02411456086168</v>
      </c>
      <c r="DR36" s="35">
        <f ca="1">IF(DR2&gt;EOMONTH(Assumptions!$P$9, 0),0,DR83)</f>
        <v>810.3355798761886</v>
      </c>
      <c r="DS36" s="35">
        <f ca="1">IF(DS2&gt;EOMONTH(Assumptions!$P$9, 0),0,DS83)</f>
        <v>825.1376528521281</v>
      </c>
      <c r="DT36" s="35">
        <f ca="1">IF(DT2&gt;EOMONTH(Assumptions!$P$9, 0),0,DT83)</f>
        <v>798.35855786587581</v>
      </c>
      <c r="DU36" s="35">
        <f ca="1">IF(DU2&gt;EOMONTH(Assumptions!$P$9, 0),0,DU83)</f>
        <v>813.08213215847286</v>
      </c>
      <c r="DV36" s="35">
        <f ca="1">IF(DV2&gt;EOMONTH(Assumptions!$P$9, 0),0,DV83)</f>
        <v>828.21617337811574</v>
      </c>
      <c r="DW36" s="35">
        <f ca="1">IF(DW2&gt;EOMONTH(Assumptions!$P$9, 0),0,DW83)</f>
        <v>843.30238517456417</v>
      </c>
      <c r="DX36" s="35">
        <f ca="1">IF(DX2&gt;EOMONTH(Assumptions!$P$9, 0),0,DX83)</f>
        <v>856.96327124337745</v>
      </c>
      <c r="DY36" s="35">
        <f ca="1">IF(DY2&gt;EOMONTH(Assumptions!$P$9, 0),0,DY83)</f>
        <v>871.89408198388639</v>
      </c>
      <c r="DZ36" s="35">
        <f ca="1">IF(DZ2&gt;EOMONTH(Assumptions!$P$9, 0),0,DZ83)</f>
        <v>886.41768544036336</v>
      </c>
      <c r="EA36" s="35">
        <f ca="1">IF(EA2&gt;EOMONTH(Assumptions!$P$9, 0),0,EA83)</f>
        <v>901.29826538620534</v>
      </c>
      <c r="EB36" s="35">
        <f ca="1">IF(EB2&gt;EOMONTH(Assumptions!$P$9, 0),0,EB83)</f>
        <v>915.68326648534094</v>
      </c>
      <c r="EC36" s="35">
        <f ca="1">IF(EC2&gt;EOMONTH(Assumptions!$P$9, 0),0,EC83)</f>
        <v>930.46995477343603</v>
      </c>
      <c r="ED36" s="35">
        <f ca="1">IF(ED2&gt;EOMONTH(Assumptions!$P$9, 0),0,ED83)</f>
        <v>945.20993118700449</v>
      </c>
      <c r="EE36" s="35">
        <f ca="1">IF(EE2&gt;EOMONTH(Assumptions!$P$9, 0),0,EE83)</f>
        <v>959.45878481290947</v>
      </c>
      <c r="EF36" s="35">
        <f ca="1">IF(EF2&gt;EOMONTH(Assumptions!$P$9, 0),0,EF83)</f>
        <v>929.90644347050807</v>
      </c>
      <c r="EG36" s="35">
        <f ca="1">IF(EG2&gt;EOMONTH(Assumptions!$P$9, 0),0,EG83)</f>
        <v>944.08002285583711</v>
      </c>
      <c r="EH36" s="35">
        <f ca="1">IF(EH2&gt;EOMONTH(Assumptions!$P$9, 0),0,EH83)</f>
        <v>958.64914223157939</v>
      </c>
      <c r="EI36" s="35">
        <f ca="1">IF(EI2&gt;EOMONTH(Assumptions!$P$9, 0),0,EI83)</f>
        <v>973.17203725120658</v>
      </c>
      <c r="EJ36" s="35">
        <f ca="1">IF(EJ2&gt;EOMONTH(Assumptions!$P$9, 0),0,EJ83)</f>
        <v>986.33496731061666</v>
      </c>
      <c r="EK36" s="35">
        <f ca="1">IF(EK2&gt;EOMONTH(Assumptions!$P$9, 0),0,EK83)</f>
        <v>1000.7226247921749</v>
      </c>
      <c r="EL36" s="35">
        <f ca="1">IF(EL2&gt;EOMONTH(Assumptions!$P$9, 0),0,EL83)</f>
        <v>0.73450021418170763</v>
      </c>
      <c r="EM36" s="35">
        <f ca="1">IF(EM2&gt;EOMONTH(Assumptions!$P$9, 0),0,EM83)</f>
        <v>0</v>
      </c>
      <c r="EN36" s="35">
        <f ca="1">IF(EN2&gt;EOMONTH(Assumptions!$P$9, 0),0,EN83)</f>
        <v>0</v>
      </c>
      <c r="EO36" s="35">
        <f ca="1">IF(EO2&gt;EOMONTH(Assumptions!$P$9, 0),0,EO83)</f>
        <v>0</v>
      </c>
      <c r="EP36" s="35">
        <f ca="1">IF(EP2&gt;EOMONTH(Assumptions!$P$9, 0),0,EP83)</f>
        <v>0</v>
      </c>
      <c r="EQ36" s="35">
        <f ca="1">IF(EQ2&gt;EOMONTH(Assumptions!$P$9, 0),0,EQ83)</f>
        <v>0</v>
      </c>
      <c r="ER36" s="35">
        <f ca="1">IF(ER2&gt;EOMONTH(Assumptions!$P$9, 0),0,ER83)</f>
        <v>0</v>
      </c>
      <c r="ES36" s="35">
        <f ca="1">IF(ES2&gt;EOMONTH(Assumptions!$P$9, 0),0,ES83)</f>
        <v>0</v>
      </c>
      <c r="ET36" s="35">
        <f ca="1">IF(ET2&gt;EOMONTH(Assumptions!$P$9, 0),0,ET83)</f>
        <v>0</v>
      </c>
      <c r="EU36" s="35">
        <f ca="1">IF(EU2&gt;EOMONTH(Assumptions!$P$9, 0),0,EU83)</f>
        <v>0</v>
      </c>
      <c r="EV36" s="35">
        <f ca="1">IF(EV2&gt;EOMONTH(Assumptions!$P$9, 0),0,EV83)</f>
        <v>0</v>
      </c>
      <c r="EW36" s="35">
        <f ca="1">IF(EW2&gt;EOMONTH(Assumptions!$P$9, 0),0,EW83)</f>
        <v>0</v>
      </c>
      <c r="EX36" s="35">
        <f ca="1">IF(EX2&gt;EOMONTH(Assumptions!$P$9, 0),0,EX83)</f>
        <v>0</v>
      </c>
      <c r="EY36" s="35">
        <f ca="1">IF(EY2&gt;EOMONTH(Assumptions!$P$9, 0),0,EY83)</f>
        <v>0</v>
      </c>
      <c r="EZ36" s="35">
        <f ca="1">IF(EZ2&gt;EOMONTH(Assumptions!$P$9, 0),0,EZ83)</f>
        <v>0</v>
      </c>
      <c r="FA36" s="35">
        <f ca="1">IF(FA2&gt;EOMONTH(Assumptions!$P$9, 0),0,FA83)</f>
        <v>0</v>
      </c>
      <c r="FB36" s="35">
        <f ca="1">IF(FB2&gt;EOMONTH(Assumptions!$P$9, 0),0,FB83)</f>
        <v>0</v>
      </c>
      <c r="FC36" s="35">
        <f ca="1">IF(FC2&gt;EOMONTH(Assumptions!$P$9, 0),0,FC83)</f>
        <v>0</v>
      </c>
      <c r="FD36" s="35">
        <f ca="1">IF(FD2&gt;EOMONTH(Assumptions!$P$9, 0),0,FD83)</f>
        <v>0</v>
      </c>
      <c r="FE36" s="35">
        <f ca="1">IF(FE2&gt;EOMONTH(Assumptions!$P$9, 0),0,FE83)</f>
        <v>0</v>
      </c>
      <c r="FF36" s="35">
        <f ca="1">IF(FF2&gt;EOMONTH(Assumptions!$P$9, 0),0,FF83)</f>
        <v>0</v>
      </c>
      <c r="FG36" s="35">
        <f ca="1">IF(FG2&gt;EOMONTH(Assumptions!$P$9, 0),0,FG83)</f>
        <v>0</v>
      </c>
      <c r="FH36" s="35">
        <f ca="1">IF(FH2&gt;EOMONTH(Assumptions!$P$9, 0),0,FH83)</f>
        <v>0</v>
      </c>
      <c r="FI36" s="35">
        <f ca="1">IF(FI2&gt;EOMONTH(Assumptions!$P$9, 0),0,FI83)</f>
        <v>0</v>
      </c>
      <c r="FJ36" s="35">
        <f ca="1">IF(FJ2&gt;EOMONTH(Assumptions!$P$9, 0),0,FJ83)</f>
        <v>0</v>
      </c>
      <c r="FK36" s="35">
        <f ca="1">IF(FK2&gt;EOMONTH(Assumptions!$P$9, 0),0,FK83)</f>
        <v>0</v>
      </c>
      <c r="FL36" s="35">
        <f ca="1">IF(FL2&gt;EOMONTH(Assumptions!$P$9, 0),0,FL83)</f>
        <v>0</v>
      </c>
      <c r="FM36" s="35">
        <f ca="1">IF(FM2&gt;EOMONTH(Assumptions!$P$9, 0),0,FM83)</f>
        <v>0</v>
      </c>
      <c r="FN36" s="35">
        <f ca="1">IF(FN2&gt;EOMONTH(Assumptions!$P$9, 0),0,FN83)</f>
        <v>0</v>
      </c>
      <c r="FO36" s="35">
        <f ca="1">IF(FO2&gt;EOMONTH(Assumptions!$P$9, 0),0,FO83)</f>
        <v>0</v>
      </c>
      <c r="FP36" s="35">
        <f ca="1">IF(FP2&gt;EOMONTH(Assumptions!$P$9, 0),0,FP83)</f>
        <v>0</v>
      </c>
      <c r="FQ36" s="35">
        <f ca="1">IF(FQ2&gt;EOMONTH(Assumptions!$P$9, 0),0,FQ83)</f>
        <v>0</v>
      </c>
      <c r="FR36" s="35">
        <f ca="1">IF(FR2&gt;EOMONTH(Assumptions!$P$9, 0),0,FR83)</f>
        <v>0</v>
      </c>
      <c r="FS36" s="35">
        <f ca="1">IF(FS2&gt;EOMONTH(Assumptions!$P$9, 0),0,FS83)</f>
        <v>0</v>
      </c>
      <c r="FT36" s="35">
        <f ca="1">IF(FT2&gt;EOMONTH(Assumptions!$P$9, 0),0,FT83)</f>
        <v>0</v>
      </c>
      <c r="FU36" s="35">
        <f ca="1">IF(FU2&gt;EOMONTH(Assumptions!$P$9, 0),0,FU83)</f>
        <v>0</v>
      </c>
      <c r="FV36" s="35">
        <f ca="1">IF(FV2&gt;EOMONTH(Assumptions!$P$9, 0),0,FV83)</f>
        <v>0</v>
      </c>
      <c r="FW36" s="35">
        <f ca="1">IF(FW2&gt;EOMONTH(Assumptions!$P$9, 0),0,FW83)</f>
        <v>0</v>
      </c>
      <c r="FX36" s="35">
        <f ca="1">IF(FX2&gt;EOMONTH(Assumptions!$P$9, 0),0,FX83)</f>
        <v>0</v>
      </c>
      <c r="FY36" s="35">
        <f ca="1">IF(FY2&gt;EOMONTH(Assumptions!$P$9, 0),0,FY83)</f>
        <v>0</v>
      </c>
      <c r="FZ36" s="35">
        <f ca="1">IF(FZ2&gt;EOMONTH(Assumptions!$P$9, 0),0,FZ83)</f>
        <v>0</v>
      </c>
      <c r="GA36" s="35">
        <f ca="1">IF(GA2&gt;EOMONTH(Assumptions!$P$9, 0),0,GA83)</f>
        <v>0</v>
      </c>
      <c r="GB36" s="35">
        <f ca="1">IF(GB2&gt;EOMONTH(Assumptions!$P$9, 0),0,GB83)</f>
        <v>0</v>
      </c>
      <c r="GC36" s="35">
        <f ca="1">IF(GC2&gt;EOMONTH(Assumptions!$P$9, 0),0,GC83)</f>
        <v>0</v>
      </c>
      <c r="GD36" s="35">
        <f ca="1">IF(GD2&gt;EOMONTH(Assumptions!$P$9, 0),0,GD83)</f>
        <v>0</v>
      </c>
      <c r="GE36" s="35">
        <f ca="1">IF(GE2&gt;EOMONTH(Assumptions!$P$9, 0),0,GE83)</f>
        <v>0</v>
      </c>
    </row>
    <row r="37" spans="1:187" x14ac:dyDescent="0.45">
      <c r="D37" s="10" t="s">
        <v>91</v>
      </c>
      <c r="H37" s="35">
        <f ca="1">Assumptions!$G$18/'Monthly Model'!H$5*'Monthly Model'!H$11</f>
        <v>75</v>
      </c>
      <c r="I37" s="35">
        <f ca="1">Assumptions!$G$18/'Monthly Model'!I$5*'Monthly Model'!I$11</f>
        <v>74.860284845452824</v>
      </c>
      <c r="J37" s="35">
        <f ca="1">Assumptions!$G$18/'Monthly Model'!J$5*'Monthly Model'!J$11</f>
        <v>74.700929054004774</v>
      </c>
      <c r="K37" s="35">
        <f ca="1">Assumptions!$G$18/'Monthly Model'!K$5*'Monthly Model'!K$11</f>
        <v>74.551841095827655</v>
      </c>
      <c r="L37" s="35">
        <f ca="1">Assumptions!$G$18/'Monthly Model'!L$5*'Monthly Model'!L$11</f>
        <v>74.403050687086051</v>
      </c>
      <c r="M37" s="35">
        <f ca="1">Assumptions!$G$18/'Monthly Model'!M$5*'Monthly Model'!M$11</f>
        <v>74.254557233931436</v>
      </c>
      <c r="N37" s="35">
        <f ca="1">Assumptions!$G$18/'Monthly Model'!N$5*'Monthly Model'!N$11</f>
        <v>74.106360143700471</v>
      </c>
      <c r="O37" s="35">
        <f ca="1">Assumptions!$G$18/'Monthly Model'!O$5*'Monthly Model'!O$11</f>
        <v>73.95845882491264</v>
      </c>
      <c r="P37" s="35">
        <f ca="1">Assumptions!$G$18/'Monthly Model'!P$5*'Monthly Model'!P$11</f>
        <v>73.810852687267939</v>
      </c>
      <c r="Q37" s="35">
        <f ca="1">Assumptions!$G$18/'Monthly Model'!Q$5*'Monthly Model'!Q$11</f>
        <v>73.663541141644416</v>
      </c>
      <c r="R37" s="35">
        <f ca="1">Assumptions!$G$18/'Monthly Model'!R$5*'Monthly Model'!R$11</f>
        <v>73.516523600095979</v>
      </c>
      <c r="S37" s="35">
        <f ca="1">Assumptions!$G$18/'Monthly Model'!S$5*'Monthly Model'!S$11</f>
        <v>73.369799475849874</v>
      </c>
      <c r="T37" s="35">
        <f ca="1">Assumptions!$G$18/'Monthly Model'!T$5*'Monthly Model'!T$11</f>
        <v>73.223368183304501</v>
      </c>
      <c r="U37" s="35">
        <f ca="1">Assumptions!$G$18/'Monthly Model'!U$5*'Monthly Model'!U$11</f>
        <v>73.082095737271445</v>
      </c>
      <c r="V37" s="35">
        <f ca="1">Assumptions!$G$18/'Monthly Model'!V$5*'Monthly Model'!V$11</f>
        <v>72.931381756750653</v>
      </c>
      <c r="W37" s="35">
        <f ca="1">Assumptions!$G$18/'Monthly Model'!W$5*'Monthly Model'!W$11</f>
        <v>72.785825457373306</v>
      </c>
      <c r="X37" s="35">
        <f ca="1">Assumptions!$G$18/'Monthly Model'!X$5*'Monthly Model'!X$11</f>
        <v>72.640559658954245</v>
      </c>
      <c r="Y37" s="35">
        <f ca="1">Assumptions!$G$18/'Monthly Model'!Y$5*'Monthly Model'!Y$11</f>
        <v>72.495583781712227</v>
      </c>
      <c r="Z37" s="35">
        <f ca="1">Assumptions!$G$18/'Monthly Model'!Z$5*'Monthly Model'!Z$11</f>
        <v>72.350897247023212</v>
      </c>
      <c r="AA37" s="35">
        <f ca="1">Assumptions!$G$18/'Monthly Model'!AA$5*'Monthly Model'!AA$11</f>
        <v>72.206499477417921</v>
      </c>
      <c r="AB37" s="35">
        <f ca="1">Assumptions!$G$18/'Monthly Model'!AB$5*'Monthly Model'!AB$11</f>
        <v>72.062389896579603</v>
      </c>
      <c r="AC37" s="35">
        <f ca="1">Assumptions!$G$18/'Monthly Model'!AC$5*'Monthly Model'!AC$11</f>
        <v>71.918567929341691</v>
      </c>
      <c r="AD37" s="35">
        <f ca="1">Assumptions!$G$18/'Monthly Model'!AD$5*'Monthly Model'!AD$11</f>
        <v>71.775033001685628</v>
      </c>
      <c r="AE37" s="35">
        <f ca="1">Assumptions!$G$18/'Monthly Model'!AE$5*'Monthly Model'!AE$11</f>
        <v>71.631784540738366</v>
      </c>
      <c r="AF37" s="35">
        <f ca="1">Assumptions!$G$18/'Monthly Model'!AF$5*'Monthly Model'!AF$11</f>
        <v>71.488821974770246</v>
      </c>
      <c r="AG37" s="35">
        <f ca="1">Assumptions!$G$18/'Monthly Model'!AG$5*'Monthly Model'!AG$11</f>
        <v>71.355647683962218</v>
      </c>
      <c r="AH37" s="35">
        <f ca="1">Assumptions!$G$18/'Monthly Model'!AH$5*'Monthly Model'!AH$11</f>
        <v>71.203752246555851</v>
      </c>
      <c r="AI37" s="35">
        <f ca="1">Assumptions!$G$18/'Monthly Model'!AI$5*'Monthly Model'!AI$11</f>
        <v>71.061643946546425</v>
      </c>
      <c r="AJ37" s="35">
        <f ca="1">Assumptions!$G$18/'Monthly Model'!AJ$5*'Monthly Model'!AJ$11</f>
        <v>70.919819265985353</v>
      </c>
      <c r="AK37" s="35">
        <f ca="1">Assumptions!$G$18/'Monthly Model'!AK$5*'Monthly Model'!AK$11</f>
        <v>70.778277638825486</v>
      </c>
      <c r="AL37" s="35">
        <f ca="1">Assumptions!$G$18/'Monthly Model'!AL$5*'Monthly Model'!AL$11</f>
        <v>70.637018500149495</v>
      </c>
      <c r="AM37" s="35">
        <f ca="1">Assumptions!$G$18/'Monthly Model'!AM$5*'Monthly Model'!AM$11</f>
        <v>70.496041286167397</v>
      </c>
      <c r="AN37" s="35">
        <f ca="1">Assumptions!$G$18/'Monthly Model'!AN$5*'Monthly Model'!AN$11</f>
        <v>70.355345434214513</v>
      </c>
      <c r="AO37" s="35">
        <f ca="1">Assumptions!$G$18/'Monthly Model'!AO$5*'Monthly Model'!AO$11</f>
        <v>70.214930382749088</v>
      </c>
      <c r="AP37" s="35">
        <f ca="1">Assumptions!$G$18/'Monthly Model'!AP$5*'Monthly Model'!AP$11</f>
        <v>70.07479557135008</v>
      </c>
      <c r="AQ37" s="35">
        <f ca="1">Assumptions!$G$18/'Monthly Model'!AQ$5*'Monthly Model'!AQ$11</f>
        <v>69.934940440714982</v>
      </c>
      <c r="AR37" s="35">
        <f ca="1">Assumptions!$G$18/'Monthly Model'!AR$5*'Monthly Model'!AR$11</f>
        <v>69.795364432657465</v>
      </c>
      <c r="AS37" s="35">
        <f ca="1">Assumptions!$G$18/'Monthly Model'!AS$5*'Monthly Model'!AS$11</f>
        <v>69.665344830945671</v>
      </c>
      <c r="AT37" s="35">
        <f ca="1">Assumptions!$G$18/'Monthly Model'!AT$5*'Monthly Model'!AT$11</f>
        <v>69.517047557098039</v>
      </c>
      <c r="AU37" s="35">
        <f ca="1">Assumptions!$G$18/'Monthly Model'!AU$5*'Monthly Model'!AU$11</f>
        <v>69.378305578784818</v>
      </c>
      <c r="AV37" s="35">
        <f ca="1">Assumptions!$G$18/'Monthly Model'!AV$5*'Monthly Model'!AV$11</f>
        <v>69.23984050142208</v>
      </c>
      <c r="AW37" s="35">
        <f ca="1">Assumptions!$G$18/'Monthly Model'!AW$5*'Monthly Model'!AW$11</f>
        <v>69.10165177237154</v>
      </c>
      <c r="AX37" s="35">
        <f ca="1">Assumptions!$G$18/'Monthly Model'!AX$5*'Monthly Model'!AX$11</f>
        <v>68.963738840097832</v>
      </c>
      <c r="AY37" s="35">
        <f ca="1">Assumptions!$G$18/'Monthly Model'!AY$5*'Monthly Model'!AY$11</f>
        <v>68.826101154166267</v>
      </c>
      <c r="AZ37" s="35">
        <f ca="1">Assumptions!$G$18/'Monthly Model'!AZ$5*'Monthly Model'!AZ$11</f>
        <v>68.688738165240807</v>
      </c>
      <c r="BA37" s="35">
        <f ca="1">Assumptions!$G$18/'Monthly Model'!BA$5*'Monthly Model'!BA$11</f>
        <v>68.551649325081726</v>
      </c>
      <c r="BB37" s="35">
        <f ca="1">Assumptions!$G$18/'Monthly Model'!BB$5*'Monthly Model'!BB$11</f>
        <v>68.414834086543522</v>
      </c>
      <c r="BC37" s="35">
        <f ca="1">Assumptions!$G$18/'Monthly Model'!BC$5*'Monthly Model'!BC$11</f>
        <v>68.27829190357258</v>
      </c>
      <c r="BD37" s="35">
        <f ca="1">Assumptions!$G$18/'Monthly Model'!BD$5*'Monthly Model'!BD$11</f>
        <v>68.142022231205246</v>
      </c>
      <c r="BE37" s="35">
        <f ca="1">Assumptions!$G$18/'Monthly Model'!BE$5*'Monthly Model'!BE$11</f>
        <v>68.015082588976028</v>
      </c>
      <c r="BF37" s="35">
        <f ca="1">Assumptions!$G$18/'Monthly Model'!BF$5*'Monthly Model'!BF$11</f>
        <v>67.870298243862365</v>
      </c>
      <c r="BG37" s="35">
        <f ca="1">Assumptions!$G$18/'Monthly Model'!BG$5*'Monthly Model'!BG$11</f>
        <v>67.734842844388893</v>
      </c>
      <c r="BH37" s="35">
        <f ca="1">Assumptions!$G$18/'Monthly Model'!BH$5*'Monthly Model'!BH$11</f>
        <v>67.599657786518762</v>
      </c>
      <c r="BI37" s="35">
        <f ca="1">Assumptions!$G$18/'Monthly Model'!BI$5*'Monthly Model'!BI$11</f>
        <v>67.464742530704754</v>
      </c>
      <c r="BJ37" s="35">
        <f ca="1">Assumptions!$G$18/'Monthly Model'!BJ$5*'Monthly Model'!BJ$11</f>
        <v>67.330096538476525</v>
      </c>
      <c r="BK37" s="35">
        <f ca="1">Assumptions!$G$18/'Monthly Model'!BK$5*'Monthly Model'!BK$11</f>
        <v>67.195719272438325</v>
      </c>
      <c r="BL37" s="35">
        <f ca="1">Assumptions!$G$18/'Monthly Model'!BL$5*'Monthly Model'!BL$11</f>
        <v>67.061610196267026</v>
      </c>
      <c r="BM37" s="35">
        <f ca="1">Assumptions!$G$18/'Monthly Model'!BM$5*'Monthly Model'!BM$11</f>
        <v>66.927768774709818</v>
      </c>
      <c r="BN37" s="35">
        <f ca="1">Assumptions!$G$18/'Monthly Model'!BN$5*'Monthly Model'!BN$11</f>
        <v>66.794194473582209</v>
      </c>
      <c r="BO37" s="35">
        <f ca="1">Assumptions!$G$18/'Monthly Model'!BO$5*'Monthly Model'!BO$11</f>
        <v>66.660886759765773</v>
      </c>
      <c r="BP37" s="35">
        <f ca="1">Assumptions!$G$18/'Monthly Model'!BP$5*'Monthly Model'!BP$11</f>
        <v>66.527845101206154</v>
      </c>
      <c r="BQ37" s="35">
        <f ca="1">Assumptions!$G$18/'Monthly Model'!BQ$5*'Monthly Model'!BQ$11</f>
        <v>66.399490565762932</v>
      </c>
      <c r="BR37" s="35">
        <f ca="1">Assumptions!$G$18/'Monthly Model'!BR$5*'Monthly Model'!BR$11</f>
        <v>66.262557826946917</v>
      </c>
      <c r="BS37" s="35">
        <f ca="1">Assumptions!$G$18/'Monthly Model'!BS$5*'Monthly Model'!BS$11</f>
        <v>66.130311152439404</v>
      </c>
      <c r="BT37" s="35">
        <f ca="1">Assumptions!$G$18/'Monthly Model'!BT$5*'Monthly Model'!BT$11</f>
        <v>65.99832841556865</v>
      </c>
      <c r="BU37" s="35">
        <f ca="1">Assumptions!$G$18/'Monthly Model'!BU$5*'Monthly Model'!BU$11</f>
        <v>65.866609089568485</v>
      </c>
      <c r="BV37" s="35">
        <f ca="1">Assumptions!$G$18/'Monthly Model'!BV$5*'Monthly Model'!BV$11</f>
        <v>65.735152648724011</v>
      </c>
      <c r="BW37" s="35">
        <f ca="1">Assumptions!$G$18/'Monthly Model'!BW$5*'Monthly Model'!BW$11</f>
        <v>65.60395856836962</v>
      </c>
      <c r="BX37" s="35">
        <f ca="1">Assumptions!$G$18/'Monthly Model'!BX$5*'Monthly Model'!BX$11</f>
        <v>65.473026324886746</v>
      </c>
      <c r="BY37" s="35">
        <f ca="1">Assumptions!$G$18/'Monthly Model'!BY$5*'Monthly Model'!BY$11</f>
        <v>65.342355395701958</v>
      </c>
      <c r="BZ37" s="35">
        <f ca="1">Assumptions!$G$18/'Monthly Model'!BZ$5*'Monthly Model'!BZ$11</f>
        <v>65.211945259284704</v>
      </c>
      <c r="CA37" s="35">
        <f ca="1">Assumptions!$G$18/'Monthly Model'!CA$5*'Monthly Model'!CA$11</f>
        <v>65.081795395145292</v>
      </c>
      <c r="CB37" s="35">
        <f ca="1">Assumptions!$G$18/'Monthly Model'!CB$5*'Monthly Model'!CB$11</f>
        <v>64.951905283832886</v>
      </c>
      <c r="CC37" s="35">
        <f ca="1">Assumptions!$G$18/'Monthly Model'!CC$5*'Monthly Model'!CC$11</f>
        <v>64.830908410701369</v>
      </c>
      <c r="CD37" s="35">
        <f ca="1">Assumptions!$G$18/'Monthly Model'!CD$5*'Monthly Model'!CD$11</f>
        <v>64.692902247067181</v>
      </c>
      <c r="CE37" s="35">
        <f ca="1">Assumptions!$G$18/'Monthly Model'!CE$5*'Monthly Model'!CE$11</f>
        <v>64.563788287887434</v>
      </c>
      <c r="CF37" s="35">
        <f ca="1">Assumptions!$G$18/'Monthly Model'!CF$5*'Monthly Model'!CF$11</f>
        <v>64.434932014077745</v>
      </c>
      <c r="CG37" s="35">
        <f ca="1">Assumptions!$G$18/'Monthly Model'!CG$5*'Monthly Model'!CG$11</f>
        <v>64.306332911350196</v>
      </c>
      <c r="CH37" s="35">
        <f ca="1">Assumptions!$G$18/'Monthly Model'!CH$5*'Monthly Model'!CH$11</f>
        <v>64.177990466443248</v>
      </c>
      <c r="CI37" s="35">
        <f ca="1">Assumptions!$G$18/'Monthly Model'!CI$5*'Monthly Model'!CI$11</f>
        <v>64.049904167119749</v>
      </c>
      <c r="CJ37" s="35">
        <f ca="1">Assumptions!$G$18/'Monthly Model'!CJ$5*'Monthly Model'!CJ$11</f>
        <v>63.92207350216492</v>
      </c>
      <c r="CK37" s="35">
        <f ca="1">Assumptions!$G$18/'Monthly Model'!CK$5*'Monthly Model'!CK$11</f>
        <v>63.794497961384224</v>
      </c>
      <c r="CL37" s="35">
        <f ca="1">Assumptions!$G$18/'Monthly Model'!CL$5*'Monthly Model'!CL$11</f>
        <v>63.667177035601334</v>
      </c>
      <c r="CM37" s="35">
        <f ca="1">Assumptions!$G$18/'Monthly Model'!CM$5*'Monthly Model'!CM$11</f>
        <v>63.540110216656188</v>
      </c>
      <c r="CN37" s="35">
        <f ca="1">Assumptions!$G$18/'Monthly Model'!CN$5*'Monthly Model'!CN$11</f>
        <v>63.413296997402881</v>
      </c>
      <c r="CO37" s="35">
        <f ca="1">Assumptions!$G$18/'Monthly Model'!CO$5*'Monthly Model'!CO$11</f>
        <v>63.295166349531719</v>
      </c>
      <c r="CP37" s="35">
        <f ca="1">Assumptions!$G$18/'Monthly Model'!CP$5*'Monthly Model'!CP$11</f>
        <v>63.160429334447031</v>
      </c>
      <c r="CQ37" s="35">
        <f ca="1">Assumptions!$G$18/'Monthly Model'!CQ$5*'Monthly Model'!CQ$11</f>
        <v>63.034373881505388</v>
      </c>
      <c r="CR37" s="35">
        <f ca="1">Assumptions!$G$18/'Monthly Model'!CR$5*'Monthly Model'!CR$11</f>
        <v>62.908570009773456</v>
      </c>
      <c r="CS37" s="35">
        <f ca="1">Assumptions!$G$18/'Monthly Model'!CS$5*'Monthly Model'!CS$11</f>
        <v>62.78301721714594</v>
      </c>
      <c r="CT37" s="35">
        <f ca="1">Assumptions!$G$18/'Monthly Model'!CT$5*'Monthly Model'!CT$11</f>
        <v>62.657715002519701</v>
      </c>
      <c r="CU37" s="35">
        <f ca="1">Assumptions!$G$18/'Monthly Model'!CU$5*'Monthly Model'!CU$11</f>
        <v>62.532662865791707</v>
      </c>
      <c r="CV37" s="35">
        <f ca="1">Assumptions!$G$18/'Monthly Model'!CV$5*'Monthly Model'!CV$11</f>
        <v>62.407860307856986</v>
      </c>
      <c r="CW37" s="35">
        <f ca="1">Assumptions!$G$18/'Monthly Model'!CW$5*'Monthly Model'!CW$11</f>
        <v>62.283306830606733</v>
      </c>
      <c r="CX37" s="35">
        <f ca="1">Assumptions!$G$18/'Monthly Model'!CX$5*'Monthly Model'!CX$11</f>
        <v>62.159001936926202</v>
      </c>
      <c r="CY37" s="35">
        <f ca="1">Assumptions!$G$18/'Monthly Model'!CY$5*'Monthly Model'!CY$11</f>
        <v>62.034945130692854</v>
      </c>
      <c r="CZ37" s="35">
        <f ca="1">Assumptions!$G$18/'Monthly Model'!CZ$5*'Monthly Model'!CZ$11</f>
        <v>61.911135916774249</v>
      </c>
      <c r="DA37" s="35">
        <f ca="1">Assumptions!$G$18/'Monthly Model'!DA$5*'Monthly Model'!DA$11</f>
        <v>61.795803597803541</v>
      </c>
      <c r="DB37" s="35">
        <f ca="1">Assumptions!$G$18/'Monthly Model'!DB$5*'Monthly Model'!DB$11</f>
        <v>61.664258290290661</v>
      </c>
      <c r="DC37" s="35">
        <f ca="1">Assumptions!$G$18/'Monthly Model'!DC$5*'Monthly Model'!DC$11</f>
        <v>61.54118889239389</v>
      </c>
      <c r="DD37" s="35">
        <f ca="1">Assumptions!$G$18/'Monthly Model'!DD$5*'Monthly Model'!DD$11</f>
        <v>61.418365116144372</v>
      </c>
      <c r="DE37" s="35">
        <f ca="1">Assumptions!$G$18/'Monthly Model'!DE$5*'Monthly Model'!DE$11</f>
        <v>61.295786471330963</v>
      </c>
      <c r="DF37" s="35">
        <f ca="1">Assumptions!$G$18/'Monthly Model'!DF$5*'Monthly Model'!DF$11</f>
        <v>61.173452468720818</v>
      </c>
      <c r="DG37" s="35">
        <f ca="1">Assumptions!$G$18/'Monthly Model'!DG$5*'Monthly Model'!DG$11</f>
        <v>61.051362620057581</v>
      </c>
      <c r="DH37" s="35">
        <f ca="1">Assumptions!$G$18/'Monthly Model'!DH$5*'Monthly Model'!DH$11</f>
        <v>60.929516438059309</v>
      </c>
      <c r="DI37" s="35">
        <f ca="1">Assumptions!$G$18/'Monthly Model'!DI$5*'Monthly Model'!DI$11</f>
        <v>60.807913436416541</v>
      </c>
      <c r="DJ37" s="35">
        <f ca="1">Assumptions!$G$18/'Monthly Model'!DJ$5*'Monthly Model'!DJ$11</f>
        <v>60.686553129790461</v>
      </c>
      <c r="DK37" s="35">
        <f ca="1">Assumptions!$G$18/'Monthly Model'!DK$5*'Monthly Model'!DK$11</f>
        <v>60.565435033810864</v>
      </c>
      <c r="DL37" s="35">
        <f ca="1">Assumptions!$G$18/'Monthly Model'!DL$5*'Monthly Model'!DL$11</f>
        <v>60.444558665074233</v>
      </c>
      <c r="DM37" s="35">
        <f ca="1">Assumptions!$G$18/'Monthly Model'!DM$5*'Monthly Model'!DM$11</f>
        <v>60.327940830305614</v>
      </c>
      <c r="DN37" s="35">
        <f ca="1">Assumptions!$G$18/'Monthly Model'!DN$5*'Monthly Model'!DN$11</f>
        <v>60.203529180537863</v>
      </c>
      <c r="DO37" s="35">
        <f ca="1">Assumptions!$G$18/'Monthly Model'!DO$5*'Monthly Model'!DO$11</f>
        <v>60.083375102747283</v>
      </c>
      <c r="DP37" s="35">
        <f ca="1">Assumptions!$G$18/'Monthly Model'!DP$5*'Monthly Model'!DP$11</f>
        <v>59.963460828214195</v>
      </c>
      <c r="DQ37" s="35">
        <f ca="1">Assumptions!$G$18/'Monthly Model'!DQ$5*'Monthly Model'!DQ$11</f>
        <v>59.843785878339752</v>
      </c>
      <c r="DR37" s="35">
        <f ca="1">Assumptions!$G$18/'Monthly Model'!DR$5*'Monthly Model'!DR$11</f>
        <v>59.724349775480285</v>
      </c>
      <c r="DS37" s="35">
        <f ca="1">Assumptions!$G$18/'Monthly Model'!DS$5*'Monthly Model'!DS$11</f>
        <v>59.605152042945456</v>
      </c>
      <c r="DT37" s="35">
        <f ca="1">Assumptions!$G$18/'Monthly Model'!DT$5*'Monthly Model'!DT$11</f>
        <v>59.48619220499625</v>
      </c>
      <c r="DU37" s="35">
        <f ca="1">Assumptions!$G$18/'Monthly Model'!DU$5*'Monthly Model'!DU$11</f>
        <v>59.367469786843152</v>
      </c>
      <c r="DV37" s="35">
        <f ca="1">Assumptions!$G$18/'Monthly Model'!DV$5*'Monthly Model'!DV$11</f>
        <v>59.248984314644225</v>
      </c>
      <c r="DW37" s="35">
        <f ca="1">Assumptions!$G$18/'Monthly Model'!DW$5*'Monthly Model'!DW$11</f>
        <v>59.130735315503216</v>
      </c>
      <c r="DX37" s="35">
        <f ca="1">Assumptions!$G$18/'Monthly Model'!DX$5*'Monthly Model'!DX$11</f>
        <v>59.01272231746772</v>
      </c>
      <c r="DY37" s="35">
        <f ca="1">Assumptions!$G$18/'Monthly Model'!DY$5*'Monthly Model'!DY$11</f>
        <v>58.902789362549917</v>
      </c>
      <c r="DZ37" s="35">
        <f ca="1">Assumptions!$G$18/'Monthly Model'!DZ$5*'Monthly Model'!DZ$11</f>
        <v>58.777402441611194</v>
      </c>
      <c r="EA37" s="35">
        <f ca="1">Assumptions!$G$18/'Monthly Model'!EA$5*'Monthly Model'!EA$11</f>
        <v>58.660094624587394</v>
      </c>
      <c r="EB37" s="35">
        <f ca="1">Assumptions!$G$18/'Monthly Model'!EB$5*'Monthly Model'!EB$11</f>
        <v>58.543020930259793</v>
      </c>
      <c r="EC37" s="35">
        <f ca="1">Assumptions!$G$18/'Monthly Model'!EC$5*'Monthly Model'!EC$11</f>
        <v>58.426180891366791</v>
      </c>
      <c r="ED37" s="35">
        <f ca="1">Assumptions!$G$18/'Monthly Model'!ED$5*'Monthly Model'!ED$11</f>
        <v>58.309574041579367</v>
      </c>
      <c r="EE37" s="35">
        <f ca="1">Assumptions!$G$18/'Monthly Model'!EE$5*'Monthly Model'!EE$11</f>
        <v>58.193199915499186</v>
      </c>
      <c r="EF37" s="35">
        <f ca="1">Assumptions!$G$18/'Monthly Model'!EF$5*'Monthly Model'!EF$11</f>
        <v>58.077058048656767</v>
      </c>
      <c r="EG37" s="35">
        <f ca="1">Assumptions!$G$18/'Monthly Model'!EG$5*'Monthly Model'!EG$11</f>
        <v>57.961147977509611</v>
      </c>
      <c r="EH37" s="35">
        <f ca="1">Assumptions!$G$18/'Monthly Model'!EH$5*'Monthly Model'!EH$11</f>
        <v>57.845469239440355</v>
      </c>
      <c r="EI37" s="35">
        <f ca="1">Assumptions!$G$18/'Monthly Model'!EI$5*'Monthly Model'!EI$11</f>
        <v>57.730021372754891</v>
      </c>
      <c r="EJ37" s="35">
        <f ca="1">Assumptions!$G$18/'Monthly Model'!EJ$5*'Monthly Model'!EJ$11</f>
        <v>57.614803916680643</v>
      </c>
      <c r="EK37" s="35">
        <f ca="1">Assumptions!$G$18/'Monthly Model'!EK$5*'Monthly Model'!EK$11</f>
        <v>57.507475100234977</v>
      </c>
      <c r="EL37" s="35">
        <f ca="1">Assumptions!$G$18/'Monthly Model'!EL$5*'Monthly Model'!EL$11</f>
        <v>57.385058397871425</v>
      </c>
      <c r="EM37" s="35">
        <f ca="1">Assumptions!$G$18/'Monthly Model'!EM$5*'Monthly Model'!EM$11</f>
        <v>0</v>
      </c>
      <c r="EN37" s="35">
        <f ca="1">Assumptions!$G$18/'Monthly Model'!EN$5*'Monthly Model'!EN$11</f>
        <v>0</v>
      </c>
      <c r="EO37" s="35">
        <f ca="1">Assumptions!$G$18/'Monthly Model'!EO$5*'Monthly Model'!EO$11</f>
        <v>0</v>
      </c>
      <c r="EP37" s="35">
        <f ca="1">Assumptions!$G$18/'Monthly Model'!EP$5*'Monthly Model'!EP$11</f>
        <v>0</v>
      </c>
      <c r="EQ37" s="35">
        <f ca="1">Assumptions!$G$18/'Monthly Model'!EQ$5*'Monthly Model'!EQ$11</f>
        <v>0</v>
      </c>
      <c r="ER37" s="35">
        <f ca="1">Assumptions!$G$18/'Monthly Model'!ER$5*'Monthly Model'!ER$11</f>
        <v>0</v>
      </c>
      <c r="ES37" s="35">
        <f ca="1">Assumptions!$G$18/'Monthly Model'!ES$5*'Monthly Model'!ES$11</f>
        <v>0</v>
      </c>
      <c r="ET37" s="35">
        <f ca="1">Assumptions!$G$18/'Monthly Model'!ET$5*'Monthly Model'!ET$11</f>
        <v>0</v>
      </c>
      <c r="EU37" s="35">
        <f ca="1">Assumptions!$G$18/'Monthly Model'!EU$5*'Monthly Model'!EU$11</f>
        <v>0</v>
      </c>
      <c r="EV37" s="35">
        <f ca="1">Assumptions!$G$18/'Monthly Model'!EV$5*'Monthly Model'!EV$11</f>
        <v>0</v>
      </c>
      <c r="EW37" s="35">
        <f ca="1">Assumptions!$G$18/'Monthly Model'!EW$5*'Monthly Model'!EW$11</f>
        <v>0</v>
      </c>
      <c r="EX37" s="35">
        <f ca="1">Assumptions!$G$18/'Monthly Model'!EX$5*'Monthly Model'!EX$11</f>
        <v>0</v>
      </c>
      <c r="EY37" s="35">
        <f ca="1">Assumptions!$G$18/'Monthly Model'!EY$5*'Monthly Model'!EY$11</f>
        <v>0</v>
      </c>
      <c r="EZ37" s="35">
        <f ca="1">Assumptions!$G$18/'Monthly Model'!EZ$5*'Monthly Model'!EZ$11</f>
        <v>0</v>
      </c>
      <c r="FA37" s="35">
        <f ca="1">Assumptions!$G$18/'Monthly Model'!FA$5*'Monthly Model'!FA$11</f>
        <v>0</v>
      </c>
      <c r="FB37" s="35">
        <f ca="1">Assumptions!$G$18/'Monthly Model'!FB$5*'Monthly Model'!FB$11</f>
        <v>0</v>
      </c>
      <c r="FC37" s="35">
        <f ca="1">Assumptions!$G$18/'Monthly Model'!FC$5*'Monthly Model'!FC$11</f>
        <v>0</v>
      </c>
      <c r="FD37" s="35">
        <f ca="1">Assumptions!$G$18/'Monthly Model'!FD$5*'Monthly Model'!FD$11</f>
        <v>0</v>
      </c>
      <c r="FE37" s="35">
        <f ca="1">Assumptions!$G$18/'Monthly Model'!FE$5*'Monthly Model'!FE$11</f>
        <v>0</v>
      </c>
      <c r="FF37" s="35">
        <f ca="1">Assumptions!$G$18/'Monthly Model'!FF$5*'Monthly Model'!FF$11</f>
        <v>0</v>
      </c>
      <c r="FG37" s="35">
        <f ca="1">Assumptions!$G$18/'Monthly Model'!FG$5*'Monthly Model'!FG$11</f>
        <v>0</v>
      </c>
      <c r="FH37" s="35">
        <f ca="1">Assumptions!$G$18/'Monthly Model'!FH$5*'Monthly Model'!FH$11</f>
        <v>0</v>
      </c>
      <c r="FI37" s="35">
        <f ca="1">Assumptions!$G$18/'Monthly Model'!FI$5*'Monthly Model'!FI$11</f>
        <v>0</v>
      </c>
      <c r="FJ37" s="35">
        <f ca="1">Assumptions!$G$18/'Monthly Model'!FJ$5*'Monthly Model'!FJ$11</f>
        <v>0</v>
      </c>
      <c r="FK37" s="35">
        <f ca="1">Assumptions!$G$18/'Monthly Model'!FK$5*'Monthly Model'!FK$11</f>
        <v>0</v>
      </c>
      <c r="FL37" s="35">
        <f ca="1">Assumptions!$G$18/'Monthly Model'!FL$5*'Monthly Model'!FL$11</f>
        <v>0</v>
      </c>
      <c r="FM37" s="35">
        <f ca="1">Assumptions!$G$18/'Monthly Model'!FM$5*'Monthly Model'!FM$11</f>
        <v>0</v>
      </c>
      <c r="FN37" s="35">
        <f ca="1">Assumptions!$G$18/'Monthly Model'!FN$5*'Monthly Model'!FN$11</f>
        <v>0</v>
      </c>
      <c r="FO37" s="35">
        <f ca="1">Assumptions!$G$18/'Monthly Model'!FO$5*'Monthly Model'!FO$11</f>
        <v>0</v>
      </c>
      <c r="FP37" s="35">
        <f ca="1">Assumptions!$G$18/'Monthly Model'!FP$5*'Monthly Model'!FP$11</f>
        <v>0</v>
      </c>
      <c r="FQ37" s="35">
        <f ca="1">Assumptions!$G$18/'Monthly Model'!FQ$5*'Monthly Model'!FQ$11</f>
        <v>0</v>
      </c>
      <c r="FR37" s="35">
        <f ca="1">Assumptions!$G$18/'Monthly Model'!FR$5*'Monthly Model'!FR$11</f>
        <v>0</v>
      </c>
      <c r="FS37" s="35">
        <f ca="1">Assumptions!$G$18/'Monthly Model'!FS$5*'Monthly Model'!FS$11</f>
        <v>0</v>
      </c>
      <c r="FT37" s="35">
        <f ca="1">Assumptions!$G$18/'Monthly Model'!FT$5*'Monthly Model'!FT$11</f>
        <v>0</v>
      </c>
      <c r="FU37" s="35">
        <f ca="1">Assumptions!$G$18/'Monthly Model'!FU$5*'Monthly Model'!FU$11</f>
        <v>0</v>
      </c>
      <c r="FV37" s="35">
        <f ca="1">Assumptions!$G$18/'Monthly Model'!FV$5*'Monthly Model'!FV$11</f>
        <v>0</v>
      </c>
      <c r="FW37" s="35">
        <f ca="1">Assumptions!$G$18/'Monthly Model'!FW$5*'Monthly Model'!FW$11</f>
        <v>0</v>
      </c>
      <c r="FX37" s="35">
        <f ca="1">Assumptions!$G$18/'Monthly Model'!FX$5*'Monthly Model'!FX$11</f>
        <v>0</v>
      </c>
      <c r="FY37" s="35">
        <f ca="1">Assumptions!$G$18/'Monthly Model'!FY$5*'Monthly Model'!FY$11</f>
        <v>0</v>
      </c>
      <c r="FZ37" s="35">
        <f ca="1">Assumptions!$G$18/'Monthly Model'!FZ$5*'Monthly Model'!FZ$11</f>
        <v>0</v>
      </c>
      <c r="GA37" s="35">
        <f ca="1">Assumptions!$G$18/'Monthly Model'!GA$5*'Monthly Model'!GA$11</f>
        <v>0</v>
      </c>
      <c r="GB37" s="35">
        <f ca="1">Assumptions!$G$18/'Monthly Model'!GB$5*'Monthly Model'!GB$11</f>
        <v>0</v>
      </c>
      <c r="GC37" s="35">
        <f ca="1">Assumptions!$G$18/'Monthly Model'!GC$5*'Monthly Model'!GC$11</f>
        <v>0</v>
      </c>
      <c r="GD37" s="35">
        <f ca="1">Assumptions!$G$18/'Monthly Model'!GD$5*'Monthly Model'!GD$11</f>
        <v>0</v>
      </c>
      <c r="GE37" s="35">
        <f ca="1">Assumptions!$G$18/'Monthly Model'!GE$5*'Monthly Model'!GE$11</f>
        <v>0</v>
      </c>
    </row>
    <row r="38" spans="1:187" x14ac:dyDescent="0.45">
      <c r="D38" s="20" t="s">
        <v>85</v>
      </c>
      <c r="E38" s="22"/>
      <c r="F38" s="22"/>
      <c r="G38" s="22"/>
      <c r="H38" s="36">
        <f ca="1">Assumptions!$G$19/'Monthly Model'!H$5*'Monthly Model'!H$11</f>
        <v>500</v>
      </c>
      <c r="I38" s="36">
        <f ca="1">Assumptions!$G$19/'Monthly Model'!I$5*'Monthly Model'!I$11</f>
        <v>499.06856563635216</v>
      </c>
      <c r="J38" s="36">
        <f ca="1">Assumptions!$G$19/'Monthly Model'!J$5*'Monthly Model'!J$11</f>
        <v>498.00619369336516</v>
      </c>
      <c r="K38" s="36">
        <f ca="1">Assumptions!$G$19/'Monthly Model'!K$5*'Monthly Model'!K$11</f>
        <v>497.01227397218429</v>
      </c>
      <c r="L38" s="36">
        <f ca="1">Assumptions!$G$19/'Monthly Model'!L$5*'Monthly Model'!L$11</f>
        <v>496.02033791390704</v>
      </c>
      <c r="M38" s="36">
        <f ca="1">Assumptions!$G$19/'Monthly Model'!M$5*'Monthly Model'!M$11</f>
        <v>495.03038155954283</v>
      </c>
      <c r="N38" s="36">
        <f ca="1">Assumptions!$G$19/'Monthly Model'!N$5*'Monthly Model'!N$11</f>
        <v>494.0424009580031</v>
      </c>
      <c r="O38" s="36">
        <f ca="1">Assumptions!$G$19/'Monthly Model'!O$5*'Monthly Model'!O$11</f>
        <v>493.05639216608427</v>
      </c>
      <c r="P38" s="36">
        <f ca="1">Assumptions!$G$19/'Monthly Model'!P$5*'Monthly Model'!P$11</f>
        <v>492.07235124845289</v>
      </c>
      <c r="Q38" s="36">
        <f ca="1">Assumptions!$G$19/'Monthly Model'!Q$5*'Monthly Model'!Q$11</f>
        <v>491.09027427762948</v>
      </c>
      <c r="R38" s="36">
        <f ca="1">Assumptions!$G$19/'Monthly Model'!R$5*'Monthly Model'!R$11</f>
        <v>490.11015733397318</v>
      </c>
      <c r="S38" s="36">
        <f ca="1">Assumptions!$G$19/'Monthly Model'!S$5*'Monthly Model'!S$11</f>
        <v>489.13199650566577</v>
      </c>
      <c r="T38" s="36">
        <f ca="1">Assumptions!$G$19/'Monthly Model'!T$5*'Monthly Model'!T$11</f>
        <v>488.15578788869658</v>
      </c>
      <c r="U38" s="36">
        <f ca="1">Assumptions!$G$19/'Monthly Model'!U$5*'Monthly Model'!U$11</f>
        <v>487.21397158180957</v>
      </c>
      <c r="V38" s="36">
        <f ca="1">Assumptions!$G$19/'Monthly Model'!V$5*'Monthly Model'!V$11</f>
        <v>486.20921171167106</v>
      </c>
      <c r="W38" s="36">
        <f ca="1">Assumptions!$G$19/'Monthly Model'!W$5*'Monthly Model'!W$11</f>
        <v>485.23883638248861</v>
      </c>
      <c r="X38" s="36">
        <f ca="1">Assumptions!$G$19/'Monthly Model'!X$5*'Monthly Model'!X$11</f>
        <v>484.27039772636164</v>
      </c>
      <c r="Y38" s="36">
        <f ca="1">Assumptions!$G$19/'Monthly Model'!Y$5*'Monthly Model'!Y$11</f>
        <v>483.30389187808146</v>
      </c>
      <c r="Z38" s="36">
        <f ca="1">Assumptions!$G$19/'Monthly Model'!Z$5*'Monthly Model'!Z$11</f>
        <v>482.33931498015471</v>
      </c>
      <c r="AA38" s="36">
        <f ca="1">Assumptions!$G$19/'Monthly Model'!AA$5*'Monthly Model'!AA$11</f>
        <v>481.37666318278616</v>
      </c>
      <c r="AB38" s="36">
        <f ca="1">Assumptions!$G$19/'Monthly Model'!AB$5*'Monthly Model'!AB$11</f>
        <v>480.41593264386393</v>
      </c>
      <c r="AC38" s="36">
        <f ca="1">Assumptions!$G$19/'Monthly Model'!AC$5*'Monthly Model'!AC$11</f>
        <v>479.45711952894465</v>
      </c>
      <c r="AD38" s="36">
        <f ca="1">Assumptions!$G$19/'Monthly Model'!AD$5*'Monthly Model'!AD$11</f>
        <v>478.50022001123745</v>
      </c>
      <c r="AE38" s="36">
        <f ca="1">Assumptions!$G$19/'Monthly Model'!AE$5*'Monthly Model'!AE$11</f>
        <v>477.54523027158905</v>
      </c>
      <c r="AF38" s="36">
        <f ca="1">Assumptions!$G$19/'Monthly Model'!AF$5*'Monthly Model'!AF$11</f>
        <v>476.59214649846831</v>
      </c>
      <c r="AG38" s="36">
        <f ca="1">Assumptions!$G$19/'Monthly Model'!AG$5*'Monthly Model'!AG$11</f>
        <v>475.7043178930814</v>
      </c>
      <c r="AH38" s="36">
        <f ca="1">Assumptions!$G$19/'Monthly Model'!AH$5*'Monthly Model'!AH$11</f>
        <v>474.69168164370569</v>
      </c>
      <c r="AI38" s="36">
        <f ca="1">Assumptions!$G$19/'Monthly Model'!AI$5*'Monthly Model'!AI$11</f>
        <v>473.74429297697617</v>
      </c>
      <c r="AJ38" s="36">
        <f ca="1">Assumptions!$G$19/'Monthly Model'!AJ$5*'Monthly Model'!AJ$11</f>
        <v>472.79879510656906</v>
      </c>
      <c r="AK38" s="36">
        <f ca="1">Assumptions!$G$19/'Monthly Model'!AK$5*'Monthly Model'!AK$11</f>
        <v>471.85518425883657</v>
      </c>
      <c r="AL38" s="36">
        <f ca="1">Assumptions!$G$19/'Monthly Model'!AL$5*'Monthly Model'!AL$11</f>
        <v>470.91345666766324</v>
      </c>
      <c r="AM38" s="36">
        <f ca="1">Assumptions!$G$19/'Monthly Model'!AM$5*'Monthly Model'!AM$11</f>
        <v>469.97360857444932</v>
      </c>
      <c r="AN38" s="36">
        <f ca="1">Assumptions!$G$19/'Monthly Model'!AN$5*'Monthly Model'!AN$11</f>
        <v>469.03563622809673</v>
      </c>
      <c r="AO38" s="36">
        <f ca="1">Assumptions!$G$19/'Monthly Model'!AO$5*'Monthly Model'!AO$11</f>
        <v>468.09953588499394</v>
      </c>
      <c r="AP38" s="36">
        <f ca="1">Assumptions!$G$19/'Monthly Model'!AP$5*'Monthly Model'!AP$11</f>
        <v>467.16530380900048</v>
      </c>
      <c r="AQ38" s="36">
        <f ca="1">Assumptions!$G$19/'Monthly Model'!AQ$5*'Monthly Model'!AQ$11</f>
        <v>466.23293627143318</v>
      </c>
      <c r="AR38" s="36">
        <f ca="1">Assumptions!$G$19/'Monthly Model'!AR$5*'Monthly Model'!AR$11</f>
        <v>465.30242955104984</v>
      </c>
      <c r="AS38" s="36">
        <f ca="1">Assumptions!$G$19/'Monthly Model'!AS$5*'Monthly Model'!AS$11</f>
        <v>464.43563220630438</v>
      </c>
      <c r="AT38" s="36">
        <f ca="1">Assumptions!$G$19/'Monthly Model'!AT$5*'Monthly Model'!AT$11</f>
        <v>463.44698371398692</v>
      </c>
      <c r="AU38" s="36">
        <f ca="1">Assumptions!$G$19/'Monthly Model'!AU$5*'Monthly Model'!AU$11</f>
        <v>462.52203719189873</v>
      </c>
      <c r="AV38" s="36">
        <f ca="1">Assumptions!$G$19/'Monthly Model'!AV$5*'Monthly Model'!AV$11</f>
        <v>461.59893667614722</v>
      </c>
      <c r="AW38" s="36">
        <f ca="1">Assumptions!$G$19/'Monthly Model'!AW$5*'Monthly Model'!AW$11</f>
        <v>460.67767848247689</v>
      </c>
      <c r="AX38" s="36">
        <f ca="1">Assumptions!$G$19/'Monthly Model'!AX$5*'Monthly Model'!AX$11</f>
        <v>459.75825893398553</v>
      </c>
      <c r="AY38" s="36">
        <f ca="1">Assumptions!$G$19/'Monthly Model'!AY$5*'Monthly Model'!AY$11</f>
        <v>458.84067436110848</v>
      </c>
      <c r="AZ38" s="36">
        <f ca="1">Assumptions!$G$19/'Monthly Model'!AZ$5*'Monthly Model'!AZ$11</f>
        <v>457.92492110160532</v>
      </c>
      <c r="BA38" s="36">
        <f ca="1">Assumptions!$G$19/'Monthly Model'!BA$5*'Monthly Model'!BA$11</f>
        <v>457.01099550054488</v>
      </c>
      <c r="BB38" s="36">
        <f ca="1">Assumptions!$G$19/'Monthly Model'!BB$5*'Monthly Model'!BB$11</f>
        <v>456.09889391029009</v>
      </c>
      <c r="BC38" s="36">
        <f ca="1">Assumptions!$G$19/'Monthly Model'!BC$5*'Monthly Model'!BC$11</f>
        <v>455.18861269048381</v>
      </c>
      <c r="BD38" s="36">
        <f ca="1">Assumptions!$G$19/'Monthly Model'!BD$5*'Monthly Model'!BD$11</f>
        <v>454.28014820803497</v>
      </c>
      <c r="BE38" s="36">
        <f ca="1">Assumptions!$G$19/'Monthly Model'!BE$5*'Monthly Model'!BE$11</f>
        <v>453.43388392650684</v>
      </c>
      <c r="BF38" s="36">
        <f ca="1">Assumptions!$G$19/'Monthly Model'!BF$5*'Monthly Model'!BF$11</f>
        <v>452.46865495908247</v>
      </c>
      <c r="BG38" s="36">
        <f ca="1">Assumptions!$G$19/'Monthly Model'!BG$5*'Monthly Model'!BG$11</f>
        <v>451.56561896259262</v>
      </c>
      <c r="BH38" s="36">
        <f ca="1">Assumptions!$G$19/'Monthly Model'!BH$5*'Monthly Model'!BH$11</f>
        <v>450.66438524345841</v>
      </c>
      <c r="BI38" s="36">
        <f ca="1">Assumptions!$G$19/'Monthly Model'!BI$5*'Monthly Model'!BI$11</f>
        <v>449.76495020469832</v>
      </c>
      <c r="BJ38" s="36">
        <f ca="1">Assumptions!$G$19/'Monthly Model'!BJ$5*'Monthly Model'!BJ$11</f>
        <v>448.86731025651011</v>
      </c>
      <c r="BK38" s="36">
        <f ca="1">Assumptions!$G$19/'Monthly Model'!BK$5*'Monthly Model'!BK$11</f>
        <v>447.9714618162555</v>
      </c>
      <c r="BL38" s="36">
        <f ca="1">Assumptions!$G$19/'Monthly Model'!BL$5*'Monthly Model'!BL$11</f>
        <v>447.07740130844678</v>
      </c>
      <c r="BM38" s="36">
        <f ca="1">Assumptions!$G$19/'Monthly Model'!BM$5*'Monthly Model'!BM$11</f>
        <v>446.18512516473214</v>
      </c>
      <c r="BN38" s="36">
        <f ca="1">Assumptions!$G$19/'Monthly Model'!BN$5*'Monthly Model'!BN$11</f>
        <v>445.29462982388134</v>
      </c>
      <c r="BO38" s="36">
        <f ca="1">Assumptions!$G$19/'Monthly Model'!BO$5*'Monthly Model'!BO$11</f>
        <v>444.40591173177182</v>
      </c>
      <c r="BP38" s="36">
        <f ca="1">Assumptions!$G$19/'Monthly Model'!BP$5*'Monthly Model'!BP$11</f>
        <v>443.51896734137426</v>
      </c>
      <c r="BQ38" s="36">
        <f ca="1">Assumptions!$G$19/'Monthly Model'!BQ$5*'Monthly Model'!BQ$11</f>
        <v>442.66327043841949</v>
      </c>
      <c r="BR38" s="36">
        <f ca="1">Assumptions!$G$19/'Monthly Model'!BR$5*'Monthly Model'!BR$11</f>
        <v>441.75038551297945</v>
      </c>
      <c r="BS38" s="36">
        <f ca="1">Assumptions!$G$19/'Monthly Model'!BS$5*'Monthly Model'!BS$11</f>
        <v>440.86874101626267</v>
      </c>
      <c r="BT38" s="36">
        <f ca="1">Assumptions!$G$19/'Monthly Model'!BT$5*'Monthly Model'!BT$11</f>
        <v>439.98885610379102</v>
      </c>
      <c r="BU38" s="36">
        <f ca="1">Assumptions!$G$19/'Monthly Model'!BU$5*'Monthly Model'!BU$11</f>
        <v>439.11072726378984</v>
      </c>
      <c r="BV38" s="36">
        <f ca="1">Assumptions!$G$19/'Monthly Model'!BV$5*'Monthly Model'!BV$11</f>
        <v>438.23435099149339</v>
      </c>
      <c r="BW38" s="36">
        <f ca="1">Assumptions!$G$19/'Monthly Model'!BW$5*'Monthly Model'!BW$11</f>
        <v>437.35972378913084</v>
      </c>
      <c r="BX38" s="36">
        <f ca="1">Assumptions!$G$19/'Monthly Model'!BX$5*'Monthly Model'!BX$11</f>
        <v>436.48684216591158</v>
      </c>
      <c r="BY38" s="36">
        <f ca="1">Assumptions!$G$19/'Monthly Model'!BY$5*'Monthly Model'!BY$11</f>
        <v>435.61570263801309</v>
      </c>
      <c r="BZ38" s="36">
        <f ca="1">Assumptions!$G$19/'Monthly Model'!BZ$5*'Monthly Model'!BZ$11</f>
        <v>434.74630172856462</v>
      </c>
      <c r="CA38" s="36">
        <f ca="1">Assumptions!$G$19/'Monthly Model'!CA$5*'Monthly Model'!CA$11</f>
        <v>433.87863596763526</v>
      </c>
      <c r="CB38" s="36">
        <f ca="1">Assumptions!$G$19/'Monthly Model'!CB$5*'Monthly Model'!CB$11</f>
        <v>433.0127018922193</v>
      </c>
      <c r="CC38" s="36">
        <f ca="1">Assumptions!$G$19/'Monthly Model'!CC$5*'Monthly Model'!CC$11</f>
        <v>432.20605607134246</v>
      </c>
      <c r="CD38" s="36">
        <f ca="1">Assumptions!$G$19/'Monthly Model'!CD$5*'Monthly Model'!CD$11</f>
        <v>431.28601498044787</v>
      </c>
      <c r="CE38" s="36">
        <f ca="1">Assumptions!$G$19/'Monthly Model'!CE$5*'Monthly Model'!CE$11</f>
        <v>430.42525525258287</v>
      </c>
      <c r="CF38" s="36">
        <f ca="1">Assumptions!$G$19/'Monthly Model'!CF$5*'Monthly Model'!CF$11</f>
        <v>429.56621342718501</v>
      </c>
      <c r="CG38" s="36">
        <f ca="1">Assumptions!$G$19/'Monthly Model'!CG$5*'Monthly Model'!CG$11</f>
        <v>428.70888607566798</v>
      </c>
      <c r="CH38" s="36">
        <f ca="1">Assumptions!$G$19/'Monthly Model'!CH$5*'Monthly Model'!CH$11</f>
        <v>427.85326977628824</v>
      </c>
      <c r="CI38" s="36">
        <f ca="1">Assumptions!$G$19/'Monthly Model'!CI$5*'Monthly Model'!CI$11</f>
        <v>426.99936111413166</v>
      </c>
      <c r="CJ38" s="36">
        <f ca="1">Assumptions!$G$19/'Monthly Model'!CJ$5*'Monthly Model'!CJ$11</f>
        <v>426.14715668109943</v>
      </c>
      <c r="CK38" s="36">
        <f ca="1">Assumptions!$G$19/'Monthly Model'!CK$5*'Monthly Model'!CK$11</f>
        <v>425.29665307589482</v>
      </c>
      <c r="CL38" s="36">
        <f ca="1">Assumptions!$G$19/'Monthly Model'!CL$5*'Monthly Model'!CL$11</f>
        <v>424.44784690400888</v>
      </c>
      <c r="CM38" s="36">
        <f ca="1">Assumptions!$G$19/'Monthly Model'!CM$5*'Monthly Model'!CM$11</f>
        <v>423.60073477770788</v>
      </c>
      <c r="CN38" s="36">
        <f ca="1">Assumptions!$G$19/'Monthly Model'!CN$5*'Monthly Model'!CN$11</f>
        <v>422.75531331601923</v>
      </c>
      <c r="CO38" s="36">
        <f ca="1">Assumptions!$G$19/'Monthly Model'!CO$5*'Monthly Model'!CO$11</f>
        <v>421.96777566354478</v>
      </c>
      <c r="CP38" s="36">
        <f ca="1">Assumptions!$G$19/'Monthly Model'!CP$5*'Monthly Model'!CP$11</f>
        <v>421.06952889631356</v>
      </c>
      <c r="CQ38" s="36">
        <f ca="1">Assumptions!$G$19/'Monthly Model'!CQ$5*'Monthly Model'!CQ$11</f>
        <v>420.22915921003585</v>
      </c>
      <c r="CR38" s="36">
        <f ca="1">Assumptions!$G$19/'Monthly Model'!CR$5*'Monthly Model'!CR$11</f>
        <v>419.39046673182304</v>
      </c>
      <c r="CS38" s="36">
        <f ca="1">Assumptions!$G$19/'Monthly Model'!CS$5*'Monthly Model'!CS$11</f>
        <v>418.55344811430626</v>
      </c>
      <c r="CT38" s="36">
        <f ca="1">Assumptions!$G$19/'Monthly Model'!CT$5*'Monthly Model'!CT$11</f>
        <v>417.71810001679796</v>
      </c>
      <c r="CU38" s="36">
        <f ca="1">Assumptions!$G$19/'Monthly Model'!CU$5*'Monthly Model'!CU$11</f>
        <v>416.88441910527808</v>
      </c>
      <c r="CV38" s="36">
        <f ca="1">Assumptions!$G$19/'Monthly Model'!CV$5*'Monthly Model'!CV$11</f>
        <v>416.05240205237988</v>
      </c>
      <c r="CW38" s="36">
        <f ca="1">Assumptions!$G$19/'Monthly Model'!CW$5*'Monthly Model'!CW$11</f>
        <v>415.22204553737822</v>
      </c>
      <c r="CX38" s="36">
        <f ca="1">Assumptions!$G$19/'Monthly Model'!CX$5*'Monthly Model'!CX$11</f>
        <v>414.39334624617464</v>
      </c>
      <c r="CY38" s="36">
        <f ca="1">Assumptions!$G$19/'Monthly Model'!CY$5*'Monthly Model'!CY$11</f>
        <v>413.56630087128565</v>
      </c>
      <c r="CZ38" s="36">
        <f ca="1">Assumptions!$G$19/'Monthly Model'!CZ$5*'Monthly Model'!CZ$11</f>
        <v>412.74090611182839</v>
      </c>
      <c r="DA38" s="36">
        <f ca="1">Assumptions!$G$19/'Monthly Model'!DA$5*'Monthly Model'!DA$11</f>
        <v>411.97202398535688</v>
      </c>
      <c r="DB38" s="36">
        <f ca="1">Assumptions!$G$19/'Monthly Model'!DB$5*'Monthly Model'!DB$11</f>
        <v>411.09505526860443</v>
      </c>
      <c r="DC38" s="36">
        <f ca="1">Assumptions!$G$19/'Monthly Model'!DC$5*'Monthly Model'!DC$11</f>
        <v>410.27459261595919</v>
      </c>
      <c r="DD38" s="36">
        <f ca="1">Assumptions!$G$19/'Monthly Model'!DD$5*'Monthly Model'!DD$11</f>
        <v>409.45576744096252</v>
      </c>
      <c r="DE38" s="36">
        <f ca="1">Assumptions!$G$19/'Monthly Model'!DE$5*'Monthly Model'!DE$11</f>
        <v>408.63857647553971</v>
      </c>
      <c r="DF38" s="36">
        <f ca="1">Assumptions!$G$19/'Monthly Model'!DF$5*'Monthly Model'!DF$11</f>
        <v>407.82301645813874</v>
      </c>
      <c r="DG38" s="36">
        <f ca="1">Assumptions!$G$19/'Monthly Model'!DG$5*'Monthly Model'!DG$11</f>
        <v>407.00908413371724</v>
      </c>
      <c r="DH38" s="36">
        <f ca="1">Assumptions!$G$19/'Monthly Model'!DH$5*'Monthly Model'!DH$11</f>
        <v>406.19677625372867</v>
      </c>
      <c r="DI38" s="36">
        <f ca="1">Assumptions!$G$19/'Monthly Model'!DI$5*'Monthly Model'!DI$11</f>
        <v>405.38608957611029</v>
      </c>
      <c r="DJ38" s="36">
        <f ca="1">Assumptions!$G$19/'Monthly Model'!DJ$5*'Monthly Model'!DJ$11</f>
        <v>404.57702086526973</v>
      </c>
      <c r="DK38" s="36">
        <f ca="1">Assumptions!$G$19/'Monthly Model'!DK$5*'Monthly Model'!DK$11</f>
        <v>403.76956689207236</v>
      </c>
      <c r="DL38" s="36">
        <f ca="1">Assumptions!$G$19/'Monthly Model'!DL$5*'Monthly Model'!DL$11</f>
        <v>402.96372443382819</v>
      </c>
      <c r="DM38" s="36">
        <f ca="1">Assumptions!$G$19/'Monthly Model'!DM$5*'Monthly Model'!DM$11</f>
        <v>402.1862722020374</v>
      </c>
      <c r="DN38" s="36">
        <f ca="1">Assumptions!$G$19/'Monthly Model'!DN$5*'Monthly Model'!DN$11</f>
        <v>401.35686120358577</v>
      </c>
      <c r="DO38" s="36">
        <f ca="1">Assumptions!$G$19/'Monthly Model'!DO$5*'Monthly Model'!DO$11</f>
        <v>400.55583401831518</v>
      </c>
      <c r="DP38" s="36">
        <f ca="1">Assumptions!$G$19/'Monthly Model'!DP$5*'Monthly Model'!DP$11</f>
        <v>399.75640552142801</v>
      </c>
      <c r="DQ38" s="36">
        <f ca="1">Assumptions!$G$19/'Monthly Model'!DQ$5*'Monthly Model'!DQ$11</f>
        <v>398.958572522265</v>
      </c>
      <c r="DR38" s="36">
        <f ca="1">Assumptions!$G$19/'Monthly Model'!DR$5*'Monthly Model'!DR$11</f>
        <v>398.1623318365352</v>
      </c>
      <c r="DS38" s="36">
        <f ca="1">Assumptions!$G$19/'Monthly Model'!DS$5*'Monthly Model'!DS$11</f>
        <v>397.36768028630303</v>
      </c>
      <c r="DT38" s="36">
        <f ca="1">Assumptions!$G$19/'Monthly Model'!DT$5*'Monthly Model'!DT$11</f>
        <v>396.57461469997497</v>
      </c>
      <c r="DU38" s="36">
        <f ca="1">Assumptions!$G$19/'Monthly Model'!DU$5*'Monthly Model'!DU$11</f>
        <v>395.78313191228767</v>
      </c>
      <c r="DV38" s="36">
        <f ca="1">Assumptions!$G$19/'Monthly Model'!DV$5*'Monthly Model'!DV$11</f>
        <v>394.99322876429477</v>
      </c>
      <c r="DW38" s="36">
        <f ca="1">Assumptions!$G$19/'Monthly Model'!DW$5*'Monthly Model'!DW$11</f>
        <v>394.2049021033547</v>
      </c>
      <c r="DX38" s="36">
        <f ca="1">Assumptions!$G$19/'Monthly Model'!DX$5*'Monthly Model'!DX$11</f>
        <v>393.41814878311817</v>
      </c>
      <c r="DY38" s="36">
        <f ca="1">Assumptions!$G$19/'Monthly Model'!DY$5*'Monthly Model'!DY$11</f>
        <v>392.68526241699942</v>
      </c>
      <c r="DZ38" s="36">
        <f ca="1">Assumptions!$G$19/'Monthly Model'!DZ$5*'Monthly Model'!DZ$11</f>
        <v>391.84934961074129</v>
      </c>
      <c r="EA38" s="36">
        <f ca="1">Assumptions!$G$19/'Monthly Model'!EA$5*'Monthly Model'!EA$11</f>
        <v>391.06729749724923</v>
      </c>
      <c r="EB38" s="36">
        <f ca="1">Assumptions!$G$19/'Monthly Model'!EB$5*'Monthly Model'!EB$11</f>
        <v>390.28680620173196</v>
      </c>
      <c r="EC38" s="36">
        <f ca="1">Assumptions!$G$19/'Monthly Model'!EC$5*'Monthly Model'!EC$11</f>
        <v>389.50787260911187</v>
      </c>
      <c r="ED38" s="36">
        <f ca="1">Assumptions!$G$19/'Monthly Model'!ED$5*'Monthly Model'!ED$11</f>
        <v>388.73049361052904</v>
      </c>
      <c r="EE38" s="36">
        <f ca="1">Assumptions!$G$19/'Monthly Model'!EE$5*'Monthly Model'!EE$11</f>
        <v>387.9546661033279</v>
      </c>
      <c r="EF38" s="36">
        <f ca="1">Assumptions!$G$19/'Monthly Model'!EF$5*'Monthly Model'!EF$11</f>
        <v>387.18038699104511</v>
      </c>
      <c r="EG38" s="36">
        <f ca="1">Assumptions!$G$19/'Monthly Model'!EG$5*'Monthly Model'!EG$11</f>
        <v>386.40765318339743</v>
      </c>
      <c r="EH38" s="36">
        <f ca="1">Assumptions!$G$19/'Monthly Model'!EH$5*'Monthly Model'!EH$11</f>
        <v>385.63646159626899</v>
      </c>
      <c r="EI38" s="36">
        <f ca="1">Assumptions!$G$19/'Monthly Model'!EI$5*'Monthly Model'!EI$11</f>
        <v>384.86680915169921</v>
      </c>
      <c r="EJ38" s="36">
        <f ca="1">Assumptions!$G$19/'Monthly Model'!EJ$5*'Monthly Model'!EJ$11</f>
        <v>384.09869277787101</v>
      </c>
      <c r="EK38" s="36">
        <f ca="1">Assumptions!$G$19/'Monthly Model'!EK$5*'Monthly Model'!EK$11</f>
        <v>383.38316733489984</v>
      </c>
      <c r="EL38" s="36">
        <f ca="1">Assumptions!$G$19/'Monthly Model'!EL$5*'Monthly Model'!EL$11</f>
        <v>382.56705598580953</v>
      </c>
      <c r="EM38" s="36">
        <f ca="1">Assumptions!$G$19/'Monthly Model'!EM$5*'Monthly Model'!EM$11</f>
        <v>0</v>
      </c>
      <c r="EN38" s="36">
        <f ca="1">Assumptions!$G$19/'Monthly Model'!EN$5*'Monthly Model'!EN$11</f>
        <v>0</v>
      </c>
      <c r="EO38" s="36">
        <f ca="1">Assumptions!$G$19/'Monthly Model'!EO$5*'Monthly Model'!EO$11</f>
        <v>0</v>
      </c>
      <c r="EP38" s="36">
        <f ca="1">Assumptions!$G$19/'Monthly Model'!EP$5*'Monthly Model'!EP$11</f>
        <v>0</v>
      </c>
      <c r="EQ38" s="36">
        <f ca="1">Assumptions!$G$19/'Monthly Model'!EQ$5*'Monthly Model'!EQ$11</f>
        <v>0</v>
      </c>
      <c r="ER38" s="36">
        <f ca="1">Assumptions!$G$19/'Monthly Model'!ER$5*'Monthly Model'!ER$11</f>
        <v>0</v>
      </c>
      <c r="ES38" s="36">
        <f ca="1">Assumptions!$G$19/'Monthly Model'!ES$5*'Monthly Model'!ES$11</f>
        <v>0</v>
      </c>
      <c r="ET38" s="36">
        <f ca="1">Assumptions!$G$19/'Monthly Model'!ET$5*'Monthly Model'!ET$11</f>
        <v>0</v>
      </c>
      <c r="EU38" s="36">
        <f ca="1">Assumptions!$G$19/'Monthly Model'!EU$5*'Monthly Model'!EU$11</f>
        <v>0</v>
      </c>
      <c r="EV38" s="36">
        <f ca="1">Assumptions!$G$19/'Monthly Model'!EV$5*'Monthly Model'!EV$11</f>
        <v>0</v>
      </c>
      <c r="EW38" s="36">
        <f ca="1">Assumptions!$G$19/'Monthly Model'!EW$5*'Monthly Model'!EW$11</f>
        <v>0</v>
      </c>
      <c r="EX38" s="36">
        <f ca="1">Assumptions!$G$19/'Monthly Model'!EX$5*'Monthly Model'!EX$11</f>
        <v>0</v>
      </c>
      <c r="EY38" s="36">
        <f ca="1">Assumptions!$G$19/'Monthly Model'!EY$5*'Monthly Model'!EY$11</f>
        <v>0</v>
      </c>
      <c r="EZ38" s="36">
        <f ca="1">Assumptions!$G$19/'Monthly Model'!EZ$5*'Monthly Model'!EZ$11</f>
        <v>0</v>
      </c>
      <c r="FA38" s="36">
        <f ca="1">Assumptions!$G$19/'Monthly Model'!FA$5*'Monthly Model'!FA$11</f>
        <v>0</v>
      </c>
      <c r="FB38" s="36">
        <f ca="1">Assumptions!$G$19/'Monthly Model'!FB$5*'Monthly Model'!FB$11</f>
        <v>0</v>
      </c>
      <c r="FC38" s="36">
        <f ca="1">Assumptions!$G$19/'Monthly Model'!FC$5*'Monthly Model'!FC$11</f>
        <v>0</v>
      </c>
      <c r="FD38" s="36">
        <f ca="1">Assumptions!$G$19/'Monthly Model'!FD$5*'Monthly Model'!FD$11</f>
        <v>0</v>
      </c>
      <c r="FE38" s="36">
        <f ca="1">Assumptions!$G$19/'Monthly Model'!FE$5*'Monthly Model'!FE$11</f>
        <v>0</v>
      </c>
      <c r="FF38" s="36">
        <f ca="1">Assumptions!$G$19/'Monthly Model'!FF$5*'Monthly Model'!FF$11</f>
        <v>0</v>
      </c>
      <c r="FG38" s="36">
        <f ca="1">Assumptions!$G$19/'Monthly Model'!FG$5*'Monthly Model'!FG$11</f>
        <v>0</v>
      </c>
      <c r="FH38" s="36">
        <f ca="1">Assumptions!$G$19/'Monthly Model'!FH$5*'Monthly Model'!FH$11</f>
        <v>0</v>
      </c>
      <c r="FI38" s="36">
        <f ca="1">Assumptions!$G$19/'Monthly Model'!FI$5*'Monthly Model'!FI$11</f>
        <v>0</v>
      </c>
      <c r="FJ38" s="36">
        <f ca="1">Assumptions!$G$19/'Monthly Model'!FJ$5*'Monthly Model'!FJ$11</f>
        <v>0</v>
      </c>
      <c r="FK38" s="36">
        <f ca="1">Assumptions!$G$19/'Monthly Model'!FK$5*'Monthly Model'!FK$11</f>
        <v>0</v>
      </c>
      <c r="FL38" s="36">
        <f ca="1">Assumptions!$G$19/'Monthly Model'!FL$5*'Monthly Model'!FL$11</f>
        <v>0</v>
      </c>
      <c r="FM38" s="36">
        <f ca="1">Assumptions!$G$19/'Monthly Model'!FM$5*'Monthly Model'!FM$11</f>
        <v>0</v>
      </c>
      <c r="FN38" s="36">
        <f ca="1">Assumptions!$G$19/'Monthly Model'!FN$5*'Monthly Model'!FN$11</f>
        <v>0</v>
      </c>
      <c r="FO38" s="36">
        <f ca="1">Assumptions!$G$19/'Monthly Model'!FO$5*'Monthly Model'!FO$11</f>
        <v>0</v>
      </c>
      <c r="FP38" s="36">
        <f ca="1">Assumptions!$G$19/'Monthly Model'!FP$5*'Monthly Model'!FP$11</f>
        <v>0</v>
      </c>
      <c r="FQ38" s="36">
        <f ca="1">Assumptions!$G$19/'Monthly Model'!FQ$5*'Monthly Model'!FQ$11</f>
        <v>0</v>
      </c>
      <c r="FR38" s="36">
        <f ca="1">Assumptions!$G$19/'Monthly Model'!FR$5*'Monthly Model'!FR$11</f>
        <v>0</v>
      </c>
      <c r="FS38" s="36">
        <f ca="1">Assumptions!$G$19/'Monthly Model'!FS$5*'Monthly Model'!FS$11</f>
        <v>0</v>
      </c>
      <c r="FT38" s="36">
        <f ca="1">Assumptions!$G$19/'Monthly Model'!FT$5*'Monthly Model'!FT$11</f>
        <v>0</v>
      </c>
      <c r="FU38" s="36">
        <f ca="1">Assumptions!$G$19/'Monthly Model'!FU$5*'Monthly Model'!FU$11</f>
        <v>0</v>
      </c>
      <c r="FV38" s="36">
        <f ca="1">Assumptions!$G$19/'Monthly Model'!FV$5*'Monthly Model'!FV$11</f>
        <v>0</v>
      </c>
      <c r="FW38" s="36">
        <f ca="1">Assumptions!$G$19/'Monthly Model'!FW$5*'Monthly Model'!FW$11</f>
        <v>0</v>
      </c>
      <c r="FX38" s="36">
        <f ca="1">Assumptions!$G$19/'Monthly Model'!FX$5*'Monthly Model'!FX$11</f>
        <v>0</v>
      </c>
      <c r="FY38" s="36">
        <f ca="1">Assumptions!$G$19/'Monthly Model'!FY$5*'Monthly Model'!FY$11</f>
        <v>0</v>
      </c>
      <c r="FZ38" s="36">
        <f ca="1">Assumptions!$G$19/'Monthly Model'!FZ$5*'Monthly Model'!FZ$11</f>
        <v>0</v>
      </c>
      <c r="GA38" s="36">
        <f ca="1">Assumptions!$G$19/'Monthly Model'!GA$5*'Monthly Model'!GA$11</f>
        <v>0</v>
      </c>
      <c r="GB38" s="36">
        <f ca="1">Assumptions!$G$19/'Monthly Model'!GB$5*'Monthly Model'!GB$11</f>
        <v>0</v>
      </c>
      <c r="GC38" s="36">
        <f ca="1">Assumptions!$G$19/'Monthly Model'!GC$5*'Monthly Model'!GC$11</f>
        <v>0</v>
      </c>
      <c r="GD38" s="36">
        <f ca="1">Assumptions!$G$19/'Monthly Model'!GD$5*'Monthly Model'!GD$11</f>
        <v>0</v>
      </c>
      <c r="GE38" s="36">
        <f ca="1">Assumptions!$G$19/'Monthly Model'!GE$5*'Monthly Model'!GE$11</f>
        <v>0</v>
      </c>
    </row>
    <row r="39" spans="1:187" x14ac:dyDescent="0.45">
      <c r="D39" s="19" t="s">
        <v>86</v>
      </c>
      <c r="H39" s="35">
        <f ca="1">SUM(H36:H38)</f>
        <v>3136.7813141185666</v>
      </c>
      <c r="I39" s="35">
        <f t="shared" ref="I39:BT39" ca="1" si="39">SUM(I36:I38)</f>
        <v>3136.5484555276548</v>
      </c>
      <c r="J39" s="35">
        <f t="shared" ca="1" si="39"/>
        <v>3137.2424827952627</v>
      </c>
      <c r="K39" s="35">
        <f t="shared" ca="1" si="39"/>
        <v>3128.3297927911135</v>
      </c>
      <c r="L39" s="35">
        <f t="shared" ca="1" si="39"/>
        <v>3130.5849032271099</v>
      </c>
      <c r="M39" s="35">
        <f t="shared" ca="1" si="39"/>
        <v>3136.1019191777109</v>
      </c>
      <c r="N39" s="35">
        <f t="shared" ca="1" si="39"/>
        <v>3141.6038756476373</v>
      </c>
      <c r="O39" s="35">
        <f t="shared" ca="1" si="39"/>
        <v>3147.67216741332</v>
      </c>
      <c r="P39" s="35">
        <f t="shared" ca="1" si="39"/>
        <v>3147.426157183912</v>
      </c>
      <c r="Q39" s="35">
        <f t="shared" ca="1" si="39"/>
        <v>3155.1613920261179</v>
      </c>
      <c r="R39" s="35">
        <f t="shared" ca="1" si="39"/>
        <v>3164.4329227947651</v>
      </c>
      <c r="S39" s="35">
        <f t="shared" ca="1" si="39"/>
        <v>3174.5333203495593</v>
      </c>
      <c r="T39" s="35">
        <f t="shared" ca="1" si="39"/>
        <v>3184.1679487074398</v>
      </c>
      <c r="U39" s="35">
        <f t="shared" ca="1" si="39"/>
        <v>3195.7188683000932</v>
      </c>
      <c r="V39" s="35">
        <f t="shared" ca="1" si="39"/>
        <v>3207.2503870725013</v>
      </c>
      <c r="W39" s="35">
        <f t="shared" ca="1" si="39"/>
        <v>3219.9521172174318</v>
      </c>
      <c r="X39" s="35">
        <f t="shared" ca="1" si="39"/>
        <v>3232.5410771170623</v>
      </c>
      <c r="Y39" s="35">
        <f t="shared" ca="1" si="39"/>
        <v>3246.1847491838671</v>
      </c>
      <c r="Z39" s="35">
        <f t="shared" ca="1" si="39"/>
        <v>3260.2295436158488</v>
      </c>
      <c r="AA39" s="35">
        <f t="shared" ca="1" si="39"/>
        <v>3274.0308542108537</v>
      </c>
      <c r="AB39" s="35">
        <f t="shared" ca="1" si="39"/>
        <v>3265.8451483806416</v>
      </c>
      <c r="AC39" s="35">
        <f t="shared" ca="1" si="39"/>
        <v>3279.9293614124595</v>
      </c>
      <c r="AD39" s="35">
        <f t="shared" ca="1" si="39"/>
        <v>3294.903705632858</v>
      </c>
      <c r="AE39" s="35">
        <f t="shared" ca="1" si="39"/>
        <v>3310.1369561305451</v>
      </c>
      <c r="AF39" s="35">
        <f t="shared" ca="1" si="39"/>
        <v>3323.800387751362</v>
      </c>
      <c r="AG39" s="35">
        <f t="shared" ca="1" si="39"/>
        <v>3339.4736776612285</v>
      </c>
      <c r="AH39" s="35">
        <f t="shared" ca="1" si="39"/>
        <v>3354.7024350660499</v>
      </c>
      <c r="AI39" s="35">
        <f t="shared" ca="1" si="39"/>
        <v>3370.7002300461072</v>
      </c>
      <c r="AJ39" s="35">
        <f t="shared" ca="1" si="39"/>
        <v>3386.2515743866861</v>
      </c>
      <c r="AK39" s="35">
        <f t="shared" ca="1" si="39"/>
        <v>3402.5164843291959</v>
      </c>
      <c r="AL39" s="35">
        <f t="shared" ca="1" si="39"/>
        <v>3418.8905172981413</v>
      </c>
      <c r="AM39" s="35">
        <f t="shared" ca="1" si="39"/>
        <v>3434.7754422891871</v>
      </c>
      <c r="AN39" s="35">
        <f t="shared" ca="1" si="39"/>
        <v>3424.5136538436509</v>
      </c>
      <c r="AO39" s="35">
        <f t="shared" ca="1" si="39"/>
        <v>3440.4399736613545</v>
      </c>
      <c r="AP39" s="35">
        <f t="shared" ca="1" si="39"/>
        <v>3457.0177469253931</v>
      </c>
      <c r="AQ39" s="35">
        <f t="shared" ca="1" si="39"/>
        <v>3473.6554164256067</v>
      </c>
      <c r="AR39" s="35">
        <f t="shared" ca="1" si="39"/>
        <v>3488.6150978864139</v>
      </c>
      <c r="AS39" s="35">
        <f t="shared" ca="1" si="39"/>
        <v>3505.3627108344217</v>
      </c>
      <c r="AT39" s="35">
        <f t="shared" ca="1" si="39"/>
        <v>3521.536336589812</v>
      </c>
      <c r="AU39" s="35">
        <f t="shared" ca="1" si="39"/>
        <v>3538.3240268400887</v>
      </c>
      <c r="AV39" s="35">
        <f t="shared" ca="1" si="39"/>
        <v>3554.5609948613019</v>
      </c>
      <c r="AW39" s="35">
        <f t="shared" ca="1" si="39"/>
        <v>3571.3807092343545</v>
      </c>
      <c r="AX39" s="35">
        <f t="shared" ca="1" si="39"/>
        <v>3588.207908719105</v>
      </c>
      <c r="AY39" s="35">
        <f t="shared" ca="1" si="39"/>
        <v>3604.4725044209672</v>
      </c>
      <c r="AZ39" s="35">
        <f t="shared" ca="1" si="39"/>
        <v>3591.6619551887675</v>
      </c>
      <c r="BA39" s="35">
        <f t="shared" ca="1" si="39"/>
        <v>3607.8819027939858</v>
      </c>
      <c r="BB39" s="35">
        <f t="shared" ca="1" si="39"/>
        <v>3624.6587547463873</v>
      </c>
      <c r="BC39" s="35">
        <f t="shared" ca="1" si="39"/>
        <v>3641.4266769615751</v>
      </c>
      <c r="BD39" s="35">
        <f t="shared" ca="1" si="39"/>
        <v>3656.5100421142965</v>
      </c>
      <c r="BE39" s="35">
        <f t="shared" ca="1" si="39"/>
        <v>3673.2682799558925</v>
      </c>
      <c r="BF39" s="35">
        <f t="shared" ca="1" si="39"/>
        <v>3689.4204371770634</v>
      </c>
      <c r="BG39" s="35">
        <f t="shared" ca="1" si="39"/>
        <v>3706.1210282647858</v>
      </c>
      <c r="BH39" s="35">
        <f t="shared" ca="1" si="39"/>
        <v>3722.2470320813741</v>
      </c>
      <c r="BI39" s="35">
        <f t="shared" ca="1" si="39"/>
        <v>3738.8988620280247</v>
      </c>
      <c r="BJ39" s="35">
        <f t="shared" ca="1" si="39"/>
        <v>3755.523336584436</v>
      </c>
      <c r="BK39" s="35">
        <f t="shared" ca="1" si="39"/>
        <v>3771.5720172806632</v>
      </c>
      <c r="BL39" s="35">
        <f t="shared" ca="1" si="39"/>
        <v>514.94366596174132</v>
      </c>
      <c r="BM39" s="35">
        <f t="shared" ca="1" si="39"/>
        <v>531.46473504958044</v>
      </c>
      <c r="BN39" s="35">
        <f t="shared" ca="1" si="39"/>
        <v>548.49082248877232</v>
      </c>
      <c r="BO39" s="35">
        <f t="shared" ca="1" si="39"/>
        <v>565.47679154115463</v>
      </c>
      <c r="BP39" s="35">
        <f t="shared" ca="1" si="39"/>
        <v>581.50509940251345</v>
      </c>
      <c r="BQ39" s="35">
        <f t="shared" ca="1" si="39"/>
        <v>598.56455064840236</v>
      </c>
      <c r="BR39" s="35">
        <f t="shared" ca="1" si="39"/>
        <v>615.01422619338587</v>
      </c>
      <c r="BS39" s="35">
        <f t="shared" ca="1" si="39"/>
        <v>631.95140715780599</v>
      </c>
      <c r="BT39" s="35">
        <f t="shared" ca="1" si="39"/>
        <v>648.29865302479891</v>
      </c>
      <c r="BU39" s="35">
        <f t="shared" ref="BU39:EF39" ca="1" si="40">SUM(BU36:BU38)</f>
        <v>665.12360825268115</v>
      </c>
      <c r="BV39" s="35">
        <f t="shared" ca="1" si="40"/>
        <v>681.89286363154497</v>
      </c>
      <c r="BW39" s="35">
        <f t="shared" ca="1" si="40"/>
        <v>698.07746471452253</v>
      </c>
      <c r="BX39" s="35">
        <f t="shared" ca="1" si="40"/>
        <v>682.24366349766387</v>
      </c>
      <c r="BY39" s="35">
        <f t="shared" ca="1" si="40"/>
        <v>698.3359000448894</v>
      </c>
      <c r="BZ39" s="35">
        <f t="shared" ca="1" si="40"/>
        <v>714.89949213199975</v>
      </c>
      <c r="CA39" s="35">
        <f t="shared" ca="1" si="40"/>
        <v>731.40843477308249</v>
      </c>
      <c r="CB39" s="35">
        <f t="shared" ca="1" si="40"/>
        <v>746.2832592933546</v>
      </c>
      <c r="CC39" s="35">
        <f t="shared" ca="1" si="40"/>
        <v>762.68539048362345</v>
      </c>
      <c r="CD39" s="35">
        <f t="shared" ca="1" si="40"/>
        <v>778.48341047857184</v>
      </c>
      <c r="CE39" s="35">
        <f t="shared" ca="1" si="40"/>
        <v>794.76058993382003</v>
      </c>
      <c r="CF39" s="35">
        <f t="shared" ca="1" si="40"/>
        <v>810.46888076973119</v>
      </c>
      <c r="CG39" s="35">
        <f t="shared" ca="1" si="40"/>
        <v>826.63950717389685</v>
      </c>
      <c r="CH39" s="35">
        <f t="shared" ca="1" si="40"/>
        <v>842.75721651316223</v>
      </c>
      <c r="CI39" s="35">
        <f t="shared" ca="1" si="40"/>
        <v>858.31111344382271</v>
      </c>
      <c r="CJ39" s="35">
        <f t="shared" ca="1" si="40"/>
        <v>839.22621258215634</v>
      </c>
      <c r="CK39" s="35">
        <f t="shared" ca="1" si="40"/>
        <v>854.69307353194029</v>
      </c>
      <c r="CL39" s="35">
        <f t="shared" ca="1" si="40"/>
        <v>870.61590798286034</v>
      </c>
      <c r="CM39" s="35">
        <f t="shared" ca="1" si="40"/>
        <v>886.4867073634498</v>
      </c>
      <c r="CN39" s="35">
        <f t="shared" ca="1" si="40"/>
        <v>900.79394513536408</v>
      </c>
      <c r="CO39" s="35">
        <f t="shared" ca="1" si="40"/>
        <v>916.57836127269456</v>
      </c>
      <c r="CP39" s="35">
        <f t="shared" ca="1" si="40"/>
        <v>931.77930060129779</v>
      </c>
      <c r="CQ39" s="35">
        <f t="shared" ca="1" si="40"/>
        <v>947.44419242802485</v>
      </c>
      <c r="CR39" s="35">
        <f t="shared" ca="1" si="40"/>
        <v>962.55995691163128</v>
      </c>
      <c r="CS39" s="35">
        <f t="shared" ca="1" si="40"/>
        <v>978.12319625665236</v>
      </c>
      <c r="CT39" s="35">
        <f t="shared" ca="1" si="40"/>
        <v>993.63592543027301</v>
      </c>
      <c r="CU39" s="35">
        <f t="shared" ca="1" si="40"/>
        <v>1008.6044210500469</v>
      </c>
      <c r="CV39" s="35">
        <f t="shared" ca="1" si="40"/>
        <v>986.49807941201232</v>
      </c>
      <c r="CW39" s="35">
        <f t="shared" ca="1" si="40"/>
        <v>1001.3841497055873</v>
      </c>
      <c r="CX39" s="35">
        <f t="shared" ca="1" si="40"/>
        <v>1016.7113537667553</v>
      </c>
      <c r="CY39" s="35">
        <f t="shared" ca="1" si="40"/>
        <v>1031.9887931221613</v>
      </c>
      <c r="CZ39" s="35">
        <f t="shared" ca="1" si="40"/>
        <v>1045.756039277845</v>
      </c>
      <c r="DA39" s="35">
        <f t="shared" ca="1" si="40"/>
        <v>1060.9511608097757</v>
      </c>
      <c r="DB39" s="35">
        <f t="shared" ca="1" si="40"/>
        <v>1075.5827085114745</v>
      </c>
      <c r="DC39" s="35">
        <f t="shared" ca="1" si="40"/>
        <v>1090.6630670350573</v>
      </c>
      <c r="DD39" s="35">
        <f t="shared" ca="1" si="40"/>
        <v>1105.2133587488111</v>
      </c>
      <c r="DE39" s="35">
        <f t="shared" ca="1" si="40"/>
        <v>1120.1963313340427</v>
      </c>
      <c r="DF39" s="35">
        <f t="shared" ca="1" si="40"/>
        <v>1135.1308917665774</v>
      </c>
      <c r="DG39" s="35">
        <f t="shared" ca="1" si="40"/>
        <v>1149.5401152952109</v>
      </c>
      <c r="DH39" s="35">
        <f t="shared" ca="1" si="40"/>
        <v>1124.5438583810098</v>
      </c>
      <c r="DI39" s="35">
        <f t="shared" ca="1" si="40"/>
        <v>1138.8746771363481</v>
      </c>
      <c r="DJ39" s="35">
        <f t="shared" ca="1" si="40"/>
        <v>1153.631878709183</v>
      </c>
      <c r="DK39" s="35">
        <f t="shared" ca="1" si="40"/>
        <v>1168.3413025835662</v>
      </c>
      <c r="DL39" s="35">
        <f t="shared" ca="1" si="40"/>
        <v>1182.0775593809026</v>
      </c>
      <c r="DM39" s="35">
        <f t="shared" ca="1" si="40"/>
        <v>1196.7159551377194</v>
      </c>
      <c r="DN39" s="35">
        <f t="shared" ca="1" si="40"/>
        <v>1210.8243218566818</v>
      </c>
      <c r="DO39" s="35">
        <f t="shared" ca="1" si="40"/>
        <v>1225.360295775002</v>
      </c>
      <c r="DP39" s="35">
        <f t="shared" ca="1" si="40"/>
        <v>1239.384124036045</v>
      </c>
      <c r="DQ39" s="35">
        <f t="shared" ca="1" si="40"/>
        <v>1253.8264729614664</v>
      </c>
      <c r="DR39" s="35">
        <f t="shared" ca="1" si="40"/>
        <v>1268.2222614882041</v>
      </c>
      <c r="DS39" s="35">
        <f t="shared" ca="1" si="40"/>
        <v>1282.1104851813766</v>
      </c>
      <c r="DT39" s="35">
        <f t="shared" ca="1" si="40"/>
        <v>1254.4193647708471</v>
      </c>
      <c r="DU39" s="35">
        <f t="shared" ca="1" si="40"/>
        <v>1268.2327338576038</v>
      </c>
      <c r="DV39" s="35">
        <f t="shared" ca="1" si="40"/>
        <v>1282.4583864570548</v>
      </c>
      <c r="DW39" s="35">
        <f t="shared" ca="1" si="40"/>
        <v>1296.6380225934222</v>
      </c>
      <c r="DX39" s="35">
        <f t="shared" ca="1" si="40"/>
        <v>1309.3941423439633</v>
      </c>
      <c r="DY39" s="35">
        <f t="shared" ca="1" si="40"/>
        <v>1323.4821337634357</v>
      </c>
      <c r="DZ39" s="35">
        <f t="shared" ca="1" si="40"/>
        <v>1337.0444374927158</v>
      </c>
      <c r="EA39" s="35">
        <f t="shared" ca="1" si="40"/>
        <v>1351.0256575080421</v>
      </c>
      <c r="EB39" s="35">
        <f t="shared" ca="1" si="40"/>
        <v>1364.5130936173327</v>
      </c>
      <c r="EC39" s="35">
        <f t="shared" ca="1" si="40"/>
        <v>1378.4040082739148</v>
      </c>
      <c r="ED39" s="35">
        <f t="shared" ca="1" si="40"/>
        <v>1392.2499988391128</v>
      </c>
      <c r="EE39" s="35">
        <f t="shared" ca="1" si="40"/>
        <v>1405.6066508317367</v>
      </c>
      <c r="EF39" s="35">
        <f t="shared" ca="1" si="40"/>
        <v>1375.16388851021</v>
      </c>
      <c r="EG39" s="35">
        <f t="shared" ref="EG39:GE39" ca="1" si="41">SUM(EG36:EG38)</f>
        <v>1388.4488240167443</v>
      </c>
      <c r="EH39" s="35">
        <f t="shared" ca="1" si="41"/>
        <v>1402.1310730672888</v>
      </c>
      <c r="EI39" s="35">
        <f t="shared" ca="1" si="41"/>
        <v>1415.7688677756607</v>
      </c>
      <c r="EJ39" s="35">
        <f t="shared" ca="1" si="41"/>
        <v>1428.0484640051684</v>
      </c>
      <c r="EK39" s="35">
        <f t="shared" ca="1" si="41"/>
        <v>1441.6132672273097</v>
      </c>
      <c r="EL39" s="35">
        <f t="shared" ca="1" si="41"/>
        <v>440.68661459786267</v>
      </c>
      <c r="EM39" s="35">
        <f t="shared" ca="1" si="41"/>
        <v>0</v>
      </c>
      <c r="EN39" s="35">
        <f t="shared" ca="1" si="41"/>
        <v>0</v>
      </c>
      <c r="EO39" s="35">
        <f t="shared" ca="1" si="41"/>
        <v>0</v>
      </c>
      <c r="EP39" s="35">
        <f t="shared" ca="1" si="41"/>
        <v>0</v>
      </c>
      <c r="EQ39" s="35">
        <f t="shared" ca="1" si="41"/>
        <v>0</v>
      </c>
      <c r="ER39" s="35">
        <f t="shared" ca="1" si="41"/>
        <v>0</v>
      </c>
      <c r="ES39" s="35">
        <f t="shared" ca="1" si="41"/>
        <v>0</v>
      </c>
      <c r="ET39" s="35">
        <f t="shared" ca="1" si="41"/>
        <v>0</v>
      </c>
      <c r="EU39" s="35">
        <f t="shared" ca="1" si="41"/>
        <v>0</v>
      </c>
      <c r="EV39" s="35">
        <f t="shared" ca="1" si="41"/>
        <v>0</v>
      </c>
      <c r="EW39" s="35">
        <f t="shared" ca="1" si="41"/>
        <v>0</v>
      </c>
      <c r="EX39" s="35">
        <f t="shared" ca="1" si="41"/>
        <v>0</v>
      </c>
      <c r="EY39" s="35">
        <f t="shared" ca="1" si="41"/>
        <v>0</v>
      </c>
      <c r="EZ39" s="35">
        <f t="shared" ca="1" si="41"/>
        <v>0</v>
      </c>
      <c r="FA39" s="35">
        <f t="shared" ca="1" si="41"/>
        <v>0</v>
      </c>
      <c r="FB39" s="35">
        <f t="shared" ca="1" si="41"/>
        <v>0</v>
      </c>
      <c r="FC39" s="35">
        <f t="shared" ca="1" si="41"/>
        <v>0</v>
      </c>
      <c r="FD39" s="35">
        <f t="shared" ca="1" si="41"/>
        <v>0</v>
      </c>
      <c r="FE39" s="35">
        <f t="shared" ca="1" si="41"/>
        <v>0</v>
      </c>
      <c r="FF39" s="35">
        <f t="shared" ca="1" si="41"/>
        <v>0</v>
      </c>
      <c r="FG39" s="35">
        <f t="shared" ca="1" si="41"/>
        <v>0</v>
      </c>
      <c r="FH39" s="35">
        <f t="shared" ca="1" si="41"/>
        <v>0</v>
      </c>
      <c r="FI39" s="35">
        <f t="shared" ca="1" si="41"/>
        <v>0</v>
      </c>
      <c r="FJ39" s="35">
        <f t="shared" ca="1" si="41"/>
        <v>0</v>
      </c>
      <c r="FK39" s="35">
        <f t="shared" ca="1" si="41"/>
        <v>0</v>
      </c>
      <c r="FL39" s="35">
        <f t="shared" ca="1" si="41"/>
        <v>0</v>
      </c>
      <c r="FM39" s="35">
        <f t="shared" ca="1" si="41"/>
        <v>0</v>
      </c>
      <c r="FN39" s="35">
        <f t="shared" ca="1" si="41"/>
        <v>0</v>
      </c>
      <c r="FO39" s="35">
        <f t="shared" ca="1" si="41"/>
        <v>0</v>
      </c>
      <c r="FP39" s="35">
        <f t="shared" ca="1" si="41"/>
        <v>0</v>
      </c>
      <c r="FQ39" s="35">
        <f t="shared" ca="1" si="41"/>
        <v>0</v>
      </c>
      <c r="FR39" s="35">
        <f t="shared" ca="1" si="41"/>
        <v>0</v>
      </c>
      <c r="FS39" s="35">
        <f t="shared" ca="1" si="41"/>
        <v>0</v>
      </c>
      <c r="FT39" s="35">
        <f t="shared" ca="1" si="41"/>
        <v>0</v>
      </c>
      <c r="FU39" s="35">
        <f t="shared" ca="1" si="41"/>
        <v>0</v>
      </c>
      <c r="FV39" s="35">
        <f t="shared" ca="1" si="41"/>
        <v>0</v>
      </c>
      <c r="FW39" s="35">
        <f t="shared" ca="1" si="41"/>
        <v>0</v>
      </c>
      <c r="FX39" s="35">
        <f t="shared" ca="1" si="41"/>
        <v>0</v>
      </c>
      <c r="FY39" s="35">
        <f t="shared" ca="1" si="41"/>
        <v>0</v>
      </c>
      <c r="FZ39" s="35">
        <f t="shared" ca="1" si="41"/>
        <v>0</v>
      </c>
      <c r="GA39" s="35">
        <f t="shared" ca="1" si="41"/>
        <v>0</v>
      </c>
      <c r="GB39" s="35">
        <f t="shared" ca="1" si="41"/>
        <v>0</v>
      </c>
      <c r="GC39" s="35">
        <f t="shared" ca="1" si="41"/>
        <v>0</v>
      </c>
      <c r="GD39" s="35">
        <f t="shared" ca="1" si="41"/>
        <v>0</v>
      </c>
      <c r="GE39" s="35">
        <f t="shared" ca="1" si="41"/>
        <v>0</v>
      </c>
    </row>
    <row r="40" spans="1:187" x14ac:dyDescent="0.45">
      <c r="D40" s="20" t="s">
        <v>87</v>
      </c>
      <c r="E40" s="22"/>
      <c r="F40" s="22"/>
      <c r="G40" s="22"/>
      <c r="H40" s="36">
        <f t="shared" ref="H40:AM40" ca="1" si="42">H128</f>
        <v>128.15765298737517</v>
      </c>
      <c r="I40" s="36">
        <f t="shared" ca="1" si="42"/>
        <v>125.79654429611216</v>
      </c>
      <c r="J40" s="36">
        <f t="shared" ca="1" si="42"/>
        <v>123.47893542028746</v>
      </c>
      <c r="K40" s="36">
        <f t="shared" ca="1" si="42"/>
        <v>221.20402494235086</v>
      </c>
      <c r="L40" s="36">
        <f t="shared" ca="1" si="42"/>
        <v>217.12867919701955</v>
      </c>
      <c r="M40" s="36">
        <f t="shared" ca="1" si="42"/>
        <v>213.12841546228151</v>
      </c>
      <c r="N40" s="36">
        <f t="shared" ca="1" si="42"/>
        <v>209.20185046695752</v>
      </c>
      <c r="O40" s="36">
        <f t="shared" ca="1" si="42"/>
        <v>205.34762642452367</v>
      </c>
      <c r="P40" s="36">
        <f t="shared" ca="1" si="42"/>
        <v>261.56441056359546</v>
      </c>
      <c r="Q40" s="36">
        <f t="shared" ca="1" si="42"/>
        <v>256.74548645948732</v>
      </c>
      <c r="R40" s="36">
        <f t="shared" ca="1" si="42"/>
        <v>252.01534365965188</v>
      </c>
      <c r="S40" s="36">
        <f t="shared" ca="1" si="42"/>
        <v>247.37234650438208</v>
      </c>
      <c r="T40" s="36">
        <f t="shared" ca="1" si="42"/>
        <v>242.81488946849865</v>
      </c>
      <c r="U40" s="36">
        <f t="shared" ca="1" si="42"/>
        <v>238.34139660616748</v>
      </c>
      <c r="V40" s="36">
        <f t="shared" ca="1" si="42"/>
        <v>233.95032100594545</v>
      </c>
      <c r="W40" s="36">
        <f t="shared" ca="1" si="42"/>
        <v>229.6401442558662</v>
      </c>
      <c r="X40" s="36">
        <f t="shared" ca="1" si="42"/>
        <v>225.4093759183809</v>
      </c>
      <c r="Y40" s="36">
        <f t="shared" ca="1" si="42"/>
        <v>221.25655301497233</v>
      </c>
      <c r="Z40" s="36">
        <f t="shared" ca="1" si="42"/>
        <v>217.18023952026431</v>
      </c>
      <c r="AA40" s="36">
        <f t="shared" ca="1" si="42"/>
        <v>213.17902586545125</v>
      </c>
      <c r="AB40" s="36">
        <f t="shared" ca="1" si="42"/>
        <v>309.25152845087638</v>
      </c>
      <c r="AC40" s="36">
        <f t="shared" ca="1" si="42"/>
        <v>303.55404215496503</v>
      </c>
      <c r="AD40" s="36">
        <f t="shared" ca="1" si="42"/>
        <v>297.96152332762108</v>
      </c>
      <c r="AE40" s="36">
        <f t="shared" ca="1" si="42"/>
        <v>292.47203810382319</v>
      </c>
      <c r="AF40" s="36">
        <f t="shared" ca="1" si="42"/>
        <v>287.08368824705445</v>
      </c>
      <c r="AG40" s="36">
        <f t="shared" ca="1" si="42"/>
        <v>281.79461049290165</v>
      </c>
      <c r="AH40" s="36">
        <f t="shared" ca="1" si="42"/>
        <v>276.60297590474789</v>
      </c>
      <c r="AI40" s="36">
        <f t="shared" ca="1" si="42"/>
        <v>271.50698924133536</v>
      </c>
      <c r="AJ40" s="36">
        <f t="shared" ca="1" si="42"/>
        <v>266.50488833598001</v>
      </c>
      <c r="AK40" s="36">
        <f t="shared" ca="1" si="42"/>
        <v>261.59494348722296</v>
      </c>
      <c r="AL40" s="36">
        <f t="shared" ca="1" si="42"/>
        <v>256.77545686070846</v>
      </c>
      <c r="AM40" s="36">
        <f t="shared" ca="1" si="42"/>
        <v>252.04476190208143</v>
      </c>
      <c r="AN40" s="36">
        <f t="shared" ref="AN40:BS40" ca="1" si="43">AN128</f>
        <v>347.40122276070105</v>
      </c>
      <c r="AO40" s="36">
        <f t="shared" ca="1" si="43"/>
        <v>341.00088671134711</v>
      </c>
      <c r="AP40" s="36">
        <f t="shared" ca="1" si="43"/>
        <v>334.71846706199642</v>
      </c>
      <c r="AQ40" s="36">
        <f t="shared" ca="1" si="43"/>
        <v>328.5517913833761</v>
      </c>
      <c r="AR40" s="36">
        <f t="shared" ca="1" si="43"/>
        <v>322.49872726989906</v>
      </c>
      <c r="AS40" s="36">
        <f t="shared" ca="1" si="43"/>
        <v>316.55718160228895</v>
      </c>
      <c r="AT40" s="36">
        <f t="shared" ca="1" si="43"/>
        <v>310.72509982378983</v>
      </c>
      <c r="AU40" s="36">
        <f t="shared" ca="1" si="43"/>
        <v>305.0004652297107</v>
      </c>
      <c r="AV40" s="36">
        <f t="shared" ca="1" si="43"/>
        <v>299.38129827005929</v>
      </c>
      <c r="AW40" s="36">
        <f t="shared" ca="1" si="43"/>
        <v>293.86565586502343</v>
      </c>
      <c r="AX40" s="36">
        <f t="shared" ca="1" si="43"/>
        <v>288.45163073306378</v>
      </c>
      <c r="AY40" s="36">
        <f t="shared" ca="1" si="43"/>
        <v>283.13735073138554</v>
      </c>
      <c r="AZ40" s="36">
        <f t="shared" ca="1" si="43"/>
        <v>377.92097820856077</v>
      </c>
      <c r="BA40" s="36">
        <f t="shared" ca="1" si="43"/>
        <v>370.95836235645282</v>
      </c>
      <c r="BB40" s="36">
        <f t="shared" ca="1" si="43"/>
        <v>364.12402204949672</v>
      </c>
      <c r="BC40" s="36">
        <f t="shared" ca="1" si="43"/>
        <v>357.4155940070184</v>
      </c>
      <c r="BD40" s="36">
        <f t="shared" ca="1" si="43"/>
        <v>350.83075848817481</v>
      </c>
      <c r="BE40" s="36">
        <f t="shared" ca="1" si="43"/>
        <v>344.36723848979886</v>
      </c>
      <c r="BF40" s="36">
        <f t="shared" ca="1" si="43"/>
        <v>338.02279895902342</v>
      </c>
      <c r="BG40" s="36">
        <f t="shared" ca="1" si="43"/>
        <v>331.79524602041101</v>
      </c>
      <c r="BH40" s="36">
        <f t="shared" ca="1" si="43"/>
        <v>325.68242621732276</v>
      </c>
      <c r="BI40" s="36">
        <f t="shared" ca="1" si="43"/>
        <v>319.68222576726384</v>
      </c>
      <c r="BJ40" s="36">
        <f t="shared" ca="1" si="43"/>
        <v>313.79256983094808</v>
      </c>
      <c r="BK40" s="36">
        <f t="shared" ca="1" si="43"/>
        <v>308.01142179482889</v>
      </c>
      <c r="BL40" s="36">
        <f t="shared" ca="1" si="43"/>
        <v>4302.3367825668483</v>
      </c>
      <c r="BM40" s="36">
        <f t="shared" ca="1" si="43"/>
        <v>4223.072809380169</v>
      </c>
      <c r="BN40" s="36">
        <f t="shared" ca="1" si="43"/>
        <v>4145.2691536355815</v>
      </c>
      <c r="BO40" s="36">
        <f t="shared" ca="1" si="43"/>
        <v>4068.8989112183176</v>
      </c>
      <c r="BP40" s="36">
        <f t="shared" ca="1" si="43"/>
        <v>3993.9356736807626</v>
      </c>
      <c r="BQ40" s="36">
        <f t="shared" ca="1" si="43"/>
        <v>3920.3535191105475</v>
      </c>
      <c r="BR40" s="36">
        <f t="shared" ca="1" si="43"/>
        <v>3848.1270031668819</v>
      </c>
      <c r="BS40" s="36">
        <f t="shared" ca="1" si="43"/>
        <v>3777.2311502820271</v>
      </c>
      <c r="BT40" s="36">
        <f t="shared" ref="BT40:CY40" ca="1" si="44">BT128</f>
        <v>3707.6414450248717</v>
      </c>
      <c r="BU40" s="36">
        <f t="shared" ca="1" si="44"/>
        <v>3639.3338236236159</v>
      </c>
      <c r="BV40" s="36">
        <f t="shared" ca="1" si="44"/>
        <v>3572.2846656446409</v>
      </c>
      <c r="BW40" s="36">
        <f t="shared" ca="1" si="44"/>
        <v>3506.470785824682</v>
      </c>
      <c r="BX40" s="36">
        <f t="shared" ca="1" si="44"/>
        <v>3541.8694260534785</v>
      </c>
      <c r="BY40" s="36">
        <f t="shared" ca="1" si="44"/>
        <v>3476.6159004915098</v>
      </c>
      <c r="BZ40" s="36">
        <f t="shared" ca="1" si="44"/>
        <v>3412.5645713083645</v>
      </c>
      <c r="CA40" s="36">
        <f t="shared" ca="1" si="44"/>
        <v>3349.6932898749715</v>
      </c>
      <c r="CB40" s="36">
        <f t="shared" ca="1" si="44"/>
        <v>3287.9803156168655</v>
      </c>
      <c r="CC40" s="36">
        <f t="shared" ca="1" si="44"/>
        <v>3227.4043084964055</v>
      </c>
      <c r="CD40" s="36">
        <f t="shared" ca="1" si="44"/>
        <v>3167.9443216334967</v>
      </c>
      <c r="CE40" s="36">
        <f t="shared" ca="1" si="44"/>
        <v>3109.5797940622638</v>
      </c>
      <c r="CF40" s="36">
        <f t="shared" ca="1" si="44"/>
        <v>3052.2905436211722</v>
      </c>
      <c r="CG40" s="36">
        <f t="shared" ca="1" si="44"/>
        <v>2996.0567599741371</v>
      </c>
      <c r="CH40" s="36">
        <f t="shared" ca="1" si="44"/>
        <v>2940.8589977602091</v>
      </c>
      <c r="CI40" s="36">
        <f t="shared" ca="1" si="44"/>
        <v>2886.6781698694654</v>
      </c>
      <c r="CJ40" s="36">
        <f t="shared" ca="1" si="44"/>
        <v>2933.4955408427822</v>
      </c>
      <c r="CK40" s="36">
        <f t="shared" ca="1" si="44"/>
        <v>2879.4503733805827</v>
      </c>
      <c r="CL40" s="36">
        <f t="shared" ca="1" si="44"/>
        <v>2826.400905446591</v>
      </c>
      <c r="CM40" s="36">
        <f t="shared" ca="1" si="44"/>
        <v>2774.3287928002947</v>
      </c>
      <c r="CN40" s="36">
        <f t="shared" ca="1" si="44"/>
        <v>2723.2160291657478</v>
      </c>
      <c r="CO40" s="36">
        <f t="shared" ca="1" si="44"/>
        <v>2673.044940005092</v>
      </c>
      <c r="CP40" s="36">
        <f t="shared" ca="1" si="44"/>
        <v>2623.798176406789</v>
      </c>
      <c r="CQ40" s="36">
        <f t="shared" ca="1" si="44"/>
        <v>2575.4587090864538</v>
      </c>
      <c r="CR40" s="36">
        <f t="shared" ca="1" si="44"/>
        <v>2528.0098224982135</v>
      </c>
      <c r="CS40" s="36">
        <f t="shared" ca="1" si="44"/>
        <v>2481.4351090545551</v>
      </c>
      <c r="CT40" s="36">
        <f t="shared" ca="1" si="44"/>
        <v>2435.7184634526648</v>
      </c>
      <c r="CU40" s="36">
        <f t="shared" ca="1" si="44"/>
        <v>2390.8440771052929</v>
      </c>
      <c r="CV40" s="36">
        <f t="shared" ca="1" si="44"/>
        <v>2446.7964326742258</v>
      </c>
      <c r="CW40" s="36">
        <f t="shared" ca="1" si="44"/>
        <v>2401.7179516918413</v>
      </c>
      <c r="CX40" s="36">
        <f t="shared" ca="1" si="44"/>
        <v>2357.4699727571724</v>
      </c>
      <c r="CY40" s="36">
        <f t="shared" ca="1" si="44"/>
        <v>2314.0371951405532</v>
      </c>
      <c r="CZ40" s="36">
        <f t="shared" ref="CZ40:EE40" ca="1" si="45">CZ128</f>
        <v>2271.4046000048538</v>
      </c>
      <c r="DA40" s="36">
        <f t="shared" ca="1" si="45"/>
        <v>2229.5574452120413</v>
      </c>
      <c r="DB40" s="36">
        <f t="shared" ca="1" si="45"/>
        <v>2188.4812602254228</v>
      </c>
      <c r="DC40" s="36">
        <f t="shared" ca="1" si="45"/>
        <v>2148.1618411058053</v>
      </c>
      <c r="DD40" s="36">
        <f t="shared" ca="1" si="45"/>
        <v>2108.5852455998456</v>
      </c>
      <c r="DE40" s="36">
        <f t="shared" ca="1" si="45"/>
        <v>2069.7377883188888</v>
      </c>
      <c r="DF40" s="36">
        <f t="shared" ca="1" si="45"/>
        <v>2031.6060360066283</v>
      </c>
      <c r="DG40" s="36">
        <f t="shared" ca="1" si="45"/>
        <v>1994.1768028939543</v>
      </c>
      <c r="DH40" s="36">
        <f t="shared" ca="1" si="45"/>
        <v>2057.4371461393798</v>
      </c>
      <c r="DI40" s="36">
        <f t="shared" ca="1" si="45"/>
        <v>2019.5320143408474</v>
      </c>
      <c r="DJ40" s="36">
        <f t="shared" ca="1" si="45"/>
        <v>1982.3252266056365</v>
      </c>
      <c r="DK40" s="36">
        <f t="shared" ca="1" si="45"/>
        <v>1945.803917012759</v>
      </c>
      <c r="DL40" s="36">
        <f t="shared" ca="1" si="45"/>
        <v>1909.9554566761374</v>
      </c>
      <c r="DM40" s="36">
        <f t="shared" ca="1" si="45"/>
        <v>1874.7674493775996</v>
      </c>
      <c r="DN40" s="36">
        <f t="shared" ca="1" si="45"/>
        <v>1840.2277272803285</v>
      </c>
      <c r="DO40" s="36">
        <f t="shared" ca="1" si="45"/>
        <v>1806.3243467212856</v>
      </c>
      <c r="DP40" s="36">
        <f t="shared" ca="1" si="45"/>
        <v>1773.045584081151</v>
      </c>
      <c r="DQ40" s="36">
        <f t="shared" ca="1" si="45"/>
        <v>1740.3799317303553</v>
      </c>
      <c r="DR40" s="36">
        <f t="shared" ca="1" si="45"/>
        <v>1708.3160940497989</v>
      </c>
      <c r="DS40" s="36">
        <f t="shared" ca="1" si="45"/>
        <v>1676.8429835248833</v>
      </c>
      <c r="DT40" s="36">
        <f t="shared" ca="1" si="45"/>
        <v>1745.9497169115034</v>
      </c>
      <c r="DU40" s="36">
        <f t="shared" ca="1" si="45"/>
        <v>1713.7832644600526</v>
      </c>
      <c r="DV40" s="36">
        <f t="shared" ca="1" si="45"/>
        <v>1682.2094296844084</v>
      </c>
      <c r="DW40" s="36">
        <f t="shared" ca="1" si="45"/>
        <v>1651.2172945105244</v>
      </c>
      <c r="DX40" s="36">
        <f t="shared" ca="1" si="45"/>
        <v>1620.7961420131651</v>
      </c>
      <c r="DY40" s="36">
        <f t="shared" ca="1" si="45"/>
        <v>1590.935452710047</v>
      </c>
      <c r="DZ40" s="36">
        <f t="shared" ca="1" si="45"/>
        <v>1561.624900924254</v>
      </c>
      <c r="EA40" s="36">
        <f t="shared" ca="1" si="45"/>
        <v>1532.8543512136705</v>
      </c>
      <c r="EB40" s="36">
        <f t="shared" ca="1" si="45"/>
        <v>1504.6138548661957</v>
      </c>
      <c r="EC40" s="36">
        <f t="shared" ca="1" si="45"/>
        <v>1476.893646459529</v>
      </c>
      <c r="ED40" s="36">
        <f t="shared" ca="1" si="45"/>
        <v>1449.6841404843358</v>
      </c>
      <c r="EE40" s="36">
        <f t="shared" ca="1" si="45"/>
        <v>1422.9759280296266</v>
      </c>
      <c r="EF40" s="36">
        <f t="shared" ref="EF40:FK40" ca="1" si="46">EF128</f>
        <v>1496.7597735292022</v>
      </c>
      <c r="EG40" s="36">
        <f t="shared" ca="1" si="46"/>
        <v>1469.1842645554168</v>
      </c>
      <c r="EH40" s="36">
        <f t="shared" ca="1" si="46"/>
        <v>1442.1167921474259</v>
      </c>
      <c r="EI40" s="36">
        <f t="shared" ca="1" si="46"/>
        <v>1415.5479965087368</v>
      </c>
      <c r="EJ40" s="36">
        <f t="shared" ca="1" si="46"/>
        <v>1389.4686902827873</v>
      </c>
      <c r="EK40" s="36">
        <f t="shared" ca="1" si="46"/>
        <v>1363.869855376005</v>
      </c>
      <c r="EL40" s="36">
        <f t="shared" ca="1" si="46"/>
        <v>-1867.9020833232703</v>
      </c>
      <c r="EM40" s="36">
        <f t="shared" ca="1" si="46"/>
        <v>0</v>
      </c>
      <c r="EN40" s="36">
        <f t="shared" ca="1" si="46"/>
        <v>0</v>
      </c>
      <c r="EO40" s="36">
        <f t="shared" ca="1" si="46"/>
        <v>0</v>
      </c>
      <c r="EP40" s="36">
        <f t="shared" ca="1" si="46"/>
        <v>0</v>
      </c>
      <c r="EQ40" s="36">
        <f t="shared" ca="1" si="46"/>
        <v>0</v>
      </c>
      <c r="ER40" s="36">
        <f t="shared" ca="1" si="46"/>
        <v>0</v>
      </c>
      <c r="ES40" s="36">
        <f t="shared" ca="1" si="46"/>
        <v>0</v>
      </c>
      <c r="ET40" s="36">
        <f t="shared" ca="1" si="46"/>
        <v>0</v>
      </c>
      <c r="EU40" s="36">
        <f t="shared" ca="1" si="46"/>
        <v>0</v>
      </c>
      <c r="EV40" s="36">
        <f t="shared" ca="1" si="46"/>
        <v>0</v>
      </c>
      <c r="EW40" s="36">
        <f t="shared" ca="1" si="46"/>
        <v>0</v>
      </c>
      <c r="EX40" s="36">
        <f t="shared" ca="1" si="46"/>
        <v>0</v>
      </c>
      <c r="EY40" s="36">
        <f t="shared" ca="1" si="46"/>
        <v>0</v>
      </c>
      <c r="EZ40" s="36">
        <f t="shared" ca="1" si="46"/>
        <v>0</v>
      </c>
      <c r="FA40" s="36">
        <f t="shared" ca="1" si="46"/>
        <v>0</v>
      </c>
      <c r="FB40" s="36">
        <f t="shared" ca="1" si="46"/>
        <v>0</v>
      </c>
      <c r="FC40" s="36">
        <f t="shared" ca="1" si="46"/>
        <v>0</v>
      </c>
      <c r="FD40" s="36">
        <f t="shared" ca="1" si="46"/>
        <v>0</v>
      </c>
      <c r="FE40" s="36">
        <f t="shared" ca="1" si="46"/>
        <v>0</v>
      </c>
      <c r="FF40" s="36">
        <f t="shared" ca="1" si="46"/>
        <v>0</v>
      </c>
      <c r="FG40" s="36">
        <f t="shared" ca="1" si="46"/>
        <v>0</v>
      </c>
      <c r="FH40" s="36">
        <f t="shared" ca="1" si="46"/>
        <v>0</v>
      </c>
      <c r="FI40" s="36">
        <f t="shared" ca="1" si="46"/>
        <v>0</v>
      </c>
      <c r="FJ40" s="36">
        <f t="shared" ca="1" si="46"/>
        <v>0</v>
      </c>
      <c r="FK40" s="36">
        <f t="shared" ca="1" si="46"/>
        <v>0</v>
      </c>
      <c r="FL40" s="36">
        <f t="shared" ref="FL40:GE40" ca="1" si="47">FL128</f>
        <v>0</v>
      </c>
      <c r="FM40" s="36">
        <f t="shared" ca="1" si="47"/>
        <v>0</v>
      </c>
      <c r="FN40" s="36">
        <f t="shared" ca="1" si="47"/>
        <v>0</v>
      </c>
      <c r="FO40" s="36">
        <f t="shared" ca="1" si="47"/>
        <v>0</v>
      </c>
      <c r="FP40" s="36">
        <f t="shared" ca="1" si="47"/>
        <v>0</v>
      </c>
      <c r="FQ40" s="36">
        <f t="shared" ca="1" si="47"/>
        <v>0</v>
      </c>
      <c r="FR40" s="36">
        <f t="shared" ca="1" si="47"/>
        <v>0</v>
      </c>
      <c r="FS40" s="36">
        <f t="shared" ca="1" si="47"/>
        <v>0</v>
      </c>
      <c r="FT40" s="36">
        <f t="shared" ca="1" si="47"/>
        <v>0</v>
      </c>
      <c r="FU40" s="36">
        <f t="shared" ca="1" si="47"/>
        <v>0</v>
      </c>
      <c r="FV40" s="36">
        <f t="shared" ca="1" si="47"/>
        <v>0</v>
      </c>
      <c r="FW40" s="36">
        <f t="shared" ca="1" si="47"/>
        <v>0</v>
      </c>
      <c r="FX40" s="36">
        <f t="shared" ca="1" si="47"/>
        <v>0</v>
      </c>
      <c r="FY40" s="36">
        <f t="shared" ca="1" si="47"/>
        <v>0</v>
      </c>
      <c r="FZ40" s="36">
        <f t="shared" ca="1" si="47"/>
        <v>0</v>
      </c>
      <c r="GA40" s="36">
        <f t="shared" ca="1" si="47"/>
        <v>0</v>
      </c>
      <c r="GB40" s="36">
        <f t="shared" ca="1" si="47"/>
        <v>0</v>
      </c>
      <c r="GC40" s="36">
        <f t="shared" ca="1" si="47"/>
        <v>0</v>
      </c>
      <c r="GD40" s="36">
        <f t="shared" ca="1" si="47"/>
        <v>0</v>
      </c>
      <c r="GE40" s="36">
        <f t="shared" ca="1" si="47"/>
        <v>0</v>
      </c>
    </row>
    <row r="41" spans="1:187" x14ac:dyDescent="0.45">
      <c r="D41" s="30" t="s">
        <v>88</v>
      </c>
      <c r="E41" s="26"/>
      <c r="F41" s="26"/>
      <c r="G41" s="26"/>
      <c r="H41" s="39">
        <f ca="1">SUM(H40)</f>
        <v>128.15765298737517</v>
      </c>
      <c r="I41" s="39">
        <f t="shared" ref="I41:BT41" ca="1" si="48">SUM(I40)</f>
        <v>125.79654429611216</v>
      </c>
      <c r="J41" s="39">
        <f t="shared" ca="1" si="48"/>
        <v>123.47893542028746</v>
      </c>
      <c r="K41" s="39">
        <f t="shared" ca="1" si="48"/>
        <v>221.20402494235086</v>
      </c>
      <c r="L41" s="39">
        <f t="shared" ca="1" si="48"/>
        <v>217.12867919701955</v>
      </c>
      <c r="M41" s="39">
        <f t="shared" ca="1" si="48"/>
        <v>213.12841546228151</v>
      </c>
      <c r="N41" s="39">
        <f t="shared" ca="1" si="48"/>
        <v>209.20185046695752</v>
      </c>
      <c r="O41" s="39">
        <f t="shared" ca="1" si="48"/>
        <v>205.34762642452367</v>
      </c>
      <c r="P41" s="39">
        <f t="shared" ca="1" si="48"/>
        <v>261.56441056359546</v>
      </c>
      <c r="Q41" s="39">
        <f t="shared" ca="1" si="48"/>
        <v>256.74548645948732</v>
      </c>
      <c r="R41" s="39">
        <f t="shared" ca="1" si="48"/>
        <v>252.01534365965188</v>
      </c>
      <c r="S41" s="39">
        <f t="shared" ca="1" si="48"/>
        <v>247.37234650438208</v>
      </c>
      <c r="T41" s="39">
        <f t="shared" ca="1" si="48"/>
        <v>242.81488946849865</v>
      </c>
      <c r="U41" s="39">
        <f t="shared" ca="1" si="48"/>
        <v>238.34139660616748</v>
      </c>
      <c r="V41" s="39">
        <f t="shared" ca="1" si="48"/>
        <v>233.95032100594545</v>
      </c>
      <c r="W41" s="39">
        <f t="shared" ca="1" si="48"/>
        <v>229.6401442558662</v>
      </c>
      <c r="X41" s="39">
        <f t="shared" ca="1" si="48"/>
        <v>225.4093759183809</v>
      </c>
      <c r="Y41" s="39">
        <f t="shared" ca="1" si="48"/>
        <v>221.25655301497233</v>
      </c>
      <c r="Z41" s="39">
        <f t="shared" ca="1" si="48"/>
        <v>217.18023952026431</v>
      </c>
      <c r="AA41" s="39">
        <f t="shared" ca="1" si="48"/>
        <v>213.17902586545125</v>
      </c>
      <c r="AB41" s="39">
        <f t="shared" ca="1" si="48"/>
        <v>309.25152845087638</v>
      </c>
      <c r="AC41" s="39">
        <f t="shared" ca="1" si="48"/>
        <v>303.55404215496503</v>
      </c>
      <c r="AD41" s="39">
        <f t="shared" ca="1" si="48"/>
        <v>297.96152332762108</v>
      </c>
      <c r="AE41" s="39">
        <f t="shared" ca="1" si="48"/>
        <v>292.47203810382319</v>
      </c>
      <c r="AF41" s="39">
        <f t="shared" ca="1" si="48"/>
        <v>287.08368824705445</v>
      </c>
      <c r="AG41" s="39">
        <f t="shared" ca="1" si="48"/>
        <v>281.79461049290165</v>
      </c>
      <c r="AH41" s="39">
        <f t="shared" ca="1" si="48"/>
        <v>276.60297590474789</v>
      </c>
      <c r="AI41" s="39">
        <f t="shared" ca="1" si="48"/>
        <v>271.50698924133536</v>
      </c>
      <c r="AJ41" s="39">
        <f t="shared" ca="1" si="48"/>
        <v>266.50488833598001</v>
      </c>
      <c r="AK41" s="39">
        <f t="shared" ca="1" si="48"/>
        <v>261.59494348722296</v>
      </c>
      <c r="AL41" s="39">
        <f t="shared" ca="1" si="48"/>
        <v>256.77545686070846</v>
      </c>
      <c r="AM41" s="39">
        <f t="shared" ca="1" si="48"/>
        <v>252.04476190208143</v>
      </c>
      <c r="AN41" s="39">
        <f t="shared" ca="1" si="48"/>
        <v>347.40122276070105</v>
      </c>
      <c r="AO41" s="39">
        <f t="shared" ca="1" si="48"/>
        <v>341.00088671134711</v>
      </c>
      <c r="AP41" s="39">
        <f t="shared" ca="1" si="48"/>
        <v>334.71846706199642</v>
      </c>
      <c r="AQ41" s="39">
        <f t="shared" ca="1" si="48"/>
        <v>328.5517913833761</v>
      </c>
      <c r="AR41" s="39">
        <f t="shared" ca="1" si="48"/>
        <v>322.49872726989906</v>
      </c>
      <c r="AS41" s="39">
        <f t="shared" ca="1" si="48"/>
        <v>316.55718160228895</v>
      </c>
      <c r="AT41" s="39">
        <f t="shared" ca="1" si="48"/>
        <v>310.72509982378983</v>
      </c>
      <c r="AU41" s="39">
        <f t="shared" ca="1" si="48"/>
        <v>305.0004652297107</v>
      </c>
      <c r="AV41" s="39">
        <f t="shared" ca="1" si="48"/>
        <v>299.38129827005929</v>
      </c>
      <c r="AW41" s="39">
        <f t="shared" ca="1" si="48"/>
        <v>293.86565586502343</v>
      </c>
      <c r="AX41" s="39">
        <f t="shared" ca="1" si="48"/>
        <v>288.45163073306378</v>
      </c>
      <c r="AY41" s="39">
        <f t="shared" ca="1" si="48"/>
        <v>283.13735073138554</v>
      </c>
      <c r="AZ41" s="39">
        <f t="shared" ca="1" si="48"/>
        <v>377.92097820856077</v>
      </c>
      <c r="BA41" s="39">
        <f t="shared" ca="1" si="48"/>
        <v>370.95836235645282</v>
      </c>
      <c r="BB41" s="39">
        <f t="shared" ca="1" si="48"/>
        <v>364.12402204949672</v>
      </c>
      <c r="BC41" s="39">
        <f t="shared" ca="1" si="48"/>
        <v>357.4155940070184</v>
      </c>
      <c r="BD41" s="39">
        <f t="shared" ca="1" si="48"/>
        <v>350.83075848817481</v>
      </c>
      <c r="BE41" s="39">
        <f t="shared" ca="1" si="48"/>
        <v>344.36723848979886</v>
      </c>
      <c r="BF41" s="39">
        <f t="shared" ca="1" si="48"/>
        <v>338.02279895902342</v>
      </c>
      <c r="BG41" s="39">
        <f t="shared" ca="1" si="48"/>
        <v>331.79524602041101</v>
      </c>
      <c r="BH41" s="39">
        <f t="shared" ca="1" si="48"/>
        <v>325.68242621732276</v>
      </c>
      <c r="BI41" s="39">
        <f t="shared" ca="1" si="48"/>
        <v>319.68222576726384</v>
      </c>
      <c r="BJ41" s="39">
        <f t="shared" ca="1" si="48"/>
        <v>313.79256983094808</v>
      </c>
      <c r="BK41" s="39">
        <f t="shared" ca="1" si="48"/>
        <v>308.01142179482889</v>
      </c>
      <c r="BL41" s="39">
        <f t="shared" ca="1" si="48"/>
        <v>4302.3367825668483</v>
      </c>
      <c r="BM41" s="39">
        <f t="shared" ca="1" si="48"/>
        <v>4223.072809380169</v>
      </c>
      <c r="BN41" s="39">
        <f t="shared" ca="1" si="48"/>
        <v>4145.2691536355815</v>
      </c>
      <c r="BO41" s="39">
        <f t="shared" ca="1" si="48"/>
        <v>4068.8989112183176</v>
      </c>
      <c r="BP41" s="39">
        <f t="shared" ca="1" si="48"/>
        <v>3993.9356736807626</v>
      </c>
      <c r="BQ41" s="39">
        <f t="shared" ca="1" si="48"/>
        <v>3920.3535191105475</v>
      </c>
      <c r="BR41" s="39">
        <f t="shared" ca="1" si="48"/>
        <v>3848.1270031668819</v>
      </c>
      <c r="BS41" s="39">
        <f t="shared" ca="1" si="48"/>
        <v>3777.2311502820271</v>
      </c>
      <c r="BT41" s="39">
        <f t="shared" ca="1" si="48"/>
        <v>3707.6414450248717</v>
      </c>
      <c r="BU41" s="39">
        <f t="shared" ref="BU41:EF41" ca="1" si="49">SUM(BU40)</f>
        <v>3639.3338236236159</v>
      </c>
      <c r="BV41" s="39">
        <f t="shared" ca="1" si="49"/>
        <v>3572.2846656446409</v>
      </c>
      <c r="BW41" s="39">
        <f t="shared" ca="1" si="49"/>
        <v>3506.470785824682</v>
      </c>
      <c r="BX41" s="39">
        <f t="shared" ca="1" si="49"/>
        <v>3541.8694260534785</v>
      </c>
      <c r="BY41" s="39">
        <f t="shared" ca="1" si="49"/>
        <v>3476.6159004915098</v>
      </c>
      <c r="BZ41" s="39">
        <f t="shared" ca="1" si="49"/>
        <v>3412.5645713083645</v>
      </c>
      <c r="CA41" s="39">
        <f t="shared" ca="1" si="49"/>
        <v>3349.6932898749715</v>
      </c>
      <c r="CB41" s="39">
        <f t="shared" ca="1" si="49"/>
        <v>3287.9803156168655</v>
      </c>
      <c r="CC41" s="39">
        <f t="shared" ca="1" si="49"/>
        <v>3227.4043084964055</v>
      </c>
      <c r="CD41" s="39">
        <f t="shared" ca="1" si="49"/>
        <v>3167.9443216334967</v>
      </c>
      <c r="CE41" s="39">
        <f t="shared" ca="1" si="49"/>
        <v>3109.5797940622638</v>
      </c>
      <c r="CF41" s="39">
        <f t="shared" ca="1" si="49"/>
        <v>3052.2905436211722</v>
      </c>
      <c r="CG41" s="39">
        <f t="shared" ca="1" si="49"/>
        <v>2996.0567599741371</v>
      </c>
      <c r="CH41" s="39">
        <f t="shared" ca="1" si="49"/>
        <v>2940.8589977602091</v>
      </c>
      <c r="CI41" s="39">
        <f t="shared" ca="1" si="49"/>
        <v>2886.6781698694654</v>
      </c>
      <c r="CJ41" s="39">
        <f t="shared" ca="1" si="49"/>
        <v>2933.4955408427822</v>
      </c>
      <c r="CK41" s="39">
        <f t="shared" ca="1" si="49"/>
        <v>2879.4503733805827</v>
      </c>
      <c r="CL41" s="39">
        <f t="shared" ca="1" si="49"/>
        <v>2826.400905446591</v>
      </c>
      <c r="CM41" s="39">
        <f t="shared" ca="1" si="49"/>
        <v>2774.3287928002947</v>
      </c>
      <c r="CN41" s="39">
        <f t="shared" ca="1" si="49"/>
        <v>2723.2160291657478</v>
      </c>
      <c r="CO41" s="39">
        <f t="shared" ca="1" si="49"/>
        <v>2673.044940005092</v>
      </c>
      <c r="CP41" s="39">
        <f t="shared" ca="1" si="49"/>
        <v>2623.798176406789</v>
      </c>
      <c r="CQ41" s="39">
        <f t="shared" ca="1" si="49"/>
        <v>2575.4587090864538</v>
      </c>
      <c r="CR41" s="39">
        <f t="shared" ca="1" si="49"/>
        <v>2528.0098224982135</v>
      </c>
      <c r="CS41" s="39">
        <f t="shared" ca="1" si="49"/>
        <v>2481.4351090545551</v>
      </c>
      <c r="CT41" s="39">
        <f t="shared" ca="1" si="49"/>
        <v>2435.7184634526648</v>
      </c>
      <c r="CU41" s="39">
        <f t="shared" ca="1" si="49"/>
        <v>2390.8440771052929</v>
      </c>
      <c r="CV41" s="39">
        <f t="shared" ca="1" si="49"/>
        <v>2446.7964326742258</v>
      </c>
      <c r="CW41" s="39">
        <f t="shared" ca="1" si="49"/>
        <v>2401.7179516918413</v>
      </c>
      <c r="CX41" s="39">
        <f t="shared" ca="1" si="49"/>
        <v>2357.4699727571724</v>
      </c>
      <c r="CY41" s="39">
        <f t="shared" ca="1" si="49"/>
        <v>2314.0371951405532</v>
      </c>
      <c r="CZ41" s="39">
        <f t="shared" ca="1" si="49"/>
        <v>2271.4046000048538</v>
      </c>
      <c r="DA41" s="39">
        <f t="shared" ca="1" si="49"/>
        <v>2229.5574452120413</v>
      </c>
      <c r="DB41" s="39">
        <f t="shared" ca="1" si="49"/>
        <v>2188.4812602254228</v>
      </c>
      <c r="DC41" s="39">
        <f t="shared" ca="1" si="49"/>
        <v>2148.1618411058053</v>
      </c>
      <c r="DD41" s="39">
        <f t="shared" ca="1" si="49"/>
        <v>2108.5852455998456</v>
      </c>
      <c r="DE41" s="39">
        <f t="shared" ca="1" si="49"/>
        <v>2069.7377883188888</v>
      </c>
      <c r="DF41" s="39">
        <f t="shared" ca="1" si="49"/>
        <v>2031.6060360066283</v>
      </c>
      <c r="DG41" s="39">
        <f t="shared" ca="1" si="49"/>
        <v>1994.1768028939543</v>
      </c>
      <c r="DH41" s="39">
        <f t="shared" ca="1" si="49"/>
        <v>2057.4371461393798</v>
      </c>
      <c r="DI41" s="39">
        <f t="shared" ca="1" si="49"/>
        <v>2019.5320143408474</v>
      </c>
      <c r="DJ41" s="39">
        <f t="shared" ca="1" si="49"/>
        <v>1982.3252266056365</v>
      </c>
      <c r="DK41" s="39">
        <f t="shared" ca="1" si="49"/>
        <v>1945.803917012759</v>
      </c>
      <c r="DL41" s="39">
        <f t="shared" ca="1" si="49"/>
        <v>1909.9554566761374</v>
      </c>
      <c r="DM41" s="39">
        <f t="shared" ca="1" si="49"/>
        <v>1874.7674493775996</v>
      </c>
      <c r="DN41" s="39">
        <f t="shared" ca="1" si="49"/>
        <v>1840.2277272803285</v>
      </c>
      <c r="DO41" s="39">
        <f t="shared" ca="1" si="49"/>
        <v>1806.3243467212856</v>
      </c>
      <c r="DP41" s="39">
        <f t="shared" ca="1" si="49"/>
        <v>1773.045584081151</v>
      </c>
      <c r="DQ41" s="39">
        <f t="shared" ca="1" si="49"/>
        <v>1740.3799317303553</v>
      </c>
      <c r="DR41" s="39">
        <f t="shared" ca="1" si="49"/>
        <v>1708.3160940497989</v>
      </c>
      <c r="DS41" s="39">
        <f t="shared" ca="1" si="49"/>
        <v>1676.8429835248833</v>
      </c>
      <c r="DT41" s="39">
        <f t="shared" ca="1" si="49"/>
        <v>1745.9497169115034</v>
      </c>
      <c r="DU41" s="39">
        <f t="shared" ca="1" si="49"/>
        <v>1713.7832644600526</v>
      </c>
      <c r="DV41" s="39">
        <f t="shared" ca="1" si="49"/>
        <v>1682.2094296844084</v>
      </c>
      <c r="DW41" s="39">
        <f t="shared" ca="1" si="49"/>
        <v>1651.2172945105244</v>
      </c>
      <c r="DX41" s="39">
        <f t="shared" ca="1" si="49"/>
        <v>1620.7961420131651</v>
      </c>
      <c r="DY41" s="39">
        <f t="shared" ca="1" si="49"/>
        <v>1590.935452710047</v>
      </c>
      <c r="DZ41" s="39">
        <f t="shared" ca="1" si="49"/>
        <v>1561.624900924254</v>
      </c>
      <c r="EA41" s="39">
        <f t="shared" ca="1" si="49"/>
        <v>1532.8543512136705</v>
      </c>
      <c r="EB41" s="39">
        <f t="shared" ca="1" si="49"/>
        <v>1504.6138548661957</v>
      </c>
      <c r="EC41" s="39">
        <f t="shared" ca="1" si="49"/>
        <v>1476.893646459529</v>
      </c>
      <c r="ED41" s="39">
        <f t="shared" ca="1" si="49"/>
        <v>1449.6841404843358</v>
      </c>
      <c r="EE41" s="39">
        <f t="shared" ca="1" si="49"/>
        <v>1422.9759280296266</v>
      </c>
      <c r="EF41" s="39">
        <f t="shared" ca="1" si="49"/>
        <v>1496.7597735292022</v>
      </c>
      <c r="EG41" s="39">
        <f t="shared" ref="EG41:GE41" ca="1" si="50">SUM(EG40)</f>
        <v>1469.1842645554168</v>
      </c>
      <c r="EH41" s="39">
        <f t="shared" ca="1" si="50"/>
        <v>1442.1167921474259</v>
      </c>
      <c r="EI41" s="39">
        <f t="shared" ca="1" si="50"/>
        <v>1415.5479965087368</v>
      </c>
      <c r="EJ41" s="39">
        <f t="shared" ca="1" si="50"/>
        <v>1389.4686902827873</v>
      </c>
      <c r="EK41" s="39">
        <f t="shared" ca="1" si="50"/>
        <v>1363.869855376005</v>
      </c>
      <c r="EL41" s="39">
        <f t="shared" ca="1" si="50"/>
        <v>-1867.9020833232703</v>
      </c>
      <c r="EM41" s="39">
        <f t="shared" ca="1" si="50"/>
        <v>0</v>
      </c>
      <c r="EN41" s="39">
        <f t="shared" ca="1" si="50"/>
        <v>0</v>
      </c>
      <c r="EO41" s="39">
        <f t="shared" ca="1" si="50"/>
        <v>0</v>
      </c>
      <c r="EP41" s="39">
        <f t="shared" ca="1" si="50"/>
        <v>0</v>
      </c>
      <c r="EQ41" s="39">
        <f t="shared" ca="1" si="50"/>
        <v>0</v>
      </c>
      <c r="ER41" s="39">
        <f t="shared" ca="1" si="50"/>
        <v>0</v>
      </c>
      <c r="ES41" s="39">
        <f t="shared" ca="1" si="50"/>
        <v>0</v>
      </c>
      <c r="ET41" s="39">
        <f t="shared" ca="1" si="50"/>
        <v>0</v>
      </c>
      <c r="EU41" s="39">
        <f t="shared" ca="1" si="50"/>
        <v>0</v>
      </c>
      <c r="EV41" s="39">
        <f t="shared" ca="1" si="50"/>
        <v>0</v>
      </c>
      <c r="EW41" s="39">
        <f t="shared" ca="1" si="50"/>
        <v>0</v>
      </c>
      <c r="EX41" s="39">
        <f t="shared" ca="1" si="50"/>
        <v>0</v>
      </c>
      <c r="EY41" s="39">
        <f t="shared" ca="1" si="50"/>
        <v>0</v>
      </c>
      <c r="EZ41" s="39">
        <f t="shared" ca="1" si="50"/>
        <v>0</v>
      </c>
      <c r="FA41" s="39">
        <f t="shared" ca="1" si="50"/>
        <v>0</v>
      </c>
      <c r="FB41" s="39">
        <f t="shared" ca="1" si="50"/>
        <v>0</v>
      </c>
      <c r="FC41" s="39">
        <f t="shared" ca="1" si="50"/>
        <v>0</v>
      </c>
      <c r="FD41" s="39">
        <f t="shared" ca="1" si="50"/>
        <v>0</v>
      </c>
      <c r="FE41" s="39">
        <f t="shared" ca="1" si="50"/>
        <v>0</v>
      </c>
      <c r="FF41" s="39">
        <f t="shared" ca="1" si="50"/>
        <v>0</v>
      </c>
      <c r="FG41" s="39">
        <f t="shared" ca="1" si="50"/>
        <v>0</v>
      </c>
      <c r="FH41" s="39">
        <f t="shared" ca="1" si="50"/>
        <v>0</v>
      </c>
      <c r="FI41" s="39">
        <f t="shared" ca="1" si="50"/>
        <v>0</v>
      </c>
      <c r="FJ41" s="39">
        <f t="shared" ca="1" si="50"/>
        <v>0</v>
      </c>
      <c r="FK41" s="39">
        <f t="shared" ca="1" si="50"/>
        <v>0</v>
      </c>
      <c r="FL41" s="39">
        <f t="shared" ca="1" si="50"/>
        <v>0</v>
      </c>
      <c r="FM41" s="39">
        <f t="shared" ca="1" si="50"/>
        <v>0</v>
      </c>
      <c r="FN41" s="39">
        <f t="shared" ca="1" si="50"/>
        <v>0</v>
      </c>
      <c r="FO41" s="39">
        <f t="shared" ca="1" si="50"/>
        <v>0</v>
      </c>
      <c r="FP41" s="39">
        <f t="shared" ca="1" si="50"/>
        <v>0</v>
      </c>
      <c r="FQ41" s="39">
        <f t="shared" ca="1" si="50"/>
        <v>0</v>
      </c>
      <c r="FR41" s="39">
        <f t="shared" ca="1" si="50"/>
        <v>0</v>
      </c>
      <c r="FS41" s="39">
        <f t="shared" ca="1" si="50"/>
        <v>0</v>
      </c>
      <c r="FT41" s="39">
        <f t="shared" ca="1" si="50"/>
        <v>0</v>
      </c>
      <c r="FU41" s="39">
        <f t="shared" ca="1" si="50"/>
        <v>0</v>
      </c>
      <c r="FV41" s="39">
        <f t="shared" ca="1" si="50"/>
        <v>0</v>
      </c>
      <c r="FW41" s="39">
        <f t="shared" ca="1" si="50"/>
        <v>0</v>
      </c>
      <c r="FX41" s="39">
        <f t="shared" ca="1" si="50"/>
        <v>0</v>
      </c>
      <c r="FY41" s="39">
        <f t="shared" ca="1" si="50"/>
        <v>0</v>
      </c>
      <c r="FZ41" s="39">
        <f t="shared" ca="1" si="50"/>
        <v>0</v>
      </c>
      <c r="GA41" s="39">
        <f t="shared" ca="1" si="50"/>
        <v>0</v>
      </c>
      <c r="GB41" s="39">
        <f t="shared" ca="1" si="50"/>
        <v>0</v>
      </c>
      <c r="GC41" s="39">
        <f t="shared" ca="1" si="50"/>
        <v>0</v>
      </c>
      <c r="GD41" s="39">
        <f t="shared" ca="1" si="50"/>
        <v>0</v>
      </c>
      <c r="GE41" s="39">
        <f t="shared" ca="1" si="50"/>
        <v>0</v>
      </c>
    </row>
    <row r="42" spans="1:187" ht="14.65" thickBot="1" x14ac:dyDescent="0.5">
      <c r="D42" s="31" t="s">
        <v>89</v>
      </c>
      <c r="E42" s="27"/>
      <c r="F42" s="27"/>
      <c r="G42" s="27"/>
      <c r="H42" s="40">
        <f ca="1">SUM(H41,H39)</f>
        <v>3264.9389671059416</v>
      </c>
      <c r="I42" s="40">
        <f t="shared" ref="I42:BT42" ca="1" si="51">SUM(I41,I39)</f>
        <v>3262.344999823767</v>
      </c>
      <c r="J42" s="40">
        <f t="shared" ca="1" si="51"/>
        <v>3260.7214182155503</v>
      </c>
      <c r="K42" s="40">
        <f t="shared" ca="1" si="51"/>
        <v>3349.5338177334643</v>
      </c>
      <c r="L42" s="40">
        <f t="shared" ca="1" si="51"/>
        <v>3347.7135824241295</v>
      </c>
      <c r="M42" s="40">
        <f t="shared" ca="1" si="51"/>
        <v>3349.2303346399922</v>
      </c>
      <c r="N42" s="40">
        <f t="shared" ca="1" si="51"/>
        <v>3350.805726114595</v>
      </c>
      <c r="O42" s="40">
        <f t="shared" ca="1" si="51"/>
        <v>3353.0197938378437</v>
      </c>
      <c r="P42" s="40">
        <f t="shared" ca="1" si="51"/>
        <v>3408.9905677475076</v>
      </c>
      <c r="Q42" s="40">
        <f t="shared" ca="1" si="51"/>
        <v>3411.9068784856054</v>
      </c>
      <c r="R42" s="40">
        <f t="shared" ca="1" si="51"/>
        <v>3416.4482664544171</v>
      </c>
      <c r="S42" s="40">
        <f t="shared" ca="1" si="51"/>
        <v>3421.9056668539415</v>
      </c>
      <c r="T42" s="40">
        <f t="shared" ca="1" si="51"/>
        <v>3426.9828381759385</v>
      </c>
      <c r="U42" s="40">
        <f t="shared" ca="1" si="51"/>
        <v>3434.0602649062607</v>
      </c>
      <c r="V42" s="40">
        <f t="shared" ca="1" si="51"/>
        <v>3441.200708078447</v>
      </c>
      <c r="W42" s="40">
        <f t="shared" ca="1" si="51"/>
        <v>3449.5922614732981</v>
      </c>
      <c r="X42" s="40">
        <f t="shared" ca="1" si="51"/>
        <v>3457.9504530354434</v>
      </c>
      <c r="Y42" s="40">
        <f t="shared" ca="1" si="51"/>
        <v>3467.4413021988394</v>
      </c>
      <c r="Z42" s="40">
        <f t="shared" ca="1" si="51"/>
        <v>3477.4097831361132</v>
      </c>
      <c r="AA42" s="40">
        <f t="shared" ca="1" si="51"/>
        <v>3487.2098800763051</v>
      </c>
      <c r="AB42" s="40">
        <f t="shared" ca="1" si="51"/>
        <v>3575.0966768315179</v>
      </c>
      <c r="AC42" s="40">
        <f t="shared" ca="1" si="51"/>
        <v>3583.4834035674244</v>
      </c>
      <c r="AD42" s="40">
        <f t="shared" ca="1" si="51"/>
        <v>3592.8652289604788</v>
      </c>
      <c r="AE42" s="40">
        <f t="shared" ca="1" si="51"/>
        <v>3602.6089942343683</v>
      </c>
      <c r="AF42" s="40">
        <f t="shared" ca="1" si="51"/>
        <v>3610.8840759984164</v>
      </c>
      <c r="AG42" s="40">
        <f t="shared" ca="1" si="51"/>
        <v>3621.26828815413</v>
      </c>
      <c r="AH42" s="40">
        <f t="shared" ca="1" si="51"/>
        <v>3631.3054109707978</v>
      </c>
      <c r="AI42" s="40">
        <f t="shared" ca="1" si="51"/>
        <v>3642.2072192874425</v>
      </c>
      <c r="AJ42" s="40">
        <f t="shared" ca="1" si="51"/>
        <v>3652.7564627226661</v>
      </c>
      <c r="AK42" s="40">
        <f t="shared" ca="1" si="51"/>
        <v>3664.1114278164187</v>
      </c>
      <c r="AL42" s="40">
        <f t="shared" ca="1" si="51"/>
        <v>3675.6659741588496</v>
      </c>
      <c r="AM42" s="40">
        <f t="shared" ca="1" si="51"/>
        <v>3686.8202041912687</v>
      </c>
      <c r="AN42" s="40">
        <f t="shared" ca="1" si="51"/>
        <v>3771.9148766043518</v>
      </c>
      <c r="AO42" s="40">
        <f t="shared" ca="1" si="51"/>
        <v>3781.4408603727015</v>
      </c>
      <c r="AP42" s="40">
        <f t="shared" ca="1" si="51"/>
        <v>3791.7362139873894</v>
      </c>
      <c r="AQ42" s="40">
        <f t="shared" ca="1" si="51"/>
        <v>3802.2072078089827</v>
      </c>
      <c r="AR42" s="40">
        <f t="shared" ca="1" si="51"/>
        <v>3811.1138251563129</v>
      </c>
      <c r="AS42" s="40">
        <f t="shared" ca="1" si="51"/>
        <v>3821.9198924367106</v>
      </c>
      <c r="AT42" s="40">
        <f t="shared" ca="1" si="51"/>
        <v>3832.2614364136016</v>
      </c>
      <c r="AU42" s="40">
        <f t="shared" ca="1" si="51"/>
        <v>3843.3244920697994</v>
      </c>
      <c r="AV42" s="40">
        <f t="shared" ca="1" si="51"/>
        <v>3853.9422931313611</v>
      </c>
      <c r="AW42" s="40">
        <f t="shared" ca="1" si="51"/>
        <v>3865.2463650993777</v>
      </c>
      <c r="AX42" s="40">
        <f t="shared" ca="1" si="51"/>
        <v>3876.6595394521687</v>
      </c>
      <c r="AY42" s="40">
        <f t="shared" ca="1" si="51"/>
        <v>3887.6098551523528</v>
      </c>
      <c r="AZ42" s="40">
        <f t="shared" ca="1" si="51"/>
        <v>3969.5829333973284</v>
      </c>
      <c r="BA42" s="40">
        <f t="shared" ca="1" si="51"/>
        <v>3978.8402651504384</v>
      </c>
      <c r="BB42" s="40">
        <f t="shared" ca="1" si="51"/>
        <v>3988.7827767958843</v>
      </c>
      <c r="BC42" s="40">
        <f t="shared" ca="1" si="51"/>
        <v>3998.8422709685938</v>
      </c>
      <c r="BD42" s="40">
        <f t="shared" ca="1" si="51"/>
        <v>4007.3408006024715</v>
      </c>
      <c r="BE42" s="40">
        <f t="shared" ca="1" si="51"/>
        <v>4017.6355184456916</v>
      </c>
      <c r="BF42" s="40">
        <f t="shared" ca="1" si="51"/>
        <v>4027.4432361360869</v>
      </c>
      <c r="BG42" s="40">
        <f t="shared" ca="1" si="51"/>
        <v>4037.9162742851968</v>
      </c>
      <c r="BH42" s="40">
        <f t="shared" ca="1" si="51"/>
        <v>4047.9294582986968</v>
      </c>
      <c r="BI42" s="40">
        <f t="shared" ca="1" si="51"/>
        <v>4058.5810877952886</v>
      </c>
      <c r="BJ42" s="40">
        <f t="shared" ca="1" si="51"/>
        <v>4069.3159064153842</v>
      </c>
      <c r="BK42" s="40">
        <f t="shared" ca="1" si="51"/>
        <v>4079.5834390754922</v>
      </c>
      <c r="BL42" s="40">
        <f t="shared" ca="1" si="51"/>
        <v>4817.2804485285897</v>
      </c>
      <c r="BM42" s="40">
        <f t="shared" ca="1" si="51"/>
        <v>4754.5375444297497</v>
      </c>
      <c r="BN42" s="40">
        <f t="shared" ca="1" si="51"/>
        <v>4693.7599761243537</v>
      </c>
      <c r="BO42" s="40">
        <f t="shared" ca="1" si="51"/>
        <v>4634.375702759472</v>
      </c>
      <c r="BP42" s="40">
        <f t="shared" ca="1" si="51"/>
        <v>4575.4407730832763</v>
      </c>
      <c r="BQ42" s="40">
        <f t="shared" ca="1" si="51"/>
        <v>4518.91806975895</v>
      </c>
      <c r="BR42" s="40">
        <f t="shared" ca="1" si="51"/>
        <v>4463.141229360268</v>
      </c>
      <c r="BS42" s="40">
        <f t="shared" ca="1" si="51"/>
        <v>4409.1825574398335</v>
      </c>
      <c r="BT42" s="40">
        <f t="shared" ca="1" si="51"/>
        <v>4355.9400980496703</v>
      </c>
      <c r="BU42" s="40">
        <f t="shared" ref="BU42:EF42" ca="1" si="52">SUM(BU41,BU39)</f>
        <v>4304.4574318762971</v>
      </c>
      <c r="BV42" s="40">
        <f t="shared" ca="1" si="52"/>
        <v>4254.1775292761859</v>
      </c>
      <c r="BW42" s="40">
        <f t="shared" ca="1" si="52"/>
        <v>4204.5482505392047</v>
      </c>
      <c r="BX42" s="40">
        <f t="shared" ca="1" si="52"/>
        <v>4224.1130895511424</v>
      </c>
      <c r="BY42" s="40">
        <f t="shared" ca="1" si="52"/>
        <v>4174.9518005363989</v>
      </c>
      <c r="BZ42" s="40">
        <f t="shared" ca="1" si="52"/>
        <v>4127.464063440364</v>
      </c>
      <c r="CA42" s="40">
        <f t="shared" ca="1" si="52"/>
        <v>4081.1017246480542</v>
      </c>
      <c r="CB42" s="40">
        <f t="shared" ca="1" si="52"/>
        <v>4034.2635749102201</v>
      </c>
      <c r="CC42" s="40">
        <f t="shared" ca="1" si="52"/>
        <v>3990.089698980029</v>
      </c>
      <c r="CD42" s="40">
        <f t="shared" ca="1" si="52"/>
        <v>3946.4277321120685</v>
      </c>
      <c r="CE42" s="40">
        <f t="shared" ca="1" si="52"/>
        <v>3904.3403839960838</v>
      </c>
      <c r="CF42" s="40">
        <f t="shared" ca="1" si="52"/>
        <v>3862.7594243909034</v>
      </c>
      <c r="CG42" s="40">
        <f t="shared" ca="1" si="52"/>
        <v>3822.6962671480342</v>
      </c>
      <c r="CH42" s="40">
        <f t="shared" ca="1" si="52"/>
        <v>3783.6162142733715</v>
      </c>
      <c r="CI42" s="40">
        <f t="shared" ca="1" si="52"/>
        <v>3744.9892833132881</v>
      </c>
      <c r="CJ42" s="40">
        <f t="shared" ca="1" si="52"/>
        <v>3772.7217534249385</v>
      </c>
      <c r="CK42" s="40">
        <f t="shared" ca="1" si="52"/>
        <v>3734.1434469125229</v>
      </c>
      <c r="CL42" s="40">
        <f t="shared" ca="1" si="52"/>
        <v>3697.0168134294513</v>
      </c>
      <c r="CM42" s="40">
        <f t="shared" ca="1" si="52"/>
        <v>3660.8155001637442</v>
      </c>
      <c r="CN42" s="40">
        <f t="shared" ca="1" si="52"/>
        <v>3624.0099743011119</v>
      </c>
      <c r="CO42" s="40">
        <f t="shared" ca="1" si="52"/>
        <v>3589.6233012777866</v>
      </c>
      <c r="CP42" s="40">
        <f t="shared" ca="1" si="52"/>
        <v>3555.577477008087</v>
      </c>
      <c r="CQ42" s="40">
        <f t="shared" ca="1" si="52"/>
        <v>3522.9029015144788</v>
      </c>
      <c r="CR42" s="40">
        <f t="shared" ca="1" si="52"/>
        <v>3490.5697794098446</v>
      </c>
      <c r="CS42" s="40">
        <f t="shared" ca="1" si="52"/>
        <v>3459.5583053112077</v>
      </c>
      <c r="CT42" s="40">
        <f t="shared" ca="1" si="52"/>
        <v>3429.3543888829377</v>
      </c>
      <c r="CU42" s="40">
        <f t="shared" ca="1" si="52"/>
        <v>3399.4484981553396</v>
      </c>
      <c r="CV42" s="40">
        <f t="shared" ca="1" si="52"/>
        <v>3433.2945120862382</v>
      </c>
      <c r="CW42" s="40">
        <f t="shared" ca="1" si="52"/>
        <v>3403.1021013974287</v>
      </c>
      <c r="CX42" s="40">
        <f t="shared" ca="1" si="52"/>
        <v>3374.181326523928</v>
      </c>
      <c r="CY42" s="40">
        <f t="shared" ca="1" si="52"/>
        <v>3346.0259882627142</v>
      </c>
      <c r="CZ42" s="40">
        <f t="shared" ca="1" si="52"/>
        <v>3317.1606392826989</v>
      </c>
      <c r="DA42" s="40">
        <f t="shared" ca="1" si="52"/>
        <v>3290.5086060218173</v>
      </c>
      <c r="DB42" s="40">
        <f t="shared" ca="1" si="52"/>
        <v>3264.0639687368976</v>
      </c>
      <c r="DC42" s="40">
        <f t="shared" ca="1" si="52"/>
        <v>3238.8249081408626</v>
      </c>
      <c r="DD42" s="40">
        <f t="shared" ca="1" si="52"/>
        <v>3213.7986043486567</v>
      </c>
      <c r="DE42" s="40">
        <f t="shared" ca="1" si="52"/>
        <v>3189.9341196529313</v>
      </c>
      <c r="DF42" s="40">
        <f t="shared" ca="1" si="52"/>
        <v>3166.7369277732059</v>
      </c>
      <c r="DG42" s="40">
        <f t="shared" ca="1" si="52"/>
        <v>3143.716918189165</v>
      </c>
      <c r="DH42" s="40">
        <f t="shared" ca="1" si="52"/>
        <v>3181.9810045203894</v>
      </c>
      <c r="DI42" s="40">
        <f t="shared" ca="1" si="52"/>
        <v>3158.4066914771956</v>
      </c>
      <c r="DJ42" s="40">
        <f t="shared" ca="1" si="52"/>
        <v>3135.9571053148193</v>
      </c>
      <c r="DK42" s="40">
        <f t="shared" ca="1" si="52"/>
        <v>3114.1452195963252</v>
      </c>
      <c r="DL42" s="40">
        <f t="shared" ca="1" si="52"/>
        <v>3092.0330160570402</v>
      </c>
      <c r="DM42" s="40">
        <f t="shared" ca="1" si="52"/>
        <v>3071.4834045153193</v>
      </c>
      <c r="DN42" s="40">
        <f t="shared" ca="1" si="52"/>
        <v>3051.0520491370103</v>
      </c>
      <c r="DO42" s="40">
        <f t="shared" ca="1" si="52"/>
        <v>3031.6846424962878</v>
      </c>
      <c r="DP42" s="40">
        <f t="shared" ca="1" si="52"/>
        <v>3012.4297081171962</v>
      </c>
      <c r="DQ42" s="40">
        <f t="shared" ca="1" si="52"/>
        <v>2994.2064046918217</v>
      </c>
      <c r="DR42" s="40">
        <f t="shared" ca="1" si="52"/>
        <v>2976.5383555380031</v>
      </c>
      <c r="DS42" s="40">
        <f t="shared" ca="1" si="52"/>
        <v>2958.9534687062596</v>
      </c>
      <c r="DT42" s="40">
        <f t="shared" ca="1" si="52"/>
        <v>3000.3690816823505</v>
      </c>
      <c r="DU42" s="40">
        <f t="shared" ca="1" si="52"/>
        <v>2982.0159983176563</v>
      </c>
      <c r="DV42" s="40">
        <f t="shared" ca="1" si="52"/>
        <v>2964.6678161414629</v>
      </c>
      <c r="DW42" s="40">
        <f t="shared" ca="1" si="52"/>
        <v>2947.8553171039466</v>
      </c>
      <c r="DX42" s="40">
        <f t="shared" ca="1" si="52"/>
        <v>2930.1902843571283</v>
      </c>
      <c r="DY42" s="40">
        <f t="shared" ca="1" si="52"/>
        <v>2914.4175864734825</v>
      </c>
      <c r="DZ42" s="40">
        <f t="shared" ca="1" si="52"/>
        <v>2898.6693384169698</v>
      </c>
      <c r="EA42" s="40">
        <f t="shared" ca="1" si="52"/>
        <v>2883.8800087217123</v>
      </c>
      <c r="EB42" s="40">
        <f t="shared" ca="1" si="52"/>
        <v>2869.1269484835284</v>
      </c>
      <c r="EC42" s="40">
        <f t="shared" ca="1" si="52"/>
        <v>2855.2976547334438</v>
      </c>
      <c r="ED42" s="40">
        <f t="shared" ca="1" si="52"/>
        <v>2841.9341393234486</v>
      </c>
      <c r="EE42" s="40">
        <f t="shared" ca="1" si="52"/>
        <v>2828.5825788613633</v>
      </c>
      <c r="EF42" s="40">
        <f t="shared" ca="1" si="52"/>
        <v>2871.9236620394122</v>
      </c>
      <c r="EG42" s="40">
        <f t="shared" ref="EG42:GE42" ca="1" si="53">SUM(EG41,EG39)</f>
        <v>2857.6330885721609</v>
      </c>
      <c r="EH42" s="40">
        <f t="shared" ca="1" si="53"/>
        <v>2844.2478652147147</v>
      </c>
      <c r="EI42" s="40">
        <f t="shared" ca="1" si="53"/>
        <v>2831.3168642843975</v>
      </c>
      <c r="EJ42" s="40">
        <f t="shared" ca="1" si="53"/>
        <v>2817.5171542879557</v>
      </c>
      <c r="EK42" s="40">
        <f t="shared" ca="1" si="53"/>
        <v>2805.4831226033148</v>
      </c>
      <c r="EL42" s="40">
        <f t="shared" ca="1" si="53"/>
        <v>-1427.2154687254076</v>
      </c>
      <c r="EM42" s="40">
        <f t="shared" ca="1" si="53"/>
        <v>0</v>
      </c>
      <c r="EN42" s="40">
        <f t="shared" ca="1" si="53"/>
        <v>0</v>
      </c>
      <c r="EO42" s="40">
        <f t="shared" ca="1" si="53"/>
        <v>0</v>
      </c>
      <c r="EP42" s="40">
        <f t="shared" ca="1" si="53"/>
        <v>0</v>
      </c>
      <c r="EQ42" s="40">
        <f t="shared" ca="1" si="53"/>
        <v>0</v>
      </c>
      <c r="ER42" s="40">
        <f t="shared" ca="1" si="53"/>
        <v>0</v>
      </c>
      <c r="ES42" s="40">
        <f t="shared" ca="1" si="53"/>
        <v>0</v>
      </c>
      <c r="ET42" s="40">
        <f t="shared" ca="1" si="53"/>
        <v>0</v>
      </c>
      <c r="EU42" s="40">
        <f t="shared" ca="1" si="53"/>
        <v>0</v>
      </c>
      <c r="EV42" s="40">
        <f t="shared" ca="1" si="53"/>
        <v>0</v>
      </c>
      <c r="EW42" s="40">
        <f t="shared" ca="1" si="53"/>
        <v>0</v>
      </c>
      <c r="EX42" s="40">
        <f t="shared" ca="1" si="53"/>
        <v>0</v>
      </c>
      <c r="EY42" s="40">
        <f t="shared" ca="1" si="53"/>
        <v>0</v>
      </c>
      <c r="EZ42" s="40">
        <f t="shared" ca="1" si="53"/>
        <v>0</v>
      </c>
      <c r="FA42" s="40">
        <f t="shared" ca="1" si="53"/>
        <v>0</v>
      </c>
      <c r="FB42" s="40">
        <f t="shared" ca="1" si="53"/>
        <v>0</v>
      </c>
      <c r="FC42" s="40">
        <f t="shared" ca="1" si="53"/>
        <v>0</v>
      </c>
      <c r="FD42" s="40">
        <f t="shared" ca="1" si="53"/>
        <v>0</v>
      </c>
      <c r="FE42" s="40">
        <f t="shared" ca="1" si="53"/>
        <v>0</v>
      </c>
      <c r="FF42" s="40">
        <f t="shared" ca="1" si="53"/>
        <v>0</v>
      </c>
      <c r="FG42" s="40">
        <f t="shared" ca="1" si="53"/>
        <v>0</v>
      </c>
      <c r="FH42" s="40">
        <f t="shared" ca="1" si="53"/>
        <v>0</v>
      </c>
      <c r="FI42" s="40">
        <f t="shared" ca="1" si="53"/>
        <v>0</v>
      </c>
      <c r="FJ42" s="40">
        <f t="shared" ca="1" si="53"/>
        <v>0</v>
      </c>
      <c r="FK42" s="40">
        <f t="shared" ca="1" si="53"/>
        <v>0</v>
      </c>
      <c r="FL42" s="40">
        <f t="shared" ca="1" si="53"/>
        <v>0</v>
      </c>
      <c r="FM42" s="40">
        <f t="shared" ca="1" si="53"/>
        <v>0</v>
      </c>
      <c r="FN42" s="40">
        <f t="shared" ca="1" si="53"/>
        <v>0</v>
      </c>
      <c r="FO42" s="40">
        <f t="shared" ca="1" si="53"/>
        <v>0</v>
      </c>
      <c r="FP42" s="40">
        <f t="shared" ca="1" si="53"/>
        <v>0</v>
      </c>
      <c r="FQ42" s="40">
        <f t="shared" ca="1" si="53"/>
        <v>0</v>
      </c>
      <c r="FR42" s="40">
        <f t="shared" ca="1" si="53"/>
        <v>0</v>
      </c>
      <c r="FS42" s="40">
        <f t="shared" ca="1" si="53"/>
        <v>0</v>
      </c>
      <c r="FT42" s="40">
        <f t="shared" ca="1" si="53"/>
        <v>0</v>
      </c>
      <c r="FU42" s="40">
        <f t="shared" ca="1" si="53"/>
        <v>0</v>
      </c>
      <c r="FV42" s="40">
        <f t="shared" ca="1" si="53"/>
        <v>0</v>
      </c>
      <c r="FW42" s="40">
        <f t="shared" ca="1" si="53"/>
        <v>0</v>
      </c>
      <c r="FX42" s="40">
        <f t="shared" ca="1" si="53"/>
        <v>0</v>
      </c>
      <c r="FY42" s="40">
        <f t="shared" ca="1" si="53"/>
        <v>0</v>
      </c>
      <c r="FZ42" s="40">
        <f t="shared" ca="1" si="53"/>
        <v>0</v>
      </c>
      <c r="GA42" s="40">
        <f t="shared" ca="1" si="53"/>
        <v>0</v>
      </c>
      <c r="GB42" s="40">
        <f t="shared" ca="1" si="53"/>
        <v>0</v>
      </c>
      <c r="GC42" s="40">
        <f t="shared" ca="1" si="53"/>
        <v>0</v>
      </c>
      <c r="GD42" s="40">
        <f t="shared" ca="1" si="53"/>
        <v>0</v>
      </c>
      <c r="GE42" s="40">
        <f t="shared" ca="1" si="53"/>
        <v>0</v>
      </c>
    </row>
    <row r="43" spans="1:187" ht="14.65" thickTop="1" x14ac:dyDescent="0.45"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H43" s="35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EY43" s="35"/>
      <c r="EZ43" s="35"/>
      <c r="FA43" s="35"/>
      <c r="FB43" s="35"/>
      <c r="FC43" s="35"/>
      <c r="FD43" s="35"/>
      <c r="FE43" s="35"/>
      <c r="FF43" s="35"/>
      <c r="FG43" s="35"/>
      <c r="FH43" s="35"/>
      <c r="FI43" s="35"/>
      <c r="FJ43" s="35"/>
      <c r="FK43" s="35"/>
      <c r="FL43" s="35"/>
      <c r="FM43" s="35"/>
      <c r="FN43" s="35"/>
      <c r="FO43" s="35"/>
      <c r="FP43" s="35"/>
      <c r="FQ43" s="35"/>
      <c r="FR43" s="35"/>
      <c r="FS43" s="35"/>
      <c r="FT43" s="35"/>
      <c r="FU43" s="35"/>
      <c r="FV43" s="35"/>
      <c r="FW43" s="35"/>
      <c r="FX43" s="35"/>
      <c r="FY43" s="35"/>
      <c r="FZ43" s="35"/>
      <c r="GA43" s="35"/>
      <c r="GB43" s="35"/>
      <c r="GC43" s="35"/>
      <c r="GD43" s="35"/>
      <c r="GE43" s="35"/>
    </row>
    <row r="44" spans="1:187" x14ac:dyDescent="0.45">
      <c r="D44" s="1" t="s">
        <v>90</v>
      </c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35"/>
      <c r="FI44" s="35"/>
      <c r="FJ44" s="35"/>
      <c r="FK44" s="35"/>
      <c r="FL44" s="35"/>
      <c r="FM44" s="35"/>
      <c r="FN44" s="35"/>
      <c r="FO44" s="35"/>
      <c r="FP44" s="35"/>
      <c r="FQ44" s="35"/>
      <c r="FR44" s="35"/>
      <c r="FS44" s="35"/>
      <c r="FT44" s="35"/>
      <c r="FU44" s="35"/>
      <c r="FV44" s="35"/>
      <c r="FW44" s="35"/>
      <c r="FX44" s="35"/>
      <c r="FY44" s="35"/>
      <c r="FZ44" s="35"/>
      <c r="GA44" s="35"/>
      <c r="GB44" s="35"/>
      <c r="GC44" s="35"/>
      <c r="GD44" s="35"/>
      <c r="GE44" s="35"/>
    </row>
    <row r="45" spans="1:187" x14ac:dyDescent="0.45">
      <c r="D45" s="10" t="s">
        <v>84</v>
      </c>
      <c r="H45" s="35">
        <f ca="1">Assumptions!$G$20/'Monthly Model'!H$5*'Monthly Model'!H$11</f>
        <v>125</v>
      </c>
      <c r="I45" s="35">
        <f ca="1">Assumptions!$G$20/'Monthly Model'!I$5*'Monthly Model'!I$11</f>
        <v>124.76714140908804</v>
      </c>
      <c r="J45" s="35">
        <f ca="1">Assumptions!$G$20/'Monthly Model'!J$5*'Monthly Model'!J$11</f>
        <v>124.50154842334129</v>
      </c>
      <c r="K45" s="35">
        <f ca="1">Assumptions!$G$20/'Monthly Model'!K$5*'Monthly Model'!K$11</f>
        <v>124.25306849304607</v>
      </c>
      <c r="L45" s="35">
        <f ca="1">Assumptions!$G$20/'Monthly Model'!L$5*'Monthly Model'!L$11</f>
        <v>124.00508447847676</v>
      </c>
      <c r="M45" s="35">
        <f ca="1">Assumptions!$G$20/'Monthly Model'!M$5*'Monthly Model'!M$11</f>
        <v>123.75759538988571</v>
      </c>
      <c r="N45" s="35">
        <f ca="1">Assumptions!$G$20/'Monthly Model'!N$5*'Monthly Model'!N$11</f>
        <v>123.51060023950077</v>
      </c>
      <c r="O45" s="35">
        <f ca="1">Assumptions!$G$20/'Monthly Model'!O$5*'Monthly Model'!O$11</f>
        <v>123.26409804152107</v>
      </c>
      <c r="P45" s="35">
        <f ca="1">Assumptions!$G$20/'Monthly Model'!P$5*'Monthly Model'!P$11</f>
        <v>123.01808781211322</v>
      </c>
      <c r="Q45" s="35">
        <f ca="1">Assumptions!$G$20/'Monthly Model'!Q$5*'Monthly Model'!Q$11</f>
        <v>122.77256856940737</v>
      </c>
      <c r="R45" s="35">
        <f ca="1">Assumptions!$G$20/'Monthly Model'!R$5*'Monthly Model'!R$11</f>
        <v>122.52753933349329</v>
      </c>
      <c r="S45" s="35">
        <f ca="1">Assumptions!$G$20/'Monthly Model'!S$5*'Monthly Model'!S$11</f>
        <v>122.28299912641644</v>
      </c>
      <c r="T45" s="35">
        <f ca="1">Assumptions!$G$20/'Monthly Model'!T$5*'Monthly Model'!T$11</f>
        <v>122.03894697217414</v>
      </c>
      <c r="U45" s="35">
        <f ca="1">Assumptions!$G$20/'Monthly Model'!U$5*'Monthly Model'!U$11</f>
        <v>121.80349289545239</v>
      </c>
      <c r="V45" s="35">
        <f ca="1">Assumptions!$G$20/'Monthly Model'!V$5*'Monthly Model'!V$11</f>
        <v>121.55230292791776</v>
      </c>
      <c r="W45" s="35">
        <f ca="1">Assumptions!$G$20/'Monthly Model'!W$5*'Monthly Model'!W$11</f>
        <v>121.30970909562215</v>
      </c>
      <c r="X45" s="35">
        <f ca="1">Assumptions!$G$20/'Monthly Model'!X$5*'Monthly Model'!X$11</f>
        <v>121.06759943159041</v>
      </c>
      <c r="Y45" s="35">
        <f ca="1">Assumptions!$G$20/'Monthly Model'!Y$5*'Monthly Model'!Y$11</f>
        <v>120.82597296952036</v>
      </c>
      <c r="Z45" s="35">
        <f ca="1">Assumptions!$G$20/'Monthly Model'!Z$5*'Monthly Model'!Z$11</f>
        <v>120.58482874503868</v>
      </c>
      <c r="AA45" s="35">
        <f ca="1">Assumptions!$G$20/'Monthly Model'!AA$5*'Monthly Model'!AA$11</f>
        <v>120.34416579569654</v>
      </c>
      <c r="AB45" s="35">
        <f ca="1">Assumptions!$G$20/'Monthly Model'!AB$5*'Monthly Model'!AB$11</f>
        <v>120.10398316096598</v>
      </c>
      <c r="AC45" s="35">
        <f ca="1">Assumptions!$G$20/'Monthly Model'!AC$5*'Monthly Model'!AC$11</f>
        <v>119.86427988223616</v>
      </c>
      <c r="AD45" s="35">
        <f ca="1">Assumptions!$G$20/'Monthly Model'!AD$5*'Monthly Model'!AD$11</f>
        <v>119.62505500280936</v>
      </c>
      <c r="AE45" s="35">
        <f ca="1">Assumptions!$G$20/'Monthly Model'!AE$5*'Monthly Model'!AE$11</f>
        <v>119.38630756789726</v>
      </c>
      <c r="AF45" s="35">
        <f ca="1">Assumptions!$G$20/'Monthly Model'!AF$5*'Monthly Model'!AF$11</f>
        <v>119.14803662461708</v>
      </c>
      <c r="AG45" s="35">
        <f ca="1">Assumptions!$G$20/'Monthly Model'!AG$5*'Monthly Model'!AG$11</f>
        <v>118.92607947327035</v>
      </c>
      <c r="AH45" s="35">
        <f ca="1">Assumptions!$G$20/'Monthly Model'!AH$5*'Monthly Model'!AH$11</f>
        <v>118.67292041092642</v>
      </c>
      <c r="AI45" s="35">
        <f ca="1">Assumptions!$G$20/'Monthly Model'!AI$5*'Monthly Model'!AI$11</f>
        <v>118.43607324424404</v>
      </c>
      <c r="AJ45" s="35">
        <f ca="1">Assumptions!$G$20/'Monthly Model'!AJ$5*'Monthly Model'!AJ$11</f>
        <v>118.19969877664226</v>
      </c>
      <c r="AK45" s="35">
        <f ca="1">Assumptions!$G$20/'Monthly Model'!AK$5*'Monthly Model'!AK$11</f>
        <v>117.96379606470914</v>
      </c>
      <c r="AL45" s="35">
        <f ca="1">Assumptions!$G$20/'Monthly Model'!AL$5*'Monthly Model'!AL$11</f>
        <v>117.72836416691581</v>
      </c>
      <c r="AM45" s="35">
        <f ca="1">Assumptions!$G$20/'Monthly Model'!AM$5*'Monthly Model'!AM$11</f>
        <v>117.49340214361233</v>
      </c>
      <c r="AN45" s="35">
        <f ca="1">Assumptions!$G$20/'Monthly Model'!AN$5*'Monthly Model'!AN$11</f>
        <v>117.25890905702418</v>
      </c>
      <c r="AO45" s="35">
        <f ca="1">Assumptions!$G$20/'Monthly Model'!AO$5*'Monthly Model'!AO$11</f>
        <v>117.02488397124849</v>
      </c>
      <c r="AP45" s="35">
        <f ca="1">Assumptions!$G$20/'Monthly Model'!AP$5*'Monthly Model'!AP$11</f>
        <v>116.79132595225012</v>
      </c>
      <c r="AQ45" s="35">
        <f ca="1">Assumptions!$G$20/'Monthly Model'!AQ$5*'Monthly Model'!AQ$11</f>
        <v>116.55823406785829</v>
      </c>
      <c r="AR45" s="35">
        <f ca="1">Assumptions!$G$20/'Monthly Model'!AR$5*'Monthly Model'!AR$11</f>
        <v>116.32560738776246</v>
      </c>
      <c r="AS45" s="35">
        <f ca="1">Assumptions!$G$20/'Monthly Model'!AS$5*'Monthly Model'!AS$11</f>
        <v>116.10890805157609</v>
      </c>
      <c r="AT45" s="35">
        <f ca="1">Assumptions!$G$20/'Monthly Model'!AT$5*'Monthly Model'!AT$11</f>
        <v>115.86174592849673</v>
      </c>
      <c r="AU45" s="35">
        <f ca="1">Assumptions!$G$20/'Monthly Model'!AU$5*'Monthly Model'!AU$11</f>
        <v>115.63050929797468</v>
      </c>
      <c r="AV45" s="35">
        <f ca="1">Assumptions!$G$20/'Monthly Model'!AV$5*'Monthly Model'!AV$11</f>
        <v>115.3997341690368</v>
      </c>
      <c r="AW45" s="35">
        <f ca="1">Assumptions!$G$20/'Monthly Model'!AW$5*'Monthly Model'!AW$11</f>
        <v>115.16941962061922</v>
      </c>
      <c r="AX45" s="35">
        <f ca="1">Assumptions!$G$20/'Monthly Model'!AX$5*'Monthly Model'!AX$11</f>
        <v>114.93956473349638</v>
      </c>
      <c r="AY45" s="35">
        <f ca="1">Assumptions!$G$20/'Monthly Model'!AY$5*'Monthly Model'!AY$11</f>
        <v>114.71016859027712</v>
      </c>
      <c r="AZ45" s="35">
        <f ca="1">Assumptions!$G$20/'Monthly Model'!AZ$5*'Monthly Model'!AZ$11</f>
        <v>114.48123027540133</v>
      </c>
      <c r="BA45" s="35">
        <f ca="1">Assumptions!$G$20/'Monthly Model'!BA$5*'Monthly Model'!BA$11</f>
        <v>114.25274887513622</v>
      </c>
      <c r="BB45" s="35">
        <f ca="1">Assumptions!$G$20/'Monthly Model'!BB$5*'Monthly Model'!BB$11</f>
        <v>114.02472347757252</v>
      </c>
      <c r="BC45" s="35">
        <f ca="1">Assumptions!$G$20/'Monthly Model'!BC$5*'Monthly Model'!BC$11</f>
        <v>113.79715317262095</v>
      </c>
      <c r="BD45" s="35">
        <f ca="1">Assumptions!$G$20/'Monthly Model'!BD$5*'Monthly Model'!BD$11</f>
        <v>113.57003705200874</v>
      </c>
      <c r="BE45" s="35">
        <f ca="1">Assumptions!$G$20/'Monthly Model'!BE$5*'Monthly Model'!BE$11</f>
        <v>113.35847098162671</v>
      </c>
      <c r="BF45" s="35">
        <f ca="1">Assumptions!$G$20/'Monthly Model'!BF$5*'Monthly Model'!BF$11</f>
        <v>113.11716373977062</v>
      </c>
      <c r="BG45" s="35">
        <f ca="1">Assumptions!$G$20/'Monthly Model'!BG$5*'Monthly Model'!BG$11</f>
        <v>112.89140474064816</v>
      </c>
      <c r="BH45" s="35">
        <f ca="1">Assumptions!$G$20/'Monthly Model'!BH$5*'Monthly Model'!BH$11</f>
        <v>112.6660963108646</v>
      </c>
      <c r="BI45" s="35">
        <f ca="1">Assumptions!$G$20/'Monthly Model'!BI$5*'Monthly Model'!BI$11</f>
        <v>112.44123755117458</v>
      </c>
      <c r="BJ45" s="35">
        <f ca="1">Assumptions!$G$20/'Monthly Model'!BJ$5*'Monthly Model'!BJ$11</f>
        <v>112.21682756412753</v>
      </c>
      <c r="BK45" s="35">
        <f ca="1">Assumptions!$G$20/'Monthly Model'!BK$5*'Monthly Model'!BK$11</f>
        <v>111.99286545406387</v>
      </c>
      <c r="BL45" s="35">
        <f ca="1">Assumptions!$G$20/'Monthly Model'!BL$5*'Monthly Model'!BL$11</f>
        <v>111.7693503271117</v>
      </c>
      <c r="BM45" s="35">
        <f ca="1">Assumptions!$G$20/'Monthly Model'!BM$5*'Monthly Model'!BM$11</f>
        <v>111.54628129118304</v>
      </c>
      <c r="BN45" s="35">
        <f ca="1">Assumptions!$G$20/'Monthly Model'!BN$5*'Monthly Model'!BN$11</f>
        <v>111.32365745597033</v>
      </c>
      <c r="BO45" s="35">
        <f ca="1">Assumptions!$G$20/'Monthly Model'!BO$5*'Monthly Model'!BO$11</f>
        <v>111.10147793294296</v>
      </c>
      <c r="BP45" s="35">
        <f ca="1">Assumptions!$G$20/'Monthly Model'!BP$5*'Monthly Model'!BP$11</f>
        <v>110.87974183534357</v>
      </c>
      <c r="BQ45" s="35">
        <f ca="1">Assumptions!$G$20/'Monthly Model'!BQ$5*'Monthly Model'!BQ$11</f>
        <v>110.66581760960487</v>
      </c>
      <c r="BR45" s="35">
        <f ca="1">Assumptions!$G$20/'Monthly Model'!BR$5*'Monthly Model'!BR$11</f>
        <v>110.43759637824486</v>
      </c>
      <c r="BS45" s="35">
        <f ca="1">Assumptions!$G$20/'Monthly Model'!BS$5*'Monthly Model'!BS$11</f>
        <v>110.21718525406567</v>
      </c>
      <c r="BT45" s="35">
        <f ca="1">Assumptions!$G$20/'Monthly Model'!BT$5*'Monthly Model'!BT$11</f>
        <v>109.99721402594776</v>
      </c>
      <c r="BU45" s="35">
        <f ca="1">Assumptions!$G$20/'Monthly Model'!BU$5*'Monthly Model'!BU$11</f>
        <v>109.77768181594746</v>
      </c>
      <c r="BV45" s="35">
        <f ca="1">Assumptions!$G$20/'Monthly Model'!BV$5*'Monthly Model'!BV$11</f>
        <v>109.55858774787335</v>
      </c>
      <c r="BW45" s="35">
        <f ca="1">Assumptions!$G$20/'Monthly Model'!BW$5*'Monthly Model'!BW$11</f>
        <v>109.33993094728271</v>
      </c>
      <c r="BX45" s="35">
        <f ca="1">Assumptions!$G$20/'Monthly Model'!BX$5*'Monthly Model'!BX$11</f>
        <v>109.1217105414779</v>
      </c>
      <c r="BY45" s="35">
        <f ca="1">Assumptions!$G$20/'Monthly Model'!BY$5*'Monthly Model'!BY$11</f>
        <v>108.90392565950327</v>
      </c>
      <c r="BZ45" s="35">
        <f ca="1">Assumptions!$G$20/'Monthly Model'!BZ$5*'Monthly Model'!BZ$11</f>
        <v>108.68657543214115</v>
      </c>
      <c r="CA45" s="35">
        <f ca="1">Assumptions!$G$20/'Monthly Model'!CA$5*'Monthly Model'!CA$11</f>
        <v>108.46965899190882</v>
      </c>
      <c r="CB45" s="35">
        <f ca="1">Assumptions!$G$20/'Monthly Model'!CB$5*'Monthly Model'!CB$11</f>
        <v>108.25317547305482</v>
      </c>
      <c r="CC45" s="35">
        <f ca="1">Assumptions!$G$20/'Monthly Model'!CC$5*'Monthly Model'!CC$11</f>
        <v>108.05151401783561</v>
      </c>
      <c r="CD45" s="35">
        <f ca="1">Assumptions!$G$20/'Monthly Model'!CD$5*'Monthly Model'!CD$11</f>
        <v>107.82150374511197</v>
      </c>
      <c r="CE45" s="35">
        <f ca="1">Assumptions!$G$20/'Monthly Model'!CE$5*'Monthly Model'!CE$11</f>
        <v>107.60631381314572</v>
      </c>
      <c r="CF45" s="35">
        <f ca="1">Assumptions!$G$20/'Monthly Model'!CF$5*'Monthly Model'!CF$11</f>
        <v>107.39155335679625</v>
      </c>
      <c r="CG45" s="35">
        <f ca="1">Assumptions!$G$20/'Monthly Model'!CG$5*'Monthly Model'!CG$11</f>
        <v>107.17722151891699</v>
      </c>
      <c r="CH45" s="35">
        <f ca="1">Assumptions!$G$20/'Monthly Model'!CH$5*'Monthly Model'!CH$11</f>
        <v>106.96331744407206</v>
      </c>
      <c r="CI45" s="35">
        <f ca="1">Assumptions!$G$20/'Monthly Model'!CI$5*'Monthly Model'!CI$11</f>
        <v>106.74984027853291</v>
      </c>
      <c r="CJ45" s="35">
        <f ca="1">Assumptions!$G$20/'Monthly Model'!CJ$5*'Monthly Model'!CJ$11</f>
        <v>106.53678917027486</v>
      </c>
      <c r="CK45" s="35">
        <f ca="1">Assumptions!$G$20/'Monthly Model'!CK$5*'Monthly Model'!CK$11</f>
        <v>106.32416326897371</v>
      </c>
      <c r="CL45" s="35">
        <f ca="1">Assumptions!$G$20/'Monthly Model'!CL$5*'Monthly Model'!CL$11</f>
        <v>106.11196172600222</v>
      </c>
      <c r="CM45" s="35">
        <f ca="1">Assumptions!$G$20/'Monthly Model'!CM$5*'Monthly Model'!CM$11</f>
        <v>105.90018369442697</v>
      </c>
      <c r="CN45" s="35">
        <f ca="1">Assumptions!$G$20/'Monthly Model'!CN$5*'Monthly Model'!CN$11</f>
        <v>105.68882832900481</v>
      </c>
      <c r="CO45" s="35">
        <f ca="1">Assumptions!$G$20/'Monthly Model'!CO$5*'Monthly Model'!CO$11</f>
        <v>105.4919439158862</v>
      </c>
      <c r="CP45" s="35">
        <f ca="1">Assumptions!$G$20/'Monthly Model'!CP$5*'Monthly Model'!CP$11</f>
        <v>105.26738222407839</v>
      </c>
      <c r="CQ45" s="35">
        <f ca="1">Assumptions!$G$20/'Monthly Model'!CQ$5*'Monthly Model'!CQ$11</f>
        <v>105.05728980250896</v>
      </c>
      <c r="CR45" s="35">
        <f ca="1">Assumptions!$G$20/'Monthly Model'!CR$5*'Monthly Model'!CR$11</f>
        <v>104.84761668295576</v>
      </c>
      <c r="CS45" s="35">
        <f ca="1">Assumptions!$G$20/'Monthly Model'!CS$5*'Monthly Model'!CS$11</f>
        <v>104.63836202857657</v>
      </c>
      <c r="CT45" s="35">
        <f ca="1">Assumptions!$G$20/'Monthly Model'!CT$5*'Monthly Model'!CT$11</f>
        <v>104.42952500419949</v>
      </c>
      <c r="CU45" s="35">
        <f ca="1">Assumptions!$G$20/'Monthly Model'!CU$5*'Monthly Model'!CU$11</f>
        <v>104.22110477631952</v>
      </c>
      <c r="CV45" s="35">
        <f ca="1">Assumptions!$G$20/'Monthly Model'!CV$5*'Monthly Model'!CV$11</f>
        <v>104.01310051309497</v>
      </c>
      <c r="CW45" s="35">
        <f ca="1">Assumptions!$G$20/'Monthly Model'!CW$5*'Monthly Model'!CW$11</f>
        <v>103.80551138434456</v>
      </c>
      <c r="CX45" s="35">
        <f ca="1">Assumptions!$G$20/'Monthly Model'!CX$5*'Monthly Model'!CX$11</f>
        <v>103.59833656154366</v>
      </c>
      <c r="CY45" s="35">
        <f ca="1">Assumptions!$G$20/'Monthly Model'!CY$5*'Monthly Model'!CY$11</f>
        <v>103.39157521782141</v>
      </c>
      <c r="CZ45" s="35">
        <f ca="1">Assumptions!$G$20/'Monthly Model'!CZ$5*'Monthly Model'!CZ$11</f>
        <v>103.1852265279571</v>
      </c>
      <c r="DA45" s="35">
        <f ca="1">Assumptions!$G$20/'Monthly Model'!DA$5*'Monthly Model'!DA$11</f>
        <v>102.99300599633922</v>
      </c>
      <c r="DB45" s="35">
        <f ca="1">Assumptions!$G$20/'Monthly Model'!DB$5*'Monthly Model'!DB$11</f>
        <v>102.77376381715111</v>
      </c>
      <c r="DC45" s="35">
        <f ca="1">Assumptions!$G$20/'Monthly Model'!DC$5*'Monthly Model'!DC$11</f>
        <v>102.5686481539898</v>
      </c>
      <c r="DD45" s="35">
        <f ca="1">Assumptions!$G$20/'Monthly Model'!DD$5*'Monthly Model'!DD$11</f>
        <v>102.36394186024063</v>
      </c>
      <c r="DE45" s="35">
        <f ca="1">Assumptions!$G$20/'Monthly Model'!DE$5*'Monthly Model'!DE$11</f>
        <v>102.15964411888493</v>
      </c>
      <c r="DF45" s="35">
        <f ca="1">Assumptions!$G$20/'Monthly Model'!DF$5*'Monthly Model'!DF$11</f>
        <v>101.95575411453468</v>
      </c>
      <c r="DG45" s="35">
        <f ca="1">Assumptions!$G$20/'Monthly Model'!DG$5*'Monthly Model'!DG$11</f>
        <v>101.75227103342931</v>
      </c>
      <c r="DH45" s="35">
        <f ca="1">Assumptions!$G$20/'Monthly Model'!DH$5*'Monthly Model'!DH$11</f>
        <v>101.54919406343217</v>
      </c>
      <c r="DI45" s="35">
        <f ca="1">Assumptions!$G$20/'Monthly Model'!DI$5*'Monthly Model'!DI$11</f>
        <v>101.34652239402757</v>
      </c>
      <c r="DJ45" s="35">
        <f ca="1">Assumptions!$G$20/'Monthly Model'!DJ$5*'Monthly Model'!DJ$11</f>
        <v>101.14425521631743</v>
      </c>
      <c r="DK45" s="35">
        <f ca="1">Assumptions!$G$20/'Monthly Model'!DK$5*'Monthly Model'!DK$11</f>
        <v>100.94239172301809</v>
      </c>
      <c r="DL45" s="35">
        <f ca="1">Assumptions!$G$20/'Monthly Model'!DL$5*'Monthly Model'!DL$11</f>
        <v>100.74093110845705</v>
      </c>
      <c r="DM45" s="35">
        <f ca="1">Assumptions!$G$20/'Monthly Model'!DM$5*'Monthly Model'!DM$11</f>
        <v>100.54656805050935</v>
      </c>
      <c r="DN45" s="35">
        <f ca="1">Assumptions!$G$20/'Monthly Model'!DN$5*'Monthly Model'!DN$11</f>
        <v>100.33921530089644</v>
      </c>
      <c r="DO45" s="35">
        <f ca="1">Assumptions!$G$20/'Monthly Model'!DO$5*'Monthly Model'!DO$11</f>
        <v>100.1389585045788</v>
      </c>
      <c r="DP45" s="35">
        <f ca="1">Assumptions!$G$20/'Monthly Model'!DP$5*'Monthly Model'!DP$11</f>
        <v>99.939101380357002</v>
      </c>
      <c r="DQ45" s="35">
        <f ca="1">Assumptions!$G$20/'Monthly Model'!DQ$5*'Monthly Model'!DQ$11</f>
        <v>99.73964313056625</v>
      </c>
      <c r="DR45" s="35">
        <f ca="1">Assumptions!$G$20/'Monthly Model'!DR$5*'Monthly Model'!DR$11</f>
        <v>99.540582959133801</v>
      </c>
      <c r="DS45" s="35">
        <f ca="1">Assumptions!$G$20/'Monthly Model'!DS$5*'Monthly Model'!DS$11</f>
        <v>99.341920071575757</v>
      </c>
      <c r="DT45" s="35">
        <f ca="1">Assumptions!$G$20/'Monthly Model'!DT$5*'Monthly Model'!DT$11</f>
        <v>99.143653674993743</v>
      </c>
      <c r="DU45" s="35">
        <f ca="1">Assumptions!$G$20/'Monthly Model'!DU$5*'Monthly Model'!DU$11</f>
        <v>98.945782978071918</v>
      </c>
      <c r="DV45" s="35">
        <f ca="1">Assumptions!$G$20/'Monthly Model'!DV$5*'Monthly Model'!DV$11</f>
        <v>98.748307191073692</v>
      </c>
      <c r="DW45" s="35">
        <f ca="1">Assumptions!$G$20/'Monthly Model'!DW$5*'Monthly Model'!DW$11</f>
        <v>98.551225525838674</v>
      </c>
      <c r="DX45" s="35">
        <f ca="1">Assumptions!$G$20/'Monthly Model'!DX$5*'Monthly Model'!DX$11</f>
        <v>98.354537195779542</v>
      </c>
      <c r="DY45" s="35">
        <f ca="1">Assumptions!$G$20/'Monthly Model'!DY$5*'Monthly Model'!DY$11</f>
        <v>98.171315604249855</v>
      </c>
      <c r="DZ45" s="35">
        <f ca="1">Assumptions!$G$20/'Monthly Model'!DZ$5*'Monthly Model'!DZ$11</f>
        <v>97.962337402685321</v>
      </c>
      <c r="EA45" s="35">
        <f ca="1">Assumptions!$G$20/'Monthly Model'!EA$5*'Monthly Model'!EA$11</f>
        <v>97.766824374312307</v>
      </c>
      <c r="EB45" s="35">
        <f ca="1">Assumptions!$G$20/'Monthly Model'!EB$5*'Monthly Model'!EB$11</f>
        <v>97.571701550432991</v>
      </c>
      <c r="EC45" s="35">
        <f ca="1">Assumptions!$G$20/'Monthly Model'!EC$5*'Monthly Model'!EC$11</f>
        <v>97.376968152277968</v>
      </c>
      <c r="ED45" s="35">
        <f ca="1">Assumptions!$G$20/'Monthly Model'!ED$5*'Monthly Model'!ED$11</f>
        <v>97.18262340263226</v>
      </c>
      <c r="EE45" s="35">
        <f ca="1">Assumptions!$G$20/'Monthly Model'!EE$5*'Monthly Model'!EE$11</f>
        <v>96.988666525831974</v>
      </c>
      <c r="EF45" s="35">
        <f ca="1">Assumptions!$G$20/'Monthly Model'!EF$5*'Monthly Model'!EF$11</f>
        <v>96.795096747761278</v>
      </c>
      <c r="EG45" s="35">
        <f ca="1">Assumptions!$G$20/'Monthly Model'!EG$5*'Monthly Model'!EG$11</f>
        <v>96.601913295849357</v>
      </c>
      <c r="EH45" s="35">
        <f ca="1">Assumptions!$G$20/'Monthly Model'!EH$5*'Monthly Model'!EH$11</f>
        <v>96.409115399067247</v>
      </c>
      <c r="EI45" s="35">
        <f ca="1">Assumptions!$G$20/'Monthly Model'!EI$5*'Monthly Model'!EI$11</f>
        <v>96.216702287924804</v>
      </c>
      <c r="EJ45" s="35">
        <f ca="1">Assumptions!$G$20/'Monthly Model'!EJ$5*'Monthly Model'!EJ$11</f>
        <v>96.024673194467752</v>
      </c>
      <c r="EK45" s="35">
        <f ca="1">Assumptions!$G$20/'Monthly Model'!EK$5*'Monthly Model'!EK$11</f>
        <v>95.845791833724959</v>
      </c>
      <c r="EL45" s="35">
        <f ca="1">Assumptions!$G$20/'Monthly Model'!EL$5*'Monthly Model'!EL$11</f>
        <v>95.641763996452383</v>
      </c>
      <c r="EM45" s="35">
        <f ca="1">Assumptions!$G$20/'Monthly Model'!EM$5*'Monthly Model'!EM$11</f>
        <v>0</v>
      </c>
      <c r="EN45" s="35">
        <f ca="1">Assumptions!$G$20/'Monthly Model'!EN$5*'Monthly Model'!EN$11</f>
        <v>0</v>
      </c>
      <c r="EO45" s="35">
        <f ca="1">Assumptions!$G$20/'Monthly Model'!EO$5*'Monthly Model'!EO$11</f>
        <v>0</v>
      </c>
      <c r="EP45" s="35">
        <f ca="1">Assumptions!$G$20/'Monthly Model'!EP$5*'Monthly Model'!EP$11</f>
        <v>0</v>
      </c>
      <c r="EQ45" s="35">
        <f ca="1">Assumptions!$G$20/'Monthly Model'!EQ$5*'Monthly Model'!EQ$11</f>
        <v>0</v>
      </c>
      <c r="ER45" s="35">
        <f ca="1">Assumptions!$G$20/'Monthly Model'!ER$5*'Monthly Model'!ER$11</f>
        <v>0</v>
      </c>
      <c r="ES45" s="35">
        <f ca="1">Assumptions!$G$20/'Monthly Model'!ES$5*'Monthly Model'!ES$11</f>
        <v>0</v>
      </c>
      <c r="ET45" s="35">
        <f ca="1">Assumptions!$G$20/'Monthly Model'!ET$5*'Monthly Model'!ET$11</f>
        <v>0</v>
      </c>
      <c r="EU45" s="35">
        <f ca="1">Assumptions!$G$20/'Monthly Model'!EU$5*'Monthly Model'!EU$11</f>
        <v>0</v>
      </c>
      <c r="EV45" s="35">
        <f ca="1">Assumptions!$G$20/'Monthly Model'!EV$5*'Monthly Model'!EV$11</f>
        <v>0</v>
      </c>
      <c r="EW45" s="35">
        <f ca="1">Assumptions!$G$20/'Monthly Model'!EW$5*'Monthly Model'!EW$11</f>
        <v>0</v>
      </c>
      <c r="EX45" s="35">
        <f ca="1">Assumptions!$G$20/'Monthly Model'!EX$5*'Monthly Model'!EX$11</f>
        <v>0</v>
      </c>
      <c r="EY45" s="35">
        <f ca="1">Assumptions!$G$20/'Monthly Model'!EY$5*'Monthly Model'!EY$11</f>
        <v>0</v>
      </c>
      <c r="EZ45" s="35">
        <f ca="1">Assumptions!$G$20/'Monthly Model'!EZ$5*'Monthly Model'!EZ$11</f>
        <v>0</v>
      </c>
      <c r="FA45" s="35">
        <f ca="1">Assumptions!$G$20/'Monthly Model'!FA$5*'Monthly Model'!FA$11</f>
        <v>0</v>
      </c>
      <c r="FB45" s="35">
        <f ca="1">Assumptions!$G$20/'Monthly Model'!FB$5*'Monthly Model'!FB$11</f>
        <v>0</v>
      </c>
      <c r="FC45" s="35">
        <f ca="1">Assumptions!$G$20/'Monthly Model'!FC$5*'Monthly Model'!FC$11</f>
        <v>0</v>
      </c>
      <c r="FD45" s="35">
        <f ca="1">Assumptions!$G$20/'Monthly Model'!FD$5*'Monthly Model'!FD$11</f>
        <v>0</v>
      </c>
      <c r="FE45" s="35">
        <f ca="1">Assumptions!$G$20/'Monthly Model'!FE$5*'Monthly Model'!FE$11</f>
        <v>0</v>
      </c>
      <c r="FF45" s="35">
        <f ca="1">Assumptions!$G$20/'Monthly Model'!FF$5*'Monthly Model'!FF$11</f>
        <v>0</v>
      </c>
      <c r="FG45" s="35">
        <f ca="1">Assumptions!$G$20/'Monthly Model'!FG$5*'Monthly Model'!FG$11</f>
        <v>0</v>
      </c>
      <c r="FH45" s="35">
        <f ca="1">Assumptions!$G$20/'Monthly Model'!FH$5*'Monthly Model'!FH$11</f>
        <v>0</v>
      </c>
      <c r="FI45" s="35">
        <f ca="1">Assumptions!$G$20/'Monthly Model'!FI$5*'Monthly Model'!FI$11</f>
        <v>0</v>
      </c>
      <c r="FJ45" s="35">
        <f ca="1">Assumptions!$G$20/'Monthly Model'!FJ$5*'Monthly Model'!FJ$11</f>
        <v>0</v>
      </c>
      <c r="FK45" s="35">
        <f ca="1">Assumptions!$G$20/'Monthly Model'!FK$5*'Monthly Model'!FK$11</f>
        <v>0</v>
      </c>
      <c r="FL45" s="35">
        <f ca="1">Assumptions!$G$20/'Monthly Model'!FL$5*'Monthly Model'!FL$11</f>
        <v>0</v>
      </c>
      <c r="FM45" s="35">
        <f ca="1">Assumptions!$G$20/'Monthly Model'!FM$5*'Monthly Model'!FM$11</f>
        <v>0</v>
      </c>
      <c r="FN45" s="35">
        <f ca="1">Assumptions!$G$20/'Monthly Model'!FN$5*'Monthly Model'!FN$11</f>
        <v>0</v>
      </c>
      <c r="FO45" s="35">
        <f ca="1">Assumptions!$G$20/'Monthly Model'!FO$5*'Monthly Model'!FO$11</f>
        <v>0</v>
      </c>
      <c r="FP45" s="35">
        <f ca="1">Assumptions!$G$20/'Monthly Model'!FP$5*'Monthly Model'!FP$11</f>
        <v>0</v>
      </c>
      <c r="FQ45" s="35">
        <f ca="1">Assumptions!$G$20/'Monthly Model'!FQ$5*'Monthly Model'!FQ$11</f>
        <v>0</v>
      </c>
      <c r="FR45" s="35">
        <f ca="1">Assumptions!$G$20/'Monthly Model'!FR$5*'Monthly Model'!FR$11</f>
        <v>0</v>
      </c>
      <c r="FS45" s="35">
        <f ca="1">Assumptions!$G$20/'Monthly Model'!FS$5*'Monthly Model'!FS$11</f>
        <v>0</v>
      </c>
      <c r="FT45" s="35">
        <f ca="1">Assumptions!$G$20/'Monthly Model'!FT$5*'Monthly Model'!FT$11</f>
        <v>0</v>
      </c>
      <c r="FU45" s="35">
        <f ca="1">Assumptions!$G$20/'Monthly Model'!FU$5*'Monthly Model'!FU$11</f>
        <v>0</v>
      </c>
      <c r="FV45" s="35">
        <f ca="1">Assumptions!$G$20/'Monthly Model'!FV$5*'Monthly Model'!FV$11</f>
        <v>0</v>
      </c>
      <c r="FW45" s="35">
        <f ca="1">Assumptions!$G$20/'Monthly Model'!FW$5*'Monthly Model'!FW$11</f>
        <v>0</v>
      </c>
      <c r="FX45" s="35">
        <f ca="1">Assumptions!$G$20/'Monthly Model'!FX$5*'Monthly Model'!FX$11</f>
        <v>0</v>
      </c>
      <c r="FY45" s="35">
        <f ca="1">Assumptions!$G$20/'Monthly Model'!FY$5*'Monthly Model'!FY$11</f>
        <v>0</v>
      </c>
      <c r="FZ45" s="35">
        <f ca="1">Assumptions!$G$20/'Monthly Model'!FZ$5*'Monthly Model'!FZ$11</f>
        <v>0</v>
      </c>
      <c r="GA45" s="35">
        <f ca="1">Assumptions!$G$20/'Monthly Model'!GA$5*'Monthly Model'!GA$11</f>
        <v>0</v>
      </c>
      <c r="GB45" s="35">
        <f ca="1">Assumptions!$G$20/'Monthly Model'!GB$5*'Monthly Model'!GB$11</f>
        <v>0</v>
      </c>
      <c r="GC45" s="35">
        <f ca="1">Assumptions!$G$20/'Monthly Model'!GC$5*'Monthly Model'!GC$11</f>
        <v>0</v>
      </c>
      <c r="GD45" s="35">
        <f ca="1">Assumptions!$G$20/'Monthly Model'!GD$5*'Monthly Model'!GD$11</f>
        <v>0</v>
      </c>
      <c r="GE45" s="35">
        <f ca="1">Assumptions!$G$20/'Monthly Model'!GE$5*'Monthly Model'!GE$11</f>
        <v>0</v>
      </c>
    </row>
    <row r="46" spans="1:187" x14ac:dyDescent="0.45">
      <c r="D46" s="20" t="s">
        <v>92</v>
      </c>
      <c r="E46" s="22"/>
      <c r="F46" s="22"/>
      <c r="G46" s="22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</row>
    <row r="47" spans="1:187" x14ac:dyDescent="0.45">
      <c r="D47" s="19" t="s">
        <v>93</v>
      </c>
      <c r="H47" s="35">
        <f ca="1">SUM(H45:H46)</f>
        <v>125</v>
      </c>
      <c r="I47" s="35">
        <f t="shared" ref="I47:BT47" ca="1" si="54">SUM(I45:I46)</f>
        <v>124.76714140908804</v>
      </c>
      <c r="J47" s="35">
        <f t="shared" ca="1" si="54"/>
        <v>124.50154842334129</v>
      </c>
      <c r="K47" s="35">
        <f t="shared" ca="1" si="54"/>
        <v>124.25306849304607</v>
      </c>
      <c r="L47" s="35">
        <f t="shared" ca="1" si="54"/>
        <v>124.00508447847676</v>
      </c>
      <c r="M47" s="35">
        <f t="shared" ca="1" si="54"/>
        <v>123.75759538988571</v>
      </c>
      <c r="N47" s="35">
        <f t="shared" ca="1" si="54"/>
        <v>123.51060023950077</v>
      </c>
      <c r="O47" s="35">
        <f t="shared" ca="1" si="54"/>
        <v>123.26409804152107</v>
      </c>
      <c r="P47" s="35">
        <f t="shared" ca="1" si="54"/>
        <v>123.01808781211322</v>
      </c>
      <c r="Q47" s="35">
        <f t="shared" ca="1" si="54"/>
        <v>122.77256856940737</v>
      </c>
      <c r="R47" s="35">
        <f t="shared" ca="1" si="54"/>
        <v>122.52753933349329</v>
      </c>
      <c r="S47" s="35">
        <f t="shared" ca="1" si="54"/>
        <v>122.28299912641644</v>
      </c>
      <c r="T47" s="35">
        <f t="shared" ca="1" si="54"/>
        <v>122.03894697217414</v>
      </c>
      <c r="U47" s="35">
        <f t="shared" ca="1" si="54"/>
        <v>121.80349289545239</v>
      </c>
      <c r="V47" s="35">
        <f t="shared" ca="1" si="54"/>
        <v>121.55230292791776</v>
      </c>
      <c r="W47" s="35">
        <f t="shared" ca="1" si="54"/>
        <v>121.30970909562215</v>
      </c>
      <c r="X47" s="35">
        <f t="shared" ca="1" si="54"/>
        <v>121.06759943159041</v>
      </c>
      <c r="Y47" s="35">
        <f t="shared" ca="1" si="54"/>
        <v>120.82597296952036</v>
      </c>
      <c r="Z47" s="35">
        <f t="shared" ca="1" si="54"/>
        <v>120.58482874503868</v>
      </c>
      <c r="AA47" s="35">
        <f t="shared" ca="1" si="54"/>
        <v>120.34416579569654</v>
      </c>
      <c r="AB47" s="35">
        <f t="shared" ca="1" si="54"/>
        <v>120.10398316096598</v>
      </c>
      <c r="AC47" s="35">
        <f t="shared" ca="1" si="54"/>
        <v>119.86427988223616</v>
      </c>
      <c r="AD47" s="35">
        <f t="shared" ca="1" si="54"/>
        <v>119.62505500280936</v>
      </c>
      <c r="AE47" s="35">
        <f t="shared" ca="1" si="54"/>
        <v>119.38630756789726</v>
      </c>
      <c r="AF47" s="35">
        <f t="shared" ca="1" si="54"/>
        <v>119.14803662461708</v>
      </c>
      <c r="AG47" s="35">
        <f t="shared" ca="1" si="54"/>
        <v>118.92607947327035</v>
      </c>
      <c r="AH47" s="35">
        <f t="shared" ca="1" si="54"/>
        <v>118.67292041092642</v>
      </c>
      <c r="AI47" s="35">
        <f t="shared" ca="1" si="54"/>
        <v>118.43607324424404</v>
      </c>
      <c r="AJ47" s="35">
        <f t="shared" ca="1" si="54"/>
        <v>118.19969877664226</v>
      </c>
      <c r="AK47" s="35">
        <f t="shared" ca="1" si="54"/>
        <v>117.96379606470914</v>
      </c>
      <c r="AL47" s="35">
        <f t="shared" ca="1" si="54"/>
        <v>117.72836416691581</v>
      </c>
      <c r="AM47" s="35">
        <f t="shared" ca="1" si="54"/>
        <v>117.49340214361233</v>
      </c>
      <c r="AN47" s="35">
        <f t="shared" ca="1" si="54"/>
        <v>117.25890905702418</v>
      </c>
      <c r="AO47" s="35">
        <f t="shared" ca="1" si="54"/>
        <v>117.02488397124849</v>
      </c>
      <c r="AP47" s="35">
        <f t="shared" ca="1" si="54"/>
        <v>116.79132595225012</v>
      </c>
      <c r="AQ47" s="35">
        <f t="shared" ca="1" si="54"/>
        <v>116.55823406785829</v>
      </c>
      <c r="AR47" s="35">
        <f t="shared" ca="1" si="54"/>
        <v>116.32560738776246</v>
      </c>
      <c r="AS47" s="35">
        <f t="shared" ca="1" si="54"/>
        <v>116.10890805157609</v>
      </c>
      <c r="AT47" s="35">
        <f t="shared" ca="1" si="54"/>
        <v>115.86174592849673</v>
      </c>
      <c r="AU47" s="35">
        <f t="shared" ca="1" si="54"/>
        <v>115.63050929797468</v>
      </c>
      <c r="AV47" s="35">
        <f t="shared" ca="1" si="54"/>
        <v>115.3997341690368</v>
      </c>
      <c r="AW47" s="35">
        <f t="shared" ca="1" si="54"/>
        <v>115.16941962061922</v>
      </c>
      <c r="AX47" s="35">
        <f t="shared" ca="1" si="54"/>
        <v>114.93956473349638</v>
      </c>
      <c r="AY47" s="35">
        <f t="shared" ca="1" si="54"/>
        <v>114.71016859027712</v>
      </c>
      <c r="AZ47" s="35">
        <f t="shared" ca="1" si="54"/>
        <v>114.48123027540133</v>
      </c>
      <c r="BA47" s="35">
        <f t="shared" ca="1" si="54"/>
        <v>114.25274887513622</v>
      </c>
      <c r="BB47" s="35">
        <f t="shared" ca="1" si="54"/>
        <v>114.02472347757252</v>
      </c>
      <c r="BC47" s="35">
        <f t="shared" ca="1" si="54"/>
        <v>113.79715317262095</v>
      </c>
      <c r="BD47" s="35">
        <f t="shared" ca="1" si="54"/>
        <v>113.57003705200874</v>
      </c>
      <c r="BE47" s="35">
        <f t="shared" ca="1" si="54"/>
        <v>113.35847098162671</v>
      </c>
      <c r="BF47" s="35">
        <f t="shared" ca="1" si="54"/>
        <v>113.11716373977062</v>
      </c>
      <c r="BG47" s="35">
        <f t="shared" ca="1" si="54"/>
        <v>112.89140474064816</v>
      </c>
      <c r="BH47" s="35">
        <f t="shared" ca="1" si="54"/>
        <v>112.6660963108646</v>
      </c>
      <c r="BI47" s="35">
        <f t="shared" ca="1" si="54"/>
        <v>112.44123755117458</v>
      </c>
      <c r="BJ47" s="35">
        <f t="shared" ca="1" si="54"/>
        <v>112.21682756412753</v>
      </c>
      <c r="BK47" s="35">
        <f t="shared" ca="1" si="54"/>
        <v>111.99286545406387</v>
      </c>
      <c r="BL47" s="35">
        <f t="shared" ca="1" si="54"/>
        <v>111.7693503271117</v>
      </c>
      <c r="BM47" s="35">
        <f t="shared" ca="1" si="54"/>
        <v>111.54628129118304</v>
      </c>
      <c r="BN47" s="35">
        <f t="shared" ca="1" si="54"/>
        <v>111.32365745597033</v>
      </c>
      <c r="BO47" s="35">
        <f t="shared" ca="1" si="54"/>
        <v>111.10147793294296</v>
      </c>
      <c r="BP47" s="35">
        <f t="shared" ca="1" si="54"/>
        <v>110.87974183534357</v>
      </c>
      <c r="BQ47" s="35">
        <f t="shared" ca="1" si="54"/>
        <v>110.66581760960487</v>
      </c>
      <c r="BR47" s="35">
        <f t="shared" ca="1" si="54"/>
        <v>110.43759637824486</v>
      </c>
      <c r="BS47" s="35">
        <f t="shared" ca="1" si="54"/>
        <v>110.21718525406567</v>
      </c>
      <c r="BT47" s="35">
        <f t="shared" ca="1" si="54"/>
        <v>109.99721402594776</v>
      </c>
      <c r="BU47" s="35">
        <f t="shared" ref="BU47:EF47" ca="1" si="55">SUM(BU45:BU46)</f>
        <v>109.77768181594746</v>
      </c>
      <c r="BV47" s="35">
        <f t="shared" ca="1" si="55"/>
        <v>109.55858774787335</v>
      </c>
      <c r="BW47" s="35">
        <f t="shared" ca="1" si="55"/>
        <v>109.33993094728271</v>
      </c>
      <c r="BX47" s="35">
        <f t="shared" ca="1" si="55"/>
        <v>109.1217105414779</v>
      </c>
      <c r="BY47" s="35">
        <f t="shared" ca="1" si="55"/>
        <v>108.90392565950327</v>
      </c>
      <c r="BZ47" s="35">
        <f t="shared" ca="1" si="55"/>
        <v>108.68657543214115</v>
      </c>
      <c r="CA47" s="35">
        <f t="shared" ca="1" si="55"/>
        <v>108.46965899190882</v>
      </c>
      <c r="CB47" s="35">
        <f t="shared" ca="1" si="55"/>
        <v>108.25317547305482</v>
      </c>
      <c r="CC47" s="35">
        <f t="shared" ca="1" si="55"/>
        <v>108.05151401783561</v>
      </c>
      <c r="CD47" s="35">
        <f t="shared" ca="1" si="55"/>
        <v>107.82150374511197</v>
      </c>
      <c r="CE47" s="35">
        <f t="shared" ca="1" si="55"/>
        <v>107.60631381314572</v>
      </c>
      <c r="CF47" s="35">
        <f t="shared" ca="1" si="55"/>
        <v>107.39155335679625</v>
      </c>
      <c r="CG47" s="35">
        <f t="shared" ca="1" si="55"/>
        <v>107.17722151891699</v>
      </c>
      <c r="CH47" s="35">
        <f t="shared" ca="1" si="55"/>
        <v>106.96331744407206</v>
      </c>
      <c r="CI47" s="35">
        <f t="shared" ca="1" si="55"/>
        <v>106.74984027853291</v>
      </c>
      <c r="CJ47" s="35">
        <f t="shared" ca="1" si="55"/>
        <v>106.53678917027486</v>
      </c>
      <c r="CK47" s="35">
        <f t="shared" ca="1" si="55"/>
        <v>106.32416326897371</v>
      </c>
      <c r="CL47" s="35">
        <f t="shared" ca="1" si="55"/>
        <v>106.11196172600222</v>
      </c>
      <c r="CM47" s="35">
        <f t="shared" ca="1" si="55"/>
        <v>105.90018369442697</v>
      </c>
      <c r="CN47" s="35">
        <f t="shared" ca="1" si="55"/>
        <v>105.68882832900481</v>
      </c>
      <c r="CO47" s="35">
        <f t="shared" ca="1" si="55"/>
        <v>105.4919439158862</v>
      </c>
      <c r="CP47" s="35">
        <f t="shared" ca="1" si="55"/>
        <v>105.26738222407839</v>
      </c>
      <c r="CQ47" s="35">
        <f t="shared" ca="1" si="55"/>
        <v>105.05728980250896</v>
      </c>
      <c r="CR47" s="35">
        <f t="shared" ca="1" si="55"/>
        <v>104.84761668295576</v>
      </c>
      <c r="CS47" s="35">
        <f t="shared" ca="1" si="55"/>
        <v>104.63836202857657</v>
      </c>
      <c r="CT47" s="35">
        <f t="shared" ca="1" si="55"/>
        <v>104.42952500419949</v>
      </c>
      <c r="CU47" s="35">
        <f t="shared" ca="1" si="55"/>
        <v>104.22110477631952</v>
      </c>
      <c r="CV47" s="35">
        <f t="shared" ca="1" si="55"/>
        <v>104.01310051309497</v>
      </c>
      <c r="CW47" s="35">
        <f t="shared" ca="1" si="55"/>
        <v>103.80551138434456</v>
      </c>
      <c r="CX47" s="35">
        <f t="shared" ca="1" si="55"/>
        <v>103.59833656154366</v>
      </c>
      <c r="CY47" s="35">
        <f t="shared" ca="1" si="55"/>
        <v>103.39157521782141</v>
      </c>
      <c r="CZ47" s="35">
        <f t="shared" ca="1" si="55"/>
        <v>103.1852265279571</v>
      </c>
      <c r="DA47" s="35">
        <f t="shared" ca="1" si="55"/>
        <v>102.99300599633922</v>
      </c>
      <c r="DB47" s="35">
        <f t="shared" ca="1" si="55"/>
        <v>102.77376381715111</v>
      </c>
      <c r="DC47" s="35">
        <f t="shared" ca="1" si="55"/>
        <v>102.5686481539898</v>
      </c>
      <c r="DD47" s="35">
        <f t="shared" ca="1" si="55"/>
        <v>102.36394186024063</v>
      </c>
      <c r="DE47" s="35">
        <f t="shared" ca="1" si="55"/>
        <v>102.15964411888493</v>
      </c>
      <c r="DF47" s="35">
        <f t="shared" ca="1" si="55"/>
        <v>101.95575411453468</v>
      </c>
      <c r="DG47" s="35">
        <f t="shared" ca="1" si="55"/>
        <v>101.75227103342931</v>
      </c>
      <c r="DH47" s="35">
        <f t="shared" ca="1" si="55"/>
        <v>101.54919406343217</v>
      </c>
      <c r="DI47" s="35">
        <f t="shared" ca="1" si="55"/>
        <v>101.34652239402757</v>
      </c>
      <c r="DJ47" s="35">
        <f t="shared" ca="1" si="55"/>
        <v>101.14425521631743</v>
      </c>
      <c r="DK47" s="35">
        <f t="shared" ca="1" si="55"/>
        <v>100.94239172301809</v>
      </c>
      <c r="DL47" s="35">
        <f t="shared" ca="1" si="55"/>
        <v>100.74093110845705</v>
      </c>
      <c r="DM47" s="35">
        <f t="shared" ca="1" si="55"/>
        <v>100.54656805050935</v>
      </c>
      <c r="DN47" s="35">
        <f t="shared" ca="1" si="55"/>
        <v>100.33921530089644</v>
      </c>
      <c r="DO47" s="35">
        <f t="shared" ca="1" si="55"/>
        <v>100.1389585045788</v>
      </c>
      <c r="DP47" s="35">
        <f t="shared" ca="1" si="55"/>
        <v>99.939101380357002</v>
      </c>
      <c r="DQ47" s="35">
        <f t="shared" ca="1" si="55"/>
        <v>99.73964313056625</v>
      </c>
      <c r="DR47" s="35">
        <f t="shared" ca="1" si="55"/>
        <v>99.540582959133801</v>
      </c>
      <c r="DS47" s="35">
        <f t="shared" ca="1" si="55"/>
        <v>99.341920071575757</v>
      </c>
      <c r="DT47" s="35">
        <f t="shared" ca="1" si="55"/>
        <v>99.143653674993743</v>
      </c>
      <c r="DU47" s="35">
        <f t="shared" ca="1" si="55"/>
        <v>98.945782978071918</v>
      </c>
      <c r="DV47" s="35">
        <f t="shared" ca="1" si="55"/>
        <v>98.748307191073692</v>
      </c>
      <c r="DW47" s="35">
        <f t="shared" ca="1" si="55"/>
        <v>98.551225525838674</v>
      </c>
      <c r="DX47" s="35">
        <f t="shared" ca="1" si="55"/>
        <v>98.354537195779542</v>
      </c>
      <c r="DY47" s="35">
        <f t="shared" ca="1" si="55"/>
        <v>98.171315604249855</v>
      </c>
      <c r="DZ47" s="35">
        <f t="shared" ca="1" si="55"/>
        <v>97.962337402685321</v>
      </c>
      <c r="EA47" s="35">
        <f t="shared" ca="1" si="55"/>
        <v>97.766824374312307</v>
      </c>
      <c r="EB47" s="35">
        <f t="shared" ca="1" si="55"/>
        <v>97.571701550432991</v>
      </c>
      <c r="EC47" s="35">
        <f t="shared" ca="1" si="55"/>
        <v>97.376968152277968</v>
      </c>
      <c r="ED47" s="35">
        <f t="shared" ca="1" si="55"/>
        <v>97.18262340263226</v>
      </c>
      <c r="EE47" s="35">
        <f t="shared" ca="1" si="55"/>
        <v>96.988666525831974</v>
      </c>
      <c r="EF47" s="35">
        <f t="shared" ca="1" si="55"/>
        <v>96.795096747761278</v>
      </c>
      <c r="EG47" s="35">
        <f t="shared" ref="EG47:GE47" ca="1" si="56">SUM(EG45:EG46)</f>
        <v>96.601913295849357</v>
      </c>
      <c r="EH47" s="35">
        <f t="shared" ca="1" si="56"/>
        <v>96.409115399067247</v>
      </c>
      <c r="EI47" s="35">
        <f t="shared" ca="1" si="56"/>
        <v>96.216702287924804</v>
      </c>
      <c r="EJ47" s="35">
        <f t="shared" ca="1" si="56"/>
        <v>96.024673194467752</v>
      </c>
      <c r="EK47" s="35">
        <f t="shared" ca="1" si="56"/>
        <v>95.845791833724959</v>
      </c>
      <c r="EL47" s="35">
        <f t="shared" ca="1" si="56"/>
        <v>95.641763996452383</v>
      </c>
      <c r="EM47" s="35">
        <f t="shared" ca="1" si="56"/>
        <v>0</v>
      </c>
      <c r="EN47" s="35">
        <f t="shared" ca="1" si="56"/>
        <v>0</v>
      </c>
      <c r="EO47" s="35">
        <f t="shared" ca="1" si="56"/>
        <v>0</v>
      </c>
      <c r="EP47" s="35">
        <f t="shared" ca="1" si="56"/>
        <v>0</v>
      </c>
      <c r="EQ47" s="35">
        <f t="shared" ca="1" si="56"/>
        <v>0</v>
      </c>
      <c r="ER47" s="35">
        <f t="shared" ca="1" si="56"/>
        <v>0</v>
      </c>
      <c r="ES47" s="35">
        <f t="shared" ca="1" si="56"/>
        <v>0</v>
      </c>
      <c r="ET47" s="35">
        <f t="shared" ca="1" si="56"/>
        <v>0</v>
      </c>
      <c r="EU47" s="35">
        <f t="shared" ca="1" si="56"/>
        <v>0</v>
      </c>
      <c r="EV47" s="35">
        <f t="shared" ca="1" si="56"/>
        <v>0</v>
      </c>
      <c r="EW47" s="35">
        <f t="shared" ca="1" si="56"/>
        <v>0</v>
      </c>
      <c r="EX47" s="35">
        <f t="shared" ca="1" si="56"/>
        <v>0</v>
      </c>
      <c r="EY47" s="35">
        <f t="shared" ca="1" si="56"/>
        <v>0</v>
      </c>
      <c r="EZ47" s="35">
        <f t="shared" ca="1" si="56"/>
        <v>0</v>
      </c>
      <c r="FA47" s="35">
        <f t="shared" ca="1" si="56"/>
        <v>0</v>
      </c>
      <c r="FB47" s="35">
        <f t="shared" ca="1" si="56"/>
        <v>0</v>
      </c>
      <c r="FC47" s="35">
        <f t="shared" ca="1" si="56"/>
        <v>0</v>
      </c>
      <c r="FD47" s="35">
        <f t="shared" ca="1" si="56"/>
        <v>0</v>
      </c>
      <c r="FE47" s="35">
        <f t="shared" ca="1" si="56"/>
        <v>0</v>
      </c>
      <c r="FF47" s="35">
        <f t="shared" ca="1" si="56"/>
        <v>0</v>
      </c>
      <c r="FG47" s="35">
        <f t="shared" ca="1" si="56"/>
        <v>0</v>
      </c>
      <c r="FH47" s="35">
        <f t="shared" ca="1" si="56"/>
        <v>0</v>
      </c>
      <c r="FI47" s="35">
        <f t="shared" ca="1" si="56"/>
        <v>0</v>
      </c>
      <c r="FJ47" s="35">
        <f t="shared" ca="1" si="56"/>
        <v>0</v>
      </c>
      <c r="FK47" s="35">
        <f t="shared" ca="1" si="56"/>
        <v>0</v>
      </c>
      <c r="FL47" s="35">
        <f t="shared" ca="1" si="56"/>
        <v>0</v>
      </c>
      <c r="FM47" s="35">
        <f t="shared" ca="1" si="56"/>
        <v>0</v>
      </c>
      <c r="FN47" s="35">
        <f t="shared" ca="1" si="56"/>
        <v>0</v>
      </c>
      <c r="FO47" s="35">
        <f t="shared" ca="1" si="56"/>
        <v>0</v>
      </c>
      <c r="FP47" s="35">
        <f t="shared" ca="1" si="56"/>
        <v>0</v>
      </c>
      <c r="FQ47" s="35">
        <f t="shared" ca="1" si="56"/>
        <v>0</v>
      </c>
      <c r="FR47" s="35">
        <f t="shared" ca="1" si="56"/>
        <v>0</v>
      </c>
      <c r="FS47" s="35">
        <f t="shared" ca="1" si="56"/>
        <v>0</v>
      </c>
      <c r="FT47" s="35">
        <f t="shared" ca="1" si="56"/>
        <v>0</v>
      </c>
      <c r="FU47" s="35">
        <f t="shared" ca="1" si="56"/>
        <v>0</v>
      </c>
      <c r="FV47" s="35">
        <f t="shared" ca="1" si="56"/>
        <v>0</v>
      </c>
      <c r="FW47" s="35">
        <f t="shared" ca="1" si="56"/>
        <v>0</v>
      </c>
      <c r="FX47" s="35">
        <f t="shared" ca="1" si="56"/>
        <v>0</v>
      </c>
      <c r="FY47" s="35">
        <f t="shared" ca="1" si="56"/>
        <v>0</v>
      </c>
      <c r="FZ47" s="35">
        <f t="shared" ca="1" si="56"/>
        <v>0</v>
      </c>
      <c r="GA47" s="35">
        <f t="shared" ca="1" si="56"/>
        <v>0</v>
      </c>
      <c r="GB47" s="35">
        <f t="shared" ca="1" si="56"/>
        <v>0</v>
      </c>
      <c r="GC47" s="35">
        <f t="shared" ca="1" si="56"/>
        <v>0</v>
      </c>
      <c r="GD47" s="35">
        <f t="shared" ca="1" si="56"/>
        <v>0</v>
      </c>
      <c r="GE47" s="35">
        <f t="shared" ca="1" si="56"/>
        <v>0</v>
      </c>
    </row>
    <row r="48" spans="1:187" x14ac:dyDescent="0.45">
      <c r="D48" s="20" t="s">
        <v>98</v>
      </c>
      <c r="E48" s="22"/>
      <c r="F48" s="22"/>
      <c r="G48" s="22"/>
      <c r="H48" s="36">
        <f t="shared" ref="H48:AM48" ca="1" si="57">H135</f>
        <v>1000</v>
      </c>
      <c r="I48" s="36">
        <f t="shared" ca="1" si="57"/>
        <v>909.45296931916721</v>
      </c>
      <c r="J48" s="36">
        <f t="shared" ca="1" si="57"/>
        <v>826.44555793683094</v>
      </c>
      <c r="K48" s="36">
        <f t="shared" ca="1" si="57"/>
        <v>826.44555793683094</v>
      </c>
      <c r="L48" s="36">
        <f t="shared" ca="1" si="57"/>
        <v>750.95112860651068</v>
      </c>
      <c r="M48" s="36">
        <f t="shared" ca="1" si="57"/>
        <v>688.30801897006245</v>
      </c>
      <c r="N48" s="36">
        <f t="shared" ca="1" si="57"/>
        <v>625.36836182793093</v>
      </c>
      <c r="O48" s="36">
        <f t="shared" ca="1" si="57"/>
        <v>568.15049169872043</v>
      </c>
      <c r="P48" s="36">
        <f t="shared" ca="1" si="57"/>
        <v>536.0661586449047</v>
      </c>
      <c r="Q48" s="36">
        <f t="shared" ca="1" si="57"/>
        <v>486.95252879134063</v>
      </c>
      <c r="R48" s="36">
        <f t="shared" ca="1" si="57"/>
        <v>442.30377437900967</v>
      </c>
      <c r="S48" s="36">
        <f t="shared" ca="1" si="57"/>
        <v>401.71399764052694</v>
      </c>
      <c r="T48" s="36">
        <f t="shared" ca="1" si="57"/>
        <v>364.81420060554268</v>
      </c>
      <c r="U48" s="36">
        <f t="shared" ca="1" si="57"/>
        <v>331.26893057373877</v>
      </c>
      <c r="V48" s="36">
        <f t="shared" ca="1" si="57"/>
        <v>300.77323054482616</v>
      </c>
      <c r="W48" s="36">
        <f t="shared" ca="1" si="57"/>
        <v>273.04986688217832</v>
      </c>
      <c r="X48" s="36">
        <f t="shared" ca="1" si="57"/>
        <v>247.84680900704393</v>
      </c>
      <c r="Y48" s="36">
        <f t="shared" ca="1" si="57"/>
        <v>224.9349382114672</v>
      </c>
      <c r="Z48" s="36">
        <f t="shared" ca="1" si="57"/>
        <v>204.1059647609429</v>
      </c>
      <c r="AA48" s="36">
        <f t="shared" ca="1" si="57"/>
        <v>185.17053435137535</v>
      </c>
      <c r="AB48" s="36">
        <f t="shared" ca="1" si="57"/>
        <v>185.17053435137535</v>
      </c>
      <c r="AC48" s="36">
        <f t="shared" ca="1" si="57"/>
        <v>167.91752500831299</v>
      </c>
      <c r="AD48" s="36">
        <f t="shared" ca="1" si="57"/>
        <v>152.23297106007448</v>
      </c>
      <c r="AE48" s="36">
        <f t="shared" ca="1" si="57"/>
        <v>137.97428565258491</v>
      </c>
      <c r="AF48" s="36">
        <f t="shared" ca="1" si="57"/>
        <v>125.01184437304896</v>
      </c>
      <c r="AG48" s="36">
        <f t="shared" ca="1" si="57"/>
        <v>113.22780684619809</v>
      </c>
      <c r="AH48" s="36">
        <f t="shared" ca="1" si="57"/>
        <v>102.51504545815185</v>
      </c>
      <c r="AI48" s="36">
        <f t="shared" ca="1" si="57"/>
        <v>92.776171469018891</v>
      </c>
      <c r="AJ48" s="36">
        <f t="shared" ca="1" si="57"/>
        <v>83.922649660716203</v>
      </c>
      <c r="AK48" s="36">
        <f t="shared" ca="1" si="57"/>
        <v>75.873993471350133</v>
      </c>
      <c r="AL48" s="36">
        <f t="shared" ca="1" si="57"/>
        <v>68.557033299199148</v>
      </c>
      <c r="AM48" s="36">
        <f t="shared" ca="1" si="57"/>
        <v>61.905251324516442</v>
      </c>
      <c r="AN48" s="36">
        <f t="shared" ref="AN48:BS48" ca="1" si="58">AN135</f>
        <v>61.905251324516442</v>
      </c>
      <c r="AO48" s="36">
        <f t="shared" ca="1" si="58"/>
        <v>55.81278173096517</v>
      </c>
      <c r="AP48" s="36">
        <f t="shared" ca="1" si="58"/>
        <v>50.274173009554929</v>
      </c>
      <c r="AQ48" s="36">
        <f t="shared" ca="1" si="58"/>
        <v>45.239074171909252</v>
      </c>
      <c r="AR48" s="36">
        <f t="shared" ca="1" si="58"/>
        <v>40.661711592231363</v>
      </c>
      <c r="AS48" s="36">
        <f t="shared" ca="1" si="58"/>
        <v>36.500472883433282</v>
      </c>
      <c r="AT48" s="36">
        <f t="shared" ca="1" si="58"/>
        <v>32.717528602707752</v>
      </c>
      <c r="AU48" s="36">
        <f t="shared" ca="1" si="58"/>
        <v>29.278488347502726</v>
      </c>
      <c r="AV48" s="36">
        <f t="shared" ca="1" si="58"/>
        <v>26.152088115498159</v>
      </c>
      <c r="AW48" s="36">
        <f t="shared" ca="1" si="58"/>
        <v>23.309906086403096</v>
      </c>
      <c r="AX48" s="36">
        <f t="shared" ca="1" si="58"/>
        <v>20.726104241771221</v>
      </c>
      <c r="AY48" s="36">
        <f t="shared" ca="1" si="58"/>
        <v>18.377193473924063</v>
      </c>
      <c r="AZ48" s="36">
        <f t="shared" ca="1" si="58"/>
        <v>18.377193473924063</v>
      </c>
      <c r="BA48" s="36">
        <f t="shared" ca="1" si="58"/>
        <v>16.180721624281549</v>
      </c>
      <c r="BB48" s="36">
        <f t="shared" ca="1" si="58"/>
        <v>14.183929033697446</v>
      </c>
      <c r="BC48" s="36">
        <f t="shared" ca="1" si="58"/>
        <v>12.368663042257351</v>
      </c>
      <c r="BD48" s="36">
        <f t="shared" ca="1" si="58"/>
        <v>10.718421231857265</v>
      </c>
      <c r="BE48" s="36">
        <f t="shared" ca="1" si="58"/>
        <v>9.2182014042208245</v>
      </c>
      <c r="BF48" s="36">
        <f t="shared" ca="1" si="58"/>
        <v>7.8543651972786055</v>
      </c>
      <c r="BG48" s="36">
        <f t="shared" ca="1" si="58"/>
        <v>6.6145141000584058</v>
      </c>
      <c r="BH48" s="36">
        <f t="shared" ca="1" si="58"/>
        <v>5.4873767389491341</v>
      </c>
      <c r="BI48" s="36">
        <f t="shared" ca="1" si="58"/>
        <v>4.4627064106679777</v>
      </c>
      <c r="BJ48" s="36">
        <f t="shared" ca="1" si="58"/>
        <v>3.531187930412381</v>
      </c>
      <c r="BK48" s="36">
        <f t="shared" ca="1" si="58"/>
        <v>2.6843529483618385</v>
      </c>
      <c r="BL48" s="36">
        <f t="shared" ca="1" si="58"/>
        <v>2.6843529483618385</v>
      </c>
      <c r="BM48" s="36">
        <f t="shared" ca="1" si="58"/>
        <v>1.7030638040966344</v>
      </c>
      <c r="BN48" s="36">
        <f t="shared" ca="1" si="58"/>
        <v>0.81098276385554002</v>
      </c>
      <c r="BO48" s="36">
        <f t="shared" ca="1" si="58"/>
        <v>-1.1102230246251565E-16</v>
      </c>
      <c r="BP48" s="36">
        <f t="shared" ca="1" si="58"/>
        <v>0</v>
      </c>
      <c r="BQ48" s="36">
        <f t="shared" ca="1" si="58"/>
        <v>0</v>
      </c>
      <c r="BR48" s="36">
        <f t="shared" ca="1" si="58"/>
        <v>0</v>
      </c>
      <c r="BS48" s="36">
        <f t="shared" ca="1" si="58"/>
        <v>0</v>
      </c>
      <c r="BT48" s="36">
        <f t="shared" ref="BT48:CY48" ca="1" si="59">BT135</f>
        <v>0</v>
      </c>
      <c r="BU48" s="36">
        <f t="shared" ca="1" si="59"/>
        <v>0</v>
      </c>
      <c r="BV48" s="36">
        <f t="shared" ca="1" si="59"/>
        <v>0</v>
      </c>
      <c r="BW48" s="36">
        <f t="shared" ca="1" si="59"/>
        <v>0</v>
      </c>
      <c r="BX48" s="36">
        <f t="shared" ca="1" si="59"/>
        <v>0</v>
      </c>
      <c r="BY48" s="36">
        <f t="shared" ca="1" si="59"/>
        <v>0</v>
      </c>
      <c r="BZ48" s="36">
        <f t="shared" ca="1" si="59"/>
        <v>0</v>
      </c>
      <c r="CA48" s="36">
        <f t="shared" ca="1" si="59"/>
        <v>0</v>
      </c>
      <c r="CB48" s="36">
        <f t="shared" ca="1" si="59"/>
        <v>0</v>
      </c>
      <c r="CC48" s="36">
        <f t="shared" ca="1" si="59"/>
        <v>0</v>
      </c>
      <c r="CD48" s="36">
        <f t="shared" ca="1" si="59"/>
        <v>0</v>
      </c>
      <c r="CE48" s="36">
        <f t="shared" ca="1" si="59"/>
        <v>0</v>
      </c>
      <c r="CF48" s="36">
        <f t="shared" ca="1" si="59"/>
        <v>0</v>
      </c>
      <c r="CG48" s="36">
        <f t="shared" ca="1" si="59"/>
        <v>0</v>
      </c>
      <c r="CH48" s="36">
        <f t="shared" ca="1" si="59"/>
        <v>0</v>
      </c>
      <c r="CI48" s="36">
        <f t="shared" ca="1" si="59"/>
        <v>0</v>
      </c>
      <c r="CJ48" s="36">
        <f t="shared" ca="1" si="59"/>
        <v>0</v>
      </c>
      <c r="CK48" s="36">
        <f t="shared" ca="1" si="59"/>
        <v>0</v>
      </c>
      <c r="CL48" s="36">
        <f t="shared" ca="1" si="59"/>
        <v>0</v>
      </c>
      <c r="CM48" s="36">
        <f t="shared" ca="1" si="59"/>
        <v>0</v>
      </c>
      <c r="CN48" s="36">
        <f t="shared" ca="1" si="59"/>
        <v>0</v>
      </c>
      <c r="CO48" s="36">
        <f t="shared" ca="1" si="59"/>
        <v>0</v>
      </c>
      <c r="CP48" s="36">
        <f t="shared" ca="1" si="59"/>
        <v>0</v>
      </c>
      <c r="CQ48" s="36">
        <f t="shared" ca="1" si="59"/>
        <v>0</v>
      </c>
      <c r="CR48" s="36">
        <f t="shared" ca="1" si="59"/>
        <v>0</v>
      </c>
      <c r="CS48" s="36">
        <f t="shared" ca="1" si="59"/>
        <v>0</v>
      </c>
      <c r="CT48" s="36">
        <f t="shared" ca="1" si="59"/>
        <v>0</v>
      </c>
      <c r="CU48" s="36">
        <f t="shared" ca="1" si="59"/>
        <v>0</v>
      </c>
      <c r="CV48" s="36">
        <f t="shared" ca="1" si="59"/>
        <v>0</v>
      </c>
      <c r="CW48" s="36">
        <f t="shared" ca="1" si="59"/>
        <v>0</v>
      </c>
      <c r="CX48" s="36">
        <f t="shared" ca="1" si="59"/>
        <v>0</v>
      </c>
      <c r="CY48" s="36">
        <f t="shared" ca="1" si="59"/>
        <v>0</v>
      </c>
      <c r="CZ48" s="36">
        <f t="shared" ref="CZ48:EE48" ca="1" si="60">CZ135</f>
        <v>0</v>
      </c>
      <c r="DA48" s="36">
        <f t="shared" ca="1" si="60"/>
        <v>0</v>
      </c>
      <c r="DB48" s="36">
        <f t="shared" ca="1" si="60"/>
        <v>0</v>
      </c>
      <c r="DC48" s="36">
        <f t="shared" ca="1" si="60"/>
        <v>0</v>
      </c>
      <c r="DD48" s="36">
        <f t="shared" ca="1" si="60"/>
        <v>0</v>
      </c>
      <c r="DE48" s="36">
        <f t="shared" ca="1" si="60"/>
        <v>0</v>
      </c>
      <c r="DF48" s="36">
        <f t="shared" ca="1" si="60"/>
        <v>0</v>
      </c>
      <c r="DG48" s="36">
        <f t="shared" ca="1" si="60"/>
        <v>0</v>
      </c>
      <c r="DH48" s="36">
        <f t="shared" ca="1" si="60"/>
        <v>0</v>
      </c>
      <c r="DI48" s="36">
        <f t="shared" ca="1" si="60"/>
        <v>0</v>
      </c>
      <c r="DJ48" s="36">
        <f t="shared" ca="1" si="60"/>
        <v>0</v>
      </c>
      <c r="DK48" s="36">
        <f t="shared" ca="1" si="60"/>
        <v>0</v>
      </c>
      <c r="DL48" s="36">
        <f t="shared" ca="1" si="60"/>
        <v>0</v>
      </c>
      <c r="DM48" s="36">
        <f t="shared" ca="1" si="60"/>
        <v>0</v>
      </c>
      <c r="DN48" s="36">
        <f t="shared" ca="1" si="60"/>
        <v>0</v>
      </c>
      <c r="DO48" s="36">
        <f t="shared" ca="1" si="60"/>
        <v>0</v>
      </c>
      <c r="DP48" s="36">
        <f t="shared" ca="1" si="60"/>
        <v>0</v>
      </c>
      <c r="DQ48" s="36">
        <f t="shared" ca="1" si="60"/>
        <v>0</v>
      </c>
      <c r="DR48" s="36">
        <f t="shared" ca="1" si="60"/>
        <v>0</v>
      </c>
      <c r="DS48" s="36">
        <f t="shared" ca="1" si="60"/>
        <v>0</v>
      </c>
      <c r="DT48" s="36">
        <f t="shared" ca="1" si="60"/>
        <v>0</v>
      </c>
      <c r="DU48" s="36">
        <f t="shared" ca="1" si="60"/>
        <v>0</v>
      </c>
      <c r="DV48" s="36">
        <f t="shared" ca="1" si="60"/>
        <v>0</v>
      </c>
      <c r="DW48" s="36">
        <f t="shared" ca="1" si="60"/>
        <v>0</v>
      </c>
      <c r="DX48" s="36">
        <f t="shared" ca="1" si="60"/>
        <v>0</v>
      </c>
      <c r="DY48" s="36">
        <f t="shared" ca="1" si="60"/>
        <v>0</v>
      </c>
      <c r="DZ48" s="36">
        <f t="shared" ca="1" si="60"/>
        <v>0</v>
      </c>
      <c r="EA48" s="36">
        <f t="shared" ca="1" si="60"/>
        <v>0</v>
      </c>
      <c r="EB48" s="36">
        <f t="shared" ca="1" si="60"/>
        <v>0</v>
      </c>
      <c r="EC48" s="36">
        <f t="shared" ca="1" si="60"/>
        <v>0</v>
      </c>
      <c r="ED48" s="36">
        <f t="shared" ca="1" si="60"/>
        <v>0</v>
      </c>
      <c r="EE48" s="36">
        <f t="shared" ca="1" si="60"/>
        <v>0</v>
      </c>
      <c r="EF48" s="36">
        <f t="shared" ref="EF48:FK48" ca="1" si="61">EF135</f>
        <v>0</v>
      </c>
      <c r="EG48" s="36">
        <f t="shared" ca="1" si="61"/>
        <v>0</v>
      </c>
      <c r="EH48" s="36">
        <f t="shared" ca="1" si="61"/>
        <v>0</v>
      </c>
      <c r="EI48" s="36">
        <f t="shared" ca="1" si="61"/>
        <v>0</v>
      </c>
      <c r="EJ48" s="36">
        <f t="shared" ca="1" si="61"/>
        <v>0</v>
      </c>
      <c r="EK48" s="36">
        <f t="shared" ca="1" si="61"/>
        <v>0</v>
      </c>
      <c r="EL48" s="36">
        <f t="shared" ca="1" si="61"/>
        <v>0</v>
      </c>
      <c r="EM48" s="36">
        <f t="shared" ca="1" si="61"/>
        <v>0</v>
      </c>
      <c r="EN48" s="36">
        <f t="shared" ca="1" si="61"/>
        <v>0</v>
      </c>
      <c r="EO48" s="36">
        <f t="shared" ca="1" si="61"/>
        <v>0</v>
      </c>
      <c r="EP48" s="36">
        <f t="shared" ca="1" si="61"/>
        <v>0</v>
      </c>
      <c r="EQ48" s="36">
        <f t="shared" ca="1" si="61"/>
        <v>0</v>
      </c>
      <c r="ER48" s="36">
        <f t="shared" ca="1" si="61"/>
        <v>0</v>
      </c>
      <c r="ES48" s="36">
        <f t="shared" ca="1" si="61"/>
        <v>0</v>
      </c>
      <c r="ET48" s="36">
        <f t="shared" ca="1" si="61"/>
        <v>0</v>
      </c>
      <c r="EU48" s="36">
        <f t="shared" ca="1" si="61"/>
        <v>0</v>
      </c>
      <c r="EV48" s="36">
        <f t="shared" ca="1" si="61"/>
        <v>0</v>
      </c>
      <c r="EW48" s="36">
        <f t="shared" ca="1" si="61"/>
        <v>0</v>
      </c>
      <c r="EX48" s="36">
        <f t="shared" ca="1" si="61"/>
        <v>0</v>
      </c>
      <c r="EY48" s="36">
        <f t="shared" ca="1" si="61"/>
        <v>0</v>
      </c>
      <c r="EZ48" s="36">
        <f t="shared" ca="1" si="61"/>
        <v>0</v>
      </c>
      <c r="FA48" s="36">
        <f t="shared" ca="1" si="61"/>
        <v>0</v>
      </c>
      <c r="FB48" s="36">
        <f t="shared" ca="1" si="61"/>
        <v>0</v>
      </c>
      <c r="FC48" s="36">
        <f t="shared" ca="1" si="61"/>
        <v>0</v>
      </c>
      <c r="FD48" s="36">
        <f t="shared" ca="1" si="61"/>
        <v>0</v>
      </c>
      <c r="FE48" s="36">
        <f t="shared" ca="1" si="61"/>
        <v>0</v>
      </c>
      <c r="FF48" s="36">
        <f t="shared" ca="1" si="61"/>
        <v>0</v>
      </c>
      <c r="FG48" s="36">
        <f t="shared" ca="1" si="61"/>
        <v>0</v>
      </c>
      <c r="FH48" s="36">
        <f t="shared" ca="1" si="61"/>
        <v>0</v>
      </c>
      <c r="FI48" s="36">
        <f t="shared" ca="1" si="61"/>
        <v>0</v>
      </c>
      <c r="FJ48" s="36">
        <f t="shared" ca="1" si="61"/>
        <v>0</v>
      </c>
      <c r="FK48" s="36">
        <f t="shared" ca="1" si="61"/>
        <v>0</v>
      </c>
      <c r="FL48" s="36">
        <f t="shared" ref="FL48:GE48" ca="1" si="62">FL135</f>
        <v>0</v>
      </c>
      <c r="FM48" s="36">
        <f t="shared" ca="1" si="62"/>
        <v>0</v>
      </c>
      <c r="FN48" s="36">
        <f t="shared" ca="1" si="62"/>
        <v>0</v>
      </c>
      <c r="FO48" s="36">
        <f t="shared" ca="1" si="62"/>
        <v>0</v>
      </c>
      <c r="FP48" s="36">
        <f t="shared" ca="1" si="62"/>
        <v>0</v>
      </c>
      <c r="FQ48" s="36">
        <f t="shared" ca="1" si="62"/>
        <v>0</v>
      </c>
      <c r="FR48" s="36">
        <f t="shared" ca="1" si="62"/>
        <v>0</v>
      </c>
      <c r="FS48" s="36">
        <f t="shared" ca="1" si="62"/>
        <v>0</v>
      </c>
      <c r="FT48" s="36">
        <f t="shared" ca="1" si="62"/>
        <v>0</v>
      </c>
      <c r="FU48" s="36">
        <f t="shared" ca="1" si="62"/>
        <v>0</v>
      </c>
      <c r="FV48" s="36">
        <f t="shared" ca="1" si="62"/>
        <v>0</v>
      </c>
      <c r="FW48" s="36">
        <f t="shared" ca="1" si="62"/>
        <v>0</v>
      </c>
      <c r="FX48" s="36">
        <f t="shared" ca="1" si="62"/>
        <v>0</v>
      </c>
      <c r="FY48" s="36">
        <f t="shared" ca="1" si="62"/>
        <v>0</v>
      </c>
      <c r="FZ48" s="36">
        <f t="shared" ca="1" si="62"/>
        <v>0</v>
      </c>
      <c r="GA48" s="36">
        <f t="shared" ca="1" si="62"/>
        <v>0</v>
      </c>
      <c r="GB48" s="36">
        <f t="shared" ca="1" si="62"/>
        <v>0</v>
      </c>
      <c r="GC48" s="36">
        <f t="shared" ca="1" si="62"/>
        <v>0</v>
      </c>
      <c r="GD48" s="36">
        <f t="shared" ca="1" si="62"/>
        <v>0</v>
      </c>
      <c r="GE48" s="36">
        <f t="shared" ca="1" si="62"/>
        <v>0</v>
      </c>
    </row>
    <row r="49" spans="1:187" x14ac:dyDescent="0.45">
      <c r="D49" s="32" t="s">
        <v>94</v>
      </c>
      <c r="E49" s="22"/>
      <c r="F49" s="22"/>
      <c r="G49" s="22"/>
      <c r="H49" s="36">
        <f ca="1">SUM(H48)</f>
        <v>1000</v>
      </c>
      <c r="I49" s="36">
        <f t="shared" ref="I49:BT49" ca="1" si="63">SUM(I48)</f>
        <v>909.45296931916721</v>
      </c>
      <c r="J49" s="36">
        <f t="shared" ca="1" si="63"/>
        <v>826.44555793683094</v>
      </c>
      <c r="K49" s="36">
        <f t="shared" ca="1" si="63"/>
        <v>826.44555793683094</v>
      </c>
      <c r="L49" s="36">
        <f t="shared" ca="1" si="63"/>
        <v>750.95112860651068</v>
      </c>
      <c r="M49" s="36">
        <f t="shared" ca="1" si="63"/>
        <v>688.30801897006245</v>
      </c>
      <c r="N49" s="36">
        <f t="shared" ca="1" si="63"/>
        <v>625.36836182793093</v>
      </c>
      <c r="O49" s="36">
        <f t="shared" ca="1" si="63"/>
        <v>568.15049169872043</v>
      </c>
      <c r="P49" s="36">
        <f t="shared" ca="1" si="63"/>
        <v>536.0661586449047</v>
      </c>
      <c r="Q49" s="36">
        <f t="shared" ca="1" si="63"/>
        <v>486.95252879134063</v>
      </c>
      <c r="R49" s="36">
        <f t="shared" ca="1" si="63"/>
        <v>442.30377437900967</v>
      </c>
      <c r="S49" s="36">
        <f t="shared" ca="1" si="63"/>
        <v>401.71399764052694</v>
      </c>
      <c r="T49" s="36">
        <f t="shared" ca="1" si="63"/>
        <v>364.81420060554268</v>
      </c>
      <c r="U49" s="36">
        <f t="shared" ca="1" si="63"/>
        <v>331.26893057373877</v>
      </c>
      <c r="V49" s="36">
        <f t="shared" ca="1" si="63"/>
        <v>300.77323054482616</v>
      </c>
      <c r="W49" s="36">
        <f t="shared" ca="1" si="63"/>
        <v>273.04986688217832</v>
      </c>
      <c r="X49" s="36">
        <f t="shared" ca="1" si="63"/>
        <v>247.84680900704393</v>
      </c>
      <c r="Y49" s="36">
        <f t="shared" ca="1" si="63"/>
        <v>224.9349382114672</v>
      </c>
      <c r="Z49" s="36">
        <f t="shared" ca="1" si="63"/>
        <v>204.1059647609429</v>
      </c>
      <c r="AA49" s="36">
        <f t="shared" ca="1" si="63"/>
        <v>185.17053435137535</v>
      </c>
      <c r="AB49" s="36">
        <f t="shared" ca="1" si="63"/>
        <v>185.17053435137535</v>
      </c>
      <c r="AC49" s="36">
        <f t="shared" ca="1" si="63"/>
        <v>167.91752500831299</v>
      </c>
      <c r="AD49" s="36">
        <f t="shared" ca="1" si="63"/>
        <v>152.23297106007448</v>
      </c>
      <c r="AE49" s="36">
        <f t="shared" ca="1" si="63"/>
        <v>137.97428565258491</v>
      </c>
      <c r="AF49" s="36">
        <f t="shared" ca="1" si="63"/>
        <v>125.01184437304896</v>
      </c>
      <c r="AG49" s="36">
        <f t="shared" ca="1" si="63"/>
        <v>113.22780684619809</v>
      </c>
      <c r="AH49" s="36">
        <f t="shared" ca="1" si="63"/>
        <v>102.51504545815185</v>
      </c>
      <c r="AI49" s="36">
        <f t="shared" ca="1" si="63"/>
        <v>92.776171469018891</v>
      </c>
      <c r="AJ49" s="36">
        <f t="shared" ca="1" si="63"/>
        <v>83.922649660716203</v>
      </c>
      <c r="AK49" s="36">
        <f t="shared" ca="1" si="63"/>
        <v>75.873993471350133</v>
      </c>
      <c r="AL49" s="36">
        <f t="shared" ca="1" si="63"/>
        <v>68.557033299199148</v>
      </c>
      <c r="AM49" s="36">
        <f t="shared" ca="1" si="63"/>
        <v>61.905251324516442</v>
      </c>
      <c r="AN49" s="36">
        <f t="shared" ca="1" si="63"/>
        <v>61.905251324516442</v>
      </c>
      <c r="AO49" s="36">
        <f t="shared" ca="1" si="63"/>
        <v>55.81278173096517</v>
      </c>
      <c r="AP49" s="36">
        <f t="shared" ca="1" si="63"/>
        <v>50.274173009554929</v>
      </c>
      <c r="AQ49" s="36">
        <f t="shared" ca="1" si="63"/>
        <v>45.239074171909252</v>
      </c>
      <c r="AR49" s="36">
        <f t="shared" ca="1" si="63"/>
        <v>40.661711592231363</v>
      </c>
      <c r="AS49" s="36">
        <f t="shared" ca="1" si="63"/>
        <v>36.500472883433282</v>
      </c>
      <c r="AT49" s="36">
        <f t="shared" ca="1" si="63"/>
        <v>32.717528602707752</v>
      </c>
      <c r="AU49" s="36">
        <f t="shared" ca="1" si="63"/>
        <v>29.278488347502726</v>
      </c>
      <c r="AV49" s="36">
        <f t="shared" ca="1" si="63"/>
        <v>26.152088115498159</v>
      </c>
      <c r="AW49" s="36">
        <f t="shared" ca="1" si="63"/>
        <v>23.309906086403096</v>
      </c>
      <c r="AX49" s="36">
        <f t="shared" ca="1" si="63"/>
        <v>20.726104241771221</v>
      </c>
      <c r="AY49" s="36">
        <f t="shared" ca="1" si="63"/>
        <v>18.377193473924063</v>
      </c>
      <c r="AZ49" s="36">
        <f t="shared" ca="1" si="63"/>
        <v>18.377193473924063</v>
      </c>
      <c r="BA49" s="36">
        <f t="shared" ca="1" si="63"/>
        <v>16.180721624281549</v>
      </c>
      <c r="BB49" s="36">
        <f t="shared" ca="1" si="63"/>
        <v>14.183929033697446</v>
      </c>
      <c r="BC49" s="36">
        <f t="shared" ca="1" si="63"/>
        <v>12.368663042257351</v>
      </c>
      <c r="BD49" s="36">
        <f t="shared" ca="1" si="63"/>
        <v>10.718421231857265</v>
      </c>
      <c r="BE49" s="36">
        <f t="shared" ca="1" si="63"/>
        <v>9.2182014042208245</v>
      </c>
      <c r="BF49" s="36">
        <f t="shared" ca="1" si="63"/>
        <v>7.8543651972786055</v>
      </c>
      <c r="BG49" s="36">
        <f t="shared" ca="1" si="63"/>
        <v>6.6145141000584058</v>
      </c>
      <c r="BH49" s="36">
        <f t="shared" ca="1" si="63"/>
        <v>5.4873767389491341</v>
      </c>
      <c r="BI49" s="36">
        <f t="shared" ca="1" si="63"/>
        <v>4.4627064106679777</v>
      </c>
      <c r="BJ49" s="36">
        <f t="shared" ca="1" si="63"/>
        <v>3.531187930412381</v>
      </c>
      <c r="BK49" s="36">
        <f t="shared" ca="1" si="63"/>
        <v>2.6843529483618385</v>
      </c>
      <c r="BL49" s="36">
        <f t="shared" ca="1" si="63"/>
        <v>2.6843529483618385</v>
      </c>
      <c r="BM49" s="36">
        <f t="shared" ca="1" si="63"/>
        <v>1.7030638040966344</v>
      </c>
      <c r="BN49" s="36">
        <f t="shared" ca="1" si="63"/>
        <v>0.81098276385554002</v>
      </c>
      <c r="BO49" s="36">
        <f t="shared" ca="1" si="63"/>
        <v>-1.1102230246251565E-16</v>
      </c>
      <c r="BP49" s="36">
        <f t="shared" ca="1" si="63"/>
        <v>0</v>
      </c>
      <c r="BQ49" s="36">
        <f t="shared" ca="1" si="63"/>
        <v>0</v>
      </c>
      <c r="BR49" s="36">
        <f t="shared" ca="1" si="63"/>
        <v>0</v>
      </c>
      <c r="BS49" s="36">
        <f t="shared" ca="1" si="63"/>
        <v>0</v>
      </c>
      <c r="BT49" s="36">
        <f t="shared" ca="1" si="63"/>
        <v>0</v>
      </c>
      <c r="BU49" s="36">
        <f t="shared" ref="BU49:EF49" ca="1" si="64">SUM(BU48)</f>
        <v>0</v>
      </c>
      <c r="BV49" s="36">
        <f t="shared" ca="1" si="64"/>
        <v>0</v>
      </c>
      <c r="BW49" s="36">
        <f t="shared" ca="1" si="64"/>
        <v>0</v>
      </c>
      <c r="BX49" s="36">
        <f t="shared" ca="1" si="64"/>
        <v>0</v>
      </c>
      <c r="BY49" s="36">
        <f t="shared" ca="1" si="64"/>
        <v>0</v>
      </c>
      <c r="BZ49" s="36">
        <f t="shared" ca="1" si="64"/>
        <v>0</v>
      </c>
      <c r="CA49" s="36">
        <f t="shared" ca="1" si="64"/>
        <v>0</v>
      </c>
      <c r="CB49" s="36">
        <f t="shared" ca="1" si="64"/>
        <v>0</v>
      </c>
      <c r="CC49" s="36">
        <f t="shared" ca="1" si="64"/>
        <v>0</v>
      </c>
      <c r="CD49" s="36">
        <f t="shared" ca="1" si="64"/>
        <v>0</v>
      </c>
      <c r="CE49" s="36">
        <f t="shared" ca="1" si="64"/>
        <v>0</v>
      </c>
      <c r="CF49" s="36">
        <f t="shared" ca="1" si="64"/>
        <v>0</v>
      </c>
      <c r="CG49" s="36">
        <f t="shared" ca="1" si="64"/>
        <v>0</v>
      </c>
      <c r="CH49" s="36">
        <f t="shared" ca="1" si="64"/>
        <v>0</v>
      </c>
      <c r="CI49" s="36">
        <f t="shared" ca="1" si="64"/>
        <v>0</v>
      </c>
      <c r="CJ49" s="36">
        <f t="shared" ca="1" si="64"/>
        <v>0</v>
      </c>
      <c r="CK49" s="36">
        <f t="shared" ca="1" si="64"/>
        <v>0</v>
      </c>
      <c r="CL49" s="36">
        <f t="shared" ca="1" si="64"/>
        <v>0</v>
      </c>
      <c r="CM49" s="36">
        <f t="shared" ca="1" si="64"/>
        <v>0</v>
      </c>
      <c r="CN49" s="36">
        <f t="shared" ca="1" si="64"/>
        <v>0</v>
      </c>
      <c r="CO49" s="36">
        <f t="shared" ca="1" si="64"/>
        <v>0</v>
      </c>
      <c r="CP49" s="36">
        <f t="shared" ca="1" si="64"/>
        <v>0</v>
      </c>
      <c r="CQ49" s="36">
        <f t="shared" ca="1" si="64"/>
        <v>0</v>
      </c>
      <c r="CR49" s="36">
        <f t="shared" ca="1" si="64"/>
        <v>0</v>
      </c>
      <c r="CS49" s="36">
        <f t="shared" ca="1" si="64"/>
        <v>0</v>
      </c>
      <c r="CT49" s="36">
        <f t="shared" ca="1" si="64"/>
        <v>0</v>
      </c>
      <c r="CU49" s="36">
        <f t="shared" ca="1" si="64"/>
        <v>0</v>
      </c>
      <c r="CV49" s="36">
        <f t="shared" ca="1" si="64"/>
        <v>0</v>
      </c>
      <c r="CW49" s="36">
        <f t="shared" ca="1" si="64"/>
        <v>0</v>
      </c>
      <c r="CX49" s="36">
        <f t="shared" ca="1" si="64"/>
        <v>0</v>
      </c>
      <c r="CY49" s="36">
        <f t="shared" ca="1" si="64"/>
        <v>0</v>
      </c>
      <c r="CZ49" s="36">
        <f t="shared" ca="1" si="64"/>
        <v>0</v>
      </c>
      <c r="DA49" s="36">
        <f t="shared" ca="1" si="64"/>
        <v>0</v>
      </c>
      <c r="DB49" s="36">
        <f t="shared" ca="1" si="64"/>
        <v>0</v>
      </c>
      <c r="DC49" s="36">
        <f t="shared" ca="1" si="64"/>
        <v>0</v>
      </c>
      <c r="DD49" s="36">
        <f t="shared" ca="1" si="64"/>
        <v>0</v>
      </c>
      <c r="DE49" s="36">
        <f t="shared" ca="1" si="64"/>
        <v>0</v>
      </c>
      <c r="DF49" s="36">
        <f t="shared" ca="1" si="64"/>
        <v>0</v>
      </c>
      <c r="DG49" s="36">
        <f t="shared" ca="1" si="64"/>
        <v>0</v>
      </c>
      <c r="DH49" s="36">
        <f t="shared" ca="1" si="64"/>
        <v>0</v>
      </c>
      <c r="DI49" s="36">
        <f t="shared" ca="1" si="64"/>
        <v>0</v>
      </c>
      <c r="DJ49" s="36">
        <f t="shared" ca="1" si="64"/>
        <v>0</v>
      </c>
      <c r="DK49" s="36">
        <f t="shared" ca="1" si="64"/>
        <v>0</v>
      </c>
      <c r="DL49" s="36">
        <f t="shared" ca="1" si="64"/>
        <v>0</v>
      </c>
      <c r="DM49" s="36">
        <f t="shared" ca="1" si="64"/>
        <v>0</v>
      </c>
      <c r="DN49" s="36">
        <f t="shared" ca="1" si="64"/>
        <v>0</v>
      </c>
      <c r="DO49" s="36">
        <f t="shared" ca="1" si="64"/>
        <v>0</v>
      </c>
      <c r="DP49" s="36">
        <f t="shared" ca="1" si="64"/>
        <v>0</v>
      </c>
      <c r="DQ49" s="36">
        <f t="shared" ca="1" si="64"/>
        <v>0</v>
      </c>
      <c r="DR49" s="36">
        <f t="shared" ca="1" si="64"/>
        <v>0</v>
      </c>
      <c r="DS49" s="36">
        <f t="shared" ca="1" si="64"/>
        <v>0</v>
      </c>
      <c r="DT49" s="36">
        <f t="shared" ca="1" si="64"/>
        <v>0</v>
      </c>
      <c r="DU49" s="36">
        <f t="shared" ca="1" si="64"/>
        <v>0</v>
      </c>
      <c r="DV49" s="36">
        <f t="shared" ca="1" si="64"/>
        <v>0</v>
      </c>
      <c r="DW49" s="36">
        <f t="shared" ca="1" si="64"/>
        <v>0</v>
      </c>
      <c r="DX49" s="36">
        <f t="shared" ca="1" si="64"/>
        <v>0</v>
      </c>
      <c r="DY49" s="36">
        <f t="shared" ca="1" si="64"/>
        <v>0</v>
      </c>
      <c r="DZ49" s="36">
        <f t="shared" ca="1" si="64"/>
        <v>0</v>
      </c>
      <c r="EA49" s="36">
        <f t="shared" ca="1" si="64"/>
        <v>0</v>
      </c>
      <c r="EB49" s="36">
        <f t="shared" ca="1" si="64"/>
        <v>0</v>
      </c>
      <c r="EC49" s="36">
        <f t="shared" ca="1" si="64"/>
        <v>0</v>
      </c>
      <c r="ED49" s="36">
        <f t="shared" ca="1" si="64"/>
        <v>0</v>
      </c>
      <c r="EE49" s="36">
        <f t="shared" ca="1" si="64"/>
        <v>0</v>
      </c>
      <c r="EF49" s="36">
        <f t="shared" ca="1" si="64"/>
        <v>0</v>
      </c>
      <c r="EG49" s="36">
        <f t="shared" ref="EG49:GE49" ca="1" si="65">SUM(EG48)</f>
        <v>0</v>
      </c>
      <c r="EH49" s="36">
        <f t="shared" ca="1" si="65"/>
        <v>0</v>
      </c>
      <c r="EI49" s="36">
        <f t="shared" ca="1" si="65"/>
        <v>0</v>
      </c>
      <c r="EJ49" s="36">
        <f t="shared" ca="1" si="65"/>
        <v>0</v>
      </c>
      <c r="EK49" s="36">
        <f t="shared" ca="1" si="65"/>
        <v>0</v>
      </c>
      <c r="EL49" s="36">
        <f t="shared" ca="1" si="65"/>
        <v>0</v>
      </c>
      <c r="EM49" s="36">
        <f t="shared" ca="1" si="65"/>
        <v>0</v>
      </c>
      <c r="EN49" s="36">
        <f t="shared" ca="1" si="65"/>
        <v>0</v>
      </c>
      <c r="EO49" s="36">
        <f t="shared" ca="1" si="65"/>
        <v>0</v>
      </c>
      <c r="EP49" s="36">
        <f t="shared" ca="1" si="65"/>
        <v>0</v>
      </c>
      <c r="EQ49" s="36">
        <f t="shared" ca="1" si="65"/>
        <v>0</v>
      </c>
      <c r="ER49" s="36">
        <f t="shared" ca="1" si="65"/>
        <v>0</v>
      </c>
      <c r="ES49" s="36">
        <f t="shared" ca="1" si="65"/>
        <v>0</v>
      </c>
      <c r="ET49" s="36">
        <f t="shared" ca="1" si="65"/>
        <v>0</v>
      </c>
      <c r="EU49" s="36">
        <f t="shared" ca="1" si="65"/>
        <v>0</v>
      </c>
      <c r="EV49" s="36">
        <f t="shared" ca="1" si="65"/>
        <v>0</v>
      </c>
      <c r="EW49" s="36">
        <f t="shared" ca="1" si="65"/>
        <v>0</v>
      </c>
      <c r="EX49" s="36">
        <f t="shared" ca="1" si="65"/>
        <v>0</v>
      </c>
      <c r="EY49" s="36">
        <f t="shared" ca="1" si="65"/>
        <v>0</v>
      </c>
      <c r="EZ49" s="36">
        <f t="shared" ca="1" si="65"/>
        <v>0</v>
      </c>
      <c r="FA49" s="36">
        <f t="shared" ca="1" si="65"/>
        <v>0</v>
      </c>
      <c r="FB49" s="36">
        <f t="shared" ca="1" si="65"/>
        <v>0</v>
      </c>
      <c r="FC49" s="36">
        <f t="shared" ca="1" si="65"/>
        <v>0</v>
      </c>
      <c r="FD49" s="36">
        <f t="shared" ca="1" si="65"/>
        <v>0</v>
      </c>
      <c r="FE49" s="36">
        <f t="shared" ca="1" si="65"/>
        <v>0</v>
      </c>
      <c r="FF49" s="36">
        <f t="shared" ca="1" si="65"/>
        <v>0</v>
      </c>
      <c r="FG49" s="36">
        <f t="shared" ca="1" si="65"/>
        <v>0</v>
      </c>
      <c r="FH49" s="36">
        <f t="shared" ca="1" si="65"/>
        <v>0</v>
      </c>
      <c r="FI49" s="36">
        <f t="shared" ca="1" si="65"/>
        <v>0</v>
      </c>
      <c r="FJ49" s="36">
        <f t="shared" ca="1" si="65"/>
        <v>0</v>
      </c>
      <c r="FK49" s="36">
        <f t="shared" ca="1" si="65"/>
        <v>0</v>
      </c>
      <c r="FL49" s="36">
        <f t="shared" ca="1" si="65"/>
        <v>0</v>
      </c>
      <c r="FM49" s="36">
        <f t="shared" ca="1" si="65"/>
        <v>0</v>
      </c>
      <c r="FN49" s="36">
        <f t="shared" ca="1" si="65"/>
        <v>0</v>
      </c>
      <c r="FO49" s="36">
        <f t="shared" ca="1" si="65"/>
        <v>0</v>
      </c>
      <c r="FP49" s="36">
        <f t="shared" ca="1" si="65"/>
        <v>0</v>
      </c>
      <c r="FQ49" s="36">
        <f t="shared" ca="1" si="65"/>
        <v>0</v>
      </c>
      <c r="FR49" s="36">
        <f t="shared" ca="1" si="65"/>
        <v>0</v>
      </c>
      <c r="FS49" s="36">
        <f t="shared" ca="1" si="65"/>
        <v>0</v>
      </c>
      <c r="FT49" s="36">
        <f t="shared" ca="1" si="65"/>
        <v>0</v>
      </c>
      <c r="FU49" s="36">
        <f t="shared" ca="1" si="65"/>
        <v>0</v>
      </c>
      <c r="FV49" s="36">
        <f t="shared" ca="1" si="65"/>
        <v>0</v>
      </c>
      <c r="FW49" s="36">
        <f t="shared" ca="1" si="65"/>
        <v>0</v>
      </c>
      <c r="FX49" s="36">
        <f t="shared" ca="1" si="65"/>
        <v>0</v>
      </c>
      <c r="FY49" s="36">
        <f t="shared" ca="1" si="65"/>
        <v>0</v>
      </c>
      <c r="FZ49" s="36">
        <f t="shared" ca="1" si="65"/>
        <v>0</v>
      </c>
      <c r="GA49" s="36">
        <f t="shared" ca="1" si="65"/>
        <v>0</v>
      </c>
      <c r="GB49" s="36">
        <f t="shared" ca="1" si="65"/>
        <v>0</v>
      </c>
      <c r="GC49" s="36">
        <f t="shared" ca="1" si="65"/>
        <v>0</v>
      </c>
      <c r="GD49" s="36">
        <f t="shared" ca="1" si="65"/>
        <v>0</v>
      </c>
      <c r="GE49" s="36">
        <f t="shared" ca="1" si="65"/>
        <v>0</v>
      </c>
    </row>
    <row r="50" spans="1:187" ht="14.65" thickBot="1" x14ac:dyDescent="0.5">
      <c r="D50" s="31" t="s">
        <v>95</v>
      </c>
      <c r="E50" s="27"/>
      <c r="F50" s="27"/>
      <c r="G50" s="27"/>
      <c r="H50" s="40">
        <f ca="1">SUM(H49,H47)</f>
        <v>1125</v>
      </c>
      <c r="I50" s="40">
        <f t="shared" ref="I50:BT50" ca="1" si="66">SUM(I49,I47)</f>
        <v>1034.2201107282553</v>
      </c>
      <c r="J50" s="40">
        <f t="shared" ca="1" si="66"/>
        <v>950.94710636017226</v>
      </c>
      <c r="K50" s="40">
        <f t="shared" ca="1" si="66"/>
        <v>950.69862642987698</v>
      </c>
      <c r="L50" s="40">
        <f t="shared" ca="1" si="66"/>
        <v>874.95621308498744</v>
      </c>
      <c r="M50" s="40">
        <f t="shared" ca="1" si="66"/>
        <v>812.0656143599482</v>
      </c>
      <c r="N50" s="40">
        <f t="shared" ca="1" si="66"/>
        <v>748.87896206743176</v>
      </c>
      <c r="O50" s="40">
        <f t="shared" ca="1" si="66"/>
        <v>691.41458974024147</v>
      </c>
      <c r="P50" s="40">
        <f t="shared" ca="1" si="66"/>
        <v>659.08424645701791</v>
      </c>
      <c r="Q50" s="40">
        <f t="shared" ca="1" si="66"/>
        <v>609.72509736074801</v>
      </c>
      <c r="R50" s="40">
        <f t="shared" ca="1" si="66"/>
        <v>564.83131371250295</v>
      </c>
      <c r="S50" s="40">
        <f t="shared" ca="1" si="66"/>
        <v>523.99699676694343</v>
      </c>
      <c r="T50" s="40">
        <f t="shared" ca="1" si="66"/>
        <v>486.85314757771681</v>
      </c>
      <c r="U50" s="40">
        <f t="shared" ca="1" si="66"/>
        <v>453.07242346919116</v>
      </c>
      <c r="V50" s="40">
        <f t="shared" ca="1" si="66"/>
        <v>422.32553347274393</v>
      </c>
      <c r="W50" s="40">
        <f t="shared" ca="1" si="66"/>
        <v>394.35957597780049</v>
      </c>
      <c r="X50" s="40">
        <f t="shared" ca="1" si="66"/>
        <v>368.91440843863433</v>
      </c>
      <c r="Y50" s="40">
        <f t="shared" ca="1" si="66"/>
        <v>345.76091118098759</v>
      </c>
      <c r="Z50" s="40">
        <f t="shared" ca="1" si="66"/>
        <v>324.69079350598156</v>
      </c>
      <c r="AA50" s="40">
        <f t="shared" ca="1" si="66"/>
        <v>305.51470014707189</v>
      </c>
      <c r="AB50" s="40">
        <f t="shared" ca="1" si="66"/>
        <v>305.27451751234133</v>
      </c>
      <c r="AC50" s="40">
        <f t="shared" ca="1" si="66"/>
        <v>287.78180489054915</v>
      </c>
      <c r="AD50" s="40">
        <f t="shared" ca="1" si="66"/>
        <v>271.85802606288382</v>
      </c>
      <c r="AE50" s="40">
        <f t="shared" ca="1" si="66"/>
        <v>257.3605932204822</v>
      </c>
      <c r="AF50" s="40">
        <f t="shared" ca="1" si="66"/>
        <v>244.15988099766605</v>
      </c>
      <c r="AG50" s="40">
        <f t="shared" ca="1" si="66"/>
        <v>232.15388631946843</v>
      </c>
      <c r="AH50" s="40">
        <f t="shared" ca="1" si="66"/>
        <v>221.18796586907825</v>
      </c>
      <c r="AI50" s="40">
        <f t="shared" ca="1" si="66"/>
        <v>211.21224471326292</v>
      </c>
      <c r="AJ50" s="40">
        <f t="shared" ca="1" si="66"/>
        <v>202.12234843735848</v>
      </c>
      <c r="AK50" s="40">
        <f t="shared" ca="1" si="66"/>
        <v>193.83778953605929</v>
      </c>
      <c r="AL50" s="40">
        <f t="shared" ca="1" si="66"/>
        <v>186.28539746611494</v>
      </c>
      <c r="AM50" s="40">
        <f t="shared" ca="1" si="66"/>
        <v>179.39865346812877</v>
      </c>
      <c r="AN50" s="40">
        <f t="shared" ca="1" si="66"/>
        <v>179.16416038154063</v>
      </c>
      <c r="AO50" s="40">
        <f t="shared" ca="1" si="66"/>
        <v>172.83766570221366</v>
      </c>
      <c r="AP50" s="40">
        <f t="shared" ca="1" si="66"/>
        <v>167.06549896180505</v>
      </c>
      <c r="AQ50" s="40">
        <f t="shared" ca="1" si="66"/>
        <v>161.79730823976755</v>
      </c>
      <c r="AR50" s="40">
        <f t="shared" ca="1" si="66"/>
        <v>156.98731897999383</v>
      </c>
      <c r="AS50" s="40">
        <f t="shared" ca="1" si="66"/>
        <v>152.60938093500937</v>
      </c>
      <c r="AT50" s="40">
        <f t="shared" ca="1" si="66"/>
        <v>148.57927453120448</v>
      </c>
      <c r="AU50" s="40">
        <f t="shared" ca="1" si="66"/>
        <v>144.9089976454774</v>
      </c>
      <c r="AV50" s="40">
        <f t="shared" ca="1" si="66"/>
        <v>141.55182228453498</v>
      </c>
      <c r="AW50" s="40">
        <f t="shared" ca="1" si="66"/>
        <v>138.47932570702233</v>
      </c>
      <c r="AX50" s="40">
        <f t="shared" ca="1" si="66"/>
        <v>135.66566897526761</v>
      </c>
      <c r="AY50" s="40">
        <f t="shared" ca="1" si="66"/>
        <v>133.08736206420119</v>
      </c>
      <c r="AZ50" s="40">
        <f t="shared" ca="1" si="66"/>
        <v>132.8584237493254</v>
      </c>
      <c r="BA50" s="40">
        <f t="shared" ca="1" si="66"/>
        <v>130.43347049941778</v>
      </c>
      <c r="BB50" s="40">
        <f t="shared" ca="1" si="66"/>
        <v>128.20865251126997</v>
      </c>
      <c r="BC50" s="40">
        <f t="shared" ca="1" si="66"/>
        <v>126.1658162148783</v>
      </c>
      <c r="BD50" s="40">
        <f t="shared" ca="1" si="66"/>
        <v>124.28845828386601</v>
      </c>
      <c r="BE50" s="40">
        <f t="shared" ca="1" si="66"/>
        <v>122.57667238584753</v>
      </c>
      <c r="BF50" s="40">
        <f t="shared" ca="1" si="66"/>
        <v>120.97152893704923</v>
      </c>
      <c r="BG50" s="40">
        <f t="shared" ca="1" si="66"/>
        <v>119.50591884070656</v>
      </c>
      <c r="BH50" s="40">
        <f t="shared" ca="1" si="66"/>
        <v>118.15347304981374</v>
      </c>
      <c r="BI50" s="40">
        <f t="shared" ca="1" si="66"/>
        <v>116.90394396184256</v>
      </c>
      <c r="BJ50" s="40">
        <f t="shared" ca="1" si="66"/>
        <v>115.74801549453991</v>
      </c>
      <c r="BK50" s="40">
        <f t="shared" ca="1" si="66"/>
        <v>114.67721840242571</v>
      </c>
      <c r="BL50" s="40">
        <f t="shared" ca="1" si="66"/>
        <v>114.45370327547353</v>
      </c>
      <c r="BM50" s="40">
        <f t="shared" ca="1" si="66"/>
        <v>113.24934509527966</v>
      </c>
      <c r="BN50" s="40">
        <f t="shared" ca="1" si="66"/>
        <v>112.13464021982587</v>
      </c>
      <c r="BO50" s="40">
        <f t="shared" ca="1" si="66"/>
        <v>111.10147793294296</v>
      </c>
      <c r="BP50" s="40">
        <f t="shared" ca="1" si="66"/>
        <v>110.87974183534357</v>
      </c>
      <c r="BQ50" s="40">
        <f t="shared" ca="1" si="66"/>
        <v>110.66581760960487</v>
      </c>
      <c r="BR50" s="40">
        <f t="shared" ca="1" si="66"/>
        <v>110.43759637824486</v>
      </c>
      <c r="BS50" s="40">
        <f t="shared" ca="1" si="66"/>
        <v>110.21718525406567</v>
      </c>
      <c r="BT50" s="40">
        <f t="shared" ca="1" si="66"/>
        <v>109.99721402594776</v>
      </c>
      <c r="BU50" s="40">
        <f t="shared" ref="BU50:EF50" ca="1" si="67">SUM(BU49,BU47)</f>
        <v>109.77768181594746</v>
      </c>
      <c r="BV50" s="40">
        <f t="shared" ca="1" si="67"/>
        <v>109.55858774787335</v>
      </c>
      <c r="BW50" s="40">
        <f t="shared" ca="1" si="67"/>
        <v>109.33993094728271</v>
      </c>
      <c r="BX50" s="40">
        <f t="shared" ca="1" si="67"/>
        <v>109.1217105414779</v>
      </c>
      <c r="BY50" s="40">
        <f t="shared" ca="1" si="67"/>
        <v>108.90392565950327</v>
      </c>
      <c r="BZ50" s="40">
        <f t="shared" ca="1" si="67"/>
        <v>108.68657543214115</v>
      </c>
      <c r="CA50" s="40">
        <f t="shared" ca="1" si="67"/>
        <v>108.46965899190882</v>
      </c>
      <c r="CB50" s="40">
        <f t="shared" ca="1" si="67"/>
        <v>108.25317547305482</v>
      </c>
      <c r="CC50" s="40">
        <f t="shared" ca="1" si="67"/>
        <v>108.05151401783561</v>
      </c>
      <c r="CD50" s="40">
        <f t="shared" ca="1" si="67"/>
        <v>107.82150374511197</v>
      </c>
      <c r="CE50" s="40">
        <f t="shared" ca="1" si="67"/>
        <v>107.60631381314572</v>
      </c>
      <c r="CF50" s="40">
        <f t="shared" ca="1" si="67"/>
        <v>107.39155335679625</v>
      </c>
      <c r="CG50" s="40">
        <f t="shared" ca="1" si="67"/>
        <v>107.17722151891699</v>
      </c>
      <c r="CH50" s="40">
        <f t="shared" ca="1" si="67"/>
        <v>106.96331744407206</v>
      </c>
      <c r="CI50" s="40">
        <f t="shared" ca="1" si="67"/>
        <v>106.74984027853291</v>
      </c>
      <c r="CJ50" s="40">
        <f t="shared" ca="1" si="67"/>
        <v>106.53678917027486</v>
      </c>
      <c r="CK50" s="40">
        <f t="shared" ca="1" si="67"/>
        <v>106.32416326897371</v>
      </c>
      <c r="CL50" s="40">
        <f t="shared" ca="1" si="67"/>
        <v>106.11196172600222</v>
      </c>
      <c r="CM50" s="40">
        <f t="shared" ca="1" si="67"/>
        <v>105.90018369442697</v>
      </c>
      <c r="CN50" s="40">
        <f t="shared" ca="1" si="67"/>
        <v>105.68882832900481</v>
      </c>
      <c r="CO50" s="40">
        <f t="shared" ca="1" si="67"/>
        <v>105.4919439158862</v>
      </c>
      <c r="CP50" s="40">
        <f t="shared" ca="1" si="67"/>
        <v>105.26738222407839</v>
      </c>
      <c r="CQ50" s="40">
        <f t="shared" ca="1" si="67"/>
        <v>105.05728980250896</v>
      </c>
      <c r="CR50" s="40">
        <f t="shared" ca="1" si="67"/>
        <v>104.84761668295576</v>
      </c>
      <c r="CS50" s="40">
        <f t="shared" ca="1" si="67"/>
        <v>104.63836202857657</v>
      </c>
      <c r="CT50" s="40">
        <f t="shared" ca="1" si="67"/>
        <v>104.42952500419949</v>
      </c>
      <c r="CU50" s="40">
        <f t="shared" ca="1" si="67"/>
        <v>104.22110477631952</v>
      </c>
      <c r="CV50" s="40">
        <f t="shared" ca="1" si="67"/>
        <v>104.01310051309497</v>
      </c>
      <c r="CW50" s="40">
        <f t="shared" ca="1" si="67"/>
        <v>103.80551138434456</v>
      </c>
      <c r="CX50" s="40">
        <f t="shared" ca="1" si="67"/>
        <v>103.59833656154366</v>
      </c>
      <c r="CY50" s="40">
        <f t="shared" ca="1" si="67"/>
        <v>103.39157521782141</v>
      </c>
      <c r="CZ50" s="40">
        <f t="shared" ca="1" si="67"/>
        <v>103.1852265279571</v>
      </c>
      <c r="DA50" s="40">
        <f t="shared" ca="1" si="67"/>
        <v>102.99300599633922</v>
      </c>
      <c r="DB50" s="40">
        <f t="shared" ca="1" si="67"/>
        <v>102.77376381715111</v>
      </c>
      <c r="DC50" s="40">
        <f t="shared" ca="1" si="67"/>
        <v>102.5686481539898</v>
      </c>
      <c r="DD50" s="40">
        <f t="shared" ca="1" si="67"/>
        <v>102.36394186024063</v>
      </c>
      <c r="DE50" s="40">
        <f t="shared" ca="1" si="67"/>
        <v>102.15964411888493</v>
      </c>
      <c r="DF50" s="40">
        <f t="shared" ca="1" si="67"/>
        <v>101.95575411453468</v>
      </c>
      <c r="DG50" s="40">
        <f t="shared" ca="1" si="67"/>
        <v>101.75227103342931</v>
      </c>
      <c r="DH50" s="40">
        <f t="shared" ca="1" si="67"/>
        <v>101.54919406343217</v>
      </c>
      <c r="DI50" s="40">
        <f t="shared" ca="1" si="67"/>
        <v>101.34652239402757</v>
      </c>
      <c r="DJ50" s="40">
        <f t="shared" ca="1" si="67"/>
        <v>101.14425521631743</v>
      </c>
      <c r="DK50" s="40">
        <f t="shared" ca="1" si="67"/>
        <v>100.94239172301809</v>
      </c>
      <c r="DL50" s="40">
        <f t="shared" ca="1" si="67"/>
        <v>100.74093110845705</v>
      </c>
      <c r="DM50" s="40">
        <f t="shared" ca="1" si="67"/>
        <v>100.54656805050935</v>
      </c>
      <c r="DN50" s="40">
        <f t="shared" ca="1" si="67"/>
        <v>100.33921530089644</v>
      </c>
      <c r="DO50" s="40">
        <f t="shared" ca="1" si="67"/>
        <v>100.1389585045788</v>
      </c>
      <c r="DP50" s="40">
        <f t="shared" ca="1" si="67"/>
        <v>99.939101380357002</v>
      </c>
      <c r="DQ50" s="40">
        <f t="shared" ca="1" si="67"/>
        <v>99.73964313056625</v>
      </c>
      <c r="DR50" s="40">
        <f t="shared" ca="1" si="67"/>
        <v>99.540582959133801</v>
      </c>
      <c r="DS50" s="40">
        <f t="shared" ca="1" si="67"/>
        <v>99.341920071575757</v>
      </c>
      <c r="DT50" s="40">
        <f t="shared" ca="1" si="67"/>
        <v>99.143653674993743</v>
      </c>
      <c r="DU50" s="40">
        <f t="shared" ca="1" si="67"/>
        <v>98.945782978071918</v>
      </c>
      <c r="DV50" s="40">
        <f t="shared" ca="1" si="67"/>
        <v>98.748307191073692</v>
      </c>
      <c r="DW50" s="40">
        <f t="shared" ca="1" si="67"/>
        <v>98.551225525838674</v>
      </c>
      <c r="DX50" s="40">
        <f t="shared" ca="1" si="67"/>
        <v>98.354537195779542</v>
      </c>
      <c r="DY50" s="40">
        <f t="shared" ca="1" si="67"/>
        <v>98.171315604249855</v>
      </c>
      <c r="DZ50" s="40">
        <f t="shared" ca="1" si="67"/>
        <v>97.962337402685321</v>
      </c>
      <c r="EA50" s="40">
        <f t="shared" ca="1" si="67"/>
        <v>97.766824374312307</v>
      </c>
      <c r="EB50" s="40">
        <f t="shared" ca="1" si="67"/>
        <v>97.571701550432991</v>
      </c>
      <c r="EC50" s="40">
        <f t="shared" ca="1" si="67"/>
        <v>97.376968152277968</v>
      </c>
      <c r="ED50" s="40">
        <f t="shared" ca="1" si="67"/>
        <v>97.18262340263226</v>
      </c>
      <c r="EE50" s="40">
        <f t="shared" ca="1" si="67"/>
        <v>96.988666525831974</v>
      </c>
      <c r="EF50" s="40">
        <f t="shared" ca="1" si="67"/>
        <v>96.795096747761278</v>
      </c>
      <c r="EG50" s="40">
        <f t="shared" ref="EG50:GE50" ca="1" si="68">SUM(EG49,EG47)</f>
        <v>96.601913295849357</v>
      </c>
      <c r="EH50" s="40">
        <f t="shared" ca="1" si="68"/>
        <v>96.409115399067247</v>
      </c>
      <c r="EI50" s="40">
        <f t="shared" ca="1" si="68"/>
        <v>96.216702287924804</v>
      </c>
      <c r="EJ50" s="40">
        <f t="shared" ca="1" si="68"/>
        <v>96.024673194467752</v>
      </c>
      <c r="EK50" s="40">
        <f t="shared" ca="1" si="68"/>
        <v>95.845791833724959</v>
      </c>
      <c r="EL50" s="40">
        <f t="shared" ca="1" si="68"/>
        <v>95.641763996452383</v>
      </c>
      <c r="EM50" s="40">
        <f t="shared" ca="1" si="68"/>
        <v>0</v>
      </c>
      <c r="EN50" s="40">
        <f t="shared" ca="1" si="68"/>
        <v>0</v>
      </c>
      <c r="EO50" s="40">
        <f t="shared" ca="1" si="68"/>
        <v>0</v>
      </c>
      <c r="EP50" s="40">
        <f t="shared" ca="1" si="68"/>
        <v>0</v>
      </c>
      <c r="EQ50" s="40">
        <f t="shared" ca="1" si="68"/>
        <v>0</v>
      </c>
      <c r="ER50" s="40">
        <f t="shared" ca="1" si="68"/>
        <v>0</v>
      </c>
      <c r="ES50" s="40">
        <f t="shared" ca="1" si="68"/>
        <v>0</v>
      </c>
      <c r="ET50" s="40">
        <f t="shared" ca="1" si="68"/>
        <v>0</v>
      </c>
      <c r="EU50" s="40">
        <f t="shared" ca="1" si="68"/>
        <v>0</v>
      </c>
      <c r="EV50" s="40">
        <f t="shared" ca="1" si="68"/>
        <v>0</v>
      </c>
      <c r="EW50" s="40">
        <f t="shared" ca="1" si="68"/>
        <v>0</v>
      </c>
      <c r="EX50" s="40">
        <f t="shared" ca="1" si="68"/>
        <v>0</v>
      </c>
      <c r="EY50" s="40">
        <f t="shared" ca="1" si="68"/>
        <v>0</v>
      </c>
      <c r="EZ50" s="40">
        <f t="shared" ca="1" si="68"/>
        <v>0</v>
      </c>
      <c r="FA50" s="40">
        <f t="shared" ca="1" si="68"/>
        <v>0</v>
      </c>
      <c r="FB50" s="40">
        <f t="shared" ca="1" si="68"/>
        <v>0</v>
      </c>
      <c r="FC50" s="40">
        <f t="shared" ca="1" si="68"/>
        <v>0</v>
      </c>
      <c r="FD50" s="40">
        <f t="shared" ca="1" si="68"/>
        <v>0</v>
      </c>
      <c r="FE50" s="40">
        <f t="shared" ca="1" si="68"/>
        <v>0</v>
      </c>
      <c r="FF50" s="40">
        <f t="shared" ca="1" si="68"/>
        <v>0</v>
      </c>
      <c r="FG50" s="40">
        <f t="shared" ca="1" si="68"/>
        <v>0</v>
      </c>
      <c r="FH50" s="40">
        <f t="shared" ca="1" si="68"/>
        <v>0</v>
      </c>
      <c r="FI50" s="40">
        <f t="shared" ca="1" si="68"/>
        <v>0</v>
      </c>
      <c r="FJ50" s="40">
        <f t="shared" ca="1" si="68"/>
        <v>0</v>
      </c>
      <c r="FK50" s="40">
        <f t="shared" ca="1" si="68"/>
        <v>0</v>
      </c>
      <c r="FL50" s="40">
        <f t="shared" ca="1" si="68"/>
        <v>0</v>
      </c>
      <c r="FM50" s="40">
        <f t="shared" ca="1" si="68"/>
        <v>0</v>
      </c>
      <c r="FN50" s="40">
        <f t="shared" ca="1" si="68"/>
        <v>0</v>
      </c>
      <c r="FO50" s="40">
        <f t="shared" ca="1" si="68"/>
        <v>0</v>
      </c>
      <c r="FP50" s="40">
        <f t="shared" ca="1" si="68"/>
        <v>0</v>
      </c>
      <c r="FQ50" s="40">
        <f t="shared" ca="1" si="68"/>
        <v>0</v>
      </c>
      <c r="FR50" s="40">
        <f t="shared" ca="1" si="68"/>
        <v>0</v>
      </c>
      <c r="FS50" s="40">
        <f t="shared" ca="1" si="68"/>
        <v>0</v>
      </c>
      <c r="FT50" s="40">
        <f t="shared" ca="1" si="68"/>
        <v>0</v>
      </c>
      <c r="FU50" s="40">
        <f t="shared" ca="1" si="68"/>
        <v>0</v>
      </c>
      <c r="FV50" s="40">
        <f t="shared" ca="1" si="68"/>
        <v>0</v>
      </c>
      <c r="FW50" s="40">
        <f t="shared" ca="1" si="68"/>
        <v>0</v>
      </c>
      <c r="FX50" s="40">
        <f t="shared" ca="1" si="68"/>
        <v>0</v>
      </c>
      <c r="FY50" s="40">
        <f t="shared" ca="1" si="68"/>
        <v>0</v>
      </c>
      <c r="FZ50" s="40">
        <f t="shared" ca="1" si="68"/>
        <v>0</v>
      </c>
      <c r="GA50" s="40">
        <f t="shared" ca="1" si="68"/>
        <v>0</v>
      </c>
      <c r="GB50" s="40">
        <f t="shared" ca="1" si="68"/>
        <v>0</v>
      </c>
      <c r="GC50" s="40">
        <f t="shared" ca="1" si="68"/>
        <v>0</v>
      </c>
      <c r="GD50" s="40">
        <f t="shared" ca="1" si="68"/>
        <v>0</v>
      </c>
      <c r="GE50" s="40">
        <f t="shared" ca="1" si="68"/>
        <v>0</v>
      </c>
    </row>
    <row r="51" spans="1:187" ht="14.65" thickTop="1" x14ac:dyDescent="0.45"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35"/>
      <c r="FI51" s="35"/>
      <c r="FJ51" s="35"/>
      <c r="FK51" s="35"/>
      <c r="FL51" s="35"/>
      <c r="FM51" s="35"/>
      <c r="FN51" s="35"/>
      <c r="FO51" s="35"/>
      <c r="FP51" s="35"/>
      <c r="FQ51" s="35"/>
      <c r="FR51" s="35"/>
      <c r="FS51" s="35"/>
      <c r="FT51" s="35"/>
      <c r="FU51" s="35"/>
      <c r="FV51" s="35"/>
      <c r="FW51" s="35"/>
      <c r="FX51" s="35"/>
      <c r="FY51" s="35"/>
      <c r="FZ51" s="35"/>
      <c r="GA51" s="35"/>
      <c r="GB51" s="35"/>
      <c r="GC51" s="35"/>
      <c r="GD51" s="35"/>
      <c r="GE51" s="35"/>
    </row>
    <row r="52" spans="1:187" x14ac:dyDescent="0.45">
      <c r="D52" s="1" t="s">
        <v>96</v>
      </c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5"/>
      <c r="FI52" s="35"/>
      <c r="FJ52" s="35"/>
      <c r="FK52" s="35"/>
      <c r="FL52" s="35"/>
      <c r="FM52" s="35"/>
      <c r="FN52" s="35"/>
      <c r="FO52" s="35"/>
      <c r="FP52" s="35"/>
      <c r="FQ52" s="35"/>
      <c r="FR52" s="35"/>
      <c r="FS52" s="35"/>
      <c r="FT52" s="35"/>
      <c r="FU52" s="35"/>
      <c r="FV52" s="35"/>
      <c r="FW52" s="35"/>
      <c r="FX52" s="35"/>
      <c r="FY52" s="35"/>
      <c r="FZ52" s="35"/>
      <c r="GA52" s="35"/>
      <c r="GB52" s="35"/>
      <c r="GC52" s="35"/>
      <c r="GD52" s="35"/>
      <c r="GE52" s="35"/>
    </row>
    <row r="53" spans="1:187" x14ac:dyDescent="0.45">
      <c r="D53" s="10" t="s">
        <v>148</v>
      </c>
      <c r="H53" s="35">
        <f ca="1">IF(H2&gt;EOMONTH(Assumptions!$P$9, 0),0,H77+G53)</f>
        <v>2000</v>
      </c>
      <c r="I53" s="35">
        <f ca="1">IF(I2&gt;EOMONTH(Assumptions!$P$9, 0),0,I77+H53)</f>
        <v>2000</v>
      </c>
      <c r="J53" s="35">
        <f ca="1">IF(J2&gt;EOMONTH(Assumptions!$P$9, 0),0,J77+I53)</f>
        <v>2000</v>
      </c>
      <c r="K53" s="35">
        <f ca="1">IF(K2&gt;EOMONTH(Assumptions!$P$9, 0),0,K77+J53)</f>
        <v>2000</v>
      </c>
      <c r="L53" s="35">
        <f ca="1">IF(L2&gt;EOMONTH(Assumptions!$P$9, 0),0,L77+K53)</f>
        <v>2000</v>
      </c>
      <c r="M53" s="35">
        <f ca="1">IF(M2&gt;EOMONTH(Assumptions!$P$9, 0),0,M77+L53)</f>
        <v>2000</v>
      </c>
      <c r="N53" s="35">
        <f ca="1">IF(N2&gt;EOMONTH(Assumptions!$P$9, 0),0,N77+M53)</f>
        <v>2000</v>
      </c>
      <c r="O53" s="35">
        <f ca="1">IF(O2&gt;EOMONTH(Assumptions!$P$9, 0),0,O77+N53)</f>
        <v>2000</v>
      </c>
      <c r="P53" s="35">
        <f ca="1">IF(P2&gt;EOMONTH(Assumptions!$P$9, 0),0,P77+O53)</f>
        <v>2000</v>
      </c>
      <c r="Q53" s="35">
        <f ca="1">IF(Q2&gt;EOMONTH(Assumptions!$P$9, 0),0,Q77+P53)</f>
        <v>2000</v>
      </c>
      <c r="R53" s="35">
        <f ca="1">IF(R2&gt;EOMONTH(Assumptions!$P$9, 0),0,R77+Q53)</f>
        <v>2000</v>
      </c>
      <c r="S53" s="35">
        <f ca="1">IF(S2&gt;EOMONTH(Assumptions!$P$9, 0),0,S77+R53)</f>
        <v>2000</v>
      </c>
      <c r="T53" s="35">
        <f ca="1">IF(T2&gt;EOMONTH(Assumptions!$P$9, 0),0,T77+S53)</f>
        <v>2000</v>
      </c>
      <c r="U53" s="35">
        <f ca="1">IF(U2&gt;EOMONTH(Assumptions!$P$9, 0),0,U77+T53)</f>
        <v>2000</v>
      </c>
      <c r="V53" s="35">
        <f ca="1">IF(V2&gt;EOMONTH(Assumptions!$P$9, 0),0,V77+U53)</f>
        <v>2000</v>
      </c>
      <c r="W53" s="35">
        <f ca="1">IF(W2&gt;EOMONTH(Assumptions!$P$9, 0),0,W77+V53)</f>
        <v>2000</v>
      </c>
      <c r="X53" s="35">
        <f ca="1">IF(X2&gt;EOMONTH(Assumptions!$P$9, 0),0,X77+W53)</f>
        <v>2000</v>
      </c>
      <c r="Y53" s="35">
        <f ca="1">IF(Y2&gt;EOMONTH(Assumptions!$P$9, 0),0,Y77+X53)</f>
        <v>2000</v>
      </c>
      <c r="Z53" s="35">
        <f ca="1">IF(Z2&gt;EOMONTH(Assumptions!$P$9, 0),0,Z77+Y53)</f>
        <v>2000</v>
      </c>
      <c r="AA53" s="35">
        <f ca="1">IF(AA2&gt;EOMONTH(Assumptions!$P$9, 0),0,AA77+Z53)</f>
        <v>2000</v>
      </c>
      <c r="AB53" s="35">
        <f ca="1">IF(AB2&gt;EOMONTH(Assumptions!$P$9, 0),0,AB77+AA53)</f>
        <v>2000</v>
      </c>
      <c r="AC53" s="35">
        <f ca="1">IF(AC2&gt;EOMONTH(Assumptions!$P$9, 0),0,AC77+AB53)</f>
        <v>2000</v>
      </c>
      <c r="AD53" s="35">
        <f ca="1">IF(AD2&gt;EOMONTH(Assumptions!$P$9, 0),0,AD77+AC53)</f>
        <v>2000</v>
      </c>
      <c r="AE53" s="35">
        <f ca="1">IF(AE2&gt;EOMONTH(Assumptions!$P$9, 0),0,AE77+AD53)</f>
        <v>2000</v>
      </c>
      <c r="AF53" s="35">
        <f ca="1">IF(AF2&gt;EOMONTH(Assumptions!$P$9, 0),0,AF77+AE53)</f>
        <v>2000</v>
      </c>
      <c r="AG53" s="35">
        <f ca="1">IF(AG2&gt;EOMONTH(Assumptions!$P$9, 0),0,AG77+AF53)</f>
        <v>2000</v>
      </c>
      <c r="AH53" s="35">
        <f ca="1">IF(AH2&gt;EOMONTH(Assumptions!$P$9, 0),0,AH77+AG53)</f>
        <v>2000</v>
      </c>
      <c r="AI53" s="35">
        <f ca="1">IF(AI2&gt;EOMONTH(Assumptions!$P$9, 0),0,AI77+AH53)</f>
        <v>2000</v>
      </c>
      <c r="AJ53" s="35">
        <f ca="1">IF(AJ2&gt;EOMONTH(Assumptions!$P$9, 0),0,AJ77+AI53)</f>
        <v>2000</v>
      </c>
      <c r="AK53" s="35">
        <f ca="1">IF(AK2&gt;EOMONTH(Assumptions!$P$9, 0),0,AK77+AJ53)</f>
        <v>2000</v>
      </c>
      <c r="AL53" s="35">
        <f ca="1">IF(AL2&gt;EOMONTH(Assumptions!$P$9, 0),0,AL77+AK53)</f>
        <v>2000</v>
      </c>
      <c r="AM53" s="35">
        <f ca="1">IF(AM2&gt;EOMONTH(Assumptions!$P$9, 0),0,AM77+AL53)</f>
        <v>2000</v>
      </c>
      <c r="AN53" s="35">
        <f ca="1">IF(AN2&gt;EOMONTH(Assumptions!$P$9, 0),0,AN77+AM53)</f>
        <v>2000</v>
      </c>
      <c r="AO53" s="35">
        <f ca="1">IF(AO2&gt;EOMONTH(Assumptions!$P$9, 0),0,AO77+AN53)</f>
        <v>2000</v>
      </c>
      <c r="AP53" s="35">
        <f ca="1">IF(AP2&gt;EOMONTH(Assumptions!$P$9, 0),0,AP77+AO53)</f>
        <v>2000</v>
      </c>
      <c r="AQ53" s="35">
        <f ca="1">IF(AQ2&gt;EOMONTH(Assumptions!$P$9, 0),0,AQ77+AP53)</f>
        <v>2000</v>
      </c>
      <c r="AR53" s="35">
        <f ca="1">IF(AR2&gt;EOMONTH(Assumptions!$P$9, 0),0,AR77+AQ53)</f>
        <v>2000</v>
      </c>
      <c r="AS53" s="35">
        <f ca="1">IF(AS2&gt;EOMONTH(Assumptions!$P$9, 0),0,AS77+AR53)</f>
        <v>2000</v>
      </c>
      <c r="AT53" s="35">
        <f ca="1">IF(AT2&gt;EOMONTH(Assumptions!$P$9, 0),0,AT77+AS53)</f>
        <v>2000</v>
      </c>
      <c r="AU53" s="35">
        <f ca="1">IF(AU2&gt;EOMONTH(Assumptions!$P$9, 0),0,AU77+AT53)</f>
        <v>2000</v>
      </c>
      <c r="AV53" s="35">
        <f ca="1">IF(AV2&gt;EOMONTH(Assumptions!$P$9, 0),0,AV77+AU53)</f>
        <v>2000</v>
      </c>
      <c r="AW53" s="35">
        <f ca="1">IF(AW2&gt;EOMONTH(Assumptions!$P$9, 0),0,AW77+AV53)</f>
        <v>2000</v>
      </c>
      <c r="AX53" s="35">
        <f ca="1">IF(AX2&gt;EOMONTH(Assumptions!$P$9, 0),0,AX77+AW53)</f>
        <v>2000</v>
      </c>
      <c r="AY53" s="35">
        <f ca="1">IF(AY2&gt;EOMONTH(Assumptions!$P$9, 0),0,AY77+AX53)</f>
        <v>2000</v>
      </c>
      <c r="AZ53" s="35">
        <f ca="1">IF(AZ2&gt;EOMONTH(Assumptions!$P$9, 0),0,AZ77+AY53)</f>
        <v>2000</v>
      </c>
      <c r="BA53" s="35">
        <f ca="1">IF(BA2&gt;EOMONTH(Assumptions!$P$9, 0),0,BA77+AZ53)</f>
        <v>2000</v>
      </c>
      <c r="BB53" s="35">
        <f ca="1">IF(BB2&gt;EOMONTH(Assumptions!$P$9, 0),0,BB77+BA53)</f>
        <v>2000</v>
      </c>
      <c r="BC53" s="35">
        <f ca="1">IF(BC2&gt;EOMONTH(Assumptions!$P$9, 0),0,BC77+BB53)</f>
        <v>2000</v>
      </c>
      <c r="BD53" s="35">
        <f ca="1">IF(BD2&gt;EOMONTH(Assumptions!$P$9, 0),0,BD77+BC53)</f>
        <v>2000</v>
      </c>
      <c r="BE53" s="35">
        <f ca="1">IF(BE2&gt;EOMONTH(Assumptions!$P$9, 0),0,BE77+BD53)</f>
        <v>2000</v>
      </c>
      <c r="BF53" s="35">
        <f ca="1">IF(BF2&gt;EOMONTH(Assumptions!$P$9, 0),0,BF77+BE53)</f>
        <v>2000</v>
      </c>
      <c r="BG53" s="35">
        <f ca="1">IF(BG2&gt;EOMONTH(Assumptions!$P$9, 0),0,BG77+BF53)</f>
        <v>2000</v>
      </c>
      <c r="BH53" s="35">
        <f ca="1">IF(BH2&gt;EOMONTH(Assumptions!$P$9, 0),0,BH77+BG53)</f>
        <v>2000</v>
      </c>
      <c r="BI53" s="35">
        <f ca="1">IF(BI2&gt;EOMONTH(Assumptions!$P$9, 0),0,BI77+BH53)</f>
        <v>2000</v>
      </c>
      <c r="BJ53" s="35">
        <f ca="1">IF(BJ2&gt;EOMONTH(Assumptions!$P$9, 0),0,BJ77+BI53)</f>
        <v>2000</v>
      </c>
      <c r="BK53" s="35">
        <f ca="1">IF(BK2&gt;EOMONTH(Assumptions!$P$9, 0),0,BK77+BJ53)</f>
        <v>2000</v>
      </c>
      <c r="BL53" s="35">
        <f ca="1">IF(BL2&gt;EOMONTH(Assumptions!$P$9, 0),0,BL77+BK53)</f>
        <v>2658.8840805867057</v>
      </c>
      <c r="BM53" s="35">
        <f ca="1">IF(BM2&gt;EOMONTH(Assumptions!$P$9, 0),0,BM77+BL53)</f>
        <v>2658.8840805867057</v>
      </c>
      <c r="BN53" s="35">
        <f ca="1">IF(BN2&gt;EOMONTH(Assumptions!$P$9, 0),0,BN77+BM53)</f>
        <v>2658.8840805867057</v>
      </c>
      <c r="BO53" s="35">
        <f ca="1">IF(BO2&gt;EOMONTH(Assumptions!$P$9, 0),0,BO77+BN53)</f>
        <v>2658.8840805867057</v>
      </c>
      <c r="BP53" s="35">
        <f ca="1">IF(BP2&gt;EOMONTH(Assumptions!$P$9, 0),0,BP77+BO53)</f>
        <v>2658.8840805867057</v>
      </c>
      <c r="BQ53" s="35">
        <f ca="1">IF(BQ2&gt;EOMONTH(Assumptions!$P$9, 0),0,BQ77+BP53)</f>
        <v>2658.8840805867057</v>
      </c>
      <c r="BR53" s="35">
        <f ca="1">IF(BR2&gt;EOMONTH(Assumptions!$P$9, 0),0,BR77+BQ53)</f>
        <v>2658.8840805867057</v>
      </c>
      <c r="BS53" s="35">
        <f ca="1">IF(BS2&gt;EOMONTH(Assumptions!$P$9, 0),0,BS77+BR53)</f>
        <v>2658.8840805867057</v>
      </c>
      <c r="BT53" s="35">
        <f ca="1">IF(BT2&gt;EOMONTH(Assumptions!$P$9, 0),0,BT77+BS53)</f>
        <v>2658.8840805867057</v>
      </c>
      <c r="BU53" s="35">
        <f ca="1">IF(BU2&gt;EOMONTH(Assumptions!$P$9, 0),0,BU77+BT53)</f>
        <v>2658.8840805867057</v>
      </c>
      <c r="BV53" s="35">
        <f ca="1">IF(BV2&gt;EOMONTH(Assumptions!$P$9, 0),0,BV77+BU53)</f>
        <v>2658.8840805867057</v>
      </c>
      <c r="BW53" s="35">
        <f ca="1">IF(BW2&gt;EOMONTH(Assumptions!$P$9, 0),0,BW77+BV53)</f>
        <v>2658.8840805867057</v>
      </c>
      <c r="BX53" s="35">
        <f ca="1">IF(BX2&gt;EOMONTH(Assumptions!$P$9, 0),0,BX77+BW53)</f>
        <v>2658.8840805867057</v>
      </c>
      <c r="BY53" s="35">
        <f ca="1">IF(BY2&gt;EOMONTH(Assumptions!$P$9, 0),0,BY77+BX53)</f>
        <v>2658.8840805867057</v>
      </c>
      <c r="BZ53" s="35">
        <f ca="1">IF(BZ2&gt;EOMONTH(Assumptions!$P$9, 0),0,BZ77+BY53)</f>
        <v>2658.8840805867057</v>
      </c>
      <c r="CA53" s="35">
        <f ca="1">IF(CA2&gt;EOMONTH(Assumptions!$P$9, 0),0,CA77+BZ53)</f>
        <v>2658.8840805867057</v>
      </c>
      <c r="CB53" s="35">
        <f ca="1">IF(CB2&gt;EOMONTH(Assumptions!$P$9, 0),0,CB77+CA53)</f>
        <v>2658.8840805867057</v>
      </c>
      <c r="CC53" s="35">
        <f ca="1">IF(CC2&gt;EOMONTH(Assumptions!$P$9, 0),0,CC77+CB53)</f>
        <v>2658.8840805867057</v>
      </c>
      <c r="CD53" s="35">
        <f ca="1">IF(CD2&gt;EOMONTH(Assumptions!$P$9, 0),0,CD77+CC53)</f>
        <v>2658.8840805867057</v>
      </c>
      <c r="CE53" s="35">
        <f ca="1">IF(CE2&gt;EOMONTH(Assumptions!$P$9, 0),0,CE77+CD53)</f>
        <v>2658.8840805867057</v>
      </c>
      <c r="CF53" s="35">
        <f ca="1">IF(CF2&gt;EOMONTH(Assumptions!$P$9, 0),0,CF77+CE53)</f>
        <v>2658.8840805867057</v>
      </c>
      <c r="CG53" s="35">
        <f ca="1">IF(CG2&gt;EOMONTH(Assumptions!$P$9, 0),0,CG77+CF53)</f>
        <v>2658.8840805867057</v>
      </c>
      <c r="CH53" s="35">
        <f ca="1">IF(CH2&gt;EOMONTH(Assumptions!$P$9, 0),0,CH77+CG53)</f>
        <v>2658.8840805867057</v>
      </c>
      <c r="CI53" s="35">
        <f ca="1">IF(CI2&gt;EOMONTH(Assumptions!$P$9, 0),0,CI77+CH53)</f>
        <v>2658.8840805867057</v>
      </c>
      <c r="CJ53" s="35">
        <f ca="1">IF(CJ2&gt;EOMONTH(Assumptions!$P$9, 0),0,CJ77+CI53)</f>
        <v>2658.8840805867057</v>
      </c>
      <c r="CK53" s="35">
        <f ca="1">IF(CK2&gt;EOMONTH(Assumptions!$P$9, 0),0,CK77+CJ53)</f>
        <v>2658.8840805867057</v>
      </c>
      <c r="CL53" s="35">
        <f ca="1">IF(CL2&gt;EOMONTH(Assumptions!$P$9, 0),0,CL77+CK53)</f>
        <v>2658.8840805867057</v>
      </c>
      <c r="CM53" s="35">
        <f ca="1">IF(CM2&gt;EOMONTH(Assumptions!$P$9, 0),0,CM77+CL53)</f>
        <v>2658.8840805867057</v>
      </c>
      <c r="CN53" s="35">
        <f ca="1">IF(CN2&gt;EOMONTH(Assumptions!$P$9, 0),0,CN77+CM53)</f>
        <v>2658.8840805867057</v>
      </c>
      <c r="CO53" s="35">
        <f ca="1">IF(CO2&gt;EOMONTH(Assumptions!$P$9, 0),0,CO77+CN53)</f>
        <v>2658.8840805867057</v>
      </c>
      <c r="CP53" s="35">
        <f ca="1">IF(CP2&gt;EOMONTH(Assumptions!$P$9, 0),0,CP77+CO53)</f>
        <v>2658.8840805867057</v>
      </c>
      <c r="CQ53" s="35">
        <f ca="1">IF(CQ2&gt;EOMONTH(Assumptions!$P$9, 0),0,CQ77+CP53)</f>
        <v>2658.8840805867057</v>
      </c>
      <c r="CR53" s="35">
        <f ca="1">IF(CR2&gt;EOMONTH(Assumptions!$P$9, 0),0,CR77+CQ53)</f>
        <v>2658.8840805867057</v>
      </c>
      <c r="CS53" s="35">
        <f ca="1">IF(CS2&gt;EOMONTH(Assumptions!$P$9, 0),0,CS77+CR53)</f>
        <v>2658.8840805867057</v>
      </c>
      <c r="CT53" s="35">
        <f ca="1">IF(CT2&gt;EOMONTH(Assumptions!$P$9, 0),0,CT77+CS53)</f>
        <v>2658.8840805867057</v>
      </c>
      <c r="CU53" s="35">
        <f ca="1">IF(CU2&gt;EOMONTH(Assumptions!$P$9, 0),0,CU77+CT53)</f>
        <v>2658.8840805867057</v>
      </c>
      <c r="CV53" s="35">
        <f ca="1">IF(CV2&gt;EOMONTH(Assumptions!$P$9, 0),0,CV77+CU53)</f>
        <v>2658.8840805867057</v>
      </c>
      <c r="CW53" s="35">
        <f ca="1">IF(CW2&gt;EOMONTH(Assumptions!$P$9, 0),0,CW77+CV53)</f>
        <v>2658.8840805867057</v>
      </c>
      <c r="CX53" s="35">
        <f ca="1">IF(CX2&gt;EOMONTH(Assumptions!$P$9, 0),0,CX77+CW53)</f>
        <v>2658.8840805867057</v>
      </c>
      <c r="CY53" s="35">
        <f ca="1">IF(CY2&gt;EOMONTH(Assumptions!$P$9, 0),0,CY77+CX53)</f>
        <v>2658.8840805867057</v>
      </c>
      <c r="CZ53" s="35">
        <f ca="1">IF(CZ2&gt;EOMONTH(Assumptions!$P$9, 0),0,CZ77+CY53)</f>
        <v>2658.8840805867057</v>
      </c>
      <c r="DA53" s="35">
        <f ca="1">IF(DA2&gt;EOMONTH(Assumptions!$P$9, 0),0,DA77+CZ53)</f>
        <v>2658.8840805867057</v>
      </c>
      <c r="DB53" s="35">
        <f ca="1">IF(DB2&gt;EOMONTH(Assumptions!$P$9, 0),0,DB77+DA53)</f>
        <v>2658.8840805867057</v>
      </c>
      <c r="DC53" s="35">
        <f ca="1">IF(DC2&gt;EOMONTH(Assumptions!$P$9, 0),0,DC77+DB53)</f>
        <v>2658.8840805867057</v>
      </c>
      <c r="DD53" s="35">
        <f ca="1">IF(DD2&gt;EOMONTH(Assumptions!$P$9, 0),0,DD77+DC53)</f>
        <v>2658.8840805867057</v>
      </c>
      <c r="DE53" s="35">
        <f ca="1">IF(DE2&gt;EOMONTH(Assumptions!$P$9, 0),0,DE77+DD53)</f>
        <v>2658.8840805867057</v>
      </c>
      <c r="DF53" s="35">
        <f ca="1">IF(DF2&gt;EOMONTH(Assumptions!$P$9, 0),0,DF77+DE53)</f>
        <v>2658.8840805867057</v>
      </c>
      <c r="DG53" s="35">
        <f ca="1">IF(DG2&gt;EOMONTH(Assumptions!$P$9, 0),0,DG77+DF53)</f>
        <v>2658.8840805867057</v>
      </c>
      <c r="DH53" s="35">
        <f ca="1">IF(DH2&gt;EOMONTH(Assumptions!$P$9, 0),0,DH77+DG53)</f>
        <v>2658.8840805867057</v>
      </c>
      <c r="DI53" s="35">
        <f ca="1">IF(DI2&gt;EOMONTH(Assumptions!$P$9, 0),0,DI77+DH53)</f>
        <v>2658.8840805867057</v>
      </c>
      <c r="DJ53" s="35">
        <f ca="1">IF(DJ2&gt;EOMONTH(Assumptions!$P$9, 0),0,DJ77+DI53)</f>
        <v>2658.8840805867057</v>
      </c>
      <c r="DK53" s="35">
        <f ca="1">IF(DK2&gt;EOMONTH(Assumptions!$P$9, 0),0,DK77+DJ53)</f>
        <v>2658.8840805867057</v>
      </c>
      <c r="DL53" s="35">
        <f ca="1">IF(DL2&gt;EOMONTH(Assumptions!$P$9, 0),0,DL77+DK53)</f>
        <v>2658.8840805867057</v>
      </c>
      <c r="DM53" s="35">
        <f ca="1">IF(DM2&gt;EOMONTH(Assumptions!$P$9, 0),0,DM77+DL53)</f>
        <v>2658.8840805867057</v>
      </c>
      <c r="DN53" s="35">
        <f ca="1">IF(DN2&gt;EOMONTH(Assumptions!$P$9, 0),0,DN77+DM53)</f>
        <v>2658.8840805867057</v>
      </c>
      <c r="DO53" s="35">
        <f ca="1">IF(DO2&gt;EOMONTH(Assumptions!$P$9, 0),0,DO77+DN53)</f>
        <v>2658.8840805867057</v>
      </c>
      <c r="DP53" s="35">
        <f ca="1">IF(DP2&gt;EOMONTH(Assumptions!$P$9, 0),0,DP77+DO53)</f>
        <v>2658.8840805867057</v>
      </c>
      <c r="DQ53" s="35">
        <f ca="1">IF(DQ2&gt;EOMONTH(Assumptions!$P$9, 0),0,DQ77+DP53)</f>
        <v>2658.8840805867057</v>
      </c>
      <c r="DR53" s="35">
        <f ca="1">IF(DR2&gt;EOMONTH(Assumptions!$P$9, 0),0,DR77+DQ53)</f>
        <v>2658.8840805867057</v>
      </c>
      <c r="DS53" s="35">
        <f ca="1">IF(DS2&gt;EOMONTH(Assumptions!$P$9, 0),0,DS77+DR53)</f>
        <v>2658.8840805867057</v>
      </c>
      <c r="DT53" s="35">
        <f ca="1">IF(DT2&gt;EOMONTH(Assumptions!$P$9, 0),0,DT77+DS53)</f>
        <v>2658.8840805867057</v>
      </c>
      <c r="DU53" s="35">
        <f ca="1">IF(DU2&gt;EOMONTH(Assumptions!$P$9, 0),0,DU77+DT53)</f>
        <v>2658.8840805867057</v>
      </c>
      <c r="DV53" s="35">
        <f ca="1">IF(DV2&gt;EOMONTH(Assumptions!$P$9, 0),0,DV77+DU53)</f>
        <v>2658.8840805867057</v>
      </c>
      <c r="DW53" s="35">
        <f ca="1">IF(DW2&gt;EOMONTH(Assumptions!$P$9, 0),0,DW77+DV53)</f>
        <v>2658.8840805867057</v>
      </c>
      <c r="DX53" s="35">
        <f ca="1">IF(DX2&gt;EOMONTH(Assumptions!$P$9, 0),0,DX77+DW53)</f>
        <v>2658.8840805867057</v>
      </c>
      <c r="DY53" s="35">
        <f ca="1">IF(DY2&gt;EOMONTH(Assumptions!$P$9, 0),0,DY77+DX53)</f>
        <v>2658.8840805867057</v>
      </c>
      <c r="DZ53" s="35">
        <f ca="1">IF(DZ2&gt;EOMONTH(Assumptions!$P$9, 0),0,DZ77+DY53)</f>
        <v>2658.8840805867057</v>
      </c>
      <c r="EA53" s="35">
        <f ca="1">IF(EA2&gt;EOMONTH(Assumptions!$P$9, 0),0,EA77+DZ53)</f>
        <v>2658.8840805867057</v>
      </c>
      <c r="EB53" s="35">
        <f ca="1">IF(EB2&gt;EOMONTH(Assumptions!$P$9, 0),0,EB77+EA53)</f>
        <v>2658.8840805867057</v>
      </c>
      <c r="EC53" s="35">
        <f ca="1">IF(EC2&gt;EOMONTH(Assumptions!$P$9, 0),0,EC77+EB53)</f>
        <v>2658.8840805867057</v>
      </c>
      <c r="ED53" s="35">
        <f ca="1">IF(ED2&gt;EOMONTH(Assumptions!$P$9, 0),0,ED77+EC53)</f>
        <v>2658.8840805867057</v>
      </c>
      <c r="EE53" s="35">
        <f ca="1">IF(EE2&gt;EOMONTH(Assumptions!$P$9, 0),0,EE77+ED53)</f>
        <v>2658.8840805867057</v>
      </c>
      <c r="EF53" s="35">
        <f ca="1">IF(EF2&gt;EOMONTH(Assumptions!$P$9, 0),0,EF77+EE53)</f>
        <v>2658.8840805867057</v>
      </c>
      <c r="EG53" s="35">
        <f ca="1">IF(EG2&gt;EOMONTH(Assumptions!$P$9, 0),0,EG77+EF53)</f>
        <v>2658.8840805867057</v>
      </c>
      <c r="EH53" s="35">
        <f ca="1">IF(EH2&gt;EOMONTH(Assumptions!$P$9, 0),0,EH77+EG53)</f>
        <v>2658.8840805867057</v>
      </c>
      <c r="EI53" s="35">
        <f ca="1">IF(EI2&gt;EOMONTH(Assumptions!$P$9, 0),0,EI77+EH53)</f>
        <v>2658.8840805867057</v>
      </c>
      <c r="EJ53" s="35">
        <f ca="1">IF(EJ2&gt;EOMONTH(Assumptions!$P$9, 0),0,EJ77+EI53)</f>
        <v>2658.8840805867057</v>
      </c>
      <c r="EK53" s="35">
        <f ca="1">IF(EK2&gt;EOMONTH(Assumptions!$P$9, 0),0,EK77+EJ53)</f>
        <v>2658.8840805867057</v>
      </c>
      <c r="EL53" s="35">
        <f ca="1">IF(EL2&gt;EOMONTH(Assumptions!$P$9, 0),0,EL77+EK53)</f>
        <v>2658.8840805867057</v>
      </c>
      <c r="EM53" s="35">
        <f ca="1">IF(EM2&gt;EOMONTH(Assumptions!$P$9, 0),0,EM77+EL53)</f>
        <v>0</v>
      </c>
      <c r="EN53" s="35">
        <f ca="1">IF(EN2&gt;EOMONTH(Assumptions!$P$9, 0),0,EN77+EM53)</f>
        <v>0</v>
      </c>
      <c r="EO53" s="35">
        <f ca="1">IF(EO2&gt;EOMONTH(Assumptions!$P$9, 0),0,EO77+EN53)</f>
        <v>0</v>
      </c>
      <c r="EP53" s="35">
        <f ca="1">IF(EP2&gt;EOMONTH(Assumptions!$P$9, 0),0,EP77+EO53)</f>
        <v>0</v>
      </c>
      <c r="EQ53" s="35">
        <f ca="1">IF(EQ2&gt;EOMONTH(Assumptions!$P$9, 0),0,EQ77+EP53)</f>
        <v>0</v>
      </c>
      <c r="ER53" s="35">
        <f ca="1">IF(ER2&gt;EOMONTH(Assumptions!$P$9, 0),0,ER77+EQ53)</f>
        <v>0</v>
      </c>
      <c r="ES53" s="35">
        <f ca="1">IF(ES2&gt;EOMONTH(Assumptions!$P$9, 0),0,ES77+ER53)</f>
        <v>0</v>
      </c>
      <c r="ET53" s="35">
        <f ca="1">IF(ET2&gt;EOMONTH(Assumptions!$P$9, 0),0,ET77+ES53)</f>
        <v>0</v>
      </c>
      <c r="EU53" s="35">
        <f ca="1">IF(EU2&gt;EOMONTH(Assumptions!$P$9, 0),0,EU77+ET53)</f>
        <v>0</v>
      </c>
      <c r="EV53" s="35">
        <f ca="1">IF(EV2&gt;EOMONTH(Assumptions!$P$9, 0),0,EV77+EU53)</f>
        <v>0</v>
      </c>
      <c r="EW53" s="35">
        <f ca="1">IF(EW2&gt;EOMONTH(Assumptions!$P$9, 0),0,EW77+EV53)</f>
        <v>0</v>
      </c>
      <c r="EX53" s="35">
        <f ca="1">IF(EX2&gt;EOMONTH(Assumptions!$P$9, 0),0,EX77+EW53)</f>
        <v>0</v>
      </c>
      <c r="EY53" s="35">
        <f ca="1">IF(EY2&gt;EOMONTH(Assumptions!$P$9, 0),0,EY77+EX53)</f>
        <v>0</v>
      </c>
      <c r="EZ53" s="35">
        <f ca="1">IF(EZ2&gt;EOMONTH(Assumptions!$P$9, 0),0,EZ77+EY53)</f>
        <v>0</v>
      </c>
      <c r="FA53" s="35">
        <f ca="1">IF(FA2&gt;EOMONTH(Assumptions!$P$9, 0),0,FA77+EZ53)</f>
        <v>0</v>
      </c>
      <c r="FB53" s="35">
        <f ca="1">IF(FB2&gt;EOMONTH(Assumptions!$P$9, 0),0,FB77+FA53)</f>
        <v>0</v>
      </c>
      <c r="FC53" s="35">
        <f ca="1">IF(FC2&gt;EOMONTH(Assumptions!$P$9, 0),0,FC77+FB53)</f>
        <v>0</v>
      </c>
      <c r="FD53" s="35">
        <f ca="1">IF(FD2&gt;EOMONTH(Assumptions!$P$9, 0),0,FD77+FC53)</f>
        <v>0</v>
      </c>
      <c r="FE53" s="35">
        <f ca="1">IF(FE2&gt;EOMONTH(Assumptions!$P$9, 0),0,FE77+FD53)</f>
        <v>0</v>
      </c>
      <c r="FF53" s="35">
        <f ca="1">IF(FF2&gt;EOMONTH(Assumptions!$P$9, 0),0,FF77+FE53)</f>
        <v>0</v>
      </c>
      <c r="FG53" s="35">
        <f ca="1">IF(FG2&gt;EOMONTH(Assumptions!$P$9, 0),0,FG77+FF53)</f>
        <v>0</v>
      </c>
      <c r="FH53" s="35">
        <f ca="1">IF(FH2&gt;EOMONTH(Assumptions!$P$9, 0),0,FH77+FG53)</f>
        <v>0</v>
      </c>
      <c r="FI53" s="35">
        <f ca="1">IF(FI2&gt;EOMONTH(Assumptions!$P$9, 0),0,FI77+FH53)</f>
        <v>0</v>
      </c>
      <c r="FJ53" s="35">
        <f ca="1">IF(FJ2&gt;EOMONTH(Assumptions!$P$9, 0),0,FJ77+FI53)</f>
        <v>0</v>
      </c>
      <c r="FK53" s="35">
        <f ca="1">IF(FK2&gt;EOMONTH(Assumptions!$P$9, 0),0,FK77+FJ53)</f>
        <v>0</v>
      </c>
      <c r="FL53" s="35">
        <f ca="1">IF(FL2&gt;EOMONTH(Assumptions!$P$9, 0),0,FL77+FK53)</f>
        <v>0</v>
      </c>
      <c r="FM53" s="35">
        <f ca="1">IF(FM2&gt;EOMONTH(Assumptions!$P$9, 0),0,FM77+FL53)</f>
        <v>0</v>
      </c>
      <c r="FN53" s="35">
        <f ca="1">IF(FN2&gt;EOMONTH(Assumptions!$P$9, 0),0,FN77+FM53)</f>
        <v>0</v>
      </c>
      <c r="FO53" s="35">
        <f ca="1">IF(FO2&gt;EOMONTH(Assumptions!$P$9, 0),0,FO77+FN53)</f>
        <v>0</v>
      </c>
      <c r="FP53" s="35">
        <f ca="1">IF(FP2&gt;EOMONTH(Assumptions!$P$9, 0),0,FP77+FO53)</f>
        <v>0</v>
      </c>
      <c r="FQ53" s="35">
        <f ca="1">IF(FQ2&gt;EOMONTH(Assumptions!$P$9, 0),0,FQ77+FP53)</f>
        <v>0</v>
      </c>
      <c r="FR53" s="35">
        <f ca="1">IF(FR2&gt;EOMONTH(Assumptions!$P$9, 0),0,FR77+FQ53)</f>
        <v>0</v>
      </c>
      <c r="FS53" s="35">
        <f ca="1">IF(FS2&gt;EOMONTH(Assumptions!$P$9, 0),0,FS77+FR53)</f>
        <v>0</v>
      </c>
      <c r="FT53" s="35">
        <f ca="1">IF(FT2&gt;EOMONTH(Assumptions!$P$9, 0),0,FT77+FS53)</f>
        <v>0</v>
      </c>
      <c r="FU53" s="35">
        <f ca="1">IF(FU2&gt;EOMONTH(Assumptions!$P$9, 0),0,FU77+FT53)</f>
        <v>0</v>
      </c>
      <c r="FV53" s="35">
        <f ca="1">IF(FV2&gt;EOMONTH(Assumptions!$P$9, 0),0,FV77+FU53)</f>
        <v>0</v>
      </c>
      <c r="FW53" s="35">
        <f ca="1">IF(FW2&gt;EOMONTH(Assumptions!$P$9, 0),0,FW77+FV53)</f>
        <v>0</v>
      </c>
      <c r="FX53" s="35">
        <f ca="1">IF(FX2&gt;EOMONTH(Assumptions!$P$9, 0),0,FX77+FW53)</f>
        <v>0</v>
      </c>
      <c r="FY53" s="35">
        <f ca="1">IF(FY2&gt;EOMONTH(Assumptions!$P$9, 0),0,FY77+FX53)</f>
        <v>0</v>
      </c>
      <c r="FZ53" s="35">
        <f ca="1">IF(FZ2&gt;EOMONTH(Assumptions!$P$9, 0),0,FZ77+FY53)</f>
        <v>0</v>
      </c>
      <c r="GA53" s="35">
        <f ca="1">IF(GA2&gt;EOMONTH(Assumptions!$P$9, 0),0,GA77+FZ53)</f>
        <v>0</v>
      </c>
      <c r="GB53" s="35">
        <f ca="1">IF(GB2&gt;EOMONTH(Assumptions!$P$9, 0),0,GB77+GA53)</f>
        <v>0</v>
      </c>
      <c r="GC53" s="35">
        <f ca="1">IF(GC2&gt;EOMONTH(Assumptions!$P$9, 0),0,GC77+GB53)</f>
        <v>0</v>
      </c>
      <c r="GD53" s="35">
        <f ca="1">IF(GD2&gt;EOMONTH(Assumptions!$P$9, 0),0,GD77+GC53)</f>
        <v>0</v>
      </c>
      <c r="GE53" s="35">
        <f ca="1">IF(GE2&gt;EOMONTH(Assumptions!$P$9, 0),0,GE77+GD53)</f>
        <v>0</v>
      </c>
    </row>
    <row r="54" spans="1:187" x14ac:dyDescent="0.45">
      <c r="D54" s="10" t="s">
        <v>97</v>
      </c>
      <c r="H54" s="35">
        <f ca="1">IF(H2&gt;EOMONTH(Assumptions!$P$9, 0),0,H78+G54)</f>
        <v>-47.125256474267005</v>
      </c>
      <c r="I54" s="35">
        <f ca="1">IF(I2&gt;EOMONTH(Assumptions!$P$9, 0),0,I78+H54)</f>
        <v>-47.125256474267005</v>
      </c>
      <c r="J54" s="35">
        <f ca="1">IF(J2&gt;EOMONTH(Assumptions!$P$9, 0),0,J78+I54)</f>
        <v>-50.963737487684178</v>
      </c>
      <c r="K54" s="35">
        <f ca="1">IF(K2&gt;EOMONTH(Assumptions!$P$9, 0),0,K78+J54)</f>
        <v>-50.963737487684178</v>
      </c>
      <c r="L54" s="35">
        <f ca="1">IF(L2&gt;EOMONTH(Assumptions!$P$9, 0),0,L78+K54)</f>
        <v>-60.976115289946705</v>
      </c>
      <c r="M54" s="35">
        <f ca="1">IF(M2&gt;EOMONTH(Assumptions!$P$9, 0),0,M78+L54)</f>
        <v>-84.034135446713933</v>
      </c>
      <c r="N54" s="35">
        <f ca="1">IF(N2&gt;EOMONTH(Assumptions!$P$9, 0),0,N78+M54)</f>
        <v>-107.02994192796054</v>
      </c>
      <c r="O54" s="35">
        <f ca="1">IF(O2&gt;EOMONTH(Assumptions!$P$9, 0),0,O78+N54)</f>
        <v>-132.28911778260863</v>
      </c>
      <c r="P54" s="35">
        <f ca="1">IF(P2&gt;EOMONTH(Assumptions!$P$9, 0),0,P78+O54)</f>
        <v>-132.28911778260863</v>
      </c>
      <c r="Q54" s="35">
        <f ca="1">IF(Q2&gt;EOMONTH(Assumptions!$P$9, 0),0,Q78+P54)</f>
        <v>-164.21213412225549</v>
      </c>
      <c r="R54" s="35">
        <f ca="1">IF(R2&gt;EOMONTH(Assumptions!$P$9, 0),0,R78+Q54)</f>
        <v>-202.27837414050083</v>
      </c>
      <c r="S54" s="35">
        <f ca="1">IF(S2&gt;EOMONTH(Assumptions!$P$9, 0),0,S78+R54)</f>
        <v>-243.65812518798319</v>
      </c>
      <c r="T54" s="35">
        <f ca="1">IF(T2&gt;EOMONTH(Assumptions!$P$9, 0),0,T78+S54)</f>
        <v>-283.17284723647566</v>
      </c>
      <c r="U54" s="35">
        <f ca="1">IF(U2&gt;EOMONTH(Assumptions!$P$9, 0),0,U78+T54)</f>
        <v>-330.31834191397405</v>
      </c>
      <c r="V54" s="35">
        <f ca="1">IF(V2&gt;EOMONTH(Assumptions!$P$9, 0),0,V78+U54)</f>
        <v>-377.44917687374652</v>
      </c>
      <c r="W54" s="35">
        <f ca="1">IF(W2&gt;EOMONTH(Assumptions!$P$9, 0),0,W78+V54)</f>
        <v>-429.2264727826514</v>
      </c>
      <c r="X54" s="35">
        <f ca="1">IF(X2&gt;EOMONTH(Assumptions!$P$9, 0),0,X78+W54)</f>
        <v>-480.55075103729962</v>
      </c>
      <c r="Y54" s="35">
        <f ca="1">IF(Y2&gt;EOMONTH(Assumptions!$P$9, 0),0,Y78+X54)</f>
        <v>-536.09194515279819</v>
      </c>
      <c r="Z54" s="35">
        <f ca="1">IF(Z2&gt;EOMONTH(Assumptions!$P$9, 0),0,Z78+Y54)</f>
        <v>-593.23569977865452</v>
      </c>
      <c r="AA54" s="35">
        <f ca="1">IF(AA2&gt;EOMONTH(Assumptions!$P$9, 0),0,AA78+Z54)</f>
        <v>-649.4035939560415</v>
      </c>
      <c r="AB54" s="35">
        <f ca="1">IF(AB2&gt;EOMONTH(Assumptions!$P$9, 0),0,AB78+AA54)</f>
        <v>-649.4035939560415</v>
      </c>
      <c r="AC54" s="35">
        <f ca="1">IF(AC2&gt;EOMONTH(Assumptions!$P$9, 0),0,AC78+AB54)</f>
        <v>-706.69925919823163</v>
      </c>
      <c r="AD54" s="35">
        <f ca="1">IF(AD2&gt;EOMONTH(Assumptions!$P$9, 0),0,AD78+AC54)</f>
        <v>-767.55353559753098</v>
      </c>
      <c r="AE54" s="35">
        <f ca="1">IF(AE2&gt;EOMONTH(Assumptions!$P$9, 0),0,AE78+AD54)</f>
        <v>-829.44152732792941</v>
      </c>
      <c r="AF54" s="35">
        <f ca="1">IF(AF2&gt;EOMONTH(Assumptions!$P$9, 0),0,AF78+AE54)</f>
        <v>-885.0483375843155</v>
      </c>
      <c r="AG54" s="35">
        <f ca="1">IF(AG2&gt;EOMONTH(Assumptions!$P$9, 0),0,AG78+AF54)</f>
        <v>-948.62932582917131</v>
      </c>
      <c r="AH54" s="35">
        <f ca="1">IF(AH2&gt;EOMONTH(Assumptions!$P$9, 0),0,AH78+AG54)</f>
        <v>-1010.556991697832</v>
      </c>
      <c r="AI54" s="35">
        <f ca="1">IF(AI2&gt;EOMONTH(Assumptions!$P$9, 0),0,AI78+AH54)</f>
        <v>-1075.495560284789</v>
      </c>
      <c r="AJ54" s="35">
        <f ca="1">IF(AJ2&gt;EOMONTH(Assumptions!$P$9, 0),0,AJ78+AI54)</f>
        <v>-1138.6464355175128</v>
      </c>
      <c r="AK54" s="35">
        <f ca="1">IF(AK2&gt;EOMONTH(Assumptions!$P$9, 0),0,AK78+AJ54)</f>
        <v>-1204.6496861352844</v>
      </c>
      <c r="AL54" s="35">
        <f ca="1">IF(AL2&gt;EOMONTH(Assumptions!$P$9, 0),0,AL78+AK54)</f>
        <v>-1271.0875456022372</v>
      </c>
      <c r="AM54" s="35">
        <f ca="1">IF(AM2&gt;EOMONTH(Assumptions!$P$9, 0),0,AM78+AL54)</f>
        <v>-1335.5670936596359</v>
      </c>
      <c r="AN54" s="35">
        <f ca="1">IF(AN2&gt;EOMONTH(Assumptions!$P$9, 0),0,AN78+AM54)</f>
        <v>-1335.5670936596359</v>
      </c>
      <c r="AO54" s="35">
        <f ca="1">IF(AO2&gt;EOMONTH(Assumptions!$P$9, 0),0,AO78+AN54)</f>
        <v>-1400.2084732735523</v>
      </c>
      <c r="AP54" s="35">
        <f ca="1">IF(AP2&gt;EOMONTH(Assumptions!$P$9, 0),0,AP78+AO54)</f>
        <v>-1467.4537984057026</v>
      </c>
      <c r="AQ54" s="35">
        <f ca="1">IF(AQ2&gt;EOMONTH(Assumptions!$P$9, 0),0,AQ78+AP54)</f>
        <v>-1534.9368439441239</v>
      </c>
      <c r="AR54" s="35">
        <f ca="1">IF(AR2&gt;EOMONTH(Assumptions!$P$9, 0),0,AR78+AQ54)</f>
        <v>-1595.7060765077331</v>
      </c>
      <c r="AS54" s="35">
        <f ca="1">IF(AS2&gt;EOMONTH(Assumptions!$P$9, 0),0,AS78+AR54)</f>
        <v>-1663.5633256445096</v>
      </c>
      <c r="AT54" s="35">
        <f ca="1">IF(AT2&gt;EOMONTH(Assumptions!$P$9, 0),0,AT78+AS54)</f>
        <v>-1729.2464771583891</v>
      </c>
      <c r="AU54" s="35">
        <f ca="1">IF(AU2&gt;EOMONTH(Assumptions!$P$9, 0),0,AU78+AT54)</f>
        <v>-1797.3221846815838</v>
      </c>
      <c r="AV54" s="35">
        <f ca="1">IF(AV2&gt;EOMONTH(Assumptions!$P$9, 0),0,AV78+AU54)</f>
        <v>-1863.1931572821888</v>
      </c>
      <c r="AW54" s="35">
        <f ca="1">IF(AW2&gt;EOMONTH(Assumptions!$P$9, 0),0,AW78+AV54)</f>
        <v>-1931.3932729680691</v>
      </c>
      <c r="AX54" s="35">
        <f ca="1">IF(AX2&gt;EOMONTH(Assumptions!$P$9, 0),0,AX78+AW54)</f>
        <v>-1999.6214904555627</v>
      </c>
      <c r="AY54" s="35">
        <f ca="1">IF(AY2&gt;EOMONTH(Assumptions!$P$9, 0),0,AY78+AX54)</f>
        <v>-2065.5974578358882</v>
      </c>
      <c r="AZ54" s="35">
        <f ca="1">IF(AZ2&gt;EOMONTH(Assumptions!$P$9, 0),0,AZ78+AY54)</f>
        <v>-2065.5974578358882</v>
      </c>
      <c r="BA54" s="35">
        <f ca="1">IF(BA2&gt;EOMONTH(Assumptions!$P$9, 0),0,BA78+AZ54)</f>
        <v>-2131.3911738578236</v>
      </c>
      <c r="BB54" s="35">
        <f ca="1">IF(BB2&gt;EOMONTH(Assumptions!$P$9, 0),0,BB78+BA54)</f>
        <v>-2199.4106832576849</v>
      </c>
      <c r="BC54" s="35">
        <f ca="1">IF(BC2&gt;EOMONTH(Assumptions!$P$9, 0),0,BC78+BB54)</f>
        <v>-2267.3926533382414</v>
      </c>
      <c r="BD54" s="35">
        <f ca="1">IF(BD2&gt;EOMONTH(Assumptions!$P$9, 0),0,BD78+BC54)</f>
        <v>-2328.6345784315758</v>
      </c>
      <c r="BE54" s="35">
        <f ca="1">IF(BE2&gt;EOMONTH(Assumptions!$P$9, 0),0,BE78+BD54)</f>
        <v>-2396.5137940794875</v>
      </c>
      <c r="BF54" s="35">
        <f ca="1">IF(BF2&gt;EOMONTH(Assumptions!$P$9, 0),0,BF78+BE54)</f>
        <v>-2462.0876519315962</v>
      </c>
      <c r="BG54" s="35">
        <f ca="1">IF(BG2&gt;EOMONTH(Assumptions!$P$9, 0),0,BG78+BF54)</f>
        <v>-2529.7930522789757</v>
      </c>
      <c r="BH54" s="35">
        <f ca="1">IF(BH2&gt;EOMONTH(Assumptions!$P$9, 0),0,BH78+BG54)</f>
        <v>-2595.1983012644614</v>
      </c>
      <c r="BI54" s="35">
        <f ca="1">IF(BI2&gt;EOMONTH(Assumptions!$P$9, 0),0,BI78+BH54)</f>
        <v>-2662.7050560898256</v>
      </c>
      <c r="BJ54" s="35">
        <f ca="1">IF(BJ2&gt;EOMONTH(Assumptions!$P$9, 0),0,BJ78+BI54)</f>
        <v>-2730.1005942636589</v>
      </c>
      <c r="BK54" s="35">
        <f ca="1">IF(BK2&gt;EOMONTH(Assumptions!$P$9, 0),0,BK78+BJ54)</f>
        <v>-2795.1911654888218</v>
      </c>
      <c r="BL54" s="35">
        <f ca="1">IF(BL2&gt;EOMONTH(Assumptions!$P$9, 0),0,BL78+BK54)</f>
        <v>-2795.1911654888218</v>
      </c>
      <c r="BM54" s="35">
        <f ca="1">IF(BM2&gt;EOMONTH(Assumptions!$P$9, 0),0,BM78+BL54)</f>
        <v>-2862.167717983893</v>
      </c>
      <c r="BN54" s="35">
        <f ca="1">IF(BN2&gt;EOMONTH(Assumptions!$P$9, 0),0,BN78+BM54)</f>
        <v>-2931.1625630815115</v>
      </c>
      <c r="BO54" s="35">
        <f ca="1">IF(BO2&gt;EOMONTH(Assumptions!$P$9, 0),0,BO78+BN54)</f>
        <v>-2999.9951573831499</v>
      </c>
      <c r="BP54" s="35">
        <f ca="1">IF(BP2&gt;EOMONTH(Assumptions!$P$9, 0),0,BP78+BO54)</f>
        <v>-3064.9953332189825</v>
      </c>
      <c r="BQ54" s="35">
        <f ca="1">IF(BQ2&gt;EOMONTH(Assumptions!$P$9, 0),0,BQ78+BP54)</f>
        <v>-3134.0888351054932</v>
      </c>
      <c r="BR54" s="35">
        <f ca="1">IF(BR2&gt;EOMONTH(Assumptions!$P$9, 0),0,BR78+BQ54)</f>
        <v>-3200.8004222108675</v>
      </c>
      <c r="BS54" s="35">
        <f ca="1">IF(BS2&gt;EOMONTH(Assumptions!$P$9, 0),0,BS78+BR54)</f>
        <v>-3269.4307905652645</v>
      </c>
      <c r="BT54" s="35">
        <f ca="1">IF(BT2&gt;EOMONTH(Assumptions!$P$9, 0),0,BT78+BS54)</f>
        <v>-3335.6996589457076</v>
      </c>
      <c r="BU54" s="35">
        <f ca="1">IF(BU2&gt;EOMONTH(Assumptions!$P$9, 0),0,BU78+BT54)</f>
        <v>-3403.877608697238</v>
      </c>
      <c r="BV54" s="35">
        <f ca="1">IF(BV2&gt;EOMONTH(Assumptions!$P$9, 0),0,BV78+BU54)</f>
        <v>-3471.8310064849893</v>
      </c>
      <c r="BW54" s="35">
        <f ca="1">IF(BW2&gt;EOMONTH(Assumptions!$P$9, 0),0,BW78+BV54)</f>
        <v>-3537.4440380192623</v>
      </c>
      <c r="BX54" s="35">
        <f ca="1">IF(BX2&gt;EOMONTH(Assumptions!$P$9, 0),0,BX78+BW54)</f>
        <v>-3537.4440380192623</v>
      </c>
      <c r="BY54" s="35">
        <f ca="1">IF(BY2&gt;EOMONTH(Assumptions!$P$9, 0),0,BY78+BX54)</f>
        <v>-3602.6841237360632</v>
      </c>
      <c r="BZ54" s="35">
        <f ca="1">IF(BZ2&gt;EOMONTH(Assumptions!$P$9, 0),0,BZ78+BY54)</f>
        <v>-3669.8078929939529</v>
      </c>
      <c r="CA54" s="35">
        <f ca="1">IF(CA2&gt;EOMONTH(Assumptions!$P$9, 0),0,CA78+BZ54)</f>
        <v>-3736.7113293192133</v>
      </c>
      <c r="CB54" s="35">
        <f ca="1">IF(CB2&gt;EOMONTH(Assumptions!$P$9, 0),0,CB78+CA54)</f>
        <v>-3797.0765614757179</v>
      </c>
      <c r="CC54" s="35">
        <f ca="1">IF(CC2&gt;EOMONTH(Assumptions!$P$9, 0),0,CC78+CB54)</f>
        <v>-3863.4917320576697</v>
      </c>
      <c r="CD54" s="35">
        <f ca="1">IF(CD2&gt;EOMONTH(Assumptions!$P$9, 0),0,CD78+CC54)</f>
        <v>-3927.6038531283584</v>
      </c>
      <c r="CE54" s="35">
        <f ca="1">IF(CE2&gt;EOMONTH(Assumptions!$P$9, 0),0,CE78+CD54)</f>
        <v>-3993.5733306772163</v>
      </c>
      <c r="CF54" s="35">
        <f ca="1">IF(CF2&gt;EOMONTH(Assumptions!$P$9, 0),0,CF78+CE54)</f>
        <v>-4057.2655358462584</v>
      </c>
      <c r="CG54" s="35">
        <f ca="1">IF(CG2&gt;EOMONTH(Assumptions!$P$9, 0),0,CG78+CF54)</f>
        <v>-4122.8053688144373</v>
      </c>
      <c r="CH54" s="35">
        <f ca="1">IF(CH2&gt;EOMONTH(Assumptions!$P$9, 0),0,CH78+CG54)</f>
        <v>-4188.1318224708793</v>
      </c>
      <c r="CI54" s="35">
        <f ca="1">IF(CI2&gt;EOMONTH(Assumptions!$P$9, 0),0,CI78+CH54)</f>
        <v>-4251.2013188556775</v>
      </c>
      <c r="CJ54" s="35">
        <f ca="1">IF(CJ2&gt;EOMONTH(Assumptions!$P$9, 0),0,CJ78+CI54)</f>
        <v>-4251.2013188556775</v>
      </c>
      <c r="CK54" s="35">
        <f ca="1">IF(CK2&gt;EOMONTH(Assumptions!$P$9, 0),0,CK78+CJ54)</f>
        <v>-4313.919266260018</v>
      </c>
      <c r="CL54" s="35">
        <f ca="1">IF(CL2&gt;EOMONTH(Assumptions!$P$9, 0),0,CL78+CK54)</f>
        <v>-4378.4594102355841</v>
      </c>
      <c r="CM54" s="35">
        <f ca="1">IF(CM2&gt;EOMONTH(Assumptions!$P$9, 0),0,CM78+CL54)</f>
        <v>-4442.7897198842429</v>
      </c>
      <c r="CN54" s="35">
        <f ca="1">IF(CN2&gt;EOMONTH(Assumptions!$P$9, 0),0,CN78+CM54)</f>
        <v>-4500.8640924335887</v>
      </c>
      <c r="CO54" s="35">
        <f ca="1">IF(CO2&gt;EOMONTH(Assumptions!$P$9, 0),0,CO78+CN54)</f>
        <v>-4564.789294635385</v>
      </c>
      <c r="CP54" s="35">
        <f ca="1">IF(CP2&gt;EOMONTH(Assumptions!$P$9, 0),0,CP78+CO54)</f>
        <v>-4626.4912987170292</v>
      </c>
      <c r="CQ54" s="35">
        <f ca="1">IF(CQ2&gt;EOMONTH(Assumptions!$P$9, 0),0,CQ78+CP54)</f>
        <v>-4689.9912357102148</v>
      </c>
      <c r="CR54" s="35">
        <f ca="1">IF(CR2&gt;EOMONTH(Assumptions!$P$9, 0),0,CR78+CQ54)</f>
        <v>-4751.292986122854</v>
      </c>
      <c r="CS54" s="35">
        <f ca="1">IF(CS2&gt;EOMONTH(Assumptions!$P$9, 0),0,CS78+CR54)</f>
        <v>-4814.3829621204541</v>
      </c>
      <c r="CT54" s="35">
        <f ca="1">IF(CT2&gt;EOMONTH(Assumptions!$P$9, 0),0,CT78+CS54)</f>
        <v>-4877.2692269124454</v>
      </c>
      <c r="CU54" s="35">
        <f ca="1">IF(CU2&gt;EOMONTH(Assumptions!$P$9, 0),0,CU78+CT54)</f>
        <v>-4937.9768903030608</v>
      </c>
      <c r="CV54" s="35">
        <f ca="1">IF(CV2&gt;EOMONTH(Assumptions!$P$9, 0),0,CV78+CU54)</f>
        <v>-4937.9768903030608</v>
      </c>
      <c r="CW54" s="35">
        <f ca="1">IF(CW2&gt;EOMONTH(Assumptions!$P$9, 0),0,CW78+CV54)</f>
        <v>-4998.3515279923622</v>
      </c>
      <c r="CX54" s="35">
        <f ca="1">IF(CX2&gt;EOMONTH(Assumptions!$P$9, 0),0,CX78+CW54)</f>
        <v>-5060.4890435282377</v>
      </c>
      <c r="CY54" s="35">
        <f ca="1">IF(CY2&gt;EOMONTH(Assumptions!$P$9, 0),0,CY78+CX54)</f>
        <v>-5122.4258463247506</v>
      </c>
      <c r="CZ54" s="35">
        <f ca="1">IF(CZ2&gt;EOMONTH(Assumptions!$P$9, 0),0,CZ78+CY54)</f>
        <v>-5178.3202257069433</v>
      </c>
      <c r="DA54" s="35">
        <f ca="1">IF(DA2&gt;EOMONTH(Assumptions!$P$9, 0),0,DA78+CZ54)</f>
        <v>-5239.8695939611371</v>
      </c>
      <c r="DB54" s="35">
        <f ca="1">IF(DB2&gt;EOMONTH(Assumptions!$P$9, 0),0,DB78+DA54)</f>
        <v>-5299.2727534846845</v>
      </c>
      <c r="DC54" s="35">
        <f ca="1">IF(DC2&gt;EOMONTH(Assumptions!$P$9, 0),0,DC78+DB54)</f>
        <v>-5360.4146502316617</v>
      </c>
      <c r="DD54" s="35">
        <f ca="1">IF(DD2&gt;EOMONTH(Assumptions!$P$9, 0),0,DD78+DC54)</f>
        <v>-5419.4346422616736</v>
      </c>
      <c r="DE54" s="35">
        <f ca="1">IF(DE2&gt;EOMONTH(Assumptions!$P$9, 0),0,DE78+DD54)</f>
        <v>-5480.1837235680232</v>
      </c>
      <c r="DF54" s="35">
        <f ca="1">IF(DF2&gt;EOMONTH(Assumptions!$P$9, 0),0,DF78+DE54)</f>
        <v>-5540.7375253155624</v>
      </c>
      <c r="DG54" s="35">
        <f ca="1">IF(DG2&gt;EOMONTH(Assumptions!$P$9, 0),0,DG78+DF54)</f>
        <v>-5599.1883517545175</v>
      </c>
      <c r="DH54" s="35">
        <f ca="1">IF(DH2&gt;EOMONTH(Assumptions!$P$9, 0),0,DH78+DG54)</f>
        <v>-5599.1883517545175</v>
      </c>
      <c r="DI54" s="35">
        <f ca="1">IF(DI2&gt;EOMONTH(Assumptions!$P$9, 0),0,DI78+DH54)</f>
        <v>-5657.3223134534883</v>
      </c>
      <c r="DJ54" s="35">
        <f ca="1">IF(DJ2&gt;EOMONTH(Assumptions!$P$9, 0),0,DJ78+DI54)</f>
        <v>-5717.1601884556685</v>
      </c>
      <c r="DK54" s="35">
        <f ca="1">IF(DK2&gt;EOMONTH(Assumptions!$P$9, 0),0,DK78+DJ54)</f>
        <v>-5776.8053379263993</v>
      </c>
      <c r="DL54" s="35">
        <f ca="1">IF(DL2&gt;EOMONTH(Assumptions!$P$9, 0),0,DL78+DK54)</f>
        <v>-5832.5562075739881</v>
      </c>
      <c r="DM54" s="35">
        <f ca="1">IF(DM2&gt;EOMONTH(Assumptions!$P$9, 0),0,DM78+DL54)</f>
        <v>-5891.8872428330469</v>
      </c>
      <c r="DN54" s="35">
        <f ca="1">IF(DN2&gt;EOMONTH(Assumptions!$P$9, 0),0,DN78+DM54)</f>
        <v>-5949.1501207073479</v>
      </c>
      <c r="DO54" s="35">
        <f ca="1">IF(DO2&gt;EOMONTH(Assumptions!$P$9, 0),0,DO78+DN54)</f>
        <v>-6008.0950435658997</v>
      </c>
      <c r="DP54" s="35">
        <f ca="1">IF(DP2&gt;EOMONTH(Assumptions!$P$9, 0),0,DP78+DO54)</f>
        <v>-6064.9897851069582</v>
      </c>
      <c r="DQ54" s="35">
        <f ca="1">IF(DQ2&gt;EOMONTH(Assumptions!$P$9, 0),0,DQ78+DP54)</f>
        <v>-6123.5570138078074</v>
      </c>
      <c r="DR54" s="35">
        <f ca="1">IF(DR2&gt;EOMONTH(Assumptions!$P$9, 0),0,DR78+DQ54)</f>
        <v>-6181.936408600488</v>
      </c>
      <c r="DS54" s="35">
        <f ca="1">IF(DS2&gt;EOMONTH(Assumptions!$P$9, 0),0,DS78+DR54)</f>
        <v>-6238.2839549234104</v>
      </c>
      <c r="DT54" s="35">
        <f ca="1">IF(DT2&gt;EOMONTH(Assumptions!$P$9, 0),0,DT78+DS54)</f>
        <v>-6238.2839549234104</v>
      </c>
      <c r="DU54" s="35">
        <f ca="1">IF(DU2&gt;EOMONTH(Assumptions!$P$9, 0),0,DU78+DT54)</f>
        <v>-6294.3289140581246</v>
      </c>
      <c r="DV54" s="35">
        <f ca="1">IF(DV2&gt;EOMONTH(Assumptions!$P$9, 0),0,DV78+DU54)</f>
        <v>-6352.0214276039214</v>
      </c>
      <c r="DW54" s="35">
        <f ca="1">IF(DW2&gt;EOMONTH(Assumptions!$P$9, 0),0,DW78+DV54)</f>
        <v>-6409.5282988103309</v>
      </c>
      <c r="DX54" s="35">
        <f ca="1">IF(DX2&gt;EOMONTH(Assumptions!$P$9, 0),0,DX78+DW54)</f>
        <v>-6461.3395311327322</v>
      </c>
      <c r="DY54" s="35">
        <f ca="1">IF(DY2&gt;EOMONTH(Assumptions!$P$9, 0),0,DY78+DX54)</f>
        <v>-6518.4243831767408</v>
      </c>
      <c r="DZ54" s="35">
        <f ca="1">IF(DZ2&gt;EOMONTH(Assumptions!$P$9, 0),0,DZ78+DY54)</f>
        <v>-6573.5095109001195</v>
      </c>
      <c r="EA54" s="35">
        <f ca="1">IF(EA2&gt;EOMONTH(Assumptions!$P$9, 0),0,EA78+DZ54)</f>
        <v>-6630.2164430749162</v>
      </c>
      <c r="EB54" s="35">
        <f ca="1">IF(EB2&gt;EOMONTH(Assumptions!$P$9, 0),0,EB78+EA54)</f>
        <v>-6684.946678807597</v>
      </c>
      <c r="EC54" s="35">
        <f ca="1">IF(EC2&gt;EOMONTH(Assumptions!$P$9, 0),0,EC78+EB54)</f>
        <v>-6741.2892710265451</v>
      </c>
      <c r="ED54" s="35">
        <f ca="1">IF(ED2&gt;EOMONTH(Assumptions!$P$9, 0),0,ED78+EC54)</f>
        <v>-6797.4506122859211</v>
      </c>
      <c r="EE54" s="35">
        <f ca="1">IF(EE2&gt;EOMONTH(Assumptions!$P$9, 0),0,EE78+ED54)</f>
        <v>-6851.653047763617</v>
      </c>
      <c r="EF54" s="35">
        <f ca="1">IF(EF2&gt;EOMONTH(Assumptions!$P$9, 0),0,EF78+EE54)</f>
        <v>-6851.653047763617</v>
      </c>
      <c r="EG54" s="35">
        <f ca="1">IF(EG2&gt;EOMONTH(Assumptions!$P$9, 0),0,EG78+EF54)</f>
        <v>-6905.5655235974009</v>
      </c>
      <c r="EH54" s="35">
        <f ca="1">IF(EH2&gt;EOMONTH(Assumptions!$P$9, 0),0,EH78+EG54)</f>
        <v>-6961.0657113867073</v>
      </c>
      <c r="EI54" s="35">
        <f ca="1">IF(EI2&gt;EOMONTH(Assumptions!$P$9, 0),0,EI78+EH54)</f>
        <v>-7016.3865426647644</v>
      </c>
      <c r="EJ54" s="35">
        <f ca="1">IF(EJ2&gt;EOMONTH(Assumptions!$P$9, 0),0,EJ78+EI54)</f>
        <v>-7066.273043956623</v>
      </c>
      <c r="EK54" s="35">
        <f ca="1">IF(EK2&gt;EOMONTH(Assumptions!$P$9, 0),0,EK78+EJ54)</f>
        <v>-7121.2477822881601</v>
      </c>
      <c r="EL54" s="35">
        <f ca="1">IF(EL2&gt;EOMONTH(Assumptions!$P$9, 0),0,EL78+EK54)</f>
        <v>-11394.921304802128</v>
      </c>
      <c r="EM54" s="35">
        <f ca="1">IF(EM2&gt;EOMONTH(Assumptions!$P$9, 0),0,EM78+EL54)</f>
        <v>0</v>
      </c>
      <c r="EN54" s="35">
        <f ca="1">IF(EN2&gt;EOMONTH(Assumptions!$P$9, 0),0,EN78+EM54)</f>
        <v>0</v>
      </c>
      <c r="EO54" s="35">
        <f ca="1">IF(EO2&gt;EOMONTH(Assumptions!$P$9, 0),0,EO78+EN54)</f>
        <v>0</v>
      </c>
      <c r="EP54" s="35">
        <f ca="1">IF(EP2&gt;EOMONTH(Assumptions!$P$9, 0),0,EP78+EO54)</f>
        <v>0</v>
      </c>
      <c r="EQ54" s="35">
        <f ca="1">IF(EQ2&gt;EOMONTH(Assumptions!$P$9, 0),0,EQ78+EP54)</f>
        <v>0</v>
      </c>
      <c r="ER54" s="35">
        <f ca="1">IF(ER2&gt;EOMONTH(Assumptions!$P$9, 0),0,ER78+EQ54)</f>
        <v>0</v>
      </c>
      <c r="ES54" s="35">
        <f ca="1">IF(ES2&gt;EOMONTH(Assumptions!$P$9, 0),0,ES78+ER54)</f>
        <v>0</v>
      </c>
      <c r="ET54" s="35">
        <f ca="1">IF(ET2&gt;EOMONTH(Assumptions!$P$9, 0),0,ET78+ES54)</f>
        <v>0</v>
      </c>
      <c r="EU54" s="35">
        <f ca="1">IF(EU2&gt;EOMONTH(Assumptions!$P$9, 0),0,EU78+ET54)</f>
        <v>0</v>
      </c>
      <c r="EV54" s="35">
        <f ca="1">IF(EV2&gt;EOMONTH(Assumptions!$P$9, 0),0,EV78+EU54)</f>
        <v>0</v>
      </c>
      <c r="EW54" s="35">
        <f ca="1">IF(EW2&gt;EOMONTH(Assumptions!$P$9, 0),0,EW78+EV54)</f>
        <v>0</v>
      </c>
      <c r="EX54" s="35">
        <f ca="1">IF(EX2&gt;EOMONTH(Assumptions!$P$9, 0),0,EX78+EW54)</f>
        <v>0</v>
      </c>
      <c r="EY54" s="35">
        <f ca="1">IF(EY2&gt;EOMONTH(Assumptions!$P$9, 0),0,EY78+EX54)</f>
        <v>0</v>
      </c>
      <c r="EZ54" s="35">
        <f ca="1">IF(EZ2&gt;EOMONTH(Assumptions!$P$9, 0),0,EZ78+EY54)</f>
        <v>0</v>
      </c>
      <c r="FA54" s="35">
        <f ca="1">IF(FA2&gt;EOMONTH(Assumptions!$P$9, 0),0,FA78+EZ54)</f>
        <v>0</v>
      </c>
      <c r="FB54" s="35">
        <f ca="1">IF(FB2&gt;EOMONTH(Assumptions!$P$9, 0),0,FB78+FA54)</f>
        <v>0</v>
      </c>
      <c r="FC54" s="35">
        <f ca="1">IF(FC2&gt;EOMONTH(Assumptions!$P$9, 0),0,FC78+FB54)</f>
        <v>0</v>
      </c>
      <c r="FD54" s="35">
        <f ca="1">IF(FD2&gt;EOMONTH(Assumptions!$P$9, 0),0,FD78+FC54)</f>
        <v>0</v>
      </c>
      <c r="FE54" s="35">
        <f ca="1">IF(FE2&gt;EOMONTH(Assumptions!$P$9, 0),0,FE78+FD54)</f>
        <v>0</v>
      </c>
      <c r="FF54" s="35">
        <f ca="1">IF(FF2&gt;EOMONTH(Assumptions!$P$9, 0),0,FF78+FE54)</f>
        <v>0</v>
      </c>
      <c r="FG54" s="35">
        <f ca="1">IF(FG2&gt;EOMONTH(Assumptions!$P$9, 0),0,FG78+FF54)</f>
        <v>0</v>
      </c>
      <c r="FH54" s="35">
        <f ca="1">IF(FH2&gt;EOMONTH(Assumptions!$P$9, 0),0,FH78+FG54)</f>
        <v>0</v>
      </c>
      <c r="FI54" s="35">
        <f ca="1">IF(FI2&gt;EOMONTH(Assumptions!$P$9, 0),0,FI78+FH54)</f>
        <v>0</v>
      </c>
      <c r="FJ54" s="35">
        <f ca="1">IF(FJ2&gt;EOMONTH(Assumptions!$P$9, 0),0,FJ78+FI54)</f>
        <v>0</v>
      </c>
      <c r="FK54" s="35">
        <f ca="1">IF(FK2&gt;EOMONTH(Assumptions!$P$9, 0),0,FK78+FJ54)</f>
        <v>0</v>
      </c>
      <c r="FL54" s="35">
        <f ca="1">IF(FL2&gt;EOMONTH(Assumptions!$P$9, 0),0,FL78+FK54)</f>
        <v>0</v>
      </c>
      <c r="FM54" s="35">
        <f ca="1">IF(FM2&gt;EOMONTH(Assumptions!$P$9, 0),0,FM78+FL54)</f>
        <v>0</v>
      </c>
      <c r="FN54" s="35">
        <f ca="1">IF(FN2&gt;EOMONTH(Assumptions!$P$9, 0),0,FN78+FM54)</f>
        <v>0</v>
      </c>
      <c r="FO54" s="35">
        <f ca="1">IF(FO2&gt;EOMONTH(Assumptions!$P$9, 0),0,FO78+FN54)</f>
        <v>0</v>
      </c>
      <c r="FP54" s="35">
        <f ca="1">IF(FP2&gt;EOMONTH(Assumptions!$P$9, 0),0,FP78+FO54)</f>
        <v>0</v>
      </c>
      <c r="FQ54" s="35">
        <f ca="1">IF(FQ2&gt;EOMONTH(Assumptions!$P$9, 0),0,FQ78+FP54)</f>
        <v>0</v>
      </c>
      <c r="FR54" s="35">
        <f ca="1">IF(FR2&gt;EOMONTH(Assumptions!$P$9, 0),0,FR78+FQ54)</f>
        <v>0</v>
      </c>
      <c r="FS54" s="35">
        <f ca="1">IF(FS2&gt;EOMONTH(Assumptions!$P$9, 0),0,FS78+FR54)</f>
        <v>0</v>
      </c>
      <c r="FT54" s="35">
        <f ca="1">IF(FT2&gt;EOMONTH(Assumptions!$P$9, 0),0,FT78+FS54)</f>
        <v>0</v>
      </c>
      <c r="FU54" s="35">
        <f ca="1">IF(FU2&gt;EOMONTH(Assumptions!$P$9, 0),0,FU78+FT54)</f>
        <v>0</v>
      </c>
      <c r="FV54" s="35">
        <f ca="1">IF(FV2&gt;EOMONTH(Assumptions!$P$9, 0),0,FV78+FU54)</f>
        <v>0</v>
      </c>
      <c r="FW54" s="35">
        <f ca="1">IF(FW2&gt;EOMONTH(Assumptions!$P$9, 0),0,FW78+FV54)</f>
        <v>0</v>
      </c>
      <c r="FX54" s="35">
        <f ca="1">IF(FX2&gt;EOMONTH(Assumptions!$P$9, 0),0,FX78+FW54)</f>
        <v>0</v>
      </c>
      <c r="FY54" s="35">
        <f ca="1">IF(FY2&gt;EOMONTH(Assumptions!$P$9, 0),0,FY78+FX54)</f>
        <v>0</v>
      </c>
      <c r="FZ54" s="35">
        <f ca="1">IF(FZ2&gt;EOMONTH(Assumptions!$P$9, 0),0,FZ78+FY54)</f>
        <v>0</v>
      </c>
      <c r="GA54" s="35">
        <f ca="1">IF(GA2&gt;EOMONTH(Assumptions!$P$9, 0),0,GA78+FZ54)</f>
        <v>0</v>
      </c>
      <c r="GB54" s="35">
        <f ca="1">IF(GB2&gt;EOMONTH(Assumptions!$P$9, 0),0,GB78+GA54)</f>
        <v>0</v>
      </c>
      <c r="GC54" s="35">
        <f ca="1">IF(GC2&gt;EOMONTH(Assumptions!$P$9, 0),0,GC78+GB54)</f>
        <v>0</v>
      </c>
      <c r="GD54" s="35">
        <f ca="1">IF(GD2&gt;EOMONTH(Assumptions!$P$9, 0),0,GD78+GC54)</f>
        <v>0</v>
      </c>
      <c r="GE54" s="35">
        <f ca="1">IF(GE2&gt;EOMONTH(Assumptions!$P$9, 0),0,GE78+GD54)</f>
        <v>0</v>
      </c>
    </row>
    <row r="55" spans="1:187" x14ac:dyDescent="0.45">
      <c r="D55" s="10" t="s">
        <v>147</v>
      </c>
      <c r="G55" s="2">
        <f>G128</f>
        <v>100</v>
      </c>
      <c r="H55" s="35">
        <f ca="1">IF(H2&gt;EOMONTH(Assumptions!$P$9, 0),0,H29+G55)</f>
        <v>187.06422358020893</v>
      </c>
      <c r="I55" s="35">
        <f ca="1">IF(I2&gt;EOMONTH(Assumptions!$P$9, 0),0,I29+H55)</f>
        <v>275.25014556977868</v>
      </c>
      <c r="J55" s="35">
        <f ca="1">IF(J2&gt;EOMONTH(Assumptions!$P$9, 0),0,J29+I55)</f>
        <v>360.73804934306173</v>
      </c>
      <c r="K55" s="35">
        <f ca="1">IF(K2&gt;EOMONTH(Assumptions!$P$9, 0),0,K29+J55)</f>
        <v>449.79892879127158</v>
      </c>
      <c r="L55" s="35">
        <f ca="1">IF(L2&gt;EOMONTH(Assumptions!$P$9, 0),0,L29+K55)</f>
        <v>533.73348462908871</v>
      </c>
      <c r="M55" s="35">
        <f ca="1">IF(M2&gt;EOMONTH(Assumptions!$P$9, 0),0,M29+L55)</f>
        <v>621.19885572675787</v>
      </c>
      <c r="N55" s="35">
        <f ca="1">IF(N2&gt;EOMONTH(Assumptions!$P$9, 0),0,N29+M55)</f>
        <v>708.95670597512367</v>
      </c>
      <c r="O55" s="35">
        <f ca="1">IF(O2&gt;EOMONTH(Assumptions!$P$9, 0),0,O29+N55)</f>
        <v>793.89432188021044</v>
      </c>
      <c r="P55" s="35">
        <f ca="1">IF(P2&gt;EOMONTH(Assumptions!$P$9, 0),0,P29+O55)</f>
        <v>882.19543907309799</v>
      </c>
      <c r="Q55" s="35">
        <f ca="1">IF(Q2&gt;EOMONTH(Assumptions!$P$9, 0),0,Q29+P55)</f>
        <v>966.39391524711243</v>
      </c>
      <c r="R55" s="35">
        <f ca="1">IF(R2&gt;EOMONTH(Assumptions!$P$9, 0),0,R29+Q55)</f>
        <v>1053.8953268824146</v>
      </c>
      <c r="S55" s="35">
        <f ca="1">IF(S2&gt;EOMONTH(Assumptions!$P$9, 0),0,S29+R55)</f>
        <v>1141.5667952749804</v>
      </c>
      <c r="T55" s="35">
        <f ca="1">IF(T2&gt;EOMONTH(Assumptions!$P$9, 0),0,T29+S55)</f>
        <v>1223.302537834697</v>
      </c>
      <c r="U55" s="35">
        <f ca="1">IF(U2&gt;EOMONTH(Assumptions!$P$9, 0),0,U29+T55)</f>
        <v>1311.3061833510426</v>
      </c>
      <c r="V55" s="35">
        <f ca="1">IF(V2&gt;EOMONTH(Assumptions!$P$9, 0),0,V29+U55)</f>
        <v>1396.3243514794488</v>
      </c>
      <c r="W55" s="35">
        <f ca="1">IF(W2&gt;EOMONTH(Assumptions!$P$9, 0),0,W29+V55)</f>
        <v>1484.4591582781484</v>
      </c>
      <c r="X55" s="35">
        <f ca="1">IF(X2&gt;EOMONTH(Assumptions!$P$9, 0),0,X29+W55)</f>
        <v>1569.5867956341078</v>
      </c>
      <c r="Y55" s="35">
        <f ca="1">IF(Y2&gt;EOMONTH(Assumptions!$P$9, 0),0,Y29+X55)</f>
        <v>1657.7723361706492</v>
      </c>
      <c r="Z55" s="35">
        <f ca="1">IF(Z2&gt;EOMONTH(Assumptions!$P$9, 0),0,Z29+Y55)</f>
        <v>1745.9546894087857</v>
      </c>
      <c r="AA55" s="35">
        <f ca="1">IF(AA2&gt;EOMONTH(Assumptions!$P$9, 0),0,AA29+Z55)</f>
        <v>1831.0987738852741</v>
      </c>
      <c r="AB55" s="35">
        <f ca="1">IF(AB2&gt;EOMONTH(Assumptions!$P$9, 0),0,AB29+AA55)</f>
        <v>1919.2257532752174</v>
      </c>
      <c r="AC55" s="35">
        <f ca="1">IF(AC2&gt;EOMONTH(Assumptions!$P$9, 0),0,AC29+AB55)</f>
        <v>2002.4008578751061</v>
      </c>
      <c r="AD55" s="35">
        <f ca="1">IF(AD2&gt;EOMONTH(Assumptions!$P$9, 0),0,AD29+AC55)</f>
        <v>2088.560738495125</v>
      </c>
      <c r="AE55" s="35">
        <f ca="1">IF(AE2&gt;EOMONTH(Assumptions!$P$9, 0),0,AE29+AD55)</f>
        <v>2174.6899283418147</v>
      </c>
      <c r="AF55" s="35">
        <f ca="1">IF(AF2&gt;EOMONTH(Assumptions!$P$9, 0),0,AF29+AE55)</f>
        <v>2251.7725325850643</v>
      </c>
      <c r="AG55" s="35">
        <f ca="1">IF(AG2&gt;EOMONTH(Assumptions!$P$9, 0),0,AG29+AF55)</f>
        <v>2337.743727663832</v>
      </c>
      <c r="AH55" s="35">
        <f ca="1">IF(AH2&gt;EOMONTH(Assumptions!$P$9, 0),0,AH29+AG55)</f>
        <v>2420.6744367995502</v>
      </c>
      <c r="AI55" s="35">
        <f ca="1">IF(AI2&gt;EOMONTH(Assumptions!$P$9, 0),0,AI29+AH55)</f>
        <v>2506.4905348589668</v>
      </c>
      <c r="AJ55" s="35">
        <f ca="1">IF(AJ2&gt;EOMONTH(Assumptions!$P$9, 0),0,AJ29+AI55)</f>
        <v>2589.2805498028188</v>
      </c>
      <c r="AK55" s="35">
        <f ca="1">IF(AK2&gt;EOMONTH(Assumptions!$P$9, 0),0,AK29+AJ55)</f>
        <v>2674.9233244156421</v>
      </c>
      <c r="AL55" s="35">
        <f ca="1">IF(AL2&gt;EOMONTH(Assumptions!$P$9, 0),0,AL29+AK55)</f>
        <v>2760.4681222949698</v>
      </c>
      <c r="AM55" s="35">
        <f ca="1">IF(AM2&gt;EOMONTH(Assumptions!$P$9, 0),0,AM29+AL55)</f>
        <v>2842.9886443827741</v>
      </c>
      <c r="AN55" s="35">
        <f ca="1">IF(AN2&gt;EOMONTH(Assumptions!$P$9, 0),0,AN29+AM55)</f>
        <v>2928.3178098824455</v>
      </c>
      <c r="AO55" s="35">
        <f ca="1">IF(AO2&gt;EOMONTH(Assumptions!$P$9, 0),0,AO29+AN55)</f>
        <v>3008.8116679440382</v>
      </c>
      <c r="AP55" s="35">
        <f ca="1">IF(AP2&gt;EOMONTH(Assumptions!$P$9, 0),0,AP29+AO55)</f>
        <v>3092.1245134312858</v>
      </c>
      <c r="AQ55" s="35">
        <f ca="1">IF(AQ2&gt;EOMONTH(Assumptions!$P$9, 0),0,AQ29+AP55)</f>
        <v>3175.346743513338</v>
      </c>
      <c r="AR55" s="35">
        <f ca="1">IF(AR2&gt;EOMONTH(Assumptions!$P$9, 0),0,AR29+AQ55)</f>
        <v>3249.8325826840501</v>
      </c>
      <c r="AS55" s="35">
        <f ca="1">IF(AS2&gt;EOMONTH(Assumptions!$P$9, 0),0,AS29+AR55)</f>
        <v>3332.8738371462086</v>
      </c>
      <c r="AT55" s="35">
        <f ca="1">IF(AT2&gt;EOMONTH(Assumptions!$P$9, 0),0,AT29+AS55)</f>
        <v>3412.9286390407842</v>
      </c>
      <c r="AU55" s="35">
        <f ca="1">IF(AU2&gt;EOMONTH(Assumptions!$P$9, 0),0,AU29+AT55)</f>
        <v>3495.7376791059037</v>
      </c>
      <c r="AV55" s="35">
        <f ca="1">IF(AV2&gt;EOMONTH(Assumptions!$P$9, 0),0,AV29+AU55)</f>
        <v>3575.5836281290131</v>
      </c>
      <c r="AW55" s="35">
        <f ca="1">IF(AW2&gt;EOMONTH(Assumptions!$P$9, 0),0,AW29+AV55)</f>
        <v>3658.1603123604223</v>
      </c>
      <c r="AX55" s="35">
        <f ca="1">IF(AX2&gt;EOMONTH(Assumptions!$P$9, 0),0,AX29+AW55)</f>
        <v>3740.6153609324615</v>
      </c>
      <c r="AY55" s="35">
        <f ca="1">IF(AY2&gt;EOMONTH(Assumptions!$P$9, 0),0,AY29+AX55)</f>
        <v>3820.1199509240373</v>
      </c>
      <c r="AZ55" s="35">
        <f ca="1">IF(AZ2&gt;EOMONTH(Assumptions!$P$9, 0),0,AZ29+AY55)</f>
        <v>3902.3219674838883</v>
      </c>
      <c r="BA55" s="35">
        <f ca="1">IF(BA2&gt;EOMONTH(Assumptions!$P$9, 0),0,BA29+AZ55)</f>
        <v>3979.7979685088421</v>
      </c>
      <c r="BB55" s="35">
        <f ca="1">IF(BB2&gt;EOMONTH(Assumptions!$P$9, 0),0,BB29+BA55)</f>
        <v>4059.9848075422965</v>
      </c>
      <c r="BC55" s="35">
        <f ca="1">IF(BC2&gt;EOMONTH(Assumptions!$P$9, 0),0,BC29+BB55)</f>
        <v>4140.0691080919541</v>
      </c>
      <c r="BD55" s="35">
        <f ca="1">IF(BD2&gt;EOMONTH(Assumptions!$P$9, 0),0,BD29+BC55)</f>
        <v>4211.6869207501786</v>
      </c>
      <c r="BE55" s="35">
        <f ca="1">IF(BE2&gt;EOMONTH(Assumptions!$P$9, 0),0,BE29+BD55)</f>
        <v>4291.5726401393285</v>
      </c>
      <c r="BF55" s="35">
        <f ca="1">IF(BF2&gt;EOMONTH(Assumptions!$P$9, 0),0,BF29+BE55)</f>
        <v>4368.5593591306315</v>
      </c>
      <c r="BG55" s="35">
        <f ca="1">IF(BG2&gt;EOMONTH(Assumptions!$P$9, 0),0,BG29+BF55)</f>
        <v>4448.2034077234639</v>
      </c>
      <c r="BH55" s="35">
        <f ca="1">IF(BH2&gt;EOMONTH(Assumptions!$P$9, 0),0,BH29+BG55)</f>
        <v>4524.9742865133421</v>
      </c>
      <c r="BI55" s="35">
        <f ca="1">IF(BI2&gt;EOMONTH(Assumptions!$P$9, 0),0,BI29+BH55)</f>
        <v>4604.3821999232696</v>
      </c>
      <c r="BJ55" s="35">
        <f ca="1">IF(BJ2&gt;EOMONTH(Assumptions!$P$9, 0),0,BJ29+BI55)</f>
        <v>4683.6684851845012</v>
      </c>
      <c r="BK55" s="35">
        <f ca="1">IF(BK2&gt;EOMONTH(Assumptions!$P$9, 0),0,BK29+BJ55)</f>
        <v>4760.0973861618859</v>
      </c>
      <c r="BL55" s="35">
        <f ca="1">IF(BL2&gt;EOMONTH(Assumptions!$P$9, 0),0,BL29+BK55)</f>
        <v>4839.1338301552305</v>
      </c>
      <c r="BM55" s="35">
        <f ca="1">IF(BM2&gt;EOMONTH(Assumptions!$P$9, 0),0,BM29+BL55)</f>
        <v>4844.5718367316549</v>
      </c>
      <c r="BN55" s="35">
        <f ca="1">IF(BN2&gt;EOMONTH(Assumptions!$P$9, 0),0,BN29+BM55)</f>
        <v>4853.9038183993316</v>
      </c>
      <c r="BO55" s="35">
        <f ca="1">IF(BO2&gt;EOMONTH(Assumptions!$P$9, 0),0,BO29+BN55)</f>
        <v>4864.3853016229714</v>
      </c>
      <c r="BP55" s="35">
        <f ca="1">IF(BP2&gt;EOMONTH(Assumptions!$P$9, 0),0,BP29+BO55)</f>
        <v>4870.672283880207</v>
      </c>
      <c r="BQ55" s="35">
        <f ca="1">IF(BQ2&gt;EOMONTH(Assumptions!$P$9, 0),0,BQ29+BP55)</f>
        <v>4883.4570066681308</v>
      </c>
      <c r="BR55" s="35">
        <f ca="1">IF(BR2&gt;EOMONTH(Assumptions!$P$9, 0),0,BR29+BQ55)</f>
        <v>4894.619974606183</v>
      </c>
      <c r="BS55" s="35">
        <f ca="1">IF(BS2&gt;EOMONTH(Assumptions!$P$9, 0),0,BS29+BR55)</f>
        <v>4909.512082164325</v>
      </c>
      <c r="BT55" s="35">
        <f ca="1">IF(BT2&gt;EOMONTH(Assumptions!$P$9, 0),0,BT29+BS55)</f>
        <v>4922.7584623827233</v>
      </c>
      <c r="BU55" s="35">
        <f ca="1">IF(BU2&gt;EOMONTH(Assumptions!$P$9, 0),0,BU29+BT55)</f>
        <v>4939.6732781708806</v>
      </c>
      <c r="BV55" s="35">
        <f ca="1">IF(BV2&gt;EOMONTH(Assumptions!$P$9, 0),0,BV29+BU55)</f>
        <v>4957.5658674265951</v>
      </c>
      <c r="BW55" s="35">
        <f ca="1">IF(BW2&gt;EOMONTH(Assumptions!$P$9, 0),0,BW29+BV55)</f>
        <v>4973.7682770244774</v>
      </c>
      <c r="BX55" s="35">
        <f ca="1">IF(BX2&gt;EOMONTH(Assumptions!$P$9, 0),0,BX29+BW55)</f>
        <v>4993.5513364422195</v>
      </c>
      <c r="BY55" s="35">
        <f ca="1">IF(BY2&gt;EOMONTH(Assumptions!$P$9, 0),0,BY29+BX55)</f>
        <v>5009.847918026252</v>
      </c>
      <c r="BZ55" s="35">
        <f ca="1">IF(BZ2&gt;EOMONTH(Assumptions!$P$9, 0),0,BZ29+BY55)</f>
        <v>5029.7013004154696</v>
      </c>
      <c r="CA55" s="35">
        <f ca="1">IF(CA2&gt;EOMONTH(Assumptions!$P$9, 0),0,CA29+BZ55)</f>
        <v>5050.4593143886523</v>
      </c>
      <c r="CB55" s="35">
        <f ca="1">IF(CB2&gt;EOMONTH(Assumptions!$P$9, 0),0,CB29+CA55)</f>
        <v>5064.2028803261765</v>
      </c>
      <c r="CC55" s="35">
        <f ca="1">IF(CC2&gt;EOMONTH(Assumptions!$P$9, 0),0,CC29+CB55)</f>
        <v>5086.6458364331565</v>
      </c>
      <c r="CD55" s="35">
        <f ca="1">IF(CD2&gt;EOMONTH(Assumptions!$P$9, 0),0,CD29+CC55)</f>
        <v>5107.3260009086089</v>
      </c>
      <c r="CE55" s="35">
        <f ca="1">IF(CE2&gt;EOMONTH(Assumptions!$P$9, 0),0,CE29+CD55)</f>
        <v>5131.4233202734486</v>
      </c>
      <c r="CF55" s="35">
        <f ca="1">IF(CF2&gt;EOMONTH(Assumptions!$P$9, 0),0,CF29+CE55)</f>
        <v>5153.7493262936596</v>
      </c>
      <c r="CG55" s="35">
        <f ca="1">IF(CG2&gt;EOMONTH(Assumptions!$P$9, 0),0,CG29+CF55)</f>
        <v>5179.4403338568491</v>
      </c>
      <c r="CH55" s="35">
        <f ca="1">IF(CH2&gt;EOMONTH(Assumptions!$P$9, 0),0,CH29+CG55)</f>
        <v>5205.9006387134732</v>
      </c>
      <c r="CI55" s="35">
        <f ca="1">IF(CI2&gt;EOMONTH(Assumptions!$P$9, 0),0,CI29+CH55)</f>
        <v>5230.5566813037267</v>
      </c>
      <c r="CJ55" s="35">
        <f ca="1">IF(CJ2&gt;EOMONTH(Assumptions!$P$9, 0),0,CJ29+CI55)</f>
        <v>5258.5022025236349</v>
      </c>
      <c r="CK55" s="35">
        <f ca="1">IF(CK2&gt;EOMONTH(Assumptions!$P$9, 0),0,CK29+CJ55)</f>
        <v>5282.8544693168606</v>
      </c>
      <c r="CL55" s="35">
        <f ca="1">IF(CL2&gt;EOMONTH(Assumptions!$P$9, 0),0,CL29+CK55)</f>
        <v>5310.4801813523263</v>
      </c>
      <c r="CM55" s="35">
        <f ca="1">IF(CM2&gt;EOMONTH(Assumptions!$P$9, 0),0,CM29+CL55)</f>
        <v>5338.8209557668533</v>
      </c>
      <c r="CN55" s="35">
        <f ca="1">IF(CN2&gt;EOMONTH(Assumptions!$P$9, 0),0,CN29+CM55)</f>
        <v>5360.301157818988</v>
      </c>
      <c r="CO55" s="35">
        <f ca="1">IF(CO2&gt;EOMONTH(Assumptions!$P$9, 0),0,CO29+CN55)</f>
        <v>5390.0365714105774</v>
      </c>
      <c r="CP55" s="35">
        <f ca="1">IF(CP2&gt;EOMONTH(Assumptions!$P$9, 0),0,CP29+CO55)</f>
        <v>5417.9173129143292</v>
      </c>
      <c r="CQ55" s="35">
        <f ca="1">IF(CQ2&gt;EOMONTH(Assumptions!$P$9, 0),0,CQ29+CP55)</f>
        <v>5448.9527668354758</v>
      </c>
      <c r="CR55" s="35">
        <f ca="1">IF(CR2&gt;EOMONTH(Assumptions!$P$9, 0),0,CR29+CQ55)</f>
        <v>5478.1310682630337</v>
      </c>
      <c r="CS55" s="35">
        <f ca="1">IF(CS2&gt;EOMONTH(Assumptions!$P$9, 0),0,CS29+CR55)</f>
        <v>5510.4188248163755</v>
      </c>
      <c r="CT55" s="35">
        <f ca="1">IF(CT2&gt;EOMONTH(Assumptions!$P$9, 0),0,CT29+CS55)</f>
        <v>5543.3100102044746</v>
      </c>
      <c r="CU55" s="35">
        <f ca="1">IF(CU2&gt;EOMONTH(Assumptions!$P$9, 0),0,CU29+CT55)</f>
        <v>5574.3202030953717</v>
      </c>
      <c r="CV55" s="35">
        <f ca="1">IF(CV2&gt;EOMONTH(Assumptions!$P$9, 0),0,CV29+CU55)</f>
        <v>5608.3742212894949</v>
      </c>
      <c r="CW55" s="35">
        <f ca="1">IF(CW2&gt;EOMONTH(Assumptions!$P$9, 0),0,CW29+CV55)</f>
        <v>5638.7640374187376</v>
      </c>
      <c r="CX55" s="35">
        <f ca="1">IF(CX2&gt;EOMONTH(Assumptions!$P$9, 0),0,CX29+CW55)</f>
        <v>5672.1879529039134</v>
      </c>
      <c r="CY55" s="35">
        <f ca="1">IF(CY2&gt;EOMONTH(Assumptions!$P$9, 0),0,CY29+CX55)</f>
        <v>5706.1761787829355</v>
      </c>
      <c r="CZ55" s="35">
        <f ca="1">IF(CZ2&gt;EOMONTH(Assumptions!$P$9, 0),0,CZ29+CY55)</f>
        <v>5733.411557874977</v>
      </c>
      <c r="DA55" s="35">
        <f ca="1">IF(DA2&gt;EOMONTH(Assumptions!$P$9, 0),0,DA29+CZ55)</f>
        <v>5768.501113399906</v>
      </c>
      <c r="DB55" s="35">
        <f ca="1">IF(DB2&gt;EOMONTH(Assumptions!$P$9, 0),0,DB29+DA55)</f>
        <v>5801.6788778177215</v>
      </c>
      <c r="DC55" s="35">
        <f ca="1">IF(DC2&gt;EOMONTH(Assumptions!$P$9, 0),0,DC29+DB55)</f>
        <v>5837.7868296318256</v>
      </c>
      <c r="DD55" s="35">
        <f ca="1">IF(DD2&gt;EOMONTH(Assumptions!$P$9, 0),0,DD29+DC55)</f>
        <v>5871.9852241633816</v>
      </c>
      <c r="DE55" s="35">
        <f ca="1">IF(DE2&gt;EOMONTH(Assumptions!$P$9, 0),0,DE29+DD55)</f>
        <v>5909.0741185153611</v>
      </c>
      <c r="DF55" s="35">
        <f ca="1">IF(DF2&gt;EOMONTH(Assumptions!$P$9, 0),0,DF29+DE55)</f>
        <v>5946.6346183875248</v>
      </c>
      <c r="DG55" s="35">
        <f ca="1">IF(DG2&gt;EOMONTH(Assumptions!$P$9, 0),0,DG29+DF55)</f>
        <v>5982.2689183235452</v>
      </c>
      <c r="DH55" s="35">
        <f ca="1">IF(DH2&gt;EOMONTH(Assumptions!$P$9, 0),0,DH29+DG55)</f>
        <v>6020.7360816247674</v>
      </c>
      <c r="DI55" s="35">
        <f ca="1">IF(DI2&gt;EOMONTH(Assumptions!$P$9, 0),0,DI29+DH55)</f>
        <v>6055.4984019499489</v>
      </c>
      <c r="DJ55" s="35">
        <f ca="1">IF(DJ2&gt;EOMONTH(Assumptions!$P$9, 0),0,DJ29+DI55)</f>
        <v>6093.0889579674631</v>
      </c>
      <c r="DK55" s="35">
        <f ca="1">IF(DK2&gt;EOMONTH(Assumptions!$P$9, 0),0,DK29+DJ55)</f>
        <v>6131.1240852129986</v>
      </c>
      <c r="DL55" s="35">
        <f ca="1">IF(DL2&gt;EOMONTH(Assumptions!$P$9, 0),0,DL29+DK55)</f>
        <v>6164.9642119358632</v>
      </c>
      <c r="DM55" s="35">
        <f ca="1">IF(DM2&gt;EOMONTH(Assumptions!$P$9, 0),0,DM29+DL55)</f>
        <v>6203.9399987111483</v>
      </c>
      <c r="DN55" s="35">
        <f ca="1">IF(DN2&gt;EOMONTH(Assumptions!$P$9, 0),0,DN29+DM55)</f>
        <v>6240.9788739567539</v>
      </c>
      <c r="DO55" s="35">
        <f ca="1">IF(DO2&gt;EOMONTH(Assumptions!$P$9, 0),0,DO29+DN55)</f>
        <v>6280.7566469709</v>
      </c>
      <c r="DP55" s="35">
        <f ca="1">IF(DP2&gt;EOMONTH(Assumptions!$P$9, 0),0,DP29+DO55)</f>
        <v>6318.5963112570889</v>
      </c>
      <c r="DQ55" s="35">
        <f ca="1">IF(DQ2&gt;EOMONTH(Assumptions!$P$9, 0),0,DQ29+DP55)</f>
        <v>6359.1396947823541</v>
      </c>
      <c r="DR55" s="35">
        <f ca="1">IF(DR2&gt;EOMONTH(Assumptions!$P$9, 0),0,DR29+DQ55)</f>
        <v>6400.0501005926481</v>
      </c>
      <c r="DS55" s="35">
        <f ca="1">IF(DS2&gt;EOMONTH(Assumptions!$P$9, 0),0,DS29+DR55)</f>
        <v>6439.0114229713854</v>
      </c>
      <c r="DT55" s="35">
        <f ca="1">IF(DT2&gt;EOMONTH(Assumptions!$P$9, 0),0,DT29+DS55)</f>
        <v>6480.6253023440577</v>
      </c>
      <c r="DU55" s="35">
        <f ca="1">IF(DU2&gt;EOMONTH(Assumptions!$P$9, 0),0,DU29+DT55)</f>
        <v>6518.5150488109994</v>
      </c>
      <c r="DV55" s="35">
        <f ca="1">IF(DV2&gt;EOMONTH(Assumptions!$P$9, 0),0,DV29+DU55)</f>
        <v>6559.0568559676021</v>
      </c>
      <c r="DW55" s="35">
        <f ca="1">IF(DW2&gt;EOMONTH(Assumptions!$P$9, 0),0,DW29+DV55)</f>
        <v>6599.9483098017299</v>
      </c>
      <c r="DX55" s="35">
        <f ca="1">IF(DX2&gt;EOMONTH(Assumptions!$P$9, 0),0,DX29+DW55)</f>
        <v>6634.2911977073727</v>
      </c>
      <c r="DY55" s="35">
        <f ca="1">IF(DY2&gt;EOMONTH(Assumptions!$P$9, 0),0,DY29+DX55)</f>
        <v>6675.7865734592651</v>
      </c>
      <c r="DZ55" s="35">
        <f ca="1">IF(DZ2&gt;EOMONTH(Assumptions!$P$9, 0),0,DZ29+DY55)</f>
        <v>6715.3324313276953</v>
      </c>
      <c r="EA55" s="35">
        <f ca="1">IF(EA2&gt;EOMONTH(Assumptions!$P$9, 0),0,EA29+DZ55)</f>
        <v>6757.4455468356073</v>
      </c>
      <c r="EB55" s="35">
        <f ca="1">IF(EB2&gt;EOMONTH(Assumptions!$P$9, 0),0,EB29+EA55)</f>
        <v>6797.6178451539827</v>
      </c>
      <c r="EC55" s="35">
        <f ca="1">IF(EC2&gt;EOMONTH(Assumptions!$P$9, 0),0,EC29+EB55)</f>
        <v>6840.3258770210005</v>
      </c>
      <c r="ED55" s="35">
        <f ca="1">IF(ED2&gt;EOMONTH(Assumptions!$P$9, 0),0,ED29+EC55)</f>
        <v>6883.3180476200268</v>
      </c>
      <c r="EE55" s="35">
        <f ca="1">IF(EE2&gt;EOMONTH(Assumptions!$P$9, 0),0,EE29+ED55)</f>
        <v>6924.3628795124378</v>
      </c>
      <c r="EF55" s="35">
        <f ca="1">IF(EF2&gt;EOMONTH(Assumptions!$P$9, 0),0,EF29+EE55)</f>
        <v>6967.897532468558</v>
      </c>
      <c r="EG55" s="35">
        <f ca="1">IF(EG2&gt;EOMONTH(Assumptions!$P$9, 0),0,EG29+EF55)</f>
        <v>7007.7126182870024</v>
      </c>
      <c r="EH55" s="35">
        <f ca="1">IF(EH2&gt;EOMONTH(Assumptions!$P$9, 0),0,EH29+EG55)</f>
        <v>7050.0203806156451</v>
      </c>
      <c r="EI55" s="35">
        <f ca="1">IF(EI2&gt;EOMONTH(Assumptions!$P$9, 0),0,EI29+EH55)</f>
        <v>7092.6026240745277</v>
      </c>
      <c r="EJ55" s="35">
        <f ca="1">IF(EJ2&gt;EOMONTH(Assumptions!$P$9, 0),0,EJ29+EI55)</f>
        <v>7128.8814444634017</v>
      </c>
      <c r="EK55" s="35">
        <f ca="1">IF(EK2&gt;EOMONTH(Assumptions!$P$9, 0),0,EK29+EJ55)</f>
        <v>7172.0010324710402</v>
      </c>
      <c r="EL55" s="35">
        <f ca="1">IF(EL2&gt;EOMONTH(Assumptions!$P$9, 0),0,EL29+EK55)</f>
        <v>7213.1799914935582</v>
      </c>
      <c r="EM55" s="35">
        <f ca="1">IF(EM2&gt;EOMONTH(Assumptions!$P$9, 0),0,EM29+EL55)</f>
        <v>0</v>
      </c>
      <c r="EN55" s="35">
        <f ca="1">IF(EN2&gt;EOMONTH(Assumptions!$P$9, 0),0,EN29+EM55)</f>
        <v>0</v>
      </c>
      <c r="EO55" s="35">
        <f ca="1">IF(EO2&gt;EOMONTH(Assumptions!$P$9, 0),0,EO29+EN55)</f>
        <v>0</v>
      </c>
      <c r="EP55" s="35">
        <f ca="1">IF(EP2&gt;EOMONTH(Assumptions!$P$9, 0),0,EP29+EO55)</f>
        <v>0</v>
      </c>
      <c r="EQ55" s="35">
        <f ca="1">IF(EQ2&gt;EOMONTH(Assumptions!$P$9, 0),0,EQ29+EP55)</f>
        <v>0</v>
      </c>
      <c r="ER55" s="35">
        <f ca="1">IF(ER2&gt;EOMONTH(Assumptions!$P$9, 0),0,ER29+EQ55)</f>
        <v>0</v>
      </c>
      <c r="ES55" s="35">
        <f ca="1">IF(ES2&gt;EOMONTH(Assumptions!$P$9, 0),0,ES29+ER55)</f>
        <v>0</v>
      </c>
      <c r="ET55" s="35">
        <f ca="1">IF(ET2&gt;EOMONTH(Assumptions!$P$9, 0),0,ET29+ES55)</f>
        <v>0</v>
      </c>
      <c r="EU55" s="35">
        <f ca="1">IF(EU2&gt;EOMONTH(Assumptions!$P$9, 0),0,EU29+ET55)</f>
        <v>0</v>
      </c>
      <c r="EV55" s="35">
        <f ca="1">IF(EV2&gt;EOMONTH(Assumptions!$P$9, 0),0,EV29+EU55)</f>
        <v>0</v>
      </c>
      <c r="EW55" s="35">
        <f ca="1">IF(EW2&gt;EOMONTH(Assumptions!$P$9, 0),0,EW29+EV55)</f>
        <v>0</v>
      </c>
      <c r="EX55" s="35">
        <f ca="1">IF(EX2&gt;EOMONTH(Assumptions!$P$9, 0),0,EX29+EW55)</f>
        <v>0</v>
      </c>
      <c r="EY55" s="35">
        <f ca="1">IF(EY2&gt;EOMONTH(Assumptions!$P$9, 0),0,EY29+EX55)</f>
        <v>0</v>
      </c>
      <c r="EZ55" s="35">
        <f ca="1">IF(EZ2&gt;EOMONTH(Assumptions!$P$9, 0),0,EZ29+EY55)</f>
        <v>0</v>
      </c>
      <c r="FA55" s="35">
        <f ca="1">IF(FA2&gt;EOMONTH(Assumptions!$P$9, 0),0,FA29+EZ55)</f>
        <v>0</v>
      </c>
      <c r="FB55" s="35">
        <f ca="1">IF(FB2&gt;EOMONTH(Assumptions!$P$9, 0),0,FB29+FA55)</f>
        <v>0</v>
      </c>
      <c r="FC55" s="35">
        <f ca="1">IF(FC2&gt;EOMONTH(Assumptions!$P$9, 0),0,FC29+FB55)</f>
        <v>0</v>
      </c>
      <c r="FD55" s="35">
        <f ca="1">IF(FD2&gt;EOMONTH(Assumptions!$P$9, 0),0,FD29+FC55)</f>
        <v>0</v>
      </c>
      <c r="FE55" s="35">
        <f ca="1">IF(FE2&gt;EOMONTH(Assumptions!$P$9, 0),0,FE29+FD55)</f>
        <v>0</v>
      </c>
      <c r="FF55" s="35">
        <f ca="1">IF(FF2&gt;EOMONTH(Assumptions!$P$9, 0),0,FF29+FE55)</f>
        <v>0</v>
      </c>
      <c r="FG55" s="35">
        <f ca="1">IF(FG2&gt;EOMONTH(Assumptions!$P$9, 0),0,FG29+FF55)</f>
        <v>0</v>
      </c>
      <c r="FH55" s="35">
        <f ca="1">IF(FH2&gt;EOMONTH(Assumptions!$P$9, 0),0,FH29+FG55)</f>
        <v>0</v>
      </c>
      <c r="FI55" s="35">
        <f ca="1">IF(FI2&gt;EOMONTH(Assumptions!$P$9, 0),0,FI29+FH55)</f>
        <v>0</v>
      </c>
      <c r="FJ55" s="35">
        <f ca="1">IF(FJ2&gt;EOMONTH(Assumptions!$P$9, 0),0,FJ29+FI55)</f>
        <v>0</v>
      </c>
      <c r="FK55" s="35">
        <f ca="1">IF(FK2&gt;EOMONTH(Assumptions!$P$9, 0),0,FK29+FJ55)</f>
        <v>0</v>
      </c>
      <c r="FL55" s="35">
        <f ca="1">IF(FL2&gt;EOMONTH(Assumptions!$P$9, 0),0,FL29+FK55)</f>
        <v>0</v>
      </c>
      <c r="FM55" s="35">
        <f ca="1">IF(FM2&gt;EOMONTH(Assumptions!$P$9, 0),0,FM29+FL55)</f>
        <v>0</v>
      </c>
      <c r="FN55" s="35">
        <f ca="1">IF(FN2&gt;EOMONTH(Assumptions!$P$9, 0),0,FN29+FM55)</f>
        <v>0</v>
      </c>
      <c r="FO55" s="35">
        <f ca="1">IF(FO2&gt;EOMONTH(Assumptions!$P$9, 0),0,FO29+FN55)</f>
        <v>0</v>
      </c>
      <c r="FP55" s="35">
        <f ca="1">IF(FP2&gt;EOMONTH(Assumptions!$P$9, 0),0,FP29+FO55)</f>
        <v>0</v>
      </c>
      <c r="FQ55" s="35">
        <f ca="1">IF(FQ2&gt;EOMONTH(Assumptions!$P$9, 0),0,FQ29+FP55)</f>
        <v>0</v>
      </c>
      <c r="FR55" s="35">
        <f ca="1">IF(FR2&gt;EOMONTH(Assumptions!$P$9, 0),0,FR29+FQ55)</f>
        <v>0</v>
      </c>
      <c r="FS55" s="35">
        <f ca="1">IF(FS2&gt;EOMONTH(Assumptions!$P$9, 0),0,FS29+FR55)</f>
        <v>0</v>
      </c>
      <c r="FT55" s="35">
        <f ca="1">IF(FT2&gt;EOMONTH(Assumptions!$P$9, 0),0,FT29+FS55)</f>
        <v>0</v>
      </c>
      <c r="FU55" s="35">
        <f ca="1">IF(FU2&gt;EOMONTH(Assumptions!$P$9, 0),0,FU29+FT55)</f>
        <v>0</v>
      </c>
      <c r="FV55" s="35">
        <f ca="1">IF(FV2&gt;EOMONTH(Assumptions!$P$9, 0),0,FV29+FU55)</f>
        <v>0</v>
      </c>
      <c r="FW55" s="35">
        <f ca="1">IF(FW2&gt;EOMONTH(Assumptions!$P$9, 0),0,FW29+FV55)</f>
        <v>0</v>
      </c>
      <c r="FX55" s="35">
        <f ca="1">IF(FX2&gt;EOMONTH(Assumptions!$P$9, 0),0,FX29+FW55)</f>
        <v>0</v>
      </c>
      <c r="FY55" s="35">
        <f ca="1">IF(FY2&gt;EOMONTH(Assumptions!$P$9, 0),0,FY29+FX55)</f>
        <v>0</v>
      </c>
      <c r="FZ55" s="35">
        <f ca="1">IF(FZ2&gt;EOMONTH(Assumptions!$P$9, 0),0,FZ29+FY55)</f>
        <v>0</v>
      </c>
      <c r="GA55" s="35">
        <f ca="1">IF(GA2&gt;EOMONTH(Assumptions!$P$9, 0),0,GA29+FZ55)</f>
        <v>0</v>
      </c>
      <c r="GB55" s="35">
        <f ca="1">IF(GB2&gt;EOMONTH(Assumptions!$P$9, 0),0,GB29+GA55)</f>
        <v>0</v>
      </c>
      <c r="GC55" s="35">
        <f ca="1">IF(GC2&gt;EOMONTH(Assumptions!$P$9, 0),0,GC29+GB55)</f>
        <v>0</v>
      </c>
      <c r="GD55" s="35">
        <f ca="1">IF(GD2&gt;EOMONTH(Assumptions!$P$9, 0),0,GD29+GC55)</f>
        <v>0</v>
      </c>
      <c r="GE55" s="35">
        <f ca="1">IF(GE2&gt;EOMONTH(Assumptions!$P$9, 0),0,GE29+GD55)</f>
        <v>0</v>
      </c>
    </row>
    <row r="56" spans="1:187" ht="14.65" thickBot="1" x14ac:dyDescent="0.5">
      <c r="D56" s="31" t="s">
        <v>99</v>
      </c>
      <c r="E56" s="27"/>
      <c r="F56" s="27"/>
      <c r="G56" s="27"/>
      <c r="H56" s="40">
        <f ca="1">SUM(H53:H55)</f>
        <v>2139.9389671059421</v>
      </c>
      <c r="I56" s="40">
        <f t="shared" ref="I56:BT56" ca="1" si="69">SUM(I53:I55)</f>
        <v>2228.1248890955117</v>
      </c>
      <c r="J56" s="40">
        <f t="shared" ca="1" si="69"/>
        <v>2309.7743118553776</v>
      </c>
      <c r="K56" s="40">
        <f t="shared" ca="1" si="69"/>
        <v>2398.8351913035872</v>
      </c>
      <c r="L56" s="40">
        <f t="shared" ca="1" si="69"/>
        <v>2472.7573693391423</v>
      </c>
      <c r="M56" s="40">
        <f t="shared" ca="1" si="69"/>
        <v>2537.1647202800441</v>
      </c>
      <c r="N56" s="40">
        <f t="shared" ca="1" si="69"/>
        <v>2601.926764047163</v>
      </c>
      <c r="O56" s="40">
        <f t="shared" ca="1" si="69"/>
        <v>2661.6052040976019</v>
      </c>
      <c r="P56" s="40">
        <f t="shared" ca="1" si="69"/>
        <v>2749.9063212904894</v>
      </c>
      <c r="Q56" s="40">
        <f t="shared" ca="1" si="69"/>
        <v>2802.181781124857</v>
      </c>
      <c r="R56" s="40">
        <f t="shared" ca="1" si="69"/>
        <v>2851.6169527419138</v>
      </c>
      <c r="S56" s="40">
        <f t="shared" ca="1" si="69"/>
        <v>2897.9086700869975</v>
      </c>
      <c r="T56" s="40">
        <f t="shared" ca="1" si="69"/>
        <v>2940.1296905982213</v>
      </c>
      <c r="U56" s="40">
        <f t="shared" ca="1" si="69"/>
        <v>2980.9878414370687</v>
      </c>
      <c r="V56" s="40">
        <f t="shared" ca="1" si="69"/>
        <v>3018.8751746057023</v>
      </c>
      <c r="W56" s="40">
        <f t="shared" ca="1" si="69"/>
        <v>3055.2326854954972</v>
      </c>
      <c r="X56" s="40">
        <f t="shared" ca="1" si="69"/>
        <v>3089.0360445968081</v>
      </c>
      <c r="Y56" s="40">
        <f t="shared" ca="1" si="69"/>
        <v>3121.680391017851</v>
      </c>
      <c r="Z56" s="40">
        <f t="shared" ca="1" si="69"/>
        <v>3152.7189896301311</v>
      </c>
      <c r="AA56" s="40">
        <f t="shared" ca="1" si="69"/>
        <v>3181.6951799292328</v>
      </c>
      <c r="AB56" s="40">
        <f t="shared" ca="1" si="69"/>
        <v>3269.8221593191756</v>
      </c>
      <c r="AC56" s="40">
        <f t="shared" ca="1" si="69"/>
        <v>3295.7015986768747</v>
      </c>
      <c r="AD56" s="40">
        <f t="shared" ca="1" si="69"/>
        <v>3321.0072028975937</v>
      </c>
      <c r="AE56" s="40">
        <f t="shared" ca="1" si="69"/>
        <v>3345.2484010138851</v>
      </c>
      <c r="AF56" s="40">
        <f t="shared" ca="1" si="69"/>
        <v>3366.7241950007488</v>
      </c>
      <c r="AG56" s="40">
        <f t="shared" ca="1" si="69"/>
        <v>3389.1144018346608</v>
      </c>
      <c r="AH56" s="40">
        <f t="shared" ca="1" si="69"/>
        <v>3410.1174451017182</v>
      </c>
      <c r="AI56" s="40">
        <f t="shared" ca="1" si="69"/>
        <v>3430.9949745741778</v>
      </c>
      <c r="AJ56" s="40">
        <f t="shared" ca="1" si="69"/>
        <v>3450.6341142853062</v>
      </c>
      <c r="AK56" s="40">
        <f t="shared" ca="1" si="69"/>
        <v>3470.2736382803578</v>
      </c>
      <c r="AL56" s="40">
        <f t="shared" ca="1" si="69"/>
        <v>3489.3805766927326</v>
      </c>
      <c r="AM56" s="40">
        <f t="shared" ca="1" si="69"/>
        <v>3507.4215507231384</v>
      </c>
      <c r="AN56" s="40">
        <f t="shared" ca="1" si="69"/>
        <v>3592.7507162228094</v>
      </c>
      <c r="AO56" s="40">
        <f t="shared" ca="1" si="69"/>
        <v>3608.6031946704861</v>
      </c>
      <c r="AP56" s="40">
        <f t="shared" ca="1" si="69"/>
        <v>3624.6707150255834</v>
      </c>
      <c r="AQ56" s="40">
        <f t="shared" ca="1" si="69"/>
        <v>3640.4098995692138</v>
      </c>
      <c r="AR56" s="40">
        <f t="shared" ca="1" si="69"/>
        <v>3654.126506176317</v>
      </c>
      <c r="AS56" s="40">
        <f t="shared" ca="1" si="69"/>
        <v>3669.3105115016988</v>
      </c>
      <c r="AT56" s="40">
        <f t="shared" ca="1" si="69"/>
        <v>3683.6821618823951</v>
      </c>
      <c r="AU56" s="40">
        <f t="shared" ca="1" si="69"/>
        <v>3698.4154944243201</v>
      </c>
      <c r="AV56" s="40">
        <f t="shared" ca="1" si="69"/>
        <v>3712.3904708468244</v>
      </c>
      <c r="AW56" s="40">
        <f t="shared" ca="1" si="69"/>
        <v>3726.7670393923531</v>
      </c>
      <c r="AX56" s="40">
        <f t="shared" ca="1" si="69"/>
        <v>3740.9938704768988</v>
      </c>
      <c r="AY56" s="40">
        <f t="shared" ca="1" si="69"/>
        <v>3754.5224930881491</v>
      </c>
      <c r="AZ56" s="40">
        <f t="shared" ca="1" si="69"/>
        <v>3836.7245096480001</v>
      </c>
      <c r="BA56" s="40">
        <f t="shared" ca="1" si="69"/>
        <v>3848.4067946510186</v>
      </c>
      <c r="BB56" s="40">
        <f t="shared" ca="1" si="69"/>
        <v>3860.5741242846116</v>
      </c>
      <c r="BC56" s="40">
        <f t="shared" ca="1" si="69"/>
        <v>3872.6764547537127</v>
      </c>
      <c r="BD56" s="40">
        <f t="shared" ca="1" si="69"/>
        <v>3883.0523423186028</v>
      </c>
      <c r="BE56" s="40">
        <f t="shared" ca="1" si="69"/>
        <v>3895.058846059841</v>
      </c>
      <c r="BF56" s="40">
        <f t="shared" ca="1" si="69"/>
        <v>3906.4717071990353</v>
      </c>
      <c r="BG56" s="40">
        <f t="shared" ca="1" si="69"/>
        <v>3918.4103554444882</v>
      </c>
      <c r="BH56" s="40">
        <f t="shared" ca="1" si="69"/>
        <v>3929.7759852488807</v>
      </c>
      <c r="BI56" s="40">
        <f t="shared" ca="1" si="69"/>
        <v>3941.677143833444</v>
      </c>
      <c r="BJ56" s="40">
        <f t="shared" ca="1" si="69"/>
        <v>3953.5678909208423</v>
      </c>
      <c r="BK56" s="40">
        <f t="shared" ca="1" si="69"/>
        <v>3964.9062206730641</v>
      </c>
      <c r="BL56" s="40">
        <f t="shared" ca="1" si="69"/>
        <v>4702.8267452531145</v>
      </c>
      <c r="BM56" s="40">
        <f t="shared" ca="1" si="69"/>
        <v>4641.2881993344672</v>
      </c>
      <c r="BN56" s="40">
        <f t="shared" ca="1" si="69"/>
        <v>4581.6253359045259</v>
      </c>
      <c r="BO56" s="40">
        <f t="shared" ca="1" si="69"/>
        <v>4523.2742248265276</v>
      </c>
      <c r="BP56" s="40">
        <f t="shared" ca="1" si="69"/>
        <v>4464.5610312479303</v>
      </c>
      <c r="BQ56" s="40">
        <f t="shared" ca="1" si="69"/>
        <v>4408.2522521493429</v>
      </c>
      <c r="BR56" s="40">
        <f t="shared" ca="1" si="69"/>
        <v>4352.7036329820212</v>
      </c>
      <c r="BS56" s="40">
        <f t="shared" ca="1" si="69"/>
        <v>4298.9653721857667</v>
      </c>
      <c r="BT56" s="40">
        <f t="shared" ca="1" si="69"/>
        <v>4245.9428840237215</v>
      </c>
      <c r="BU56" s="40">
        <f t="shared" ref="BU56:EF56" ca="1" si="70">SUM(BU53:BU55)</f>
        <v>4194.6797500603479</v>
      </c>
      <c r="BV56" s="40">
        <f t="shared" ca="1" si="70"/>
        <v>4144.6189415283116</v>
      </c>
      <c r="BW56" s="40">
        <f t="shared" ca="1" si="70"/>
        <v>4095.2083195919208</v>
      </c>
      <c r="BX56" s="40">
        <f t="shared" ca="1" si="70"/>
        <v>4114.9913790096634</v>
      </c>
      <c r="BY56" s="40">
        <f t="shared" ca="1" si="70"/>
        <v>4066.0478748768946</v>
      </c>
      <c r="BZ56" s="40">
        <f t="shared" ca="1" si="70"/>
        <v>4018.7774880082225</v>
      </c>
      <c r="CA56" s="40">
        <f t="shared" ca="1" si="70"/>
        <v>3972.6320656561447</v>
      </c>
      <c r="CB56" s="40">
        <f t="shared" ca="1" si="70"/>
        <v>3926.0103994371643</v>
      </c>
      <c r="CC56" s="40">
        <f t="shared" ca="1" si="70"/>
        <v>3882.0381849621926</v>
      </c>
      <c r="CD56" s="40">
        <f t="shared" ca="1" si="70"/>
        <v>3838.6062283669562</v>
      </c>
      <c r="CE56" s="40">
        <f t="shared" ca="1" si="70"/>
        <v>3796.734070182938</v>
      </c>
      <c r="CF56" s="40">
        <f t="shared" ca="1" si="70"/>
        <v>3755.3678710341069</v>
      </c>
      <c r="CG56" s="40">
        <f t="shared" ca="1" si="70"/>
        <v>3715.5190456291175</v>
      </c>
      <c r="CH56" s="40">
        <f t="shared" ca="1" si="70"/>
        <v>3676.6528968292996</v>
      </c>
      <c r="CI56" s="40">
        <f t="shared" ca="1" si="70"/>
        <v>3638.2394430347549</v>
      </c>
      <c r="CJ56" s="40">
        <f t="shared" ca="1" si="70"/>
        <v>3666.1849642546631</v>
      </c>
      <c r="CK56" s="40">
        <f t="shared" ca="1" si="70"/>
        <v>3627.8192836435483</v>
      </c>
      <c r="CL56" s="40">
        <f t="shared" ca="1" si="70"/>
        <v>3590.904851703448</v>
      </c>
      <c r="CM56" s="40">
        <f t="shared" ca="1" si="70"/>
        <v>3554.9153164693162</v>
      </c>
      <c r="CN56" s="40">
        <f t="shared" ca="1" si="70"/>
        <v>3518.3211459721051</v>
      </c>
      <c r="CO56" s="40">
        <f t="shared" ca="1" si="70"/>
        <v>3484.1313573618982</v>
      </c>
      <c r="CP56" s="40">
        <f t="shared" ca="1" si="70"/>
        <v>3450.3100947840057</v>
      </c>
      <c r="CQ56" s="40">
        <f t="shared" ca="1" si="70"/>
        <v>3417.8456117119667</v>
      </c>
      <c r="CR56" s="40">
        <f t="shared" ca="1" si="70"/>
        <v>3385.7221627268855</v>
      </c>
      <c r="CS56" s="40">
        <f t="shared" ca="1" si="70"/>
        <v>3354.9199432826272</v>
      </c>
      <c r="CT56" s="40">
        <f t="shared" ca="1" si="70"/>
        <v>3324.9248638787349</v>
      </c>
      <c r="CU56" s="40">
        <f t="shared" ca="1" si="70"/>
        <v>3295.2273933790166</v>
      </c>
      <c r="CV56" s="40">
        <f t="shared" ca="1" si="70"/>
        <v>3329.2814115731398</v>
      </c>
      <c r="CW56" s="40">
        <f t="shared" ca="1" si="70"/>
        <v>3299.2965900130812</v>
      </c>
      <c r="CX56" s="40">
        <f t="shared" ca="1" si="70"/>
        <v>3270.5829899623814</v>
      </c>
      <c r="CY56" s="40">
        <f t="shared" ca="1" si="70"/>
        <v>3242.6344130448906</v>
      </c>
      <c r="CZ56" s="40">
        <f t="shared" ca="1" si="70"/>
        <v>3213.9754127547394</v>
      </c>
      <c r="DA56" s="40">
        <f t="shared" ca="1" si="70"/>
        <v>3187.5156000254747</v>
      </c>
      <c r="DB56" s="40">
        <f t="shared" ca="1" si="70"/>
        <v>3161.2902049197428</v>
      </c>
      <c r="DC56" s="40">
        <f t="shared" ca="1" si="70"/>
        <v>3136.2562599868697</v>
      </c>
      <c r="DD56" s="40">
        <f t="shared" ca="1" si="70"/>
        <v>3111.4346624884138</v>
      </c>
      <c r="DE56" s="40">
        <f t="shared" ca="1" si="70"/>
        <v>3087.7744755340436</v>
      </c>
      <c r="DF56" s="40">
        <f t="shared" ca="1" si="70"/>
        <v>3064.7811736586682</v>
      </c>
      <c r="DG56" s="40">
        <f t="shared" ca="1" si="70"/>
        <v>3041.9646471557335</v>
      </c>
      <c r="DH56" s="40">
        <f t="shared" ca="1" si="70"/>
        <v>3080.4318104569556</v>
      </c>
      <c r="DI56" s="40">
        <f t="shared" ca="1" si="70"/>
        <v>3057.0601690831663</v>
      </c>
      <c r="DJ56" s="40">
        <f t="shared" ca="1" si="70"/>
        <v>3034.8128500985003</v>
      </c>
      <c r="DK56" s="40">
        <f t="shared" ca="1" si="70"/>
        <v>3013.2028278733051</v>
      </c>
      <c r="DL56" s="40">
        <f t="shared" ca="1" si="70"/>
        <v>2991.2920849485809</v>
      </c>
      <c r="DM56" s="40">
        <f t="shared" ca="1" si="70"/>
        <v>2970.9368364648071</v>
      </c>
      <c r="DN56" s="40">
        <f t="shared" ca="1" si="70"/>
        <v>2950.7128338361117</v>
      </c>
      <c r="DO56" s="40">
        <f t="shared" ca="1" si="70"/>
        <v>2931.545683991706</v>
      </c>
      <c r="DP56" s="40">
        <f t="shared" ca="1" si="70"/>
        <v>2912.4906067368365</v>
      </c>
      <c r="DQ56" s="40">
        <f t="shared" ca="1" si="70"/>
        <v>2894.4667615612525</v>
      </c>
      <c r="DR56" s="40">
        <f t="shared" ca="1" si="70"/>
        <v>2876.9977725788658</v>
      </c>
      <c r="DS56" s="40">
        <f t="shared" ca="1" si="70"/>
        <v>2859.6115486346807</v>
      </c>
      <c r="DT56" s="40">
        <f t="shared" ca="1" si="70"/>
        <v>2901.225428007353</v>
      </c>
      <c r="DU56" s="40">
        <f t="shared" ca="1" si="70"/>
        <v>2883.0702153395805</v>
      </c>
      <c r="DV56" s="40">
        <f t="shared" ca="1" si="70"/>
        <v>2865.9195089503864</v>
      </c>
      <c r="DW56" s="40">
        <f t="shared" ca="1" si="70"/>
        <v>2849.3040915781048</v>
      </c>
      <c r="DX56" s="40">
        <f t="shared" ca="1" si="70"/>
        <v>2831.8357471613463</v>
      </c>
      <c r="DY56" s="40">
        <f t="shared" ca="1" si="70"/>
        <v>2816.2462708692301</v>
      </c>
      <c r="DZ56" s="40">
        <f t="shared" ca="1" si="70"/>
        <v>2800.7070010142816</v>
      </c>
      <c r="EA56" s="40">
        <f t="shared" ca="1" si="70"/>
        <v>2786.1131843473968</v>
      </c>
      <c r="EB56" s="40">
        <f t="shared" ca="1" si="70"/>
        <v>2771.5552469330914</v>
      </c>
      <c r="EC56" s="40">
        <f t="shared" ca="1" si="70"/>
        <v>2757.9206865811611</v>
      </c>
      <c r="ED56" s="40">
        <f t="shared" ca="1" si="70"/>
        <v>2744.7515159208115</v>
      </c>
      <c r="EE56" s="40">
        <f t="shared" ca="1" si="70"/>
        <v>2731.5939123355265</v>
      </c>
      <c r="EF56" s="40">
        <f t="shared" ca="1" si="70"/>
        <v>2775.1285652916467</v>
      </c>
      <c r="EG56" s="40">
        <f t="shared" ref="EG56:GE56" ca="1" si="71">SUM(EG53:EG55)</f>
        <v>2761.0311752763073</v>
      </c>
      <c r="EH56" s="40">
        <f t="shared" ca="1" si="71"/>
        <v>2747.8387498156435</v>
      </c>
      <c r="EI56" s="40">
        <f t="shared" ca="1" si="71"/>
        <v>2735.1001619964691</v>
      </c>
      <c r="EJ56" s="40">
        <f t="shared" ca="1" si="71"/>
        <v>2721.4924810934845</v>
      </c>
      <c r="EK56" s="40">
        <f t="shared" ca="1" si="71"/>
        <v>2709.6373307695858</v>
      </c>
      <c r="EL56" s="40">
        <f t="shared" ca="1" si="71"/>
        <v>-1522.8572327218644</v>
      </c>
      <c r="EM56" s="40">
        <f t="shared" ca="1" si="71"/>
        <v>0</v>
      </c>
      <c r="EN56" s="40">
        <f t="shared" ca="1" si="71"/>
        <v>0</v>
      </c>
      <c r="EO56" s="40">
        <f t="shared" ca="1" si="71"/>
        <v>0</v>
      </c>
      <c r="EP56" s="40">
        <f t="shared" ca="1" si="71"/>
        <v>0</v>
      </c>
      <c r="EQ56" s="40">
        <f t="shared" ca="1" si="71"/>
        <v>0</v>
      </c>
      <c r="ER56" s="40">
        <f t="shared" ca="1" si="71"/>
        <v>0</v>
      </c>
      <c r="ES56" s="40">
        <f t="shared" ca="1" si="71"/>
        <v>0</v>
      </c>
      <c r="ET56" s="40">
        <f t="shared" ca="1" si="71"/>
        <v>0</v>
      </c>
      <c r="EU56" s="40">
        <f t="shared" ca="1" si="71"/>
        <v>0</v>
      </c>
      <c r="EV56" s="40">
        <f t="shared" ca="1" si="71"/>
        <v>0</v>
      </c>
      <c r="EW56" s="40">
        <f t="shared" ca="1" si="71"/>
        <v>0</v>
      </c>
      <c r="EX56" s="40">
        <f t="shared" ca="1" si="71"/>
        <v>0</v>
      </c>
      <c r="EY56" s="40">
        <f t="shared" ca="1" si="71"/>
        <v>0</v>
      </c>
      <c r="EZ56" s="40">
        <f t="shared" ca="1" si="71"/>
        <v>0</v>
      </c>
      <c r="FA56" s="40">
        <f t="shared" ca="1" si="71"/>
        <v>0</v>
      </c>
      <c r="FB56" s="40">
        <f t="shared" ca="1" si="71"/>
        <v>0</v>
      </c>
      <c r="FC56" s="40">
        <f t="shared" ca="1" si="71"/>
        <v>0</v>
      </c>
      <c r="FD56" s="40">
        <f t="shared" ca="1" si="71"/>
        <v>0</v>
      </c>
      <c r="FE56" s="40">
        <f t="shared" ca="1" si="71"/>
        <v>0</v>
      </c>
      <c r="FF56" s="40">
        <f t="shared" ca="1" si="71"/>
        <v>0</v>
      </c>
      <c r="FG56" s="40">
        <f t="shared" ca="1" si="71"/>
        <v>0</v>
      </c>
      <c r="FH56" s="40">
        <f t="shared" ca="1" si="71"/>
        <v>0</v>
      </c>
      <c r="FI56" s="40">
        <f t="shared" ca="1" si="71"/>
        <v>0</v>
      </c>
      <c r="FJ56" s="40">
        <f t="shared" ca="1" si="71"/>
        <v>0</v>
      </c>
      <c r="FK56" s="40">
        <f t="shared" ca="1" si="71"/>
        <v>0</v>
      </c>
      <c r="FL56" s="40">
        <f t="shared" ca="1" si="71"/>
        <v>0</v>
      </c>
      <c r="FM56" s="40">
        <f t="shared" ca="1" si="71"/>
        <v>0</v>
      </c>
      <c r="FN56" s="40">
        <f t="shared" ca="1" si="71"/>
        <v>0</v>
      </c>
      <c r="FO56" s="40">
        <f t="shared" ca="1" si="71"/>
        <v>0</v>
      </c>
      <c r="FP56" s="40">
        <f t="shared" ca="1" si="71"/>
        <v>0</v>
      </c>
      <c r="FQ56" s="40">
        <f t="shared" ca="1" si="71"/>
        <v>0</v>
      </c>
      <c r="FR56" s="40">
        <f t="shared" ca="1" si="71"/>
        <v>0</v>
      </c>
      <c r="FS56" s="40">
        <f t="shared" ca="1" si="71"/>
        <v>0</v>
      </c>
      <c r="FT56" s="40">
        <f t="shared" ca="1" si="71"/>
        <v>0</v>
      </c>
      <c r="FU56" s="40">
        <f t="shared" ca="1" si="71"/>
        <v>0</v>
      </c>
      <c r="FV56" s="40">
        <f t="shared" ca="1" si="71"/>
        <v>0</v>
      </c>
      <c r="FW56" s="40">
        <f t="shared" ca="1" si="71"/>
        <v>0</v>
      </c>
      <c r="FX56" s="40">
        <f t="shared" ca="1" si="71"/>
        <v>0</v>
      </c>
      <c r="FY56" s="40">
        <f t="shared" ca="1" si="71"/>
        <v>0</v>
      </c>
      <c r="FZ56" s="40">
        <f t="shared" ca="1" si="71"/>
        <v>0</v>
      </c>
      <c r="GA56" s="40">
        <f t="shared" ca="1" si="71"/>
        <v>0</v>
      </c>
      <c r="GB56" s="40">
        <f t="shared" ca="1" si="71"/>
        <v>0</v>
      </c>
      <c r="GC56" s="40">
        <f t="shared" ca="1" si="71"/>
        <v>0</v>
      </c>
      <c r="GD56" s="40">
        <f t="shared" ca="1" si="71"/>
        <v>0</v>
      </c>
      <c r="GE56" s="40">
        <f t="shared" ca="1" si="71"/>
        <v>0</v>
      </c>
    </row>
    <row r="57" spans="1:187" ht="14.65" thickTop="1" x14ac:dyDescent="0.45"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35"/>
      <c r="DL57" s="35"/>
      <c r="DM57" s="35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H57" s="35"/>
      <c r="EI57" s="35"/>
      <c r="EJ57" s="35"/>
      <c r="EK57" s="35"/>
      <c r="EL57" s="35"/>
      <c r="EM57" s="35"/>
      <c r="EN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EY57" s="35"/>
      <c r="EZ57" s="35"/>
      <c r="FA57" s="35"/>
      <c r="FB57" s="35"/>
      <c r="FC57" s="35"/>
      <c r="FD57" s="35"/>
      <c r="FE57" s="35"/>
      <c r="FF57" s="35"/>
      <c r="FG57" s="35"/>
      <c r="FH57" s="35"/>
      <c r="FI57" s="35"/>
      <c r="FJ57" s="35"/>
      <c r="FK57" s="35"/>
      <c r="FL57" s="35"/>
      <c r="FM57" s="35"/>
      <c r="FN57" s="35"/>
      <c r="FO57" s="35"/>
      <c r="FP57" s="35"/>
      <c r="FQ57" s="35"/>
      <c r="FR57" s="35"/>
      <c r="FS57" s="35"/>
      <c r="FT57" s="35"/>
      <c r="FU57" s="35"/>
      <c r="FV57" s="35"/>
      <c r="FW57" s="35"/>
      <c r="FX57" s="35"/>
      <c r="FY57" s="35"/>
      <c r="FZ57" s="35"/>
      <c r="GA57" s="35"/>
      <c r="GB57" s="35"/>
      <c r="GC57" s="35"/>
      <c r="GD57" s="35"/>
      <c r="GE57" s="35"/>
    </row>
    <row r="58" spans="1:187" x14ac:dyDescent="0.45">
      <c r="D58" s="2" t="s">
        <v>100</v>
      </c>
      <c r="H58" s="35">
        <f t="shared" ref="H58:AM58" ca="1" si="72">H56+H50-H42</f>
        <v>0</v>
      </c>
      <c r="I58" s="35">
        <f t="shared" ca="1" si="72"/>
        <v>0</v>
      </c>
      <c r="J58" s="35">
        <f t="shared" ca="1" si="72"/>
        <v>0</v>
      </c>
      <c r="K58" s="35">
        <f t="shared" ca="1" si="72"/>
        <v>0</v>
      </c>
      <c r="L58" s="35">
        <f t="shared" ca="1" si="72"/>
        <v>0</v>
      </c>
      <c r="M58" s="35">
        <f t="shared" ca="1" si="72"/>
        <v>0</v>
      </c>
      <c r="N58" s="35">
        <f t="shared" ca="1" si="72"/>
        <v>0</v>
      </c>
      <c r="O58" s="35">
        <f t="shared" ca="1" si="72"/>
        <v>0</v>
      </c>
      <c r="P58" s="35">
        <f t="shared" ca="1" si="72"/>
        <v>0</v>
      </c>
      <c r="Q58" s="35">
        <f t="shared" ca="1" si="72"/>
        <v>0</v>
      </c>
      <c r="R58" s="35">
        <f t="shared" ca="1" si="72"/>
        <v>0</v>
      </c>
      <c r="S58" s="35">
        <f t="shared" ca="1" si="72"/>
        <v>0</v>
      </c>
      <c r="T58" s="35">
        <f t="shared" ca="1" si="72"/>
        <v>0</v>
      </c>
      <c r="U58" s="35">
        <f t="shared" ca="1" si="72"/>
        <v>0</v>
      </c>
      <c r="V58" s="35">
        <f t="shared" ca="1" si="72"/>
        <v>0</v>
      </c>
      <c r="W58" s="35">
        <f t="shared" ca="1" si="72"/>
        <v>0</v>
      </c>
      <c r="X58" s="35">
        <f t="shared" ca="1" si="72"/>
        <v>0</v>
      </c>
      <c r="Y58" s="35">
        <f t="shared" ca="1" si="72"/>
        <v>0</v>
      </c>
      <c r="Z58" s="35">
        <f t="shared" ca="1" si="72"/>
        <v>0</v>
      </c>
      <c r="AA58" s="35">
        <f t="shared" ca="1" si="72"/>
        <v>0</v>
      </c>
      <c r="AB58" s="35">
        <f t="shared" ca="1" si="72"/>
        <v>0</v>
      </c>
      <c r="AC58" s="35">
        <f t="shared" ca="1" si="72"/>
        <v>0</v>
      </c>
      <c r="AD58" s="35">
        <f t="shared" ca="1" si="72"/>
        <v>0</v>
      </c>
      <c r="AE58" s="35">
        <f t="shared" ca="1" si="72"/>
        <v>0</v>
      </c>
      <c r="AF58" s="35">
        <f t="shared" ca="1" si="72"/>
        <v>0</v>
      </c>
      <c r="AG58" s="35">
        <f t="shared" ca="1" si="72"/>
        <v>0</v>
      </c>
      <c r="AH58" s="35">
        <f t="shared" ca="1" si="72"/>
        <v>0</v>
      </c>
      <c r="AI58" s="35">
        <f t="shared" ca="1" si="72"/>
        <v>0</v>
      </c>
      <c r="AJ58" s="35">
        <f t="shared" ca="1" si="72"/>
        <v>0</v>
      </c>
      <c r="AK58" s="35">
        <f t="shared" ca="1" si="72"/>
        <v>0</v>
      </c>
      <c r="AL58" s="35">
        <f t="shared" ca="1" si="72"/>
        <v>0</v>
      </c>
      <c r="AM58" s="35">
        <f t="shared" ca="1" si="72"/>
        <v>0</v>
      </c>
      <c r="AN58" s="35">
        <f t="shared" ref="AN58:BS58" ca="1" si="73">AN56+AN50-AN42</f>
        <v>0</v>
      </c>
      <c r="AO58" s="35">
        <f t="shared" ca="1" si="73"/>
        <v>0</v>
      </c>
      <c r="AP58" s="35">
        <f t="shared" ca="1" si="73"/>
        <v>0</v>
      </c>
      <c r="AQ58" s="35">
        <f t="shared" ca="1" si="73"/>
        <v>0</v>
      </c>
      <c r="AR58" s="35">
        <f t="shared" ca="1" si="73"/>
        <v>0</v>
      </c>
      <c r="AS58" s="35">
        <f t="shared" ca="1" si="73"/>
        <v>0</v>
      </c>
      <c r="AT58" s="35">
        <f t="shared" ca="1" si="73"/>
        <v>0</v>
      </c>
      <c r="AU58" s="35">
        <f t="shared" ca="1" si="73"/>
        <v>0</v>
      </c>
      <c r="AV58" s="35">
        <f t="shared" ca="1" si="73"/>
        <v>0</v>
      </c>
      <c r="AW58" s="35">
        <f t="shared" ca="1" si="73"/>
        <v>0</v>
      </c>
      <c r="AX58" s="35">
        <f t="shared" ca="1" si="73"/>
        <v>0</v>
      </c>
      <c r="AY58" s="35">
        <f t="shared" ca="1" si="73"/>
        <v>0</v>
      </c>
      <c r="AZ58" s="35">
        <f t="shared" ca="1" si="73"/>
        <v>0</v>
      </c>
      <c r="BA58" s="35">
        <f t="shared" ca="1" si="73"/>
        <v>0</v>
      </c>
      <c r="BB58" s="35">
        <f t="shared" ca="1" si="73"/>
        <v>0</v>
      </c>
      <c r="BC58" s="35">
        <f t="shared" ca="1" si="73"/>
        <v>0</v>
      </c>
      <c r="BD58" s="35">
        <f t="shared" ca="1" si="73"/>
        <v>0</v>
      </c>
      <c r="BE58" s="35">
        <f t="shared" ca="1" si="73"/>
        <v>0</v>
      </c>
      <c r="BF58" s="35">
        <f t="shared" ca="1" si="73"/>
        <v>0</v>
      </c>
      <c r="BG58" s="35">
        <f t="shared" ca="1" si="73"/>
        <v>0</v>
      </c>
      <c r="BH58" s="35">
        <f t="shared" ca="1" si="73"/>
        <v>0</v>
      </c>
      <c r="BI58" s="35">
        <f t="shared" ca="1" si="73"/>
        <v>0</v>
      </c>
      <c r="BJ58" s="35">
        <f t="shared" ca="1" si="73"/>
        <v>0</v>
      </c>
      <c r="BK58" s="35">
        <f t="shared" ca="1" si="73"/>
        <v>0</v>
      </c>
      <c r="BL58" s="35">
        <f t="shared" ca="1" si="73"/>
        <v>0</v>
      </c>
      <c r="BM58" s="35">
        <f t="shared" ca="1" si="73"/>
        <v>0</v>
      </c>
      <c r="BN58" s="35">
        <f t="shared" ca="1" si="73"/>
        <v>0</v>
      </c>
      <c r="BO58" s="35">
        <f t="shared" ca="1" si="73"/>
        <v>0</v>
      </c>
      <c r="BP58" s="35">
        <f t="shared" ca="1" si="73"/>
        <v>0</v>
      </c>
      <c r="BQ58" s="35">
        <f t="shared" ca="1" si="73"/>
        <v>0</v>
      </c>
      <c r="BR58" s="35">
        <f t="shared" ca="1" si="73"/>
        <v>0</v>
      </c>
      <c r="BS58" s="35">
        <f t="shared" ca="1" si="73"/>
        <v>0</v>
      </c>
      <c r="BT58" s="35">
        <f t="shared" ref="BT58:CY58" ca="1" si="74">BT56+BT50-BT42</f>
        <v>0</v>
      </c>
      <c r="BU58" s="35">
        <f t="shared" ca="1" si="74"/>
        <v>0</v>
      </c>
      <c r="BV58" s="35">
        <f t="shared" ca="1" si="74"/>
        <v>0</v>
      </c>
      <c r="BW58" s="35">
        <f t="shared" ca="1" si="74"/>
        <v>0</v>
      </c>
      <c r="BX58" s="35">
        <f t="shared" ca="1" si="74"/>
        <v>0</v>
      </c>
      <c r="BY58" s="35">
        <f t="shared" ca="1" si="74"/>
        <v>0</v>
      </c>
      <c r="BZ58" s="35">
        <f t="shared" ca="1" si="74"/>
        <v>0</v>
      </c>
      <c r="CA58" s="35">
        <f t="shared" ca="1" si="74"/>
        <v>0</v>
      </c>
      <c r="CB58" s="35">
        <f t="shared" ca="1" si="74"/>
        <v>0</v>
      </c>
      <c r="CC58" s="35">
        <f t="shared" ca="1" si="74"/>
        <v>0</v>
      </c>
      <c r="CD58" s="35">
        <f t="shared" ca="1" si="74"/>
        <v>0</v>
      </c>
      <c r="CE58" s="35">
        <f t="shared" ca="1" si="74"/>
        <v>0</v>
      </c>
      <c r="CF58" s="35">
        <f t="shared" ca="1" si="74"/>
        <v>0</v>
      </c>
      <c r="CG58" s="35">
        <f t="shared" ca="1" si="74"/>
        <v>0</v>
      </c>
      <c r="CH58" s="35">
        <f t="shared" ca="1" si="74"/>
        <v>0</v>
      </c>
      <c r="CI58" s="35">
        <f t="shared" ca="1" si="74"/>
        <v>0</v>
      </c>
      <c r="CJ58" s="35">
        <f t="shared" ca="1" si="74"/>
        <v>0</v>
      </c>
      <c r="CK58" s="35">
        <f t="shared" ca="1" si="74"/>
        <v>0</v>
      </c>
      <c r="CL58" s="35">
        <f t="shared" ca="1" si="74"/>
        <v>0</v>
      </c>
      <c r="CM58" s="35">
        <f t="shared" ca="1" si="74"/>
        <v>0</v>
      </c>
      <c r="CN58" s="35">
        <f t="shared" ca="1" si="74"/>
        <v>0</v>
      </c>
      <c r="CO58" s="35">
        <f t="shared" ca="1" si="74"/>
        <v>0</v>
      </c>
      <c r="CP58" s="35">
        <f t="shared" ca="1" si="74"/>
        <v>0</v>
      </c>
      <c r="CQ58" s="35">
        <f t="shared" ca="1" si="74"/>
        <v>0</v>
      </c>
      <c r="CR58" s="35">
        <f t="shared" ca="1" si="74"/>
        <v>0</v>
      </c>
      <c r="CS58" s="35">
        <f t="shared" ca="1" si="74"/>
        <v>-4.0927261579781771E-12</v>
      </c>
      <c r="CT58" s="35">
        <f t="shared" ca="1" si="74"/>
        <v>0</v>
      </c>
      <c r="CU58" s="35">
        <f t="shared" ca="1" si="74"/>
        <v>-3.637978807091713E-12</v>
      </c>
      <c r="CV58" s="35">
        <f t="shared" ca="1" si="74"/>
        <v>0</v>
      </c>
      <c r="CW58" s="35">
        <f t="shared" ca="1" si="74"/>
        <v>0</v>
      </c>
      <c r="CX58" s="35">
        <f t="shared" ca="1" si="74"/>
        <v>0</v>
      </c>
      <c r="CY58" s="35">
        <f t="shared" ca="1" si="74"/>
        <v>0</v>
      </c>
      <c r="CZ58" s="35">
        <f t="shared" ref="CZ58:EE58" ca="1" si="75">CZ56+CZ50-CZ42</f>
        <v>0</v>
      </c>
      <c r="DA58" s="35">
        <f t="shared" ca="1" si="75"/>
        <v>0</v>
      </c>
      <c r="DB58" s="35">
        <f t="shared" ca="1" si="75"/>
        <v>-3.637978807091713E-12</v>
      </c>
      <c r="DC58" s="35">
        <f t="shared" ca="1" si="75"/>
        <v>0</v>
      </c>
      <c r="DD58" s="35">
        <f t="shared" ca="1" si="75"/>
        <v>0</v>
      </c>
      <c r="DE58" s="35">
        <f t="shared" ca="1" si="75"/>
        <v>0</v>
      </c>
      <c r="DF58" s="35">
        <f t="shared" ca="1" si="75"/>
        <v>0</v>
      </c>
      <c r="DG58" s="35">
        <f t="shared" ca="1" si="75"/>
        <v>0</v>
      </c>
      <c r="DH58" s="35">
        <f t="shared" ca="1" si="75"/>
        <v>0</v>
      </c>
      <c r="DI58" s="35">
        <f t="shared" ca="1" si="75"/>
        <v>0</v>
      </c>
      <c r="DJ58" s="35">
        <f t="shared" ca="1" si="75"/>
        <v>0</v>
      </c>
      <c r="DK58" s="35">
        <f t="shared" ca="1" si="75"/>
        <v>0</v>
      </c>
      <c r="DL58" s="35">
        <f t="shared" ca="1" si="75"/>
        <v>0</v>
      </c>
      <c r="DM58" s="35">
        <f t="shared" ca="1" si="75"/>
        <v>0</v>
      </c>
      <c r="DN58" s="35">
        <f t="shared" ca="1" si="75"/>
        <v>0</v>
      </c>
      <c r="DO58" s="35">
        <f t="shared" ca="1" si="75"/>
        <v>0</v>
      </c>
      <c r="DP58" s="35">
        <f t="shared" ca="1" si="75"/>
        <v>0</v>
      </c>
      <c r="DQ58" s="35">
        <f t="shared" ca="1" si="75"/>
        <v>0</v>
      </c>
      <c r="DR58" s="35">
        <f t="shared" ca="1" si="75"/>
        <v>-3.637978807091713E-12</v>
      </c>
      <c r="DS58" s="35">
        <f t="shared" ca="1" si="75"/>
        <v>0</v>
      </c>
      <c r="DT58" s="35">
        <f t="shared" ca="1" si="75"/>
        <v>-3.637978807091713E-12</v>
      </c>
      <c r="DU58" s="35">
        <f t="shared" ca="1" si="75"/>
        <v>-4.0927261579781771E-12</v>
      </c>
      <c r="DV58" s="35">
        <f t="shared" ca="1" si="75"/>
        <v>0</v>
      </c>
      <c r="DW58" s="35">
        <f t="shared" ca="1" si="75"/>
        <v>0</v>
      </c>
      <c r="DX58" s="35">
        <f t="shared" ca="1" si="75"/>
        <v>0</v>
      </c>
      <c r="DY58" s="35">
        <f t="shared" ca="1" si="75"/>
        <v>0</v>
      </c>
      <c r="DZ58" s="35">
        <f t="shared" ca="1" si="75"/>
        <v>0</v>
      </c>
      <c r="EA58" s="35">
        <f t="shared" ca="1" si="75"/>
        <v>0</v>
      </c>
      <c r="EB58" s="35">
        <f t="shared" ca="1" si="75"/>
        <v>-4.0927261579781771E-12</v>
      </c>
      <c r="EC58" s="35">
        <f t="shared" ca="1" si="75"/>
        <v>-4.5474735088646412E-12</v>
      </c>
      <c r="ED58" s="35">
        <f t="shared" ca="1" si="75"/>
        <v>-5.0022208597511053E-12</v>
      </c>
      <c r="EE58" s="35">
        <f t="shared" ca="1" si="75"/>
        <v>-5.0022208597511053E-12</v>
      </c>
      <c r="EF58" s="35">
        <f t="shared" ref="EF58:FK58" ca="1" si="76">EF56+EF50-EF42</f>
        <v>-4.0927261579781771E-12</v>
      </c>
      <c r="EG58" s="35">
        <f t="shared" ca="1" si="76"/>
        <v>-4.0927261579781771E-12</v>
      </c>
      <c r="EH58" s="35">
        <f t="shared" ca="1" si="76"/>
        <v>-4.0927261579781771E-12</v>
      </c>
      <c r="EI58" s="35">
        <f t="shared" ca="1" si="76"/>
        <v>-3.637978807091713E-12</v>
      </c>
      <c r="EJ58" s="35">
        <f t="shared" ca="1" si="76"/>
        <v>-3.637978807091713E-12</v>
      </c>
      <c r="EK58" s="35">
        <f t="shared" ca="1" si="76"/>
        <v>-4.0927261579781771E-12</v>
      </c>
      <c r="EL58" s="35">
        <f t="shared" ca="1" si="76"/>
        <v>-4.3200998334214091E-12</v>
      </c>
      <c r="EM58" s="35">
        <f t="shared" ca="1" si="76"/>
        <v>0</v>
      </c>
      <c r="EN58" s="35">
        <f t="shared" ca="1" si="76"/>
        <v>0</v>
      </c>
      <c r="EO58" s="35">
        <f t="shared" ca="1" si="76"/>
        <v>0</v>
      </c>
      <c r="EP58" s="35">
        <f t="shared" ca="1" si="76"/>
        <v>0</v>
      </c>
      <c r="EQ58" s="35">
        <f t="shared" ca="1" si="76"/>
        <v>0</v>
      </c>
      <c r="ER58" s="35">
        <f t="shared" ca="1" si="76"/>
        <v>0</v>
      </c>
      <c r="ES58" s="35">
        <f t="shared" ca="1" si="76"/>
        <v>0</v>
      </c>
      <c r="ET58" s="35">
        <f t="shared" ca="1" si="76"/>
        <v>0</v>
      </c>
      <c r="EU58" s="35">
        <f t="shared" ca="1" si="76"/>
        <v>0</v>
      </c>
      <c r="EV58" s="35">
        <f t="shared" ca="1" si="76"/>
        <v>0</v>
      </c>
      <c r="EW58" s="35">
        <f t="shared" ca="1" si="76"/>
        <v>0</v>
      </c>
      <c r="EX58" s="35">
        <f t="shared" ca="1" si="76"/>
        <v>0</v>
      </c>
      <c r="EY58" s="35">
        <f t="shared" ca="1" si="76"/>
        <v>0</v>
      </c>
      <c r="EZ58" s="35">
        <f t="shared" ca="1" si="76"/>
        <v>0</v>
      </c>
      <c r="FA58" s="35">
        <f t="shared" ca="1" si="76"/>
        <v>0</v>
      </c>
      <c r="FB58" s="35">
        <f t="shared" ca="1" si="76"/>
        <v>0</v>
      </c>
      <c r="FC58" s="35">
        <f t="shared" ca="1" si="76"/>
        <v>0</v>
      </c>
      <c r="FD58" s="35">
        <f t="shared" ca="1" si="76"/>
        <v>0</v>
      </c>
      <c r="FE58" s="35">
        <f t="shared" ca="1" si="76"/>
        <v>0</v>
      </c>
      <c r="FF58" s="35">
        <f t="shared" ca="1" si="76"/>
        <v>0</v>
      </c>
      <c r="FG58" s="35">
        <f t="shared" ca="1" si="76"/>
        <v>0</v>
      </c>
      <c r="FH58" s="35">
        <f t="shared" ca="1" si="76"/>
        <v>0</v>
      </c>
      <c r="FI58" s="35">
        <f t="shared" ca="1" si="76"/>
        <v>0</v>
      </c>
      <c r="FJ58" s="35">
        <f t="shared" ca="1" si="76"/>
        <v>0</v>
      </c>
      <c r="FK58" s="35">
        <f t="shared" ca="1" si="76"/>
        <v>0</v>
      </c>
      <c r="FL58" s="35">
        <f t="shared" ref="FL58:GE58" ca="1" si="77">FL56+FL50-FL42</f>
        <v>0</v>
      </c>
      <c r="FM58" s="35">
        <f t="shared" ca="1" si="77"/>
        <v>0</v>
      </c>
      <c r="FN58" s="35">
        <f t="shared" ca="1" si="77"/>
        <v>0</v>
      </c>
      <c r="FO58" s="35">
        <f t="shared" ca="1" si="77"/>
        <v>0</v>
      </c>
      <c r="FP58" s="35">
        <f t="shared" ca="1" si="77"/>
        <v>0</v>
      </c>
      <c r="FQ58" s="35">
        <f t="shared" ca="1" si="77"/>
        <v>0</v>
      </c>
      <c r="FR58" s="35">
        <f t="shared" ca="1" si="77"/>
        <v>0</v>
      </c>
      <c r="FS58" s="35">
        <f t="shared" ca="1" si="77"/>
        <v>0</v>
      </c>
      <c r="FT58" s="35">
        <f t="shared" ca="1" si="77"/>
        <v>0</v>
      </c>
      <c r="FU58" s="35">
        <f t="shared" ca="1" si="77"/>
        <v>0</v>
      </c>
      <c r="FV58" s="35">
        <f t="shared" ca="1" si="77"/>
        <v>0</v>
      </c>
      <c r="FW58" s="35">
        <f t="shared" ca="1" si="77"/>
        <v>0</v>
      </c>
      <c r="FX58" s="35">
        <f t="shared" ca="1" si="77"/>
        <v>0</v>
      </c>
      <c r="FY58" s="35">
        <f t="shared" ca="1" si="77"/>
        <v>0</v>
      </c>
      <c r="FZ58" s="35">
        <f t="shared" ca="1" si="77"/>
        <v>0</v>
      </c>
      <c r="GA58" s="35">
        <f t="shared" ca="1" si="77"/>
        <v>0</v>
      </c>
      <c r="GB58" s="35">
        <f t="shared" ca="1" si="77"/>
        <v>0</v>
      </c>
      <c r="GC58" s="35">
        <f t="shared" ca="1" si="77"/>
        <v>0</v>
      </c>
      <c r="GD58" s="35">
        <f t="shared" ca="1" si="77"/>
        <v>0</v>
      </c>
      <c r="GE58" s="35">
        <f t="shared" ca="1" si="77"/>
        <v>0</v>
      </c>
    </row>
    <row r="60" spans="1:187" x14ac:dyDescent="0.45">
      <c r="A60" s="2" t="s">
        <v>29</v>
      </c>
      <c r="C60" s="4" t="s">
        <v>65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</row>
    <row r="62" spans="1:187" x14ac:dyDescent="0.45">
      <c r="D62" s="1" t="s">
        <v>66</v>
      </c>
    </row>
    <row r="63" spans="1:187" x14ac:dyDescent="0.45">
      <c r="D63" s="10" t="s">
        <v>62</v>
      </c>
      <c r="H63" s="35">
        <f ca="1">IF(H2&gt;EOMONTH(Assumptions!$P$9, 0),0,H29)</f>
        <v>87.064223580208932</v>
      </c>
      <c r="I63" s="35">
        <f ca="1">IF(I2&gt;EOMONTH(Assumptions!$P$9, 0),0,I29)</f>
        <v>88.185921989569763</v>
      </c>
      <c r="J63" s="35">
        <f ca="1">IF(J2&gt;EOMONTH(Assumptions!$P$9, 0),0,J29)</f>
        <v>85.487903773283051</v>
      </c>
      <c r="K63" s="35">
        <f ca="1">IF(K2&gt;EOMONTH(Assumptions!$P$9, 0),0,K29)</f>
        <v>89.060879448209874</v>
      </c>
      <c r="L63" s="35">
        <f ca="1">IF(L2&gt;EOMONTH(Assumptions!$P$9, 0),0,L29)</f>
        <v>83.934555837817157</v>
      </c>
      <c r="M63" s="35">
        <f ca="1">IF(M2&gt;EOMONTH(Assumptions!$P$9, 0),0,M29)</f>
        <v>87.465371097669163</v>
      </c>
      <c r="N63" s="35">
        <f ca="1">IF(N2&gt;EOMONTH(Assumptions!$P$9, 0),0,N29)</f>
        <v>87.757850248365784</v>
      </c>
      <c r="O63" s="35">
        <f ca="1">IF(O2&gt;EOMONTH(Assumptions!$P$9, 0),0,O29)</f>
        <v>84.93761590508673</v>
      </c>
      <c r="P63" s="35">
        <f ca="1">IF(P2&gt;EOMONTH(Assumptions!$P$9, 0),0,P29)</f>
        <v>88.301117192887517</v>
      </c>
      <c r="Q63" s="35">
        <f ca="1">IF(Q2&gt;EOMONTH(Assumptions!$P$9, 0),0,Q29)</f>
        <v>84.198476174014488</v>
      </c>
      <c r="R63" s="35">
        <f ca="1">IF(R2&gt;EOMONTH(Assumptions!$P$9, 0),0,R29)</f>
        <v>87.501411635302162</v>
      </c>
      <c r="S63" s="35">
        <f ca="1">IF(S2&gt;EOMONTH(Assumptions!$P$9, 0),0,S29)</f>
        <v>87.671468392565842</v>
      </c>
      <c r="T63" s="35">
        <f ca="1">IF(T2&gt;EOMONTH(Assumptions!$P$9, 0),0,T29)</f>
        <v>81.735742559716442</v>
      </c>
      <c r="U63" s="35">
        <f ca="1">IF(U2&gt;EOMONTH(Assumptions!$P$9, 0),0,U29)</f>
        <v>88.003645516345671</v>
      </c>
      <c r="V63" s="35">
        <f ca="1">IF(V2&gt;EOMONTH(Assumptions!$P$9, 0),0,V29)</f>
        <v>85.018168128406145</v>
      </c>
      <c r="W63" s="35">
        <f ca="1">IF(W2&gt;EOMONTH(Assumptions!$P$9, 0),0,W29)</f>
        <v>88.134806798699671</v>
      </c>
      <c r="X63" s="35">
        <f ca="1">IF(X2&gt;EOMONTH(Assumptions!$P$9, 0),0,X29)</f>
        <v>85.127637355959394</v>
      </c>
      <c r="Y63" s="35">
        <f ca="1">IF(Y2&gt;EOMONTH(Assumptions!$P$9, 0),0,Y29)</f>
        <v>88.185540536541339</v>
      </c>
      <c r="Z63" s="35">
        <f ca="1">IF(Z2&gt;EOMONTH(Assumptions!$P$9, 0),0,Z29)</f>
        <v>88.182353238136628</v>
      </c>
      <c r="AA63" s="35">
        <f ca="1">IF(AA2&gt;EOMONTH(Assumptions!$P$9, 0),0,AA29)</f>
        <v>85.144084476488274</v>
      </c>
      <c r="AB63" s="35">
        <f ca="1">IF(AB2&gt;EOMONTH(Assumptions!$P$9, 0),0,AB29)</f>
        <v>88.126979389943344</v>
      </c>
      <c r="AC63" s="35">
        <f ca="1">IF(AC2&gt;EOMONTH(Assumptions!$P$9, 0),0,AC29)</f>
        <v>83.17510459988867</v>
      </c>
      <c r="AD63" s="35">
        <f ca="1">IF(AD2&gt;EOMONTH(Assumptions!$P$9, 0),0,AD29)</f>
        <v>86.159880620018839</v>
      </c>
      <c r="AE63" s="35">
        <f ca="1">IF(AE2&gt;EOMONTH(Assumptions!$P$9, 0),0,AE29)</f>
        <v>86.129189846689755</v>
      </c>
      <c r="AF63" s="35">
        <f ca="1">IF(AF2&gt;EOMONTH(Assumptions!$P$9, 0),0,AF29)</f>
        <v>77.082604243249747</v>
      </c>
      <c r="AG63" s="35">
        <f ca="1">IF(AG2&gt;EOMONTH(Assumptions!$P$9, 0),0,AG29)</f>
        <v>85.971195078767849</v>
      </c>
      <c r="AH63" s="35">
        <f ca="1">IF(AH2&gt;EOMONTH(Assumptions!$P$9, 0),0,AH29)</f>
        <v>82.930709135718402</v>
      </c>
      <c r="AI63" s="35">
        <f ca="1">IF(AI2&gt;EOMONTH(Assumptions!$P$9, 0),0,AI29)</f>
        <v>85.81609805941676</v>
      </c>
      <c r="AJ63" s="35">
        <f ca="1">IF(AJ2&gt;EOMONTH(Assumptions!$P$9, 0),0,AJ29)</f>
        <v>82.790014943851986</v>
      </c>
      <c r="AK63" s="35">
        <f ca="1">IF(AK2&gt;EOMONTH(Assumptions!$P$9, 0),0,AK29)</f>
        <v>85.642774612823303</v>
      </c>
      <c r="AL63" s="35">
        <f ca="1">IF(AL2&gt;EOMONTH(Assumptions!$P$9, 0),0,AL29)</f>
        <v>85.544797879327632</v>
      </c>
      <c r="AM63" s="35">
        <f ca="1">IF(AM2&gt;EOMONTH(Assumptions!$P$9, 0),0,AM29)</f>
        <v>82.520522087804039</v>
      </c>
      <c r="AN63" s="35">
        <f ca="1">IF(AN2&gt;EOMONTH(Assumptions!$P$9, 0),0,AN29)</f>
        <v>85.329165499671632</v>
      </c>
      <c r="AO63" s="35">
        <f ca="1">IF(AO2&gt;EOMONTH(Assumptions!$P$9, 0),0,AO29)</f>
        <v>80.493858061592732</v>
      </c>
      <c r="AP63" s="35">
        <f ca="1">IF(AP2&gt;EOMONTH(Assumptions!$P$9, 0),0,AP29)</f>
        <v>83.3128454872475</v>
      </c>
      <c r="AQ63" s="35">
        <f ca="1">IF(AQ2&gt;EOMONTH(Assumptions!$P$9, 0),0,AQ29)</f>
        <v>83.222230082052036</v>
      </c>
      <c r="AR63" s="35">
        <f ca="1">IF(AR2&gt;EOMONTH(Assumptions!$P$9, 0),0,AR29)</f>
        <v>74.485839170712282</v>
      </c>
      <c r="AS63" s="35">
        <f ca="1">IF(AS2&gt;EOMONTH(Assumptions!$P$9, 0),0,AS29)</f>
        <v>83.041254462158705</v>
      </c>
      <c r="AT63" s="35">
        <f ca="1">IF(AT2&gt;EOMONTH(Assumptions!$P$9, 0),0,AT29)</f>
        <v>80.054801894575675</v>
      </c>
      <c r="AU63" s="35">
        <f ca="1">IF(AU2&gt;EOMONTH(Assumptions!$P$9, 0),0,AU29)</f>
        <v>82.809040065119248</v>
      </c>
      <c r="AV63" s="35">
        <f ca="1">IF(AV2&gt;EOMONTH(Assumptions!$P$9, 0),0,AV29)</f>
        <v>79.845949023109483</v>
      </c>
      <c r="AW63" s="35">
        <f ca="1">IF(AW2&gt;EOMONTH(Assumptions!$P$9, 0),0,AW29)</f>
        <v>82.576684231409402</v>
      </c>
      <c r="AX63" s="35">
        <f ca="1">IF(AX2&gt;EOMONTH(Assumptions!$P$9, 0),0,AX29)</f>
        <v>82.45504857203909</v>
      </c>
      <c r="AY63" s="35">
        <f ca="1">IF(AY2&gt;EOMONTH(Assumptions!$P$9, 0),0,AY29)</f>
        <v>79.504589991575656</v>
      </c>
      <c r="AZ63" s="35">
        <f ca="1">IF(AZ2&gt;EOMONTH(Assumptions!$P$9, 0),0,AZ29)</f>
        <v>82.202016559850961</v>
      </c>
      <c r="BA63" s="35">
        <f ca="1">IF(BA2&gt;EOMONTH(Assumptions!$P$9, 0),0,BA29)</f>
        <v>77.476001024953945</v>
      </c>
      <c r="BB63" s="35">
        <f ca="1">IF(BB2&gt;EOMONTH(Assumptions!$P$9, 0),0,BB29)</f>
        <v>80.186839033454575</v>
      </c>
      <c r="BC63" s="35">
        <f ca="1">IF(BC2&gt;EOMONTH(Assumptions!$P$9, 0),0,BC29)</f>
        <v>80.084300549657527</v>
      </c>
      <c r="BD63" s="35">
        <f ca="1">IF(BD2&gt;EOMONTH(Assumptions!$P$9, 0),0,BD29)</f>
        <v>71.617812658224452</v>
      </c>
      <c r="BE63" s="35">
        <f ca="1">IF(BE2&gt;EOMONTH(Assumptions!$P$9, 0),0,BE29)</f>
        <v>79.885719389149955</v>
      </c>
      <c r="BF63" s="35">
        <f ca="1">IF(BF2&gt;EOMONTH(Assumptions!$P$9, 0),0,BF29)</f>
        <v>76.986718991302723</v>
      </c>
      <c r="BG63" s="35">
        <f ca="1">IF(BG2&gt;EOMONTH(Assumptions!$P$9, 0),0,BG29)</f>
        <v>79.644048592832419</v>
      </c>
      <c r="BH63" s="35">
        <f ca="1">IF(BH2&gt;EOMONTH(Assumptions!$P$9, 0),0,BH29)</f>
        <v>76.770878789878452</v>
      </c>
      <c r="BI63" s="35">
        <f ca="1">IF(BI2&gt;EOMONTH(Assumptions!$P$9, 0),0,BI29)</f>
        <v>79.407913409927517</v>
      </c>
      <c r="BJ63" s="35">
        <f ca="1">IF(BJ2&gt;EOMONTH(Assumptions!$P$9, 0),0,BJ29)</f>
        <v>79.286285261231271</v>
      </c>
      <c r="BK63" s="35">
        <f ca="1">IF(BK2&gt;EOMONTH(Assumptions!$P$9, 0),0,BK29)</f>
        <v>76.428900977384998</v>
      </c>
      <c r="BL63" s="35">
        <f ca="1">IF(BL2&gt;EOMONTH(Assumptions!$P$9, 0),0,BL29)</f>
        <v>79.036443993344761</v>
      </c>
      <c r="BM63" s="35">
        <f ca="1">IF(BM2&gt;EOMONTH(Assumptions!$P$9, 0),0,BM29)</f>
        <v>5.4380065764244137</v>
      </c>
      <c r="BN63" s="35">
        <f ca="1">IF(BN2&gt;EOMONTH(Assumptions!$P$9, 0),0,BN29)</f>
        <v>9.3319816676769278</v>
      </c>
      <c r="BO63" s="35">
        <f ca="1">IF(BO2&gt;EOMONTH(Assumptions!$P$9, 0),0,BO29)</f>
        <v>10.481483223639692</v>
      </c>
      <c r="BP63" s="35">
        <f ca="1">IF(BP2&gt;EOMONTH(Assumptions!$P$9, 0),0,BP29)</f>
        <v>6.2869822572357545</v>
      </c>
      <c r="BQ63" s="35">
        <f ca="1">IF(BQ2&gt;EOMONTH(Assumptions!$P$9, 0),0,BQ29)</f>
        <v>12.784722787923361</v>
      </c>
      <c r="BR63" s="35">
        <f ca="1">IF(BR2&gt;EOMONTH(Assumptions!$P$9, 0),0,BR29)</f>
        <v>11.162967938052015</v>
      </c>
      <c r="BS63" s="35">
        <f ca="1">IF(BS2&gt;EOMONTH(Assumptions!$P$9, 0),0,BS29)</f>
        <v>14.892107558141824</v>
      </c>
      <c r="BT63" s="35">
        <f ca="1">IF(BT2&gt;EOMONTH(Assumptions!$P$9, 0),0,BT29)</f>
        <v>13.246380218398421</v>
      </c>
      <c r="BU63" s="35">
        <f ca="1">IF(BU2&gt;EOMONTH(Assumptions!$P$9, 0),0,BU29)</f>
        <v>16.914815788157156</v>
      </c>
      <c r="BV63" s="35">
        <f ca="1">IF(BV2&gt;EOMONTH(Assumptions!$P$9, 0),0,BV29)</f>
        <v>17.892589255714242</v>
      </c>
      <c r="BW63" s="35">
        <f ca="1">IF(BW2&gt;EOMONTH(Assumptions!$P$9, 0),0,BW29)</f>
        <v>16.202409597882234</v>
      </c>
      <c r="BX63" s="35">
        <f ca="1">IF(BX2&gt;EOMONTH(Assumptions!$P$9, 0),0,BX29)</f>
        <v>19.783059417742571</v>
      </c>
      <c r="BY63" s="35">
        <f ca="1">IF(BY2&gt;EOMONTH(Assumptions!$P$9, 0),0,BY29)</f>
        <v>16.296581584032229</v>
      </c>
      <c r="BZ63" s="35">
        <f ca="1">IF(BZ2&gt;EOMONTH(Assumptions!$P$9, 0),0,BZ29)</f>
        <v>19.853382389217149</v>
      </c>
      <c r="CA63" s="35">
        <f ca="1">IF(CA2&gt;EOMONTH(Assumptions!$P$9, 0),0,CA29)</f>
        <v>20.758013973182255</v>
      </c>
      <c r="CB63" s="35">
        <f ca="1">IF(CB2&gt;EOMONTH(Assumptions!$P$9, 0),0,CB29)</f>
        <v>13.743565937524448</v>
      </c>
      <c r="CC63" s="35">
        <f ca="1">IF(CC2&gt;EOMONTH(Assumptions!$P$9, 0),0,CC29)</f>
        <v>22.442956106979739</v>
      </c>
      <c r="CD63" s="35">
        <f ca="1">IF(CD2&gt;EOMONTH(Assumptions!$P$9, 0),0,CD29)</f>
        <v>20.680164475452333</v>
      </c>
      <c r="CE63" s="35">
        <f ca="1">IF(CE2&gt;EOMONTH(Assumptions!$P$9, 0),0,CE29)</f>
        <v>24.097319364839695</v>
      </c>
      <c r="CF63" s="35">
        <f ca="1">IF(CF2&gt;EOMONTH(Assumptions!$P$9, 0),0,CF29)</f>
        <v>22.326006020211217</v>
      </c>
      <c r="CG63" s="35">
        <f ca="1">IF(CG2&gt;EOMONTH(Assumptions!$P$9, 0),0,CG29)</f>
        <v>25.69100756318905</v>
      </c>
      <c r="CH63" s="35">
        <f ca="1">IF(CH2&gt;EOMONTH(Assumptions!$P$9, 0),0,CH29)</f>
        <v>26.46030485662417</v>
      </c>
      <c r="CI63" s="35">
        <f ca="1">IF(CI2&gt;EOMONTH(Assumptions!$P$9, 0),0,CI29)</f>
        <v>24.656042590253698</v>
      </c>
      <c r="CJ63" s="35">
        <f ca="1">IF(CJ2&gt;EOMONTH(Assumptions!$P$9, 0),0,CJ29)</f>
        <v>27.945521219908393</v>
      </c>
      <c r="CK63" s="35">
        <f ca="1">IF(CK2&gt;EOMONTH(Assumptions!$P$9, 0),0,CK29)</f>
        <v>24.352266793225755</v>
      </c>
      <c r="CL63" s="35">
        <f ca="1">IF(CL2&gt;EOMONTH(Assumptions!$P$9, 0),0,CL29)</f>
        <v>27.625712035466066</v>
      </c>
      <c r="CM63" s="35">
        <f ca="1">IF(CM2&gt;EOMONTH(Assumptions!$P$9, 0),0,CM29)</f>
        <v>28.340774414527356</v>
      </c>
      <c r="CN63" s="35">
        <f ca="1">IF(CN2&gt;EOMONTH(Assumptions!$P$9, 0),0,CN29)</f>
        <v>21.48020205213507</v>
      </c>
      <c r="CO63" s="35">
        <f ca="1">IF(CO2&gt;EOMONTH(Assumptions!$P$9, 0),0,CO29)</f>
        <v>29.735413591589605</v>
      </c>
      <c r="CP63" s="35">
        <f ca="1">IF(CP2&gt;EOMONTH(Assumptions!$P$9, 0),0,CP29)</f>
        <v>27.880741503752027</v>
      </c>
      <c r="CQ63" s="35">
        <f ca="1">IF(CQ2&gt;EOMONTH(Assumptions!$P$9, 0),0,CQ29)</f>
        <v>31.035453921146864</v>
      </c>
      <c r="CR63" s="35">
        <f ca="1">IF(CR2&gt;EOMONTH(Assumptions!$P$9, 0),0,CR29)</f>
        <v>29.178301427558242</v>
      </c>
      <c r="CS63" s="35">
        <f ca="1">IF(CS2&gt;EOMONTH(Assumptions!$P$9, 0),0,CS29)</f>
        <v>32.287756553342206</v>
      </c>
      <c r="CT63" s="35">
        <f ca="1">IF(CT2&gt;EOMONTH(Assumptions!$P$9, 0),0,CT29)</f>
        <v>32.891185388098819</v>
      </c>
      <c r="CU63" s="35">
        <f ca="1">IF(CU2&gt;EOMONTH(Assumptions!$P$9, 0),0,CU29)</f>
        <v>31.010192890897457</v>
      </c>
      <c r="CV63" s="35">
        <f ca="1">IF(CV2&gt;EOMONTH(Assumptions!$P$9, 0),0,CV29)</f>
        <v>34.054018194122868</v>
      </c>
      <c r="CW63" s="35">
        <f ca="1">IF(CW2&gt;EOMONTH(Assumptions!$P$9, 0),0,CW29)</f>
        <v>30.389816129242583</v>
      </c>
      <c r="CX63" s="35">
        <f ca="1">IF(CX2&gt;EOMONTH(Assumptions!$P$9, 0),0,CX29)</f>
        <v>33.423915485175385</v>
      </c>
      <c r="CY63" s="35">
        <f ca="1">IF(CY2&gt;EOMONTH(Assumptions!$P$9, 0),0,CY29)</f>
        <v>33.98822587902179</v>
      </c>
      <c r="CZ63" s="35">
        <f ca="1">IF(CZ2&gt;EOMONTH(Assumptions!$P$9, 0),0,CZ29)</f>
        <v>27.235379092041896</v>
      </c>
      <c r="DA63" s="35">
        <f ca="1">IF(DA2&gt;EOMONTH(Assumptions!$P$9, 0),0,DA29)</f>
        <v>35.089555524929224</v>
      </c>
      <c r="DB63" s="35">
        <f ca="1">IF(DB2&gt;EOMONTH(Assumptions!$P$9, 0),0,DB29)</f>
        <v>33.177764417815652</v>
      </c>
      <c r="DC63" s="35">
        <f ca="1">IF(DC2&gt;EOMONTH(Assumptions!$P$9, 0),0,DC29)</f>
        <v>36.107951814104204</v>
      </c>
      <c r="DD63" s="35">
        <f ca="1">IF(DD2&gt;EOMONTH(Assumptions!$P$9, 0),0,DD29)</f>
        <v>34.198394531555643</v>
      </c>
      <c r="DE63" s="35">
        <f ca="1">IF(DE2&gt;EOMONTH(Assumptions!$P$9, 0),0,DE29)</f>
        <v>37.08889435197986</v>
      </c>
      <c r="DF63" s="35">
        <f ca="1">IF(DF2&gt;EOMONTH(Assumptions!$P$9, 0),0,DF29)</f>
        <v>37.560499872164115</v>
      </c>
      <c r="DG63" s="35">
        <f ca="1">IF(DG2&gt;EOMONTH(Assumptions!$P$9, 0),0,DG29)</f>
        <v>35.634299936020028</v>
      </c>
      <c r="DH63" s="35">
        <f ca="1">IF(DH2&gt;EOMONTH(Assumptions!$P$9, 0),0,DH29)</f>
        <v>38.467163301221973</v>
      </c>
      <c r="DI63" s="35">
        <f ca="1">IF(DI2&gt;EOMONTH(Assumptions!$P$9, 0),0,DI29)</f>
        <v>34.762320325181371</v>
      </c>
      <c r="DJ63" s="35">
        <f ca="1">IF(DJ2&gt;EOMONTH(Assumptions!$P$9, 0),0,DJ29)</f>
        <v>37.590556017514615</v>
      </c>
      <c r="DK63" s="35">
        <f ca="1">IF(DK2&gt;EOMONTH(Assumptions!$P$9, 0),0,DK29)</f>
        <v>38.035127245535577</v>
      </c>
      <c r="DL63" s="35">
        <f ca="1">IF(DL2&gt;EOMONTH(Assumptions!$P$9, 0),0,DL29)</f>
        <v>33.840126722864966</v>
      </c>
      <c r="DM63" s="35">
        <f ca="1">IF(DM2&gt;EOMONTH(Assumptions!$P$9, 0),0,DM29)</f>
        <v>38.975786775285485</v>
      </c>
      <c r="DN63" s="35">
        <f ca="1">IF(DN2&gt;EOMONTH(Assumptions!$P$9, 0),0,DN29)</f>
        <v>37.038875245605325</v>
      </c>
      <c r="DO63" s="35">
        <f ca="1">IF(DO2&gt;EOMONTH(Assumptions!$P$9, 0),0,DO29)</f>
        <v>39.777773014146113</v>
      </c>
      <c r="DP63" s="35">
        <f ca="1">IF(DP2&gt;EOMONTH(Assumptions!$P$9, 0),0,DP29)</f>
        <v>37.839664286188821</v>
      </c>
      <c r="DQ63" s="35">
        <f ca="1">IF(DQ2&gt;EOMONTH(Assumptions!$P$9, 0),0,DQ29)</f>
        <v>40.543383525265618</v>
      </c>
      <c r="DR63" s="35">
        <f ca="1">IF(DR2&gt;EOMONTH(Assumptions!$P$9, 0),0,DR29)</f>
        <v>40.910405810294016</v>
      </c>
      <c r="DS63" s="35">
        <f ca="1">IF(DS2&gt;EOMONTH(Assumptions!$P$9, 0),0,DS29)</f>
        <v>38.961322378737073</v>
      </c>
      <c r="DT63" s="35">
        <f ca="1">IF(DT2&gt;EOMONTH(Assumptions!$P$9, 0),0,DT29)</f>
        <v>41.613879372672628</v>
      </c>
      <c r="DU63" s="35">
        <f ca="1">IF(DU2&gt;EOMONTH(Assumptions!$P$9, 0),0,DU29)</f>
        <v>37.889746466941538</v>
      </c>
      <c r="DV63" s="35">
        <f ca="1">IF(DV2&gt;EOMONTH(Assumptions!$P$9, 0),0,DV29)</f>
        <v>40.541807156602367</v>
      </c>
      <c r="DW63" s="35">
        <f ca="1">IF(DW2&gt;EOMONTH(Assumptions!$P$9, 0),0,DW29)</f>
        <v>40.891453834127844</v>
      </c>
      <c r="DX63" s="35">
        <f ca="1">IF(DX2&gt;EOMONTH(Assumptions!$P$9, 0),0,DX29)</f>
        <v>34.342887905642421</v>
      </c>
      <c r="DY63" s="35">
        <f ca="1">IF(DY2&gt;EOMONTH(Assumptions!$P$9, 0),0,DY29)</f>
        <v>41.495375751892567</v>
      </c>
      <c r="DZ63" s="35">
        <f ca="1">IF(DZ2&gt;EOMONTH(Assumptions!$P$9, 0),0,DZ29)</f>
        <v>39.545857868430069</v>
      </c>
      <c r="EA63" s="35">
        <f ca="1">IF(EA2&gt;EOMONTH(Assumptions!$P$9, 0),0,EA29)</f>
        <v>42.113115507912227</v>
      </c>
      <c r="EB63" s="35">
        <f ca="1">IF(EB2&gt;EOMONTH(Assumptions!$P$9, 0),0,EB29)</f>
        <v>40.17229831837566</v>
      </c>
      <c r="EC63" s="35">
        <f ca="1">IF(EC2&gt;EOMONTH(Assumptions!$P$9, 0),0,EC29)</f>
        <v>42.708031867018185</v>
      </c>
      <c r="ED63" s="35">
        <f ca="1">IF(ED2&gt;EOMONTH(Assumptions!$P$9, 0),0,ED29)</f>
        <v>42.992170599026601</v>
      </c>
      <c r="EE63" s="35">
        <f ca="1">IF(EE2&gt;EOMONTH(Assumptions!$P$9, 0),0,EE29)</f>
        <v>41.044831892410478</v>
      </c>
      <c r="EF63" s="35">
        <f ca="1">IF(EF2&gt;EOMONTH(Assumptions!$P$9, 0),0,EF29)</f>
        <v>43.534652956119793</v>
      </c>
      <c r="EG63" s="35">
        <f ca="1">IF(EG2&gt;EOMONTH(Assumptions!$P$9, 0),0,EG29)</f>
        <v>39.815085818444757</v>
      </c>
      <c r="EH63" s="35">
        <f ca="1">IF(EH2&gt;EOMONTH(Assumptions!$P$9, 0),0,EH29)</f>
        <v>42.307762328642724</v>
      </c>
      <c r="EI63" s="35">
        <f ca="1">IF(EI2&gt;EOMONTH(Assumptions!$P$9, 0),0,EI29)</f>
        <v>42.582243458882573</v>
      </c>
      <c r="EJ63" s="35">
        <f ca="1">IF(EJ2&gt;EOMONTH(Assumptions!$P$9, 0),0,EJ29)</f>
        <v>36.278820388873889</v>
      </c>
      <c r="EK63" s="35">
        <f ca="1">IF(EK2&gt;EOMONTH(Assumptions!$P$9, 0),0,EK29)</f>
        <v>43.119588007638825</v>
      </c>
      <c r="EL63" s="35">
        <f ca="1">IF(EL2&gt;EOMONTH(Assumptions!$P$9, 0),0,EL29)</f>
        <v>41.17895902251847</v>
      </c>
      <c r="EM63" s="35">
        <f ca="1">IF(EM2&gt;EOMONTH(Assumptions!$P$9, 0),0,EM29)</f>
        <v>0</v>
      </c>
      <c r="EN63" s="35">
        <f ca="1">IF(EN2&gt;EOMONTH(Assumptions!$P$9, 0),0,EN29)</f>
        <v>0</v>
      </c>
      <c r="EO63" s="35">
        <f ca="1">IF(EO2&gt;EOMONTH(Assumptions!$P$9, 0),0,EO29)</f>
        <v>0</v>
      </c>
      <c r="EP63" s="35">
        <f ca="1">IF(EP2&gt;EOMONTH(Assumptions!$P$9, 0),0,EP29)</f>
        <v>0</v>
      </c>
      <c r="EQ63" s="35">
        <f ca="1">IF(EQ2&gt;EOMONTH(Assumptions!$P$9, 0),0,EQ29)</f>
        <v>0</v>
      </c>
      <c r="ER63" s="35">
        <f ca="1">IF(ER2&gt;EOMONTH(Assumptions!$P$9, 0),0,ER29)</f>
        <v>0</v>
      </c>
      <c r="ES63" s="35">
        <f ca="1">IF(ES2&gt;EOMONTH(Assumptions!$P$9, 0),0,ES29)</f>
        <v>0</v>
      </c>
      <c r="ET63" s="35">
        <f ca="1">IF(ET2&gt;EOMONTH(Assumptions!$P$9, 0),0,ET29)</f>
        <v>0</v>
      </c>
      <c r="EU63" s="35">
        <f ca="1">IF(EU2&gt;EOMONTH(Assumptions!$P$9, 0),0,EU29)</f>
        <v>0</v>
      </c>
      <c r="EV63" s="35">
        <f ca="1">IF(EV2&gt;EOMONTH(Assumptions!$P$9, 0),0,EV29)</f>
        <v>0</v>
      </c>
      <c r="EW63" s="35">
        <f ca="1">IF(EW2&gt;EOMONTH(Assumptions!$P$9, 0),0,EW29)</f>
        <v>0</v>
      </c>
      <c r="EX63" s="35">
        <f ca="1">IF(EX2&gt;EOMONTH(Assumptions!$P$9, 0),0,EX29)</f>
        <v>0</v>
      </c>
      <c r="EY63" s="35">
        <f ca="1">IF(EY2&gt;EOMONTH(Assumptions!$P$9, 0),0,EY29)</f>
        <v>0</v>
      </c>
      <c r="EZ63" s="35">
        <f ca="1">IF(EZ2&gt;EOMONTH(Assumptions!$P$9, 0),0,EZ29)</f>
        <v>0</v>
      </c>
      <c r="FA63" s="35">
        <f ca="1">IF(FA2&gt;EOMONTH(Assumptions!$P$9, 0),0,FA29)</f>
        <v>0</v>
      </c>
      <c r="FB63" s="35">
        <f ca="1">IF(FB2&gt;EOMONTH(Assumptions!$P$9, 0),0,FB29)</f>
        <v>0</v>
      </c>
      <c r="FC63" s="35">
        <f ca="1">IF(FC2&gt;EOMONTH(Assumptions!$P$9, 0),0,FC29)</f>
        <v>0</v>
      </c>
      <c r="FD63" s="35">
        <f ca="1">IF(FD2&gt;EOMONTH(Assumptions!$P$9, 0),0,FD29)</f>
        <v>0</v>
      </c>
      <c r="FE63" s="35">
        <f ca="1">IF(FE2&gt;EOMONTH(Assumptions!$P$9, 0),0,FE29)</f>
        <v>0</v>
      </c>
      <c r="FF63" s="35">
        <f ca="1">IF(FF2&gt;EOMONTH(Assumptions!$P$9, 0),0,FF29)</f>
        <v>0</v>
      </c>
      <c r="FG63" s="35">
        <f ca="1">IF(FG2&gt;EOMONTH(Assumptions!$P$9, 0),0,FG29)</f>
        <v>0</v>
      </c>
      <c r="FH63" s="35">
        <f ca="1">IF(FH2&gt;EOMONTH(Assumptions!$P$9, 0),0,FH29)</f>
        <v>0</v>
      </c>
      <c r="FI63" s="35">
        <f ca="1">IF(FI2&gt;EOMONTH(Assumptions!$P$9, 0),0,FI29)</f>
        <v>0</v>
      </c>
      <c r="FJ63" s="35">
        <f ca="1">IF(FJ2&gt;EOMONTH(Assumptions!$P$9, 0),0,FJ29)</f>
        <v>0</v>
      </c>
      <c r="FK63" s="35">
        <f ca="1">IF(FK2&gt;EOMONTH(Assumptions!$P$9, 0),0,FK29)</f>
        <v>0</v>
      </c>
      <c r="FL63" s="35">
        <f ca="1">IF(FL2&gt;EOMONTH(Assumptions!$P$9, 0),0,FL29)</f>
        <v>0</v>
      </c>
      <c r="FM63" s="35">
        <f ca="1">IF(FM2&gt;EOMONTH(Assumptions!$P$9, 0),0,FM29)</f>
        <v>0</v>
      </c>
      <c r="FN63" s="35">
        <f ca="1">IF(FN2&gt;EOMONTH(Assumptions!$P$9, 0),0,FN29)</f>
        <v>0</v>
      </c>
      <c r="FO63" s="35">
        <f ca="1">IF(FO2&gt;EOMONTH(Assumptions!$P$9, 0),0,FO29)</f>
        <v>0</v>
      </c>
      <c r="FP63" s="35">
        <f ca="1">IF(FP2&gt;EOMONTH(Assumptions!$P$9, 0),0,FP29)</f>
        <v>0</v>
      </c>
      <c r="FQ63" s="35">
        <f ca="1">IF(FQ2&gt;EOMONTH(Assumptions!$P$9, 0),0,FQ29)</f>
        <v>0</v>
      </c>
      <c r="FR63" s="35">
        <f ca="1">IF(FR2&gt;EOMONTH(Assumptions!$P$9, 0),0,FR29)</f>
        <v>0</v>
      </c>
      <c r="FS63" s="35">
        <f ca="1">IF(FS2&gt;EOMONTH(Assumptions!$P$9, 0),0,FS29)</f>
        <v>0</v>
      </c>
      <c r="FT63" s="35">
        <f ca="1">IF(FT2&gt;EOMONTH(Assumptions!$P$9, 0),0,FT29)</f>
        <v>0</v>
      </c>
      <c r="FU63" s="35">
        <f ca="1">IF(FU2&gt;EOMONTH(Assumptions!$P$9, 0),0,FU29)</f>
        <v>0</v>
      </c>
      <c r="FV63" s="35">
        <f ca="1">IF(FV2&gt;EOMONTH(Assumptions!$P$9, 0),0,FV29)</f>
        <v>0</v>
      </c>
      <c r="FW63" s="35">
        <f ca="1">IF(FW2&gt;EOMONTH(Assumptions!$P$9, 0),0,FW29)</f>
        <v>0</v>
      </c>
      <c r="FX63" s="35">
        <f ca="1">IF(FX2&gt;EOMONTH(Assumptions!$P$9, 0),0,FX29)</f>
        <v>0</v>
      </c>
      <c r="FY63" s="35">
        <f ca="1">IF(FY2&gt;EOMONTH(Assumptions!$P$9, 0),0,FY29)</f>
        <v>0</v>
      </c>
      <c r="FZ63" s="35">
        <f ca="1">IF(FZ2&gt;EOMONTH(Assumptions!$P$9, 0),0,FZ29)</f>
        <v>0</v>
      </c>
      <c r="GA63" s="35">
        <f ca="1">IF(GA2&gt;EOMONTH(Assumptions!$P$9, 0),0,GA29)</f>
        <v>0</v>
      </c>
      <c r="GB63" s="35">
        <f ca="1">IF(GB2&gt;EOMONTH(Assumptions!$P$9, 0),0,GB29)</f>
        <v>0</v>
      </c>
      <c r="GC63" s="35">
        <f ca="1">IF(GC2&gt;EOMONTH(Assumptions!$P$9, 0),0,GC29)</f>
        <v>0</v>
      </c>
      <c r="GD63" s="35">
        <f ca="1">IF(GD2&gt;EOMONTH(Assumptions!$P$9, 0),0,GD29)</f>
        <v>0</v>
      </c>
      <c r="GE63" s="35">
        <f ca="1">IF(GE2&gt;EOMONTH(Assumptions!$P$9, 0),0,GE29)</f>
        <v>0</v>
      </c>
    </row>
    <row r="64" spans="1:187" x14ac:dyDescent="0.45">
      <c r="D64" s="10" t="s">
        <v>60</v>
      </c>
      <c r="H64" s="35">
        <f ca="1">IF(H2&gt;EOMONTH(Assumptions!$P$9, 0),0,-H25)</f>
        <v>1.8423470126248342</v>
      </c>
      <c r="I64" s="35">
        <f ca="1">IF(I2&gt;EOMONTH(Assumptions!$P$9, 0),0,-I25)</f>
        <v>2.3611086912630079</v>
      </c>
      <c r="J64" s="35">
        <f ca="1">IF(J2&gt;EOMONTH(Assumptions!$P$9, 0),0,-J25)</f>
        <v>2.3176088758246989</v>
      </c>
      <c r="K64" s="35">
        <f ca="1">IF(K2&gt;EOMONTH(Assumptions!$P$9, 0),0,-K25)</f>
        <v>2.2749104779366141</v>
      </c>
      <c r="L64" s="35">
        <f ca="1">IF(L2&gt;EOMONTH(Assumptions!$P$9, 0),0,-L25)</f>
        <v>4.075345745331294</v>
      </c>
      <c r="M64" s="35">
        <f ca="1">IF(M2&gt;EOMONTH(Assumptions!$P$9, 0),0,-M25)</f>
        <v>4.0002637347380494</v>
      </c>
      <c r="N64" s="35">
        <f ca="1">IF(N2&gt;EOMONTH(Assumptions!$P$9, 0),0,-N25)</f>
        <v>3.9265649953239885</v>
      </c>
      <c r="O64" s="35">
        <f ca="1">IF(O2&gt;EOMONTH(Assumptions!$P$9, 0),0,-O25)</f>
        <v>3.8542240424338647</v>
      </c>
      <c r="P64" s="35">
        <f ca="1">IF(P2&gt;EOMONTH(Assumptions!$P$9, 0),0,-P25)</f>
        <v>3.7832158609282165</v>
      </c>
      <c r="Q64" s="35">
        <f ca="1">IF(Q2&gt;EOMONTH(Assumptions!$P$9, 0),0,-Q25)</f>
        <v>4.8189241041081576</v>
      </c>
      <c r="R64" s="35">
        <f ca="1">IF(R2&gt;EOMONTH(Assumptions!$P$9, 0),0,-R25)</f>
        <v>4.7301427998354626</v>
      </c>
      <c r="S64" s="35">
        <f ca="1">IF(S2&gt;EOMONTH(Assumptions!$P$9, 0),0,-S25)</f>
        <v>4.6429971552698062</v>
      </c>
      <c r="T64" s="35">
        <f ca="1">IF(T2&gt;EOMONTH(Assumptions!$P$9, 0),0,-T25)</f>
        <v>4.557457035883437</v>
      </c>
      <c r="U64" s="35">
        <f ca="1">IF(U2&gt;EOMONTH(Assumptions!$P$9, 0),0,-U25)</f>
        <v>4.4734928623311783</v>
      </c>
      <c r="V64" s="35">
        <f ca="1">IF(V2&gt;EOMONTH(Assumptions!$P$9, 0),0,-V25)</f>
        <v>4.3910756002220346</v>
      </c>
      <c r="W64" s="35">
        <f ca="1">IF(W2&gt;EOMONTH(Assumptions!$P$9, 0),0,-W25)</f>
        <v>4.3101767500792461</v>
      </c>
      <c r="X64" s="35">
        <f ca="1">IF(X2&gt;EOMONTH(Assumptions!$P$9, 0),0,-X25)</f>
        <v>4.2307683374853111</v>
      </c>
      <c r="Y64" s="35">
        <f ca="1">IF(Y2&gt;EOMONTH(Assumptions!$P$9, 0),0,-Y25)</f>
        <v>4.1528229034085733</v>
      </c>
      <c r="Z64" s="35">
        <f ca="1">IF(Z2&gt;EOMONTH(Assumptions!$P$9, 0),0,-Z25)</f>
        <v>4.0763134947080255</v>
      </c>
      <c r="AA64" s="35">
        <f ca="1">IF(AA2&gt;EOMONTH(Assumptions!$P$9, 0),0,-AA25)</f>
        <v>4.001213654813049</v>
      </c>
      <c r="AB64" s="35">
        <f ca="1">IF(AB2&gt;EOMONTH(Assumptions!$P$9, 0),0,-AB25)</f>
        <v>3.927497414574864</v>
      </c>
      <c r="AC64" s="35">
        <f ca="1">IF(AC2&gt;EOMONTH(Assumptions!$P$9, 0),0,-AC25)</f>
        <v>5.6974862959113599</v>
      </c>
      <c r="AD64" s="35">
        <f ca="1">IF(AD2&gt;EOMONTH(Assumptions!$P$9, 0),0,-AD25)</f>
        <v>5.5925188273439286</v>
      </c>
      <c r="AE64" s="35">
        <f ca="1">IF(AE2&gt;EOMONTH(Assumptions!$P$9, 0),0,-AE25)</f>
        <v>5.4894852237978755</v>
      </c>
      <c r="AF64" s="35">
        <f ca="1">IF(AF2&gt;EOMONTH(Assumptions!$P$9, 0),0,-AF25)</f>
        <v>5.3883498567687536</v>
      </c>
      <c r="AG64" s="35">
        <f ca="1">IF(AG2&gt;EOMONTH(Assumptions!$P$9, 0),0,-AG25)</f>
        <v>5.2890777541528005</v>
      </c>
      <c r="AH64" s="35">
        <f ca="1">IF(AH2&gt;EOMONTH(Assumptions!$P$9, 0),0,-AH25)</f>
        <v>5.1916345881537609</v>
      </c>
      <c r="AI64" s="35">
        <f ca="1">IF(AI2&gt;EOMONTH(Assumptions!$P$9, 0),0,-AI25)</f>
        <v>5.0959866634125133</v>
      </c>
      <c r="AJ64" s="35">
        <f ca="1">IF(AJ2&gt;EOMONTH(Assumptions!$P$9, 0),0,-AJ25)</f>
        <v>5.0021009053553724</v>
      </c>
      <c r="AK64" s="35">
        <f ca="1">IF(AK2&gt;EOMONTH(Assumptions!$P$9, 0),0,-AK25)</f>
        <v>4.9099448487570783</v>
      </c>
      <c r="AL64" s="35">
        <f ca="1">IF(AL2&gt;EOMONTH(Assumptions!$P$9, 0),0,-AL25)</f>
        <v>4.8194866265144753</v>
      </c>
      <c r="AM64" s="35">
        <f ca="1">IF(AM2&gt;EOMONTH(Assumptions!$P$9, 0),0,-AM25)</f>
        <v>4.7306949586270326</v>
      </c>
      <c r="AN64" s="35">
        <f ca="1">IF(AN2&gt;EOMONTH(Assumptions!$P$9, 0),0,-AN25)</f>
        <v>4.6435391413803737</v>
      </c>
      <c r="AO64" s="35">
        <f ca="1">IF(AO2&gt;EOMONTH(Assumptions!$P$9, 0),0,-AO25)</f>
        <v>6.4003360493539212</v>
      </c>
      <c r="AP64" s="35">
        <f ca="1">IF(AP2&gt;EOMONTH(Assumptions!$P$9, 0),0,-AP25)</f>
        <v>6.2824196493506985</v>
      </c>
      <c r="AQ64" s="35">
        <f ca="1">IF(AQ2&gt;EOMONTH(Assumptions!$P$9, 0),0,-AQ25)</f>
        <v>6.1666756786203312</v>
      </c>
      <c r="AR64" s="35">
        <f ca="1">IF(AR2&gt;EOMONTH(Assumptions!$P$9, 0),0,-AR25)</f>
        <v>6.0530641134770073</v>
      </c>
      <c r="AS64" s="35">
        <f ca="1">IF(AS2&gt;EOMONTH(Assumptions!$P$9, 0),0,-AS25)</f>
        <v>5.9415456676100975</v>
      </c>
      <c r="AT64" s="35">
        <f ca="1">IF(AT2&gt;EOMONTH(Assumptions!$P$9, 0),0,-AT25)</f>
        <v>5.8320817784991421</v>
      </c>
      <c r="AU64" s="35">
        <f ca="1">IF(AU2&gt;EOMONTH(Assumptions!$P$9, 0),0,-AU25)</f>
        <v>5.7246345940791263</v>
      </c>
      <c r="AV64" s="35">
        <f ca="1">IF(AV2&gt;EOMONTH(Assumptions!$P$9, 0),0,-AV25)</f>
        <v>5.6191669596514213</v>
      </c>
      <c r="AW64" s="35">
        <f ca="1">IF(AW2&gt;EOMONTH(Assumptions!$P$9, 0),0,-AW25)</f>
        <v>5.5156424050358819</v>
      </c>
      <c r="AX64" s="35">
        <f ca="1">IF(AX2&gt;EOMONTH(Assumptions!$P$9, 0),0,-AX25)</f>
        <v>5.4140251319596349</v>
      </c>
      <c r="AY64" s="35">
        <f ca="1">IF(AY2&gt;EOMONTH(Assumptions!$P$9, 0),0,-AY25)</f>
        <v>5.3142800016782186</v>
      </c>
      <c r="AZ64" s="35">
        <f ca="1">IF(AZ2&gt;EOMONTH(Assumptions!$P$9, 0),0,-AZ25)</f>
        <v>5.2163725228247806</v>
      </c>
      <c r="BA64" s="35">
        <f ca="1">IF(BA2&gt;EOMONTH(Assumptions!$P$9, 0),0,-BA25)</f>
        <v>6.9626158521079704</v>
      </c>
      <c r="BB64" s="35">
        <f ca="1">IF(BB2&gt;EOMONTH(Assumptions!$P$9, 0),0,-BB25)</f>
        <v>6.8343403069561166</v>
      </c>
      <c r="BC64" s="35">
        <f ca="1">IF(BC2&gt;EOMONTH(Assumptions!$P$9, 0),0,-BC25)</f>
        <v>6.7084280424782952</v>
      </c>
      <c r="BD64" s="35">
        <f ca="1">IF(BD2&gt;EOMONTH(Assumptions!$P$9, 0),0,-BD25)</f>
        <v>6.5848355188436098</v>
      </c>
      <c r="BE64" s="35">
        <f ca="1">IF(BE2&gt;EOMONTH(Assumptions!$P$9, 0),0,-BE25)</f>
        <v>6.4635199983759355</v>
      </c>
      <c r="BF64" s="35">
        <f ca="1">IF(BF2&gt;EOMONTH(Assumptions!$P$9, 0),0,-BF25)</f>
        <v>6.344439530775448</v>
      </c>
      <c r="BG64" s="35">
        <f ca="1">IF(BG2&gt;EOMONTH(Assumptions!$P$9, 0),0,-BG25)</f>
        <v>6.2275529386124173</v>
      </c>
      <c r="BH64" s="35">
        <f ca="1">IF(BH2&gt;EOMONTH(Assumptions!$P$9, 0),0,-BH25)</f>
        <v>6.1128198030882617</v>
      </c>
      <c r="BI64" s="35">
        <f ca="1">IF(BI2&gt;EOMONTH(Assumptions!$P$9, 0),0,-BI25)</f>
        <v>6.0002004500589257</v>
      </c>
      <c r="BJ64" s="35">
        <f ca="1">IF(BJ2&gt;EOMONTH(Assumptions!$P$9, 0),0,-BJ25)</f>
        <v>5.8896559363157639</v>
      </c>
      <c r="BK64" s="35">
        <f ca="1">IF(BK2&gt;EOMONTH(Assumptions!$P$9, 0),0,-BK25)</f>
        <v>5.7811480361191689</v>
      </c>
      <c r="BL64" s="35">
        <f ca="1">IF(BL2&gt;EOMONTH(Assumptions!$P$9, 0),0,-BL25)</f>
        <v>5.6746392279803075</v>
      </c>
      <c r="BM64" s="35">
        <f ca="1">IF(BM2&gt;EOMONTH(Assumptions!$P$9, 0),0,-BM25)</f>
        <v>79.263973186679735</v>
      </c>
      <c r="BN64" s="35">
        <f ca="1">IF(BN2&gt;EOMONTH(Assumptions!$P$9, 0),0,-BN25)</f>
        <v>77.803655744587203</v>
      </c>
      <c r="BO64" s="35">
        <f ca="1">IF(BO2&gt;EOMONTH(Assumptions!$P$9, 0),0,-BO25)</f>
        <v>76.370242417263881</v>
      </c>
      <c r="BP64" s="35">
        <f ca="1">IF(BP2&gt;EOMONTH(Assumptions!$P$9, 0),0,-BP25)</f>
        <v>74.963237537555088</v>
      </c>
      <c r="BQ64" s="35">
        <f ca="1">IF(BQ2&gt;EOMONTH(Assumptions!$P$9, 0),0,-BQ25)</f>
        <v>73.582154570215081</v>
      </c>
      <c r="BR64" s="35">
        <f ca="1">IF(BR2&gt;EOMONTH(Assumptions!$P$9, 0),0,-BR25)</f>
        <v>72.226515943665731</v>
      </c>
      <c r="BS64" s="35">
        <f ca="1">IF(BS2&gt;EOMONTH(Assumptions!$P$9, 0),0,-BS25)</f>
        <v>70.895852884854605</v>
      </c>
      <c r="BT64" s="35">
        <f ca="1">IF(BT2&gt;EOMONTH(Assumptions!$P$9, 0),0,-BT25)</f>
        <v>69.589705257155586</v>
      </c>
      <c r="BU64" s="35">
        <f ca="1">IF(BU2&gt;EOMONTH(Assumptions!$P$9, 0),0,-BU25)</f>
        <v>68.307621401255957</v>
      </c>
      <c r="BV64" s="35">
        <f ca="1">IF(BV2&gt;EOMONTH(Assumptions!$P$9, 0),0,-BV25)</f>
        <v>67.049157978974847</v>
      </c>
      <c r="BW64" s="35">
        <f ca="1">IF(BW2&gt;EOMONTH(Assumptions!$P$9, 0),0,-BW25)</f>
        <v>65.813879819959084</v>
      </c>
      <c r="BX64" s="35">
        <f ca="1">IF(BX2&gt;EOMONTH(Assumptions!$P$9, 0),0,-BX25)</f>
        <v>64.601359771203576</v>
      </c>
      <c r="BY64" s="35">
        <f ca="1">IF(BY2&gt;EOMONTH(Assumptions!$P$9, 0),0,-BY25)</f>
        <v>65.25352556196863</v>
      </c>
      <c r="BZ64" s="35">
        <f ca="1">IF(BZ2&gt;EOMONTH(Assumptions!$P$9, 0),0,-BZ25)</f>
        <v>64.051329183145313</v>
      </c>
      <c r="CA64" s="35">
        <f ca="1">IF(CA2&gt;EOMONTH(Assumptions!$P$9, 0),0,-CA25)</f>
        <v>62.871281433393136</v>
      </c>
      <c r="CB64" s="35">
        <f ca="1">IF(CB2&gt;EOMONTH(Assumptions!$P$9, 0),0,-CB25)</f>
        <v>61.712974258106065</v>
      </c>
      <c r="CC64" s="35">
        <f ca="1">IF(CC2&gt;EOMONTH(Assumptions!$P$9, 0),0,-CC25)</f>
        <v>60.57600712045992</v>
      </c>
      <c r="CD64" s="35">
        <f ca="1">IF(CD2&gt;EOMONTH(Assumptions!$P$9, 0),0,-CD25)</f>
        <v>59.459986862908714</v>
      </c>
      <c r="CE64" s="35">
        <f ca="1">IF(CE2&gt;EOMONTH(Assumptions!$P$9, 0),0,-CE25)</f>
        <v>58.364527571232799</v>
      </c>
      <c r="CF64" s="35">
        <f ca="1">IF(CF2&gt;EOMONTH(Assumptions!$P$9, 0),0,-CF25)</f>
        <v>57.289250441091589</v>
      </c>
      <c r="CG64" s="35">
        <f ca="1">IF(CG2&gt;EOMONTH(Assumptions!$P$9, 0),0,-CG25)</f>
        <v>56.233783647034983</v>
      </c>
      <c r="CH64" s="35">
        <f ca="1">IF(CH2&gt;EOMONTH(Assumptions!$P$9, 0),0,-CH25)</f>
        <v>55.197762213927916</v>
      </c>
      <c r="CI64" s="35">
        <f ca="1">IF(CI2&gt;EOMONTH(Assumptions!$P$9, 0),0,-CI25)</f>
        <v>54.180827890743856</v>
      </c>
      <c r="CJ64" s="35">
        <f ca="1">IF(CJ2&gt;EOMONTH(Assumptions!$P$9, 0),0,-CJ25)</f>
        <v>53.18262902668333</v>
      </c>
      <c r="CK64" s="35">
        <f ca="1">IF(CK2&gt;EOMONTH(Assumptions!$P$9, 0),0,-CK25)</f>
        <v>54.045167462199721</v>
      </c>
      <c r="CL64" s="35">
        <f ca="1">IF(CL2&gt;EOMONTH(Assumptions!$P$9, 0),0,-CL25)</f>
        <v>53.049467933991799</v>
      </c>
      <c r="CM64" s="35">
        <f ca="1">IF(CM2&gt;EOMONTH(Assumptions!$P$9, 0),0,-CM25)</f>
        <v>52.072112646296532</v>
      </c>
      <c r="CN64" s="35">
        <f ca="1">IF(CN2&gt;EOMONTH(Assumptions!$P$9, 0),0,-CN25)</f>
        <v>51.112763634546859</v>
      </c>
      <c r="CO64" s="35">
        <f ca="1">IF(CO2&gt;EOMONTH(Assumptions!$P$9, 0),0,-CO25)</f>
        <v>50.171089160655789</v>
      </c>
      <c r="CP64" s="35">
        <f ca="1">IF(CP2&gt;EOMONTH(Assumptions!$P$9, 0),0,-CP25)</f>
        <v>49.246763598303104</v>
      </c>
      <c r="CQ64" s="35">
        <f ca="1">IF(CQ2&gt;EOMONTH(Assumptions!$P$9, 0),0,-CQ25)</f>
        <v>48.339467320335359</v>
      </c>
      <c r="CR64" s="35">
        <f ca="1">IF(CR2&gt;EOMONTH(Assumptions!$P$9, 0),0,-CR25)</f>
        <v>47.448886588240406</v>
      </c>
      <c r="CS64" s="35">
        <f ca="1">IF(CS2&gt;EOMONTH(Assumptions!$P$9, 0),0,-CS25)</f>
        <v>46.574713443658212</v>
      </c>
      <c r="CT64" s="35">
        <f ca="1">IF(CT2&gt;EOMONTH(Assumptions!$P$9, 0),0,-CT25)</f>
        <v>45.716645601890392</v>
      </c>
      <c r="CU64" s="35">
        <f ca="1">IF(CU2&gt;EOMONTH(Assumptions!$P$9, 0),0,-CU25)</f>
        <v>44.874386347371683</v>
      </c>
      <c r="CV64" s="35">
        <f ca="1">IF(CV2&gt;EOMONTH(Assumptions!$P$9, 0),0,-CV25)</f>
        <v>44.047644431067148</v>
      </c>
      <c r="CW64" s="35">
        <f ca="1">IF(CW2&gt;EOMONTH(Assumptions!$P$9, 0),0,-CW25)</f>
        <v>45.078480982384612</v>
      </c>
      <c r="CX64" s="35">
        <f ca="1">IF(CX2&gt;EOMONTH(Assumptions!$P$9, 0),0,-CX25)</f>
        <v>44.247978934669</v>
      </c>
      <c r="CY64" s="35">
        <f ca="1">IF(CY2&gt;EOMONTH(Assumptions!$P$9, 0),0,-CY25)</f>
        <v>43.432777616619262</v>
      </c>
      <c r="CZ64" s="35">
        <f ca="1">IF(CZ2&gt;EOMONTH(Assumptions!$P$9, 0),0,-CZ25)</f>
        <v>42.632595135699489</v>
      </c>
      <c r="DA64" s="35">
        <f ca="1">IF(DA2&gt;EOMONTH(Assumptions!$P$9, 0),0,-DA25)</f>
        <v>41.847154792812489</v>
      </c>
      <c r="DB64" s="35">
        <f ca="1">IF(DB2&gt;EOMONTH(Assumptions!$P$9, 0),0,-DB25)</f>
        <v>41.076184986618621</v>
      </c>
      <c r="DC64" s="35">
        <f ca="1">IF(DC2&gt;EOMONTH(Assumptions!$P$9, 0),0,-DC25)</f>
        <v>40.3194191196174</v>
      </c>
      <c r="DD64" s="35">
        <f ca="1">IF(DD2&gt;EOMONTH(Assumptions!$P$9, 0),0,-DD25)</f>
        <v>39.576595505959439</v>
      </c>
      <c r="DE64" s="35">
        <f ca="1">IF(DE2&gt;EOMONTH(Assumptions!$P$9, 0),0,-DE25)</f>
        <v>38.847457280956782</v>
      </c>
      <c r="DF64" s="35">
        <f ca="1">IF(DF2&gt;EOMONTH(Assumptions!$P$9, 0),0,-DF25)</f>
        <v>38.13175231226036</v>
      </c>
      <c r="DG64" s="35">
        <f ca="1">IF(DG2&gt;EOMONTH(Assumptions!$P$9, 0),0,-DG25)</f>
        <v>37.429233112673934</v>
      </c>
      <c r="DH64" s="35">
        <f ca="1">IF(DH2&gt;EOMONTH(Assumptions!$P$9, 0),0,-DH25)</f>
        <v>36.739656754574199</v>
      </c>
      <c r="DI64" s="35">
        <f ca="1">IF(DI2&gt;EOMONTH(Assumptions!$P$9, 0),0,-DI25)</f>
        <v>37.905131798532508</v>
      </c>
      <c r="DJ64" s="35">
        <f ca="1">IF(DJ2&gt;EOMONTH(Assumptions!$P$9, 0),0,-DJ25)</f>
        <v>37.206787735210739</v>
      </c>
      <c r="DK64" s="35">
        <f ca="1">IF(DK2&gt;EOMONTH(Assumptions!$P$9, 0),0,-DK25)</f>
        <v>36.521309592877422</v>
      </c>
      <c r="DL64" s="35">
        <f ca="1">IF(DL2&gt;EOMONTH(Assumptions!$P$9, 0),0,-DL25)</f>
        <v>35.848460336621578</v>
      </c>
      <c r="DM64" s="35">
        <f ca="1">IF(DM2&gt;EOMONTH(Assumptions!$P$9, 0),0,-DM25)</f>
        <v>35.188007298537826</v>
      </c>
      <c r="DN64" s="35">
        <f ca="1">IF(DN2&gt;EOMONTH(Assumptions!$P$9, 0),0,-DN25)</f>
        <v>34.53972209727101</v>
      </c>
      <c r="DO64" s="35">
        <f ca="1">IF(DO2&gt;EOMONTH(Assumptions!$P$9, 0),0,-DO25)</f>
        <v>33.903380559043015</v>
      </c>
      <c r="DP64" s="35">
        <f ca="1">IF(DP2&gt;EOMONTH(Assumptions!$P$9, 0),0,-DP25)</f>
        <v>33.278762640134659</v>
      </c>
      <c r="DQ64" s="35">
        <f ca="1">IF(DQ2&gt;EOMONTH(Assumptions!$P$9, 0),0,-DQ25)</f>
        <v>32.665652350795632</v>
      </c>
      <c r="DR64" s="35">
        <f ca="1">IF(DR2&gt;EOMONTH(Assumptions!$P$9, 0),0,-DR25)</f>
        <v>32.063837680556333</v>
      </c>
      <c r="DS64" s="35">
        <f ca="1">IF(DS2&gt;EOMONTH(Assumptions!$P$9, 0),0,-DS25)</f>
        <v>31.473110524915725</v>
      </c>
      <c r="DT64" s="35">
        <f ca="1">IF(DT2&gt;EOMONTH(Assumptions!$P$9, 0),0,-DT25)</f>
        <v>30.893266613379829</v>
      </c>
      <c r="DU64" s="35">
        <f ca="1">IF(DU2&gt;EOMONTH(Assumptions!$P$9, 0),0,-DU25)</f>
        <v>32.16645245145083</v>
      </c>
      <c r="DV64" s="35">
        <f ca="1">IF(DV2&gt;EOMONTH(Assumptions!$P$9, 0),0,-DV25)</f>
        <v>31.573834775644141</v>
      </c>
      <c r="DW64" s="35">
        <f ca="1">IF(DW2&gt;EOMONTH(Assumptions!$P$9, 0),0,-DW25)</f>
        <v>30.992135173883959</v>
      </c>
      <c r="DX64" s="35">
        <f ca="1">IF(DX2&gt;EOMONTH(Assumptions!$P$9, 0),0,-DX25)</f>
        <v>30.421152497359259</v>
      </c>
      <c r="DY64" s="35">
        <f ca="1">IF(DY2&gt;EOMONTH(Assumptions!$P$9, 0),0,-DY25)</f>
        <v>29.860689303118114</v>
      </c>
      <c r="DZ64" s="35">
        <f ca="1">IF(DZ2&gt;EOMONTH(Assumptions!$P$9, 0),0,-DZ25)</f>
        <v>29.310551785792935</v>
      </c>
      <c r="EA64" s="35">
        <f ca="1">IF(EA2&gt;EOMONTH(Assumptions!$P$9, 0),0,-EA25)</f>
        <v>28.77054971058352</v>
      </c>
      <c r="EB64" s="35">
        <f ca="1">IF(EB2&gt;EOMONTH(Assumptions!$P$9, 0),0,-EB25)</f>
        <v>28.240496347474842</v>
      </c>
      <c r="EC64" s="35">
        <f ca="1">IF(EC2&gt;EOMONTH(Assumptions!$P$9, 0),0,-EC25)</f>
        <v>27.720208406666714</v>
      </c>
      <c r="ED64" s="35">
        <f ca="1">IF(ED2&gt;EOMONTH(Assumptions!$P$9, 0),0,-ED25)</f>
        <v>27.209505975193114</v>
      </c>
      <c r="EE64" s="35">
        <f ca="1">IF(EE2&gt;EOMONTH(Assumptions!$P$9, 0),0,-EE25)</f>
        <v>26.708212454709166</v>
      </c>
      <c r="EF64" s="35">
        <f ca="1">IF(EF2&gt;EOMONTH(Assumptions!$P$9, 0),0,-EF25)</f>
        <v>26.216154500424338</v>
      </c>
      <c r="EG64" s="35">
        <f ca="1">IF(EG2&gt;EOMONTH(Assumptions!$P$9, 0),0,-EG25)</f>
        <v>27.575508973785492</v>
      </c>
      <c r="EH64" s="35">
        <f ca="1">IF(EH2&gt;EOMONTH(Assumptions!$P$9, 0),0,-EH25)</f>
        <v>27.067472407990863</v>
      </c>
      <c r="EI64" s="35">
        <f ca="1">IF(EI2&gt;EOMONTH(Assumptions!$P$9, 0),0,-EI25)</f>
        <v>26.568795638689192</v>
      </c>
      <c r="EJ64" s="35">
        <f ca="1">IF(EJ2&gt;EOMONTH(Assumptions!$P$9, 0),0,-EJ25)</f>
        <v>26.079306225949406</v>
      </c>
      <c r="EK64" s="35">
        <f ca="1">IF(EK2&gt;EOMONTH(Assumptions!$P$9, 0),0,-EK25)</f>
        <v>25.598834906782344</v>
      </c>
      <c r="EL64" s="35">
        <f ca="1">IF(EL2&gt;EOMONTH(Assumptions!$P$9, 0),0,-EL25)</f>
        <v>25.127215536610475</v>
      </c>
      <c r="EM64" s="35">
        <f ca="1">IF(EM2&gt;EOMONTH(Assumptions!$P$9, 0),0,-EM25)</f>
        <v>0</v>
      </c>
      <c r="EN64" s="35">
        <f ca="1">IF(EN2&gt;EOMONTH(Assumptions!$P$9, 0),0,-EN25)</f>
        <v>0</v>
      </c>
      <c r="EO64" s="35">
        <f ca="1">IF(EO2&gt;EOMONTH(Assumptions!$P$9, 0),0,-EO25)</f>
        <v>0</v>
      </c>
      <c r="EP64" s="35">
        <f ca="1">IF(EP2&gt;EOMONTH(Assumptions!$P$9, 0),0,-EP25)</f>
        <v>0</v>
      </c>
      <c r="EQ64" s="35">
        <f ca="1">IF(EQ2&gt;EOMONTH(Assumptions!$P$9, 0),0,-EQ25)</f>
        <v>0</v>
      </c>
      <c r="ER64" s="35">
        <f ca="1">IF(ER2&gt;EOMONTH(Assumptions!$P$9, 0),0,-ER25)</f>
        <v>0</v>
      </c>
      <c r="ES64" s="35">
        <f ca="1">IF(ES2&gt;EOMONTH(Assumptions!$P$9, 0),0,-ES25)</f>
        <v>0</v>
      </c>
      <c r="ET64" s="35">
        <f ca="1">IF(ET2&gt;EOMONTH(Assumptions!$P$9, 0),0,-ET25)</f>
        <v>0</v>
      </c>
      <c r="EU64" s="35">
        <f ca="1">IF(EU2&gt;EOMONTH(Assumptions!$P$9, 0),0,-EU25)</f>
        <v>0</v>
      </c>
      <c r="EV64" s="35">
        <f ca="1">IF(EV2&gt;EOMONTH(Assumptions!$P$9, 0),0,-EV25)</f>
        <v>0</v>
      </c>
      <c r="EW64" s="35">
        <f ca="1">IF(EW2&gt;EOMONTH(Assumptions!$P$9, 0),0,-EW25)</f>
        <v>0</v>
      </c>
      <c r="EX64" s="35">
        <f ca="1">IF(EX2&gt;EOMONTH(Assumptions!$P$9, 0),0,-EX25)</f>
        <v>0</v>
      </c>
      <c r="EY64" s="35">
        <f ca="1">IF(EY2&gt;EOMONTH(Assumptions!$P$9, 0),0,-EY25)</f>
        <v>0</v>
      </c>
      <c r="EZ64" s="35">
        <f ca="1">IF(EZ2&gt;EOMONTH(Assumptions!$P$9, 0),0,-EZ25)</f>
        <v>0</v>
      </c>
      <c r="FA64" s="35">
        <f ca="1">IF(FA2&gt;EOMONTH(Assumptions!$P$9, 0),0,-FA25)</f>
        <v>0</v>
      </c>
      <c r="FB64" s="35">
        <f ca="1">IF(FB2&gt;EOMONTH(Assumptions!$P$9, 0),0,-FB25)</f>
        <v>0</v>
      </c>
      <c r="FC64" s="35">
        <f ca="1">IF(FC2&gt;EOMONTH(Assumptions!$P$9, 0),0,-FC25)</f>
        <v>0</v>
      </c>
      <c r="FD64" s="35">
        <f ca="1">IF(FD2&gt;EOMONTH(Assumptions!$P$9, 0),0,-FD25)</f>
        <v>0</v>
      </c>
      <c r="FE64" s="35">
        <f ca="1">IF(FE2&gt;EOMONTH(Assumptions!$P$9, 0),0,-FE25)</f>
        <v>0</v>
      </c>
      <c r="FF64" s="35">
        <f ca="1">IF(FF2&gt;EOMONTH(Assumptions!$P$9, 0),0,-FF25)</f>
        <v>0</v>
      </c>
      <c r="FG64" s="35">
        <f ca="1">IF(FG2&gt;EOMONTH(Assumptions!$P$9, 0),0,-FG25)</f>
        <v>0</v>
      </c>
      <c r="FH64" s="35">
        <f ca="1">IF(FH2&gt;EOMONTH(Assumptions!$P$9, 0),0,-FH25)</f>
        <v>0</v>
      </c>
      <c r="FI64" s="35">
        <f ca="1">IF(FI2&gt;EOMONTH(Assumptions!$P$9, 0),0,-FI25)</f>
        <v>0</v>
      </c>
      <c r="FJ64" s="35">
        <f ca="1">IF(FJ2&gt;EOMONTH(Assumptions!$P$9, 0),0,-FJ25)</f>
        <v>0</v>
      </c>
      <c r="FK64" s="35">
        <f ca="1">IF(FK2&gt;EOMONTH(Assumptions!$P$9, 0),0,-FK25)</f>
        <v>0</v>
      </c>
      <c r="FL64" s="35">
        <f ca="1">IF(FL2&gt;EOMONTH(Assumptions!$P$9, 0),0,-FL25)</f>
        <v>0</v>
      </c>
      <c r="FM64" s="35">
        <f ca="1">IF(FM2&gt;EOMONTH(Assumptions!$P$9, 0),0,-FM25)</f>
        <v>0</v>
      </c>
      <c r="FN64" s="35">
        <f ca="1">IF(FN2&gt;EOMONTH(Assumptions!$P$9, 0),0,-FN25)</f>
        <v>0</v>
      </c>
      <c r="FO64" s="35">
        <f ca="1">IF(FO2&gt;EOMONTH(Assumptions!$P$9, 0),0,-FO25)</f>
        <v>0</v>
      </c>
      <c r="FP64" s="35">
        <f ca="1">IF(FP2&gt;EOMONTH(Assumptions!$P$9, 0),0,-FP25)</f>
        <v>0</v>
      </c>
      <c r="FQ64" s="35">
        <f ca="1">IF(FQ2&gt;EOMONTH(Assumptions!$P$9, 0),0,-FQ25)</f>
        <v>0</v>
      </c>
      <c r="FR64" s="35">
        <f ca="1">IF(FR2&gt;EOMONTH(Assumptions!$P$9, 0),0,-FR25)</f>
        <v>0</v>
      </c>
      <c r="FS64" s="35">
        <f ca="1">IF(FS2&gt;EOMONTH(Assumptions!$P$9, 0),0,-FS25)</f>
        <v>0</v>
      </c>
      <c r="FT64" s="35">
        <f ca="1">IF(FT2&gt;EOMONTH(Assumptions!$P$9, 0),0,-FT25)</f>
        <v>0</v>
      </c>
      <c r="FU64" s="35">
        <f ca="1">IF(FU2&gt;EOMONTH(Assumptions!$P$9, 0),0,-FU25)</f>
        <v>0</v>
      </c>
      <c r="FV64" s="35">
        <f ca="1">IF(FV2&gt;EOMONTH(Assumptions!$P$9, 0),0,-FV25)</f>
        <v>0</v>
      </c>
      <c r="FW64" s="35">
        <f ca="1">IF(FW2&gt;EOMONTH(Assumptions!$P$9, 0),0,-FW25)</f>
        <v>0</v>
      </c>
      <c r="FX64" s="35">
        <f ca="1">IF(FX2&gt;EOMONTH(Assumptions!$P$9, 0),0,-FX25)</f>
        <v>0</v>
      </c>
      <c r="FY64" s="35">
        <f ca="1">IF(FY2&gt;EOMONTH(Assumptions!$P$9, 0),0,-FY25)</f>
        <v>0</v>
      </c>
      <c r="FZ64" s="35">
        <f ca="1">IF(FZ2&gt;EOMONTH(Assumptions!$P$9, 0),0,-FZ25)</f>
        <v>0</v>
      </c>
      <c r="GA64" s="35">
        <f ca="1">IF(GA2&gt;EOMONTH(Assumptions!$P$9, 0),0,-GA25)</f>
        <v>0</v>
      </c>
      <c r="GB64" s="35">
        <f ca="1">IF(GB2&gt;EOMONTH(Assumptions!$P$9, 0),0,-GB25)</f>
        <v>0</v>
      </c>
      <c r="GC64" s="35">
        <f ca="1">IF(GC2&gt;EOMONTH(Assumptions!$P$9, 0),0,-GC25)</f>
        <v>0</v>
      </c>
      <c r="GD64" s="35">
        <f ca="1">IF(GD2&gt;EOMONTH(Assumptions!$P$9, 0),0,-GD25)</f>
        <v>0</v>
      </c>
      <c r="GE64" s="35">
        <f ca="1">IF(GE2&gt;EOMONTH(Assumptions!$P$9, 0),0,-GE25)</f>
        <v>0</v>
      </c>
    </row>
    <row r="65" spans="4:187" x14ac:dyDescent="0.45">
      <c r="D65" s="20" t="s">
        <v>67</v>
      </c>
      <c r="E65" s="22"/>
      <c r="F65" s="22"/>
      <c r="G65" s="22"/>
      <c r="H65" s="36">
        <f ca="1">IF(H2&gt;EOMONTH(Assumptions!$P$9, 0),0,-(H122-G122))</f>
        <v>-450</v>
      </c>
      <c r="I65" s="36">
        <f ca="1">IF(I2&gt;EOMONTH(Assumptions!$P$9, 0),0,-(I122-H122))</f>
        <v>0.83829092728308297</v>
      </c>
      <c r="J65" s="36">
        <f ca="1">IF(J2&gt;EOMONTH(Assumptions!$P$9, 0),0,-(J122-I122))</f>
        <v>0.95613474868832782</v>
      </c>
      <c r="K65" s="36">
        <f ca="1">IF(K2&gt;EOMONTH(Assumptions!$P$9, 0),0,-(K122-J122))</f>
        <v>0.8945277490627177</v>
      </c>
      <c r="L65" s="36">
        <f ca="1">IF(L2&gt;EOMONTH(Assumptions!$P$9, 0),0,-(L122-K122))</f>
        <v>0.89274245244951089</v>
      </c>
      <c r="M65" s="36">
        <f ca="1">IF(M2&gt;EOMONTH(Assumptions!$P$9, 0),0,-(M122-L122))</f>
        <v>0.89096071892782902</v>
      </c>
      <c r="N65" s="36">
        <f ca="1">IF(N2&gt;EOMONTH(Assumptions!$P$9, 0),0,-(N122-M122))</f>
        <v>0.88918254138570774</v>
      </c>
      <c r="O65" s="36">
        <f ca="1">IF(O2&gt;EOMONTH(Assumptions!$P$9, 0),0,-(O122-N122))</f>
        <v>0.88740791272692832</v>
      </c>
      <c r="P65" s="36">
        <f ca="1">IF(P2&gt;EOMONTH(Assumptions!$P$9, 0),0,-(P122-O122))</f>
        <v>0.88563682586823234</v>
      </c>
      <c r="Q65" s="36">
        <f ca="1">IF(Q2&gt;EOMONTH(Assumptions!$P$9, 0),0,-(Q122-P122))</f>
        <v>0.88386927374114066</v>
      </c>
      <c r="R65" s="36">
        <f ca="1">IF(R2&gt;EOMONTH(Assumptions!$P$9, 0),0,-(R122-Q122))</f>
        <v>0.88210524929070289</v>
      </c>
      <c r="S65" s="36">
        <f ca="1">IF(S2&gt;EOMONTH(Assumptions!$P$9, 0),0,-(S122-R122))</f>
        <v>0.88034474547657737</v>
      </c>
      <c r="T65" s="36">
        <f ca="1">IF(T2&gt;EOMONTH(Assumptions!$P$9, 0),0,-(T122-S122))</f>
        <v>0.87858775527234911</v>
      </c>
      <c r="U65" s="36">
        <f ca="1">IF(U2&gt;EOMONTH(Assumptions!$P$9, 0),0,-(U122-T122))</f>
        <v>0.8476346761983109</v>
      </c>
      <c r="V65" s="36">
        <f ca="1">IF(V2&gt;EOMONTH(Assumptions!$P$9, 0),0,-(V122-U122))</f>
        <v>0.90428388312466268</v>
      </c>
      <c r="W65" s="36">
        <f ca="1">IF(W2&gt;EOMONTH(Assumptions!$P$9, 0),0,-(W122-V122))</f>
        <v>0.87333779626419528</v>
      </c>
      <c r="X65" s="36">
        <f ca="1">IF(X2&gt;EOMONTH(Assumptions!$P$9, 0),0,-(X122-W122))</f>
        <v>0.87159479051422295</v>
      </c>
      <c r="Y65" s="36">
        <f ca="1">IF(Y2&gt;EOMONTH(Assumptions!$P$9, 0),0,-(Y122-X122))</f>
        <v>0.86985526345222297</v>
      </c>
      <c r="Z65" s="36">
        <f ca="1">IF(Z2&gt;EOMONTH(Assumptions!$P$9, 0),0,-(Z122-Y122))</f>
        <v>0.8681192081340896</v>
      </c>
      <c r="AA65" s="36">
        <f ca="1">IF(AA2&gt;EOMONTH(Assumptions!$P$9, 0),0,-(AA122-Z122))</f>
        <v>0.86638661763169011</v>
      </c>
      <c r="AB65" s="36">
        <f ca="1">IF(AB2&gt;EOMONTH(Assumptions!$P$9, 0),0,-(AB122-AA122))</f>
        <v>0.86465748502996576</v>
      </c>
      <c r="AC65" s="36">
        <f ca="1">IF(AC2&gt;EOMONTH(Assumptions!$P$9, 0),0,-(AC122-AB122))</f>
        <v>0.86293180342727283</v>
      </c>
      <c r="AD65" s="36">
        <f ca="1">IF(AD2&gt;EOMONTH(Assumptions!$P$9, 0),0,-(AD122-AC122))</f>
        <v>0.86120956593657638</v>
      </c>
      <c r="AE65" s="36">
        <f ca="1">IF(AE2&gt;EOMONTH(Assumptions!$P$9, 0),0,-(AE122-AD122))</f>
        <v>0.85949076568346072</v>
      </c>
      <c r="AF65" s="36">
        <f ca="1">IF(AF2&gt;EOMONTH(Assumptions!$P$9, 0),0,-(AF122-AE122))</f>
        <v>0.85777539580880102</v>
      </c>
      <c r="AG65" s="36">
        <f ca="1">IF(AG2&gt;EOMONTH(Assumptions!$P$9, 0),0,-(AG122-AF122))</f>
        <v>0.79904574484817203</v>
      </c>
      <c r="AH65" s="36">
        <f ca="1">IF(AH2&gt;EOMONTH(Assumptions!$P$9, 0),0,-(AH122-AG122))</f>
        <v>0.91137262443811551</v>
      </c>
      <c r="AI65" s="36">
        <f ca="1">IF(AI2&gt;EOMONTH(Assumptions!$P$9, 0),0,-(AI122-AH122))</f>
        <v>0.85264980005655389</v>
      </c>
      <c r="AJ65" s="36">
        <f ca="1">IF(AJ2&gt;EOMONTH(Assumptions!$P$9, 0),0,-(AJ122-AI122))</f>
        <v>0.85094808336646111</v>
      </c>
      <c r="AK65" s="36">
        <f ca="1">IF(AK2&gt;EOMONTH(Assumptions!$P$9, 0),0,-(AK122-AJ122))</f>
        <v>0.84924976295917531</v>
      </c>
      <c r="AL65" s="36">
        <f ca="1">IF(AL2&gt;EOMONTH(Assumptions!$P$9, 0),0,-(AL122-AK122))</f>
        <v>0.84755483205606197</v>
      </c>
      <c r="AM65" s="36">
        <f ca="1">IF(AM2&gt;EOMONTH(Assumptions!$P$9, 0),0,-(AM122-AL122))</f>
        <v>0.84586328389247001</v>
      </c>
      <c r="AN65" s="36">
        <f ca="1">IF(AN2&gt;EOMONTH(Assumptions!$P$9, 0),0,-(AN122-AM122))</f>
        <v>0.84417511171739079</v>
      </c>
      <c r="AO65" s="36">
        <f ca="1">IF(AO2&gt;EOMONTH(Assumptions!$P$9, 0),0,-(AO122-AN122))</f>
        <v>0.84249030879249176</v>
      </c>
      <c r="AP65" s="36">
        <f ca="1">IF(AP2&gt;EOMONTH(Assumptions!$P$9, 0),0,-(AP122-AO122))</f>
        <v>0.84080886839410596</v>
      </c>
      <c r="AQ65" s="36">
        <f ca="1">IF(AQ2&gt;EOMONTH(Assumptions!$P$9, 0),0,-(AQ122-AP122))</f>
        <v>0.83913078381050354</v>
      </c>
      <c r="AR65" s="36">
        <f ca="1">IF(AR2&gt;EOMONTH(Assumptions!$P$9, 0),0,-(AR122-AQ122))</f>
        <v>0.83745604834507503</v>
      </c>
      <c r="AS65" s="36">
        <f ca="1">IF(AS2&gt;EOMONTH(Assumptions!$P$9, 0),0,-(AS122-AR122))</f>
        <v>0.78011761027096327</v>
      </c>
      <c r="AT65" s="36">
        <f ca="1">IF(AT2&gt;EOMONTH(Assumptions!$P$9, 0),0,-(AT122-AS122))</f>
        <v>0.88978364308559321</v>
      </c>
      <c r="AU65" s="36">
        <f ca="1">IF(AU2&gt;EOMONTH(Assumptions!$P$9, 0),0,-(AU122-AT122))</f>
        <v>0.83245186987943498</v>
      </c>
      <c r="AV65" s="36">
        <f ca="1">IF(AV2&gt;EOMONTH(Assumptions!$P$9, 0),0,-(AV122-AU122))</f>
        <v>0.83079046417634572</v>
      </c>
      <c r="AW65" s="36">
        <f ca="1">IF(AW2&gt;EOMONTH(Assumptions!$P$9, 0),0,-(AW122-AV122))</f>
        <v>0.829132374303299</v>
      </c>
      <c r="AX65" s="36">
        <f ca="1">IF(AX2&gt;EOMONTH(Assumptions!$P$9, 0),0,-(AX122-AW122))</f>
        <v>0.82747759364224294</v>
      </c>
      <c r="AY65" s="36">
        <f ca="1">IF(AY2&gt;EOMONTH(Assumptions!$P$9, 0),0,-(AY122-AX122))</f>
        <v>0.82582611558939334</v>
      </c>
      <c r="AZ65" s="36">
        <f ca="1">IF(AZ2&gt;EOMONTH(Assumptions!$P$9, 0),0,-(AZ122-AY122))</f>
        <v>0.8241779335528463</v>
      </c>
      <c r="BA65" s="36">
        <f ca="1">IF(BA2&gt;EOMONTH(Assumptions!$P$9, 0),0,-(BA122-AZ122))</f>
        <v>0.82253304095428348</v>
      </c>
      <c r="BB65" s="36">
        <f ca="1">IF(BB2&gt;EOMONTH(Assumptions!$P$9, 0),0,-(BB122-BA122))</f>
        <v>0.82089143122937003</v>
      </c>
      <c r="BC65" s="36">
        <f ca="1">IF(BC2&gt;EOMONTH(Assumptions!$P$9, 0),0,-(BC122-BB122))</f>
        <v>0.81925309782565137</v>
      </c>
      <c r="BD65" s="36">
        <f ca="1">IF(BD2&gt;EOMONTH(Assumptions!$P$9, 0),0,-(BD122-BC122))</f>
        <v>0.81761803420397428</v>
      </c>
      <c r="BE65" s="36">
        <f ca="1">IF(BE2&gt;EOMONTH(Assumptions!$P$9, 0),0,-(BE122-BD122))</f>
        <v>0.76163785337530499</v>
      </c>
      <c r="BF65" s="36">
        <f ca="1">IF(BF2&gt;EOMONTH(Assumptions!$P$9, 0),0,-(BF122-BE122))</f>
        <v>0.86870607068192385</v>
      </c>
      <c r="BG65" s="36">
        <f ca="1">IF(BG2&gt;EOMONTH(Assumptions!$P$9, 0),0,-(BG122-BF122))</f>
        <v>0.81273239684088594</v>
      </c>
      <c r="BH65" s="36">
        <f ca="1">IF(BH2&gt;EOMONTH(Assumptions!$P$9, 0),0,-(BH122-BG122))</f>
        <v>0.81111034722073327</v>
      </c>
      <c r="BI65" s="36">
        <f ca="1">IF(BI2&gt;EOMONTH(Assumptions!$P$9, 0),0,-(BI122-BH122))</f>
        <v>0.80949153488410275</v>
      </c>
      <c r="BJ65" s="36">
        <f ca="1">IF(BJ2&gt;EOMONTH(Assumptions!$P$9, 0),0,-(BJ122-BI122))</f>
        <v>0.80787595336943241</v>
      </c>
      <c r="BK65" s="36">
        <f ca="1">IF(BK2&gt;EOMONTH(Assumptions!$P$9, 0),0,-(BK122-BJ122))</f>
        <v>0.80626359622908694</v>
      </c>
      <c r="BL65" s="36">
        <f ca="1">IF(BL2&gt;EOMONTH(Assumptions!$P$9, 0),0,-(BL122-BK122))</f>
        <v>0.8046544570278229</v>
      </c>
      <c r="BM65" s="36">
        <f ca="1">IF(BM2&gt;EOMONTH(Assumptions!$P$9, 0),0,-(BM122-BL122))</f>
        <v>0.80304852934324344</v>
      </c>
      <c r="BN65" s="36">
        <f ca="1">IF(BN2&gt;EOMONTH(Assumptions!$P$9, 0),0,-(BN122-BM122))</f>
        <v>0.80144580676562782</v>
      </c>
      <c r="BO65" s="36">
        <f ca="1">IF(BO2&gt;EOMONTH(Assumptions!$P$9, 0),0,-(BO122-BN122))</f>
        <v>0.79984628289861348</v>
      </c>
      <c r="BP65" s="36">
        <f ca="1">IF(BP2&gt;EOMONTH(Assumptions!$P$9, 0),0,-(BP122-BO122))</f>
        <v>0.79824995135783183</v>
      </c>
      <c r="BQ65" s="36">
        <f ca="1">IF(BQ2&gt;EOMONTH(Assumptions!$P$9, 0),0,-(BQ122-BP122))</f>
        <v>0.77012721265924711</v>
      </c>
      <c r="BR65" s="36">
        <f ca="1">IF(BR2&gt;EOMONTH(Assumptions!$P$9, 0),0,-(BR122-BQ122))</f>
        <v>0.8215964328960581</v>
      </c>
      <c r="BS65" s="36">
        <f ca="1">IF(BS2&gt;EOMONTH(Assumptions!$P$9, 0),0,-(BS122-BR122))</f>
        <v>0.79348004704513642</v>
      </c>
      <c r="BT65" s="36">
        <f ca="1">IF(BT2&gt;EOMONTH(Assumptions!$P$9, 0),0,-(BT122-BS122))</f>
        <v>0.79189642122446458</v>
      </c>
      <c r="BU65" s="36">
        <f ca="1">IF(BU2&gt;EOMONTH(Assumptions!$P$9, 0),0,-(BU122-BT122))</f>
        <v>0.7903159560010522</v>
      </c>
      <c r="BV65" s="36">
        <f ca="1">IF(BV2&gt;EOMONTH(Assumptions!$P$9, 0),0,-(BV122-BU122))</f>
        <v>0.78873864506681457</v>
      </c>
      <c r="BW65" s="36">
        <f ca="1">IF(BW2&gt;EOMONTH(Assumptions!$P$9, 0),0,-(BW122-BV122))</f>
        <v>0.7871644821262862</v>
      </c>
      <c r="BX65" s="36">
        <f ca="1">IF(BX2&gt;EOMONTH(Assumptions!$P$9, 0),0,-(BX122-BW122))</f>
        <v>0.78559346089735982</v>
      </c>
      <c r="BY65" s="36">
        <f ca="1">IF(BY2&gt;EOMONTH(Assumptions!$P$9, 0),0,-(BY122-BX122))</f>
        <v>0.78402557510867155</v>
      </c>
      <c r="BZ65" s="36">
        <f ca="1">IF(BZ2&gt;EOMONTH(Assumptions!$P$9, 0),0,-(BZ122-BY122))</f>
        <v>0.78246081850357996</v>
      </c>
      <c r="CA65" s="36">
        <f ca="1">IF(CA2&gt;EOMONTH(Assumptions!$P$9, 0),0,-(CA122-BZ122))</f>
        <v>0.78089918483641441</v>
      </c>
      <c r="CB65" s="36">
        <f ca="1">IF(CB2&gt;EOMONTH(Assumptions!$P$9, 0),0,-(CB122-CA122))</f>
        <v>0.77934066787435086</v>
      </c>
      <c r="CC65" s="36">
        <f ca="1">IF(CC2&gt;EOMONTH(Assumptions!$P$9, 0),0,-(CC122-CB122))</f>
        <v>0.72598123878924525</v>
      </c>
      <c r="CD65" s="36">
        <f ca="1">IF(CD2&gt;EOMONTH(Assumptions!$P$9, 0),0,-(CD122-CC122))</f>
        <v>0.82803698180504171</v>
      </c>
      <c r="CE65" s="36">
        <f ca="1">IF(CE2&gt;EOMONTH(Assumptions!$P$9, 0),0,-(CE122-CD122))</f>
        <v>0.77468375507851306</v>
      </c>
      <c r="CF65" s="36">
        <f ca="1">IF(CF2&gt;EOMONTH(Assumptions!$P$9, 0),0,-(CF122-CE122))</f>
        <v>0.77313764285810294</v>
      </c>
      <c r="CG65" s="36">
        <f ca="1">IF(CG2&gt;EOMONTH(Assumptions!$P$9, 0),0,-(CG122-CF122))</f>
        <v>0.77159461636534843</v>
      </c>
      <c r="CH65" s="36">
        <f ca="1">IF(CH2&gt;EOMONTH(Assumptions!$P$9, 0),0,-(CH122-CG122))</f>
        <v>0.77005466944171985</v>
      </c>
      <c r="CI65" s="36">
        <f ca="1">IF(CI2&gt;EOMONTH(Assumptions!$P$9, 0),0,-(CI122-CH122))</f>
        <v>0.7685177959409657</v>
      </c>
      <c r="CJ65" s="36">
        <f ca="1">IF(CJ2&gt;EOMONTH(Assumptions!$P$9, 0),0,-(CJ122-CI122))</f>
        <v>0.76698398972894211</v>
      </c>
      <c r="CK65" s="36">
        <f ca="1">IF(CK2&gt;EOMONTH(Assumptions!$P$9, 0),0,-(CK122-CJ122))</f>
        <v>0.76545324468423814</v>
      </c>
      <c r="CL65" s="36">
        <f ca="1">IF(CL2&gt;EOMONTH(Assumptions!$P$9, 0),0,-(CL122-CK122))</f>
        <v>0.76392555469726631</v>
      </c>
      <c r="CM65" s="36">
        <f ca="1">IF(CM2&gt;EOMONTH(Assumptions!$P$9, 0),0,-(CM122-CL122))</f>
        <v>0.7624009136708878</v>
      </c>
      <c r="CN65" s="36">
        <f ca="1">IF(CN2&gt;EOMONTH(Assumptions!$P$9, 0),0,-(CN122-CM122))</f>
        <v>0.76087931551984411</v>
      </c>
      <c r="CO65" s="36">
        <f ca="1">IF(CO2&gt;EOMONTH(Assumptions!$P$9, 0),0,-(CO122-CN122))</f>
        <v>0.70878388722701402</v>
      </c>
      <c r="CP65" s="36">
        <f ca="1">IF(CP2&gt;EOMONTH(Assumptions!$P$9, 0),0,-(CP122-CO122))</f>
        <v>0.80842209050808833</v>
      </c>
      <c r="CQ65" s="36">
        <f ca="1">IF(CQ2&gt;EOMONTH(Assumptions!$P$9, 0),0,-(CQ122-CP122))</f>
        <v>0.7563327176499115</v>
      </c>
      <c r="CR65" s="36">
        <f ca="1">IF(CR2&gt;EOMONTH(Assumptions!$P$9, 0),0,-(CR122-CQ122))</f>
        <v>0.75482323039148014</v>
      </c>
      <c r="CS65" s="36">
        <f ca="1">IF(CS2&gt;EOMONTH(Assumptions!$P$9, 0),0,-(CS122-CR122))</f>
        <v>0.75331675576518364</v>
      </c>
      <c r="CT65" s="36">
        <f ca="1">IF(CT2&gt;EOMONTH(Assumptions!$P$9, 0),0,-(CT122-CS122))</f>
        <v>0.75181328775744305</v>
      </c>
      <c r="CU65" s="36">
        <f ca="1">IF(CU2&gt;EOMONTH(Assumptions!$P$9, 0),0,-(CU122-CT122))</f>
        <v>0.75031282036786706</v>
      </c>
      <c r="CV65" s="36">
        <f ca="1">IF(CV2&gt;EOMONTH(Assumptions!$P$9, 0),0,-(CV122-CU122))</f>
        <v>0.74881534760839941</v>
      </c>
      <c r="CW65" s="36">
        <f ca="1">IF(CW2&gt;EOMONTH(Assumptions!$P$9, 0),0,-(CW122-CV122))</f>
        <v>0.747320863501443</v>
      </c>
      <c r="CX65" s="36">
        <f ca="1">IF(CX2&gt;EOMONTH(Assumptions!$P$9, 0),0,-(CX122-CW122))</f>
        <v>0.74582936208327055</v>
      </c>
      <c r="CY65" s="36">
        <f ca="1">IF(CY2&gt;EOMONTH(Assumptions!$P$9, 0),0,-(CY122-CX122))</f>
        <v>0.74434083740010237</v>
      </c>
      <c r="CZ65" s="36">
        <f ca="1">IF(CZ2&gt;EOMONTH(Assumptions!$P$9, 0),0,-(CZ122-CY122))</f>
        <v>0.74285528351151697</v>
      </c>
      <c r="DA65" s="36">
        <f ca="1">IF(DA2&gt;EOMONTH(Assumptions!$P$9, 0),0,-(DA122-CZ122))</f>
        <v>0.69199391382437625</v>
      </c>
      <c r="DB65" s="36">
        <f ca="1">IF(DB2&gt;EOMONTH(Assumptions!$P$9, 0),0,-(DB122-DA122))</f>
        <v>0.78927184507722359</v>
      </c>
      <c r="DC65" s="36">
        <f ca="1">IF(DC2&gt;EOMONTH(Assumptions!$P$9, 0),0,-(DC122-DB122))</f>
        <v>0.73841638738065285</v>
      </c>
      <c r="DD65" s="36">
        <f ca="1">IF(DD2&gt;EOMONTH(Assumptions!$P$9, 0),0,-(DD122-DC122))</f>
        <v>0.73694265749702481</v>
      </c>
      <c r="DE65" s="36">
        <f ca="1">IF(DE2&gt;EOMONTH(Assumptions!$P$9, 0),0,-(DE122-DD122))</f>
        <v>0.73547186888049509</v>
      </c>
      <c r="DF65" s="36">
        <f ca="1">IF(DF2&gt;EOMONTH(Assumptions!$P$9, 0),0,-(DF122-DE122))</f>
        <v>0.73400401566090068</v>
      </c>
      <c r="DG65" s="36">
        <f ca="1">IF(DG2&gt;EOMONTH(Assumptions!$P$9, 0),0,-(DG122-DF122))</f>
        <v>0.73253909197939038</v>
      </c>
      <c r="DH65" s="36">
        <f ca="1">IF(DH2&gt;EOMONTH(Assumptions!$P$9, 0),0,-(DH122-DG122))</f>
        <v>0.73107709198973225</v>
      </c>
      <c r="DI65" s="36">
        <f ca="1">IF(DI2&gt;EOMONTH(Assumptions!$P$9, 0),0,-(DI122-DH122))</f>
        <v>0.72961800985649461</v>
      </c>
      <c r="DJ65" s="36">
        <f ca="1">IF(DJ2&gt;EOMONTH(Assumptions!$P$9, 0),0,-(DJ122-DI122))</f>
        <v>0.72816183975652393</v>
      </c>
      <c r="DK65" s="36">
        <f ca="1">IF(DK2&gt;EOMONTH(Assumptions!$P$9, 0),0,-(DK122-DJ122))</f>
        <v>0.72670857587763749</v>
      </c>
      <c r="DL65" s="36">
        <f ca="1">IF(DL2&gt;EOMONTH(Assumptions!$P$9, 0),0,-(DL122-DK122))</f>
        <v>0.72525821241976018</v>
      </c>
      <c r="DM65" s="36">
        <f ca="1">IF(DM2&gt;EOMONTH(Assumptions!$P$9, 0),0,-(DM122-DL122))</f>
        <v>0.69970700861165369</v>
      </c>
      <c r="DN65" s="36">
        <f ca="1">IF(DN2&gt;EOMONTH(Assumptions!$P$9, 0),0,-(DN122-DM122))</f>
        <v>0.74646989860650592</v>
      </c>
      <c r="DO65" s="36">
        <f ca="1">IF(DO2&gt;EOMONTH(Assumptions!$P$9, 0),0,-(DO122-DN122))</f>
        <v>0.72092446674355415</v>
      </c>
      <c r="DP65" s="36">
        <f ca="1">IF(DP2&gt;EOMONTH(Assumptions!$P$9, 0),0,-(DP122-DO122))</f>
        <v>0.71948564719843944</v>
      </c>
      <c r="DQ65" s="36">
        <f ca="1">IF(DQ2&gt;EOMONTH(Assumptions!$P$9, 0),0,-(DQ122-DP122))</f>
        <v>0.71804969924670559</v>
      </c>
      <c r="DR65" s="36">
        <f ca="1">IF(DR2&gt;EOMONTH(Assumptions!$P$9, 0),0,-(DR122-DQ122))</f>
        <v>0.71661661715683067</v>
      </c>
      <c r="DS65" s="36">
        <f ca="1">IF(DS2&gt;EOMONTH(Assumptions!$P$9, 0),0,-(DS122-DR122))</f>
        <v>0.71518639520894567</v>
      </c>
      <c r="DT65" s="36">
        <f ca="1">IF(DT2&gt;EOMONTH(Assumptions!$P$9, 0),0,-(DT122-DS122))</f>
        <v>0.71375902769523236</v>
      </c>
      <c r="DU65" s="36">
        <f ca="1">IF(DU2&gt;EOMONTH(Assumptions!$P$9, 0),0,-(DU122-DT122))</f>
        <v>0.7123345089185591</v>
      </c>
      <c r="DV65" s="36">
        <f ca="1">IF(DV2&gt;EOMONTH(Assumptions!$P$9, 0),0,-(DV122-DU122))</f>
        <v>0.71091283319361764</v>
      </c>
      <c r="DW65" s="36">
        <f ca="1">IF(DW2&gt;EOMONTH(Assumptions!$P$9, 0),0,-(DW122-DV122))</f>
        <v>0.70949399484607056</v>
      </c>
      <c r="DX65" s="36">
        <f ca="1">IF(DX2&gt;EOMONTH(Assumptions!$P$9, 0),0,-(DX122-DW122))</f>
        <v>0.70807798821289225</v>
      </c>
      <c r="DY65" s="36">
        <f ca="1">IF(DY2&gt;EOMONTH(Assumptions!$P$9, 0),0,-(DY122-DX122))</f>
        <v>0.65959772950685647</v>
      </c>
      <c r="DZ65" s="36">
        <f ca="1">IF(DZ2&gt;EOMONTH(Assumptions!$P$9, 0),0,-(DZ122-DY122))</f>
        <v>0.75232152563233967</v>
      </c>
      <c r="EA65" s="36">
        <f ca="1">IF(EA2&gt;EOMONTH(Assumptions!$P$9, 0),0,-(EA122-DZ122))</f>
        <v>0.70384690214285683</v>
      </c>
      <c r="EB65" s="36">
        <f ca="1">IF(EB2&gt;EOMONTH(Assumptions!$P$9, 0),0,-(EB122-EA122))</f>
        <v>0.70244216596552178</v>
      </c>
      <c r="EC65" s="36">
        <f ca="1">IF(EC2&gt;EOMONTH(Assumptions!$P$9, 0),0,-(EC122-EB122))</f>
        <v>0.70104023335807142</v>
      </c>
      <c r="ED65" s="36">
        <f ca="1">IF(ED2&gt;EOMONTH(Assumptions!$P$9, 0),0,-(ED122-EC122))</f>
        <v>0.69964109872455538</v>
      </c>
      <c r="EE65" s="36">
        <f ca="1">IF(EE2&gt;EOMONTH(Assumptions!$P$9, 0),0,-(EE122-ED122))</f>
        <v>0.69824475648107409</v>
      </c>
      <c r="EF65" s="36">
        <f ca="1">IF(EF2&gt;EOMONTH(Assumptions!$P$9, 0),0,-(EF122-EE122))</f>
        <v>0.69685120105441456</v>
      </c>
      <c r="EG65" s="36">
        <f ca="1">IF(EG2&gt;EOMONTH(Assumptions!$P$9, 0),0,-(EG122-EF122))</f>
        <v>0.69546042688295984</v>
      </c>
      <c r="EH65" s="36">
        <f ca="1">IF(EH2&gt;EOMONTH(Assumptions!$P$9, 0),0,-(EH122-EG122))</f>
        <v>0.69407242841555217</v>
      </c>
      <c r="EI65" s="36">
        <f ca="1">IF(EI2&gt;EOMONTH(Assumptions!$P$9, 0),0,-(EI122-EH122))</f>
        <v>0.69268720011285723</v>
      </c>
      <c r="EJ65" s="36">
        <f ca="1">IF(EJ2&gt;EOMONTH(Assumptions!$P$9, 0),0,-(EJ122-EI122))</f>
        <v>0.69130473644543144</v>
      </c>
      <c r="EK65" s="36">
        <f ca="1">IF(EK2&gt;EOMONTH(Assumptions!$P$9, 0),0,-(EK122-EJ122))</f>
        <v>0.64397289867400787</v>
      </c>
      <c r="EL65" s="36">
        <f ca="1">IF(EL2&gt;EOMONTH(Assumptions!$P$9, 0),0,-(EL122-EK122))</f>
        <v>0.73450021418125289</v>
      </c>
      <c r="EM65" s="36">
        <f ca="1">IF(EM2&gt;EOMONTH(Assumptions!$P$9, 0),0,-(EM122-EL122))</f>
        <v>0</v>
      </c>
      <c r="EN65" s="36">
        <f ca="1">IF(EN2&gt;EOMONTH(Assumptions!$P$9, 0),0,-(EN122-EM122))</f>
        <v>0</v>
      </c>
      <c r="EO65" s="36">
        <f ca="1">IF(EO2&gt;EOMONTH(Assumptions!$P$9, 0),0,-(EO122-EN122))</f>
        <v>0</v>
      </c>
      <c r="EP65" s="36">
        <f ca="1">IF(EP2&gt;EOMONTH(Assumptions!$P$9, 0),0,-(EP122-EO122))</f>
        <v>0</v>
      </c>
      <c r="EQ65" s="36">
        <f ca="1">IF(EQ2&gt;EOMONTH(Assumptions!$P$9, 0),0,-(EQ122-EP122))</f>
        <v>0</v>
      </c>
      <c r="ER65" s="36">
        <f ca="1">IF(ER2&gt;EOMONTH(Assumptions!$P$9, 0),0,-(ER122-EQ122))</f>
        <v>0</v>
      </c>
      <c r="ES65" s="36">
        <f ca="1">IF(ES2&gt;EOMONTH(Assumptions!$P$9, 0),0,-(ES122-ER122))</f>
        <v>0</v>
      </c>
      <c r="ET65" s="36">
        <f ca="1">IF(ET2&gt;EOMONTH(Assumptions!$P$9, 0),0,-(ET122-ES122))</f>
        <v>0</v>
      </c>
      <c r="EU65" s="36">
        <f ca="1">IF(EU2&gt;EOMONTH(Assumptions!$P$9, 0),0,-(EU122-ET122))</f>
        <v>0</v>
      </c>
      <c r="EV65" s="36">
        <f ca="1">IF(EV2&gt;EOMONTH(Assumptions!$P$9, 0),0,-(EV122-EU122))</f>
        <v>0</v>
      </c>
      <c r="EW65" s="36">
        <f ca="1">IF(EW2&gt;EOMONTH(Assumptions!$P$9, 0),0,-(EW122-EV122))</f>
        <v>0</v>
      </c>
      <c r="EX65" s="36">
        <f ca="1">IF(EX2&gt;EOMONTH(Assumptions!$P$9, 0),0,-(EX122-EW122))</f>
        <v>0</v>
      </c>
      <c r="EY65" s="36">
        <f ca="1">IF(EY2&gt;EOMONTH(Assumptions!$P$9, 0),0,-(EY122-EX122))</f>
        <v>0</v>
      </c>
      <c r="EZ65" s="36">
        <f ca="1">IF(EZ2&gt;EOMONTH(Assumptions!$P$9, 0),0,-(EZ122-EY122))</f>
        <v>0</v>
      </c>
      <c r="FA65" s="36">
        <f ca="1">IF(FA2&gt;EOMONTH(Assumptions!$P$9, 0),0,-(FA122-EZ122))</f>
        <v>0</v>
      </c>
      <c r="FB65" s="36">
        <f ca="1">IF(FB2&gt;EOMONTH(Assumptions!$P$9, 0),0,-(FB122-FA122))</f>
        <v>0</v>
      </c>
      <c r="FC65" s="36">
        <f ca="1">IF(FC2&gt;EOMONTH(Assumptions!$P$9, 0),0,-(FC122-FB122))</f>
        <v>0</v>
      </c>
      <c r="FD65" s="36">
        <f ca="1">IF(FD2&gt;EOMONTH(Assumptions!$P$9, 0),0,-(FD122-FC122))</f>
        <v>0</v>
      </c>
      <c r="FE65" s="36">
        <f ca="1">IF(FE2&gt;EOMONTH(Assumptions!$P$9, 0),0,-(FE122-FD122))</f>
        <v>0</v>
      </c>
      <c r="FF65" s="36">
        <f ca="1">IF(FF2&gt;EOMONTH(Assumptions!$P$9, 0),0,-(FF122-FE122))</f>
        <v>0</v>
      </c>
      <c r="FG65" s="36">
        <f ca="1">IF(FG2&gt;EOMONTH(Assumptions!$P$9, 0),0,-(FG122-FF122))</f>
        <v>0</v>
      </c>
      <c r="FH65" s="36">
        <f ca="1">IF(FH2&gt;EOMONTH(Assumptions!$P$9, 0),0,-(FH122-FG122))</f>
        <v>0</v>
      </c>
      <c r="FI65" s="36">
        <f ca="1">IF(FI2&gt;EOMONTH(Assumptions!$P$9, 0),0,-(FI122-FH122))</f>
        <v>0</v>
      </c>
      <c r="FJ65" s="36">
        <f ca="1">IF(FJ2&gt;EOMONTH(Assumptions!$P$9, 0),0,-(FJ122-FI122))</f>
        <v>0</v>
      </c>
      <c r="FK65" s="36">
        <f ca="1">IF(FK2&gt;EOMONTH(Assumptions!$P$9, 0),0,-(FK122-FJ122))</f>
        <v>0</v>
      </c>
      <c r="FL65" s="36">
        <f ca="1">IF(FL2&gt;EOMONTH(Assumptions!$P$9, 0),0,-(FL122-FK122))</f>
        <v>0</v>
      </c>
      <c r="FM65" s="36">
        <f ca="1">IF(FM2&gt;EOMONTH(Assumptions!$P$9, 0),0,-(FM122-FL122))</f>
        <v>0</v>
      </c>
      <c r="FN65" s="36">
        <f ca="1">IF(FN2&gt;EOMONTH(Assumptions!$P$9, 0),0,-(FN122-FM122))</f>
        <v>0</v>
      </c>
      <c r="FO65" s="36">
        <f ca="1">IF(FO2&gt;EOMONTH(Assumptions!$P$9, 0),0,-(FO122-FN122))</f>
        <v>0</v>
      </c>
      <c r="FP65" s="36">
        <f ca="1">IF(FP2&gt;EOMONTH(Assumptions!$P$9, 0),0,-(FP122-FO122))</f>
        <v>0</v>
      </c>
      <c r="FQ65" s="36">
        <f ca="1">IF(FQ2&gt;EOMONTH(Assumptions!$P$9, 0),0,-(FQ122-FP122))</f>
        <v>0</v>
      </c>
      <c r="FR65" s="36">
        <f ca="1">IF(FR2&gt;EOMONTH(Assumptions!$P$9, 0),0,-(FR122-FQ122))</f>
        <v>0</v>
      </c>
      <c r="FS65" s="36">
        <f ca="1">IF(FS2&gt;EOMONTH(Assumptions!$P$9, 0),0,-(FS122-FR122))</f>
        <v>0</v>
      </c>
      <c r="FT65" s="36">
        <f ca="1">IF(FT2&gt;EOMONTH(Assumptions!$P$9, 0),0,-(FT122-FS122))</f>
        <v>0</v>
      </c>
      <c r="FU65" s="36">
        <f ca="1">IF(FU2&gt;EOMONTH(Assumptions!$P$9, 0),0,-(FU122-FT122))</f>
        <v>0</v>
      </c>
      <c r="FV65" s="36">
        <f ca="1">IF(FV2&gt;EOMONTH(Assumptions!$P$9, 0),0,-(FV122-FU122))</f>
        <v>0</v>
      </c>
      <c r="FW65" s="36">
        <f ca="1">IF(FW2&gt;EOMONTH(Assumptions!$P$9, 0),0,-(FW122-FV122))</f>
        <v>0</v>
      </c>
      <c r="FX65" s="36">
        <f ca="1">IF(FX2&gt;EOMONTH(Assumptions!$P$9, 0),0,-(FX122-FW122))</f>
        <v>0</v>
      </c>
      <c r="FY65" s="36">
        <f ca="1">IF(FY2&gt;EOMONTH(Assumptions!$P$9, 0),0,-(FY122-FX122))</f>
        <v>0</v>
      </c>
      <c r="FZ65" s="36">
        <f ca="1">IF(FZ2&gt;EOMONTH(Assumptions!$P$9, 0),0,-(FZ122-FY122))</f>
        <v>0</v>
      </c>
      <c r="GA65" s="36">
        <f ca="1">IF(GA2&gt;EOMONTH(Assumptions!$P$9, 0),0,-(GA122-FZ122))</f>
        <v>0</v>
      </c>
      <c r="GB65" s="36">
        <f ca="1">IF(GB2&gt;EOMONTH(Assumptions!$P$9, 0),0,-(GB122-GA122))</f>
        <v>0</v>
      </c>
      <c r="GC65" s="36">
        <f ca="1">IF(GC2&gt;EOMONTH(Assumptions!$P$9, 0),0,-(GC122-GB122))</f>
        <v>0</v>
      </c>
      <c r="GD65" s="36">
        <f ca="1">IF(GD2&gt;EOMONTH(Assumptions!$P$9, 0),0,-(GD122-GC122))</f>
        <v>0</v>
      </c>
      <c r="GE65" s="36">
        <f ca="1">IF(GE2&gt;EOMONTH(Assumptions!$P$9, 0),0,-(GE122-GD122))</f>
        <v>0</v>
      </c>
    </row>
    <row r="66" spans="4:187" x14ac:dyDescent="0.45">
      <c r="D66" s="29" t="s">
        <v>68</v>
      </c>
      <c r="H66" s="35">
        <f ca="1">SUM(H63:H65)</f>
        <v>-361.09342940716624</v>
      </c>
      <c r="I66" s="35">
        <f t="shared" ref="I66:BT66" ca="1" si="78">SUM(I63:I65)</f>
        <v>91.385321608115859</v>
      </c>
      <c r="J66" s="35">
        <f t="shared" ca="1" si="78"/>
        <v>88.761647397796082</v>
      </c>
      <c r="K66" s="35">
        <f t="shared" ca="1" si="78"/>
        <v>92.230317675209207</v>
      </c>
      <c r="L66" s="35">
        <f t="shared" ca="1" si="78"/>
        <v>88.902644035597959</v>
      </c>
      <c r="M66" s="35">
        <f t="shared" ca="1" si="78"/>
        <v>92.356595551335047</v>
      </c>
      <c r="N66" s="35">
        <f t="shared" ca="1" si="78"/>
        <v>92.573597785075478</v>
      </c>
      <c r="O66" s="35">
        <f t="shared" ca="1" si="78"/>
        <v>89.679247860247528</v>
      </c>
      <c r="P66" s="35">
        <f t="shared" ca="1" si="78"/>
        <v>92.969969879683973</v>
      </c>
      <c r="Q66" s="35">
        <f t="shared" ca="1" si="78"/>
        <v>89.901269551863791</v>
      </c>
      <c r="R66" s="35">
        <f t="shared" ca="1" si="78"/>
        <v>93.113659684428328</v>
      </c>
      <c r="S66" s="35">
        <f t="shared" ca="1" si="78"/>
        <v>93.19481029331223</v>
      </c>
      <c r="T66" s="35">
        <f t="shared" ca="1" si="78"/>
        <v>87.171787350872222</v>
      </c>
      <c r="U66" s="35">
        <f t="shared" ca="1" si="78"/>
        <v>93.324773054875166</v>
      </c>
      <c r="V66" s="35">
        <f t="shared" ca="1" si="78"/>
        <v>90.313527611752846</v>
      </c>
      <c r="W66" s="35">
        <f t="shared" ca="1" si="78"/>
        <v>93.318321345043117</v>
      </c>
      <c r="X66" s="35">
        <f t="shared" ca="1" si="78"/>
        <v>90.230000483958932</v>
      </c>
      <c r="Y66" s="35">
        <f t="shared" ca="1" si="78"/>
        <v>93.208218703402139</v>
      </c>
      <c r="Z66" s="35">
        <f t="shared" ca="1" si="78"/>
        <v>93.126785940978749</v>
      </c>
      <c r="AA66" s="35">
        <f t="shared" ca="1" si="78"/>
        <v>90.011684748933007</v>
      </c>
      <c r="AB66" s="35">
        <f t="shared" ca="1" si="78"/>
        <v>92.919134289548168</v>
      </c>
      <c r="AC66" s="35">
        <f t="shared" ca="1" si="78"/>
        <v>89.735522699227303</v>
      </c>
      <c r="AD66" s="35">
        <f t="shared" ca="1" si="78"/>
        <v>92.613609013299339</v>
      </c>
      <c r="AE66" s="35">
        <f t="shared" ca="1" si="78"/>
        <v>92.478165836171087</v>
      </c>
      <c r="AF66" s="35">
        <f t="shared" ca="1" si="78"/>
        <v>83.328729495827304</v>
      </c>
      <c r="AG66" s="35">
        <f t="shared" ca="1" si="78"/>
        <v>92.059318577768821</v>
      </c>
      <c r="AH66" s="35">
        <f t="shared" ca="1" si="78"/>
        <v>89.033716348310278</v>
      </c>
      <c r="AI66" s="35">
        <f t="shared" ca="1" si="78"/>
        <v>91.764734522885831</v>
      </c>
      <c r="AJ66" s="35">
        <f t="shared" ca="1" si="78"/>
        <v>88.643063932573824</v>
      </c>
      <c r="AK66" s="35">
        <f t="shared" ca="1" si="78"/>
        <v>91.401969224539556</v>
      </c>
      <c r="AL66" s="35">
        <f t="shared" ca="1" si="78"/>
        <v>91.211839337898169</v>
      </c>
      <c r="AM66" s="35">
        <f t="shared" ca="1" si="78"/>
        <v>88.097080330323536</v>
      </c>
      <c r="AN66" s="35">
        <f t="shared" ca="1" si="78"/>
        <v>90.816879752769395</v>
      </c>
      <c r="AO66" s="35">
        <f t="shared" ca="1" si="78"/>
        <v>87.736684419739149</v>
      </c>
      <c r="AP66" s="35">
        <f t="shared" ca="1" si="78"/>
        <v>90.436074004992307</v>
      </c>
      <c r="AQ66" s="35">
        <f t="shared" ca="1" si="78"/>
        <v>90.228036544482876</v>
      </c>
      <c r="AR66" s="35">
        <f t="shared" ca="1" si="78"/>
        <v>81.376359332534363</v>
      </c>
      <c r="AS66" s="35">
        <f t="shared" ca="1" si="78"/>
        <v>89.762917740039768</v>
      </c>
      <c r="AT66" s="35">
        <f t="shared" ca="1" si="78"/>
        <v>86.776667316160413</v>
      </c>
      <c r="AU66" s="35">
        <f t="shared" ca="1" si="78"/>
        <v>89.366126529077803</v>
      </c>
      <c r="AV66" s="35">
        <f t="shared" ca="1" si="78"/>
        <v>86.295906446937252</v>
      </c>
      <c r="AW66" s="35">
        <f t="shared" ca="1" si="78"/>
        <v>88.921459010748578</v>
      </c>
      <c r="AX66" s="35">
        <f t="shared" ca="1" si="78"/>
        <v>88.696551297640966</v>
      </c>
      <c r="AY66" s="35">
        <f t="shared" ca="1" si="78"/>
        <v>85.644696108843263</v>
      </c>
      <c r="AZ66" s="35">
        <f t="shared" ca="1" si="78"/>
        <v>88.242567016228591</v>
      </c>
      <c r="BA66" s="35">
        <f t="shared" ca="1" si="78"/>
        <v>85.261149918016201</v>
      </c>
      <c r="BB66" s="35">
        <f t="shared" ca="1" si="78"/>
        <v>87.842070771640067</v>
      </c>
      <c r="BC66" s="35">
        <f t="shared" ca="1" si="78"/>
        <v>87.611981689961468</v>
      </c>
      <c r="BD66" s="35">
        <f t="shared" ca="1" si="78"/>
        <v>79.02026621127203</v>
      </c>
      <c r="BE66" s="35">
        <f t="shared" ca="1" si="78"/>
        <v>87.110877240901189</v>
      </c>
      <c r="BF66" s="35">
        <f t="shared" ca="1" si="78"/>
        <v>84.199864592760093</v>
      </c>
      <c r="BG66" s="35">
        <f t="shared" ca="1" si="78"/>
        <v>86.684333928285724</v>
      </c>
      <c r="BH66" s="35">
        <f t="shared" ca="1" si="78"/>
        <v>83.694808940187443</v>
      </c>
      <c r="BI66" s="35">
        <f t="shared" ca="1" si="78"/>
        <v>86.217605394870546</v>
      </c>
      <c r="BJ66" s="35">
        <f t="shared" ca="1" si="78"/>
        <v>85.983817150916465</v>
      </c>
      <c r="BK66" s="35">
        <f t="shared" ca="1" si="78"/>
        <v>83.016312609733248</v>
      </c>
      <c r="BL66" s="35">
        <f t="shared" ca="1" si="78"/>
        <v>85.515737678352892</v>
      </c>
      <c r="BM66" s="35">
        <f t="shared" ca="1" si="78"/>
        <v>85.505028292447392</v>
      </c>
      <c r="BN66" s="35">
        <f t="shared" ca="1" si="78"/>
        <v>87.937083219029759</v>
      </c>
      <c r="BO66" s="35">
        <f t="shared" ca="1" si="78"/>
        <v>87.65157192380218</v>
      </c>
      <c r="BP66" s="35">
        <f t="shared" ca="1" si="78"/>
        <v>82.048469746148669</v>
      </c>
      <c r="BQ66" s="35">
        <f t="shared" ca="1" si="78"/>
        <v>87.137004570797686</v>
      </c>
      <c r="BR66" s="35">
        <f t="shared" ca="1" si="78"/>
        <v>84.21108031461381</v>
      </c>
      <c r="BS66" s="35">
        <f t="shared" ca="1" si="78"/>
        <v>86.581440490041558</v>
      </c>
      <c r="BT66" s="35">
        <f t="shared" ca="1" si="78"/>
        <v>83.627981896778465</v>
      </c>
      <c r="BU66" s="35">
        <f t="shared" ref="BU66:EF66" ca="1" si="79">SUM(BU63:BU65)</f>
        <v>86.012753145414166</v>
      </c>
      <c r="BV66" s="35">
        <f t="shared" ca="1" si="79"/>
        <v>85.730485879755904</v>
      </c>
      <c r="BW66" s="35">
        <f t="shared" ca="1" si="79"/>
        <v>82.803453899967607</v>
      </c>
      <c r="BX66" s="35">
        <f t="shared" ca="1" si="79"/>
        <v>85.1700126498435</v>
      </c>
      <c r="BY66" s="35">
        <f t="shared" ca="1" si="79"/>
        <v>82.334132721109526</v>
      </c>
      <c r="BZ66" s="35">
        <f t="shared" ca="1" si="79"/>
        <v>84.687172390866039</v>
      </c>
      <c r="CA66" s="35">
        <f t="shared" ca="1" si="79"/>
        <v>84.410194591411809</v>
      </c>
      <c r="CB66" s="35">
        <f t="shared" ca="1" si="79"/>
        <v>76.23588086350486</v>
      </c>
      <c r="CC66" s="35">
        <f t="shared" ca="1" si="79"/>
        <v>83.744944466228901</v>
      </c>
      <c r="CD66" s="35">
        <f t="shared" ca="1" si="79"/>
        <v>80.968188320166092</v>
      </c>
      <c r="CE66" s="35">
        <f t="shared" ca="1" si="79"/>
        <v>83.236530691151003</v>
      </c>
      <c r="CF66" s="35">
        <f t="shared" ca="1" si="79"/>
        <v>80.388394104160909</v>
      </c>
      <c r="CG66" s="35">
        <f t="shared" ca="1" si="79"/>
        <v>82.696385826589378</v>
      </c>
      <c r="CH66" s="35">
        <f t="shared" ca="1" si="79"/>
        <v>82.428121739993799</v>
      </c>
      <c r="CI66" s="35">
        <f t="shared" ca="1" si="79"/>
        <v>79.605388276938527</v>
      </c>
      <c r="CJ66" s="35">
        <f t="shared" ca="1" si="79"/>
        <v>81.895134236320672</v>
      </c>
      <c r="CK66" s="35">
        <f t="shared" ca="1" si="79"/>
        <v>79.162887500109719</v>
      </c>
      <c r="CL66" s="35">
        <f t="shared" ca="1" si="79"/>
        <v>81.439105524155138</v>
      </c>
      <c r="CM66" s="35">
        <f t="shared" ca="1" si="79"/>
        <v>81.175287974494779</v>
      </c>
      <c r="CN66" s="35">
        <f t="shared" ca="1" si="79"/>
        <v>73.35384500220178</v>
      </c>
      <c r="CO66" s="35">
        <f t="shared" ca="1" si="79"/>
        <v>80.615286639472401</v>
      </c>
      <c r="CP66" s="35">
        <f t="shared" ca="1" si="79"/>
        <v>77.935927192563213</v>
      </c>
      <c r="CQ66" s="35">
        <f t="shared" ca="1" si="79"/>
        <v>80.131253959132138</v>
      </c>
      <c r="CR66" s="35">
        <f t="shared" ca="1" si="79"/>
        <v>77.382011246190132</v>
      </c>
      <c r="CS66" s="35">
        <f t="shared" ca="1" si="79"/>
        <v>79.615786752765601</v>
      </c>
      <c r="CT66" s="35">
        <f t="shared" ca="1" si="79"/>
        <v>79.359644277746654</v>
      </c>
      <c r="CU66" s="35">
        <f t="shared" ca="1" si="79"/>
        <v>76.634892058637007</v>
      </c>
      <c r="CV66" s="35">
        <f t="shared" ca="1" si="79"/>
        <v>78.850477972798416</v>
      </c>
      <c r="CW66" s="35">
        <f t="shared" ca="1" si="79"/>
        <v>76.215617975128637</v>
      </c>
      <c r="CX66" s="35">
        <f t="shared" ca="1" si="79"/>
        <v>78.417723781927663</v>
      </c>
      <c r="CY66" s="35">
        <f t="shared" ca="1" si="79"/>
        <v>78.165344333041162</v>
      </c>
      <c r="CZ66" s="35">
        <f t="shared" ca="1" si="79"/>
        <v>70.610829511252902</v>
      </c>
      <c r="DA66" s="35">
        <f t="shared" ca="1" si="79"/>
        <v>77.62870423156609</v>
      </c>
      <c r="DB66" s="35">
        <f t="shared" ca="1" si="79"/>
        <v>75.043221249511504</v>
      </c>
      <c r="DC66" s="35">
        <f t="shared" ca="1" si="79"/>
        <v>77.165787321102258</v>
      </c>
      <c r="DD66" s="35">
        <f t="shared" ca="1" si="79"/>
        <v>74.511932695012106</v>
      </c>
      <c r="DE66" s="35">
        <f t="shared" ca="1" si="79"/>
        <v>76.67182350181713</v>
      </c>
      <c r="DF66" s="35">
        <f t="shared" ca="1" si="79"/>
        <v>76.426256200085376</v>
      </c>
      <c r="DG66" s="35">
        <f t="shared" ca="1" si="79"/>
        <v>73.796072140673346</v>
      </c>
      <c r="DH66" s="35">
        <f t="shared" ca="1" si="79"/>
        <v>75.937897147785904</v>
      </c>
      <c r="DI66" s="35">
        <f t="shared" ca="1" si="79"/>
        <v>73.397070133570367</v>
      </c>
      <c r="DJ66" s="35">
        <f t="shared" ca="1" si="79"/>
        <v>75.525505592481878</v>
      </c>
      <c r="DK66" s="35">
        <f t="shared" ca="1" si="79"/>
        <v>75.28314541429063</v>
      </c>
      <c r="DL66" s="35">
        <f t="shared" ca="1" si="79"/>
        <v>70.413845271906297</v>
      </c>
      <c r="DM66" s="35">
        <f t="shared" ca="1" si="79"/>
        <v>74.863501082434965</v>
      </c>
      <c r="DN66" s="35">
        <f t="shared" ca="1" si="79"/>
        <v>72.325067241482841</v>
      </c>
      <c r="DO66" s="35">
        <f t="shared" ca="1" si="79"/>
        <v>74.40207803993269</v>
      </c>
      <c r="DP66" s="35">
        <f t="shared" ca="1" si="79"/>
        <v>71.837912573521919</v>
      </c>
      <c r="DQ66" s="35">
        <f t="shared" ca="1" si="79"/>
        <v>73.927085575307956</v>
      </c>
      <c r="DR66" s="35">
        <f t="shared" ca="1" si="79"/>
        <v>73.690860108007172</v>
      </c>
      <c r="DS66" s="35">
        <f t="shared" ca="1" si="79"/>
        <v>71.149619298861751</v>
      </c>
      <c r="DT66" s="35">
        <f t="shared" ca="1" si="79"/>
        <v>73.220905013747682</v>
      </c>
      <c r="DU66" s="35">
        <f t="shared" ca="1" si="79"/>
        <v>70.768533427310928</v>
      </c>
      <c r="DV66" s="35">
        <f t="shared" ca="1" si="79"/>
        <v>72.826554765440122</v>
      </c>
      <c r="DW66" s="35">
        <f t="shared" ca="1" si="79"/>
        <v>72.593083002857867</v>
      </c>
      <c r="DX66" s="35">
        <f t="shared" ca="1" si="79"/>
        <v>65.472118391214565</v>
      </c>
      <c r="DY66" s="35">
        <f t="shared" ca="1" si="79"/>
        <v>72.015662784517531</v>
      </c>
      <c r="DZ66" s="35">
        <f t="shared" ca="1" si="79"/>
        <v>69.60873117985534</v>
      </c>
      <c r="EA66" s="35">
        <f t="shared" ca="1" si="79"/>
        <v>71.587512120638607</v>
      </c>
      <c r="EB66" s="35">
        <f t="shared" ca="1" si="79"/>
        <v>69.11523683181602</v>
      </c>
      <c r="EC66" s="35">
        <f t="shared" ca="1" si="79"/>
        <v>71.129280507042978</v>
      </c>
      <c r="ED66" s="35">
        <f t="shared" ca="1" si="79"/>
        <v>70.901317672944273</v>
      </c>
      <c r="EE66" s="35">
        <f t="shared" ca="1" si="79"/>
        <v>68.451289103600715</v>
      </c>
      <c r="EF66" s="35">
        <f t="shared" ca="1" si="79"/>
        <v>70.447658657598538</v>
      </c>
      <c r="EG66" s="35">
        <f t="shared" ref="EG66:GE66" ca="1" si="80">SUM(EG63:EG65)</f>
        <v>68.086055219113206</v>
      </c>
      <c r="EH66" s="35">
        <f t="shared" ca="1" si="80"/>
        <v>70.069307165049139</v>
      </c>
      <c r="EI66" s="35">
        <f t="shared" ca="1" si="80"/>
        <v>69.843726297684626</v>
      </c>
      <c r="EJ66" s="35">
        <f t="shared" ca="1" si="80"/>
        <v>63.049431351268723</v>
      </c>
      <c r="EK66" s="35">
        <f t="shared" ca="1" si="80"/>
        <v>69.362395813095176</v>
      </c>
      <c r="EL66" s="35">
        <f t="shared" ca="1" si="80"/>
        <v>67.040674773310201</v>
      </c>
      <c r="EM66" s="35">
        <f t="shared" ca="1" si="80"/>
        <v>0</v>
      </c>
      <c r="EN66" s="35">
        <f t="shared" ca="1" si="80"/>
        <v>0</v>
      </c>
      <c r="EO66" s="35">
        <f t="shared" ca="1" si="80"/>
        <v>0</v>
      </c>
      <c r="EP66" s="35">
        <f t="shared" ca="1" si="80"/>
        <v>0</v>
      </c>
      <c r="EQ66" s="35">
        <f t="shared" ca="1" si="80"/>
        <v>0</v>
      </c>
      <c r="ER66" s="35">
        <f t="shared" ca="1" si="80"/>
        <v>0</v>
      </c>
      <c r="ES66" s="35">
        <f t="shared" ca="1" si="80"/>
        <v>0</v>
      </c>
      <c r="ET66" s="35">
        <f t="shared" ca="1" si="80"/>
        <v>0</v>
      </c>
      <c r="EU66" s="35">
        <f t="shared" ca="1" si="80"/>
        <v>0</v>
      </c>
      <c r="EV66" s="35">
        <f t="shared" ca="1" si="80"/>
        <v>0</v>
      </c>
      <c r="EW66" s="35">
        <f t="shared" ca="1" si="80"/>
        <v>0</v>
      </c>
      <c r="EX66" s="35">
        <f t="shared" ca="1" si="80"/>
        <v>0</v>
      </c>
      <c r="EY66" s="35">
        <f t="shared" ca="1" si="80"/>
        <v>0</v>
      </c>
      <c r="EZ66" s="35">
        <f t="shared" ca="1" si="80"/>
        <v>0</v>
      </c>
      <c r="FA66" s="35">
        <f t="shared" ca="1" si="80"/>
        <v>0</v>
      </c>
      <c r="FB66" s="35">
        <f t="shared" ca="1" si="80"/>
        <v>0</v>
      </c>
      <c r="FC66" s="35">
        <f t="shared" ca="1" si="80"/>
        <v>0</v>
      </c>
      <c r="FD66" s="35">
        <f t="shared" ca="1" si="80"/>
        <v>0</v>
      </c>
      <c r="FE66" s="35">
        <f t="shared" ca="1" si="80"/>
        <v>0</v>
      </c>
      <c r="FF66" s="35">
        <f t="shared" ca="1" si="80"/>
        <v>0</v>
      </c>
      <c r="FG66" s="35">
        <f t="shared" ca="1" si="80"/>
        <v>0</v>
      </c>
      <c r="FH66" s="35">
        <f t="shared" ca="1" si="80"/>
        <v>0</v>
      </c>
      <c r="FI66" s="35">
        <f t="shared" ca="1" si="80"/>
        <v>0</v>
      </c>
      <c r="FJ66" s="35">
        <f t="shared" ca="1" si="80"/>
        <v>0</v>
      </c>
      <c r="FK66" s="35">
        <f t="shared" ca="1" si="80"/>
        <v>0</v>
      </c>
      <c r="FL66" s="35">
        <f t="shared" ca="1" si="80"/>
        <v>0</v>
      </c>
      <c r="FM66" s="35">
        <f t="shared" ca="1" si="80"/>
        <v>0</v>
      </c>
      <c r="FN66" s="35">
        <f t="shared" ca="1" si="80"/>
        <v>0</v>
      </c>
      <c r="FO66" s="35">
        <f t="shared" ca="1" si="80"/>
        <v>0</v>
      </c>
      <c r="FP66" s="35">
        <f t="shared" ca="1" si="80"/>
        <v>0</v>
      </c>
      <c r="FQ66" s="35">
        <f t="shared" ca="1" si="80"/>
        <v>0</v>
      </c>
      <c r="FR66" s="35">
        <f t="shared" ca="1" si="80"/>
        <v>0</v>
      </c>
      <c r="FS66" s="35">
        <f t="shared" ca="1" si="80"/>
        <v>0</v>
      </c>
      <c r="FT66" s="35">
        <f t="shared" ca="1" si="80"/>
        <v>0</v>
      </c>
      <c r="FU66" s="35">
        <f t="shared" ca="1" si="80"/>
        <v>0</v>
      </c>
      <c r="FV66" s="35">
        <f t="shared" ca="1" si="80"/>
        <v>0</v>
      </c>
      <c r="FW66" s="35">
        <f t="shared" ca="1" si="80"/>
        <v>0</v>
      </c>
      <c r="FX66" s="35">
        <f t="shared" ca="1" si="80"/>
        <v>0</v>
      </c>
      <c r="FY66" s="35">
        <f t="shared" ca="1" si="80"/>
        <v>0</v>
      </c>
      <c r="FZ66" s="35">
        <f t="shared" ca="1" si="80"/>
        <v>0</v>
      </c>
      <c r="GA66" s="35">
        <f t="shared" ca="1" si="80"/>
        <v>0</v>
      </c>
      <c r="GB66" s="35">
        <f t="shared" ca="1" si="80"/>
        <v>0</v>
      </c>
      <c r="GC66" s="35">
        <f t="shared" ca="1" si="80"/>
        <v>0</v>
      </c>
      <c r="GD66" s="35">
        <f t="shared" ca="1" si="80"/>
        <v>0</v>
      </c>
      <c r="GE66" s="35">
        <f t="shared" ca="1" si="80"/>
        <v>0</v>
      </c>
    </row>
    <row r="67" spans="4:187" x14ac:dyDescent="0.45"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35"/>
      <c r="FI67" s="35"/>
      <c r="FJ67" s="35"/>
      <c r="FK67" s="35"/>
      <c r="FL67" s="35"/>
      <c r="FM67" s="35"/>
      <c r="FN67" s="35"/>
      <c r="FO67" s="35"/>
      <c r="FP67" s="35"/>
      <c r="FQ67" s="35"/>
      <c r="FR67" s="35"/>
      <c r="FS67" s="35"/>
      <c r="FT67" s="35"/>
      <c r="FU67" s="35"/>
      <c r="FV67" s="35"/>
      <c r="FW67" s="35"/>
      <c r="FX67" s="35"/>
      <c r="FY67" s="35"/>
      <c r="FZ67" s="35"/>
      <c r="GA67" s="35"/>
      <c r="GB67" s="35"/>
      <c r="GC67" s="35"/>
      <c r="GD67" s="35"/>
      <c r="GE67" s="35"/>
    </row>
    <row r="68" spans="4:187" x14ac:dyDescent="0.45">
      <c r="D68" s="1" t="s">
        <v>69</v>
      </c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35"/>
      <c r="DL68" s="35"/>
      <c r="DM68" s="35"/>
      <c r="DN68" s="35"/>
      <c r="DO68" s="35"/>
      <c r="DP68" s="35"/>
      <c r="DQ68" s="35"/>
      <c r="DR68" s="35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H68" s="35"/>
      <c r="EI68" s="35"/>
      <c r="EJ68" s="35"/>
      <c r="EK68" s="35"/>
      <c r="EL68" s="35"/>
      <c r="EM68" s="35"/>
      <c r="EN68" s="35"/>
      <c r="EO68" s="35"/>
      <c r="EP68" s="35"/>
      <c r="EQ68" s="35"/>
      <c r="ER68" s="35"/>
      <c r="ES68" s="35"/>
      <c r="ET68" s="35"/>
      <c r="EU68" s="35"/>
      <c r="EV68" s="35"/>
      <c r="EW68" s="35"/>
      <c r="EX68" s="35"/>
      <c r="EY68" s="35"/>
      <c r="EZ68" s="35"/>
      <c r="FA68" s="35"/>
      <c r="FB68" s="35"/>
      <c r="FC68" s="35"/>
      <c r="FD68" s="35"/>
      <c r="FE68" s="35"/>
      <c r="FF68" s="35"/>
      <c r="FG68" s="35"/>
      <c r="FH68" s="35"/>
      <c r="FI68" s="35"/>
      <c r="FJ68" s="35"/>
      <c r="FK68" s="35"/>
      <c r="FL68" s="35"/>
      <c r="FM68" s="35"/>
      <c r="FN68" s="35"/>
      <c r="FO68" s="35"/>
      <c r="FP68" s="35"/>
      <c r="FQ68" s="35"/>
      <c r="FR68" s="35"/>
      <c r="FS68" s="35"/>
      <c r="FT68" s="35"/>
      <c r="FU68" s="35"/>
      <c r="FV68" s="35"/>
      <c r="FW68" s="35"/>
      <c r="FX68" s="35"/>
      <c r="FY68" s="35"/>
      <c r="FZ68" s="35"/>
      <c r="GA68" s="35"/>
      <c r="GB68" s="35"/>
      <c r="GC68" s="35"/>
      <c r="GD68" s="35"/>
      <c r="GE68" s="35"/>
    </row>
    <row r="69" spans="4:187" x14ac:dyDescent="0.45">
      <c r="D69" s="10" t="s">
        <v>71</v>
      </c>
      <c r="H69" s="35">
        <f ca="1">IF(H2&gt;EOMONTH(Assumptions!$P$9, 0),0,-SUMIFS(CAPEX!$E:$E, CAPEX!$C:$C, 'Monthly Model'!$D69, CAPEX!$B:$B, 'Monthly Model'!H$2)*Assumptions!$G$9)</f>
        <v>-30</v>
      </c>
      <c r="I69" s="35">
        <f ca="1">IF(I2&gt;EOMONTH(Assumptions!$P$9, 0),0,-SUMIFS(CAPEX!$E:$E, CAPEX!$C:$C, 'Monthly Model'!$D69, CAPEX!$B:$B, 'Monthly Model'!I$2)*Assumptions!$G$9)</f>
        <v>0</v>
      </c>
      <c r="J69" s="35">
        <f ca="1">IF(J2&gt;EOMONTH(Assumptions!$P$9, 0),0,-SUMIFS(CAPEX!$E:$E, CAPEX!$C:$C, 'Monthly Model'!$D69, CAPEX!$B:$B, 'Monthly Model'!J$2)*Assumptions!$G$9)</f>
        <v>0</v>
      </c>
      <c r="K69" s="35">
        <f ca="1">IF(K2&gt;EOMONTH(Assumptions!$P$9, 0),0,-SUMIFS(CAPEX!$E:$E, CAPEX!$C:$C, 'Monthly Model'!$D69, CAPEX!$B:$B, 'Monthly Model'!K$2)*Assumptions!$G$9)</f>
        <v>-100</v>
      </c>
      <c r="L69" s="35">
        <f ca="1">IF(L2&gt;EOMONTH(Assumptions!$P$9, 0),0,-SUMIFS(CAPEX!$E:$E, CAPEX!$C:$C, 'Monthly Model'!$D69, CAPEX!$B:$B, 'Monthly Model'!L$2)*Assumptions!$G$9)</f>
        <v>0</v>
      </c>
      <c r="M69" s="35">
        <f ca="1">IF(M2&gt;EOMONTH(Assumptions!$P$9, 0),0,-SUMIFS(CAPEX!$E:$E, CAPEX!$C:$C, 'Monthly Model'!$D69, CAPEX!$B:$B, 'Monthly Model'!M$2)*Assumptions!$G$9)</f>
        <v>0</v>
      </c>
      <c r="N69" s="35">
        <f ca="1">IF(N2&gt;EOMONTH(Assumptions!$P$9, 0),0,-SUMIFS(CAPEX!$E:$E, CAPEX!$C:$C, 'Monthly Model'!$D69, CAPEX!$B:$B, 'Monthly Model'!N$2)*Assumptions!$G$9)</f>
        <v>0</v>
      </c>
      <c r="O69" s="35">
        <f ca="1">IF(O2&gt;EOMONTH(Assumptions!$P$9, 0),0,-SUMIFS(CAPEX!$E:$E, CAPEX!$C:$C, 'Monthly Model'!$D69, CAPEX!$B:$B, 'Monthly Model'!O$2)*Assumptions!$G$9)</f>
        <v>0</v>
      </c>
      <c r="P69" s="35">
        <f ca="1">IF(P2&gt;EOMONTH(Assumptions!$P$9, 0),0,-SUMIFS(CAPEX!$E:$E, CAPEX!$C:$C, 'Monthly Model'!$D69, CAPEX!$B:$B, 'Monthly Model'!P$2)*Assumptions!$G$9)</f>
        <v>0</v>
      </c>
      <c r="Q69" s="35">
        <f ca="1">IF(Q2&gt;EOMONTH(Assumptions!$P$9, 0),0,-SUMIFS(CAPEX!$E:$E, CAPEX!$C:$C, 'Monthly Model'!$D69, CAPEX!$B:$B, 'Monthly Model'!Q$2)*Assumptions!$G$9)</f>
        <v>0</v>
      </c>
      <c r="R69" s="35">
        <f ca="1">IF(R2&gt;EOMONTH(Assumptions!$P$9, 0),0,-SUMIFS(CAPEX!$E:$E, CAPEX!$C:$C, 'Monthly Model'!$D69, CAPEX!$B:$B, 'Monthly Model'!R$2)*Assumptions!$G$9)</f>
        <v>0</v>
      </c>
      <c r="S69" s="35">
        <f ca="1">IF(S2&gt;EOMONTH(Assumptions!$P$9, 0),0,-SUMIFS(CAPEX!$E:$E, CAPEX!$C:$C, 'Monthly Model'!$D69, CAPEX!$B:$B, 'Monthly Model'!S$2)*Assumptions!$G$9)</f>
        <v>0</v>
      </c>
      <c r="T69" s="35">
        <f ca="1">IF(T2&gt;EOMONTH(Assumptions!$P$9, 0),0,-SUMIFS(CAPEX!$E:$E, CAPEX!$C:$C, 'Monthly Model'!$D69, CAPEX!$B:$B, 'Monthly Model'!T$2)*Assumptions!$G$9)</f>
        <v>0</v>
      </c>
      <c r="U69" s="35">
        <f ca="1">IF(U2&gt;EOMONTH(Assumptions!$P$9, 0),0,-SUMIFS(CAPEX!$E:$E, CAPEX!$C:$C, 'Monthly Model'!$D69, CAPEX!$B:$B, 'Monthly Model'!U$2)*Assumptions!$G$9)</f>
        <v>0</v>
      </c>
      <c r="V69" s="35">
        <f ca="1">IF(V2&gt;EOMONTH(Assumptions!$P$9, 0),0,-SUMIFS(CAPEX!$E:$E, CAPEX!$C:$C, 'Monthly Model'!$D69, CAPEX!$B:$B, 'Monthly Model'!V$2)*Assumptions!$G$9)</f>
        <v>0</v>
      </c>
      <c r="W69" s="35">
        <f ca="1">IF(W2&gt;EOMONTH(Assumptions!$P$9, 0),0,-SUMIFS(CAPEX!$E:$E, CAPEX!$C:$C, 'Monthly Model'!$D69, CAPEX!$B:$B, 'Monthly Model'!W$2)*Assumptions!$G$9)</f>
        <v>0</v>
      </c>
      <c r="X69" s="35">
        <f ca="1">IF(X2&gt;EOMONTH(Assumptions!$P$9, 0),0,-SUMIFS(CAPEX!$E:$E, CAPEX!$C:$C, 'Monthly Model'!$D69, CAPEX!$B:$B, 'Monthly Model'!X$2)*Assumptions!$G$9)</f>
        <v>0</v>
      </c>
      <c r="Y69" s="35">
        <f ca="1">IF(Y2&gt;EOMONTH(Assumptions!$P$9, 0),0,-SUMIFS(CAPEX!$E:$E, CAPEX!$C:$C, 'Monthly Model'!$D69, CAPEX!$B:$B, 'Monthly Model'!Y$2)*Assumptions!$G$9)</f>
        <v>0</v>
      </c>
      <c r="Z69" s="35">
        <f ca="1">IF(Z2&gt;EOMONTH(Assumptions!$P$9, 0),0,-SUMIFS(CAPEX!$E:$E, CAPEX!$C:$C, 'Monthly Model'!$D69, CAPEX!$B:$B, 'Monthly Model'!Z$2)*Assumptions!$G$9)</f>
        <v>0</v>
      </c>
      <c r="AA69" s="35">
        <f ca="1">IF(AA2&gt;EOMONTH(Assumptions!$P$9, 0),0,-SUMIFS(CAPEX!$E:$E, CAPEX!$C:$C, 'Monthly Model'!$D69, CAPEX!$B:$B, 'Monthly Model'!AA$2)*Assumptions!$G$9)</f>
        <v>0</v>
      </c>
      <c r="AB69" s="35">
        <f ca="1">IF(AB2&gt;EOMONTH(Assumptions!$P$9, 0),0,-SUMIFS(CAPEX!$E:$E, CAPEX!$C:$C, 'Monthly Model'!$D69, CAPEX!$B:$B, 'Monthly Model'!AB$2)*Assumptions!$G$9)</f>
        <v>0</v>
      </c>
      <c r="AC69" s="35">
        <f ca="1">IF(AC2&gt;EOMONTH(Assumptions!$P$9, 0),0,-SUMIFS(CAPEX!$E:$E, CAPEX!$C:$C, 'Monthly Model'!$D69, CAPEX!$B:$B, 'Monthly Model'!AC$2)*Assumptions!$G$9)</f>
        <v>0</v>
      </c>
      <c r="AD69" s="35">
        <f ca="1">IF(AD2&gt;EOMONTH(Assumptions!$P$9, 0),0,-SUMIFS(CAPEX!$E:$E, CAPEX!$C:$C, 'Monthly Model'!$D69, CAPEX!$B:$B, 'Monthly Model'!AD$2)*Assumptions!$G$9)</f>
        <v>0</v>
      </c>
      <c r="AE69" s="35">
        <f ca="1">IF(AE2&gt;EOMONTH(Assumptions!$P$9, 0),0,-SUMIFS(CAPEX!$E:$E, CAPEX!$C:$C, 'Monthly Model'!$D69, CAPEX!$B:$B, 'Monthly Model'!AE$2)*Assumptions!$G$9)</f>
        <v>0</v>
      </c>
      <c r="AF69" s="35">
        <f ca="1">IF(AF2&gt;EOMONTH(Assumptions!$P$9, 0),0,-SUMIFS(CAPEX!$E:$E, CAPEX!$C:$C, 'Monthly Model'!$D69, CAPEX!$B:$B, 'Monthly Model'!AF$2)*Assumptions!$G$9)</f>
        <v>0</v>
      </c>
      <c r="AG69" s="35">
        <f ca="1">IF(AG2&gt;EOMONTH(Assumptions!$P$9, 0),0,-SUMIFS(CAPEX!$E:$E, CAPEX!$C:$C, 'Monthly Model'!$D69, CAPEX!$B:$B, 'Monthly Model'!AG$2)*Assumptions!$G$9)</f>
        <v>0</v>
      </c>
      <c r="AH69" s="35">
        <f ca="1">IF(AH2&gt;EOMONTH(Assumptions!$P$9, 0),0,-SUMIFS(CAPEX!$E:$E, CAPEX!$C:$C, 'Monthly Model'!$D69, CAPEX!$B:$B, 'Monthly Model'!AH$2)*Assumptions!$G$9)</f>
        <v>0</v>
      </c>
      <c r="AI69" s="35">
        <f ca="1">IF(AI2&gt;EOMONTH(Assumptions!$P$9, 0),0,-SUMIFS(CAPEX!$E:$E, CAPEX!$C:$C, 'Monthly Model'!$D69, CAPEX!$B:$B, 'Monthly Model'!AI$2)*Assumptions!$G$9)</f>
        <v>0</v>
      </c>
      <c r="AJ69" s="35">
        <f ca="1">IF(AJ2&gt;EOMONTH(Assumptions!$P$9, 0),0,-SUMIFS(CAPEX!$E:$E, CAPEX!$C:$C, 'Monthly Model'!$D69, CAPEX!$B:$B, 'Monthly Model'!AJ$2)*Assumptions!$G$9)</f>
        <v>0</v>
      </c>
      <c r="AK69" s="35">
        <f ca="1">IF(AK2&gt;EOMONTH(Assumptions!$P$9, 0),0,-SUMIFS(CAPEX!$E:$E, CAPEX!$C:$C, 'Monthly Model'!$D69, CAPEX!$B:$B, 'Monthly Model'!AK$2)*Assumptions!$G$9)</f>
        <v>0</v>
      </c>
      <c r="AL69" s="35">
        <f ca="1">IF(AL2&gt;EOMONTH(Assumptions!$P$9, 0),0,-SUMIFS(CAPEX!$E:$E, CAPEX!$C:$C, 'Monthly Model'!$D69, CAPEX!$B:$B, 'Monthly Model'!AL$2)*Assumptions!$G$9)</f>
        <v>0</v>
      </c>
      <c r="AM69" s="35">
        <f ca="1">IF(AM2&gt;EOMONTH(Assumptions!$P$9, 0),0,-SUMIFS(CAPEX!$E:$E, CAPEX!$C:$C, 'Monthly Model'!$D69, CAPEX!$B:$B, 'Monthly Model'!AM$2)*Assumptions!$G$9)</f>
        <v>0</v>
      </c>
      <c r="AN69" s="35">
        <f ca="1">IF(AN2&gt;EOMONTH(Assumptions!$P$9, 0),0,-SUMIFS(CAPEX!$E:$E, CAPEX!$C:$C, 'Monthly Model'!$D69, CAPEX!$B:$B, 'Monthly Model'!AN$2)*Assumptions!$G$9)</f>
        <v>0</v>
      </c>
      <c r="AO69" s="35">
        <f ca="1">IF(AO2&gt;EOMONTH(Assumptions!$P$9, 0),0,-SUMIFS(CAPEX!$E:$E, CAPEX!$C:$C, 'Monthly Model'!$D69, CAPEX!$B:$B, 'Monthly Model'!AO$2)*Assumptions!$G$9)</f>
        <v>0</v>
      </c>
      <c r="AP69" s="35">
        <f ca="1">IF(AP2&gt;EOMONTH(Assumptions!$P$9, 0),0,-SUMIFS(CAPEX!$E:$E, CAPEX!$C:$C, 'Monthly Model'!$D69, CAPEX!$B:$B, 'Monthly Model'!AP$2)*Assumptions!$G$9)</f>
        <v>0</v>
      </c>
      <c r="AQ69" s="35">
        <f ca="1">IF(AQ2&gt;EOMONTH(Assumptions!$P$9, 0),0,-SUMIFS(CAPEX!$E:$E, CAPEX!$C:$C, 'Monthly Model'!$D69, CAPEX!$B:$B, 'Monthly Model'!AQ$2)*Assumptions!$G$9)</f>
        <v>0</v>
      </c>
      <c r="AR69" s="35">
        <f ca="1">IF(AR2&gt;EOMONTH(Assumptions!$P$9, 0),0,-SUMIFS(CAPEX!$E:$E, CAPEX!$C:$C, 'Monthly Model'!$D69, CAPEX!$B:$B, 'Monthly Model'!AR$2)*Assumptions!$G$9)</f>
        <v>0</v>
      </c>
      <c r="AS69" s="35">
        <f ca="1">IF(AS2&gt;EOMONTH(Assumptions!$P$9, 0),0,-SUMIFS(CAPEX!$E:$E, CAPEX!$C:$C, 'Monthly Model'!$D69, CAPEX!$B:$B, 'Monthly Model'!AS$2)*Assumptions!$G$9)</f>
        <v>0</v>
      </c>
      <c r="AT69" s="35">
        <f ca="1">IF(AT2&gt;EOMONTH(Assumptions!$P$9, 0),0,-SUMIFS(CAPEX!$E:$E, CAPEX!$C:$C, 'Monthly Model'!$D69, CAPEX!$B:$B, 'Monthly Model'!AT$2)*Assumptions!$G$9)</f>
        <v>0</v>
      </c>
      <c r="AU69" s="35">
        <f ca="1">IF(AU2&gt;EOMONTH(Assumptions!$P$9, 0),0,-SUMIFS(CAPEX!$E:$E, CAPEX!$C:$C, 'Monthly Model'!$D69, CAPEX!$B:$B, 'Monthly Model'!AU$2)*Assumptions!$G$9)</f>
        <v>0</v>
      </c>
      <c r="AV69" s="35">
        <f ca="1">IF(AV2&gt;EOMONTH(Assumptions!$P$9, 0),0,-SUMIFS(CAPEX!$E:$E, CAPEX!$C:$C, 'Monthly Model'!$D69, CAPEX!$B:$B, 'Monthly Model'!AV$2)*Assumptions!$G$9)</f>
        <v>0</v>
      </c>
      <c r="AW69" s="35">
        <f ca="1">IF(AW2&gt;EOMONTH(Assumptions!$P$9, 0),0,-SUMIFS(CAPEX!$E:$E, CAPEX!$C:$C, 'Monthly Model'!$D69, CAPEX!$B:$B, 'Monthly Model'!AW$2)*Assumptions!$G$9)</f>
        <v>0</v>
      </c>
      <c r="AX69" s="35">
        <f ca="1">IF(AX2&gt;EOMONTH(Assumptions!$P$9, 0),0,-SUMIFS(CAPEX!$E:$E, CAPEX!$C:$C, 'Monthly Model'!$D69, CAPEX!$B:$B, 'Monthly Model'!AX$2)*Assumptions!$G$9)</f>
        <v>0</v>
      </c>
      <c r="AY69" s="35">
        <f ca="1">IF(AY2&gt;EOMONTH(Assumptions!$P$9, 0),0,-SUMIFS(CAPEX!$E:$E, CAPEX!$C:$C, 'Monthly Model'!$D69, CAPEX!$B:$B, 'Monthly Model'!AY$2)*Assumptions!$G$9)</f>
        <v>0</v>
      </c>
      <c r="AZ69" s="35">
        <f ca="1">IF(AZ2&gt;EOMONTH(Assumptions!$P$9, 0),0,-SUMIFS(CAPEX!$E:$E, CAPEX!$C:$C, 'Monthly Model'!$D69, CAPEX!$B:$B, 'Monthly Model'!AZ$2)*Assumptions!$G$9)</f>
        <v>0</v>
      </c>
      <c r="BA69" s="35">
        <f ca="1">IF(BA2&gt;EOMONTH(Assumptions!$P$9, 0),0,-SUMIFS(CAPEX!$E:$E, CAPEX!$C:$C, 'Monthly Model'!$D69, CAPEX!$B:$B, 'Monthly Model'!BA$2)*Assumptions!$G$9)</f>
        <v>0</v>
      </c>
      <c r="BB69" s="35">
        <f ca="1">IF(BB2&gt;EOMONTH(Assumptions!$P$9, 0),0,-SUMIFS(CAPEX!$E:$E, CAPEX!$C:$C, 'Monthly Model'!$D69, CAPEX!$B:$B, 'Monthly Model'!BB$2)*Assumptions!$G$9)</f>
        <v>0</v>
      </c>
      <c r="BC69" s="35">
        <f ca="1">IF(BC2&gt;EOMONTH(Assumptions!$P$9, 0),0,-SUMIFS(CAPEX!$E:$E, CAPEX!$C:$C, 'Monthly Model'!$D69, CAPEX!$B:$B, 'Monthly Model'!BC$2)*Assumptions!$G$9)</f>
        <v>0</v>
      </c>
      <c r="BD69" s="35">
        <f ca="1">IF(BD2&gt;EOMONTH(Assumptions!$P$9, 0),0,-SUMIFS(CAPEX!$E:$E, CAPEX!$C:$C, 'Monthly Model'!$D69, CAPEX!$B:$B, 'Monthly Model'!BD$2)*Assumptions!$G$9)</f>
        <v>0</v>
      </c>
      <c r="BE69" s="35">
        <f ca="1">IF(BE2&gt;EOMONTH(Assumptions!$P$9, 0),0,-SUMIFS(CAPEX!$E:$E, CAPEX!$C:$C, 'Monthly Model'!$D69, CAPEX!$B:$B, 'Monthly Model'!BE$2)*Assumptions!$G$9)</f>
        <v>0</v>
      </c>
      <c r="BF69" s="35">
        <f ca="1">IF(BF2&gt;EOMONTH(Assumptions!$P$9, 0),0,-SUMIFS(CAPEX!$E:$E, CAPEX!$C:$C, 'Monthly Model'!$D69, CAPEX!$B:$B, 'Monthly Model'!BF$2)*Assumptions!$G$9)</f>
        <v>0</v>
      </c>
      <c r="BG69" s="35">
        <f ca="1">IF(BG2&gt;EOMONTH(Assumptions!$P$9, 0),0,-SUMIFS(CAPEX!$E:$E, CAPEX!$C:$C, 'Monthly Model'!$D69, CAPEX!$B:$B, 'Monthly Model'!BG$2)*Assumptions!$G$9)</f>
        <v>0</v>
      </c>
      <c r="BH69" s="35">
        <f ca="1">IF(BH2&gt;EOMONTH(Assumptions!$P$9, 0),0,-SUMIFS(CAPEX!$E:$E, CAPEX!$C:$C, 'Monthly Model'!$D69, CAPEX!$B:$B, 'Monthly Model'!BH$2)*Assumptions!$G$9)</f>
        <v>0</v>
      </c>
      <c r="BI69" s="35">
        <f ca="1">IF(BI2&gt;EOMONTH(Assumptions!$P$9, 0),0,-SUMIFS(CAPEX!$E:$E, CAPEX!$C:$C, 'Monthly Model'!$D69, CAPEX!$B:$B, 'Monthly Model'!BI$2)*Assumptions!$G$9)</f>
        <v>0</v>
      </c>
      <c r="BJ69" s="35">
        <f ca="1">IF(BJ2&gt;EOMONTH(Assumptions!$P$9, 0),0,-SUMIFS(CAPEX!$E:$E, CAPEX!$C:$C, 'Monthly Model'!$D69, CAPEX!$B:$B, 'Monthly Model'!BJ$2)*Assumptions!$G$9)</f>
        <v>0</v>
      </c>
      <c r="BK69" s="35">
        <f ca="1">IF(BK2&gt;EOMONTH(Assumptions!$P$9, 0),0,-SUMIFS(CAPEX!$E:$E, CAPEX!$C:$C, 'Monthly Model'!$D69, CAPEX!$B:$B, 'Monthly Model'!BK$2)*Assumptions!$G$9)</f>
        <v>0</v>
      </c>
      <c r="BL69" s="35">
        <f ca="1">IF(BL2&gt;EOMONTH(Assumptions!$P$9, 0),0,-SUMIFS(CAPEX!$E:$E, CAPEX!$C:$C, 'Monthly Model'!$D69, CAPEX!$B:$B, 'Monthly Model'!BL$2)*Assumptions!$G$9)</f>
        <v>0</v>
      </c>
      <c r="BM69" s="35">
        <f ca="1">IF(BM2&gt;EOMONTH(Assumptions!$P$9, 0),0,-SUMIFS(CAPEX!$E:$E, CAPEX!$C:$C, 'Monthly Model'!$D69, CAPEX!$B:$B, 'Monthly Model'!BM$2)*Assumptions!$G$9)</f>
        <v>0</v>
      </c>
      <c r="BN69" s="35">
        <f ca="1">IF(BN2&gt;EOMONTH(Assumptions!$P$9, 0),0,-SUMIFS(CAPEX!$E:$E, CAPEX!$C:$C, 'Monthly Model'!$D69, CAPEX!$B:$B, 'Monthly Model'!BN$2)*Assumptions!$G$9)</f>
        <v>0</v>
      </c>
      <c r="BO69" s="35">
        <f ca="1">IF(BO2&gt;EOMONTH(Assumptions!$P$9, 0),0,-SUMIFS(CAPEX!$E:$E, CAPEX!$C:$C, 'Monthly Model'!$D69, CAPEX!$B:$B, 'Monthly Model'!BO$2)*Assumptions!$G$9)</f>
        <v>0</v>
      </c>
      <c r="BP69" s="35">
        <f ca="1">IF(BP2&gt;EOMONTH(Assumptions!$P$9, 0),0,-SUMIFS(CAPEX!$E:$E, CAPEX!$C:$C, 'Monthly Model'!$D69, CAPEX!$B:$B, 'Monthly Model'!BP$2)*Assumptions!$G$9)</f>
        <v>0</v>
      </c>
      <c r="BQ69" s="35">
        <f ca="1">IF(BQ2&gt;EOMONTH(Assumptions!$P$9, 0),0,-SUMIFS(CAPEX!$E:$E, CAPEX!$C:$C, 'Monthly Model'!$D69, CAPEX!$B:$B, 'Monthly Model'!BQ$2)*Assumptions!$G$9)</f>
        <v>0</v>
      </c>
      <c r="BR69" s="35">
        <f ca="1">IF(BR2&gt;EOMONTH(Assumptions!$P$9, 0),0,-SUMIFS(CAPEX!$E:$E, CAPEX!$C:$C, 'Monthly Model'!$D69, CAPEX!$B:$B, 'Monthly Model'!BR$2)*Assumptions!$G$9)</f>
        <v>0</v>
      </c>
      <c r="BS69" s="35">
        <f ca="1">IF(BS2&gt;EOMONTH(Assumptions!$P$9, 0),0,-SUMIFS(CAPEX!$E:$E, CAPEX!$C:$C, 'Monthly Model'!$D69, CAPEX!$B:$B, 'Monthly Model'!BS$2)*Assumptions!$G$9)</f>
        <v>0</v>
      </c>
      <c r="BT69" s="35">
        <f ca="1">IF(BT2&gt;EOMONTH(Assumptions!$P$9, 0),0,-SUMIFS(CAPEX!$E:$E, CAPEX!$C:$C, 'Monthly Model'!$D69, CAPEX!$B:$B, 'Monthly Model'!BT$2)*Assumptions!$G$9)</f>
        <v>0</v>
      </c>
      <c r="BU69" s="35">
        <f ca="1">IF(BU2&gt;EOMONTH(Assumptions!$P$9, 0),0,-SUMIFS(CAPEX!$E:$E, CAPEX!$C:$C, 'Monthly Model'!$D69, CAPEX!$B:$B, 'Monthly Model'!BU$2)*Assumptions!$G$9)</f>
        <v>0</v>
      </c>
      <c r="BV69" s="35">
        <f ca="1">IF(BV2&gt;EOMONTH(Assumptions!$P$9, 0),0,-SUMIFS(CAPEX!$E:$E, CAPEX!$C:$C, 'Monthly Model'!$D69, CAPEX!$B:$B, 'Monthly Model'!BV$2)*Assumptions!$G$9)</f>
        <v>0</v>
      </c>
      <c r="BW69" s="35">
        <f ca="1">IF(BW2&gt;EOMONTH(Assumptions!$P$9, 0),0,-SUMIFS(CAPEX!$E:$E, CAPEX!$C:$C, 'Monthly Model'!$D69, CAPEX!$B:$B, 'Monthly Model'!BW$2)*Assumptions!$G$9)</f>
        <v>0</v>
      </c>
      <c r="BX69" s="35">
        <f ca="1">IF(BX2&gt;EOMONTH(Assumptions!$P$9, 0),0,-SUMIFS(CAPEX!$E:$E, CAPEX!$C:$C, 'Monthly Model'!$D69, CAPEX!$B:$B, 'Monthly Model'!BX$2)*Assumptions!$G$9)</f>
        <v>0</v>
      </c>
      <c r="BY69" s="35">
        <f ca="1">IF(BY2&gt;EOMONTH(Assumptions!$P$9, 0),0,-SUMIFS(CAPEX!$E:$E, CAPEX!$C:$C, 'Monthly Model'!$D69, CAPEX!$B:$B, 'Monthly Model'!BY$2)*Assumptions!$G$9)</f>
        <v>0</v>
      </c>
      <c r="BZ69" s="35">
        <f ca="1">IF(BZ2&gt;EOMONTH(Assumptions!$P$9, 0),0,-SUMIFS(CAPEX!$E:$E, CAPEX!$C:$C, 'Monthly Model'!$D69, CAPEX!$B:$B, 'Monthly Model'!BZ$2)*Assumptions!$G$9)</f>
        <v>0</v>
      </c>
      <c r="CA69" s="35">
        <f ca="1">IF(CA2&gt;EOMONTH(Assumptions!$P$9, 0),0,-SUMIFS(CAPEX!$E:$E, CAPEX!$C:$C, 'Monthly Model'!$D69, CAPEX!$B:$B, 'Monthly Model'!CA$2)*Assumptions!$G$9)</f>
        <v>0</v>
      </c>
      <c r="CB69" s="35">
        <f ca="1">IF(CB2&gt;EOMONTH(Assumptions!$P$9, 0),0,-SUMIFS(CAPEX!$E:$E, CAPEX!$C:$C, 'Monthly Model'!$D69, CAPEX!$B:$B, 'Monthly Model'!CB$2)*Assumptions!$G$9)</f>
        <v>0</v>
      </c>
      <c r="CC69" s="35">
        <f ca="1">IF(CC2&gt;EOMONTH(Assumptions!$P$9, 0),0,-SUMIFS(CAPEX!$E:$E, CAPEX!$C:$C, 'Monthly Model'!$D69, CAPEX!$B:$B, 'Monthly Model'!CC$2)*Assumptions!$G$9)</f>
        <v>0</v>
      </c>
      <c r="CD69" s="35">
        <f ca="1">IF(CD2&gt;EOMONTH(Assumptions!$P$9, 0),0,-SUMIFS(CAPEX!$E:$E, CAPEX!$C:$C, 'Monthly Model'!$D69, CAPEX!$B:$B, 'Monthly Model'!CD$2)*Assumptions!$G$9)</f>
        <v>0</v>
      </c>
      <c r="CE69" s="35">
        <f ca="1">IF(CE2&gt;EOMONTH(Assumptions!$P$9, 0),0,-SUMIFS(CAPEX!$E:$E, CAPEX!$C:$C, 'Monthly Model'!$D69, CAPEX!$B:$B, 'Monthly Model'!CE$2)*Assumptions!$G$9)</f>
        <v>0</v>
      </c>
      <c r="CF69" s="35">
        <f ca="1">IF(CF2&gt;EOMONTH(Assumptions!$P$9, 0),0,-SUMIFS(CAPEX!$E:$E, CAPEX!$C:$C, 'Monthly Model'!$D69, CAPEX!$B:$B, 'Monthly Model'!CF$2)*Assumptions!$G$9)</f>
        <v>0</v>
      </c>
      <c r="CG69" s="35">
        <f ca="1">IF(CG2&gt;EOMONTH(Assumptions!$P$9, 0),0,-SUMIFS(CAPEX!$E:$E, CAPEX!$C:$C, 'Monthly Model'!$D69, CAPEX!$B:$B, 'Monthly Model'!CG$2)*Assumptions!$G$9)</f>
        <v>0</v>
      </c>
      <c r="CH69" s="35">
        <f ca="1">IF(CH2&gt;EOMONTH(Assumptions!$P$9, 0),0,-SUMIFS(CAPEX!$E:$E, CAPEX!$C:$C, 'Monthly Model'!$D69, CAPEX!$B:$B, 'Monthly Model'!CH$2)*Assumptions!$G$9)</f>
        <v>0</v>
      </c>
      <c r="CI69" s="35">
        <f ca="1">IF(CI2&gt;EOMONTH(Assumptions!$P$9, 0),0,-SUMIFS(CAPEX!$E:$E, CAPEX!$C:$C, 'Monthly Model'!$D69, CAPEX!$B:$B, 'Monthly Model'!CI$2)*Assumptions!$G$9)</f>
        <v>0</v>
      </c>
      <c r="CJ69" s="35">
        <f ca="1">IF(CJ2&gt;EOMONTH(Assumptions!$P$9, 0),0,-SUMIFS(CAPEX!$E:$E, CAPEX!$C:$C, 'Monthly Model'!$D69, CAPEX!$B:$B, 'Monthly Model'!CJ$2)*Assumptions!$G$9)</f>
        <v>0</v>
      </c>
      <c r="CK69" s="35">
        <f ca="1">IF(CK2&gt;EOMONTH(Assumptions!$P$9, 0),0,-SUMIFS(CAPEX!$E:$E, CAPEX!$C:$C, 'Monthly Model'!$D69, CAPEX!$B:$B, 'Monthly Model'!CK$2)*Assumptions!$G$9)</f>
        <v>0</v>
      </c>
      <c r="CL69" s="35">
        <f ca="1">IF(CL2&gt;EOMONTH(Assumptions!$P$9, 0),0,-SUMIFS(CAPEX!$E:$E, CAPEX!$C:$C, 'Monthly Model'!$D69, CAPEX!$B:$B, 'Monthly Model'!CL$2)*Assumptions!$G$9)</f>
        <v>0</v>
      </c>
      <c r="CM69" s="35">
        <f ca="1">IF(CM2&gt;EOMONTH(Assumptions!$P$9, 0),0,-SUMIFS(CAPEX!$E:$E, CAPEX!$C:$C, 'Monthly Model'!$D69, CAPEX!$B:$B, 'Monthly Model'!CM$2)*Assumptions!$G$9)</f>
        <v>0</v>
      </c>
      <c r="CN69" s="35">
        <f ca="1">IF(CN2&gt;EOMONTH(Assumptions!$P$9, 0),0,-SUMIFS(CAPEX!$E:$E, CAPEX!$C:$C, 'Monthly Model'!$D69, CAPEX!$B:$B, 'Monthly Model'!CN$2)*Assumptions!$G$9)</f>
        <v>0</v>
      </c>
      <c r="CO69" s="35">
        <f ca="1">IF(CO2&gt;EOMONTH(Assumptions!$P$9, 0),0,-SUMIFS(CAPEX!$E:$E, CAPEX!$C:$C, 'Monthly Model'!$D69, CAPEX!$B:$B, 'Monthly Model'!CO$2)*Assumptions!$G$9)</f>
        <v>0</v>
      </c>
      <c r="CP69" s="35">
        <f ca="1">IF(CP2&gt;EOMONTH(Assumptions!$P$9, 0),0,-SUMIFS(CAPEX!$E:$E, CAPEX!$C:$C, 'Monthly Model'!$D69, CAPEX!$B:$B, 'Monthly Model'!CP$2)*Assumptions!$G$9)</f>
        <v>0</v>
      </c>
      <c r="CQ69" s="35">
        <f ca="1">IF(CQ2&gt;EOMONTH(Assumptions!$P$9, 0),0,-SUMIFS(CAPEX!$E:$E, CAPEX!$C:$C, 'Monthly Model'!$D69, CAPEX!$B:$B, 'Monthly Model'!CQ$2)*Assumptions!$G$9)</f>
        <v>0</v>
      </c>
      <c r="CR69" s="35">
        <f ca="1">IF(CR2&gt;EOMONTH(Assumptions!$P$9, 0),0,-SUMIFS(CAPEX!$E:$E, CAPEX!$C:$C, 'Monthly Model'!$D69, CAPEX!$B:$B, 'Monthly Model'!CR$2)*Assumptions!$G$9)</f>
        <v>0</v>
      </c>
      <c r="CS69" s="35">
        <f ca="1">IF(CS2&gt;EOMONTH(Assumptions!$P$9, 0),0,-SUMIFS(CAPEX!$E:$E, CAPEX!$C:$C, 'Monthly Model'!$D69, CAPEX!$B:$B, 'Monthly Model'!CS$2)*Assumptions!$G$9)</f>
        <v>0</v>
      </c>
      <c r="CT69" s="35">
        <f ca="1">IF(CT2&gt;EOMONTH(Assumptions!$P$9, 0),0,-SUMIFS(CAPEX!$E:$E, CAPEX!$C:$C, 'Monthly Model'!$D69, CAPEX!$B:$B, 'Monthly Model'!CT$2)*Assumptions!$G$9)</f>
        <v>0</v>
      </c>
      <c r="CU69" s="35">
        <f ca="1">IF(CU2&gt;EOMONTH(Assumptions!$P$9, 0),0,-SUMIFS(CAPEX!$E:$E, CAPEX!$C:$C, 'Monthly Model'!$D69, CAPEX!$B:$B, 'Monthly Model'!CU$2)*Assumptions!$G$9)</f>
        <v>0</v>
      </c>
      <c r="CV69" s="35">
        <f ca="1">IF(CV2&gt;EOMONTH(Assumptions!$P$9, 0),0,-SUMIFS(CAPEX!$E:$E, CAPEX!$C:$C, 'Monthly Model'!$D69, CAPEX!$B:$B, 'Monthly Model'!CV$2)*Assumptions!$G$9)</f>
        <v>0</v>
      </c>
      <c r="CW69" s="35">
        <f ca="1">IF(CW2&gt;EOMONTH(Assumptions!$P$9, 0),0,-SUMIFS(CAPEX!$E:$E, CAPEX!$C:$C, 'Monthly Model'!$D69, CAPEX!$B:$B, 'Monthly Model'!CW$2)*Assumptions!$G$9)</f>
        <v>0</v>
      </c>
      <c r="CX69" s="35">
        <f ca="1">IF(CX2&gt;EOMONTH(Assumptions!$P$9, 0),0,-SUMIFS(CAPEX!$E:$E, CAPEX!$C:$C, 'Monthly Model'!$D69, CAPEX!$B:$B, 'Monthly Model'!CX$2)*Assumptions!$G$9)</f>
        <v>0</v>
      </c>
      <c r="CY69" s="35">
        <f ca="1">IF(CY2&gt;EOMONTH(Assumptions!$P$9, 0),0,-SUMIFS(CAPEX!$E:$E, CAPEX!$C:$C, 'Monthly Model'!$D69, CAPEX!$B:$B, 'Monthly Model'!CY$2)*Assumptions!$G$9)</f>
        <v>0</v>
      </c>
      <c r="CZ69" s="35">
        <f ca="1">IF(CZ2&gt;EOMONTH(Assumptions!$P$9, 0),0,-SUMIFS(CAPEX!$E:$E, CAPEX!$C:$C, 'Monthly Model'!$D69, CAPEX!$B:$B, 'Monthly Model'!CZ$2)*Assumptions!$G$9)</f>
        <v>0</v>
      </c>
      <c r="DA69" s="35">
        <f ca="1">IF(DA2&gt;EOMONTH(Assumptions!$P$9, 0),0,-SUMIFS(CAPEX!$E:$E, CAPEX!$C:$C, 'Monthly Model'!$D69, CAPEX!$B:$B, 'Monthly Model'!DA$2)*Assumptions!$G$9)</f>
        <v>0</v>
      </c>
      <c r="DB69" s="35">
        <f ca="1">IF(DB2&gt;EOMONTH(Assumptions!$P$9, 0),0,-SUMIFS(CAPEX!$E:$E, CAPEX!$C:$C, 'Monthly Model'!$D69, CAPEX!$B:$B, 'Monthly Model'!DB$2)*Assumptions!$G$9)</f>
        <v>0</v>
      </c>
      <c r="DC69" s="35">
        <f ca="1">IF(DC2&gt;EOMONTH(Assumptions!$P$9, 0),0,-SUMIFS(CAPEX!$E:$E, CAPEX!$C:$C, 'Monthly Model'!$D69, CAPEX!$B:$B, 'Monthly Model'!DC$2)*Assumptions!$G$9)</f>
        <v>0</v>
      </c>
      <c r="DD69" s="35">
        <f ca="1">IF(DD2&gt;EOMONTH(Assumptions!$P$9, 0),0,-SUMIFS(CAPEX!$E:$E, CAPEX!$C:$C, 'Monthly Model'!$D69, CAPEX!$B:$B, 'Monthly Model'!DD$2)*Assumptions!$G$9)</f>
        <v>0</v>
      </c>
      <c r="DE69" s="35">
        <f ca="1">IF(DE2&gt;EOMONTH(Assumptions!$P$9, 0),0,-SUMIFS(CAPEX!$E:$E, CAPEX!$C:$C, 'Monthly Model'!$D69, CAPEX!$B:$B, 'Monthly Model'!DE$2)*Assumptions!$G$9)</f>
        <v>0</v>
      </c>
      <c r="DF69" s="35">
        <f ca="1">IF(DF2&gt;EOMONTH(Assumptions!$P$9, 0),0,-SUMIFS(CAPEX!$E:$E, CAPEX!$C:$C, 'Monthly Model'!$D69, CAPEX!$B:$B, 'Monthly Model'!DF$2)*Assumptions!$G$9)</f>
        <v>0</v>
      </c>
      <c r="DG69" s="35">
        <f ca="1">IF(DG2&gt;EOMONTH(Assumptions!$P$9, 0),0,-SUMIFS(CAPEX!$E:$E, CAPEX!$C:$C, 'Monthly Model'!$D69, CAPEX!$B:$B, 'Monthly Model'!DG$2)*Assumptions!$G$9)</f>
        <v>0</v>
      </c>
      <c r="DH69" s="35">
        <f ca="1">IF(DH2&gt;EOMONTH(Assumptions!$P$9, 0),0,-SUMIFS(CAPEX!$E:$E, CAPEX!$C:$C, 'Monthly Model'!$D69, CAPEX!$B:$B, 'Monthly Model'!DH$2)*Assumptions!$G$9)</f>
        <v>0</v>
      </c>
      <c r="DI69" s="35">
        <f ca="1">IF(DI2&gt;EOMONTH(Assumptions!$P$9, 0),0,-SUMIFS(CAPEX!$E:$E, CAPEX!$C:$C, 'Monthly Model'!$D69, CAPEX!$B:$B, 'Monthly Model'!DI$2)*Assumptions!$G$9)</f>
        <v>0</v>
      </c>
      <c r="DJ69" s="35">
        <f ca="1">IF(DJ2&gt;EOMONTH(Assumptions!$P$9, 0),0,-SUMIFS(CAPEX!$E:$E, CAPEX!$C:$C, 'Monthly Model'!$D69, CAPEX!$B:$B, 'Monthly Model'!DJ$2)*Assumptions!$G$9)</f>
        <v>0</v>
      </c>
      <c r="DK69" s="35">
        <f ca="1">IF(DK2&gt;EOMONTH(Assumptions!$P$9, 0),0,-SUMIFS(CAPEX!$E:$E, CAPEX!$C:$C, 'Monthly Model'!$D69, CAPEX!$B:$B, 'Monthly Model'!DK$2)*Assumptions!$G$9)</f>
        <v>0</v>
      </c>
      <c r="DL69" s="35">
        <f ca="1">IF(DL2&gt;EOMONTH(Assumptions!$P$9, 0),0,-SUMIFS(CAPEX!$E:$E, CAPEX!$C:$C, 'Monthly Model'!$D69, CAPEX!$B:$B, 'Monthly Model'!DL$2)*Assumptions!$G$9)</f>
        <v>0</v>
      </c>
      <c r="DM69" s="35">
        <f ca="1">IF(DM2&gt;EOMONTH(Assumptions!$P$9, 0),0,-SUMIFS(CAPEX!$E:$E, CAPEX!$C:$C, 'Monthly Model'!$D69, CAPEX!$B:$B, 'Monthly Model'!DM$2)*Assumptions!$G$9)</f>
        <v>0</v>
      </c>
      <c r="DN69" s="35">
        <f ca="1">IF(DN2&gt;EOMONTH(Assumptions!$P$9, 0),0,-SUMIFS(CAPEX!$E:$E, CAPEX!$C:$C, 'Monthly Model'!$D69, CAPEX!$B:$B, 'Monthly Model'!DN$2)*Assumptions!$G$9)</f>
        <v>0</v>
      </c>
      <c r="DO69" s="35">
        <f ca="1">IF(DO2&gt;EOMONTH(Assumptions!$P$9, 0),0,-SUMIFS(CAPEX!$E:$E, CAPEX!$C:$C, 'Monthly Model'!$D69, CAPEX!$B:$B, 'Monthly Model'!DO$2)*Assumptions!$G$9)</f>
        <v>0</v>
      </c>
      <c r="DP69" s="35">
        <f ca="1">IF(DP2&gt;EOMONTH(Assumptions!$P$9, 0),0,-SUMIFS(CAPEX!$E:$E, CAPEX!$C:$C, 'Monthly Model'!$D69, CAPEX!$B:$B, 'Monthly Model'!DP$2)*Assumptions!$G$9)</f>
        <v>0</v>
      </c>
      <c r="DQ69" s="35">
        <f ca="1">IF(DQ2&gt;EOMONTH(Assumptions!$P$9, 0),0,-SUMIFS(CAPEX!$E:$E, CAPEX!$C:$C, 'Monthly Model'!$D69, CAPEX!$B:$B, 'Monthly Model'!DQ$2)*Assumptions!$G$9)</f>
        <v>0</v>
      </c>
      <c r="DR69" s="35">
        <f ca="1">IF(DR2&gt;EOMONTH(Assumptions!$P$9, 0),0,-SUMIFS(CAPEX!$E:$E, CAPEX!$C:$C, 'Monthly Model'!$D69, CAPEX!$B:$B, 'Monthly Model'!DR$2)*Assumptions!$G$9)</f>
        <v>0</v>
      </c>
      <c r="DS69" s="35">
        <f ca="1">IF(DS2&gt;EOMONTH(Assumptions!$P$9, 0),0,-SUMIFS(CAPEX!$E:$E, CAPEX!$C:$C, 'Monthly Model'!$D69, CAPEX!$B:$B, 'Monthly Model'!DS$2)*Assumptions!$G$9)</f>
        <v>0</v>
      </c>
      <c r="DT69" s="35">
        <f ca="1">IF(DT2&gt;EOMONTH(Assumptions!$P$9, 0),0,-SUMIFS(CAPEX!$E:$E, CAPEX!$C:$C, 'Monthly Model'!$D69, CAPEX!$B:$B, 'Monthly Model'!DT$2)*Assumptions!$G$9)</f>
        <v>0</v>
      </c>
      <c r="DU69" s="35">
        <f ca="1">IF(DU2&gt;EOMONTH(Assumptions!$P$9, 0),0,-SUMIFS(CAPEX!$E:$E, CAPEX!$C:$C, 'Monthly Model'!$D69, CAPEX!$B:$B, 'Monthly Model'!DU$2)*Assumptions!$G$9)</f>
        <v>0</v>
      </c>
      <c r="DV69" s="35">
        <f ca="1">IF(DV2&gt;EOMONTH(Assumptions!$P$9, 0),0,-SUMIFS(CAPEX!$E:$E, CAPEX!$C:$C, 'Monthly Model'!$D69, CAPEX!$B:$B, 'Monthly Model'!DV$2)*Assumptions!$G$9)</f>
        <v>0</v>
      </c>
      <c r="DW69" s="35">
        <f ca="1">IF(DW2&gt;EOMONTH(Assumptions!$P$9, 0),0,-SUMIFS(CAPEX!$E:$E, CAPEX!$C:$C, 'Monthly Model'!$D69, CAPEX!$B:$B, 'Monthly Model'!DW$2)*Assumptions!$G$9)</f>
        <v>0</v>
      </c>
      <c r="DX69" s="35">
        <f ca="1">IF(DX2&gt;EOMONTH(Assumptions!$P$9, 0),0,-SUMIFS(CAPEX!$E:$E, CAPEX!$C:$C, 'Monthly Model'!$D69, CAPEX!$B:$B, 'Monthly Model'!DX$2)*Assumptions!$G$9)</f>
        <v>0</v>
      </c>
      <c r="DY69" s="35">
        <f ca="1">IF(DY2&gt;EOMONTH(Assumptions!$P$9, 0),0,-SUMIFS(CAPEX!$E:$E, CAPEX!$C:$C, 'Monthly Model'!$D69, CAPEX!$B:$B, 'Monthly Model'!DY$2)*Assumptions!$G$9)</f>
        <v>0</v>
      </c>
      <c r="DZ69" s="35">
        <f ca="1">IF(DZ2&gt;EOMONTH(Assumptions!$P$9, 0),0,-SUMIFS(CAPEX!$E:$E, CAPEX!$C:$C, 'Monthly Model'!$D69, CAPEX!$B:$B, 'Monthly Model'!DZ$2)*Assumptions!$G$9)</f>
        <v>0</v>
      </c>
      <c r="EA69" s="35">
        <f ca="1">IF(EA2&gt;EOMONTH(Assumptions!$P$9, 0),0,-SUMIFS(CAPEX!$E:$E, CAPEX!$C:$C, 'Monthly Model'!$D69, CAPEX!$B:$B, 'Monthly Model'!EA$2)*Assumptions!$G$9)</f>
        <v>0</v>
      </c>
      <c r="EB69" s="35">
        <f ca="1">IF(EB2&gt;EOMONTH(Assumptions!$P$9, 0),0,-SUMIFS(CAPEX!$E:$E, CAPEX!$C:$C, 'Monthly Model'!$D69, CAPEX!$B:$B, 'Monthly Model'!EB$2)*Assumptions!$G$9)</f>
        <v>0</v>
      </c>
      <c r="EC69" s="35">
        <f ca="1">IF(EC2&gt;EOMONTH(Assumptions!$P$9, 0),0,-SUMIFS(CAPEX!$E:$E, CAPEX!$C:$C, 'Monthly Model'!$D69, CAPEX!$B:$B, 'Monthly Model'!EC$2)*Assumptions!$G$9)</f>
        <v>0</v>
      </c>
      <c r="ED69" s="35">
        <f ca="1">IF(ED2&gt;EOMONTH(Assumptions!$P$9, 0),0,-SUMIFS(CAPEX!$E:$E, CAPEX!$C:$C, 'Monthly Model'!$D69, CAPEX!$B:$B, 'Monthly Model'!ED$2)*Assumptions!$G$9)</f>
        <v>0</v>
      </c>
      <c r="EE69" s="35">
        <f ca="1">IF(EE2&gt;EOMONTH(Assumptions!$P$9, 0),0,-SUMIFS(CAPEX!$E:$E, CAPEX!$C:$C, 'Monthly Model'!$D69, CAPEX!$B:$B, 'Monthly Model'!EE$2)*Assumptions!$G$9)</f>
        <v>0</v>
      </c>
      <c r="EF69" s="35">
        <f ca="1">IF(EF2&gt;EOMONTH(Assumptions!$P$9, 0),0,-SUMIFS(CAPEX!$E:$E, CAPEX!$C:$C, 'Monthly Model'!$D69, CAPEX!$B:$B, 'Monthly Model'!EF$2)*Assumptions!$G$9)</f>
        <v>0</v>
      </c>
      <c r="EG69" s="35">
        <f ca="1">IF(EG2&gt;EOMONTH(Assumptions!$P$9, 0),0,-SUMIFS(CAPEX!$E:$E, CAPEX!$C:$C, 'Monthly Model'!$D69, CAPEX!$B:$B, 'Monthly Model'!EG$2)*Assumptions!$G$9)</f>
        <v>0</v>
      </c>
      <c r="EH69" s="35">
        <f ca="1">IF(EH2&gt;EOMONTH(Assumptions!$P$9, 0),0,-SUMIFS(CAPEX!$E:$E, CAPEX!$C:$C, 'Monthly Model'!$D69, CAPEX!$B:$B, 'Monthly Model'!EH$2)*Assumptions!$G$9)</f>
        <v>0</v>
      </c>
      <c r="EI69" s="35">
        <f ca="1">IF(EI2&gt;EOMONTH(Assumptions!$P$9, 0),0,-SUMIFS(CAPEX!$E:$E, CAPEX!$C:$C, 'Monthly Model'!$D69, CAPEX!$B:$B, 'Monthly Model'!EI$2)*Assumptions!$G$9)</f>
        <v>0</v>
      </c>
      <c r="EJ69" s="35">
        <f ca="1">IF(EJ2&gt;EOMONTH(Assumptions!$P$9, 0),0,-SUMIFS(CAPEX!$E:$E, CAPEX!$C:$C, 'Monthly Model'!$D69, CAPEX!$B:$B, 'Monthly Model'!EJ$2)*Assumptions!$G$9)</f>
        <v>0</v>
      </c>
      <c r="EK69" s="35">
        <f ca="1">IF(EK2&gt;EOMONTH(Assumptions!$P$9, 0),0,-SUMIFS(CAPEX!$E:$E, CAPEX!$C:$C, 'Monthly Model'!$D69, CAPEX!$B:$B, 'Monthly Model'!EK$2)*Assumptions!$G$9)</f>
        <v>0</v>
      </c>
      <c r="EL69" s="35">
        <f ca="1">IF(EL2&gt;EOMONTH(Assumptions!$P$9, 0),0,-SUMIFS(CAPEX!$E:$E, CAPEX!$C:$C, 'Monthly Model'!$D69, CAPEX!$B:$B, 'Monthly Model'!EL$2)*Assumptions!$G$9)</f>
        <v>0</v>
      </c>
      <c r="EM69" s="35">
        <f ca="1">IF(EM2&gt;EOMONTH(Assumptions!$P$9, 0),0,-SUMIFS(CAPEX!$E:$E, CAPEX!$C:$C, 'Monthly Model'!$D69, CAPEX!$B:$B, 'Monthly Model'!EM$2)*Assumptions!$G$9)</f>
        <v>0</v>
      </c>
      <c r="EN69" s="35">
        <f ca="1">IF(EN2&gt;EOMONTH(Assumptions!$P$9, 0),0,-SUMIFS(CAPEX!$E:$E, CAPEX!$C:$C, 'Monthly Model'!$D69, CAPEX!$B:$B, 'Monthly Model'!EN$2)*Assumptions!$G$9)</f>
        <v>0</v>
      </c>
      <c r="EO69" s="35">
        <f ca="1">IF(EO2&gt;EOMONTH(Assumptions!$P$9, 0),0,-SUMIFS(CAPEX!$E:$E, CAPEX!$C:$C, 'Monthly Model'!$D69, CAPEX!$B:$B, 'Monthly Model'!EO$2)*Assumptions!$G$9)</f>
        <v>0</v>
      </c>
      <c r="EP69" s="35">
        <f ca="1">IF(EP2&gt;EOMONTH(Assumptions!$P$9, 0),0,-SUMIFS(CAPEX!$E:$E, CAPEX!$C:$C, 'Monthly Model'!$D69, CAPEX!$B:$B, 'Monthly Model'!EP$2)*Assumptions!$G$9)</f>
        <v>0</v>
      </c>
      <c r="EQ69" s="35">
        <f ca="1">IF(EQ2&gt;EOMONTH(Assumptions!$P$9, 0),0,-SUMIFS(CAPEX!$E:$E, CAPEX!$C:$C, 'Monthly Model'!$D69, CAPEX!$B:$B, 'Monthly Model'!EQ$2)*Assumptions!$G$9)</f>
        <v>0</v>
      </c>
      <c r="ER69" s="35">
        <f ca="1">IF(ER2&gt;EOMONTH(Assumptions!$P$9, 0),0,-SUMIFS(CAPEX!$E:$E, CAPEX!$C:$C, 'Monthly Model'!$D69, CAPEX!$B:$B, 'Monthly Model'!ER$2)*Assumptions!$G$9)</f>
        <v>0</v>
      </c>
      <c r="ES69" s="35">
        <f ca="1">IF(ES2&gt;EOMONTH(Assumptions!$P$9, 0),0,-SUMIFS(CAPEX!$E:$E, CAPEX!$C:$C, 'Monthly Model'!$D69, CAPEX!$B:$B, 'Monthly Model'!ES$2)*Assumptions!$G$9)</f>
        <v>0</v>
      </c>
      <c r="ET69" s="35">
        <f ca="1">IF(ET2&gt;EOMONTH(Assumptions!$P$9, 0),0,-SUMIFS(CAPEX!$E:$E, CAPEX!$C:$C, 'Monthly Model'!$D69, CAPEX!$B:$B, 'Monthly Model'!ET$2)*Assumptions!$G$9)</f>
        <v>0</v>
      </c>
      <c r="EU69" s="35">
        <f ca="1">IF(EU2&gt;EOMONTH(Assumptions!$P$9, 0),0,-SUMIFS(CAPEX!$E:$E, CAPEX!$C:$C, 'Monthly Model'!$D69, CAPEX!$B:$B, 'Monthly Model'!EU$2)*Assumptions!$G$9)</f>
        <v>0</v>
      </c>
      <c r="EV69" s="35">
        <f ca="1">IF(EV2&gt;EOMONTH(Assumptions!$P$9, 0),0,-SUMIFS(CAPEX!$E:$E, CAPEX!$C:$C, 'Monthly Model'!$D69, CAPEX!$B:$B, 'Monthly Model'!EV$2)*Assumptions!$G$9)</f>
        <v>0</v>
      </c>
      <c r="EW69" s="35">
        <f ca="1">IF(EW2&gt;EOMONTH(Assumptions!$P$9, 0),0,-SUMIFS(CAPEX!$E:$E, CAPEX!$C:$C, 'Monthly Model'!$D69, CAPEX!$B:$B, 'Monthly Model'!EW$2)*Assumptions!$G$9)</f>
        <v>0</v>
      </c>
      <c r="EX69" s="35">
        <f ca="1">IF(EX2&gt;EOMONTH(Assumptions!$P$9, 0),0,-SUMIFS(CAPEX!$E:$E, CAPEX!$C:$C, 'Monthly Model'!$D69, CAPEX!$B:$B, 'Monthly Model'!EX$2)*Assumptions!$G$9)</f>
        <v>0</v>
      </c>
      <c r="EY69" s="35">
        <f ca="1">IF(EY2&gt;EOMONTH(Assumptions!$P$9, 0),0,-SUMIFS(CAPEX!$E:$E, CAPEX!$C:$C, 'Monthly Model'!$D69, CAPEX!$B:$B, 'Monthly Model'!EY$2)*Assumptions!$G$9)</f>
        <v>0</v>
      </c>
      <c r="EZ69" s="35">
        <f ca="1">IF(EZ2&gt;EOMONTH(Assumptions!$P$9, 0),0,-SUMIFS(CAPEX!$E:$E, CAPEX!$C:$C, 'Monthly Model'!$D69, CAPEX!$B:$B, 'Monthly Model'!EZ$2)*Assumptions!$G$9)</f>
        <v>0</v>
      </c>
      <c r="FA69" s="35">
        <f ca="1">IF(FA2&gt;EOMONTH(Assumptions!$P$9, 0),0,-SUMIFS(CAPEX!$E:$E, CAPEX!$C:$C, 'Monthly Model'!$D69, CAPEX!$B:$B, 'Monthly Model'!FA$2)*Assumptions!$G$9)</f>
        <v>0</v>
      </c>
      <c r="FB69" s="35">
        <f ca="1">IF(FB2&gt;EOMONTH(Assumptions!$P$9, 0),0,-SUMIFS(CAPEX!$E:$E, CAPEX!$C:$C, 'Monthly Model'!$D69, CAPEX!$B:$B, 'Monthly Model'!FB$2)*Assumptions!$G$9)</f>
        <v>0</v>
      </c>
      <c r="FC69" s="35">
        <f ca="1">IF(FC2&gt;EOMONTH(Assumptions!$P$9, 0),0,-SUMIFS(CAPEX!$E:$E, CAPEX!$C:$C, 'Monthly Model'!$D69, CAPEX!$B:$B, 'Monthly Model'!FC$2)*Assumptions!$G$9)</f>
        <v>0</v>
      </c>
      <c r="FD69" s="35">
        <f ca="1">IF(FD2&gt;EOMONTH(Assumptions!$P$9, 0),0,-SUMIFS(CAPEX!$E:$E, CAPEX!$C:$C, 'Monthly Model'!$D69, CAPEX!$B:$B, 'Monthly Model'!FD$2)*Assumptions!$G$9)</f>
        <v>0</v>
      </c>
      <c r="FE69" s="35">
        <f ca="1">IF(FE2&gt;EOMONTH(Assumptions!$P$9, 0),0,-SUMIFS(CAPEX!$E:$E, CAPEX!$C:$C, 'Monthly Model'!$D69, CAPEX!$B:$B, 'Monthly Model'!FE$2)*Assumptions!$G$9)</f>
        <v>0</v>
      </c>
      <c r="FF69" s="35">
        <f ca="1">IF(FF2&gt;EOMONTH(Assumptions!$P$9, 0),0,-SUMIFS(CAPEX!$E:$E, CAPEX!$C:$C, 'Monthly Model'!$D69, CAPEX!$B:$B, 'Monthly Model'!FF$2)*Assumptions!$G$9)</f>
        <v>0</v>
      </c>
      <c r="FG69" s="35">
        <f ca="1">IF(FG2&gt;EOMONTH(Assumptions!$P$9, 0),0,-SUMIFS(CAPEX!$E:$E, CAPEX!$C:$C, 'Monthly Model'!$D69, CAPEX!$B:$B, 'Monthly Model'!FG$2)*Assumptions!$G$9)</f>
        <v>0</v>
      </c>
      <c r="FH69" s="35">
        <f ca="1">IF(FH2&gt;EOMONTH(Assumptions!$P$9, 0),0,-SUMIFS(CAPEX!$E:$E, CAPEX!$C:$C, 'Monthly Model'!$D69, CAPEX!$B:$B, 'Monthly Model'!FH$2)*Assumptions!$G$9)</f>
        <v>0</v>
      </c>
      <c r="FI69" s="35">
        <f ca="1">IF(FI2&gt;EOMONTH(Assumptions!$P$9, 0),0,-SUMIFS(CAPEX!$E:$E, CAPEX!$C:$C, 'Monthly Model'!$D69, CAPEX!$B:$B, 'Monthly Model'!FI$2)*Assumptions!$G$9)</f>
        <v>0</v>
      </c>
      <c r="FJ69" s="35">
        <f ca="1">IF(FJ2&gt;EOMONTH(Assumptions!$P$9, 0),0,-SUMIFS(CAPEX!$E:$E, CAPEX!$C:$C, 'Monthly Model'!$D69, CAPEX!$B:$B, 'Monthly Model'!FJ$2)*Assumptions!$G$9)</f>
        <v>0</v>
      </c>
      <c r="FK69" s="35">
        <f ca="1">IF(FK2&gt;EOMONTH(Assumptions!$P$9, 0),0,-SUMIFS(CAPEX!$E:$E, CAPEX!$C:$C, 'Monthly Model'!$D69, CAPEX!$B:$B, 'Monthly Model'!FK$2)*Assumptions!$G$9)</f>
        <v>0</v>
      </c>
      <c r="FL69" s="35">
        <f ca="1">IF(FL2&gt;EOMONTH(Assumptions!$P$9, 0),0,-SUMIFS(CAPEX!$E:$E, CAPEX!$C:$C, 'Monthly Model'!$D69, CAPEX!$B:$B, 'Monthly Model'!FL$2)*Assumptions!$G$9)</f>
        <v>0</v>
      </c>
      <c r="FM69" s="35">
        <f ca="1">IF(FM2&gt;EOMONTH(Assumptions!$P$9, 0),0,-SUMIFS(CAPEX!$E:$E, CAPEX!$C:$C, 'Monthly Model'!$D69, CAPEX!$B:$B, 'Monthly Model'!FM$2)*Assumptions!$G$9)</f>
        <v>0</v>
      </c>
      <c r="FN69" s="35">
        <f ca="1">IF(FN2&gt;EOMONTH(Assumptions!$P$9, 0),0,-SUMIFS(CAPEX!$E:$E, CAPEX!$C:$C, 'Monthly Model'!$D69, CAPEX!$B:$B, 'Monthly Model'!FN$2)*Assumptions!$G$9)</f>
        <v>0</v>
      </c>
      <c r="FO69" s="35">
        <f ca="1">IF(FO2&gt;EOMONTH(Assumptions!$P$9, 0),0,-SUMIFS(CAPEX!$E:$E, CAPEX!$C:$C, 'Monthly Model'!$D69, CAPEX!$B:$B, 'Monthly Model'!FO$2)*Assumptions!$G$9)</f>
        <v>0</v>
      </c>
      <c r="FP69" s="35">
        <f ca="1">IF(FP2&gt;EOMONTH(Assumptions!$P$9, 0),0,-SUMIFS(CAPEX!$E:$E, CAPEX!$C:$C, 'Monthly Model'!$D69, CAPEX!$B:$B, 'Monthly Model'!FP$2)*Assumptions!$G$9)</f>
        <v>0</v>
      </c>
      <c r="FQ69" s="35">
        <f ca="1">IF(FQ2&gt;EOMONTH(Assumptions!$P$9, 0),0,-SUMIFS(CAPEX!$E:$E, CAPEX!$C:$C, 'Monthly Model'!$D69, CAPEX!$B:$B, 'Monthly Model'!FQ$2)*Assumptions!$G$9)</f>
        <v>0</v>
      </c>
      <c r="FR69" s="35">
        <f ca="1">IF(FR2&gt;EOMONTH(Assumptions!$P$9, 0),0,-SUMIFS(CAPEX!$E:$E, CAPEX!$C:$C, 'Monthly Model'!$D69, CAPEX!$B:$B, 'Monthly Model'!FR$2)*Assumptions!$G$9)</f>
        <v>0</v>
      </c>
      <c r="FS69" s="35">
        <f ca="1">IF(FS2&gt;EOMONTH(Assumptions!$P$9, 0),0,-SUMIFS(CAPEX!$E:$E, CAPEX!$C:$C, 'Monthly Model'!$D69, CAPEX!$B:$B, 'Monthly Model'!FS$2)*Assumptions!$G$9)</f>
        <v>0</v>
      </c>
      <c r="FT69" s="35">
        <f ca="1">IF(FT2&gt;EOMONTH(Assumptions!$P$9, 0),0,-SUMIFS(CAPEX!$E:$E, CAPEX!$C:$C, 'Monthly Model'!$D69, CAPEX!$B:$B, 'Monthly Model'!FT$2)*Assumptions!$G$9)</f>
        <v>0</v>
      </c>
      <c r="FU69" s="35">
        <f ca="1">IF(FU2&gt;EOMONTH(Assumptions!$P$9, 0),0,-SUMIFS(CAPEX!$E:$E, CAPEX!$C:$C, 'Monthly Model'!$D69, CAPEX!$B:$B, 'Monthly Model'!FU$2)*Assumptions!$G$9)</f>
        <v>0</v>
      </c>
      <c r="FV69" s="35">
        <f ca="1">IF(FV2&gt;EOMONTH(Assumptions!$P$9, 0),0,-SUMIFS(CAPEX!$E:$E, CAPEX!$C:$C, 'Monthly Model'!$D69, CAPEX!$B:$B, 'Monthly Model'!FV$2)*Assumptions!$G$9)</f>
        <v>0</v>
      </c>
      <c r="FW69" s="35">
        <f ca="1">IF(FW2&gt;EOMONTH(Assumptions!$P$9, 0),0,-SUMIFS(CAPEX!$E:$E, CAPEX!$C:$C, 'Monthly Model'!$D69, CAPEX!$B:$B, 'Monthly Model'!FW$2)*Assumptions!$G$9)</f>
        <v>0</v>
      </c>
      <c r="FX69" s="35">
        <f ca="1">IF(FX2&gt;EOMONTH(Assumptions!$P$9, 0),0,-SUMIFS(CAPEX!$E:$E, CAPEX!$C:$C, 'Monthly Model'!$D69, CAPEX!$B:$B, 'Monthly Model'!FX$2)*Assumptions!$G$9)</f>
        <v>0</v>
      </c>
      <c r="FY69" s="35">
        <f ca="1">IF(FY2&gt;EOMONTH(Assumptions!$P$9, 0),0,-SUMIFS(CAPEX!$E:$E, CAPEX!$C:$C, 'Monthly Model'!$D69, CAPEX!$B:$B, 'Monthly Model'!FY$2)*Assumptions!$G$9)</f>
        <v>0</v>
      </c>
      <c r="FZ69" s="35">
        <f ca="1">IF(FZ2&gt;EOMONTH(Assumptions!$P$9, 0),0,-SUMIFS(CAPEX!$E:$E, CAPEX!$C:$C, 'Monthly Model'!$D69, CAPEX!$B:$B, 'Monthly Model'!FZ$2)*Assumptions!$G$9)</f>
        <v>0</v>
      </c>
      <c r="GA69" s="35">
        <f ca="1">IF(GA2&gt;EOMONTH(Assumptions!$P$9, 0),0,-SUMIFS(CAPEX!$E:$E, CAPEX!$C:$C, 'Monthly Model'!$D69, CAPEX!$B:$B, 'Monthly Model'!GA$2)*Assumptions!$G$9)</f>
        <v>0</v>
      </c>
      <c r="GB69" s="35">
        <f ca="1">IF(GB2&gt;EOMONTH(Assumptions!$P$9, 0),0,-SUMIFS(CAPEX!$E:$E, CAPEX!$C:$C, 'Monthly Model'!$D69, CAPEX!$B:$B, 'Monthly Model'!GB$2)*Assumptions!$G$9)</f>
        <v>0</v>
      </c>
      <c r="GC69" s="35">
        <f ca="1">IF(GC2&gt;EOMONTH(Assumptions!$P$9, 0),0,-SUMIFS(CAPEX!$E:$E, CAPEX!$C:$C, 'Monthly Model'!$D69, CAPEX!$B:$B, 'Monthly Model'!GC$2)*Assumptions!$G$9)</f>
        <v>0</v>
      </c>
      <c r="GD69" s="35">
        <f ca="1">IF(GD2&gt;EOMONTH(Assumptions!$P$9, 0),0,-SUMIFS(CAPEX!$E:$E, CAPEX!$C:$C, 'Monthly Model'!$D69, CAPEX!$B:$B, 'Monthly Model'!GD$2)*Assumptions!$G$9)</f>
        <v>0</v>
      </c>
      <c r="GE69" s="35">
        <f ca="1">IF(GE2&gt;EOMONTH(Assumptions!$P$9, 0),0,-SUMIFS(CAPEX!$E:$E, CAPEX!$C:$C, 'Monthly Model'!$D69, CAPEX!$B:$B, 'Monthly Model'!GE$2)*Assumptions!$G$9)</f>
        <v>0</v>
      </c>
    </row>
    <row r="70" spans="4:187" x14ac:dyDescent="0.45">
      <c r="D70" s="72" t="s">
        <v>72</v>
      </c>
      <c r="E70" s="60"/>
      <c r="F70" s="60"/>
      <c r="G70" s="60"/>
      <c r="H70" s="69">
        <f ca="1">IF(H2&gt;EOMONTH(Assumptions!$P$9, 0),0,-SUMIFS(CAPEX!$E:$E, CAPEX!$C:$C, 'Monthly Model'!$D70, CAPEX!$B:$B, 'Monthly Model'!H$2)*Assumptions!$G$9)</f>
        <v>0</v>
      </c>
      <c r="I70" s="69">
        <f ca="1">IF(I2&gt;EOMONTH(Assumptions!$P$9, 0),0,-SUMIFS(CAPEX!$E:$E, CAPEX!$C:$C, 'Monthly Model'!$D70, CAPEX!$B:$B, 'Monthly Model'!I$2)*Assumptions!$G$9)</f>
        <v>0</v>
      </c>
      <c r="J70" s="69">
        <f ca="1">IF(J2&gt;EOMONTH(Assumptions!$P$9, 0),0,-SUMIFS(CAPEX!$E:$E, CAPEX!$C:$C, 'Monthly Model'!$D70, CAPEX!$B:$B, 'Monthly Model'!J$2)*Assumptions!$G$9)</f>
        <v>0</v>
      </c>
      <c r="K70" s="69">
        <f ca="1">IF(K2&gt;EOMONTH(Assumptions!$P$9, 0),0,-SUMIFS(CAPEX!$E:$E, CAPEX!$C:$C, 'Monthly Model'!$D70, CAPEX!$B:$B, 'Monthly Model'!K$2)*Assumptions!$G$9)</f>
        <v>0</v>
      </c>
      <c r="L70" s="69">
        <f ca="1">IF(L2&gt;EOMONTH(Assumptions!$P$9, 0),0,-SUMIFS(CAPEX!$E:$E, CAPEX!$C:$C, 'Monthly Model'!$D70, CAPEX!$B:$B, 'Monthly Model'!L$2)*Assumptions!$G$9)</f>
        <v>0</v>
      </c>
      <c r="M70" s="69">
        <f ca="1">IF(M2&gt;EOMONTH(Assumptions!$P$9, 0),0,-SUMIFS(CAPEX!$E:$E, CAPEX!$C:$C, 'Monthly Model'!$D70, CAPEX!$B:$B, 'Monthly Model'!M$2)*Assumptions!$G$9)</f>
        <v>0</v>
      </c>
      <c r="N70" s="69">
        <f ca="1">IF(N2&gt;EOMONTH(Assumptions!$P$9, 0),0,-SUMIFS(CAPEX!$E:$E, CAPEX!$C:$C, 'Monthly Model'!$D70, CAPEX!$B:$B, 'Monthly Model'!N$2)*Assumptions!$G$9)</f>
        <v>0</v>
      </c>
      <c r="O70" s="69">
        <f ca="1">IF(O2&gt;EOMONTH(Assumptions!$P$9, 0),0,-SUMIFS(CAPEX!$E:$E, CAPEX!$C:$C, 'Monthly Model'!$D70, CAPEX!$B:$B, 'Monthly Model'!O$2)*Assumptions!$G$9)</f>
        <v>0</v>
      </c>
      <c r="P70" s="69">
        <f ca="1">IF(P2&gt;EOMONTH(Assumptions!$P$9, 0),0,-SUMIFS(CAPEX!$E:$E, CAPEX!$C:$C, 'Monthly Model'!$D70, CAPEX!$B:$B, 'Monthly Model'!P$2)*Assumptions!$G$9)</f>
        <v>-60</v>
      </c>
      <c r="Q70" s="69">
        <f ca="1">IF(Q2&gt;EOMONTH(Assumptions!$P$9, 0),0,-SUMIFS(CAPEX!$E:$E, CAPEX!$C:$C, 'Monthly Model'!$D70, CAPEX!$B:$B, 'Monthly Model'!Q$2)*Assumptions!$G$9)</f>
        <v>0</v>
      </c>
      <c r="R70" s="69">
        <f ca="1">IF(R2&gt;EOMONTH(Assumptions!$P$9, 0),0,-SUMIFS(CAPEX!$E:$E, CAPEX!$C:$C, 'Monthly Model'!$D70, CAPEX!$B:$B, 'Monthly Model'!R$2)*Assumptions!$G$9)</f>
        <v>0</v>
      </c>
      <c r="S70" s="69">
        <f ca="1">IF(S2&gt;EOMONTH(Assumptions!$P$9, 0),0,-SUMIFS(CAPEX!$E:$E, CAPEX!$C:$C, 'Monthly Model'!$D70, CAPEX!$B:$B, 'Monthly Model'!S$2)*Assumptions!$G$9)</f>
        <v>0</v>
      </c>
      <c r="T70" s="69">
        <f ca="1">IF(T2&gt;EOMONTH(Assumptions!$P$9, 0),0,-SUMIFS(CAPEX!$E:$E, CAPEX!$C:$C, 'Monthly Model'!$D70, CAPEX!$B:$B, 'Monthly Model'!T$2)*Assumptions!$G$9)</f>
        <v>0</v>
      </c>
      <c r="U70" s="69">
        <f ca="1">IF(U2&gt;EOMONTH(Assumptions!$P$9, 0),0,-SUMIFS(CAPEX!$E:$E, CAPEX!$C:$C, 'Monthly Model'!$D70, CAPEX!$B:$B, 'Monthly Model'!U$2)*Assumptions!$G$9)</f>
        <v>0</v>
      </c>
      <c r="V70" s="69">
        <f ca="1">IF(V2&gt;EOMONTH(Assumptions!$P$9, 0),0,-SUMIFS(CAPEX!$E:$E, CAPEX!$C:$C, 'Monthly Model'!$D70, CAPEX!$B:$B, 'Monthly Model'!V$2)*Assumptions!$G$9)</f>
        <v>0</v>
      </c>
      <c r="W70" s="69">
        <f ca="1">IF(W2&gt;EOMONTH(Assumptions!$P$9, 0),0,-SUMIFS(CAPEX!$E:$E, CAPEX!$C:$C, 'Monthly Model'!$D70, CAPEX!$B:$B, 'Monthly Model'!W$2)*Assumptions!$G$9)</f>
        <v>0</v>
      </c>
      <c r="X70" s="69">
        <f ca="1">IF(X2&gt;EOMONTH(Assumptions!$P$9, 0),0,-SUMIFS(CAPEX!$E:$E, CAPEX!$C:$C, 'Monthly Model'!$D70, CAPEX!$B:$B, 'Monthly Model'!X$2)*Assumptions!$G$9)</f>
        <v>0</v>
      </c>
      <c r="Y70" s="69">
        <f ca="1">IF(Y2&gt;EOMONTH(Assumptions!$P$9, 0),0,-SUMIFS(CAPEX!$E:$E, CAPEX!$C:$C, 'Monthly Model'!$D70, CAPEX!$B:$B, 'Monthly Model'!Y$2)*Assumptions!$G$9)</f>
        <v>0</v>
      </c>
      <c r="Z70" s="69">
        <f ca="1">IF(Z2&gt;EOMONTH(Assumptions!$P$9, 0),0,-SUMIFS(CAPEX!$E:$E, CAPEX!$C:$C, 'Monthly Model'!$D70, CAPEX!$B:$B, 'Monthly Model'!Z$2)*Assumptions!$G$9)</f>
        <v>0</v>
      </c>
      <c r="AA70" s="69">
        <f ca="1">IF(AA2&gt;EOMONTH(Assumptions!$P$9, 0),0,-SUMIFS(CAPEX!$E:$E, CAPEX!$C:$C, 'Monthly Model'!$D70, CAPEX!$B:$B, 'Monthly Model'!AA$2)*Assumptions!$G$9)</f>
        <v>0</v>
      </c>
      <c r="AB70" s="69">
        <f ca="1">IF(AB2&gt;EOMONTH(Assumptions!$P$9, 0),0,-SUMIFS(CAPEX!$E:$E, CAPEX!$C:$C, 'Monthly Model'!$D70, CAPEX!$B:$B, 'Monthly Model'!AB$2)*Assumptions!$G$9)</f>
        <v>-100</v>
      </c>
      <c r="AC70" s="69">
        <f ca="1">IF(AC2&gt;EOMONTH(Assumptions!$P$9, 0),0,-SUMIFS(CAPEX!$E:$E, CAPEX!$C:$C, 'Monthly Model'!$D70, CAPEX!$B:$B, 'Monthly Model'!AC$2)*Assumptions!$G$9)</f>
        <v>0</v>
      </c>
      <c r="AD70" s="69">
        <f ca="1">IF(AD2&gt;EOMONTH(Assumptions!$P$9, 0),0,-SUMIFS(CAPEX!$E:$E, CAPEX!$C:$C, 'Monthly Model'!$D70, CAPEX!$B:$B, 'Monthly Model'!AD$2)*Assumptions!$G$9)</f>
        <v>0</v>
      </c>
      <c r="AE70" s="69">
        <f ca="1">IF(AE2&gt;EOMONTH(Assumptions!$P$9, 0),0,-SUMIFS(CAPEX!$E:$E, CAPEX!$C:$C, 'Monthly Model'!$D70, CAPEX!$B:$B, 'Monthly Model'!AE$2)*Assumptions!$G$9)</f>
        <v>0</v>
      </c>
      <c r="AF70" s="69">
        <f ca="1">IF(AF2&gt;EOMONTH(Assumptions!$P$9, 0),0,-SUMIFS(CAPEX!$E:$E, CAPEX!$C:$C, 'Monthly Model'!$D70, CAPEX!$B:$B, 'Monthly Model'!AF$2)*Assumptions!$G$9)</f>
        <v>0</v>
      </c>
      <c r="AG70" s="69">
        <f ca="1">IF(AG2&gt;EOMONTH(Assumptions!$P$9, 0),0,-SUMIFS(CAPEX!$E:$E, CAPEX!$C:$C, 'Monthly Model'!$D70, CAPEX!$B:$B, 'Monthly Model'!AG$2)*Assumptions!$G$9)</f>
        <v>0</v>
      </c>
      <c r="AH70" s="69">
        <f ca="1">IF(AH2&gt;EOMONTH(Assumptions!$P$9, 0),0,-SUMIFS(CAPEX!$E:$E, CAPEX!$C:$C, 'Monthly Model'!$D70, CAPEX!$B:$B, 'Monthly Model'!AH$2)*Assumptions!$G$9)</f>
        <v>0</v>
      </c>
      <c r="AI70" s="69">
        <f ca="1">IF(AI2&gt;EOMONTH(Assumptions!$P$9, 0),0,-SUMIFS(CAPEX!$E:$E, CAPEX!$C:$C, 'Monthly Model'!$D70, CAPEX!$B:$B, 'Monthly Model'!AI$2)*Assumptions!$G$9)</f>
        <v>0</v>
      </c>
      <c r="AJ70" s="69">
        <f ca="1">IF(AJ2&gt;EOMONTH(Assumptions!$P$9, 0),0,-SUMIFS(CAPEX!$E:$E, CAPEX!$C:$C, 'Monthly Model'!$D70, CAPEX!$B:$B, 'Monthly Model'!AJ$2)*Assumptions!$G$9)</f>
        <v>0</v>
      </c>
      <c r="AK70" s="69">
        <f ca="1">IF(AK2&gt;EOMONTH(Assumptions!$P$9, 0),0,-SUMIFS(CAPEX!$E:$E, CAPEX!$C:$C, 'Monthly Model'!$D70, CAPEX!$B:$B, 'Monthly Model'!AK$2)*Assumptions!$G$9)</f>
        <v>0</v>
      </c>
      <c r="AL70" s="69">
        <f ca="1">IF(AL2&gt;EOMONTH(Assumptions!$P$9, 0),0,-SUMIFS(CAPEX!$E:$E, CAPEX!$C:$C, 'Monthly Model'!$D70, CAPEX!$B:$B, 'Monthly Model'!AL$2)*Assumptions!$G$9)</f>
        <v>0</v>
      </c>
      <c r="AM70" s="69">
        <f ca="1">IF(AM2&gt;EOMONTH(Assumptions!$P$9, 0),0,-SUMIFS(CAPEX!$E:$E, CAPEX!$C:$C, 'Monthly Model'!$D70, CAPEX!$B:$B, 'Monthly Model'!AM$2)*Assumptions!$G$9)</f>
        <v>0</v>
      </c>
      <c r="AN70" s="69">
        <f ca="1">IF(AN2&gt;EOMONTH(Assumptions!$P$9, 0),0,-SUMIFS(CAPEX!$E:$E, CAPEX!$C:$C, 'Monthly Model'!$D70, CAPEX!$B:$B, 'Monthly Model'!AN$2)*Assumptions!$G$9)</f>
        <v>-100</v>
      </c>
      <c r="AO70" s="69">
        <f ca="1">IF(AO2&gt;EOMONTH(Assumptions!$P$9, 0),0,-SUMIFS(CAPEX!$E:$E, CAPEX!$C:$C, 'Monthly Model'!$D70, CAPEX!$B:$B, 'Monthly Model'!AO$2)*Assumptions!$G$9)</f>
        <v>0</v>
      </c>
      <c r="AP70" s="69">
        <f ca="1">IF(AP2&gt;EOMONTH(Assumptions!$P$9, 0),0,-SUMIFS(CAPEX!$E:$E, CAPEX!$C:$C, 'Monthly Model'!$D70, CAPEX!$B:$B, 'Monthly Model'!AP$2)*Assumptions!$G$9)</f>
        <v>0</v>
      </c>
      <c r="AQ70" s="69">
        <f ca="1">IF(AQ2&gt;EOMONTH(Assumptions!$P$9, 0),0,-SUMIFS(CAPEX!$E:$E, CAPEX!$C:$C, 'Monthly Model'!$D70, CAPEX!$B:$B, 'Monthly Model'!AQ$2)*Assumptions!$G$9)</f>
        <v>0</v>
      </c>
      <c r="AR70" s="69">
        <f ca="1">IF(AR2&gt;EOMONTH(Assumptions!$P$9, 0),0,-SUMIFS(CAPEX!$E:$E, CAPEX!$C:$C, 'Monthly Model'!$D70, CAPEX!$B:$B, 'Monthly Model'!AR$2)*Assumptions!$G$9)</f>
        <v>0</v>
      </c>
      <c r="AS70" s="69">
        <f ca="1">IF(AS2&gt;EOMONTH(Assumptions!$P$9, 0),0,-SUMIFS(CAPEX!$E:$E, CAPEX!$C:$C, 'Monthly Model'!$D70, CAPEX!$B:$B, 'Monthly Model'!AS$2)*Assumptions!$G$9)</f>
        <v>0</v>
      </c>
      <c r="AT70" s="69">
        <f ca="1">IF(AT2&gt;EOMONTH(Assumptions!$P$9, 0),0,-SUMIFS(CAPEX!$E:$E, CAPEX!$C:$C, 'Monthly Model'!$D70, CAPEX!$B:$B, 'Monthly Model'!AT$2)*Assumptions!$G$9)</f>
        <v>0</v>
      </c>
      <c r="AU70" s="69">
        <f ca="1">IF(AU2&gt;EOMONTH(Assumptions!$P$9, 0),0,-SUMIFS(CAPEX!$E:$E, CAPEX!$C:$C, 'Monthly Model'!$D70, CAPEX!$B:$B, 'Monthly Model'!AU$2)*Assumptions!$G$9)</f>
        <v>0</v>
      </c>
      <c r="AV70" s="69">
        <f ca="1">IF(AV2&gt;EOMONTH(Assumptions!$P$9, 0),0,-SUMIFS(CAPEX!$E:$E, CAPEX!$C:$C, 'Monthly Model'!$D70, CAPEX!$B:$B, 'Monthly Model'!AV$2)*Assumptions!$G$9)</f>
        <v>0</v>
      </c>
      <c r="AW70" s="69">
        <f ca="1">IF(AW2&gt;EOMONTH(Assumptions!$P$9, 0),0,-SUMIFS(CAPEX!$E:$E, CAPEX!$C:$C, 'Monthly Model'!$D70, CAPEX!$B:$B, 'Monthly Model'!AW$2)*Assumptions!$G$9)</f>
        <v>0</v>
      </c>
      <c r="AX70" s="69">
        <f ca="1">IF(AX2&gt;EOMONTH(Assumptions!$P$9, 0),0,-SUMIFS(CAPEX!$E:$E, CAPEX!$C:$C, 'Monthly Model'!$D70, CAPEX!$B:$B, 'Monthly Model'!AX$2)*Assumptions!$G$9)</f>
        <v>0</v>
      </c>
      <c r="AY70" s="69">
        <f ca="1">IF(AY2&gt;EOMONTH(Assumptions!$P$9, 0),0,-SUMIFS(CAPEX!$E:$E, CAPEX!$C:$C, 'Monthly Model'!$D70, CAPEX!$B:$B, 'Monthly Model'!AY$2)*Assumptions!$G$9)</f>
        <v>0</v>
      </c>
      <c r="AZ70" s="69">
        <f ca="1">IF(AZ2&gt;EOMONTH(Assumptions!$P$9, 0),0,-SUMIFS(CAPEX!$E:$E, CAPEX!$C:$C, 'Monthly Model'!$D70, CAPEX!$B:$B, 'Monthly Model'!AZ$2)*Assumptions!$G$9)</f>
        <v>-100</v>
      </c>
      <c r="BA70" s="69">
        <f ca="1">IF(BA2&gt;EOMONTH(Assumptions!$P$9, 0),0,-SUMIFS(CAPEX!$E:$E, CAPEX!$C:$C, 'Monthly Model'!$D70, CAPEX!$B:$B, 'Monthly Model'!BA$2)*Assumptions!$G$9)</f>
        <v>0</v>
      </c>
      <c r="BB70" s="69">
        <f ca="1">IF(BB2&gt;EOMONTH(Assumptions!$P$9, 0),0,-SUMIFS(CAPEX!$E:$E, CAPEX!$C:$C, 'Monthly Model'!$D70, CAPEX!$B:$B, 'Monthly Model'!BB$2)*Assumptions!$G$9)</f>
        <v>0</v>
      </c>
      <c r="BC70" s="69">
        <f ca="1">IF(BC2&gt;EOMONTH(Assumptions!$P$9, 0),0,-SUMIFS(CAPEX!$E:$E, CAPEX!$C:$C, 'Monthly Model'!$D70, CAPEX!$B:$B, 'Monthly Model'!BC$2)*Assumptions!$G$9)</f>
        <v>0</v>
      </c>
      <c r="BD70" s="69">
        <f ca="1">IF(BD2&gt;EOMONTH(Assumptions!$P$9, 0),0,-SUMIFS(CAPEX!$E:$E, CAPEX!$C:$C, 'Monthly Model'!$D70, CAPEX!$B:$B, 'Monthly Model'!BD$2)*Assumptions!$G$9)</f>
        <v>0</v>
      </c>
      <c r="BE70" s="69">
        <f ca="1">IF(BE2&gt;EOMONTH(Assumptions!$P$9, 0),0,-SUMIFS(CAPEX!$E:$E, CAPEX!$C:$C, 'Monthly Model'!$D70, CAPEX!$B:$B, 'Monthly Model'!BE$2)*Assumptions!$G$9)</f>
        <v>0</v>
      </c>
      <c r="BF70" s="69">
        <f ca="1">IF(BF2&gt;EOMONTH(Assumptions!$P$9, 0),0,-SUMIFS(CAPEX!$E:$E, CAPEX!$C:$C, 'Monthly Model'!$D70, CAPEX!$B:$B, 'Monthly Model'!BF$2)*Assumptions!$G$9)</f>
        <v>0</v>
      </c>
      <c r="BG70" s="69">
        <f ca="1">IF(BG2&gt;EOMONTH(Assumptions!$P$9, 0),0,-SUMIFS(CAPEX!$E:$E, CAPEX!$C:$C, 'Monthly Model'!$D70, CAPEX!$B:$B, 'Monthly Model'!BG$2)*Assumptions!$G$9)</f>
        <v>0</v>
      </c>
      <c r="BH70" s="69">
        <f ca="1">IF(BH2&gt;EOMONTH(Assumptions!$P$9, 0),0,-SUMIFS(CAPEX!$E:$E, CAPEX!$C:$C, 'Monthly Model'!$D70, CAPEX!$B:$B, 'Monthly Model'!BH$2)*Assumptions!$G$9)</f>
        <v>0</v>
      </c>
      <c r="BI70" s="69">
        <f ca="1">IF(BI2&gt;EOMONTH(Assumptions!$P$9, 0),0,-SUMIFS(CAPEX!$E:$E, CAPEX!$C:$C, 'Monthly Model'!$D70, CAPEX!$B:$B, 'Monthly Model'!BI$2)*Assumptions!$G$9)</f>
        <v>0</v>
      </c>
      <c r="BJ70" s="69">
        <f ca="1">IF(BJ2&gt;EOMONTH(Assumptions!$P$9, 0),0,-SUMIFS(CAPEX!$E:$E, CAPEX!$C:$C, 'Monthly Model'!$D70, CAPEX!$B:$B, 'Monthly Model'!BJ$2)*Assumptions!$G$9)</f>
        <v>0</v>
      </c>
      <c r="BK70" s="69">
        <f ca="1">IF(BK2&gt;EOMONTH(Assumptions!$P$9, 0),0,-SUMIFS(CAPEX!$E:$E, CAPEX!$C:$C, 'Monthly Model'!$D70, CAPEX!$B:$B, 'Monthly Model'!BK$2)*Assumptions!$G$9)</f>
        <v>0</v>
      </c>
      <c r="BL70" s="69">
        <f ca="1">IF(BL2&gt;EOMONTH(Assumptions!$P$9, 0),0,-SUMIFS(CAPEX!$E:$E, CAPEX!$C:$C, 'Monthly Model'!$D70, CAPEX!$B:$B, 'Monthly Model'!BL$2)*Assumptions!$G$9)</f>
        <v>-4000</v>
      </c>
      <c r="BM70" s="69">
        <f ca="1">IF(BM2&gt;EOMONTH(Assumptions!$P$9, 0),0,-SUMIFS(CAPEX!$E:$E, CAPEX!$C:$C, 'Monthly Model'!$D70, CAPEX!$B:$B, 'Monthly Model'!BM$2)*Assumptions!$G$9)</f>
        <v>0</v>
      </c>
      <c r="BN70" s="69">
        <f ca="1">IF(BN2&gt;EOMONTH(Assumptions!$P$9, 0),0,-SUMIFS(CAPEX!$E:$E, CAPEX!$C:$C, 'Monthly Model'!$D70, CAPEX!$B:$B, 'Monthly Model'!BN$2)*Assumptions!$G$9)</f>
        <v>0</v>
      </c>
      <c r="BO70" s="69">
        <f ca="1">IF(BO2&gt;EOMONTH(Assumptions!$P$9, 0),0,-SUMIFS(CAPEX!$E:$E, CAPEX!$C:$C, 'Monthly Model'!$D70, CAPEX!$B:$B, 'Monthly Model'!BO$2)*Assumptions!$G$9)</f>
        <v>0</v>
      </c>
      <c r="BP70" s="69">
        <f ca="1">IF(BP2&gt;EOMONTH(Assumptions!$P$9, 0),0,-SUMIFS(CAPEX!$E:$E, CAPEX!$C:$C, 'Monthly Model'!$D70, CAPEX!$B:$B, 'Monthly Model'!BP$2)*Assumptions!$G$9)</f>
        <v>0</v>
      </c>
      <c r="BQ70" s="69">
        <f ca="1">IF(BQ2&gt;EOMONTH(Assumptions!$P$9, 0),0,-SUMIFS(CAPEX!$E:$E, CAPEX!$C:$C, 'Monthly Model'!$D70, CAPEX!$B:$B, 'Monthly Model'!BQ$2)*Assumptions!$G$9)</f>
        <v>0</v>
      </c>
      <c r="BR70" s="69">
        <f ca="1">IF(BR2&gt;EOMONTH(Assumptions!$P$9, 0),0,-SUMIFS(CAPEX!$E:$E, CAPEX!$C:$C, 'Monthly Model'!$D70, CAPEX!$B:$B, 'Monthly Model'!BR$2)*Assumptions!$G$9)</f>
        <v>0</v>
      </c>
      <c r="BS70" s="69">
        <f ca="1">IF(BS2&gt;EOMONTH(Assumptions!$P$9, 0),0,-SUMIFS(CAPEX!$E:$E, CAPEX!$C:$C, 'Monthly Model'!$D70, CAPEX!$B:$B, 'Monthly Model'!BS$2)*Assumptions!$G$9)</f>
        <v>0</v>
      </c>
      <c r="BT70" s="69">
        <f ca="1">IF(BT2&gt;EOMONTH(Assumptions!$P$9, 0),0,-SUMIFS(CAPEX!$E:$E, CAPEX!$C:$C, 'Monthly Model'!$D70, CAPEX!$B:$B, 'Monthly Model'!BT$2)*Assumptions!$G$9)</f>
        <v>0</v>
      </c>
      <c r="BU70" s="69">
        <f ca="1">IF(BU2&gt;EOMONTH(Assumptions!$P$9, 0),0,-SUMIFS(CAPEX!$E:$E, CAPEX!$C:$C, 'Monthly Model'!$D70, CAPEX!$B:$B, 'Monthly Model'!BU$2)*Assumptions!$G$9)</f>
        <v>0</v>
      </c>
      <c r="BV70" s="69">
        <f ca="1">IF(BV2&gt;EOMONTH(Assumptions!$P$9, 0),0,-SUMIFS(CAPEX!$E:$E, CAPEX!$C:$C, 'Monthly Model'!$D70, CAPEX!$B:$B, 'Monthly Model'!BV$2)*Assumptions!$G$9)</f>
        <v>0</v>
      </c>
      <c r="BW70" s="69">
        <f ca="1">IF(BW2&gt;EOMONTH(Assumptions!$P$9, 0),0,-SUMIFS(CAPEX!$E:$E, CAPEX!$C:$C, 'Monthly Model'!$D70, CAPEX!$B:$B, 'Monthly Model'!BW$2)*Assumptions!$G$9)</f>
        <v>0</v>
      </c>
      <c r="BX70" s="69">
        <f ca="1">IF(BX2&gt;EOMONTH(Assumptions!$P$9, 0),0,-SUMIFS(CAPEX!$E:$E, CAPEX!$C:$C, 'Monthly Model'!$D70, CAPEX!$B:$B, 'Monthly Model'!BX$2)*Assumptions!$G$9)</f>
        <v>-100</v>
      </c>
      <c r="BY70" s="69">
        <f ca="1">IF(BY2&gt;EOMONTH(Assumptions!$P$9, 0),0,-SUMIFS(CAPEX!$E:$E, CAPEX!$C:$C, 'Monthly Model'!$D70, CAPEX!$B:$B, 'Monthly Model'!BY$2)*Assumptions!$G$9)</f>
        <v>0</v>
      </c>
      <c r="BZ70" s="69">
        <f ca="1">IF(BZ2&gt;EOMONTH(Assumptions!$P$9, 0),0,-SUMIFS(CAPEX!$E:$E, CAPEX!$C:$C, 'Monthly Model'!$D70, CAPEX!$B:$B, 'Monthly Model'!BZ$2)*Assumptions!$G$9)</f>
        <v>0</v>
      </c>
      <c r="CA70" s="69">
        <f ca="1">IF(CA2&gt;EOMONTH(Assumptions!$P$9, 0),0,-SUMIFS(CAPEX!$E:$E, CAPEX!$C:$C, 'Monthly Model'!$D70, CAPEX!$B:$B, 'Monthly Model'!CA$2)*Assumptions!$G$9)</f>
        <v>0</v>
      </c>
      <c r="CB70" s="69">
        <f ca="1">IF(CB2&gt;EOMONTH(Assumptions!$P$9, 0),0,-SUMIFS(CAPEX!$E:$E, CAPEX!$C:$C, 'Monthly Model'!$D70, CAPEX!$B:$B, 'Monthly Model'!CB$2)*Assumptions!$G$9)</f>
        <v>0</v>
      </c>
      <c r="CC70" s="69">
        <f ca="1">IF(CC2&gt;EOMONTH(Assumptions!$P$9, 0),0,-SUMIFS(CAPEX!$E:$E, CAPEX!$C:$C, 'Monthly Model'!$D70, CAPEX!$B:$B, 'Monthly Model'!CC$2)*Assumptions!$G$9)</f>
        <v>0</v>
      </c>
      <c r="CD70" s="69">
        <f ca="1">IF(CD2&gt;EOMONTH(Assumptions!$P$9, 0),0,-SUMIFS(CAPEX!$E:$E, CAPEX!$C:$C, 'Monthly Model'!$D70, CAPEX!$B:$B, 'Monthly Model'!CD$2)*Assumptions!$G$9)</f>
        <v>0</v>
      </c>
      <c r="CE70" s="69">
        <f ca="1">IF(CE2&gt;EOMONTH(Assumptions!$P$9, 0),0,-SUMIFS(CAPEX!$E:$E, CAPEX!$C:$C, 'Monthly Model'!$D70, CAPEX!$B:$B, 'Monthly Model'!CE$2)*Assumptions!$G$9)</f>
        <v>0</v>
      </c>
      <c r="CF70" s="69">
        <f ca="1">IF(CF2&gt;EOMONTH(Assumptions!$P$9, 0),0,-SUMIFS(CAPEX!$E:$E, CAPEX!$C:$C, 'Monthly Model'!$D70, CAPEX!$B:$B, 'Monthly Model'!CF$2)*Assumptions!$G$9)</f>
        <v>0</v>
      </c>
      <c r="CG70" s="69">
        <f ca="1">IF(CG2&gt;EOMONTH(Assumptions!$P$9, 0),0,-SUMIFS(CAPEX!$E:$E, CAPEX!$C:$C, 'Monthly Model'!$D70, CAPEX!$B:$B, 'Monthly Model'!CG$2)*Assumptions!$G$9)</f>
        <v>0</v>
      </c>
      <c r="CH70" s="69">
        <f ca="1">IF(CH2&gt;EOMONTH(Assumptions!$P$9, 0),0,-SUMIFS(CAPEX!$E:$E, CAPEX!$C:$C, 'Monthly Model'!$D70, CAPEX!$B:$B, 'Monthly Model'!CH$2)*Assumptions!$G$9)</f>
        <v>0</v>
      </c>
      <c r="CI70" s="69">
        <f ca="1">IF(CI2&gt;EOMONTH(Assumptions!$P$9, 0),0,-SUMIFS(CAPEX!$E:$E, CAPEX!$C:$C, 'Monthly Model'!$D70, CAPEX!$B:$B, 'Monthly Model'!CI$2)*Assumptions!$G$9)</f>
        <v>0</v>
      </c>
      <c r="CJ70" s="69">
        <f ca="1">IF(CJ2&gt;EOMONTH(Assumptions!$P$9, 0),0,-SUMIFS(CAPEX!$E:$E, CAPEX!$C:$C, 'Monthly Model'!$D70, CAPEX!$B:$B, 'Monthly Model'!CJ$2)*Assumptions!$G$9)</f>
        <v>-100</v>
      </c>
      <c r="CK70" s="69">
        <f ca="1">IF(CK2&gt;EOMONTH(Assumptions!$P$9, 0),0,-SUMIFS(CAPEX!$E:$E, CAPEX!$C:$C, 'Monthly Model'!$D70, CAPEX!$B:$B, 'Monthly Model'!CK$2)*Assumptions!$G$9)</f>
        <v>0</v>
      </c>
      <c r="CL70" s="69">
        <f ca="1">IF(CL2&gt;EOMONTH(Assumptions!$P$9, 0),0,-SUMIFS(CAPEX!$E:$E, CAPEX!$C:$C, 'Monthly Model'!$D70, CAPEX!$B:$B, 'Monthly Model'!CL$2)*Assumptions!$G$9)</f>
        <v>0</v>
      </c>
      <c r="CM70" s="69">
        <f ca="1">IF(CM2&gt;EOMONTH(Assumptions!$P$9, 0),0,-SUMIFS(CAPEX!$E:$E, CAPEX!$C:$C, 'Monthly Model'!$D70, CAPEX!$B:$B, 'Monthly Model'!CM$2)*Assumptions!$G$9)</f>
        <v>0</v>
      </c>
      <c r="CN70" s="69">
        <f ca="1">IF(CN2&gt;EOMONTH(Assumptions!$P$9, 0),0,-SUMIFS(CAPEX!$E:$E, CAPEX!$C:$C, 'Monthly Model'!$D70, CAPEX!$B:$B, 'Monthly Model'!CN$2)*Assumptions!$G$9)</f>
        <v>0</v>
      </c>
      <c r="CO70" s="69">
        <f ca="1">IF(CO2&gt;EOMONTH(Assumptions!$P$9, 0),0,-SUMIFS(CAPEX!$E:$E, CAPEX!$C:$C, 'Monthly Model'!$D70, CAPEX!$B:$B, 'Monthly Model'!CO$2)*Assumptions!$G$9)</f>
        <v>0</v>
      </c>
      <c r="CP70" s="69">
        <f ca="1">IF(CP2&gt;EOMONTH(Assumptions!$P$9, 0),0,-SUMIFS(CAPEX!$E:$E, CAPEX!$C:$C, 'Monthly Model'!$D70, CAPEX!$B:$B, 'Monthly Model'!CP$2)*Assumptions!$G$9)</f>
        <v>0</v>
      </c>
      <c r="CQ70" s="69">
        <f ca="1">IF(CQ2&gt;EOMONTH(Assumptions!$P$9, 0),0,-SUMIFS(CAPEX!$E:$E, CAPEX!$C:$C, 'Monthly Model'!$D70, CAPEX!$B:$B, 'Monthly Model'!CQ$2)*Assumptions!$G$9)</f>
        <v>0</v>
      </c>
      <c r="CR70" s="69">
        <f ca="1">IF(CR2&gt;EOMONTH(Assumptions!$P$9, 0),0,-SUMIFS(CAPEX!$E:$E, CAPEX!$C:$C, 'Monthly Model'!$D70, CAPEX!$B:$B, 'Monthly Model'!CR$2)*Assumptions!$G$9)</f>
        <v>0</v>
      </c>
      <c r="CS70" s="69">
        <f ca="1">IF(CS2&gt;EOMONTH(Assumptions!$P$9, 0),0,-SUMIFS(CAPEX!$E:$E, CAPEX!$C:$C, 'Monthly Model'!$D70, CAPEX!$B:$B, 'Monthly Model'!CS$2)*Assumptions!$G$9)</f>
        <v>0</v>
      </c>
      <c r="CT70" s="69">
        <f ca="1">IF(CT2&gt;EOMONTH(Assumptions!$P$9, 0),0,-SUMIFS(CAPEX!$E:$E, CAPEX!$C:$C, 'Monthly Model'!$D70, CAPEX!$B:$B, 'Monthly Model'!CT$2)*Assumptions!$G$9)</f>
        <v>0</v>
      </c>
      <c r="CU70" s="69">
        <f ca="1">IF(CU2&gt;EOMONTH(Assumptions!$P$9, 0),0,-SUMIFS(CAPEX!$E:$E, CAPEX!$C:$C, 'Monthly Model'!$D70, CAPEX!$B:$B, 'Monthly Model'!CU$2)*Assumptions!$G$9)</f>
        <v>0</v>
      </c>
      <c r="CV70" s="69">
        <f ca="1">IF(CV2&gt;EOMONTH(Assumptions!$P$9, 0),0,-SUMIFS(CAPEX!$E:$E, CAPEX!$C:$C, 'Monthly Model'!$D70, CAPEX!$B:$B, 'Monthly Model'!CV$2)*Assumptions!$G$9)</f>
        <v>-100</v>
      </c>
      <c r="CW70" s="69">
        <f ca="1">IF(CW2&gt;EOMONTH(Assumptions!$P$9, 0),0,-SUMIFS(CAPEX!$E:$E, CAPEX!$C:$C, 'Monthly Model'!$D70, CAPEX!$B:$B, 'Monthly Model'!CW$2)*Assumptions!$G$9)</f>
        <v>0</v>
      </c>
      <c r="CX70" s="69">
        <f ca="1">IF(CX2&gt;EOMONTH(Assumptions!$P$9, 0),0,-SUMIFS(CAPEX!$E:$E, CAPEX!$C:$C, 'Monthly Model'!$D70, CAPEX!$B:$B, 'Monthly Model'!CX$2)*Assumptions!$G$9)</f>
        <v>0</v>
      </c>
      <c r="CY70" s="69">
        <f ca="1">IF(CY2&gt;EOMONTH(Assumptions!$P$9, 0),0,-SUMIFS(CAPEX!$E:$E, CAPEX!$C:$C, 'Monthly Model'!$D70, CAPEX!$B:$B, 'Monthly Model'!CY$2)*Assumptions!$G$9)</f>
        <v>0</v>
      </c>
      <c r="CZ70" s="69">
        <f ca="1">IF(CZ2&gt;EOMONTH(Assumptions!$P$9, 0),0,-SUMIFS(CAPEX!$E:$E, CAPEX!$C:$C, 'Monthly Model'!$D70, CAPEX!$B:$B, 'Monthly Model'!CZ$2)*Assumptions!$G$9)</f>
        <v>0</v>
      </c>
      <c r="DA70" s="69">
        <f ca="1">IF(DA2&gt;EOMONTH(Assumptions!$P$9, 0),0,-SUMIFS(CAPEX!$E:$E, CAPEX!$C:$C, 'Monthly Model'!$D70, CAPEX!$B:$B, 'Monthly Model'!DA$2)*Assumptions!$G$9)</f>
        <v>0</v>
      </c>
      <c r="DB70" s="69">
        <f ca="1">IF(DB2&gt;EOMONTH(Assumptions!$P$9, 0),0,-SUMIFS(CAPEX!$E:$E, CAPEX!$C:$C, 'Monthly Model'!$D70, CAPEX!$B:$B, 'Monthly Model'!DB$2)*Assumptions!$G$9)</f>
        <v>0</v>
      </c>
      <c r="DC70" s="69">
        <f ca="1">IF(DC2&gt;EOMONTH(Assumptions!$P$9, 0),0,-SUMIFS(CAPEX!$E:$E, CAPEX!$C:$C, 'Monthly Model'!$D70, CAPEX!$B:$B, 'Monthly Model'!DC$2)*Assumptions!$G$9)</f>
        <v>0</v>
      </c>
      <c r="DD70" s="69">
        <f ca="1">IF(DD2&gt;EOMONTH(Assumptions!$P$9, 0),0,-SUMIFS(CAPEX!$E:$E, CAPEX!$C:$C, 'Monthly Model'!$D70, CAPEX!$B:$B, 'Monthly Model'!DD$2)*Assumptions!$G$9)</f>
        <v>0</v>
      </c>
      <c r="DE70" s="69">
        <f ca="1">IF(DE2&gt;EOMONTH(Assumptions!$P$9, 0),0,-SUMIFS(CAPEX!$E:$E, CAPEX!$C:$C, 'Monthly Model'!$D70, CAPEX!$B:$B, 'Monthly Model'!DE$2)*Assumptions!$G$9)</f>
        <v>0</v>
      </c>
      <c r="DF70" s="69">
        <f ca="1">IF(DF2&gt;EOMONTH(Assumptions!$P$9, 0),0,-SUMIFS(CAPEX!$E:$E, CAPEX!$C:$C, 'Monthly Model'!$D70, CAPEX!$B:$B, 'Monthly Model'!DF$2)*Assumptions!$G$9)</f>
        <v>0</v>
      </c>
      <c r="DG70" s="69">
        <f ca="1">IF(DG2&gt;EOMONTH(Assumptions!$P$9, 0),0,-SUMIFS(CAPEX!$E:$E, CAPEX!$C:$C, 'Monthly Model'!$D70, CAPEX!$B:$B, 'Monthly Model'!DG$2)*Assumptions!$G$9)</f>
        <v>0</v>
      </c>
      <c r="DH70" s="69">
        <f ca="1">IF(DH2&gt;EOMONTH(Assumptions!$P$9, 0),0,-SUMIFS(CAPEX!$E:$E, CAPEX!$C:$C, 'Monthly Model'!$D70, CAPEX!$B:$B, 'Monthly Model'!DH$2)*Assumptions!$G$9)</f>
        <v>-100</v>
      </c>
      <c r="DI70" s="69">
        <f ca="1">IF(DI2&gt;EOMONTH(Assumptions!$P$9, 0),0,-SUMIFS(CAPEX!$E:$E, CAPEX!$C:$C, 'Monthly Model'!$D70, CAPEX!$B:$B, 'Monthly Model'!DI$2)*Assumptions!$G$9)</f>
        <v>0</v>
      </c>
      <c r="DJ70" s="69">
        <f ca="1">IF(DJ2&gt;EOMONTH(Assumptions!$P$9, 0),0,-SUMIFS(CAPEX!$E:$E, CAPEX!$C:$C, 'Monthly Model'!$D70, CAPEX!$B:$B, 'Monthly Model'!DJ$2)*Assumptions!$G$9)</f>
        <v>0</v>
      </c>
      <c r="DK70" s="69">
        <f ca="1">IF(DK2&gt;EOMONTH(Assumptions!$P$9, 0),0,-SUMIFS(CAPEX!$E:$E, CAPEX!$C:$C, 'Monthly Model'!$D70, CAPEX!$B:$B, 'Monthly Model'!DK$2)*Assumptions!$G$9)</f>
        <v>0</v>
      </c>
      <c r="DL70" s="69">
        <f ca="1">IF(DL2&gt;EOMONTH(Assumptions!$P$9, 0),0,-SUMIFS(CAPEX!$E:$E, CAPEX!$C:$C, 'Monthly Model'!$D70, CAPEX!$B:$B, 'Monthly Model'!DL$2)*Assumptions!$G$9)</f>
        <v>0</v>
      </c>
      <c r="DM70" s="69">
        <f ca="1">IF(DM2&gt;EOMONTH(Assumptions!$P$9, 0),0,-SUMIFS(CAPEX!$E:$E, CAPEX!$C:$C, 'Monthly Model'!$D70, CAPEX!$B:$B, 'Monthly Model'!DM$2)*Assumptions!$G$9)</f>
        <v>0</v>
      </c>
      <c r="DN70" s="69">
        <f ca="1">IF(DN2&gt;EOMONTH(Assumptions!$P$9, 0),0,-SUMIFS(CAPEX!$E:$E, CAPEX!$C:$C, 'Monthly Model'!$D70, CAPEX!$B:$B, 'Monthly Model'!DN$2)*Assumptions!$G$9)</f>
        <v>0</v>
      </c>
      <c r="DO70" s="69">
        <f ca="1">IF(DO2&gt;EOMONTH(Assumptions!$P$9, 0),0,-SUMIFS(CAPEX!$E:$E, CAPEX!$C:$C, 'Monthly Model'!$D70, CAPEX!$B:$B, 'Monthly Model'!DO$2)*Assumptions!$G$9)</f>
        <v>0</v>
      </c>
      <c r="DP70" s="69">
        <f ca="1">IF(DP2&gt;EOMONTH(Assumptions!$P$9, 0),0,-SUMIFS(CAPEX!$E:$E, CAPEX!$C:$C, 'Monthly Model'!$D70, CAPEX!$B:$B, 'Monthly Model'!DP$2)*Assumptions!$G$9)</f>
        <v>0</v>
      </c>
      <c r="DQ70" s="69">
        <f ca="1">IF(DQ2&gt;EOMONTH(Assumptions!$P$9, 0),0,-SUMIFS(CAPEX!$E:$E, CAPEX!$C:$C, 'Monthly Model'!$D70, CAPEX!$B:$B, 'Monthly Model'!DQ$2)*Assumptions!$G$9)</f>
        <v>0</v>
      </c>
      <c r="DR70" s="69">
        <f ca="1">IF(DR2&gt;EOMONTH(Assumptions!$P$9, 0),0,-SUMIFS(CAPEX!$E:$E, CAPEX!$C:$C, 'Monthly Model'!$D70, CAPEX!$B:$B, 'Monthly Model'!DR$2)*Assumptions!$G$9)</f>
        <v>0</v>
      </c>
      <c r="DS70" s="69">
        <f ca="1">IF(DS2&gt;EOMONTH(Assumptions!$P$9, 0),0,-SUMIFS(CAPEX!$E:$E, CAPEX!$C:$C, 'Monthly Model'!$D70, CAPEX!$B:$B, 'Monthly Model'!DS$2)*Assumptions!$G$9)</f>
        <v>0</v>
      </c>
      <c r="DT70" s="69">
        <f ca="1">IF(DT2&gt;EOMONTH(Assumptions!$P$9, 0),0,-SUMIFS(CAPEX!$E:$E, CAPEX!$C:$C, 'Monthly Model'!$D70, CAPEX!$B:$B, 'Monthly Model'!DT$2)*Assumptions!$G$9)</f>
        <v>-100</v>
      </c>
      <c r="DU70" s="69">
        <f ca="1">IF(DU2&gt;EOMONTH(Assumptions!$P$9, 0),0,-SUMIFS(CAPEX!$E:$E, CAPEX!$C:$C, 'Monthly Model'!$D70, CAPEX!$B:$B, 'Monthly Model'!DU$2)*Assumptions!$G$9)</f>
        <v>0</v>
      </c>
      <c r="DV70" s="69">
        <f ca="1">IF(DV2&gt;EOMONTH(Assumptions!$P$9, 0),0,-SUMIFS(CAPEX!$E:$E, CAPEX!$C:$C, 'Monthly Model'!$D70, CAPEX!$B:$B, 'Monthly Model'!DV$2)*Assumptions!$G$9)</f>
        <v>0</v>
      </c>
      <c r="DW70" s="69">
        <f ca="1">IF(DW2&gt;EOMONTH(Assumptions!$P$9, 0),0,-SUMIFS(CAPEX!$E:$E, CAPEX!$C:$C, 'Monthly Model'!$D70, CAPEX!$B:$B, 'Monthly Model'!DW$2)*Assumptions!$G$9)</f>
        <v>0</v>
      </c>
      <c r="DX70" s="69">
        <f ca="1">IF(DX2&gt;EOMONTH(Assumptions!$P$9, 0),0,-SUMIFS(CAPEX!$E:$E, CAPEX!$C:$C, 'Monthly Model'!$D70, CAPEX!$B:$B, 'Monthly Model'!DX$2)*Assumptions!$G$9)</f>
        <v>0</v>
      </c>
      <c r="DY70" s="69">
        <f ca="1">IF(DY2&gt;EOMONTH(Assumptions!$P$9, 0),0,-SUMIFS(CAPEX!$E:$E, CAPEX!$C:$C, 'Monthly Model'!$D70, CAPEX!$B:$B, 'Monthly Model'!DY$2)*Assumptions!$G$9)</f>
        <v>0</v>
      </c>
      <c r="DZ70" s="69">
        <f ca="1">IF(DZ2&gt;EOMONTH(Assumptions!$P$9, 0),0,-SUMIFS(CAPEX!$E:$E, CAPEX!$C:$C, 'Monthly Model'!$D70, CAPEX!$B:$B, 'Monthly Model'!DZ$2)*Assumptions!$G$9)</f>
        <v>0</v>
      </c>
      <c r="EA70" s="69">
        <f ca="1">IF(EA2&gt;EOMONTH(Assumptions!$P$9, 0),0,-SUMIFS(CAPEX!$E:$E, CAPEX!$C:$C, 'Monthly Model'!$D70, CAPEX!$B:$B, 'Monthly Model'!EA$2)*Assumptions!$G$9)</f>
        <v>0</v>
      </c>
      <c r="EB70" s="69">
        <f ca="1">IF(EB2&gt;EOMONTH(Assumptions!$P$9, 0),0,-SUMIFS(CAPEX!$E:$E, CAPEX!$C:$C, 'Monthly Model'!$D70, CAPEX!$B:$B, 'Monthly Model'!EB$2)*Assumptions!$G$9)</f>
        <v>0</v>
      </c>
      <c r="EC70" s="69">
        <f ca="1">IF(EC2&gt;EOMONTH(Assumptions!$P$9, 0),0,-SUMIFS(CAPEX!$E:$E, CAPEX!$C:$C, 'Monthly Model'!$D70, CAPEX!$B:$B, 'Monthly Model'!EC$2)*Assumptions!$G$9)</f>
        <v>0</v>
      </c>
      <c r="ED70" s="69">
        <f ca="1">IF(ED2&gt;EOMONTH(Assumptions!$P$9, 0),0,-SUMIFS(CAPEX!$E:$E, CAPEX!$C:$C, 'Monthly Model'!$D70, CAPEX!$B:$B, 'Monthly Model'!ED$2)*Assumptions!$G$9)</f>
        <v>0</v>
      </c>
      <c r="EE70" s="69">
        <f ca="1">IF(EE2&gt;EOMONTH(Assumptions!$P$9, 0),0,-SUMIFS(CAPEX!$E:$E, CAPEX!$C:$C, 'Monthly Model'!$D70, CAPEX!$B:$B, 'Monthly Model'!EE$2)*Assumptions!$G$9)</f>
        <v>0</v>
      </c>
      <c r="EF70" s="69">
        <f ca="1">IF(EF2&gt;EOMONTH(Assumptions!$P$9, 0),0,-SUMIFS(CAPEX!$E:$E, CAPEX!$C:$C, 'Monthly Model'!$D70, CAPEX!$B:$B, 'Monthly Model'!EF$2)*Assumptions!$G$9)</f>
        <v>-100</v>
      </c>
      <c r="EG70" s="69">
        <f ca="1">IF(EG2&gt;EOMONTH(Assumptions!$P$9, 0),0,-SUMIFS(CAPEX!$E:$E, CAPEX!$C:$C, 'Monthly Model'!$D70, CAPEX!$B:$B, 'Monthly Model'!EG$2)*Assumptions!$G$9)</f>
        <v>0</v>
      </c>
      <c r="EH70" s="69">
        <f ca="1">IF(EH2&gt;EOMONTH(Assumptions!$P$9, 0),0,-SUMIFS(CAPEX!$E:$E, CAPEX!$C:$C, 'Monthly Model'!$D70, CAPEX!$B:$B, 'Monthly Model'!EH$2)*Assumptions!$G$9)</f>
        <v>0</v>
      </c>
      <c r="EI70" s="69">
        <f ca="1">IF(EI2&gt;EOMONTH(Assumptions!$P$9, 0),0,-SUMIFS(CAPEX!$E:$E, CAPEX!$C:$C, 'Monthly Model'!$D70, CAPEX!$B:$B, 'Monthly Model'!EI$2)*Assumptions!$G$9)</f>
        <v>0</v>
      </c>
      <c r="EJ70" s="69">
        <f ca="1">IF(EJ2&gt;EOMONTH(Assumptions!$P$9, 0),0,-SUMIFS(CAPEX!$E:$E, CAPEX!$C:$C, 'Monthly Model'!$D70, CAPEX!$B:$B, 'Monthly Model'!EJ$2)*Assumptions!$G$9)</f>
        <v>0</v>
      </c>
      <c r="EK70" s="69">
        <f ca="1">IF(EK2&gt;EOMONTH(Assumptions!$P$9, 0),0,-SUMIFS(CAPEX!$E:$E, CAPEX!$C:$C, 'Monthly Model'!$D70, CAPEX!$B:$B, 'Monthly Model'!EK$2)*Assumptions!$G$9)</f>
        <v>0</v>
      </c>
      <c r="EL70" s="69">
        <f ca="1">IF(EL2&gt;EOMONTH(Assumptions!$P$9, 0),0,-SUMIFS(CAPEX!$E:$E, CAPEX!$C:$C, 'Monthly Model'!$D70, CAPEX!$B:$B, 'Monthly Model'!EL$2)*Assumptions!$G$9)</f>
        <v>0</v>
      </c>
      <c r="EM70" s="69">
        <f ca="1">IF(EM2&gt;EOMONTH(Assumptions!$P$9, 0),0,-SUMIFS(CAPEX!$E:$E, CAPEX!$C:$C, 'Monthly Model'!$D70, CAPEX!$B:$B, 'Monthly Model'!EM$2)*Assumptions!$G$9)</f>
        <v>0</v>
      </c>
      <c r="EN70" s="69">
        <f ca="1">IF(EN2&gt;EOMONTH(Assumptions!$P$9, 0),0,-SUMIFS(CAPEX!$E:$E, CAPEX!$C:$C, 'Monthly Model'!$D70, CAPEX!$B:$B, 'Monthly Model'!EN$2)*Assumptions!$G$9)</f>
        <v>0</v>
      </c>
      <c r="EO70" s="69">
        <f ca="1">IF(EO2&gt;EOMONTH(Assumptions!$P$9, 0),0,-SUMIFS(CAPEX!$E:$E, CAPEX!$C:$C, 'Monthly Model'!$D70, CAPEX!$B:$B, 'Monthly Model'!EO$2)*Assumptions!$G$9)</f>
        <v>0</v>
      </c>
      <c r="EP70" s="69">
        <f ca="1">IF(EP2&gt;EOMONTH(Assumptions!$P$9, 0),0,-SUMIFS(CAPEX!$E:$E, CAPEX!$C:$C, 'Monthly Model'!$D70, CAPEX!$B:$B, 'Monthly Model'!EP$2)*Assumptions!$G$9)</f>
        <v>0</v>
      </c>
      <c r="EQ70" s="69">
        <f ca="1">IF(EQ2&gt;EOMONTH(Assumptions!$P$9, 0),0,-SUMIFS(CAPEX!$E:$E, CAPEX!$C:$C, 'Monthly Model'!$D70, CAPEX!$B:$B, 'Monthly Model'!EQ$2)*Assumptions!$G$9)</f>
        <v>0</v>
      </c>
      <c r="ER70" s="69">
        <f ca="1">IF(ER2&gt;EOMONTH(Assumptions!$P$9, 0),0,-SUMIFS(CAPEX!$E:$E, CAPEX!$C:$C, 'Monthly Model'!$D70, CAPEX!$B:$B, 'Monthly Model'!ER$2)*Assumptions!$G$9)</f>
        <v>0</v>
      </c>
      <c r="ES70" s="69">
        <f ca="1">IF(ES2&gt;EOMONTH(Assumptions!$P$9, 0),0,-SUMIFS(CAPEX!$E:$E, CAPEX!$C:$C, 'Monthly Model'!$D70, CAPEX!$B:$B, 'Monthly Model'!ES$2)*Assumptions!$G$9)</f>
        <v>0</v>
      </c>
      <c r="ET70" s="69">
        <f ca="1">IF(ET2&gt;EOMONTH(Assumptions!$P$9, 0),0,-SUMIFS(CAPEX!$E:$E, CAPEX!$C:$C, 'Monthly Model'!$D70, CAPEX!$B:$B, 'Monthly Model'!ET$2)*Assumptions!$G$9)</f>
        <v>0</v>
      </c>
      <c r="EU70" s="69">
        <f ca="1">IF(EU2&gt;EOMONTH(Assumptions!$P$9, 0),0,-SUMIFS(CAPEX!$E:$E, CAPEX!$C:$C, 'Monthly Model'!$D70, CAPEX!$B:$B, 'Monthly Model'!EU$2)*Assumptions!$G$9)</f>
        <v>0</v>
      </c>
      <c r="EV70" s="69">
        <f ca="1">IF(EV2&gt;EOMONTH(Assumptions!$P$9, 0),0,-SUMIFS(CAPEX!$E:$E, CAPEX!$C:$C, 'Monthly Model'!$D70, CAPEX!$B:$B, 'Monthly Model'!EV$2)*Assumptions!$G$9)</f>
        <v>0</v>
      </c>
      <c r="EW70" s="69">
        <f ca="1">IF(EW2&gt;EOMONTH(Assumptions!$P$9, 0),0,-SUMIFS(CAPEX!$E:$E, CAPEX!$C:$C, 'Monthly Model'!$D70, CAPEX!$B:$B, 'Monthly Model'!EW$2)*Assumptions!$G$9)</f>
        <v>0</v>
      </c>
      <c r="EX70" s="69">
        <f ca="1">IF(EX2&gt;EOMONTH(Assumptions!$P$9, 0),0,-SUMIFS(CAPEX!$E:$E, CAPEX!$C:$C, 'Monthly Model'!$D70, CAPEX!$B:$B, 'Monthly Model'!EX$2)*Assumptions!$G$9)</f>
        <v>0</v>
      </c>
      <c r="EY70" s="69">
        <f ca="1">IF(EY2&gt;EOMONTH(Assumptions!$P$9, 0),0,-SUMIFS(CAPEX!$E:$E, CAPEX!$C:$C, 'Monthly Model'!$D70, CAPEX!$B:$B, 'Monthly Model'!EY$2)*Assumptions!$G$9)</f>
        <v>0</v>
      </c>
      <c r="EZ70" s="69">
        <f ca="1">IF(EZ2&gt;EOMONTH(Assumptions!$P$9, 0),0,-SUMIFS(CAPEX!$E:$E, CAPEX!$C:$C, 'Monthly Model'!$D70, CAPEX!$B:$B, 'Monthly Model'!EZ$2)*Assumptions!$G$9)</f>
        <v>0</v>
      </c>
      <c r="FA70" s="69">
        <f ca="1">IF(FA2&gt;EOMONTH(Assumptions!$P$9, 0),0,-SUMIFS(CAPEX!$E:$E, CAPEX!$C:$C, 'Monthly Model'!$D70, CAPEX!$B:$B, 'Monthly Model'!FA$2)*Assumptions!$G$9)</f>
        <v>0</v>
      </c>
      <c r="FB70" s="69">
        <f ca="1">IF(FB2&gt;EOMONTH(Assumptions!$P$9, 0),0,-SUMIFS(CAPEX!$E:$E, CAPEX!$C:$C, 'Monthly Model'!$D70, CAPEX!$B:$B, 'Monthly Model'!FB$2)*Assumptions!$G$9)</f>
        <v>0</v>
      </c>
      <c r="FC70" s="69">
        <f ca="1">IF(FC2&gt;EOMONTH(Assumptions!$P$9, 0),0,-SUMIFS(CAPEX!$E:$E, CAPEX!$C:$C, 'Monthly Model'!$D70, CAPEX!$B:$B, 'Monthly Model'!FC$2)*Assumptions!$G$9)</f>
        <v>0</v>
      </c>
      <c r="FD70" s="69">
        <f ca="1">IF(FD2&gt;EOMONTH(Assumptions!$P$9, 0),0,-SUMIFS(CAPEX!$E:$E, CAPEX!$C:$C, 'Monthly Model'!$D70, CAPEX!$B:$B, 'Monthly Model'!FD$2)*Assumptions!$G$9)</f>
        <v>0</v>
      </c>
      <c r="FE70" s="69">
        <f ca="1">IF(FE2&gt;EOMONTH(Assumptions!$P$9, 0),0,-SUMIFS(CAPEX!$E:$E, CAPEX!$C:$C, 'Monthly Model'!$D70, CAPEX!$B:$B, 'Monthly Model'!FE$2)*Assumptions!$G$9)</f>
        <v>0</v>
      </c>
      <c r="FF70" s="69">
        <f ca="1">IF(FF2&gt;EOMONTH(Assumptions!$P$9, 0),0,-SUMIFS(CAPEX!$E:$E, CAPEX!$C:$C, 'Monthly Model'!$D70, CAPEX!$B:$B, 'Monthly Model'!FF$2)*Assumptions!$G$9)</f>
        <v>0</v>
      </c>
      <c r="FG70" s="69">
        <f ca="1">IF(FG2&gt;EOMONTH(Assumptions!$P$9, 0),0,-SUMIFS(CAPEX!$E:$E, CAPEX!$C:$C, 'Monthly Model'!$D70, CAPEX!$B:$B, 'Monthly Model'!FG$2)*Assumptions!$G$9)</f>
        <v>0</v>
      </c>
      <c r="FH70" s="69">
        <f ca="1">IF(FH2&gt;EOMONTH(Assumptions!$P$9, 0),0,-SUMIFS(CAPEX!$E:$E, CAPEX!$C:$C, 'Monthly Model'!$D70, CAPEX!$B:$B, 'Monthly Model'!FH$2)*Assumptions!$G$9)</f>
        <v>0</v>
      </c>
      <c r="FI70" s="69">
        <f ca="1">IF(FI2&gt;EOMONTH(Assumptions!$P$9, 0),0,-SUMIFS(CAPEX!$E:$E, CAPEX!$C:$C, 'Monthly Model'!$D70, CAPEX!$B:$B, 'Monthly Model'!FI$2)*Assumptions!$G$9)</f>
        <v>0</v>
      </c>
      <c r="FJ70" s="69">
        <f ca="1">IF(FJ2&gt;EOMONTH(Assumptions!$P$9, 0),0,-SUMIFS(CAPEX!$E:$E, CAPEX!$C:$C, 'Monthly Model'!$D70, CAPEX!$B:$B, 'Monthly Model'!FJ$2)*Assumptions!$G$9)</f>
        <v>0</v>
      </c>
      <c r="FK70" s="69">
        <f ca="1">IF(FK2&gt;EOMONTH(Assumptions!$P$9, 0),0,-SUMIFS(CAPEX!$E:$E, CAPEX!$C:$C, 'Monthly Model'!$D70, CAPEX!$B:$B, 'Monthly Model'!FK$2)*Assumptions!$G$9)</f>
        <v>0</v>
      </c>
      <c r="FL70" s="69">
        <f ca="1">IF(FL2&gt;EOMONTH(Assumptions!$P$9, 0),0,-SUMIFS(CAPEX!$E:$E, CAPEX!$C:$C, 'Monthly Model'!$D70, CAPEX!$B:$B, 'Monthly Model'!FL$2)*Assumptions!$G$9)</f>
        <v>0</v>
      </c>
      <c r="FM70" s="69">
        <f ca="1">IF(FM2&gt;EOMONTH(Assumptions!$P$9, 0),0,-SUMIFS(CAPEX!$E:$E, CAPEX!$C:$C, 'Monthly Model'!$D70, CAPEX!$B:$B, 'Monthly Model'!FM$2)*Assumptions!$G$9)</f>
        <v>0</v>
      </c>
      <c r="FN70" s="69">
        <f ca="1">IF(FN2&gt;EOMONTH(Assumptions!$P$9, 0),0,-SUMIFS(CAPEX!$E:$E, CAPEX!$C:$C, 'Monthly Model'!$D70, CAPEX!$B:$B, 'Monthly Model'!FN$2)*Assumptions!$G$9)</f>
        <v>0</v>
      </c>
      <c r="FO70" s="69">
        <f ca="1">IF(FO2&gt;EOMONTH(Assumptions!$P$9, 0),0,-SUMIFS(CAPEX!$E:$E, CAPEX!$C:$C, 'Monthly Model'!$D70, CAPEX!$B:$B, 'Monthly Model'!FO$2)*Assumptions!$G$9)</f>
        <v>0</v>
      </c>
      <c r="FP70" s="69">
        <f ca="1">IF(FP2&gt;EOMONTH(Assumptions!$P$9, 0),0,-SUMIFS(CAPEX!$E:$E, CAPEX!$C:$C, 'Monthly Model'!$D70, CAPEX!$B:$B, 'Monthly Model'!FP$2)*Assumptions!$G$9)</f>
        <v>0</v>
      </c>
      <c r="FQ70" s="69">
        <f ca="1">IF(FQ2&gt;EOMONTH(Assumptions!$P$9, 0),0,-SUMIFS(CAPEX!$E:$E, CAPEX!$C:$C, 'Monthly Model'!$D70, CAPEX!$B:$B, 'Monthly Model'!FQ$2)*Assumptions!$G$9)</f>
        <v>0</v>
      </c>
      <c r="FR70" s="69">
        <f ca="1">IF(FR2&gt;EOMONTH(Assumptions!$P$9, 0),0,-SUMIFS(CAPEX!$E:$E, CAPEX!$C:$C, 'Monthly Model'!$D70, CAPEX!$B:$B, 'Monthly Model'!FR$2)*Assumptions!$G$9)</f>
        <v>0</v>
      </c>
      <c r="FS70" s="69">
        <f ca="1">IF(FS2&gt;EOMONTH(Assumptions!$P$9, 0),0,-SUMIFS(CAPEX!$E:$E, CAPEX!$C:$C, 'Monthly Model'!$D70, CAPEX!$B:$B, 'Monthly Model'!FS$2)*Assumptions!$G$9)</f>
        <v>0</v>
      </c>
      <c r="FT70" s="69">
        <f ca="1">IF(FT2&gt;EOMONTH(Assumptions!$P$9, 0),0,-SUMIFS(CAPEX!$E:$E, CAPEX!$C:$C, 'Monthly Model'!$D70, CAPEX!$B:$B, 'Monthly Model'!FT$2)*Assumptions!$G$9)</f>
        <v>0</v>
      </c>
      <c r="FU70" s="69">
        <f ca="1">IF(FU2&gt;EOMONTH(Assumptions!$P$9, 0),0,-SUMIFS(CAPEX!$E:$E, CAPEX!$C:$C, 'Monthly Model'!$D70, CAPEX!$B:$B, 'Monthly Model'!FU$2)*Assumptions!$G$9)</f>
        <v>0</v>
      </c>
      <c r="FV70" s="69">
        <f ca="1">IF(FV2&gt;EOMONTH(Assumptions!$P$9, 0),0,-SUMIFS(CAPEX!$E:$E, CAPEX!$C:$C, 'Monthly Model'!$D70, CAPEX!$B:$B, 'Monthly Model'!FV$2)*Assumptions!$G$9)</f>
        <v>0</v>
      </c>
      <c r="FW70" s="69">
        <f ca="1">IF(FW2&gt;EOMONTH(Assumptions!$P$9, 0),0,-SUMIFS(CAPEX!$E:$E, CAPEX!$C:$C, 'Monthly Model'!$D70, CAPEX!$B:$B, 'Monthly Model'!FW$2)*Assumptions!$G$9)</f>
        <v>0</v>
      </c>
      <c r="FX70" s="69">
        <f ca="1">IF(FX2&gt;EOMONTH(Assumptions!$P$9, 0),0,-SUMIFS(CAPEX!$E:$E, CAPEX!$C:$C, 'Monthly Model'!$D70, CAPEX!$B:$B, 'Monthly Model'!FX$2)*Assumptions!$G$9)</f>
        <v>0</v>
      </c>
      <c r="FY70" s="69">
        <f ca="1">IF(FY2&gt;EOMONTH(Assumptions!$P$9, 0),0,-SUMIFS(CAPEX!$E:$E, CAPEX!$C:$C, 'Monthly Model'!$D70, CAPEX!$B:$B, 'Monthly Model'!FY$2)*Assumptions!$G$9)</f>
        <v>0</v>
      </c>
      <c r="FZ70" s="69">
        <f ca="1">IF(FZ2&gt;EOMONTH(Assumptions!$P$9, 0),0,-SUMIFS(CAPEX!$E:$E, CAPEX!$C:$C, 'Monthly Model'!$D70, CAPEX!$B:$B, 'Monthly Model'!FZ$2)*Assumptions!$G$9)</f>
        <v>0</v>
      </c>
      <c r="GA70" s="69">
        <f ca="1">IF(GA2&gt;EOMONTH(Assumptions!$P$9, 0),0,-SUMIFS(CAPEX!$E:$E, CAPEX!$C:$C, 'Monthly Model'!$D70, CAPEX!$B:$B, 'Monthly Model'!GA$2)*Assumptions!$G$9)</f>
        <v>0</v>
      </c>
      <c r="GB70" s="69">
        <f ca="1">IF(GB2&gt;EOMONTH(Assumptions!$P$9, 0),0,-SUMIFS(CAPEX!$E:$E, CAPEX!$C:$C, 'Monthly Model'!$D70, CAPEX!$B:$B, 'Monthly Model'!GB$2)*Assumptions!$G$9)</f>
        <v>0</v>
      </c>
      <c r="GC70" s="69">
        <f ca="1">IF(GC2&gt;EOMONTH(Assumptions!$P$9, 0),0,-SUMIFS(CAPEX!$E:$E, CAPEX!$C:$C, 'Monthly Model'!$D70, CAPEX!$B:$B, 'Monthly Model'!GC$2)*Assumptions!$G$9)</f>
        <v>0</v>
      </c>
      <c r="GD70" s="69">
        <f ca="1">IF(GD2&gt;EOMONTH(Assumptions!$P$9, 0),0,-SUMIFS(CAPEX!$E:$E, CAPEX!$C:$C, 'Monthly Model'!$D70, CAPEX!$B:$B, 'Monthly Model'!GD$2)*Assumptions!$G$9)</f>
        <v>0</v>
      </c>
      <c r="GE70" s="69">
        <f ca="1">IF(GE2&gt;EOMONTH(Assumptions!$P$9, 0),0,-SUMIFS(CAPEX!$E:$E, CAPEX!$C:$C, 'Monthly Model'!$D70, CAPEX!$B:$B, 'Monthly Model'!GE$2)*Assumptions!$G$9)</f>
        <v>0</v>
      </c>
    </row>
    <row r="71" spans="4:187" x14ac:dyDescent="0.45">
      <c r="D71" s="20" t="s">
        <v>103</v>
      </c>
      <c r="E71" s="22"/>
      <c r="F71" s="22"/>
      <c r="G71" s="22"/>
      <c r="H71" s="36">
        <f ca="1">IF(H2=EOMONTH(Assumptions!$P$9, 0), H90+'Monthly Model'!G$83,H90)</f>
        <v>0</v>
      </c>
      <c r="I71" s="36">
        <f ca="1">IF(I2=EOMONTH(Assumptions!$P$9, 0), I90+'Monthly Model'!H$83,I90)</f>
        <v>0</v>
      </c>
      <c r="J71" s="36">
        <f ca="1">IF(J2=EOMONTH(Assumptions!$P$9, 0), J90+'Monthly Model'!I$83,J90)</f>
        <v>0</v>
      </c>
      <c r="K71" s="36">
        <f ca="1">IF(K2=EOMONTH(Assumptions!$P$9, 0), K90+'Monthly Model'!J$83,K90)</f>
        <v>0</v>
      </c>
      <c r="L71" s="36">
        <f ca="1">IF(L2=EOMONTH(Assumptions!$P$9, 0), L90+'Monthly Model'!K$83,L90)</f>
        <v>0</v>
      </c>
      <c r="M71" s="36">
        <f ca="1">IF(M2=EOMONTH(Assumptions!$P$9, 0), M90+'Monthly Model'!L$83,M90)</f>
        <v>0</v>
      </c>
      <c r="N71" s="36">
        <f ca="1">IF(N2=EOMONTH(Assumptions!$P$9, 0), N90+'Monthly Model'!M$83,N90)</f>
        <v>0</v>
      </c>
      <c r="O71" s="36">
        <f ca="1">IF(O2=EOMONTH(Assumptions!$P$9, 0), O90+'Monthly Model'!N$83,O90)</f>
        <v>0</v>
      </c>
      <c r="P71" s="36">
        <f ca="1">IF(P2=EOMONTH(Assumptions!$P$9, 0), P90+'Monthly Model'!O$83,P90)</f>
        <v>0</v>
      </c>
      <c r="Q71" s="36">
        <f ca="1">IF(Q2=EOMONTH(Assumptions!$P$9, 0), Q90+'Monthly Model'!P$83,Q90)</f>
        <v>0</v>
      </c>
      <c r="R71" s="36">
        <f ca="1">IF(R2=EOMONTH(Assumptions!$P$9, 0), R90+'Monthly Model'!Q$83,R90)</f>
        <v>0</v>
      </c>
      <c r="S71" s="36">
        <f ca="1">IF(S2=EOMONTH(Assumptions!$P$9, 0), S90+'Monthly Model'!R$83,S90)</f>
        <v>0</v>
      </c>
      <c r="T71" s="36">
        <f ca="1">IF(T2=EOMONTH(Assumptions!$P$9, 0), T90+'Monthly Model'!S$83,T90)</f>
        <v>0</v>
      </c>
      <c r="U71" s="36">
        <f ca="1">IF(U2=EOMONTH(Assumptions!$P$9, 0), U90+'Monthly Model'!T$83,U90)</f>
        <v>0</v>
      </c>
      <c r="V71" s="36">
        <f ca="1">IF(V2=EOMONTH(Assumptions!$P$9, 0), V90+'Monthly Model'!U$83,V90)</f>
        <v>0</v>
      </c>
      <c r="W71" s="36">
        <f ca="1">IF(W2=EOMONTH(Assumptions!$P$9, 0), W90+'Monthly Model'!V$83,W90)</f>
        <v>0</v>
      </c>
      <c r="X71" s="36">
        <f ca="1">IF(X2=EOMONTH(Assumptions!$P$9, 0), X90+'Monthly Model'!W$83,X90)</f>
        <v>0</v>
      </c>
      <c r="Y71" s="36">
        <f ca="1">IF(Y2=EOMONTH(Assumptions!$P$9, 0), Y90+'Monthly Model'!X$83,Y90)</f>
        <v>0</v>
      </c>
      <c r="Z71" s="36">
        <f ca="1">IF(Z2=EOMONTH(Assumptions!$P$9, 0), Z90+'Monthly Model'!Y$83,Z90)</f>
        <v>0</v>
      </c>
      <c r="AA71" s="36">
        <f ca="1">IF(AA2=EOMONTH(Assumptions!$P$9, 0), AA90+'Monthly Model'!Z$83,AA90)</f>
        <v>0</v>
      </c>
      <c r="AB71" s="36">
        <f ca="1">IF(AB2=EOMONTH(Assumptions!$P$9, 0), AB90+'Monthly Model'!AA$83,AB90)</f>
        <v>0</v>
      </c>
      <c r="AC71" s="36">
        <f ca="1">IF(AC2=EOMONTH(Assumptions!$P$9, 0), AC90+'Monthly Model'!AB$83,AC90)</f>
        <v>0</v>
      </c>
      <c r="AD71" s="36">
        <f ca="1">IF(AD2=EOMONTH(Assumptions!$P$9, 0), AD90+'Monthly Model'!AC$83,AD90)</f>
        <v>0</v>
      </c>
      <c r="AE71" s="36">
        <f ca="1">IF(AE2=EOMONTH(Assumptions!$P$9, 0), AE90+'Monthly Model'!AD$83,AE90)</f>
        <v>0</v>
      </c>
      <c r="AF71" s="36">
        <f ca="1">IF(AF2=EOMONTH(Assumptions!$P$9, 0), AF90+'Monthly Model'!AE$83,AF90)</f>
        <v>0</v>
      </c>
      <c r="AG71" s="36">
        <f ca="1">IF(AG2=EOMONTH(Assumptions!$P$9, 0), AG90+'Monthly Model'!AF$83,AG90)</f>
        <v>0</v>
      </c>
      <c r="AH71" s="36">
        <f ca="1">IF(AH2=EOMONTH(Assumptions!$P$9, 0), AH90+'Monthly Model'!AG$83,AH90)</f>
        <v>0</v>
      </c>
      <c r="AI71" s="36">
        <f ca="1">IF(AI2=EOMONTH(Assumptions!$P$9, 0), AI90+'Monthly Model'!AH$83,AI90)</f>
        <v>0</v>
      </c>
      <c r="AJ71" s="36">
        <f ca="1">IF(AJ2=EOMONTH(Assumptions!$P$9, 0), AJ90+'Monthly Model'!AI$83,AJ90)</f>
        <v>0</v>
      </c>
      <c r="AK71" s="36">
        <f ca="1">IF(AK2=EOMONTH(Assumptions!$P$9, 0), AK90+'Monthly Model'!AJ$83,AK90)</f>
        <v>0</v>
      </c>
      <c r="AL71" s="36">
        <f ca="1">IF(AL2=EOMONTH(Assumptions!$P$9, 0), AL90+'Monthly Model'!AK$83,AL90)</f>
        <v>0</v>
      </c>
      <c r="AM71" s="36">
        <f ca="1">IF(AM2=EOMONTH(Assumptions!$P$9, 0), AM90+'Monthly Model'!AL$83,AM90)</f>
        <v>0</v>
      </c>
      <c r="AN71" s="36">
        <f ca="1">IF(AN2=EOMONTH(Assumptions!$P$9, 0), AN90+'Monthly Model'!AM$83,AN90)</f>
        <v>0</v>
      </c>
      <c r="AO71" s="36">
        <f ca="1">IF(AO2=EOMONTH(Assumptions!$P$9, 0), AO90+'Monthly Model'!AN$83,AO90)</f>
        <v>0</v>
      </c>
      <c r="AP71" s="36">
        <f ca="1">IF(AP2=EOMONTH(Assumptions!$P$9, 0), AP90+'Monthly Model'!AO$83,AP90)</f>
        <v>0</v>
      </c>
      <c r="AQ71" s="36">
        <f ca="1">IF(AQ2=EOMONTH(Assumptions!$P$9, 0), AQ90+'Monthly Model'!AP$83,AQ90)</f>
        <v>0</v>
      </c>
      <c r="AR71" s="36">
        <f ca="1">IF(AR2=EOMONTH(Assumptions!$P$9, 0), AR90+'Monthly Model'!AQ$83,AR90)</f>
        <v>0</v>
      </c>
      <c r="AS71" s="36">
        <f ca="1">IF(AS2=EOMONTH(Assumptions!$P$9, 0), AS90+'Monthly Model'!AR$83,AS90)</f>
        <v>0</v>
      </c>
      <c r="AT71" s="36">
        <f ca="1">IF(AT2=EOMONTH(Assumptions!$P$9, 0), AT90+'Monthly Model'!AS$83,AT90)</f>
        <v>0</v>
      </c>
      <c r="AU71" s="36">
        <f ca="1">IF(AU2=EOMONTH(Assumptions!$P$9, 0), AU90+'Monthly Model'!AT$83,AU90)</f>
        <v>0</v>
      </c>
      <c r="AV71" s="36">
        <f ca="1">IF(AV2=EOMONTH(Assumptions!$P$9, 0), AV90+'Monthly Model'!AU$83,AV90)</f>
        <v>0</v>
      </c>
      <c r="AW71" s="36">
        <f ca="1">IF(AW2=EOMONTH(Assumptions!$P$9, 0), AW90+'Monthly Model'!AV$83,AW90)</f>
        <v>0</v>
      </c>
      <c r="AX71" s="36">
        <f ca="1">IF(AX2=EOMONTH(Assumptions!$P$9, 0), AX90+'Monthly Model'!AW$83,AX90)</f>
        <v>0</v>
      </c>
      <c r="AY71" s="36">
        <f ca="1">IF(AY2=EOMONTH(Assumptions!$P$9, 0), AY90+'Monthly Model'!AX$83,AY90)</f>
        <v>0</v>
      </c>
      <c r="AZ71" s="36">
        <f ca="1">IF(AZ2=EOMONTH(Assumptions!$P$9, 0), AZ90+'Monthly Model'!AY$83,AZ90)</f>
        <v>0</v>
      </c>
      <c r="BA71" s="36">
        <f ca="1">IF(BA2=EOMONTH(Assumptions!$P$9, 0), BA90+'Monthly Model'!AZ$83,BA90)</f>
        <v>0</v>
      </c>
      <c r="BB71" s="36">
        <f ca="1">IF(BB2=EOMONTH(Assumptions!$P$9, 0), BB90+'Monthly Model'!BA$83,BB90)</f>
        <v>0</v>
      </c>
      <c r="BC71" s="36">
        <f ca="1">IF(BC2=EOMONTH(Assumptions!$P$9, 0), BC90+'Monthly Model'!BB$83,BC90)</f>
        <v>0</v>
      </c>
      <c r="BD71" s="36">
        <f ca="1">IF(BD2=EOMONTH(Assumptions!$P$9, 0), BD90+'Monthly Model'!BC$83,BD90)</f>
        <v>0</v>
      </c>
      <c r="BE71" s="36">
        <f ca="1">IF(BE2=EOMONTH(Assumptions!$P$9, 0), BE90+'Monthly Model'!BD$83,BE90)</f>
        <v>0</v>
      </c>
      <c r="BF71" s="36">
        <f ca="1">IF(BF2=EOMONTH(Assumptions!$P$9, 0), BF90+'Monthly Model'!BE$83,BF90)</f>
        <v>0</v>
      </c>
      <c r="BG71" s="36">
        <f ca="1">IF(BG2=EOMONTH(Assumptions!$P$9, 0), BG90+'Monthly Model'!BF$83,BG90)</f>
        <v>0</v>
      </c>
      <c r="BH71" s="36">
        <f ca="1">IF(BH2=EOMONTH(Assumptions!$P$9, 0), BH90+'Monthly Model'!BG$83,BH90)</f>
        <v>0</v>
      </c>
      <c r="BI71" s="36">
        <f ca="1">IF(BI2=EOMONTH(Assumptions!$P$9, 0), BI90+'Monthly Model'!BH$83,BI90)</f>
        <v>0</v>
      </c>
      <c r="BJ71" s="36">
        <f ca="1">IF(BJ2=EOMONTH(Assumptions!$P$9, 0), BJ90+'Monthly Model'!BI$83,BJ90)</f>
        <v>0</v>
      </c>
      <c r="BK71" s="36">
        <f ca="1">IF(BK2=EOMONTH(Assumptions!$P$9, 0), BK90+'Monthly Model'!BJ$83,BK90)</f>
        <v>0</v>
      </c>
      <c r="BL71" s="36">
        <f ca="1">IF(BL2=EOMONTH(Assumptions!$P$9, 0), BL90+'Monthly Model'!BK$83,BL90)</f>
        <v>0</v>
      </c>
      <c r="BM71" s="36">
        <f ca="1">IF(BM2=EOMONTH(Assumptions!$P$9, 0), BM90+'Monthly Model'!BL$83,BM90)</f>
        <v>0</v>
      </c>
      <c r="BN71" s="36">
        <f ca="1">IF(BN2=EOMONTH(Assumptions!$P$9, 0), BN90+'Monthly Model'!BM$83,BN90)</f>
        <v>0</v>
      </c>
      <c r="BO71" s="36">
        <f ca="1">IF(BO2=EOMONTH(Assumptions!$P$9, 0), BO90+'Monthly Model'!BN$83,BO90)</f>
        <v>0</v>
      </c>
      <c r="BP71" s="36">
        <f ca="1">IF(BP2=EOMONTH(Assumptions!$P$9, 0), BP90+'Monthly Model'!BO$83,BP90)</f>
        <v>0</v>
      </c>
      <c r="BQ71" s="36">
        <f ca="1">IF(BQ2=EOMONTH(Assumptions!$P$9, 0), BQ90+'Monthly Model'!BP$83,BQ90)</f>
        <v>0</v>
      </c>
      <c r="BR71" s="36">
        <f ca="1">IF(BR2=EOMONTH(Assumptions!$P$9, 0), BR90+'Monthly Model'!BQ$83,BR90)</f>
        <v>0</v>
      </c>
      <c r="BS71" s="36">
        <f ca="1">IF(BS2=EOMONTH(Assumptions!$P$9, 0), BS90+'Monthly Model'!BR$83,BS90)</f>
        <v>0</v>
      </c>
      <c r="BT71" s="36">
        <f ca="1">IF(BT2=EOMONTH(Assumptions!$P$9, 0), BT90+'Monthly Model'!BS$83,BT90)</f>
        <v>0</v>
      </c>
      <c r="BU71" s="36">
        <f ca="1">IF(BU2=EOMONTH(Assumptions!$P$9, 0), BU90+'Monthly Model'!BT$83,BU90)</f>
        <v>0</v>
      </c>
      <c r="BV71" s="36">
        <f ca="1">IF(BV2=EOMONTH(Assumptions!$P$9, 0), BV90+'Monthly Model'!BU$83,BV90)</f>
        <v>0</v>
      </c>
      <c r="BW71" s="36">
        <f ca="1">IF(BW2=EOMONTH(Assumptions!$P$9, 0), BW90+'Monthly Model'!BV$83,BW90)</f>
        <v>0</v>
      </c>
      <c r="BX71" s="36">
        <f ca="1">IF(BX2=EOMONTH(Assumptions!$P$9, 0), BX90+'Monthly Model'!BW$83,BX90)</f>
        <v>0</v>
      </c>
      <c r="BY71" s="36">
        <f ca="1">IF(BY2=EOMONTH(Assumptions!$P$9, 0), BY90+'Monthly Model'!BX$83,BY90)</f>
        <v>0</v>
      </c>
      <c r="BZ71" s="36">
        <f ca="1">IF(BZ2=EOMONTH(Assumptions!$P$9, 0), BZ90+'Monthly Model'!BY$83,BZ90)</f>
        <v>0</v>
      </c>
      <c r="CA71" s="36">
        <f ca="1">IF(CA2=EOMONTH(Assumptions!$P$9, 0), CA90+'Monthly Model'!BZ$83,CA90)</f>
        <v>0</v>
      </c>
      <c r="CB71" s="36">
        <f ca="1">IF(CB2=EOMONTH(Assumptions!$P$9, 0), CB90+'Monthly Model'!CA$83,CB90)</f>
        <v>0</v>
      </c>
      <c r="CC71" s="36">
        <f ca="1">IF(CC2=EOMONTH(Assumptions!$P$9, 0), CC90+'Monthly Model'!CB$83,CC90)</f>
        <v>0</v>
      </c>
      <c r="CD71" s="36">
        <f ca="1">IF(CD2=EOMONTH(Assumptions!$P$9, 0), CD90+'Monthly Model'!CC$83,CD90)</f>
        <v>0</v>
      </c>
      <c r="CE71" s="36">
        <f ca="1">IF(CE2=EOMONTH(Assumptions!$P$9, 0), CE90+'Monthly Model'!CD$83,CE90)</f>
        <v>0</v>
      </c>
      <c r="CF71" s="36">
        <f ca="1">IF(CF2=EOMONTH(Assumptions!$P$9, 0), CF90+'Monthly Model'!CE$83,CF90)</f>
        <v>0</v>
      </c>
      <c r="CG71" s="36">
        <f ca="1">IF(CG2=EOMONTH(Assumptions!$P$9, 0), CG90+'Monthly Model'!CF$83,CG90)</f>
        <v>0</v>
      </c>
      <c r="CH71" s="36">
        <f ca="1">IF(CH2=EOMONTH(Assumptions!$P$9, 0), CH90+'Monthly Model'!CG$83,CH90)</f>
        <v>0</v>
      </c>
      <c r="CI71" s="36">
        <f ca="1">IF(CI2=EOMONTH(Assumptions!$P$9, 0), CI90+'Monthly Model'!CH$83,CI90)</f>
        <v>0</v>
      </c>
      <c r="CJ71" s="36">
        <f ca="1">IF(CJ2=EOMONTH(Assumptions!$P$9, 0), CJ90+'Monthly Model'!CI$83,CJ90)</f>
        <v>0</v>
      </c>
      <c r="CK71" s="36">
        <f ca="1">IF(CK2=EOMONTH(Assumptions!$P$9, 0), CK90+'Monthly Model'!CJ$83,CK90)</f>
        <v>0</v>
      </c>
      <c r="CL71" s="36">
        <f ca="1">IF(CL2=EOMONTH(Assumptions!$P$9, 0), CL90+'Monthly Model'!CK$83,CL90)</f>
        <v>0</v>
      </c>
      <c r="CM71" s="36">
        <f ca="1">IF(CM2=EOMONTH(Assumptions!$P$9, 0), CM90+'Monthly Model'!CL$83,CM90)</f>
        <v>0</v>
      </c>
      <c r="CN71" s="36">
        <f ca="1">IF(CN2=EOMONTH(Assumptions!$P$9, 0), CN90+'Monthly Model'!CM$83,CN90)</f>
        <v>0</v>
      </c>
      <c r="CO71" s="36">
        <f ca="1">IF(CO2=EOMONTH(Assumptions!$P$9, 0), CO90+'Monthly Model'!CN$83,CO90)</f>
        <v>0</v>
      </c>
      <c r="CP71" s="36">
        <f ca="1">IF(CP2=EOMONTH(Assumptions!$P$9, 0), CP90+'Monthly Model'!CO$83,CP90)</f>
        <v>0</v>
      </c>
      <c r="CQ71" s="36">
        <f ca="1">IF(CQ2=EOMONTH(Assumptions!$P$9, 0), CQ90+'Monthly Model'!CP$83,CQ90)</f>
        <v>0</v>
      </c>
      <c r="CR71" s="36">
        <f ca="1">IF(CR2=EOMONTH(Assumptions!$P$9, 0), CR90+'Monthly Model'!CQ$83,CR90)</f>
        <v>0</v>
      </c>
      <c r="CS71" s="36">
        <f ca="1">IF(CS2=EOMONTH(Assumptions!$P$9, 0), CS90+'Monthly Model'!CR$83,CS90)</f>
        <v>0</v>
      </c>
      <c r="CT71" s="36">
        <f ca="1">IF(CT2=EOMONTH(Assumptions!$P$9, 0), CT90+'Monthly Model'!CS$83,CT90)</f>
        <v>0</v>
      </c>
      <c r="CU71" s="36">
        <f ca="1">IF(CU2=EOMONTH(Assumptions!$P$9, 0), CU90+'Monthly Model'!CT$83,CU90)</f>
        <v>0</v>
      </c>
      <c r="CV71" s="36">
        <f ca="1">IF(CV2=EOMONTH(Assumptions!$P$9, 0), CV90+'Monthly Model'!CU$83,CV90)</f>
        <v>0</v>
      </c>
      <c r="CW71" s="36">
        <f ca="1">IF(CW2=EOMONTH(Assumptions!$P$9, 0), CW90+'Monthly Model'!CV$83,CW90)</f>
        <v>0</v>
      </c>
      <c r="CX71" s="36">
        <f ca="1">IF(CX2=EOMONTH(Assumptions!$P$9, 0), CX90+'Monthly Model'!CW$83,CX90)</f>
        <v>0</v>
      </c>
      <c r="CY71" s="36">
        <f ca="1">IF(CY2=EOMONTH(Assumptions!$P$9, 0), CY90+'Monthly Model'!CX$83,CY90)</f>
        <v>0</v>
      </c>
      <c r="CZ71" s="36">
        <f ca="1">IF(CZ2=EOMONTH(Assumptions!$P$9, 0), CZ90+'Monthly Model'!CY$83,CZ90)</f>
        <v>0</v>
      </c>
      <c r="DA71" s="36">
        <f ca="1">IF(DA2=EOMONTH(Assumptions!$P$9, 0), DA90+'Monthly Model'!CZ$83,DA90)</f>
        <v>0</v>
      </c>
      <c r="DB71" s="36">
        <f ca="1">IF(DB2=EOMONTH(Assumptions!$P$9, 0), DB90+'Monthly Model'!DA$83,DB90)</f>
        <v>0</v>
      </c>
      <c r="DC71" s="36">
        <f ca="1">IF(DC2=EOMONTH(Assumptions!$P$9, 0), DC90+'Monthly Model'!DB$83,DC90)</f>
        <v>0</v>
      </c>
      <c r="DD71" s="36">
        <f ca="1">IF(DD2=EOMONTH(Assumptions!$P$9, 0), DD90+'Monthly Model'!DC$83,DD90)</f>
        <v>0</v>
      </c>
      <c r="DE71" s="36">
        <f ca="1">IF(DE2=EOMONTH(Assumptions!$P$9, 0), DE90+'Monthly Model'!DD$83,DE90)</f>
        <v>0</v>
      </c>
      <c r="DF71" s="36">
        <f ca="1">IF(DF2=EOMONTH(Assumptions!$P$9, 0), DF90+'Monthly Model'!DE$83,DF90)</f>
        <v>0</v>
      </c>
      <c r="DG71" s="36">
        <f ca="1">IF(DG2=EOMONTH(Assumptions!$P$9, 0), DG90+'Monthly Model'!DF$83,DG90)</f>
        <v>0</v>
      </c>
      <c r="DH71" s="36">
        <f ca="1">IF(DH2=EOMONTH(Assumptions!$P$9, 0), DH90+'Monthly Model'!DG$83,DH90)</f>
        <v>0</v>
      </c>
      <c r="DI71" s="36">
        <f ca="1">IF(DI2=EOMONTH(Assumptions!$P$9, 0), DI90+'Monthly Model'!DH$83,DI90)</f>
        <v>0</v>
      </c>
      <c r="DJ71" s="36">
        <f ca="1">IF(DJ2=EOMONTH(Assumptions!$P$9, 0), DJ90+'Monthly Model'!DI$83,DJ90)</f>
        <v>0</v>
      </c>
      <c r="DK71" s="36">
        <f ca="1">IF(DK2=EOMONTH(Assumptions!$P$9, 0), DK90+'Monthly Model'!DJ$83,DK90)</f>
        <v>0</v>
      </c>
      <c r="DL71" s="36">
        <f ca="1">IF(DL2=EOMONTH(Assumptions!$P$9, 0), DL90+'Monthly Model'!DK$83,DL90)</f>
        <v>0</v>
      </c>
      <c r="DM71" s="36">
        <f ca="1">IF(DM2=EOMONTH(Assumptions!$P$9, 0), DM90+'Monthly Model'!DL$83,DM90)</f>
        <v>0</v>
      </c>
      <c r="DN71" s="36">
        <f ca="1">IF(DN2=EOMONTH(Assumptions!$P$9, 0), DN90+'Monthly Model'!DM$83,DN90)</f>
        <v>0</v>
      </c>
      <c r="DO71" s="36">
        <f ca="1">IF(DO2=EOMONTH(Assumptions!$P$9, 0), DO90+'Monthly Model'!DN$83,DO90)</f>
        <v>0</v>
      </c>
      <c r="DP71" s="36">
        <f ca="1">IF(DP2=EOMONTH(Assumptions!$P$9, 0), DP90+'Monthly Model'!DO$83,DP90)</f>
        <v>0</v>
      </c>
      <c r="DQ71" s="36">
        <f ca="1">IF(DQ2=EOMONTH(Assumptions!$P$9, 0), DQ90+'Monthly Model'!DP$83,DQ90)</f>
        <v>0</v>
      </c>
      <c r="DR71" s="36">
        <f ca="1">IF(DR2=EOMONTH(Assumptions!$P$9, 0), DR90+'Monthly Model'!DQ$83,DR90)</f>
        <v>0</v>
      </c>
      <c r="DS71" s="36">
        <f ca="1">IF(DS2=EOMONTH(Assumptions!$P$9, 0), DS90+'Monthly Model'!DR$83,DS90)</f>
        <v>0</v>
      </c>
      <c r="DT71" s="36">
        <f ca="1">IF(DT2=EOMONTH(Assumptions!$P$9, 0), DT90+'Monthly Model'!DS$83,DT90)</f>
        <v>0</v>
      </c>
      <c r="DU71" s="36">
        <f ca="1">IF(DU2=EOMONTH(Assumptions!$P$9, 0), DU90+'Monthly Model'!DT$83,DU90)</f>
        <v>0</v>
      </c>
      <c r="DV71" s="36">
        <f ca="1">IF(DV2=EOMONTH(Assumptions!$P$9, 0), DV90+'Monthly Model'!DU$83,DV90)</f>
        <v>0</v>
      </c>
      <c r="DW71" s="36">
        <f ca="1">IF(DW2=EOMONTH(Assumptions!$P$9, 0), DW90+'Monthly Model'!DV$83,DW90)</f>
        <v>0</v>
      </c>
      <c r="DX71" s="36">
        <f ca="1">IF(DX2=EOMONTH(Assumptions!$P$9, 0), DX90+'Monthly Model'!DW$83,DX90)</f>
        <v>0</v>
      </c>
      <c r="DY71" s="36">
        <f ca="1">IF(DY2=EOMONTH(Assumptions!$P$9, 0), DY90+'Monthly Model'!DX$83,DY90)</f>
        <v>0</v>
      </c>
      <c r="DZ71" s="36">
        <f ca="1">IF(DZ2=EOMONTH(Assumptions!$P$9, 0), DZ90+'Monthly Model'!DY$83,DZ90)</f>
        <v>0</v>
      </c>
      <c r="EA71" s="36">
        <f ca="1">IF(EA2=EOMONTH(Assumptions!$P$9, 0), EA90+'Monthly Model'!DZ$83,EA90)</f>
        <v>0</v>
      </c>
      <c r="EB71" s="36">
        <f ca="1">IF(EB2=EOMONTH(Assumptions!$P$9, 0), EB90+'Monthly Model'!EA$83,EB90)</f>
        <v>0</v>
      </c>
      <c r="EC71" s="36">
        <f ca="1">IF(EC2=EOMONTH(Assumptions!$P$9, 0), EC90+'Monthly Model'!EB$83,EC90)</f>
        <v>0</v>
      </c>
      <c r="ED71" s="36">
        <f ca="1">IF(ED2=EOMONTH(Assumptions!$P$9, 0), ED90+'Monthly Model'!EC$83,ED90)</f>
        <v>0</v>
      </c>
      <c r="EE71" s="36">
        <f ca="1">IF(EE2=EOMONTH(Assumptions!$P$9, 0), EE90+'Monthly Model'!ED$83,EE90)</f>
        <v>0</v>
      </c>
      <c r="EF71" s="36">
        <f ca="1">IF(EF2=EOMONTH(Assumptions!$P$9, 0), EF90+'Monthly Model'!EE$83,EF90)</f>
        <v>0</v>
      </c>
      <c r="EG71" s="36">
        <f ca="1">IF(EG2=EOMONTH(Assumptions!$P$9, 0), EG90+'Monthly Model'!EF$83,EG90)</f>
        <v>0</v>
      </c>
      <c r="EH71" s="36">
        <f ca="1">IF(EH2=EOMONTH(Assumptions!$P$9, 0), EH90+'Monthly Model'!EG$83,EH90)</f>
        <v>0</v>
      </c>
      <c r="EI71" s="36">
        <f ca="1">IF(EI2=EOMONTH(Assumptions!$P$9, 0), EI90+'Monthly Model'!EH$83,EI90)</f>
        <v>0</v>
      </c>
      <c r="EJ71" s="36">
        <f ca="1">IF(EJ2=EOMONTH(Assumptions!$P$9, 0), EJ90+'Monthly Model'!EI$83,EJ90)</f>
        <v>0</v>
      </c>
      <c r="EK71" s="36">
        <f ca="1">IF(EK2=EOMONTH(Assumptions!$P$9, 0), EK90+'Monthly Model'!EJ$83,EK90)</f>
        <v>0</v>
      </c>
      <c r="EL71" s="36">
        <f ca="1">IF(EL2=EOMONTH(Assumptions!$P$9, 0), EL90-'Monthly Model'!EK$83,EL90)</f>
        <v>3206.6447231626648</v>
      </c>
      <c r="EM71" s="36">
        <f ca="1">IF(EM2=EOMONTH(Assumptions!$P$9, 0), EM90+'Monthly Model'!EL$83,EM90)</f>
        <v>0</v>
      </c>
      <c r="EN71" s="36">
        <f ca="1">IF(EN2=EOMONTH(Assumptions!$P$9, 0), EN90+'Monthly Model'!EM$83,EN90)</f>
        <v>0</v>
      </c>
      <c r="EO71" s="36">
        <f ca="1">IF(EO2=EOMONTH(Assumptions!$P$9, 0), EO90+'Monthly Model'!EN$83,EO90)</f>
        <v>0</v>
      </c>
      <c r="EP71" s="36">
        <f ca="1">IF(EP2=EOMONTH(Assumptions!$P$9, 0), EP90+'Monthly Model'!EO$83,EP90)</f>
        <v>0</v>
      </c>
      <c r="EQ71" s="36">
        <f ca="1">IF(EQ2=EOMONTH(Assumptions!$P$9, 0), EQ90+'Monthly Model'!EP$83,EQ90)</f>
        <v>0</v>
      </c>
      <c r="ER71" s="36">
        <f ca="1">IF(ER2=EOMONTH(Assumptions!$P$9, 0), ER90+'Monthly Model'!EQ$83,ER90)</f>
        <v>0</v>
      </c>
      <c r="ES71" s="36">
        <f ca="1">IF(ES2=EOMONTH(Assumptions!$P$9, 0), ES90+'Monthly Model'!ER$83,ES90)</f>
        <v>0</v>
      </c>
      <c r="ET71" s="36">
        <f ca="1">IF(ET2=EOMONTH(Assumptions!$P$9, 0), ET90+'Monthly Model'!ES$83,ET90)</f>
        <v>0</v>
      </c>
      <c r="EU71" s="36">
        <f ca="1">IF(EU2=EOMONTH(Assumptions!$P$9, 0), EU90+'Monthly Model'!ET$83,EU90)</f>
        <v>0</v>
      </c>
      <c r="EV71" s="36">
        <f ca="1">IF(EV2=EOMONTH(Assumptions!$P$9, 0), EV90+'Monthly Model'!EU$83,EV90)</f>
        <v>0</v>
      </c>
      <c r="EW71" s="36">
        <f ca="1">IF(EW2=EOMONTH(Assumptions!$P$9, 0), EW90+'Monthly Model'!EV$83,EW90)</f>
        <v>0</v>
      </c>
      <c r="EX71" s="36">
        <f ca="1">IF(EX2=EOMONTH(Assumptions!$P$9, 0), EX90+'Monthly Model'!EW$83,EX90)</f>
        <v>0</v>
      </c>
      <c r="EY71" s="36">
        <f ca="1">IF(EY2=EOMONTH(Assumptions!$P$9, 0), EY90+'Monthly Model'!EX$83,EY90)</f>
        <v>0</v>
      </c>
      <c r="EZ71" s="36">
        <f ca="1">IF(EZ2=EOMONTH(Assumptions!$P$9, 0), EZ90+'Monthly Model'!EY$83,EZ90)</f>
        <v>0</v>
      </c>
      <c r="FA71" s="36">
        <f ca="1">IF(FA2=EOMONTH(Assumptions!$P$9, 0), FA90+'Monthly Model'!EZ$83,FA90)</f>
        <v>0</v>
      </c>
      <c r="FB71" s="36">
        <f ca="1">IF(FB2=EOMONTH(Assumptions!$P$9, 0), FB90+'Monthly Model'!FA$83,FB90)</f>
        <v>0</v>
      </c>
      <c r="FC71" s="36">
        <f ca="1">IF(FC2=EOMONTH(Assumptions!$P$9, 0), FC90+'Monthly Model'!FB$83,FC90)</f>
        <v>0</v>
      </c>
      <c r="FD71" s="36">
        <f ca="1">IF(FD2=EOMONTH(Assumptions!$P$9, 0), FD90+'Monthly Model'!FC$83,FD90)</f>
        <v>0</v>
      </c>
      <c r="FE71" s="36">
        <f ca="1">IF(FE2=EOMONTH(Assumptions!$P$9, 0), FE90+'Monthly Model'!FD$83,FE90)</f>
        <v>0</v>
      </c>
      <c r="FF71" s="36">
        <f ca="1">IF(FF2=EOMONTH(Assumptions!$P$9, 0), FF90+'Monthly Model'!FE$83,FF90)</f>
        <v>0</v>
      </c>
      <c r="FG71" s="36">
        <f ca="1">IF(FG2=EOMONTH(Assumptions!$P$9, 0), FG90+'Monthly Model'!FF$83,FG90)</f>
        <v>0</v>
      </c>
      <c r="FH71" s="36">
        <f ca="1">IF(FH2=EOMONTH(Assumptions!$P$9, 0), FH90+'Monthly Model'!FG$83,FH90)</f>
        <v>0</v>
      </c>
      <c r="FI71" s="36">
        <f ca="1">IF(FI2=EOMONTH(Assumptions!$P$9, 0), FI90+'Monthly Model'!FH$83,FI90)</f>
        <v>0</v>
      </c>
      <c r="FJ71" s="36">
        <f ca="1">IF(FJ2=EOMONTH(Assumptions!$P$9, 0), FJ90+'Monthly Model'!FI$83,FJ90)</f>
        <v>0</v>
      </c>
      <c r="FK71" s="36">
        <f ca="1">IF(FK2=EOMONTH(Assumptions!$P$9, 0), FK90+'Monthly Model'!FJ$83,FK90)</f>
        <v>0</v>
      </c>
      <c r="FL71" s="36">
        <f ca="1">IF(FL2=EOMONTH(Assumptions!$P$9, 0), FL90+'Monthly Model'!FK$83,FL90)</f>
        <v>0</v>
      </c>
      <c r="FM71" s="36">
        <f ca="1">IF(FM2=EOMONTH(Assumptions!$P$9, 0), FM90+'Monthly Model'!FL$83,FM90)</f>
        <v>0</v>
      </c>
      <c r="FN71" s="36">
        <f ca="1">IF(FN2=EOMONTH(Assumptions!$P$9, 0), FN90+'Monthly Model'!FM$83,FN90)</f>
        <v>0</v>
      </c>
      <c r="FO71" s="36">
        <f ca="1">IF(FO2=EOMONTH(Assumptions!$P$9, 0), FO90+'Monthly Model'!FN$83,FO90)</f>
        <v>0</v>
      </c>
      <c r="FP71" s="36">
        <f ca="1">IF(FP2=EOMONTH(Assumptions!$P$9, 0), FP90+'Monthly Model'!FO$83,FP90)</f>
        <v>0</v>
      </c>
      <c r="FQ71" s="36">
        <f ca="1">IF(FQ2=EOMONTH(Assumptions!$P$9, 0), FQ90+'Monthly Model'!FP$83,FQ90)</f>
        <v>0</v>
      </c>
      <c r="FR71" s="36">
        <f ca="1">IF(FR2=EOMONTH(Assumptions!$P$9, 0), FR90+'Monthly Model'!FQ$83,FR90)</f>
        <v>0</v>
      </c>
      <c r="FS71" s="36">
        <f ca="1">IF(FS2=EOMONTH(Assumptions!$P$9, 0), FS90+'Monthly Model'!FR$83,FS90)</f>
        <v>0</v>
      </c>
      <c r="FT71" s="36">
        <f ca="1">IF(FT2=EOMONTH(Assumptions!$P$9, 0), FT90+'Monthly Model'!FS$83,FT90)</f>
        <v>0</v>
      </c>
      <c r="FU71" s="36">
        <f ca="1">IF(FU2=EOMONTH(Assumptions!$P$9, 0), FU90+'Monthly Model'!FT$83,FU90)</f>
        <v>0</v>
      </c>
      <c r="FV71" s="36">
        <f ca="1">IF(FV2=EOMONTH(Assumptions!$P$9, 0), FV90+'Monthly Model'!FU$83,FV90)</f>
        <v>0</v>
      </c>
      <c r="FW71" s="36">
        <f ca="1">IF(FW2=EOMONTH(Assumptions!$P$9, 0), FW90+'Monthly Model'!FV$83,FW90)</f>
        <v>0</v>
      </c>
      <c r="FX71" s="36">
        <f ca="1">IF(FX2=EOMONTH(Assumptions!$P$9, 0), FX90+'Monthly Model'!FW$83,FX90)</f>
        <v>0</v>
      </c>
      <c r="FY71" s="36">
        <f ca="1">IF(FY2=EOMONTH(Assumptions!$P$9, 0), FY90+'Monthly Model'!FX$83,FY90)</f>
        <v>0</v>
      </c>
      <c r="FZ71" s="36">
        <f ca="1">IF(FZ2=EOMONTH(Assumptions!$P$9, 0), FZ90+'Monthly Model'!FY$83,FZ90)</f>
        <v>0</v>
      </c>
      <c r="GA71" s="36">
        <f ca="1">IF(GA2=EOMONTH(Assumptions!$P$9, 0), GA90+'Monthly Model'!FZ$83,GA90)</f>
        <v>0</v>
      </c>
      <c r="GB71" s="36">
        <f ca="1">IF(GB2=EOMONTH(Assumptions!$P$9, 0), GB90+'Monthly Model'!GA$83,GB90)</f>
        <v>0</v>
      </c>
      <c r="GC71" s="36">
        <f ca="1">IF(GC2=EOMONTH(Assumptions!$P$9, 0), GC90+'Monthly Model'!GB$83,GC90)</f>
        <v>0</v>
      </c>
      <c r="GD71" s="36">
        <f ca="1">IF(GD2=EOMONTH(Assumptions!$P$9, 0), GD90+'Monthly Model'!GC$83,GD90)</f>
        <v>0</v>
      </c>
      <c r="GE71" s="36">
        <f ca="1">IF(GE2=EOMONTH(Assumptions!$P$9, 0), GE90+'Monthly Model'!GD$83,GE90)</f>
        <v>0</v>
      </c>
    </row>
    <row r="72" spans="4:187" x14ac:dyDescent="0.45">
      <c r="D72" s="29" t="s">
        <v>70</v>
      </c>
      <c r="H72" s="35">
        <f ca="1">SUM(H69:H71)</f>
        <v>-30</v>
      </c>
      <c r="I72" s="35">
        <f t="shared" ref="I72:BT72" ca="1" si="81">SUM(I69:I71)</f>
        <v>0</v>
      </c>
      <c r="J72" s="35">
        <f t="shared" ca="1" si="81"/>
        <v>0</v>
      </c>
      <c r="K72" s="35">
        <f t="shared" ca="1" si="81"/>
        <v>-100</v>
      </c>
      <c r="L72" s="35">
        <f t="shared" ca="1" si="81"/>
        <v>0</v>
      </c>
      <c r="M72" s="35">
        <f t="shared" ca="1" si="81"/>
        <v>0</v>
      </c>
      <c r="N72" s="35">
        <f t="shared" ca="1" si="81"/>
        <v>0</v>
      </c>
      <c r="O72" s="35">
        <f t="shared" ca="1" si="81"/>
        <v>0</v>
      </c>
      <c r="P72" s="35">
        <f t="shared" ca="1" si="81"/>
        <v>-60</v>
      </c>
      <c r="Q72" s="35">
        <f t="shared" ca="1" si="81"/>
        <v>0</v>
      </c>
      <c r="R72" s="35">
        <f t="shared" ca="1" si="81"/>
        <v>0</v>
      </c>
      <c r="S72" s="35">
        <f t="shared" ca="1" si="81"/>
        <v>0</v>
      </c>
      <c r="T72" s="35">
        <f t="shared" ca="1" si="81"/>
        <v>0</v>
      </c>
      <c r="U72" s="35">
        <f t="shared" ca="1" si="81"/>
        <v>0</v>
      </c>
      <c r="V72" s="35">
        <f t="shared" ca="1" si="81"/>
        <v>0</v>
      </c>
      <c r="W72" s="35">
        <f t="shared" ca="1" si="81"/>
        <v>0</v>
      </c>
      <c r="X72" s="35">
        <f t="shared" ca="1" si="81"/>
        <v>0</v>
      </c>
      <c r="Y72" s="35">
        <f t="shared" ca="1" si="81"/>
        <v>0</v>
      </c>
      <c r="Z72" s="35">
        <f t="shared" ca="1" si="81"/>
        <v>0</v>
      </c>
      <c r="AA72" s="35">
        <f t="shared" ca="1" si="81"/>
        <v>0</v>
      </c>
      <c r="AB72" s="35">
        <f t="shared" ca="1" si="81"/>
        <v>-100</v>
      </c>
      <c r="AC72" s="35">
        <f t="shared" ca="1" si="81"/>
        <v>0</v>
      </c>
      <c r="AD72" s="35">
        <f t="shared" ca="1" si="81"/>
        <v>0</v>
      </c>
      <c r="AE72" s="35">
        <f t="shared" ca="1" si="81"/>
        <v>0</v>
      </c>
      <c r="AF72" s="35">
        <f t="shared" ca="1" si="81"/>
        <v>0</v>
      </c>
      <c r="AG72" s="35">
        <f t="shared" ca="1" si="81"/>
        <v>0</v>
      </c>
      <c r="AH72" s="35">
        <f t="shared" ca="1" si="81"/>
        <v>0</v>
      </c>
      <c r="AI72" s="35">
        <f t="shared" ca="1" si="81"/>
        <v>0</v>
      </c>
      <c r="AJ72" s="35">
        <f t="shared" ca="1" si="81"/>
        <v>0</v>
      </c>
      <c r="AK72" s="35">
        <f t="shared" ca="1" si="81"/>
        <v>0</v>
      </c>
      <c r="AL72" s="35">
        <f t="shared" ca="1" si="81"/>
        <v>0</v>
      </c>
      <c r="AM72" s="35">
        <f t="shared" ca="1" si="81"/>
        <v>0</v>
      </c>
      <c r="AN72" s="35">
        <f t="shared" ca="1" si="81"/>
        <v>-100</v>
      </c>
      <c r="AO72" s="35">
        <f t="shared" ca="1" si="81"/>
        <v>0</v>
      </c>
      <c r="AP72" s="35">
        <f t="shared" ca="1" si="81"/>
        <v>0</v>
      </c>
      <c r="AQ72" s="35">
        <f t="shared" ca="1" si="81"/>
        <v>0</v>
      </c>
      <c r="AR72" s="35">
        <f t="shared" ca="1" si="81"/>
        <v>0</v>
      </c>
      <c r="AS72" s="35">
        <f t="shared" ca="1" si="81"/>
        <v>0</v>
      </c>
      <c r="AT72" s="35">
        <f t="shared" ca="1" si="81"/>
        <v>0</v>
      </c>
      <c r="AU72" s="35">
        <f t="shared" ca="1" si="81"/>
        <v>0</v>
      </c>
      <c r="AV72" s="35">
        <f t="shared" ca="1" si="81"/>
        <v>0</v>
      </c>
      <c r="AW72" s="35">
        <f t="shared" ca="1" si="81"/>
        <v>0</v>
      </c>
      <c r="AX72" s="35">
        <f t="shared" ca="1" si="81"/>
        <v>0</v>
      </c>
      <c r="AY72" s="35">
        <f t="shared" ca="1" si="81"/>
        <v>0</v>
      </c>
      <c r="AZ72" s="35">
        <f t="shared" ca="1" si="81"/>
        <v>-100</v>
      </c>
      <c r="BA72" s="35">
        <f t="shared" ca="1" si="81"/>
        <v>0</v>
      </c>
      <c r="BB72" s="35">
        <f t="shared" ca="1" si="81"/>
        <v>0</v>
      </c>
      <c r="BC72" s="35">
        <f t="shared" ca="1" si="81"/>
        <v>0</v>
      </c>
      <c r="BD72" s="35">
        <f t="shared" ca="1" si="81"/>
        <v>0</v>
      </c>
      <c r="BE72" s="35">
        <f t="shared" ca="1" si="81"/>
        <v>0</v>
      </c>
      <c r="BF72" s="35">
        <f t="shared" ca="1" si="81"/>
        <v>0</v>
      </c>
      <c r="BG72" s="35">
        <f t="shared" ca="1" si="81"/>
        <v>0</v>
      </c>
      <c r="BH72" s="35">
        <f t="shared" ca="1" si="81"/>
        <v>0</v>
      </c>
      <c r="BI72" s="35">
        <f t="shared" ca="1" si="81"/>
        <v>0</v>
      </c>
      <c r="BJ72" s="35">
        <f t="shared" ca="1" si="81"/>
        <v>0</v>
      </c>
      <c r="BK72" s="35">
        <f t="shared" ca="1" si="81"/>
        <v>0</v>
      </c>
      <c r="BL72" s="35">
        <f t="shared" ca="1" si="81"/>
        <v>-4000</v>
      </c>
      <c r="BM72" s="35">
        <f t="shared" ca="1" si="81"/>
        <v>0</v>
      </c>
      <c r="BN72" s="35">
        <f t="shared" ca="1" si="81"/>
        <v>0</v>
      </c>
      <c r="BO72" s="35">
        <f t="shared" ca="1" si="81"/>
        <v>0</v>
      </c>
      <c r="BP72" s="35">
        <f t="shared" ca="1" si="81"/>
        <v>0</v>
      </c>
      <c r="BQ72" s="35">
        <f t="shared" ca="1" si="81"/>
        <v>0</v>
      </c>
      <c r="BR72" s="35">
        <f t="shared" ca="1" si="81"/>
        <v>0</v>
      </c>
      <c r="BS72" s="35">
        <f t="shared" ca="1" si="81"/>
        <v>0</v>
      </c>
      <c r="BT72" s="35">
        <f t="shared" ca="1" si="81"/>
        <v>0</v>
      </c>
      <c r="BU72" s="35">
        <f t="shared" ref="BU72:EF72" ca="1" si="82">SUM(BU69:BU71)</f>
        <v>0</v>
      </c>
      <c r="BV72" s="35">
        <f t="shared" ca="1" si="82"/>
        <v>0</v>
      </c>
      <c r="BW72" s="35">
        <f t="shared" ca="1" si="82"/>
        <v>0</v>
      </c>
      <c r="BX72" s="35">
        <f t="shared" ca="1" si="82"/>
        <v>-100</v>
      </c>
      <c r="BY72" s="35">
        <f t="shared" ca="1" si="82"/>
        <v>0</v>
      </c>
      <c r="BZ72" s="35">
        <f t="shared" ca="1" si="82"/>
        <v>0</v>
      </c>
      <c r="CA72" s="35">
        <f t="shared" ca="1" si="82"/>
        <v>0</v>
      </c>
      <c r="CB72" s="35">
        <f t="shared" ca="1" si="82"/>
        <v>0</v>
      </c>
      <c r="CC72" s="35">
        <f t="shared" ca="1" si="82"/>
        <v>0</v>
      </c>
      <c r="CD72" s="35">
        <f t="shared" ca="1" si="82"/>
        <v>0</v>
      </c>
      <c r="CE72" s="35">
        <f t="shared" ca="1" si="82"/>
        <v>0</v>
      </c>
      <c r="CF72" s="35">
        <f t="shared" ca="1" si="82"/>
        <v>0</v>
      </c>
      <c r="CG72" s="35">
        <f t="shared" ca="1" si="82"/>
        <v>0</v>
      </c>
      <c r="CH72" s="35">
        <f t="shared" ca="1" si="82"/>
        <v>0</v>
      </c>
      <c r="CI72" s="35">
        <f t="shared" ca="1" si="82"/>
        <v>0</v>
      </c>
      <c r="CJ72" s="35">
        <f t="shared" ca="1" si="82"/>
        <v>-100</v>
      </c>
      <c r="CK72" s="35">
        <f t="shared" ca="1" si="82"/>
        <v>0</v>
      </c>
      <c r="CL72" s="35">
        <f t="shared" ca="1" si="82"/>
        <v>0</v>
      </c>
      <c r="CM72" s="35">
        <f t="shared" ca="1" si="82"/>
        <v>0</v>
      </c>
      <c r="CN72" s="35">
        <f t="shared" ca="1" si="82"/>
        <v>0</v>
      </c>
      <c r="CO72" s="35">
        <f t="shared" ca="1" si="82"/>
        <v>0</v>
      </c>
      <c r="CP72" s="35">
        <f t="shared" ca="1" si="82"/>
        <v>0</v>
      </c>
      <c r="CQ72" s="35">
        <f t="shared" ca="1" si="82"/>
        <v>0</v>
      </c>
      <c r="CR72" s="35">
        <f t="shared" ca="1" si="82"/>
        <v>0</v>
      </c>
      <c r="CS72" s="35">
        <f t="shared" ca="1" si="82"/>
        <v>0</v>
      </c>
      <c r="CT72" s="35">
        <f t="shared" ca="1" si="82"/>
        <v>0</v>
      </c>
      <c r="CU72" s="35">
        <f t="shared" ca="1" si="82"/>
        <v>0</v>
      </c>
      <c r="CV72" s="35">
        <f t="shared" ca="1" si="82"/>
        <v>-100</v>
      </c>
      <c r="CW72" s="35">
        <f t="shared" ca="1" si="82"/>
        <v>0</v>
      </c>
      <c r="CX72" s="35">
        <f t="shared" ca="1" si="82"/>
        <v>0</v>
      </c>
      <c r="CY72" s="35">
        <f t="shared" ca="1" si="82"/>
        <v>0</v>
      </c>
      <c r="CZ72" s="35">
        <f t="shared" ca="1" si="82"/>
        <v>0</v>
      </c>
      <c r="DA72" s="35">
        <f t="shared" ca="1" si="82"/>
        <v>0</v>
      </c>
      <c r="DB72" s="35">
        <f t="shared" ca="1" si="82"/>
        <v>0</v>
      </c>
      <c r="DC72" s="35">
        <f t="shared" ca="1" si="82"/>
        <v>0</v>
      </c>
      <c r="DD72" s="35">
        <f t="shared" ca="1" si="82"/>
        <v>0</v>
      </c>
      <c r="DE72" s="35">
        <f t="shared" ca="1" si="82"/>
        <v>0</v>
      </c>
      <c r="DF72" s="35">
        <f t="shared" ca="1" si="82"/>
        <v>0</v>
      </c>
      <c r="DG72" s="35">
        <f t="shared" ca="1" si="82"/>
        <v>0</v>
      </c>
      <c r="DH72" s="35">
        <f t="shared" ca="1" si="82"/>
        <v>-100</v>
      </c>
      <c r="DI72" s="35">
        <f t="shared" ca="1" si="82"/>
        <v>0</v>
      </c>
      <c r="DJ72" s="35">
        <f t="shared" ca="1" si="82"/>
        <v>0</v>
      </c>
      <c r="DK72" s="35">
        <f t="shared" ca="1" si="82"/>
        <v>0</v>
      </c>
      <c r="DL72" s="35">
        <f t="shared" ca="1" si="82"/>
        <v>0</v>
      </c>
      <c r="DM72" s="35">
        <f t="shared" ca="1" si="82"/>
        <v>0</v>
      </c>
      <c r="DN72" s="35">
        <f t="shared" ca="1" si="82"/>
        <v>0</v>
      </c>
      <c r="DO72" s="35">
        <f t="shared" ca="1" si="82"/>
        <v>0</v>
      </c>
      <c r="DP72" s="35">
        <f t="shared" ca="1" si="82"/>
        <v>0</v>
      </c>
      <c r="DQ72" s="35">
        <f t="shared" ca="1" si="82"/>
        <v>0</v>
      </c>
      <c r="DR72" s="35">
        <f t="shared" ca="1" si="82"/>
        <v>0</v>
      </c>
      <c r="DS72" s="35">
        <f t="shared" ca="1" si="82"/>
        <v>0</v>
      </c>
      <c r="DT72" s="35">
        <f t="shared" ca="1" si="82"/>
        <v>-100</v>
      </c>
      <c r="DU72" s="35">
        <f t="shared" ca="1" si="82"/>
        <v>0</v>
      </c>
      <c r="DV72" s="35">
        <f t="shared" ca="1" si="82"/>
        <v>0</v>
      </c>
      <c r="DW72" s="35">
        <f t="shared" ca="1" si="82"/>
        <v>0</v>
      </c>
      <c r="DX72" s="35">
        <f t="shared" ca="1" si="82"/>
        <v>0</v>
      </c>
      <c r="DY72" s="35">
        <f t="shared" ca="1" si="82"/>
        <v>0</v>
      </c>
      <c r="DZ72" s="35">
        <f t="shared" ca="1" si="82"/>
        <v>0</v>
      </c>
      <c r="EA72" s="35">
        <f t="shared" ca="1" si="82"/>
        <v>0</v>
      </c>
      <c r="EB72" s="35">
        <f t="shared" ca="1" si="82"/>
        <v>0</v>
      </c>
      <c r="EC72" s="35">
        <f t="shared" ca="1" si="82"/>
        <v>0</v>
      </c>
      <c r="ED72" s="35">
        <f t="shared" ca="1" si="82"/>
        <v>0</v>
      </c>
      <c r="EE72" s="35">
        <f t="shared" ca="1" si="82"/>
        <v>0</v>
      </c>
      <c r="EF72" s="35">
        <f t="shared" ca="1" si="82"/>
        <v>-100</v>
      </c>
      <c r="EG72" s="35">
        <f t="shared" ref="EG72:GE72" ca="1" si="83">SUM(EG69:EG71)</f>
        <v>0</v>
      </c>
      <c r="EH72" s="35">
        <f t="shared" ca="1" si="83"/>
        <v>0</v>
      </c>
      <c r="EI72" s="35">
        <f t="shared" ca="1" si="83"/>
        <v>0</v>
      </c>
      <c r="EJ72" s="35">
        <f t="shared" ca="1" si="83"/>
        <v>0</v>
      </c>
      <c r="EK72" s="35">
        <f t="shared" ca="1" si="83"/>
        <v>0</v>
      </c>
      <c r="EL72" s="35">
        <f t="shared" ca="1" si="83"/>
        <v>3206.6447231626648</v>
      </c>
      <c r="EM72" s="35">
        <f t="shared" ca="1" si="83"/>
        <v>0</v>
      </c>
      <c r="EN72" s="35">
        <f t="shared" ca="1" si="83"/>
        <v>0</v>
      </c>
      <c r="EO72" s="35">
        <f t="shared" ca="1" si="83"/>
        <v>0</v>
      </c>
      <c r="EP72" s="35">
        <f t="shared" ca="1" si="83"/>
        <v>0</v>
      </c>
      <c r="EQ72" s="35">
        <f t="shared" ca="1" si="83"/>
        <v>0</v>
      </c>
      <c r="ER72" s="35">
        <f t="shared" ca="1" si="83"/>
        <v>0</v>
      </c>
      <c r="ES72" s="35">
        <f t="shared" ca="1" si="83"/>
        <v>0</v>
      </c>
      <c r="ET72" s="35">
        <f t="shared" ca="1" si="83"/>
        <v>0</v>
      </c>
      <c r="EU72" s="35">
        <f t="shared" ca="1" si="83"/>
        <v>0</v>
      </c>
      <c r="EV72" s="35">
        <f t="shared" ca="1" si="83"/>
        <v>0</v>
      </c>
      <c r="EW72" s="35">
        <f t="shared" ca="1" si="83"/>
        <v>0</v>
      </c>
      <c r="EX72" s="35">
        <f t="shared" ca="1" si="83"/>
        <v>0</v>
      </c>
      <c r="EY72" s="35">
        <f t="shared" ca="1" si="83"/>
        <v>0</v>
      </c>
      <c r="EZ72" s="35">
        <f t="shared" ca="1" si="83"/>
        <v>0</v>
      </c>
      <c r="FA72" s="35">
        <f t="shared" ca="1" si="83"/>
        <v>0</v>
      </c>
      <c r="FB72" s="35">
        <f t="shared" ca="1" si="83"/>
        <v>0</v>
      </c>
      <c r="FC72" s="35">
        <f t="shared" ca="1" si="83"/>
        <v>0</v>
      </c>
      <c r="FD72" s="35">
        <f t="shared" ca="1" si="83"/>
        <v>0</v>
      </c>
      <c r="FE72" s="35">
        <f t="shared" ca="1" si="83"/>
        <v>0</v>
      </c>
      <c r="FF72" s="35">
        <f t="shared" ca="1" si="83"/>
        <v>0</v>
      </c>
      <c r="FG72" s="35">
        <f t="shared" ca="1" si="83"/>
        <v>0</v>
      </c>
      <c r="FH72" s="35">
        <f t="shared" ca="1" si="83"/>
        <v>0</v>
      </c>
      <c r="FI72" s="35">
        <f t="shared" ca="1" si="83"/>
        <v>0</v>
      </c>
      <c r="FJ72" s="35">
        <f t="shared" ca="1" si="83"/>
        <v>0</v>
      </c>
      <c r="FK72" s="35">
        <f t="shared" ca="1" si="83"/>
        <v>0</v>
      </c>
      <c r="FL72" s="35">
        <f t="shared" ca="1" si="83"/>
        <v>0</v>
      </c>
      <c r="FM72" s="35">
        <f t="shared" ca="1" si="83"/>
        <v>0</v>
      </c>
      <c r="FN72" s="35">
        <f t="shared" ca="1" si="83"/>
        <v>0</v>
      </c>
      <c r="FO72" s="35">
        <f t="shared" ca="1" si="83"/>
        <v>0</v>
      </c>
      <c r="FP72" s="35">
        <f t="shared" ca="1" si="83"/>
        <v>0</v>
      </c>
      <c r="FQ72" s="35">
        <f t="shared" ca="1" si="83"/>
        <v>0</v>
      </c>
      <c r="FR72" s="35">
        <f t="shared" ca="1" si="83"/>
        <v>0</v>
      </c>
      <c r="FS72" s="35">
        <f t="shared" ca="1" si="83"/>
        <v>0</v>
      </c>
      <c r="FT72" s="35">
        <f t="shared" ca="1" si="83"/>
        <v>0</v>
      </c>
      <c r="FU72" s="35">
        <f t="shared" ca="1" si="83"/>
        <v>0</v>
      </c>
      <c r="FV72" s="35">
        <f t="shared" ca="1" si="83"/>
        <v>0</v>
      </c>
      <c r="FW72" s="35">
        <f t="shared" ca="1" si="83"/>
        <v>0</v>
      </c>
      <c r="FX72" s="35">
        <f t="shared" ca="1" si="83"/>
        <v>0</v>
      </c>
      <c r="FY72" s="35">
        <f t="shared" ca="1" si="83"/>
        <v>0</v>
      </c>
      <c r="FZ72" s="35">
        <f t="shared" ca="1" si="83"/>
        <v>0</v>
      </c>
      <c r="GA72" s="35">
        <f t="shared" ca="1" si="83"/>
        <v>0</v>
      </c>
      <c r="GB72" s="35">
        <f t="shared" ca="1" si="83"/>
        <v>0</v>
      </c>
      <c r="GC72" s="35">
        <f t="shared" ca="1" si="83"/>
        <v>0</v>
      </c>
      <c r="GD72" s="35">
        <f t="shared" ca="1" si="83"/>
        <v>0</v>
      </c>
      <c r="GE72" s="35">
        <f t="shared" ca="1" si="83"/>
        <v>0</v>
      </c>
    </row>
    <row r="73" spans="4:187" x14ac:dyDescent="0.45"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35"/>
      <c r="FI73" s="35"/>
      <c r="FJ73" s="35"/>
      <c r="FK73" s="35"/>
      <c r="FL73" s="35"/>
      <c r="FM73" s="35"/>
      <c r="FN73" s="35"/>
      <c r="FO73" s="35"/>
      <c r="FP73" s="35"/>
      <c r="FQ73" s="35"/>
      <c r="FR73" s="35"/>
      <c r="FS73" s="35"/>
      <c r="FT73" s="35"/>
      <c r="FU73" s="35"/>
      <c r="FV73" s="35"/>
      <c r="FW73" s="35"/>
      <c r="FX73" s="35"/>
      <c r="FY73" s="35"/>
      <c r="FZ73" s="35"/>
      <c r="GA73" s="35"/>
      <c r="GB73" s="35"/>
      <c r="GC73" s="35"/>
      <c r="GD73" s="35"/>
      <c r="GE73" s="35"/>
    </row>
    <row r="74" spans="4:187" x14ac:dyDescent="0.45">
      <c r="D74" s="1" t="s">
        <v>73</v>
      </c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35"/>
      <c r="ED74" s="35"/>
      <c r="EE74" s="35"/>
      <c r="EF74" s="35"/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35"/>
      <c r="FI74" s="35"/>
      <c r="FJ74" s="35"/>
      <c r="FK74" s="35"/>
      <c r="FL74" s="35"/>
      <c r="FM74" s="35"/>
      <c r="FN74" s="35"/>
      <c r="FO74" s="35"/>
      <c r="FP74" s="35"/>
      <c r="FQ74" s="35"/>
      <c r="FR74" s="35"/>
      <c r="FS74" s="35"/>
      <c r="FT74" s="35"/>
      <c r="FU74" s="35"/>
      <c r="FV74" s="35"/>
      <c r="FW74" s="35"/>
      <c r="FX74" s="35"/>
      <c r="FY74" s="35"/>
      <c r="FZ74" s="35"/>
      <c r="GA74" s="35"/>
      <c r="GB74" s="35"/>
      <c r="GC74" s="35"/>
      <c r="GD74" s="35"/>
      <c r="GE74" s="35"/>
    </row>
    <row r="75" spans="4:187" x14ac:dyDescent="0.45">
      <c r="D75" s="10" t="s">
        <v>74</v>
      </c>
      <c r="H75" s="35">
        <f ca="1">IF(H2&gt;EOMONTH(Assumptions!$P$9, 0),0,H132)</f>
        <v>1000</v>
      </c>
      <c r="I75" s="35">
        <f ca="1">IF(I2&gt;EOMONTH(Assumptions!$P$9, 0),0,I132)</f>
        <v>0</v>
      </c>
      <c r="J75" s="35">
        <f ca="1">IF(J2&gt;EOMONTH(Assumptions!$P$9, 0),0,J132)</f>
        <v>0</v>
      </c>
      <c r="K75" s="35">
        <f ca="1">IF(K2&gt;EOMONTH(Assumptions!$P$9, 0),0,K132)</f>
        <v>0</v>
      </c>
      <c r="L75" s="35">
        <f ca="1">IF(L2&gt;EOMONTH(Assumptions!$P$9, 0),0,L132)</f>
        <v>0</v>
      </c>
      <c r="M75" s="35">
        <f ca="1">IF(M2&gt;EOMONTH(Assumptions!$P$9, 0),0,M132)</f>
        <v>0</v>
      </c>
      <c r="N75" s="35">
        <f ca="1">IF(N2&gt;EOMONTH(Assumptions!$P$9, 0),0,N132)</f>
        <v>0</v>
      </c>
      <c r="O75" s="35">
        <f ca="1">IF(O2&gt;EOMONTH(Assumptions!$P$9, 0),0,O132)</f>
        <v>0</v>
      </c>
      <c r="P75" s="35">
        <f ca="1">IF(P2&gt;EOMONTH(Assumptions!$P$9, 0),0,P132)</f>
        <v>0</v>
      </c>
      <c r="Q75" s="35">
        <f ca="1">IF(Q2&gt;EOMONTH(Assumptions!$P$9, 0),0,Q132)</f>
        <v>0</v>
      </c>
      <c r="R75" s="35">
        <f ca="1">IF(R2&gt;EOMONTH(Assumptions!$P$9, 0),0,R132)</f>
        <v>0</v>
      </c>
      <c r="S75" s="35">
        <f ca="1">IF(S2&gt;EOMONTH(Assumptions!$P$9, 0),0,S132)</f>
        <v>0</v>
      </c>
      <c r="T75" s="35">
        <f ca="1">IF(T2&gt;EOMONTH(Assumptions!$P$9, 0),0,T132)</f>
        <v>0</v>
      </c>
      <c r="U75" s="35">
        <f ca="1">IF(U2&gt;EOMONTH(Assumptions!$P$9, 0),0,U132)</f>
        <v>0</v>
      </c>
      <c r="V75" s="35">
        <f ca="1">IF(V2&gt;EOMONTH(Assumptions!$P$9, 0),0,V132)</f>
        <v>0</v>
      </c>
      <c r="W75" s="35">
        <f ca="1">IF(W2&gt;EOMONTH(Assumptions!$P$9, 0),0,W132)</f>
        <v>0</v>
      </c>
      <c r="X75" s="35">
        <f ca="1">IF(X2&gt;EOMONTH(Assumptions!$P$9, 0),0,X132)</f>
        <v>0</v>
      </c>
      <c r="Y75" s="35">
        <f ca="1">IF(Y2&gt;EOMONTH(Assumptions!$P$9, 0),0,Y132)</f>
        <v>0</v>
      </c>
      <c r="Z75" s="35">
        <f ca="1">IF(Z2&gt;EOMONTH(Assumptions!$P$9, 0),0,Z132)</f>
        <v>0</v>
      </c>
      <c r="AA75" s="35">
        <f ca="1">IF(AA2&gt;EOMONTH(Assumptions!$P$9, 0),0,AA132)</f>
        <v>0</v>
      </c>
      <c r="AB75" s="35">
        <f ca="1">IF(AB2&gt;EOMONTH(Assumptions!$P$9, 0),0,AB132)</f>
        <v>0</v>
      </c>
      <c r="AC75" s="35">
        <f ca="1">IF(AC2&gt;EOMONTH(Assumptions!$P$9, 0),0,AC132)</f>
        <v>0</v>
      </c>
      <c r="AD75" s="35">
        <f ca="1">IF(AD2&gt;EOMONTH(Assumptions!$P$9, 0),0,AD132)</f>
        <v>0</v>
      </c>
      <c r="AE75" s="35">
        <f ca="1">IF(AE2&gt;EOMONTH(Assumptions!$P$9, 0),0,AE132)</f>
        <v>0</v>
      </c>
      <c r="AF75" s="35">
        <f ca="1">IF(AF2&gt;EOMONTH(Assumptions!$P$9, 0),0,AF132)</f>
        <v>0</v>
      </c>
      <c r="AG75" s="35">
        <f ca="1">IF(AG2&gt;EOMONTH(Assumptions!$P$9, 0),0,AG132)</f>
        <v>0</v>
      </c>
      <c r="AH75" s="35">
        <f ca="1">IF(AH2&gt;EOMONTH(Assumptions!$P$9, 0),0,AH132)</f>
        <v>0</v>
      </c>
      <c r="AI75" s="35">
        <f ca="1">IF(AI2&gt;EOMONTH(Assumptions!$P$9, 0),0,AI132)</f>
        <v>0</v>
      </c>
      <c r="AJ75" s="35">
        <f ca="1">IF(AJ2&gt;EOMONTH(Assumptions!$P$9, 0),0,AJ132)</f>
        <v>0</v>
      </c>
      <c r="AK75" s="35">
        <f ca="1">IF(AK2&gt;EOMONTH(Assumptions!$P$9, 0),0,AK132)</f>
        <v>0</v>
      </c>
      <c r="AL75" s="35">
        <f ca="1">IF(AL2&gt;EOMONTH(Assumptions!$P$9, 0),0,AL132)</f>
        <v>0</v>
      </c>
      <c r="AM75" s="35">
        <f ca="1">IF(AM2&gt;EOMONTH(Assumptions!$P$9, 0),0,AM132)</f>
        <v>0</v>
      </c>
      <c r="AN75" s="35">
        <f ca="1">IF(AN2&gt;EOMONTH(Assumptions!$P$9, 0),0,AN132)</f>
        <v>0</v>
      </c>
      <c r="AO75" s="35">
        <f ca="1">IF(AO2&gt;EOMONTH(Assumptions!$P$9, 0),0,AO132)</f>
        <v>0</v>
      </c>
      <c r="AP75" s="35">
        <f ca="1">IF(AP2&gt;EOMONTH(Assumptions!$P$9, 0),0,AP132)</f>
        <v>0</v>
      </c>
      <c r="AQ75" s="35">
        <f ca="1">IF(AQ2&gt;EOMONTH(Assumptions!$P$9, 0),0,AQ132)</f>
        <v>0</v>
      </c>
      <c r="AR75" s="35">
        <f ca="1">IF(AR2&gt;EOMONTH(Assumptions!$P$9, 0),0,AR132)</f>
        <v>0</v>
      </c>
      <c r="AS75" s="35">
        <f ca="1">IF(AS2&gt;EOMONTH(Assumptions!$P$9, 0),0,AS132)</f>
        <v>0</v>
      </c>
      <c r="AT75" s="35">
        <f ca="1">IF(AT2&gt;EOMONTH(Assumptions!$P$9, 0),0,AT132)</f>
        <v>0</v>
      </c>
      <c r="AU75" s="35">
        <f ca="1">IF(AU2&gt;EOMONTH(Assumptions!$P$9, 0),0,AU132)</f>
        <v>0</v>
      </c>
      <c r="AV75" s="35">
        <f ca="1">IF(AV2&gt;EOMONTH(Assumptions!$P$9, 0),0,AV132)</f>
        <v>0</v>
      </c>
      <c r="AW75" s="35">
        <f ca="1">IF(AW2&gt;EOMONTH(Assumptions!$P$9, 0),0,AW132)</f>
        <v>0</v>
      </c>
      <c r="AX75" s="35">
        <f ca="1">IF(AX2&gt;EOMONTH(Assumptions!$P$9, 0),0,AX132)</f>
        <v>0</v>
      </c>
      <c r="AY75" s="35">
        <f ca="1">IF(AY2&gt;EOMONTH(Assumptions!$P$9, 0),0,AY132)</f>
        <v>0</v>
      </c>
      <c r="AZ75" s="35">
        <f ca="1">IF(AZ2&gt;EOMONTH(Assumptions!$P$9, 0),0,AZ132)</f>
        <v>0</v>
      </c>
      <c r="BA75" s="35">
        <f ca="1">IF(BA2&gt;EOMONTH(Assumptions!$P$9, 0),0,BA132)</f>
        <v>0</v>
      </c>
      <c r="BB75" s="35">
        <f ca="1">IF(BB2&gt;EOMONTH(Assumptions!$P$9, 0),0,BB132)</f>
        <v>0</v>
      </c>
      <c r="BC75" s="35">
        <f ca="1">IF(BC2&gt;EOMONTH(Assumptions!$P$9, 0),0,BC132)</f>
        <v>0</v>
      </c>
      <c r="BD75" s="35">
        <f ca="1">IF(BD2&gt;EOMONTH(Assumptions!$P$9, 0),0,BD132)</f>
        <v>0</v>
      </c>
      <c r="BE75" s="35">
        <f ca="1">IF(BE2&gt;EOMONTH(Assumptions!$P$9, 0),0,BE132)</f>
        <v>0</v>
      </c>
      <c r="BF75" s="35">
        <f ca="1">IF(BF2&gt;EOMONTH(Assumptions!$P$9, 0),0,BF132)</f>
        <v>0</v>
      </c>
      <c r="BG75" s="35">
        <f ca="1">IF(BG2&gt;EOMONTH(Assumptions!$P$9, 0),0,BG132)</f>
        <v>0</v>
      </c>
      <c r="BH75" s="35">
        <f ca="1">IF(BH2&gt;EOMONTH(Assumptions!$P$9, 0),0,BH132)</f>
        <v>0</v>
      </c>
      <c r="BI75" s="35">
        <f ca="1">IF(BI2&gt;EOMONTH(Assumptions!$P$9, 0),0,BI132)</f>
        <v>0</v>
      </c>
      <c r="BJ75" s="35">
        <f ca="1">IF(BJ2&gt;EOMONTH(Assumptions!$P$9, 0),0,BJ132)</f>
        <v>0</v>
      </c>
      <c r="BK75" s="35">
        <f ca="1">IF(BK2&gt;EOMONTH(Assumptions!$P$9, 0),0,BK132)</f>
        <v>0</v>
      </c>
      <c r="BL75" s="35">
        <f ca="1">IF(BL2&gt;EOMONTH(Assumptions!$P$9, 0),0,BL132)</f>
        <v>0</v>
      </c>
      <c r="BM75" s="35">
        <f ca="1">IF(BM2&gt;EOMONTH(Assumptions!$P$9, 0),0,BM132)</f>
        <v>0</v>
      </c>
      <c r="BN75" s="35">
        <f ca="1">IF(BN2&gt;EOMONTH(Assumptions!$P$9, 0),0,BN132)</f>
        <v>0</v>
      </c>
      <c r="BO75" s="35">
        <f ca="1">IF(BO2&gt;EOMONTH(Assumptions!$P$9, 0),0,BO132)</f>
        <v>0</v>
      </c>
      <c r="BP75" s="35">
        <f ca="1">IF(BP2&gt;EOMONTH(Assumptions!$P$9, 0),0,BP132)</f>
        <v>0</v>
      </c>
      <c r="BQ75" s="35">
        <f ca="1">IF(BQ2&gt;EOMONTH(Assumptions!$P$9, 0),0,BQ132)</f>
        <v>0</v>
      </c>
      <c r="BR75" s="35">
        <f ca="1">IF(BR2&gt;EOMONTH(Assumptions!$P$9, 0),0,BR132)</f>
        <v>0</v>
      </c>
      <c r="BS75" s="35">
        <f ca="1">IF(BS2&gt;EOMONTH(Assumptions!$P$9, 0),0,BS132)</f>
        <v>0</v>
      </c>
      <c r="BT75" s="35">
        <f ca="1">IF(BT2&gt;EOMONTH(Assumptions!$P$9, 0),0,BT132)</f>
        <v>0</v>
      </c>
      <c r="BU75" s="35">
        <f ca="1">IF(BU2&gt;EOMONTH(Assumptions!$P$9, 0),0,BU132)</f>
        <v>0</v>
      </c>
      <c r="BV75" s="35">
        <f ca="1">IF(BV2&gt;EOMONTH(Assumptions!$P$9, 0),0,BV132)</f>
        <v>0</v>
      </c>
      <c r="BW75" s="35">
        <f ca="1">IF(BW2&gt;EOMONTH(Assumptions!$P$9, 0),0,BW132)</f>
        <v>0</v>
      </c>
      <c r="BX75" s="35">
        <f ca="1">IF(BX2&gt;EOMONTH(Assumptions!$P$9, 0),0,BX132)</f>
        <v>0</v>
      </c>
      <c r="BY75" s="35">
        <f ca="1">IF(BY2&gt;EOMONTH(Assumptions!$P$9, 0),0,BY132)</f>
        <v>0</v>
      </c>
      <c r="BZ75" s="35">
        <f ca="1">IF(BZ2&gt;EOMONTH(Assumptions!$P$9, 0),0,BZ132)</f>
        <v>0</v>
      </c>
      <c r="CA75" s="35">
        <f ca="1">IF(CA2&gt;EOMONTH(Assumptions!$P$9, 0),0,CA132)</f>
        <v>0</v>
      </c>
      <c r="CB75" s="35">
        <f ca="1">IF(CB2&gt;EOMONTH(Assumptions!$P$9, 0),0,CB132)</f>
        <v>0</v>
      </c>
      <c r="CC75" s="35">
        <f ca="1">IF(CC2&gt;EOMONTH(Assumptions!$P$9, 0),0,CC132)</f>
        <v>0</v>
      </c>
      <c r="CD75" s="35">
        <f ca="1">IF(CD2&gt;EOMONTH(Assumptions!$P$9, 0),0,CD132)</f>
        <v>0</v>
      </c>
      <c r="CE75" s="35">
        <f ca="1">IF(CE2&gt;EOMONTH(Assumptions!$P$9, 0),0,CE132)</f>
        <v>0</v>
      </c>
      <c r="CF75" s="35">
        <f ca="1">IF(CF2&gt;EOMONTH(Assumptions!$P$9, 0),0,CF132)</f>
        <v>0</v>
      </c>
      <c r="CG75" s="35">
        <f ca="1">IF(CG2&gt;EOMONTH(Assumptions!$P$9, 0),0,CG132)</f>
        <v>0</v>
      </c>
      <c r="CH75" s="35">
        <f ca="1">IF(CH2&gt;EOMONTH(Assumptions!$P$9, 0),0,CH132)</f>
        <v>0</v>
      </c>
      <c r="CI75" s="35">
        <f ca="1">IF(CI2&gt;EOMONTH(Assumptions!$P$9, 0),0,CI132)</f>
        <v>0</v>
      </c>
      <c r="CJ75" s="35">
        <f ca="1">IF(CJ2&gt;EOMONTH(Assumptions!$P$9, 0),0,CJ132)</f>
        <v>0</v>
      </c>
      <c r="CK75" s="35">
        <f ca="1">IF(CK2&gt;EOMONTH(Assumptions!$P$9, 0),0,CK132)</f>
        <v>0</v>
      </c>
      <c r="CL75" s="35">
        <f ca="1">IF(CL2&gt;EOMONTH(Assumptions!$P$9, 0),0,CL132)</f>
        <v>0</v>
      </c>
      <c r="CM75" s="35">
        <f ca="1">IF(CM2&gt;EOMONTH(Assumptions!$P$9, 0),0,CM132)</f>
        <v>0</v>
      </c>
      <c r="CN75" s="35">
        <f ca="1">IF(CN2&gt;EOMONTH(Assumptions!$P$9, 0),0,CN132)</f>
        <v>0</v>
      </c>
      <c r="CO75" s="35">
        <f ca="1">IF(CO2&gt;EOMONTH(Assumptions!$P$9, 0),0,CO132)</f>
        <v>0</v>
      </c>
      <c r="CP75" s="35">
        <f ca="1">IF(CP2&gt;EOMONTH(Assumptions!$P$9, 0),0,CP132)</f>
        <v>0</v>
      </c>
      <c r="CQ75" s="35">
        <f ca="1">IF(CQ2&gt;EOMONTH(Assumptions!$P$9, 0),0,CQ132)</f>
        <v>0</v>
      </c>
      <c r="CR75" s="35">
        <f ca="1">IF(CR2&gt;EOMONTH(Assumptions!$P$9, 0),0,CR132)</f>
        <v>0</v>
      </c>
      <c r="CS75" s="35">
        <f ca="1">IF(CS2&gt;EOMONTH(Assumptions!$P$9, 0),0,CS132)</f>
        <v>0</v>
      </c>
      <c r="CT75" s="35">
        <f ca="1">IF(CT2&gt;EOMONTH(Assumptions!$P$9, 0),0,CT132)</f>
        <v>0</v>
      </c>
      <c r="CU75" s="35">
        <f ca="1">IF(CU2&gt;EOMONTH(Assumptions!$P$9, 0),0,CU132)</f>
        <v>0</v>
      </c>
      <c r="CV75" s="35">
        <f ca="1">IF(CV2&gt;EOMONTH(Assumptions!$P$9, 0),0,CV132)</f>
        <v>0</v>
      </c>
      <c r="CW75" s="35">
        <f ca="1">IF(CW2&gt;EOMONTH(Assumptions!$P$9, 0),0,CW132)</f>
        <v>0</v>
      </c>
      <c r="CX75" s="35">
        <f ca="1">IF(CX2&gt;EOMONTH(Assumptions!$P$9, 0),0,CX132)</f>
        <v>0</v>
      </c>
      <c r="CY75" s="35">
        <f ca="1">IF(CY2&gt;EOMONTH(Assumptions!$P$9, 0),0,CY132)</f>
        <v>0</v>
      </c>
      <c r="CZ75" s="35">
        <f ca="1">IF(CZ2&gt;EOMONTH(Assumptions!$P$9, 0),0,CZ132)</f>
        <v>0</v>
      </c>
      <c r="DA75" s="35">
        <f ca="1">IF(DA2&gt;EOMONTH(Assumptions!$P$9, 0),0,DA132)</f>
        <v>0</v>
      </c>
      <c r="DB75" s="35">
        <f ca="1">IF(DB2&gt;EOMONTH(Assumptions!$P$9, 0),0,DB132)</f>
        <v>0</v>
      </c>
      <c r="DC75" s="35">
        <f ca="1">IF(DC2&gt;EOMONTH(Assumptions!$P$9, 0),0,DC132)</f>
        <v>0</v>
      </c>
      <c r="DD75" s="35">
        <f ca="1">IF(DD2&gt;EOMONTH(Assumptions!$P$9, 0),0,DD132)</f>
        <v>0</v>
      </c>
      <c r="DE75" s="35">
        <f ca="1">IF(DE2&gt;EOMONTH(Assumptions!$P$9, 0),0,DE132)</f>
        <v>0</v>
      </c>
      <c r="DF75" s="35">
        <f ca="1">IF(DF2&gt;EOMONTH(Assumptions!$P$9, 0),0,DF132)</f>
        <v>0</v>
      </c>
      <c r="DG75" s="35">
        <f ca="1">IF(DG2&gt;EOMONTH(Assumptions!$P$9, 0),0,DG132)</f>
        <v>0</v>
      </c>
      <c r="DH75" s="35">
        <f ca="1">IF(DH2&gt;EOMONTH(Assumptions!$P$9, 0),0,DH132)</f>
        <v>0</v>
      </c>
      <c r="DI75" s="35">
        <f ca="1">IF(DI2&gt;EOMONTH(Assumptions!$P$9, 0),0,DI132)</f>
        <v>0</v>
      </c>
      <c r="DJ75" s="35">
        <f ca="1">IF(DJ2&gt;EOMONTH(Assumptions!$P$9, 0),0,DJ132)</f>
        <v>0</v>
      </c>
      <c r="DK75" s="35">
        <f ca="1">IF(DK2&gt;EOMONTH(Assumptions!$P$9, 0),0,DK132)</f>
        <v>0</v>
      </c>
      <c r="DL75" s="35">
        <f ca="1">IF(DL2&gt;EOMONTH(Assumptions!$P$9, 0),0,DL132)</f>
        <v>0</v>
      </c>
      <c r="DM75" s="35">
        <f ca="1">IF(DM2&gt;EOMONTH(Assumptions!$P$9, 0),0,DM132)</f>
        <v>0</v>
      </c>
      <c r="DN75" s="35">
        <f ca="1">IF(DN2&gt;EOMONTH(Assumptions!$P$9, 0),0,DN132)</f>
        <v>0</v>
      </c>
      <c r="DO75" s="35">
        <f ca="1">IF(DO2&gt;EOMONTH(Assumptions!$P$9, 0),0,DO132)</f>
        <v>0</v>
      </c>
      <c r="DP75" s="35">
        <f ca="1">IF(DP2&gt;EOMONTH(Assumptions!$P$9, 0),0,DP132)</f>
        <v>0</v>
      </c>
      <c r="DQ75" s="35">
        <f ca="1">IF(DQ2&gt;EOMONTH(Assumptions!$P$9, 0),0,DQ132)</f>
        <v>0</v>
      </c>
      <c r="DR75" s="35">
        <f ca="1">IF(DR2&gt;EOMONTH(Assumptions!$P$9, 0),0,DR132)</f>
        <v>0</v>
      </c>
      <c r="DS75" s="35">
        <f ca="1">IF(DS2&gt;EOMONTH(Assumptions!$P$9, 0),0,DS132)</f>
        <v>0</v>
      </c>
      <c r="DT75" s="35">
        <f ca="1">IF(DT2&gt;EOMONTH(Assumptions!$P$9, 0),0,DT132)</f>
        <v>0</v>
      </c>
      <c r="DU75" s="35">
        <f ca="1">IF(DU2&gt;EOMONTH(Assumptions!$P$9, 0),0,DU132)</f>
        <v>0</v>
      </c>
      <c r="DV75" s="35">
        <f ca="1">IF(DV2&gt;EOMONTH(Assumptions!$P$9, 0),0,DV132)</f>
        <v>0</v>
      </c>
      <c r="DW75" s="35">
        <f ca="1">IF(DW2&gt;EOMONTH(Assumptions!$P$9, 0),0,DW132)</f>
        <v>0</v>
      </c>
      <c r="DX75" s="35">
        <f ca="1">IF(DX2&gt;EOMONTH(Assumptions!$P$9, 0),0,DX132)</f>
        <v>0</v>
      </c>
      <c r="DY75" s="35">
        <f ca="1">IF(DY2&gt;EOMONTH(Assumptions!$P$9, 0),0,DY132)</f>
        <v>0</v>
      </c>
      <c r="DZ75" s="35">
        <f ca="1">IF(DZ2&gt;EOMONTH(Assumptions!$P$9, 0),0,DZ132)</f>
        <v>0</v>
      </c>
      <c r="EA75" s="35">
        <f ca="1">IF(EA2&gt;EOMONTH(Assumptions!$P$9, 0),0,EA132)</f>
        <v>0</v>
      </c>
      <c r="EB75" s="35">
        <f ca="1">IF(EB2&gt;EOMONTH(Assumptions!$P$9, 0),0,EB132)</f>
        <v>0</v>
      </c>
      <c r="EC75" s="35">
        <f ca="1">IF(EC2&gt;EOMONTH(Assumptions!$P$9, 0),0,EC132)</f>
        <v>0</v>
      </c>
      <c r="ED75" s="35">
        <f ca="1">IF(ED2&gt;EOMONTH(Assumptions!$P$9, 0),0,ED132)</f>
        <v>0</v>
      </c>
      <c r="EE75" s="35">
        <f ca="1">IF(EE2&gt;EOMONTH(Assumptions!$P$9, 0),0,EE132)</f>
        <v>0</v>
      </c>
      <c r="EF75" s="35">
        <f ca="1">IF(EF2&gt;EOMONTH(Assumptions!$P$9, 0),0,EF132)</f>
        <v>0</v>
      </c>
      <c r="EG75" s="35">
        <f ca="1">IF(EG2&gt;EOMONTH(Assumptions!$P$9, 0),0,EG132)</f>
        <v>0</v>
      </c>
      <c r="EH75" s="35">
        <f ca="1">IF(EH2&gt;EOMONTH(Assumptions!$P$9, 0),0,EH132)</f>
        <v>0</v>
      </c>
      <c r="EI75" s="35">
        <f ca="1">IF(EI2&gt;EOMONTH(Assumptions!$P$9, 0),0,EI132)</f>
        <v>0</v>
      </c>
      <c r="EJ75" s="35">
        <f ca="1">IF(EJ2&gt;EOMONTH(Assumptions!$P$9, 0),0,EJ132)</f>
        <v>0</v>
      </c>
      <c r="EK75" s="35">
        <f ca="1">IF(EK2&gt;EOMONTH(Assumptions!$P$9, 0),0,EK132)</f>
        <v>0</v>
      </c>
      <c r="EL75" s="35">
        <f ca="1">IF(EL2&gt;EOMONTH(Assumptions!$P$9, 0),0,EL132)</f>
        <v>0</v>
      </c>
      <c r="EM75" s="35">
        <f ca="1">IF(EM2&gt;EOMONTH(Assumptions!$P$9, 0),0,EM132)</f>
        <v>0</v>
      </c>
      <c r="EN75" s="35">
        <f ca="1">IF(EN2&gt;EOMONTH(Assumptions!$P$9, 0),0,EN132)</f>
        <v>0</v>
      </c>
      <c r="EO75" s="35">
        <f ca="1">IF(EO2&gt;EOMONTH(Assumptions!$P$9, 0),0,EO132)</f>
        <v>0</v>
      </c>
      <c r="EP75" s="35">
        <f ca="1">IF(EP2&gt;EOMONTH(Assumptions!$P$9, 0),0,EP132)</f>
        <v>0</v>
      </c>
      <c r="EQ75" s="35">
        <f ca="1">IF(EQ2&gt;EOMONTH(Assumptions!$P$9, 0),0,EQ132)</f>
        <v>0</v>
      </c>
      <c r="ER75" s="35">
        <f ca="1">IF(ER2&gt;EOMONTH(Assumptions!$P$9, 0),0,ER132)</f>
        <v>0</v>
      </c>
      <c r="ES75" s="35">
        <f ca="1">IF(ES2&gt;EOMONTH(Assumptions!$P$9, 0),0,ES132)</f>
        <v>0</v>
      </c>
      <c r="ET75" s="35">
        <f ca="1">IF(ET2&gt;EOMONTH(Assumptions!$P$9, 0),0,ET132)</f>
        <v>0</v>
      </c>
      <c r="EU75" s="35">
        <f ca="1">IF(EU2&gt;EOMONTH(Assumptions!$P$9, 0),0,EU132)</f>
        <v>0</v>
      </c>
      <c r="EV75" s="35">
        <f ca="1">IF(EV2&gt;EOMONTH(Assumptions!$P$9, 0),0,EV132)</f>
        <v>0</v>
      </c>
      <c r="EW75" s="35">
        <f ca="1">IF(EW2&gt;EOMONTH(Assumptions!$P$9, 0),0,EW132)</f>
        <v>0</v>
      </c>
      <c r="EX75" s="35">
        <f ca="1">IF(EX2&gt;EOMONTH(Assumptions!$P$9, 0),0,EX132)</f>
        <v>0</v>
      </c>
      <c r="EY75" s="35">
        <f ca="1">IF(EY2&gt;EOMONTH(Assumptions!$P$9, 0),0,EY132)</f>
        <v>0</v>
      </c>
      <c r="EZ75" s="35">
        <f ca="1">IF(EZ2&gt;EOMONTH(Assumptions!$P$9, 0),0,EZ132)</f>
        <v>0</v>
      </c>
      <c r="FA75" s="35">
        <f ca="1">IF(FA2&gt;EOMONTH(Assumptions!$P$9, 0),0,FA132)</f>
        <v>0</v>
      </c>
      <c r="FB75" s="35">
        <f ca="1">IF(FB2&gt;EOMONTH(Assumptions!$P$9, 0),0,FB132)</f>
        <v>0</v>
      </c>
      <c r="FC75" s="35">
        <f ca="1">IF(FC2&gt;EOMONTH(Assumptions!$P$9, 0),0,FC132)</f>
        <v>0</v>
      </c>
      <c r="FD75" s="35">
        <f ca="1">IF(FD2&gt;EOMONTH(Assumptions!$P$9, 0),0,FD132)</f>
        <v>0</v>
      </c>
      <c r="FE75" s="35">
        <f ca="1">IF(FE2&gt;EOMONTH(Assumptions!$P$9, 0),0,FE132)</f>
        <v>0</v>
      </c>
      <c r="FF75" s="35">
        <f ca="1">IF(FF2&gt;EOMONTH(Assumptions!$P$9, 0),0,FF132)</f>
        <v>0</v>
      </c>
      <c r="FG75" s="35">
        <f ca="1">IF(FG2&gt;EOMONTH(Assumptions!$P$9, 0),0,FG132)</f>
        <v>0</v>
      </c>
      <c r="FH75" s="35">
        <f ca="1">IF(FH2&gt;EOMONTH(Assumptions!$P$9, 0),0,FH132)</f>
        <v>0</v>
      </c>
      <c r="FI75" s="35">
        <f ca="1">IF(FI2&gt;EOMONTH(Assumptions!$P$9, 0),0,FI132)</f>
        <v>0</v>
      </c>
      <c r="FJ75" s="35">
        <f ca="1">IF(FJ2&gt;EOMONTH(Assumptions!$P$9, 0),0,FJ132)</f>
        <v>0</v>
      </c>
      <c r="FK75" s="35">
        <f ca="1">IF(FK2&gt;EOMONTH(Assumptions!$P$9, 0),0,FK132)</f>
        <v>0</v>
      </c>
      <c r="FL75" s="35">
        <f ca="1">IF(FL2&gt;EOMONTH(Assumptions!$P$9, 0),0,FL132)</f>
        <v>0</v>
      </c>
      <c r="FM75" s="35">
        <f ca="1">IF(FM2&gt;EOMONTH(Assumptions!$P$9, 0),0,FM132)</f>
        <v>0</v>
      </c>
      <c r="FN75" s="35">
        <f ca="1">IF(FN2&gt;EOMONTH(Assumptions!$P$9, 0),0,FN132)</f>
        <v>0</v>
      </c>
      <c r="FO75" s="35">
        <f ca="1">IF(FO2&gt;EOMONTH(Assumptions!$P$9, 0),0,FO132)</f>
        <v>0</v>
      </c>
      <c r="FP75" s="35">
        <f ca="1">IF(FP2&gt;EOMONTH(Assumptions!$P$9, 0),0,FP132)</f>
        <v>0</v>
      </c>
      <c r="FQ75" s="35">
        <f ca="1">IF(FQ2&gt;EOMONTH(Assumptions!$P$9, 0),0,FQ132)</f>
        <v>0</v>
      </c>
      <c r="FR75" s="35">
        <f ca="1">IF(FR2&gt;EOMONTH(Assumptions!$P$9, 0),0,FR132)</f>
        <v>0</v>
      </c>
      <c r="FS75" s="35">
        <f ca="1">IF(FS2&gt;EOMONTH(Assumptions!$P$9, 0),0,FS132)</f>
        <v>0</v>
      </c>
      <c r="FT75" s="35">
        <f ca="1">IF(FT2&gt;EOMONTH(Assumptions!$P$9, 0),0,FT132)</f>
        <v>0</v>
      </c>
      <c r="FU75" s="35">
        <f ca="1">IF(FU2&gt;EOMONTH(Assumptions!$P$9, 0),0,FU132)</f>
        <v>0</v>
      </c>
      <c r="FV75" s="35">
        <f ca="1">IF(FV2&gt;EOMONTH(Assumptions!$P$9, 0),0,FV132)</f>
        <v>0</v>
      </c>
      <c r="FW75" s="35">
        <f ca="1">IF(FW2&gt;EOMONTH(Assumptions!$P$9, 0),0,FW132)</f>
        <v>0</v>
      </c>
      <c r="FX75" s="35">
        <f ca="1">IF(FX2&gt;EOMONTH(Assumptions!$P$9, 0),0,FX132)</f>
        <v>0</v>
      </c>
      <c r="FY75" s="35">
        <f ca="1">IF(FY2&gt;EOMONTH(Assumptions!$P$9, 0),0,FY132)</f>
        <v>0</v>
      </c>
      <c r="FZ75" s="35">
        <f ca="1">IF(FZ2&gt;EOMONTH(Assumptions!$P$9, 0),0,FZ132)</f>
        <v>0</v>
      </c>
      <c r="GA75" s="35">
        <f ca="1">IF(GA2&gt;EOMONTH(Assumptions!$P$9, 0),0,GA132)</f>
        <v>0</v>
      </c>
      <c r="GB75" s="35">
        <f ca="1">IF(GB2&gt;EOMONTH(Assumptions!$P$9, 0),0,GB132)</f>
        <v>0</v>
      </c>
      <c r="GC75" s="35">
        <f ca="1">IF(GC2&gt;EOMONTH(Assumptions!$P$9, 0),0,GC132)</f>
        <v>0</v>
      </c>
      <c r="GD75" s="35">
        <f ca="1">IF(GD2&gt;EOMONTH(Assumptions!$P$9, 0),0,GD132)</f>
        <v>0</v>
      </c>
      <c r="GE75" s="35">
        <f ca="1">IF(GE2&gt;EOMONTH(Assumptions!$P$9, 0),0,GE132)</f>
        <v>0</v>
      </c>
    </row>
    <row r="76" spans="4:187" x14ac:dyDescent="0.45">
      <c r="D76" s="10" t="s">
        <v>75</v>
      </c>
      <c r="H76" s="35">
        <f ca="1">IF(H2&gt;EOMONTH(Assumptions!$P$9,0),0,SUM(H133,H134))</f>
        <v>0</v>
      </c>
      <c r="I76" s="35">
        <f ca="1">IF(I2&gt;EOMONTH(Assumptions!$P$9,0),0,SUM(I133,I134))</f>
        <v>-90.547030680832776</v>
      </c>
      <c r="J76" s="35">
        <f ca="1">IF(J2&gt;EOMONTH(Assumptions!$P$9,0),0,SUM(J133,J134))</f>
        <v>-83.007411382336286</v>
      </c>
      <c r="K76" s="35">
        <f ca="1">IF(K2&gt;EOMONTH(Assumptions!$P$9,0),0,SUM(K133,K134))</f>
        <v>0</v>
      </c>
      <c r="L76" s="35">
        <f ca="1">IF(L2&gt;EOMONTH(Assumptions!$P$9,0),0,SUM(L133,L134))</f>
        <v>-75.494429330320287</v>
      </c>
      <c r="M76" s="35">
        <f ca="1">IF(M2&gt;EOMONTH(Assumptions!$P$9,0),0,SUM(M133,M134))</f>
        <v>-62.643109636448187</v>
      </c>
      <c r="N76" s="35">
        <f ca="1">IF(N2&gt;EOMONTH(Assumptions!$P$9,0),0,SUM(N133,N134))</f>
        <v>-62.939657142131516</v>
      </c>
      <c r="O76" s="35">
        <f ca="1">IF(O2&gt;EOMONTH(Assumptions!$P$9,0),0,SUM(O133,O134))</f>
        <v>-57.217870129210468</v>
      </c>
      <c r="P76" s="35">
        <f ca="1">IF(P2&gt;EOMONTH(Assumptions!$P$9,0),0,SUM(P133,P134))</f>
        <v>-32.08433305381574</v>
      </c>
      <c r="Q76" s="35">
        <f ca="1">IF(Q2&gt;EOMONTH(Assumptions!$P$9,0),0,SUM(Q133,Q134))</f>
        <v>-49.113629853564063</v>
      </c>
      <c r="R76" s="35">
        <f ca="1">IF(R2&gt;EOMONTH(Assumptions!$P$9,0),0,SUM(R133,R134))</f>
        <v>-44.648754412330966</v>
      </c>
      <c r="S76" s="35">
        <f ca="1">IF(S2&gt;EOMONTH(Assumptions!$P$9,0),0,SUM(S133,S134))</f>
        <v>-40.589776738482698</v>
      </c>
      <c r="T76" s="35">
        <f ca="1">IF(T2&gt;EOMONTH(Assumptions!$P$9,0),0,SUM(T133,T134))</f>
        <v>-36.899797034984267</v>
      </c>
      <c r="U76" s="35">
        <f ca="1">IF(U2&gt;EOMONTH(Assumptions!$P$9,0),0,SUM(U133,U134))</f>
        <v>-33.545270031803881</v>
      </c>
      <c r="V76" s="35">
        <f ca="1">IF(V2&gt;EOMONTH(Assumptions!$P$9,0),0,SUM(V133,V134))</f>
        <v>-30.495700028912616</v>
      </c>
      <c r="W76" s="35">
        <f ca="1">IF(W2&gt;EOMONTH(Assumptions!$P$9,0),0,SUM(W133,W134))</f>
        <v>-27.723363662647831</v>
      </c>
      <c r="X76" s="35">
        <f ca="1">IF(X2&gt;EOMONTH(Assumptions!$P$9,0),0,SUM(X133,X134))</f>
        <v>-25.203057875134391</v>
      </c>
      <c r="Y76" s="35">
        <f ca="1">IF(Y2&gt;EOMONTH(Assumptions!$P$9,0),0,SUM(Y133,Y134))</f>
        <v>-22.911870795576721</v>
      </c>
      <c r="Z76" s="35">
        <f ca="1">IF(Z2&gt;EOMONTH(Assumptions!$P$9,0),0,SUM(Z133,Z134))</f>
        <v>-20.828973450524291</v>
      </c>
      <c r="AA76" s="35">
        <f ca="1">IF(AA2&gt;EOMONTH(Assumptions!$P$9,0),0,SUM(AA133,AA134))</f>
        <v>-18.935430409567534</v>
      </c>
      <c r="AB76" s="35">
        <f ca="1">IF(AB2&gt;EOMONTH(Assumptions!$P$9,0),0,SUM(AB133,AB134))</f>
        <v>0</v>
      </c>
      <c r="AC76" s="35">
        <f ca="1">IF(AC2&gt;EOMONTH(Assumptions!$P$9,0),0,SUM(AC133,AC134))</f>
        <v>-17.253009343062363</v>
      </c>
      <c r="AD76" s="35">
        <f ca="1">IF(AD2&gt;EOMONTH(Assumptions!$P$9,0),0,SUM(AD133,AD134))</f>
        <v>-15.684553948238509</v>
      </c>
      <c r="AE76" s="35">
        <f ca="1">IF(AE2&gt;EOMONTH(Assumptions!$P$9,0),0,SUM(AE133,AE134))</f>
        <v>-14.258685407489555</v>
      </c>
      <c r="AF76" s="35">
        <f ca="1">IF(AF2&gt;EOMONTH(Assumptions!$P$9,0),0,SUM(AF133,AF134))</f>
        <v>-12.962441279535955</v>
      </c>
      <c r="AG76" s="35">
        <f ca="1">IF(AG2&gt;EOMONTH(Assumptions!$P$9,0),0,SUM(AG133,AG134))</f>
        <v>-11.78403752685087</v>
      </c>
      <c r="AH76" s="35">
        <f ca="1">IF(AH2&gt;EOMONTH(Assumptions!$P$9,0),0,SUM(AH133,AH134))</f>
        <v>-10.712761388046248</v>
      </c>
      <c r="AI76" s="35">
        <f ca="1">IF(AI2&gt;EOMONTH(Assumptions!$P$9,0),0,SUM(AI133,AI134))</f>
        <v>-9.7388739891329514</v>
      </c>
      <c r="AJ76" s="35">
        <f ca="1">IF(AJ2&gt;EOMONTH(Assumptions!$P$9,0),0,SUM(AJ133,AJ134))</f>
        <v>-8.8535218083026823</v>
      </c>
      <c r="AK76" s="35">
        <f ca="1">IF(AK2&gt;EOMONTH(Assumptions!$P$9,0),0,SUM(AK133,AK134))</f>
        <v>-8.0486561893660742</v>
      </c>
      <c r="AL76" s="35">
        <f ca="1">IF(AL2&gt;EOMONTH(Assumptions!$P$9,0),0,SUM(AL133,AL134))</f>
        <v>-7.3169601721509787</v>
      </c>
      <c r="AM76" s="35">
        <f ca="1">IF(AM2&gt;EOMONTH(Assumptions!$P$9,0),0,SUM(AM133,AM134))</f>
        <v>-6.6517819746827058</v>
      </c>
      <c r="AN76" s="35">
        <f ca="1">IF(AN2&gt;EOMONTH(Assumptions!$P$9,0),0,SUM(AN133,AN134))</f>
        <v>0</v>
      </c>
      <c r="AO76" s="35">
        <f ca="1">IF(AO2&gt;EOMONTH(Assumptions!$P$9,0),0,SUM(AO133,AO134))</f>
        <v>-6.0924695935512689</v>
      </c>
      <c r="AP76" s="35">
        <f ca="1">IF(AP2&gt;EOMONTH(Assumptions!$P$9,0),0,SUM(AP133,AP134))</f>
        <v>-5.5386087214102453</v>
      </c>
      <c r="AQ76" s="35">
        <f ca="1">IF(AQ2&gt;EOMONTH(Assumptions!$P$9,0),0,SUM(AQ133,AQ134))</f>
        <v>-5.0350988376456778</v>
      </c>
      <c r="AR76" s="35">
        <f ca="1">IF(AR2&gt;EOMONTH(Assumptions!$P$9,0),0,SUM(AR133,AR134))</f>
        <v>-4.5773625796778887</v>
      </c>
      <c r="AS76" s="35">
        <f ca="1">IF(AS2&gt;EOMONTH(Assumptions!$P$9,0),0,SUM(AS133,AS134))</f>
        <v>-4.1612387087980798</v>
      </c>
      <c r="AT76" s="35">
        <f ca="1">IF(AT2&gt;EOMONTH(Assumptions!$P$9,0),0,SUM(AT133,AT134))</f>
        <v>-3.7829442807255274</v>
      </c>
      <c r="AU76" s="35">
        <f ca="1">IF(AU2&gt;EOMONTH(Assumptions!$P$9,0),0,SUM(AU133,AU134))</f>
        <v>-3.4390402552050245</v>
      </c>
      <c r="AV76" s="35">
        <f ca="1">IF(AV2&gt;EOMONTH(Assumptions!$P$9,0),0,SUM(AV133,AV134))</f>
        <v>-3.1264002320045674</v>
      </c>
      <c r="AW76" s="35">
        <f ca="1">IF(AW2&gt;EOMONTH(Assumptions!$P$9,0),0,SUM(AW133,AW134))</f>
        <v>-2.8421820290950621</v>
      </c>
      <c r="AX76" s="35">
        <f ca="1">IF(AX2&gt;EOMONTH(Assumptions!$P$9,0),0,SUM(AX133,AX134))</f>
        <v>-2.5838018446318745</v>
      </c>
      <c r="AY76" s="35">
        <f ca="1">IF(AY2&gt;EOMONTH(Assumptions!$P$9,0),0,SUM(AY133,AY134))</f>
        <v>-2.3489107678471584</v>
      </c>
      <c r="AZ76" s="35">
        <f ca="1">IF(AZ2&gt;EOMONTH(Assumptions!$P$9,0),0,SUM(AZ133,AZ134))</f>
        <v>0</v>
      </c>
      <c r="BA76" s="35">
        <f ca="1">IF(BA2&gt;EOMONTH(Assumptions!$P$9,0),0,SUM(BA133,BA134))</f>
        <v>-2.196471849642514</v>
      </c>
      <c r="BB76" s="35">
        <f ca="1">IF(BB2&gt;EOMONTH(Assumptions!$P$9,0),0,SUM(BB133,BB134))</f>
        <v>-1.9967925905841035</v>
      </c>
      <c r="BC76" s="35">
        <f ca="1">IF(BC2&gt;EOMONTH(Assumptions!$P$9,0),0,SUM(BC133,BC134))</f>
        <v>-1.8152659914400939</v>
      </c>
      <c r="BD76" s="35">
        <f ca="1">IF(BD2&gt;EOMONTH(Assumptions!$P$9,0),0,SUM(BD133,BD134))</f>
        <v>-1.6502418104000858</v>
      </c>
      <c r="BE76" s="35">
        <f ca="1">IF(BE2&gt;EOMONTH(Assumptions!$P$9,0),0,SUM(BE133,BE134))</f>
        <v>-1.5002198276364411</v>
      </c>
      <c r="BF76" s="35">
        <f ca="1">IF(BF2&gt;EOMONTH(Assumptions!$P$9,0),0,SUM(BF133,BF134))</f>
        <v>-1.3638362069422192</v>
      </c>
      <c r="BG76" s="35">
        <f ca="1">IF(BG2&gt;EOMONTH(Assumptions!$P$9,0),0,SUM(BG133,BG134))</f>
        <v>-1.2398510972201995</v>
      </c>
      <c r="BH76" s="35">
        <f ca="1">IF(BH2&gt;EOMONTH(Assumptions!$P$9,0),0,SUM(BH133,BH134))</f>
        <v>-1.1271373611092721</v>
      </c>
      <c r="BI76" s="35">
        <f ca="1">IF(BI2&gt;EOMONTH(Assumptions!$P$9,0),0,SUM(BI133,BI134))</f>
        <v>-1.0246703282811565</v>
      </c>
      <c r="BJ76" s="35">
        <f ca="1">IF(BJ2&gt;EOMONTH(Assumptions!$P$9,0),0,SUM(BJ133,BJ134))</f>
        <v>-0.93151848025559691</v>
      </c>
      <c r="BK76" s="35">
        <f ca="1">IF(BK2&gt;EOMONTH(Assumptions!$P$9,0),0,SUM(BK133,BK134))</f>
        <v>-0.84683498205054264</v>
      </c>
      <c r="BL76" s="35">
        <f ca="1">IF(BL2&gt;EOMONTH(Assumptions!$P$9,0),0,SUM(BL133,BL134))</f>
        <v>0</v>
      </c>
      <c r="BM76" s="35">
        <f ca="1">IF(BM2&gt;EOMONTH(Assumptions!$P$9,0),0,SUM(BM133,BM134))</f>
        <v>-0.98128914426520408</v>
      </c>
      <c r="BN76" s="35">
        <f ca="1">IF(BN2&gt;EOMONTH(Assumptions!$P$9,0),0,SUM(BN133,BN134))</f>
        <v>-0.89208104024109436</v>
      </c>
      <c r="BO76" s="35">
        <f ca="1">IF(BO2&gt;EOMONTH(Assumptions!$P$9,0),0,SUM(BO133,BO134))</f>
        <v>-0.81098276385554013</v>
      </c>
      <c r="BP76" s="35">
        <f ca="1">IF(BP2&gt;EOMONTH(Assumptions!$P$9,0),0,SUM(BP133,BP134))</f>
        <v>1.1102230246251565E-16</v>
      </c>
      <c r="BQ76" s="35">
        <f ca="1">IF(BQ2&gt;EOMONTH(Assumptions!$P$9,0),0,SUM(BQ133,BQ134))</f>
        <v>0</v>
      </c>
      <c r="BR76" s="35">
        <f ca="1">IF(BR2&gt;EOMONTH(Assumptions!$P$9,0),0,SUM(BR133,BR134))</f>
        <v>0</v>
      </c>
      <c r="BS76" s="35">
        <f ca="1">IF(BS2&gt;EOMONTH(Assumptions!$P$9,0),0,SUM(BS133,BS134))</f>
        <v>0</v>
      </c>
      <c r="BT76" s="35">
        <f ca="1">IF(BT2&gt;EOMONTH(Assumptions!$P$9,0),0,SUM(BT133,BT134))</f>
        <v>0</v>
      </c>
      <c r="BU76" s="35">
        <f ca="1">IF(BU2&gt;EOMONTH(Assumptions!$P$9,0),0,SUM(BU133,BU134))</f>
        <v>0</v>
      </c>
      <c r="BV76" s="35">
        <f ca="1">IF(BV2&gt;EOMONTH(Assumptions!$P$9,0),0,SUM(BV133,BV134))</f>
        <v>0</v>
      </c>
      <c r="BW76" s="35">
        <f ca="1">IF(BW2&gt;EOMONTH(Assumptions!$P$9,0),0,SUM(BW133,BW134))</f>
        <v>0</v>
      </c>
      <c r="BX76" s="35">
        <f ca="1">IF(BX2&gt;EOMONTH(Assumptions!$P$9,0),0,SUM(BX133,BX134))</f>
        <v>0</v>
      </c>
      <c r="BY76" s="35">
        <f ca="1">IF(BY2&gt;EOMONTH(Assumptions!$P$9,0),0,SUM(BY133,BY134))</f>
        <v>0</v>
      </c>
      <c r="BZ76" s="35">
        <f ca="1">IF(BZ2&gt;EOMONTH(Assumptions!$P$9,0),0,SUM(BZ133,BZ134))</f>
        <v>0</v>
      </c>
      <c r="CA76" s="35">
        <f ca="1">IF(CA2&gt;EOMONTH(Assumptions!$P$9,0),0,SUM(CA133,CA134))</f>
        <v>0</v>
      </c>
      <c r="CB76" s="35">
        <f ca="1">IF(CB2&gt;EOMONTH(Assumptions!$P$9,0),0,SUM(CB133,CB134))</f>
        <v>0</v>
      </c>
      <c r="CC76" s="35">
        <f ca="1">IF(CC2&gt;EOMONTH(Assumptions!$P$9,0),0,SUM(CC133,CC134))</f>
        <v>0</v>
      </c>
      <c r="CD76" s="35">
        <f ca="1">IF(CD2&gt;EOMONTH(Assumptions!$P$9,0),0,SUM(CD133,CD134))</f>
        <v>0</v>
      </c>
      <c r="CE76" s="35">
        <f ca="1">IF(CE2&gt;EOMONTH(Assumptions!$P$9,0),0,SUM(CE133,CE134))</f>
        <v>0</v>
      </c>
      <c r="CF76" s="35">
        <f ca="1">IF(CF2&gt;EOMONTH(Assumptions!$P$9,0),0,SUM(CF133,CF134))</f>
        <v>0</v>
      </c>
      <c r="CG76" s="35">
        <f ca="1">IF(CG2&gt;EOMONTH(Assumptions!$P$9,0),0,SUM(CG133,CG134))</f>
        <v>0</v>
      </c>
      <c r="CH76" s="35">
        <f ca="1">IF(CH2&gt;EOMONTH(Assumptions!$P$9,0),0,SUM(CH133,CH134))</f>
        <v>0</v>
      </c>
      <c r="CI76" s="35">
        <f ca="1">IF(CI2&gt;EOMONTH(Assumptions!$P$9,0),0,SUM(CI133,CI134))</f>
        <v>0</v>
      </c>
      <c r="CJ76" s="35">
        <f ca="1">IF(CJ2&gt;EOMONTH(Assumptions!$P$9,0),0,SUM(CJ133,CJ134))</f>
        <v>0</v>
      </c>
      <c r="CK76" s="35">
        <f ca="1">IF(CK2&gt;EOMONTH(Assumptions!$P$9,0),0,SUM(CK133,CK134))</f>
        <v>0</v>
      </c>
      <c r="CL76" s="35">
        <f ca="1">IF(CL2&gt;EOMONTH(Assumptions!$P$9,0),0,SUM(CL133,CL134))</f>
        <v>0</v>
      </c>
      <c r="CM76" s="35">
        <f ca="1">IF(CM2&gt;EOMONTH(Assumptions!$P$9,0),0,SUM(CM133,CM134))</f>
        <v>0</v>
      </c>
      <c r="CN76" s="35">
        <f ca="1">IF(CN2&gt;EOMONTH(Assumptions!$P$9,0),0,SUM(CN133,CN134))</f>
        <v>0</v>
      </c>
      <c r="CO76" s="35">
        <f ca="1">IF(CO2&gt;EOMONTH(Assumptions!$P$9,0),0,SUM(CO133,CO134))</f>
        <v>0</v>
      </c>
      <c r="CP76" s="35">
        <f ca="1">IF(CP2&gt;EOMONTH(Assumptions!$P$9,0),0,SUM(CP133,CP134))</f>
        <v>0</v>
      </c>
      <c r="CQ76" s="35">
        <f ca="1">IF(CQ2&gt;EOMONTH(Assumptions!$P$9,0),0,SUM(CQ133,CQ134))</f>
        <v>0</v>
      </c>
      <c r="CR76" s="35">
        <f ca="1">IF(CR2&gt;EOMONTH(Assumptions!$P$9,0),0,SUM(CR133,CR134))</f>
        <v>0</v>
      </c>
      <c r="CS76" s="35">
        <f ca="1">IF(CS2&gt;EOMONTH(Assumptions!$P$9,0),0,SUM(CS133,CS134))</f>
        <v>0</v>
      </c>
      <c r="CT76" s="35">
        <f ca="1">IF(CT2&gt;EOMONTH(Assumptions!$P$9,0),0,SUM(CT133,CT134))</f>
        <v>0</v>
      </c>
      <c r="CU76" s="35">
        <f ca="1">IF(CU2&gt;EOMONTH(Assumptions!$P$9,0),0,SUM(CU133,CU134))</f>
        <v>0</v>
      </c>
      <c r="CV76" s="35">
        <f ca="1">IF(CV2&gt;EOMONTH(Assumptions!$P$9,0),0,SUM(CV133,CV134))</f>
        <v>0</v>
      </c>
      <c r="CW76" s="35">
        <f ca="1">IF(CW2&gt;EOMONTH(Assumptions!$P$9,0),0,SUM(CW133,CW134))</f>
        <v>0</v>
      </c>
      <c r="CX76" s="35">
        <f ca="1">IF(CX2&gt;EOMONTH(Assumptions!$P$9,0),0,SUM(CX133,CX134))</f>
        <v>0</v>
      </c>
      <c r="CY76" s="35">
        <f ca="1">IF(CY2&gt;EOMONTH(Assumptions!$P$9,0),0,SUM(CY133,CY134))</f>
        <v>0</v>
      </c>
      <c r="CZ76" s="35">
        <f ca="1">IF(CZ2&gt;EOMONTH(Assumptions!$P$9,0),0,SUM(CZ133,CZ134))</f>
        <v>0</v>
      </c>
      <c r="DA76" s="35">
        <f ca="1">IF(DA2&gt;EOMONTH(Assumptions!$P$9,0),0,SUM(DA133,DA134))</f>
        <v>0</v>
      </c>
      <c r="DB76" s="35">
        <f ca="1">IF(DB2&gt;EOMONTH(Assumptions!$P$9,0),0,SUM(DB133,DB134))</f>
        <v>0</v>
      </c>
      <c r="DC76" s="35">
        <f ca="1">IF(DC2&gt;EOMONTH(Assumptions!$P$9,0),0,SUM(DC133,DC134))</f>
        <v>0</v>
      </c>
      <c r="DD76" s="35">
        <f ca="1">IF(DD2&gt;EOMONTH(Assumptions!$P$9,0),0,SUM(DD133,DD134))</f>
        <v>0</v>
      </c>
      <c r="DE76" s="35">
        <f ca="1">IF(DE2&gt;EOMONTH(Assumptions!$P$9,0),0,SUM(DE133,DE134))</f>
        <v>0</v>
      </c>
      <c r="DF76" s="35">
        <f ca="1">IF(DF2&gt;EOMONTH(Assumptions!$P$9,0),0,SUM(DF133,DF134))</f>
        <v>0</v>
      </c>
      <c r="DG76" s="35">
        <f ca="1">IF(DG2&gt;EOMONTH(Assumptions!$P$9,0),0,SUM(DG133,DG134))</f>
        <v>0</v>
      </c>
      <c r="DH76" s="35">
        <f ca="1">IF(DH2&gt;EOMONTH(Assumptions!$P$9,0),0,SUM(DH133,DH134))</f>
        <v>0</v>
      </c>
      <c r="DI76" s="35">
        <f ca="1">IF(DI2&gt;EOMONTH(Assumptions!$P$9,0),0,SUM(DI133,DI134))</f>
        <v>0</v>
      </c>
      <c r="DJ76" s="35">
        <f ca="1">IF(DJ2&gt;EOMONTH(Assumptions!$P$9,0),0,SUM(DJ133,DJ134))</f>
        <v>0</v>
      </c>
      <c r="DK76" s="35">
        <f ca="1">IF(DK2&gt;EOMONTH(Assumptions!$P$9,0),0,SUM(DK133,DK134))</f>
        <v>0</v>
      </c>
      <c r="DL76" s="35">
        <f ca="1">IF(DL2&gt;EOMONTH(Assumptions!$P$9,0),0,SUM(DL133,DL134))</f>
        <v>0</v>
      </c>
      <c r="DM76" s="35">
        <f ca="1">IF(DM2&gt;EOMONTH(Assumptions!$P$9,0),0,SUM(DM133,DM134))</f>
        <v>0</v>
      </c>
      <c r="DN76" s="35">
        <f ca="1">IF(DN2&gt;EOMONTH(Assumptions!$P$9,0),0,SUM(DN133,DN134))</f>
        <v>0</v>
      </c>
      <c r="DO76" s="35">
        <f ca="1">IF(DO2&gt;EOMONTH(Assumptions!$P$9,0),0,SUM(DO133,DO134))</f>
        <v>0</v>
      </c>
      <c r="DP76" s="35">
        <f ca="1">IF(DP2&gt;EOMONTH(Assumptions!$P$9,0),0,SUM(DP133,DP134))</f>
        <v>0</v>
      </c>
      <c r="DQ76" s="35">
        <f ca="1">IF(DQ2&gt;EOMONTH(Assumptions!$P$9,0),0,SUM(DQ133,DQ134))</f>
        <v>0</v>
      </c>
      <c r="DR76" s="35">
        <f ca="1">IF(DR2&gt;EOMONTH(Assumptions!$P$9,0),0,SUM(DR133,DR134))</f>
        <v>0</v>
      </c>
      <c r="DS76" s="35">
        <f ca="1">IF(DS2&gt;EOMONTH(Assumptions!$P$9,0),0,SUM(DS133,DS134))</f>
        <v>0</v>
      </c>
      <c r="DT76" s="35">
        <f ca="1">IF(DT2&gt;EOMONTH(Assumptions!$P$9,0),0,SUM(DT133,DT134))</f>
        <v>0</v>
      </c>
      <c r="DU76" s="35">
        <f ca="1">IF(DU2&gt;EOMONTH(Assumptions!$P$9,0),0,SUM(DU133,DU134))</f>
        <v>0</v>
      </c>
      <c r="DV76" s="35">
        <f ca="1">IF(DV2&gt;EOMONTH(Assumptions!$P$9,0),0,SUM(DV133,DV134))</f>
        <v>0</v>
      </c>
      <c r="DW76" s="35">
        <f ca="1">IF(DW2&gt;EOMONTH(Assumptions!$P$9,0),0,SUM(DW133,DW134))</f>
        <v>0</v>
      </c>
      <c r="DX76" s="35">
        <f ca="1">IF(DX2&gt;EOMONTH(Assumptions!$P$9,0),0,SUM(DX133,DX134))</f>
        <v>0</v>
      </c>
      <c r="DY76" s="35">
        <f ca="1">IF(DY2&gt;EOMONTH(Assumptions!$P$9,0),0,SUM(DY133,DY134))</f>
        <v>0</v>
      </c>
      <c r="DZ76" s="35">
        <f ca="1">IF(DZ2&gt;EOMONTH(Assumptions!$P$9,0),0,SUM(DZ133,DZ134))</f>
        <v>0</v>
      </c>
      <c r="EA76" s="35">
        <f ca="1">IF(EA2&gt;EOMONTH(Assumptions!$P$9,0),0,SUM(EA133,EA134))</f>
        <v>0</v>
      </c>
      <c r="EB76" s="35">
        <f ca="1">IF(EB2&gt;EOMONTH(Assumptions!$P$9,0),0,SUM(EB133,EB134))</f>
        <v>0</v>
      </c>
      <c r="EC76" s="35">
        <f ca="1">IF(EC2&gt;EOMONTH(Assumptions!$P$9,0),0,SUM(EC133,EC134))</f>
        <v>0</v>
      </c>
      <c r="ED76" s="35">
        <f ca="1">IF(ED2&gt;EOMONTH(Assumptions!$P$9,0),0,SUM(ED133,ED134))</f>
        <v>0</v>
      </c>
      <c r="EE76" s="35">
        <f ca="1">IF(EE2&gt;EOMONTH(Assumptions!$P$9,0),0,SUM(EE133,EE134))</f>
        <v>0</v>
      </c>
      <c r="EF76" s="35">
        <f ca="1">IF(EF2&gt;EOMONTH(Assumptions!$P$9,0),0,SUM(EF133,EF134))</f>
        <v>0</v>
      </c>
      <c r="EG76" s="35">
        <f ca="1">IF(EG2&gt;EOMONTH(Assumptions!$P$9,0),0,SUM(EG133,EG134))</f>
        <v>0</v>
      </c>
      <c r="EH76" s="35">
        <f ca="1">IF(EH2&gt;EOMONTH(Assumptions!$P$9,0),0,SUM(EH133,EH134))</f>
        <v>0</v>
      </c>
      <c r="EI76" s="35">
        <f ca="1">IF(EI2&gt;EOMONTH(Assumptions!$P$9,0),0,SUM(EI133,EI134))</f>
        <v>0</v>
      </c>
      <c r="EJ76" s="35">
        <f ca="1">IF(EJ2&gt;EOMONTH(Assumptions!$P$9,0),0,SUM(EJ133,EJ134))</f>
        <v>0</v>
      </c>
      <c r="EK76" s="35">
        <f ca="1">IF(EK2&gt;EOMONTH(Assumptions!$P$9,0),0,SUM(EK133,EK134))</f>
        <v>0</v>
      </c>
      <c r="EL76" s="35">
        <f ca="1">IF(EL2&gt;EOMONTH(Assumptions!$P$9,0),0,SUM(EL133,EL134))</f>
        <v>0</v>
      </c>
      <c r="EM76" s="35">
        <f ca="1">IF(EM2&gt;EOMONTH(Assumptions!$P$9,0),0,SUM(EM133,EM134))</f>
        <v>0</v>
      </c>
      <c r="EN76" s="35">
        <f ca="1">IF(EN2&gt;EOMONTH(Assumptions!$P$9,0),0,SUM(EN133,EN134))</f>
        <v>0</v>
      </c>
      <c r="EO76" s="35">
        <f ca="1">IF(EO2&gt;EOMONTH(Assumptions!$P$9,0),0,SUM(EO133,EO134))</f>
        <v>0</v>
      </c>
      <c r="EP76" s="35">
        <f ca="1">IF(EP2&gt;EOMONTH(Assumptions!$P$9,0),0,SUM(EP133,EP134))</f>
        <v>0</v>
      </c>
      <c r="EQ76" s="35">
        <f ca="1">IF(EQ2&gt;EOMONTH(Assumptions!$P$9,0),0,SUM(EQ133,EQ134))</f>
        <v>0</v>
      </c>
      <c r="ER76" s="35">
        <f ca="1">IF(ER2&gt;EOMONTH(Assumptions!$P$9,0),0,SUM(ER133,ER134))</f>
        <v>0</v>
      </c>
      <c r="ES76" s="35">
        <f ca="1">IF(ES2&gt;EOMONTH(Assumptions!$P$9,0),0,SUM(ES133,ES134))</f>
        <v>0</v>
      </c>
      <c r="ET76" s="35">
        <f ca="1">IF(ET2&gt;EOMONTH(Assumptions!$P$9,0),0,SUM(ET133,ET134))</f>
        <v>0</v>
      </c>
      <c r="EU76" s="35">
        <f ca="1">IF(EU2&gt;EOMONTH(Assumptions!$P$9,0),0,SUM(EU133,EU134))</f>
        <v>0</v>
      </c>
      <c r="EV76" s="35">
        <f ca="1">IF(EV2&gt;EOMONTH(Assumptions!$P$9,0),0,SUM(EV133,EV134))</f>
        <v>0</v>
      </c>
      <c r="EW76" s="35">
        <f ca="1">IF(EW2&gt;EOMONTH(Assumptions!$P$9,0),0,SUM(EW133,EW134))</f>
        <v>0</v>
      </c>
      <c r="EX76" s="35">
        <f ca="1">IF(EX2&gt;EOMONTH(Assumptions!$P$9,0),0,SUM(EX133,EX134))</f>
        <v>0</v>
      </c>
      <c r="EY76" s="35">
        <f ca="1">IF(EY2&gt;EOMONTH(Assumptions!$P$9,0),0,SUM(EY133,EY134))</f>
        <v>0</v>
      </c>
      <c r="EZ76" s="35">
        <f ca="1">IF(EZ2&gt;EOMONTH(Assumptions!$P$9,0),0,SUM(EZ133,EZ134))</f>
        <v>0</v>
      </c>
      <c r="FA76" s="35">
        <f ca="1">IF(FA2&gt;EOMONTH(Assumptions!$P$9,0),0,SUM(FA133,FA134))</f>
        <v>0</v>
      </c>
      <c r="FB76" s="35">
        <f ca="1">IF(FB2&gt;EOMONTH(Assumptions!$P$9,0),0,SUM(FB133,FB134))</f>
        <v>0</v>
      </c>
      <c r="FC76" s="35">
        <f ca="1">IF(FC2&gt;EOMONTH(Assumptions!$P$9,0),0,SUM(FC133,FC134))</f>
        <v>0</v>
      </c>
      <c r="FD76" s="35">
        <f ca="1">IF(FD2&gt;EOMONTH(Assumptions!$P$9,0),0,SUM(FD133,FD134))</f>
        <v>0</v>
      </c>
      <c r="FE76" s="35">
        <f ca="1">IF(FE2&gt;EOMONTH(Assumptions!$P$9,0),0,SUM(FE133,FE134))</f>
        <v>0</v>
      </c>
      <c r="FF76" s="35">
        <f ca="1">IF(FF2&gt;EOMONTH(Assumptions!$P$9,0),0,SUM(FF133,FF134))</f>
        <v>0</v>
      </c>
      <c r="FG76" s="35">
        <f ca="1">IF(FG2&gt;EOMONTH(Assumptions!$P$9,0),0,SUM(FG133,FG134))</f>
        <v>0</v>
      </c>
      <c r="FH76" s="35">
        <f ca="1">IF(FH2&gt;EOMONTH(Assumptions!$P$9,0),0,SUM(FH133,FH134))</f>
        <v>0</v>
      </c>
      <c r="FI76" s="35">
        <f ca="1">IF(FI2&gt;EOMONTH(Assumptions!$P$9,0),0,SUM(FI133,FI134))</f>
        <v>0</v>
      </c>
      <c r="FJ76" s="35">
        <f ca="1">IF(FJ2&gt;EOMONTH(Assumptions!$P$9,0),0,SUM(FJ133,FJ134))</f>
        <v>0</v>
      </c>
      <c r="FK76" s="35">
        <f ca="1">IF(FK2&gt;EOMONTH(Assumptions!$P$9,0),0,SUM(FK133,FK134))</f>
        <v>0</v>
      </c>
      <c r="FL76" s="35">
        <f ca="1">IF(FL2&gt;EOMONTH(Assumptions!$P$9,0),0,SUM(FL133,FL134))</f>
        <v>0</v>
      </c>
      <c r="FM76" s="35">
        <f ca="1">IF(FM2&gt;EOMONTH(Assumptions!$P$9,0),0,SUM(FM133,FM134))</f>
        <v>0</v>
      </c>
      <c r="FN76" s="35">
        <f ca="1">IF(FN2&gt;EOMONTH(Assumptions!$P$9,0),0,SUM(FN133,FN134))</f>
        <v>0</v>
      </c>
      <c r="FO76" s="35">
        <f ca="1">IF(FO2&gt;EOMONTH(Assumptions!$P$9,0),0,SUM(FO133,FO134))</f>
        <v>0</v>
      </c>
      <c r="FP76" s="35">
        <f ca="1">IF(FP2&gt;EOMONTH(Assumptions!$P$9,0),0,SUM(FP133,FP134))</f>
        <v>0</v>
      </c>
      <c r="FQ76" s="35">
        <f ca="1">IF(FQ2&gt;EOMONTH(Assumptions!$P$9,0),0,SUM(FQ133,FQ134))</f>
        <v>0</v>
      </c>
      <c r="FR76" s="35">
        <f ca="1">IF(FR2&gt;EOMONTH(Assumptions!$P$9,0),0,SUM(FR133,FR134))</f>
        <v>0</v>
      </c>
      <c r="FS76" s="35">
        <f ca="1">IF(FS2&gt;EOMONTH(Assumptions!$P$9,0),0,SUM(FS133,FS134))</f>
        <v>0</v>
      </c>
      <c r="FT76" s="35">
        <f ca="1">IF(FT2&gt;EOMONTH(Assumptions!$P$9,0),0,SUM(FT133,FT134))</f>
        <v>0</v>
      </c>
      <c r="FU76" s="35">
        <f ca="1">IF(FU2&gt;EOMONTH(Assumptions!$P$9,0),0,SUM(FU133,FU134))</f>
        <v>0</v>
      </c>
      <c r="FV76" s="35">
        <f ca="1">IF(FV2&gt;EOMONTH(Assumptions!$P$9,0),0,SUM(FV133,FV134))</f>
        <v>0</v>
      </c>
      <c r="FW76" s="35">
        <f ca="1">IF(FW2&gt;EOMONTH(Assumptions!$P$9,0),0,SUM(FW133,FW134))</f>
        <v>0</v>
      </c>
      <c r="FX76" s="35">
        <f ca="1">IF(FX2&gt;EOMONTH(Assumptions!$P$9,0),0,SUM(FX133,FX134))</f>
        <v>0</v>
      </c>
      <c r="FY76" s="35">
        <f ca="1">IF(FY2&gt;EOMONTH(Assumptions!$P$9,0),0,SUM(FY133,FY134))</f>
        <v>0</v>
      </c>
      <c r="FZ76" s="35">
        <f ca="1">IF(FZ2&gt;EOMONTH(Assumptions!$P$9,0),0,SUM(FZ133,FZ134))</f>
        <v>0</v>
      </c>
      <c r="GA76" s="35">
        <f ca="1">IF(GA2&gt;EOMONTH(Assumptions!$P$9,0),0,SUM(GA133,GA134))</f>
        <v>0</v>
      </c>
      <c r="GB76" s="35">
        <f ca="1">IF(GB2&gt;EOMONTH(Assumptions!$P$9,0),0,SUM(GB133,GB134))</f>
        <v>0</v>
      </c>
      <c r="GC76" s="35">
        <f ca="1">IF(GC2&gt;EOMONTH(Assumptions!$P$9,0),0,SUM(GC133,GC134))</f>
        <v>0</v>
      </c>
      <c r="GD76" s="35">
        <f ca="1">IF(GD2&gt;EOMONTH(Assumptions!$P$9,0),0,SUM(GD133,GD134))</f>
        <v>0</v>
      </c>
      <c r="GE76" s="35">
        <f ca="1">IF(GE2&gt;EOMONTH(Assumptions!$P$9,0),0,SUM(GE133,GE134))</f>
        <v>0</v>
      </c>
    </row>
    <row r="77" spans="4:187" x14ac:dyDescent="0.45">
      <c r="D77" s="10" t="s">
        <v>76</v>
      </c>
      <c r="H77" s="35">
        <f ca="1">SUM(H145:H146)</f>
        <v>2000</v>
      </c>
      <c r="I77" s="35">
        <f t="shared" ref="I77:BT77" ca="1" si="84">SUM(I145:I146)</f>
        <v>0</v>
      </c>
      <c r="J77" s="35">
        <f t="shared" ca="1" si="84"/>
        <v>0</v>
      </c>
      <c r="K77" s="35">
        <f t="shared" ca="1" si="84"/>
        <v>0</v>
      </c>
      <c r="L77" s="35">
        <f t="shared" ca="1" si="84"/>
        <v>0</v>
      </c>
      <c r="M77" s="35">
        <f t="shared" ca="1" si="84"/>
        <v>0</v>
      </c>
      <c r="N77" s="35">
        <f t="shared" ca="1" si="84"/>
        <v>0</v>
      </c>
      <c r="O77" s="35">
        <f t="shared" ca="1" si="84"/>
        <v>0</v>
      </c>
      <c r="P77" s="35">
        <f t="shared" ca="1" si="84"/>
        <v>0</v>
      </c>
      <c r="Q77" s="35">
        <f ca="1">SUM(Q145:Q146)</f>
        <v>0</v>
      </c>
      <c r="R77" s="35">
        <f t="shared" ca="1" si="84"/>
        <v>0</v>
      </c>
      <c r="S77" s="35">
        <f t="shared" ca="1" si="84"/>
        <v>0</v>
      </c>
      <c r="T77" s="35">
        <f t="shared" ca="1" si="84"/>
        <v>0</v>
      </c>
      <c r="U77" s="35">
        <f t="shared" ca="1" si="84"/>
        <v>0</v>
      </c>
      <c r="V77" s="35">
        <f t="shared" ca="1" si="84"/>
        <v>0</v>
      </c>
      <c r="W77" s="35">
        <f t="shared" ca="1" si="84"/>
        <v>0</v>
      </c>
      <c r="X77" s="35">
        <f t="shared" ca="1" si="84"/>
        <v>0</v>
      </c>
      <c r="Y77" s="35">
        <f t="shared" ca="1" si="84"/>
        <v>0</v>
      </c>
      <c r="Z77" s="35">
        <f t="shared" ca="1" si="84"/>
        <v>0</v>
      </c>
      <c r="AA77" s="35">
        <f t="shared" ca="1" si="84"/>
        <v>0</v>
      </c>
      <c r="AB77" s="35">
        <f t="shared" ca="1" si="84"/>
        <v>0</v>
      </c>
      <c r="AC77" s="35">
        <f t="shared" ca="1" si="84"/>
        <v>0</v>
      </c>
      <c r="AD77" s="35">
        <f t="shared" ca="1" si="84"/>
        <v>0</v>
      </c>
      <c r="AE77" s="35">
        <f t="shared" ca="1" si="84"/>
        <v>0</v>
      </c>
      <c r="AF77" s="35">
        <f t="shared" ca="1" si="84"/>
        <v>0</v>
      </c>
      <c r="AG77" s="35">
        <f t="shared" ca="1" si="84"/>
        <v>0</v>
      </c>
      <c r="AH77" s="35">
        <f t="shared" ca="1" si="84"/>
        <v>0</v>
      </c>
      <c r="AI77" s="35">
        <f t="shared" ca="1" si="84"/>
        <v>0</v>
      </c>
      <c r="AJ77" s="35">
        <f t="shared" ca="1" si="84"/>
        <v>0</v>
      </c>
      <c r="AK77" s="35">
        <f t="shared" ca="1" si="84"/>
        <v>0</v>
      </c>
      <c r="AL77" s="35">
        <f t="shared" ca="1" si="84"/>
        <v>0</v>
      </c>
      <c r="AM77" s="35">
        <f t="shared" ca="1" si="84"/>
        <v>0</v>
      </c>
      <c r="AN77" s="35">
        <f t="shared" ca="1" si="84"/>
        <v>0</v>
      </c>
      <c r="AO77" s="35">
        <f t="shared" ca="1" si="84"/>
        <v>0</v>
      </c>
      <c r="AP77" s="35">
        <f t="shared" ca="1" si="84"/>
        <v>0</v>
      </c>
      <c r="AQ77" s="35">
        <f t="shared" ca="1" si="84"/>
        <v>0</v>
      </c>
      <c r="AR77" s="35">
        <f t="shared" ca="1" si="84"/>
        <v>0</v>
      </c>
      <c r="AS77" s="35">
        <f t="shared" ca="1" si="84"/>
        <v>0</v>
      </c>
      <c r="AT77" s="35">
        <f t="shared" ca="1" si="84"/>
        <v>0</v>
      </c>
      <c r="AU77" s="35">
        <f t="shared" ca="1" si="84"/>
        <v>0</v>
      </c>
      <c r="AV77" s="35">
        <f t="shared" ca="1" si="84"/>
        <v>0</v>
      </c>
      <c r="AW77" s="35">
        <f t="shared" ca="1" si="84"/>
        <v>0</v>
      </c>
      <c r="AX77" s="35">
        <f t="shared" ca="1" si="84"/>
        <v>0</v>
      </c>
      <c r="AY77" s="35">
        <f t="shared" ca="1" si="84"/>
        <v>0</v>
      </c>
      <c r="AZ77" s="35">
        <f t="shared" ca="1" si="84"/>
        <v>0</v>
      </c>
      <c r="BA77" s="35">
        <f t="shared" ca="1" si="84"/>
        <v>0</v>
      </c>
      <c r="BB77" s="35">
        <f t="shared" ca="1" si="84"/>
        <v>0</v>
      </c>
      <c r="BC77" s="35">
        <f t="shared" ca="1" si="84"/>
        <v>0</v>
      </c>
      <c r="BD77" s="35">
        <f t="shared" ca="1" si="84"/>
        <v>0</v>
      </c>
      <c r="BE77" s="35">
        <f t="shared" ca="1" si="84"/>
        <v>0</v>
      </c>
      <c r="BF77" s="35">
        <f t="shared" ca="1" si="84"/>
        <v>0</v>
      </c>
      <c r="BG77" s="35">
        <f t="shared" ca="1" si="84"/>
        <v>0</v>
      </c>
      <c r="BH77" s="35">
        <f t="shared" ca="1" si="84"/>
        <v>0</v>
      </c>
      <c r="BI77" s="35">
        <f t="shared" ca="1" si="84"/>
        <v>0</v>
      </c>
      <c r="BJ77" s="35">
        <f t="shared" ca="1" si="84"/>
        <v>0</v>
      </c>
      <c r="BK77" s="35">
        <f t="shared" ca="1" si="84"/>
        <v>0</v>
      </c>
      <c r="BL77" s="35">
        <f t="shared" ca="1" si="84"/>
        <v>658.88408058670575</v>
      </c>
      <c r="BM77" s="35">
        <f t="shared" ca="1" si="84"/>
        <v>0</v>
      </c>
      <c r="BN77" s="35">
        <f t="shared" ca="1" si="84"/>
        <v>0</v>
      </c>
      <c r="BO77" s="35">
        <f t="shared" ca="1" si="84"/>
        <v>0</v>
      </c>
      <c r="BP77" s="35">
        <f t="shared" ca="1" si="84"/>
        <v>0</v>
      </c>
      <c r="BQ77" s="35">
        <f t="shared" ca="1" si="84"/>
        <v>0</v>
      </c>
      <c r="BR77" s="35">
        <f t="shared" ca="1" si="84"/>
        <v>0</v>
      </c>
      <c r="BS77" s="35">
        <f t="shared" ca="1" si="84"/>
        <v>0</v>
      </c>
      <c r="BT77" s="35">
        <f t="shared" ca="1" si="84"/>
        <v>0</v>
      </c>
      <c r="BU77" s="35">
        <f t="shared" ref="BU77:EF77" ca="1" si="85">SUM(BU145:BU146)</f>
        <v>0</v>
      </c>
      <c r="BV77" s="35">
        <f t="shared" ca="1" si="85"/>
        <v>0</v>
      </c>
      <c r="BW77" s="35">
        <f t="shared" ca="1" si="85"/>
        <v>0</v>
      </c>
      <c r="BX77" s="35">
        <f t="shared" ca="1" si="85"/>
        <v>0</v>
      </c>
      <c r="BY77" s="35">
        <f t="shared" ca="1" si="85"/>
        <v>0</v>
      </c>
      <c r="BZ77" s="35">
        <f t="shared" ca="1" si="85"/>
        <v>0</v>
      </c>
      <c r="CA77" s="35">
        <f t="shared" ca="1" si="85"/>
        <v>0</v>
      </c>
      <c r="CB77" s="35">
        <f t="shared" ca="1" si="85"/>
        <v>0</v>
      </c>
      <c r="CC77" s="35">
        <f t="shared" ca="1" si="85"/>
        <v>0</v>
      </c>
      <c r="CD77" s="35">
        <f t="shared" ca="1" si="85"/>
        <v>0</v>
      </c>
      <c r="CE77" s="35">
        <f t="shared" ca="1" si="85"/>
        <v>0</v>
      </c>
      <c r="CF77" s="35">
        <f t="shared" ca="1" si="85"/>
        <v>0</v>
      </c>
      <c r="CG77" s="35">
        <f t="shared" ca="1" si="85"/>
        <v>0</v>
      </c>
      <c r="CH77" s="35">
        <f t="shared" ca="1" si="85"/>
        <v>0</v>
      </c>
      <c r="CI77" s="35">
        <f t="shared" ca="1" si="85"/>
        <v>0</v>
      </c>
      <c r="CJ77" s="35">
        <f t="shared" ca="1" si="85"/>
        <v>0</v>
      </c>
      <c r="CK77" s="35">
        <f t="shared" ca="1" si="85"/>
        <v>0</v>
      </c>
      <c r="CL77" s="35">
        <f t="shared" ca="1" si="85"/>
        <v>0</v>
      </c>
      <c r="CM77" s="35">
        <f t="shared" ca="1" si="85"/>
        <v>0</v>
      </c>
      <c r="CN77" s="35">
        <f t="shared" ca="1" si="85"/>
        <v>0</v>
      </c>
      <c r="CO77" s="35">
        <f t="shared" ca="1" si="85"/>
        <v>0</v>
      </c>
      <c r="CP77" s="35">
        <f t="shared" ca="1" si="85"/>
        <v>0</v>
      </c>
      <c r="CQ77" s="35">
        <f t="shared" ca="1" si="85"/>
        <v>0</v>
      </c>
      <c r="CR77" s="35">
        <f t="shared" ca="1" si="85"/>
        <v>0</v>
      </c>
      <c r="CS77" s="35">
        <f t="shared" ca="1" si="85"/>
        <v>0</v>
      </c>
      <c r="CT77" s="35">
        <f t="shared" ca="1" si="85"/>
        <v>0</v>
      </c>
      <c r="CU77" s="35">
        <f t="shared" ca="1" si="85"/>
        <v>0</v>
      </c>
      <c r="CV77" s="35">
        <f t="shared" ca="1" si="85"/>
        <v>0</v>
      </c>
      <c r="CW77" s="35">
        <f t="shared" ca="1" si="85"/>
        <v>0</v>
      </c>
      <c r="CX77" s="35">
        <f t="shared" ca="1" si="85"/>
        <v>0</v>
      </c>
      <c r="CY77" s="35">
        <f t="shared" ca="1" si="85"/>
        <v>0</v>
      </c>
      <c r="CZ77" s="35">
        <f t="shared" ca="1" si="85"/>
        <v>0</v>
      </c>
      <c r="DA77" s="35">
        <f t="shared" ca="1" si="85"/>
        <v>0</v>
      </c>
      <c r="DB77" s="35">
        <f t="shared" ca="1" si="85"/>
        <v>0</v>
      </c>
      <c r="DC77" s="35">
        <f t="shared" ca="1" si="85"/>
        <v>0</v>
      </c>
      <c r="DD77" s="35">
        <f t="shared" ca="1" si="85"/>
        <v>0</v>
      </c>
      <c r="DE77" s="35">
        <f t="shared" ca="1" si="85"/>
        <v>0</v>
      </c>
      <c r="DF77" s="35">
        <f t="shared" ca="1" si="85"/>
        <v>0</v>
      </c>
      <c r="DG77" s="35">
        <f t="shared" ca="1" si="85"/>
        <v>0</v>
      </c>
      <c r="DH77" s="35">
        <f t="shared" ca="1" si="85"/>
        <v>0</v>
      </c>
      <c r="DI77" s="35">
        <f t="shared" ca="1" si="85"/>
        <v>0</v>
      </c>
      <c r="DJ77" s="35">
        <f t="shared" ca="1" si="85"/>
        <v>0</v>
      </c>
      <c r="DK77" s="35">
        <f t="shared" ca="1" si="85"/>
        <v>0</v>
      </c>
      <c r="DL77" s="35">
        <f t="shared" ca="1" si="85"/>
        <v>0</v>
      </c>
      <c r="DM77" s="35">
        <f t="shared" ca="1" si="85"/>
        <v>0</v>
      </c>
      <c r="DN77" s="35">
        <f t="shared" ca="1" si="85"/>
        <v>0</v>
      </c>
      <c r="DO77" s="35">
        <f t="shared" ca="1" si="85"/>
        <v>0</v>
      </c>
      <c r="DP77" s="35">
        <f t="shared" ca="1" si="85"/>
        <v>0</v>
      </c>
      <c r="DQ77" s="35">
        <f t="shared" ca="1" si="85"/>
        <v>0</v>
      </c>
      <c r="DR77" s="35">
        <f t="shared" ca="1" si="85"/>
        <v>0</v>
      </c>
      <c r="DS77" s="35">
        <f t="shared" ca="1" si="85"/>
        <v>0</v>
      </c>
      <c r="DT77" s="35">
        <f t="shared" ca="1" si="85"/>
        <v>0</v>
      </c>
      <c r="DU77" s="35">
        <f t="shared" ca="1" si="85"/>
        <v>0</v>
      </c>
      <c r="DV77" s="35">
        <f t="shared" ca="1" si="85"/>
        <v>0</v>
      </c>
      <c r="DW77" s="35">
        <f t="shared" ca="1" si="85"/>
        <v>0</v>
      </c>
      <c r="DX77" s="35">
        <f t="shared" ca="1" si="85"/>
        <v>0</v>
      </c>
      <c r="DY77" s="35">
        <f t="shared" ca="1" si="85"/>
        <v>0</v>
      </c>
      <c r="DZ77" s="35">
        <f t="shared" ca="1" si="85"/>
        <v>0</v>
      </c>
      <c r="EA77" s="35">
        <f t="shared" ca="1" si="85"/>
        <v>0</v>
      </c>
      <c r="EB77" s="35">
        <f t="shared" ca="1" si="85"/>
        <v>0</v>
      </c>
      <c r="EC77" s="35">
        <f t="shared" ca="1" si="85"/>
        <v>0</v>
      </c>
      <c r="ED77" s="35">
        <f t="shared" ca="1" si="85"/>
        <v>0</v>
      </c>
      <c r="EE77" s="35">
        <f t="shared" ca="1" si="85"/>
        <v>0</v>
      </c>
      <c r="EF77" s="35">
        <f t="shared" ca="1" si="85"/>
        <v>0</v>
      </c>
      <c r="EG77" s="35">
        <f t="shared" ref="EG77:GE77" ca="1" si="86">SUM(EG145:EG146)</f>
        <v>0</v>
      </c>
      <c r="EH77" s="35">
        <f t="shared" ca="1" si="86"/>
        <v>0</v>
      </c>
      <c r="EI77" s="35">
        <f t="shared" ca="1" si="86"/>
        <v>0</v>
      </c>
      <c r="EJ77" s="35">
        <f t="shared" ca="1" si="86"/>
        <v>0</v>
      </c>
      <c r="EK77" s="35">
        <f t="shared" ca="1" si="86"/>
        <v>0</v>
      </c>
      <c r="EL77" s="35">
        <f t="shared" ca="1" si="86"/>
        <v>0</v>
      </c>
      <c r="EM77" s="35">
        <f t="shared" ca="1" si="86"/>
        <v>0</v>
      </c>
      <c r="EN77" s="35">
        <f t="shared" ca="1" si="86"/>
        <v>0</v>
      </c>
      <c r="EO77" s="35">
        <f t="shared" ca="1" si="86"/>
        <v>0</v>
      </c>
      <c r="EP77" s="35">
        <f t="shared" ca="1" si="86"/>
        <v>0</v>
      </c>
      <c r="EQ77" s="35">
        <f t="shared" ca="1" si="86"/>
        <v>0</v>
      </c>
      <c r="ER77" s="35">
        <f t="shared" ca="1" si="86"/>
        <v>0</v>
      </c>
      <c r="ES77" s="35">
        <f t="shared" ca="1" si="86"/>
        <v>0</v>
      </c>
      <c r="ET77" s="35">
        <f t="shared" ca="1" si="86"/>
        <v>0</v>
      </c>
      <c r="EU77" s="35">
        <f t="shared" ca="1" si="86"/>
        <v>0</v>
      </c>
      <c r="EV77" s="35">
        <f t="shared" ca="1" si="86"/>
        <v>0</v>
      </c>
      <c r="EW77" s="35">
        <f t="shared" ca="1" si="86"/>
        <v>0</v>
      </c>
      <c r="EX77" s="35">
        <f t="shared" ca="1" si="86"/>
        <v>0</v>
      </c>
      <c r="EY77" s="35">
        <f t="shared" ca="1" si="86"/>
        <v>0</v>
      </c>
      <c r="EZ77" s="35">
        <f t="shared" ca="1" si="86"/>
        <v>0</v>
      </c>
      <c r="FA77" s="35">
        <f t="shared" ca="1" si="86"/>
        <v>0</v>
      </c>
      <c r="FB77" s="35">
        <f t="shared" ca="1" si="86"/>
        <v>0</v>
      </c>
      <c r="FC77" s="35">
        <f t="shared" ca="1" si="86"/>
        <v>0</v>
      </c>
      <c r="FD77" s="35">
        <f t="shared" ca="1" si="86"/>
        <v>0</v>
      </c>
      <c r="FE77" s="35">
        <f t="shared" ca="1" si="86"/>
        <v>0</v>
      </c>
      <c r="FF77" s="35">
        <f t="shared" ca="1" si="86"/>
        <v>0</v>
      </c>
      <c r="FG77" s="35">
        <f t="shared" ca="1" si="86"/>
        <v>0</v>
      </c>
      <c r="FH77" s="35">
        <f t="shared" ca="1" si="86"/>
        <v>0</v>
      </c>
      <c r="FI77" s="35">
        <f t="shared" ca="1" si="86"/>
        <v>0</v>
      </c>
      <c r="FJ77" s="35">
        <f t="shared" ca="1" si="86"/>
        <v>0</v>
      </c>
      <c r="FK77" s="35">
        <f t="shared" ca="1" si="86"/>
        <v>0</v>
      </c>
      <c r="FL77" s="35">
        <f t="shared" ca="1" si="86"/>
        <v>0</v>
      </c>
      <c r="FM77" s="35">
        <f t="shared" ca="1" si="86"/>
        <v>0</v>
      </c>
      <c r="FN77" s="35">
        <f t="shared" ca="1" si="86"/>
        <v>0</v>
      </c>
      <c r="FO77" s="35">
        <f t="shared" ca="1" si="86"/>
        <v>0</v>
      </c>
      <c r="FP77" s="35">
        <f t="shared" ca="1" si="86"/>
        <v>0</v>
      </c>
      <c r="FQ77" s="35">
        <f t="shared" ca="1" si="86"/>
        <v>0</v>
      </c>
      <c r="FR77" s="35">
        <f t="shared" ca="1" si="86"/>
        <v>0</v>
      </c>
      <c r="FS77" s="35">
        <f t="shared" ca="1" si="86"/>
        <v>0</v>
      </c>
      <c r="FT77" s="35">
        <f t="shared" ca="1" si="86"/>
        <v>0</v>
      </c>
      <c r="FU77" s="35">
        <f t="shared" ca="1" si="86"/>
        <v>0</v>
      </c>
      <c r="FV77" s="35">
        <f t="shared" ca="1" si="86"/>
        <v>0</v>
      </c>
      <c r="FW77" s="35">
        <f t="shared" ca="1" si="86"/>
        <v>0</v>
      </c>
      <c r="FX77" s="35">
        <f t="shared" ca="1" si="86"/>
        <v>0</v>
      </c>
      <c r="FY77" s="35">
        <f t="shared" ca="1" si="86"/>
        <v>0</v>
      </c>
      <c r="FZ77" s="35">
        <f t="shared" ca="1" si="86"/>
        <v>0</v>
      </c>
      <c r="GA77" s="35">
        <f t="shared" ca="1" si="86"/>
        <v>0</v>
      </c>
      <c r="GB77" s="35">
        <f t="shared" ca="1" si="86"/>
        <v>0</v>
      </c>
      <c r="GC77" s="35">
        <f t="shared" ca="1" si="86"/>
        <v>0</v>
      </c>
      <c r="GD77" s="35">
        <f t="shared" ca="1" si="86"/>
        <v>0</v>
      </c>
      <c r="GE77" s="35">
        <f t="shared" ca="1" si="86"/>
        <v>0</v>
      </c>
    </row>
    <row r="78" spans="4:187" x14ac:dyDescent="0.45">
      <c r="D78" s="20" t="s">
        <v>77</v>
      </c>
      <c r="E78" s="22"/>
      <c r="F78" s="22"/>
      <c r="G78" s="22"/>
      <c r="H78" s="36">
        <f ca="1">IF(SUM(H96,H98,H100,-H101)&gt;0, 0, SUM(H96,H98,H100,-H101))</f>
        <v>-47.125256474267005</v>
      </c>
      <c r="I78" s="36">
        <f t="shared" ref="I78:BT78" ca="1" si="87">IF(SUM(I96,I98,I100,-I101)&gt;0, 0, SUM(I96,I98,I100,-I101))</f>
        <v>0</v>
      </c>
      <c r="J78" s="36">
        <f t="shared" ca="1" si="87"/>
        <v>-3.8384810134171743</v>
      </c>
      <c r="K78" s="36">
        <f t="shared" ca="1" si="87"/>
        <v>0</v>
      </c>
      <c r="L78" s="36">
        <f t="shared" ca="1" si="87"/>
        <v>-10.012377802262529</v>
      </c>
      <c r="M78" s="36">
        <f t="shared" ca="1" si="87"/>
        <v>-23.058020156767224</v>
      </c>
      <c r="N78" s="36">
        <f t="shared" ca="1" si="87"/>
        <v>-22.995806481246603</v>
      </c>
      <c r="O78" s="36">
        <f t="shared" ca="1" si="87"/>
        <v>-25.259175854648106</v>
      </c>
      <c r="P78" s="36">
        <f t="shared" ca="1" si="87"/>
        <v>0</v>
      </c>
      <c r="Q78" s="36">
        <f t="shared" ca="1" si="87"/>
        <v>-31.923016339646871</v>
      </c>
      <c r="R78" s="36">
        <f t="shared" ca="1" si="87"/>
        <v>-38.066240018245324</v>
      </c>
      <c r="S78" s="36">
        <f t="shared" ca="1" si="87"/>
        <v>-41.379751047482365</v>
      </c>
      <c r="T78" s="36">
        <f t="shared" ca="1" si="87"/>
        <v>-39.514722048492487</v>
      </c>
      <c r="U78" s="36">
        <f t="shared" ca="1" si="87"/>
        <v>-47.145494677498377</v>
      </c>
      <c r="V78" s="36">
        <f t="shared" ca="1" si="87"/>
        <v>-47.130834959772457</v>
      </c>
      <c r="W78" s="36">
        <f t="shared" ca="1" si="87"/>
        <v>-51.777295908904875</v>
      </c>
      <c r="X78" s="36">
        <f t="shared" ca="1" si="87"/>
        <v>-51.324278254648249</v>
      </c>
      <c r="Y78" s="36">
        <f t="shared" ca="1" si="87"/>
        <v>-55.541194115498556</v>
      </c>
      <c r="Z78" s="36">
        <f t="shared" ca="1" si="87"/>
        <v>-57.143754625856296</v>
      </c>
      <c r="AA78" s="36">
        <f t="shared" ca="1" si="87"/>
        <v>-56.167894177387026</v>
      </c>
      <c r="AB78" s="36">
        <f t="shared" ca="1" si="87"/>
        <v>0</v>
      </c>
      <c r="AC78" s="36">
        <f t="shared" ca="1" si="87"/>
        <v>-57.29566524219014</v>
      </c>
      <c r="AD78" s="36">
        <f t="shared" ca="1" si="87"/>
        <v>-60.854276399299394</v>
      </c>
      <c r="AE78" s="36">
        <f t="shared" ca="1" si="87"/>
        <v>-61.887991730398454</v>
      </c>
      <c r="AF78" s="36">
        <f t="shared" ca="1" si="87"/>
        <v>-55.606810256386041</v>
      </c>
      <c r="AG78" s="36">
        <f t="shared" ca="1" si="87"/>
        <v>-63.580988244855824</v>
      </c>
      <c r="AH78" s="36">
        <f t="shared" ca="1" si="87"/>
        <v>-61.927665868660732</v>
      </c>
      <c r="AI78" s="36">
        <f t="shared" ca="1" si="87"/>
        <v>-64.938568586957061</v>
      </c>
      <c r="AJ78" s="36">
        <f t="shared" ca="1" si="87"/>
        <v>-63.150875232723735</v>
      </c>
      <c r="AK78" s="36">
        <f t="shared" ca="1" si="87"/>
        <v>-66.003250617771442</v>
      </c>
      <c r="AL78" s="36">
        <f t="shared" ca="1" si="87"/>
        <v>-66.437859466952901</v>
      </c>
      <c r="AM78" s="36">
        <f t="shared" ca="1" si="87"/>
        <v>-64.479548057398688</v>
      </c>
      <c r="AN78" s="36">
        <f t="shared" ca="1" si="87"/>
        <v>0</v>
      </c>
      <c r="AO78" s="36">
        <f t="shared" ca="1" si="87"/>
        <v>-64.641379613916314</v>
      </c>
      <c r="AP78" s="36">
        <f t="shared" ca="1" si="87"/>
        <v>-67.24532513215037</v>
      </c>
      <c r="AQ78" s="36">
        <f t="shared" ca="1" si="87"/>
        <v>-67.483045538421351</v>
      </c>
      <c r="AR78" s="36">
        <f t="shared" ca="1" si="87"/>
        <v>-60.769232563609123</v>
      </c>
      <c r="AS78" s="36">
        <f t="shared" ca="1" si="87"/>
        <v>-67.857249136776574</v>
      </c>
      <c r="AT78" s="36">
        <f t="shared" ca="1" si="87"/>
        <v>-65.683151513879437</v>
      </c>
      <c r="AU78" s="36">
        <f t="shared" ca="1" si="87"/>
        <v>-68.075707523194666</v>
      </c>
      <c r="AV78" s="36">
        <f t="shared" ca="1" si="87"/>
        <v>-65.870972600605072</v>
      </c>
      <c r="AW78" s="36">
        <f t="shared" ca="1" si="87"/>
        <v>-68.200115685880178</v>
      </c>
      <c r="AX78" s="36">
        <f t="shared" ca="1" si="87"/>
        <v>-68.228217487493481</v>
      </c>
      <c r="AY78" s="36">
        <f t="shared" ca="1" si="87"/>
        <v>-65.975967380325372</v>
      </c>
      <c r="AZ78" s="36">
        <f t="shared" ca="1" si="87"/>
        <v>0</v>
      </c>
      <c r="BA78" s="36">
        <f t="shared" ca="1" si="87"/>
        <v>-65.793716021935523</v>
      </c>
      <c r="BB78" s="36">
        <f t="shared" ca="1" si="87"/>
        <v>-68.019509399861278</v>
      </c>
      <c r="BC78" s="36">
        <f t="shared" ca="1" si="87"/>
        <v>-67.981970080556579</v>
      </c>
      <c r="BD78" s="36">
        <f t="shared" ca="1" si="87"/>
        <v>-61.241925093334373</v>
      </c>
      <c r="BE78" s="36">
        <f t="shared" ca="1" si="87"/>
        <v>-67.87921564791155</v>
      </c>
      <c r="BF78" s="36">
        <f t="shared" ca="1" si="87"/>
        <v>-65.573857852108759</v>
      </c>
      <c r="BG78" s="36">
        <f t="shared" ca="1" si="87"/>
        <v>-67.705400347379708</v>
      </c>
      <c r="BH78" s="36">
        <f t="shared" ca="1" si="87"/>
        <v>-65.40524898548594</v>
      </c>
      <c r="BI78" s="36">
        <f t="shared" ca="1" si="87"/>
        <v>-67.506754825364226</v>
      </c>
      <c r="BJ78" s="36">
        <f t="shared" ca="1" si="87"/>
        <v>-67.39553817383316</v>
      </c>
      <c r="BK78" s="36">
        <f t="shared" ca="1" si="87"/>
        <v>-65.090571225162904</v>
      </c>
      <c r="BL78" s="36">
        <f t="shared" ca="1" si="87"/>
        <v>0</v>
      </c>
      <c r="BM78" s="36">
        <f t="shared" ca="1" si="87"/>
        <v>-66.976552495071161</v>
      </c>
      <c r="BN78" s="36">
        <f t="shared" ca="1" si="87"/>
        <v>-68.994845097618423</v>
      </c>
      <c r="BO78" s="36">
        <f t="shared" ca="1" si="87"/>
        <v>-68.832594301638423</v>
      </c>
      <c r="BP78" s="36">
        <f t="shared" ca="1" si="87"/>
        <v>-65.000175835832664</v>
      </c>
      <c r="BQ78" s="36">
        <f t="shared" ca="1" si="87"/>
        <v>-69.093501886510751</v>
      </c>
      <c r="BR78" s="36">
        <f t="shared" ca="1" si="87"/>
        <v>-66.711587105374207</v>
      </c>
      <c r="BS78" s="36">
        <f t="shared" ca="1" si="87"/>
        <v>-68.630368354397135</v>
      </c>
      <c r="BT78" s="36">
        <f t="shared" ca="1" si="87"/>
        <v>-66.268868380443195</v>
      </c>
      <c r="BU78" s="36">
        <f t="shared" ref="BU78:EF78" ca="1" si="88">IF(SUM(BU96,BU98,BU100,-BU101)&gt;0, 0, SUM(BU96,BU98,BU100,-BU101))</f>
        <v>-68.177949751530491</v>
      </c>
      <c r="BV78" s="36">
        <f t="shared" ca="1" si="88"/>
        <v>-67.953397787751271</v>
      </c>
      <c r="BW78" s="36">
        <f t="shared" ca="1" si="88"/>
        <v>-65.613031534273063</v>
      </c>
      <c r="BX78" s="36">
        <f t="shared" ca="1" si="88"/>
        <v>0</v>
      </c>
      <c r="BY78" s="36">
        <f t="shared" ca="1" si="88"/>
        <v>-65.240085716800678</v>
      </c>
      <c r="BZ78" s="36">
        <f t="shared" ca="1" si="88"/>
        <v>-67.123769257889961</v>
      </c>
      <c r="CA78" s="36">
        <f t="shared" ca="1" si="88"/>
        <v>-66.903436325260316</v>
      </c>
      <c r="CB78" s="36">
        <f t="shared" ca="1" si="88"/>
        <v>-60.365232156504405</v>
      </c>
      <c r="CC78" s="36">
        <f t="shared" ca="1" si="88"/>
        <v>-66.415170581951728</v>
      </c>
      <c r="CD78" s="36">
        <f t="shared" ca="1" si="88"/>
        <v>-64.112121070688843</v>
      </c>
      <c r="CE78" s="36">
        <f t="shared" ca="1" si="88"/>
        <v>-65.969477548857995</v>
      </c>
      <c r="CF78" s="36">
        <f t="shared" ca="1" si="88"/>
        <v>-63.692205169042246</v>
      </c>
      <c r="CG78" s="36">
        <f t="shared" ca="1" si="88"/>
        <v>-65.539832968179226</v>
      </c>
      <c r="CH78" s="36">
        <f t="shared" ca="1" si="88"/>
        <v>-65.326453656441657</v>
      </c>
      <c r="CI78" s="36">
        <f t="shared" ca="1" si="88"/>
        <v>-63.069496384798043</v>
      </c>
      <c r="CJ78" s="36">
        <f t="shared" ca="1" si="88"/>
        <v>0</v>
      </c>
      <c r="CK78" s="36">
        <f t="shared" ca="1" si="88"/>
        <v>-62.717947404340393</v>
      </c>
      <c r="CL78" s="36">
        <f t="shared" ca="1" si="88"/>
        <v>-64.540143975566295</v>
      </c>
      <c r="CM78" s="36">
        <f t="shared" ca="1" si="88"/>
        <v>-64.33030964865911</v>
      </c>
      <c r="CN78" s="36">
        <f t="shared" ca="1" si="88"/>
        <v>-58.074372549345547</v>
      </c>
      <c r="CO78" s="36">
        <f t="shared" ca="1" si="88"/>
        <v>-63.92520220179631</v>
      </c>
      <c r="CP78" s="36">
        <f t="shared" ca="1" si="88"/>
        <v>-61.702004081644098</v>
      </c>
      <c r="CQ78" s="36">
        <f t="shared" ca="1" si="88"/>
        <v>-63.499936993185784</v>
      </c>
      <c r="CR78" s="36">
        <f t="shared" ca="1" si="88"/>
        <v>-61.301750412638924</v>
      </c>
      <c r="CS78" s="36">
        <f t="shared" ca="1" si="88"/>
        <v>-63.089975997600334</v>
      </c>
      <c r="CT78" s="36">
        <f t="shared" ca="1" si="88"/>
        <v>-62.886264791991366</v>
      </c>
      <c r="CU78" s="36">
        <f t="shared" ca="1" si="88"/>
        <v>-60.707663390615309</v>
      </c>
      <c r="CV78" s="36">
        <f t="shared" ca="1" si="88"/>
        <v>0</v>
      </c>
      <c r="CW78" s="36">
        <f t="shared" ca="1" si="88"/>
        <v>-60.374637689301764</v>
      </c>
      <c r="CX78" s="36">
        <f t="shared" ca="1" si="88"/>
        <v>-62.137515535875515</v>
      </c>
      <c r="CY78" s="36">
        <f t="shared" ca="1" si="88"/>
        <v>-61.93680279651285</v>
      </c>
      <c r="CZ78" s="36">
        <f t="shared" ca="1" si="88"/>
        <v>-55.894379382193108</v>
      </c>
      <c r="DA78" s="36">
        <f t="shared" ca="1" si="88"/>
        <v>-61.549368254193368</v>
      </c>
      <c r="DB78" s="36">
        <f t="shared" ca="1" si="88"/>
        <v>-59.403159523547416</v>
      </c>
      <c r="DC78" s="36">
        <f t="shared" ca="1" si="88"/>
        <v>-61.141896746977281</v>
      </c>
      <c r="DD78" s="36">
        <f t="shared" ca="1" si="88"/>
        <v>-59.019992030012062</v>
      </c>
      <c r="DE78" s="36">
        <f t="shared" ca="1" si="88"/>
        <v>-60.749081306349311</v>
      </c>
      <c r="DF78" s="36">
        <f t="shared" ca="1" si="88"/>
        <v>-60.55380174753958</v>
      </c>
      <c r="DG78" s="36">
        <f t="shared" ca="1" si="88"/>
        <v>-58.450826438955161</v>
      </c>
      <c r="DH78" s="36">
        <f t="shared" ca="1" si="88"/>
        <v>0</v>
      </c>
      <c r="DI78" s="36">
        <f t="shared" ca="1" si="88"/>
        <v>-58.133961698971106</v>
      </c>
      <c r="DJ78" s="36">
        <f t="shared" ca="1" si="88"/>
        <v>-59.837875002180283</v>
      </c>
      <c r="DK78" s="36">
        <f t="shared" ca="1" si="88"/>
        <v>-59.645149470730388</v>
      </c>
      <c r="DL78" s="36">
        <f t="shared" ca="1" si="88"/>
        <v>-55.750869647589226</v>
      </c>
      <c r="DM78" s="36">
        <f t="shared" ca="1" si="88"/>
        <v>-59.331035259058652</v>
      </c>
      <c r="DN78" s="36">
        <f t="shared" ca="1" si="88"/>
        <v>-57.262877874301068</v>
      </c>
      <c r="DO78" s="36">
        <f t="shared" ca="1" si="88"/>
        <v>-58.944922858551308</v>
      </c>
      <c r="DP78" s="36">
        <f t="shared" ca="1" si="88"/>
        <v>-56.894741541058785</v>
      </c>
      <c r="DQ78" s="36">
        <f t="shared" ca="1" si="88"/>
        <v>-58.567228700849</v>
      </c>
      <c r="DR78" s="36">
        <f t="shared" ca="1" si="88"/>
        <v>-58.379394792680273</v>
      </c>
      <c r="DS78" s="36">
        <f t="shared" ca="1" si="88"/>
        <v>-56.347546322922241</v>
      </c>
      <c r="DT78" s="36">
        <f t="shared" ca="1" si="88"/>
        <v>0</v>
      </c>
      <c r="DU78" s="36">
        <f t="shared" ca="1" si="88"/>
        <v>-56.044959134713892</v>
      </c>
      <c r="DV78" s="36">
        <f t="shared" ca="1" si="88"/>
        <v>-57.692513545797198</v>
      </c>
      <c r="DW78" s="36">
        <f t="shared" ca="1" si="88"/>
        <v>-57.506871206409429</v>
      </c>
      <c r="DX78" s="36">
        <f t="shared" ca="1" si="88"/>
        <v>-51.811232322401338</v>
      </c>
      <c r="DY78" s="36">
        <f t="shared" ca="1" si="88"/>
        <v>-57.084852044008542</v>
      </c>
      <c r="DZ78" s="36">
        <f t="shared" ca="1" si="88"/>
        <v>-55.085127723378392</v>
      </c>
      <c r="EA78" s="36">
        <f t="shared" ca="1" si="88"/>
        <v>-56.706932174796599</v>
      </c>
      <c r="EB78" s="36">
        <f t="shared" ca="1" si="88"/>
        <v>-54.730235732680399</v>
      </c>
      <c r="EC78" s="36">
        <f t="shared" ca="1" si="88"/>
        <v>-56.342592218947928</v>
      </c>
      <c r="ED78" s="36">
        <f t="shared" ca="1" si="88"/>
        <v>-56.161341259375774</v>
      </c>
      <c r="EE78" s="36">
        <f t="shared" ca="1" si="88"/>
        <v>-54.202435477695715</v>
      </c>
      <c r="EF78" s="36">
        <f t="shared" ca="1" si="88"/>
        <v>0</v>
      </c>
      <c r="EG78" s="36">
        <f t="shared" ref="EG78:GE78" ca="1" si="89">IF(SUM(EG96,EG98,EG100,-EG101)&gt;0, 0, SUM(EG96,EG98,EG100,-EG101))</f>
        <v>-53.9124758337842</v>
      </c>
      <c r="EH78" s="36">
        <f t="shared" ca="1" si="89"/>
        <v>-55.500187789306871</v>
      </c>
      <c r="EI78" s="36">
        <f t="shared" ca="1" si="89"/>
        <v>-55.320831278057412</v>
      </c>
      <c r="EJ78" s="36">
        <f t="shared" ca="1" si="89"/>
        <v>-49.886501291858636</v>
      </c>
      <c r="EK78" s="36">
        <f t="shared" ca="1" si="89"/>
        <v>-54.97473833153694</v>
      </c>
      <c r="EL78" s="36">
        <f t="shared" ca="1" si="89"/>
        <v>-4273.6735225139682</v>
      </c>
      <c r="EM78" s="36">
        <f t="shared" ca="1" si="89"/>
        <v>0</v>
      </c>
      <c r="EN78" s="36">
        <f t="shared" ca="1" si="89"/>
        <v>0</v>
      </c>
      <c r="EO78" s="36">
        <f t="shared" ca="1" si="89"/>
        <v>0</v>
      </c>
      <c r="EP78" s="36">
        <f t="shared" ca="1" si="89"/>
        <v>0</v>
      </c>
      <c r="EQ78" s="36">
        <f t="shared" ca="1" si="89"/>
        <v>0</v>
      </c>
      <c r="ER78" s="36">
        <f t="shared" ca="1" si="89"/>
        <v>0</v>
      </c>
      <c r="ES78" s="36">
        <f t="shared" ca="1" si="89"/>
        <v>0</v>
      </c>
      <c r="ET78" s="36">
        <f t="shared" ca="1" si="89"/>
        <v>0</v>
      </c>
      <c r="EU78" s="36">
        <f t="shared" ca="1" si="89"/>
        <v>0</v>
      </c>
      <c r="EV78" s="36">
        <f t="shared" ca="1" si="89"/>
        <v>0</v>
      </c>
      <c r="EW78" s="36">
        <f t="shared" ca="1" si="89"/>
        <v>0</v>
      </c>
      <c r="EX78" s="36">
        <f t="shared" ca="1" si="89"/>
        <v>0</v>
      </c>
      <c r="EY78" s="36">
        <f t="shared" ca="1" si="89"/>
        <v>0</v>
      </c>
      <c r="EZ78" s="36">
        <f t="shared" ca="1" si="89"/>
        <v>0</v>
      </c>
      <c r="FA78" s="36">
        <f t="shared" ca="1" si="89"/>
        <v>0</v>
      </c>
      <c r="FB78" s="36">
        <f t="shared" ca="1" si="89"/>
        <v>0</v>
      </c>
      <c r="FC78" s="36">
        <f t="shared" ca="1" si="89"/>
        <v>0</v>
      </c>
      <c r="FD78" s="36">
        <f t="shared" ca="1" si="89"/>
        <v>0</v>
      </c>
      <c r="FE78" s="36">
        <f t="shared" ca="1" si="89"/>
        <v>0</v>
      </c>
      <c r="FF78" s="36">
        <f t="shared" ca="1" si="89"/>
        <v>0</v>
      </c>
      <c r="FG78" s="36">
        <f t="shared" ca="1" si="89"/>
        <v>0</v>
      </c>
      <c r="FH78" s="36">
        <f t="shared" ca="1" si="89"/>
        <v>0</v>
      </c>
      <c r="FI78" s="36">
        <f t="shared" ca="1" si="89"/>
        <v>0</v>
      </c>
      <c r="FJ78" s="36">
        <f t="shared" ca="1" si="89"/>
        <v>0</v>
      </c>
      <c r="FK78" s="36">
        <f t="shared" ca="1" si="89"/>
        <v>0</v>
      </c>
      <c r="FL78" s="36">
        <f t="shared" ca="1" si="89"/>
        <v>0</v>
      </c>
      <c r="FM78" s="36">
        <f t="shared" ca="1" si="89"/>
        <v>0</v>
      </c>
      <c r="FN78" s="36">
        <f t="shared" ca="1" si="89"/>
        <v>0</v>
      </c>
      <c r="FO78" s="36">
        <f t="shared" ca="1" si="89"/>
        <v>0</v>
      </c>
      <c r="FP78" s="36">
        <f t="shared" ca="1" si="89"/>
        <v>0</v>
      </c>
      <c r="FQ78" s="36">
        <f t="shared" ca="1" si="89"/>
        <v>0</v>
      </c>
      <c r="FR78" s="36">
        <f t="shared" ca="1" si="89"/>
        <v>0</v>
      </c>
      <c r="FS78" s="36">
        <f t="shared" ca="1" si="89"/>
        <v>0</v>
      </c>
      <c r="FT78" s="36">
        <f t="shared" ca="1" si="89"/>
        <v>0</v>
      </c>
      <c r="FU78" s="36">
        <f t="shared" ca="1" si="89"/>
        <v>0</v>
      </c>
      <c r="FV78" s="36">
        <f t="shared" ca="1" si="89"/>
        <v>0</v>
      </c>
      <c r="FW78" s="36">
        <f t="shared" ca="1" si="89"/>
        <v>0</v>
      </c>
      <c r="FX78" s="36">
        <f t="shared" ca="1" si="89"/>
        <v>0</v>
      </c>
      <c r="FY78" s="36">
        <f t="shared" ca="1" si="89"/>
        <v>0</v>
      </c>
      <c r="FZ78" s="36">
        <f t="shared" ca="1" si="89"/>
        <v>0</v>
      </c>
      <c r="GA78" s="36">
        <f t="shared" ca="1" si="89"/>
        <v>0</v>
      </c>
      <c r="GB78" s="36">
        <f t="shared" ca="1" si="89"/>
        <v>0</v>
      </c>
      <c r="GC78" s="36">
        <f t="shared" ca="1" si="89"/>
        <v>0</v>
      </c>
      <c r="GD78" s="36">
        <f t="shared" ca="1" si="89"/>
        <v>0</v>
      </c>
      <c r="GE78" s="36">
        <f t="shared" ca="1" si="89"/>
        <v>0</v>
      </c>
    </row>
    <row r="79" spans="4:187" x14ac:dyDescent="0.45">
      <c r="D79" s="29" t="s">
        <v>78</v>
      </c>
      <c r="H79" s="35">
        <f ca="1">SUM(H75:H78)</f>
        <v>2952.8747435257328</v>
      </c>
      <c r="I79" s="35">
        <f t="shared" ref="I79:BT79" ca="1" si="90">SUM(I75:I78)</f>
        <v>-90.547030680832776</v>
      </c>
      <c r="J79" s="35">
        <f t="shared" ca="1" si="90"/>
        <v>-86.845892395753467</v>
      </c>
      <c r="K79" s="35">
        <f t="shared" ca="1" si="90"/>
        <v>0</v>
      </c>
      <c r="L79" s="35">
        <f t="shared" ca="1" si="90"/>
        <v>-85.506807132582821</v>
      </c>
      <c r="M79" s="35">
        <f t="shared" ca="1" si="90"/>
        <v>-85.701129793215415</v>
      </c>
      <c r="N79" s="35">
        <f t="shared" ca="1" si="90"/>
        <v>-85.935463623378126</v>
      </c>
      <c r="O79" s="35">
        <f t="shared" ca="1" si="90"/>
        <v>-82.477045983858574</v>
      </c>
      <c r="P79" s="35">
        <f t="shared" ca="1" si="90"/>
        <v>-32.08433305381574</v>
      </c>
      <c r="Q79" s="35">
        <f t="shared" ca="1" si="90"/>
        <v>-81.036646193210942</v>
      </c>
      <c r="R79" s="35">
        <f t="shared" ca="1" si="90"/>
        <v>-82.714994430576297</v>
      </c>
      <c r="S79" s="35">
        <f t="shared" ca="1" si="90"/>
        <v>-81.969527785965056</v>
      </c>
      <c r="T79" s="35">
        <f t="shared" ca="1" si="90"/>
        <v>-76.414519083476762</v>
      </c>
      <c r="U79" s="35">
        <f t="shared" ca="1" si="90"/>
        <v>-80.690764709302258</v>
      </c>
      <c r="V79" s="35">
        <f t="shared" ca="1" si="90"/>
        <v>-77.62653498868508</v>
      </c>
      <c r="W79" s="35">
        <f t="shared" ca="1" si="90"/>
        <v>-79.500659571552703</v>
      </c>
      <c r="X79" s="35">
        <f t="shared" ca="1" si="90"/>
        <v>-76.52733612978264</v>
      </c>
      <c r="Y79" s="35">
        <f t="shared" ca="1" si="90"/>
        <v>-78.453064911075273</v>
      </c>
      <c r="Z79" s="35">
        <f t="shared" ca="1" si="90"/>
        <v>-77.972728076380591</v>
      </c>
      <c r="AA79" s="35">
        <f t="shared" ca="1" si="90"/>
        <v>-75.103324586954557</v>
      </c>
      <c r="AB79" s="35">
        <f t="shared" ca="1" si="90"/>
        <v>0</v>
      </c>
      <c r="AC79" s="35">
        <f t="shared" ca="1" si="90"/>
        <v>-74.548674585252499</v>
      </c>
      <c r="AD79" s="35">
        <f t="shared" ca="1" si="90"/>
        <v>-76.538830347537896</v>
      </c>
      <c r="AE79" s="35">
        <f t="shared" ca="1" si="90"/>
        <v>-76.146677137888005</v>
      </c>
      <c r="AF79" s="35">
        <f t="shared" ca="1" si="90"/>
        <v>-68.569251535921993</v>
      </c>
      <c r="AG79" s="35">
        <f t="shared" ca="1" si="90"/>
        <v>-75.365025771706698</v>
      </c>
      <c r="AH79" s="35">
        <f t="shared" ca="1" si="90"/>
        <v>-72.640427256706985</v>
      </c>
      <c r="AI79" s="35">
        <f t="shared" ca="1" si="90"/>
        <v>-74.677442576090016</v>
      </c>
      <c r="AJ79" s="35">
        <f t="shared" ca="1" si="90"/>
        <v>-72.004397041026422</v>
      </c>
      <c r="AK79" s="35">
        <f t="shared" ca="1" si="90"/>
        <v>-74.051906807137513</v>
      </c>
      <c r="AL79" s="35">
        <f t="shared" ca="1" si="90"/>
        <v>-73.754819639103886</v>
      </c>
      <c r="AM79" s="35">
        <f t="shared" ca="1" si="90"/>
        <v>-71.131330032081394</v>
      </c>
      <c r="AN79" s="35">
        <f t="shared" ca="1" si="90"/>
        <v>0</v>
      </c>
      <c r="AO79" s="35">
        <f t="shared" ca="1" si="90"/>
        <v>-70.733849207467586</v>
      </c>
      <c r="AP79" s="35">
        <f t="shared" ca="1" si="90"/>
        <v>-72.783933853560612</v>
      </c>
      <c r="AQ79" s="35">
        <f t="shared" ca="1" si="90"/>
        <v>-72.518144376067028</v>
      </c>
      <c r="AR79" s="35">
        <f t="shared" ca="1" si="90"/>
        <v>-65.346595143287004</v>
      </c>
      <c r="AS79" s="35">
        <f t="shared" ca="1" si="90"/>
        <v>-72.018487845574654</v>
      </c>
      <c r="AT79" s="35">
        <f t="shared" ca="1" si="90"/>
        <v>-69.466095794604968</v>
      </c>
      <c r="AU79" s="35">
        <f t="shared" ca="1" si="90"/>
        <v>-71.514747778399695</v>
      </c>
      <c r="AV79" s="35">
        <f t="shared" ca="1" si="90"/>
        <v>-68.997372832609642</v>
      </c>
      <c r="AW79" s="35">
        <f t="shared" ca="1" si="90"/>
        <v>-71.042297714975234</v>
      </c>
      <c r="AX79" s="35">
        <f t="shared" ca="1" si="90"/>
        <v>-70.812019332125359</v>
      </c>
      <c r="AY79" s="35">
        <f t="shared" ca="1" si="90"/>
        <v>-68.32487814817253</v>
      </c>
      <c r="AZ79" s="35">
        <f t="shared" ca="1" si="90"/>
        <v>0</v>
      </c>
      <c r="BA79" s="35">
        <f t="shared" ca="1" si="90"/>
        <v>-67.990187871578044</v>
      </c>
      <c r="BB79" s="35">
        <f t="shared" ca="1" si="90"/>
        <v>-70.016301990445385</v>
      </c>
      <c r="BC79" s="35">
        <f t="shared" ca="1" si="90"/>
        <v>-69.797236071996679</v>
      </c>
      <c r="BD79" s="35">
        <f t="shared" ca="1" si="90"/>
        <v>-62.892166903734456</v>
      </c>
      <c r="BE79" s="35">
        <f t="shared" ca="1" si="90"/>
        <v>-69.379435475547993</v>
      </c>
      <c r="BF79" s="35">
        <f t="shared" ca="1" si="90"/>
        <v>-66.937694059050983</v>
      </c>
      <c r="BG79" s="35">
        <f t="shared" ca="1" si="90"/>
        <v>-68.945251444599904</v>
      </c>
      <c r="BH79" s="35">
        <f t="shared" ca="1" si="90"/>
        <v>-66.532386346595217</v>
      </c>
      <c r="BI79" s="35">
        <f t="shared" ca="1" si="90"/>
        <v>-68.531425153645387</v>
      </c>
      <c r="BJ79" s="35">
        <f t="shared" ca="1" si="90"/>
        <v>-68.32705665408875</v>
      </c>
      <c r="BK79" s="35">
        <f t="shared" ca="1" si="90"/>
        <v>-65.937406207213442</v>
      </c>
      <c r="BL79" s="35">
        <f t="shared" ca="1" si="90"/>
        <v>658.88408058670575</v>
      </c>
      <c r="BM79" s="35">
        <f t="shared" ca="1" si="90"/>
        <v>-67.957841639336365</v>
      </c>
      <c r="BN79" s="35">
        <f t="shared" ca="1" si="90"/>
        <v>-69.886926137859518</v>
      </c>
      <c r="BO79" s="35">
        <f t="shared" ca="1" si="90"/>
        <v>-69.643577065493957</v>
      </c>
      <c r="BP79" s="35">
        <f t="shared" ca="1" si="90"/>
        <v>-65.000175835832664</v>
      </c>
      <c r="BQ79" s="35">
        <f t="shared" ca="1" si="90"/>
        <v>-69.093501886510751</v>
      </c>
      <c r="BR79" s="35">
        <f t="shared" ca="1" si="90"/>
        <v>-66.711587105374207</v>
      </c>
      <c r="BS79" s="35">
        <f t="shared" ca="1" si="90"/>
        <v>-68.630368354397135</v>
      </c>
      <c r="BT79" s="35">
        <f t="shared" ca="1" si="90"/>
        <v>-66.268868380443195</v>
      </c>
      <c r="BU79" s="35">
        <f t="shared" ref="BU79:EF79" ca="1" si="91">SUM(BU75:BU78)</f>
        <v>-68.177949751530491</v>
      </c>
      <c r="BV79" s="35">
        <f t="shared" ca="1" si="91"/>
        <v>-67.953397787751271</v>
      </c>
      <c r="BW79" s="35">
        <f t="shared" ca="1" si="91"/>
        <v>-65.613031534273063</v>
      </c>
      <c r="BX79" s="35">
        <f t="shared" ca="1" si="91"/>
        <v>0</v>
      </c>
      <c r="BY79" s="35">
        <f t="shared" ca="1" si="91"/>
        <v>-65.240085716800678</v>
      </c>
      <c r="BZ79" s="35">
        <f t="shared" ca="1" si="91"/>
        <v>-67.123769257889961</v>
      </c>
      <c r="CA79" s="35">
        <f t="shared" ca="1" si="91"/>
        <v>-66.903436325260316</v>
      </c>
      <c r="CB79" s="35">
        <f t="shared" ca="1" si="91"/>
        <v>-60.365232156504405</v>
      </c>
      <c r="CC79" s="35">
        <f t="shared" ca="1" si="91"/>
        <v>-66.415170581951728</v>
      </c>
      <c r="CD79" s="35">
        <f t="shared" ca="1" si="91"/>
        <v>-64.112121070688843</v>
      </c>
      <c r="CE79" s="35">
        <f t="shared" ca="1" si="91"/>
        <v>-65.969477548857995</v>
      </c>
      <c r="CF79" s="35">
        <f t="shared" ca="1" si="91"/>
        <v>-63.692205169042246</v>
      </c>
      <c r="CG79" s="35">
        <f t="shared" ca="1" si="91"/>
        <v>-65.539832968179226</v>
      </c>
      <c r="CH79" s="35">
        <f t="shared" ca="1" si="91"/>
        <v>-65.326453656441657</v>
      </c>
      <c r="CI79" s="35">
        <f t="shared" ca="1" si="91"/>
        <v>-63.069496384798043</v>
      </c>
      <c r="CJ79" s="35">
        <f t="shared" ca="1" si="91"/>
        <v>0</v>
      </c>
      <c r="CK79" s="35">
        <f t="shared" ca="1" si="91"/>
        <v>-62.717947404340393</v>
      </c>
      <c r="CL79" s="35">
        <f t="shared" ca="1" si="91"/>
        <v>-64.540143975566295</v>
      </c>
      <c r="CM79" s="35">
        <f t="shared" ca="1" si="91"/>
        <v>-64.33030964865911</v>
      </c>
      <c r="CN79" s="35">
        <f t="shared" ca="1" si="91"/>
        <v>-58.074372549345547</v>
      </c>
      <c r="CO79" s="35">
        <f t="shared" ca="1" si="91"/>
        <v>-63.92520220179631</v>
      </c>
      <c r="CP79" s="35">
        <f t="shared" ca="1" si="91"/>
        <v>-61.702004081644098</v>
      </c>
      <c r="CQ79" s="35">
        <f t="shared" ca="1" si="91"/>
        <v>-63.499936993185784</v>
      </c>
      <c r="CR79" s="35">
        <f t="shared" ca="1" si="91"/>
        <v>-61.301750412638924</v>
      </c>
      <c r="CS79" s="35">
        <f t="shared" ca="1" si="91"/>
        <v>-63.089975997600334</v>
      </c>
      <c r="CT79" s="35">
        <f t="shared" ca="1" si="91"/>
        <v>-62.886264791991366</v>
      </c>
      <c r="CU79" s="35">
        <f t="shared" ca="1" si="91"/>
        <v>-60.707663390615309</v>
      </c>
      <c r="CV79" s="35">
        <f t="shared" ca="1" si="91"/>
        <v>0</v>
      </c>
      <c r="CW79" s="35">
        <f t="shared" ca="1" si="91"/>
        <v>-60.374637689301764</v>
      </c>
      <c r="CX79" s="35">
        <f t="shared" ca="1" si="91"/>
        <v>-62.137515535875515</v>
      </c>
      <c r="CY79" s="35">
        <f t="shared" ca="1" si="91"/>
        <v>-61.93680279651285</v>
      </c>
      <c r="CZ79" s="35">
        <f t="shared" ca="1" si="91"/>
        <v>-55.894379382193108</v>
      </c>
      <c r="DA79" s="35">
        <f t="shared" ca="1" si="91"/>
        <v>-61.549368254193368</v>
      </c>
      <c r="DB79" s="35">
        <f t="shared" ca="1" si="91"/>
        <v>-59.403159523547416</v>
      </c>
      <c r="DC79" s="35">
        <f t="shared" ca="1" si="91"/>
        <v>-61.141896746977281</v>
      </c>
      <c r="DD79" s="35">
        <f t="shared" ca="1" si="91"/>
        <v>-59.019992030012062</v>
      </c>
      <c r="DE79" s="35">
        <f t="shared" ca="1" si="91"/>
        <v>-60.749081306349311</v>
      </c>
      <c r="DF79" s="35">
        <f t="shared" ca="1" si="91"/>
        <v>-60.55380174753958</v>
      </c>
      <c r="DG79" s="35">
        <f t="shared" ca="1" si="91"/>
        <v>-58.450826438955161</v>
      </c>
      <c r="DH79" s="35">
        <f t="shared" ca="1" si="91"/>
        <v>0</v>
      </c>
      <c r="DI79" s="35">
        <f t="shared" ca="1" si="91"/>
        <v>-58.133961698971106</v>
      </c>
      <c r="DJ79" s="35">
        <f t="shared" ca="1" si="91"/>
        <v>-59.837875002180283</v>
      </c>
      <c r="DK79" s="35">
        <f t="shared" ca="1" si="91"/>
        <v>-59.645149470730388</v>
      </c>
      <c r="DL79" s="35">
        <f t="shared" ca="1" si="91"/>
        <v>-55.750869647589226</v>
      </c>
      <c r="DM79" s="35">
        <f t="shared" ca="1" si="91"/>
        <v>-59.331035259058652</v>
      </c>
      <c r="DN79" s="35">
        <f t="shared" ca="1" si="91"/>
        <v>-57.262877874301068</v>
      </c>
      <c r="DO79" s="35">
        <f t="shared" ca="1" si="91"/>
        <v>-58.944922858551308</v>
      </c>
      <c r="DP79" s="35">
        <f t="shared" ca="1" si="91"/>
        <v>-56.894741541058785</v>
      </c>
      <c r="DQ79" s="35">
        <f t="shared" ca="1" si="91"/>
        <v>-58.567228700849</v>
      </c>
      <c r="DR79" s="35">
        <f t="shared" ca="1" si="91"/>
        <v>-58.379394792680273</v>
      </c>
      <c r="DS79" s="35">
        <f t="shared" ca="1" si="91"/>
        <v>-56.347546322922241</v>
      </c>
      <c r="DT79" s="35">
        <f t="shared" ca="1" si="91"/>
        <v>0</v>
      </c>
      <c r="DU79" s="35">
        <f t="shared" ca="1" si="91"/>
        <v>-56.044959134713892</v>
      </c>
      <c r="DV79" s="35">
        <f t="shared" ca="1" si="91"/>
        <v>-57.692513545797198</v>
      </c>
      <c r="DW79" s="35">
        <f t="shared" ca="1" si="91"/>
        <v>-57.506871206409429</v>
      </c>
      <c r="DX79" s="35">
        <f t="shared" ca="1" si="91"/>
        <v>-51.811232322401338</v>
      </c>
      <c r="DY79" s="35">
        <f t="shared" ca="1" si="91"/>
        <v>-57.084852044008542</v>
      </c>
      <c r="DZ79" s="35">
        <f t="shared" ca="1" si="91"/>
        <v>-55.085127723378392</v>
      </c>
      <c r="EA79" s="35">
        <f t="shared" ca="1" si="91"/>
        <v>-56.706932174796599</v>
      </c>
      <c r="EB79" s="35">
        <f t="shared" ca="1" si="91"/>
        <v>-54.730235732680399</v>
      </c>
      <c r="EC79" s="35">
        <f t="shared" ca="1" si="91"/>
        <v>-56.342592218947928</v>
      </c>
      <c r="ED79" s="35">
        <f t="shared" ca="1" si="91"/>
        <v>-56.161341259375774</v>
      </c>
      <c r="EE79" s="35">
        <f t="shared" ca="1" si="91"/>
        <v>-54.202435477695715</v>
      </c>
      <c r="EF79" s="35">
        <f t="shared" ca="1" si="91"/>
        <v>0</v>
      </c>
      <c r="EG79" s="35">
        <f t="shared" ref="EG79:GE79" ca="1" si="92">SUM(EG75:EG78)</f>
        <v>-53.9124758337842</v>
      </c>
      <c r="EH79" s="35">
        <f t="shared" ca="1" si="92"/>
        <v>-55.500187789306871</v>
      </c>
      <c r="EI79" s="35">
        <f t="shared" ca="1" si="92"/>
        <v>-55.320831278057412</v>
      </c>
      <c r="EJ79" s="35">
        <f t="shared" ca="1" si="92"/>
        <v>-49.886501291858636</v>
      </c>
      <c r="EK79" s="35">
        <f t="shared" ca="1" si="92"/>
        <v>-54.97473833153694</v>
      </c>
      <c r="EL79" s="35">
        <f t="shared" ca="1" si="92"/>
        <v>-4273.6735225139682</v>
      </c>
      <c r="EM79" s="35">
        <f t="shared" ca="1" si="92"/>
        <v>0</v>
      </c>
      <c r="EN79" s="35">
        <f t="shared" ca="1" si="92"/>
        <v>0</v>
      </c>
      <c r="EO79" s="35">
        <f t="shared" ca="1" si="92"/>
        <v>0</v>
      </c>
      <c r="EP79" s="35">
        <f t="shared" ca="1" si="92"/>
        <v>0</v>
      </c>
      <c r="EQ79" s="35">
        <f t="shared" ca="1" si="92"/>
        <v>0</v>
      </c>
      <c r="ER79" s="35">
        <f t="shared" ca="1" si="92"/>
        <v>0</v>
      </c>
      <c r="ES79" s="35">
        <f t="shared" ca="1" si="92"/>
        <v>0</v>
      </c>
      <c r="ET79" s="35">
        <f t="shared" ca="1" si="92"/>
        <v>0</v>
      </c>
      <c r="EU79" s="35">
        <f t="shared" ca="1" si="92"/>
        <v>0</v>
      </c>
      <c r="EV79" s="35">
        <f t="shared" ca="1" si="92"/>
        <v>0</v>
      </c>
      <c r="EW79" s="35">
        <f t="shared" ca="1" si="92"/>
        <v>0</v>
      </c>
      <c r="EX79" s="35">
        <f t="shared" ca="1" si="92"/>
        <v>0</v>
      </c>
      <c r="EY79" s="35">
        <f t="shared" ca="1" si="92"/>
        <v>0</v>
      </c>
      <c r="EZ79" s="35">
        <f t="shared" ca="1" si="92"/>
        <v>0</v>
      </c>
      <c r="FA79" s="35">
        <f t="shared" ca="1" si="92"/>
        <v>0</v>
      </c>
      <c r="FB79" s="35">
        <f t="shared" ca="1" si="92"/>
        <v>0</v>
      </c>
      <c r="FC79" s="35">
        <f t="shared" ca="1" si="92"/>
        <v>0</v>
      </c>
      <c r="FD79" s="35">
        <f t="shared" ca="1" si="92"/>
        <v>0</v>
      </c>
      <c r="FE79" s="35">
        <f t="shared" ca="1" si="92"/>
        <v>0</v>
      </c>
      <c r="FF79" s="35">
        <f t="shared" ca="1" si="92"/>
        <v>0</v>
      </c>
      <c r="FG79" s="35">
        <f t="shared" ca="1" si="92"/>
        <v>0</v>
      </c>
      <c r="FH79" s="35">
        <f t="shared" ca="1" si="92"/>
        <v>0</v>
      </c>
      <c r="FI79" s="35">
        <f t="shared" ca="1" si="92"/>
        <v>0</v>
      </c>
      <c r="FJ79" s="35">
        <f t="shared" ca="1" si="92"/>
        <v>0</v>
      </c>
      <c r="FK79" s="35">
        <f t="shared" ca="1" si="92"/>
        <v>0</v>
      </c>
      <c r="FL79" s="35">
        <f t="shared" ca="1" si="92"/>
        <v>0</v>
      </c>
      <c r="FM79" s="35">
        <f t="shared" ca="1" si="92"/>
        <v>0</v>
      </c>
      <c r="FN79" s="35">
        <f t="shared" ca="1" si="92"/>
        <v>0</v>
      </c>
      <c r="FO79" s="35">
        <f t="shared" ca="1" si="92"/>
        <v>0</v>
      </c>
      <c r="FP79" s="35">
        <f t="shared" ca="1" si="92"/>
        <v>0</v>
      </c>
      <c r="FQ79" s="35">
        <f t="shared" ca="1" si="92"/>
        <v>0</v>
      </c>
      <c r="FR79" s="35">
        <f t="shared" ca="1" si="92"/>
        <v>0</v>
      </c>
      <c r="FS79" s="35">
        <f t="shared" ca="1" si="92"/>
        <v>0</v>
      </c>
      <c r="FT79" s="35">
        <f t="shared" ca="1" si="92"/>
        <v>0</v>
      </c>
      <c r="FU79" s="35">
        <f t="shared" ca="1" si="92"/>
        <v>0</v>
      </c>
      <c r="FV79" s="35">
        <f t="shared" ca="1" si="92"/>
        <v>0</v>
      </c>
      <c r="FW79" s="35">
        <f t="shared" ca="1" si="92"/>
        <v>0</v>
      </c>
      <c r="FX79" s="35">
        <f t="shared" ca="1" si="92"/>
        <v>0</v>
      </c>
      <c r="FY79" s="35">
        <f t="shared" ca="1" si="92"/>
        <v>0</v>
      </c>
      <c r="FZ79" s="35">
        <f t="shared" ca="1" si="92"/>
        <v>0</v>
      </c>
      <c r="GA79" s="35">
        <f t="shared" ca="1" si="92"/>
        <v>0</v>
      </c>
      <c r="GB79" s="35">
        <f t="shared" ca="1" si="92"/>
        <v>0</v>
      </c>
      <c r="GC79" s="35">
        <f t="shared" ca="1" si="92"/>
        <v>0</v>
      </c>
      <c r="GD79" s="35">
        <f t="shared" ca="1" si="92"/>
        <v>0</v>
      </c>
      <c r="GE79" s="35">
        <f t="shared" ca="1" si="92"/>
        <v>0</v>
      </c>
    </row>
    <row r="80" spans="4:187" x14ac:dyDescent="0.45"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V80" s="35"/>
      <c r="DW80" s="35"/>
      <c r="DX80" s="35"/>
      <c r="DY80" s="35"/>
      <c r="DZ80" s="35"/>
      <c r="EA80" s="35"/>
      <c r="EB80" s="35"/>
      <c r="EC80" s="35"/>
      <c r="ED80" s="35"/>
      <c r="EE80" s="35"/>
      <c r="EF80" s="35"/>
      <c r="EG80" s="35"/>
      <c r="EH80" s="35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  <c r="FF80" s="35"/>
      <c r="FG80" s="35"/>
      <c r="FH80" s="35"/>
      <c r="FI80" s="35"/>
      <c r="FJ80" s="35"/>
      <c r="FK80" s="35"/>
      <c r="FL80" s="35"/>
      <c r="FM80" s="35"/>
      <c r="FN80" s="35"/>
      <c r="FO80" s="35"/>
      <c r="FP80" s="35"/>
      <c r="FQ80" s="35"/>
      <c r="FR80" s="35"/>
      <c r="FS80" s="35"/>
      <c r="FT80" s="35"/>
      <c r="FU80" s="35"/>
      <c r="FV80" s="35"/>
      <c r="FW80" s="35"/>
      <c r="FX80" s="35"/>
      <c r="FY80" s="35"/>
      <c r="FZ80" s="35"/>
      <c r="GA80" s="35"/>
      <c r="GB80" s="35"/>
      <c r="GC80" s="35"/>
      <c r="GD80" s="35"/>
      <c r="GE80" s="35"/>
    </row>
    <row r="81" spans="1:187" x14ac:dyDescent="0.45">
      <c r="D81" s="2" t="s">
        <v>79</v>
      </c>
      <c r="H81" s="35">
        <f t="shared" ref="H81:AM81" ca="1" si="93">SUM(H79,H72,H66)</f>
        <v>2561.7813141185666</v>
      </c>
      <c r="I81" s="35">
        <f t="shared" ca="1" si="93"/>
        <v>0.83829092728308297</v>
      </c>
      <c r="J81" s="35">
        <f t="shared" ca="1" si="93"/>
        <v>1.9157550020426157</v>
      </c>
      <c r="K81" s="35">
        <f t="shared" ca="1" si="93"/>
        <v>-7.7696823247907929</v>
      </c>
      <c r="L81" s="35">
        <f t="shared" ca="1" si="93"/>
        <v>3.3958369030151374</v>
      </c>
      <c r="M81" s="35">
        <f t="shared" ca="1" si="93"/>
        <v>6.6554657581196324</v>
      </c>
      <c r="N81" s="35">
        <f t="shared" ca="1" si="93"/>
        <v>6.6381341616973515</v>
      </c>
      <c r="O81" s="35">
        <f t="shared" ca="1" si="93"/>
        <v>7.2022018763889548</v>
      </c>
      <c r="P81" s="35">
        <f t="shared" ca="1" si="93"/>
        <v>0.88563682586823234</v>
      </c>
      <c r="Q81" s="35">
        <f t="shared" ca="1" si="93"/>
        <v>8.8646233586528496</v>
      </c>
      <c r="R81" s="35">
        <f t="shared" ca="1" si="93"/>
        <v>10.39866525385203</v>
      </c>
      <c r="S81" s="35">
        <f t="shared" ca="1" si="93"/>
        <v>11.225282507347174</v>
      </c>
      <c r="T81" s="35">
        <f t="shared" ca="1" si="93"/>
        <v>10.75726826739546</v>
      </c>
      <c r="U81" s="35">
        <f t="shared" ca="1" si="93"/>
        <v>12.634008345572909</v>
      </c>
      <c r="V81" s="35">
        <f t="shared" ca="1" si="93"/>
        <v>12.686992623067766</v>
      </c>
      <c r="W81" s="35">
        <f t="shared" ca="1" si="93"/>
        <v>13.817661773490414</v>
      </c>
      <c r="X81" s="35">
        <f t="shared" ca="1" si="93"/>
        <v>13.702664354176292</v>
      </c>
      <c r="Y81" s="35">
        <f t="shared" ca="1" si="93"/>
        <v>14.755153792326865</v>
      </c>
      <c r="Z81" s="35">
        <f t="shared" ca="1" si="93"/>
        <v>15.154057864598158</v>
      </c>
      <c r="AA81" s="35">
        <f t="shared" ca="1" si="93"/>
        <v>14.90836016197845</v>
      </c>
      <c r="AB81" s="35">
        <f t="shared" ca="1" si="93"/>
        <v>-7.0808657104518318</v>
      </c>
      <c r="AC81" s="35">
        <f t="shared" ca="1" si="93"/>
        <v>15.186848113974804</v>
      </c>
      <c r="AD81" s="35">
        <f t="shared" ca="1" si="93"/>
        <v>16.074778665761443</v>
      </c>
      <c r="AE81" s="35">
        <f t="shared" ca="1" si="93"/>
        <v>16.331488698283081</v>
      </c>
      <c r="AF81" s="35">
        <f t="shared" ca="1" si="93"/>
        <v>14.759477959905311</v>
      </c>
      <c r="AG81" s="35">
        <f t="shared" ca="1" si="93"/>
        <v>16.694292806062123</v>
      </c>
      <c r="AH81" s="35">
        <f t="shared" ca="1" si="93"/>
        <v>16.393289091603293</v>
      </c>
      <c r="AI81" s="35">
        <f t="shared" ca="1" si="93"/>
        <v>17.087291946795816</v>
      </c>
      <c r="AJ81" s="35">
        <f t="shared" ca="1" si="93"/>
        <v>16.638666891547402</v>
      </c>
      <c r="AK81" s="35">
        <f t="shared" ca="1" si="93"/>
        <v>17.350062417402043</v>
      </c>
      <c r="AL81" s="35">
        <f t="shared" ca="1" si="93"/>
        <v>17.457019698794284</v>
      </c>
      <c r="AM81" s="35">
        <f t="shared" ca="1" si="93"/>
        <v>16.965750298242142</v>
      </c>
      <c r="AN81" s="35">
        <f t="shared" ref="AN81:BS81" ca="1" si="94">SUM(AN79,AN72,AN66)</f>
        <v>-9.1831202472306046</v>
      </c>
      <c r="AO81" s="35">
        <f t="shared" ca="1" si="94"/>
        <v>17.002835212271563</v>
      </c>
      <c r="AP81" s="35">
        <f t="shared" ca="1" si="94"/>
        <v>17.652140151431695</v>
      </c>
      <c r="AQ81" s="35">
        <f t="shared" ca="1" si="94"/>
        <v>17.709892168415848</v>
      </c>
      <c r="AR81" s="35">
        <f t="shared" ca="1" si="94"/>
        <v>16.029764189247359</v>
      </c>
      <c r="AS81" s="35">
        <f t="shared" ca="1" si="94"/>
        <v>17.744429894465114</v>
      </c>
      <c r="AT81" s="35">
        <f t="shared" ca="1" si="94"/>
        <v>17.310571521555445</v>
      </c>
      <c r="AU81" s="35">
        <f t="shared" ca="1" si="94"/>
        <v>17.851378750678109</v>
      </c>
      <c r="AV81" s="35">
        <f t="shared" ca="1" si="94"/>
        <v>17.29853361432761</v>
      </c>
      <c r="AW81" s="35">
        <f t="shared" ca="1" si="94"/>
        <v>17.879161295773343</v>
      </c>
      <c r="AX81" s="35">
        <f t="shared" ca="1" si="94"/>
        <v>17.884531965515606</v>
      </c>
      <c r="AY81" s="35">
        <f t="shared" ca="1" si="94"/>
        <v>17.319817960670733</v>
      </c>
      <c r="AZ81" s="35">
        <f t="shared" ca="1" si="94"/>
        <v>-11.757432983771409</v>
      </c>
      <c r="BA81" s="35">
        <f t="shared" ca="1" si="94"/>
        <v>17.270962046438157</v>
      </c>
      <c r="BB81" s="35">
        <f t="shared" ca="1" si="94"/>
        <v>17.825768781194682</v>
      </c>
      <c r="BC81" s="35">
        <f t="shared" ca="1" si="94"/>
        <v>17.814745617964789</v>
      </c>
      <c r="BD81" s="35">
        <f t="shared" ca="1" si="94"/>
        <v>16.128099307537575</v>
      </c>
      <c r="BE81" s="35">
        <f t="shared" ca="1" si="94"/>
        <v>17.731441765353196</v>
      </c>
      <c r="BF81" s="35">
        <f t="shared" ca="1" si="94"/>
        <v>17.26217053370911</v>
      </c>
      <c r="BG81" s="35">
        <f t="shared" ca="1" si="94"/>
        <v>17.73908248368582</v>
      </c>
      <c r="BH81" s="35">
        <f t="shared" ca="1" si="94"/>
        <v>17.162422593592225</v>
      </c>
      <c r="BI81" s="35">
        <f t="shared" ca="1" si="94"/>
        <v>17.686180241225159</v>
      </c>
      <c r="BJ81" s="35">
        <f t="shared" ca="1" si="94"/>
        <v>17.656760496827715</v>
      </c>
      <c r="BK81" s="35">
        <f t="shared" ca="1" si="94"/>
        <v>17.078906402519806</v>
      </c>
      <c r="BL81" s="35">
        <f t="shared" ca="1" si="94"/>
        <v>-3255.6001817349415</v>
      </c>
      <c r="BM81" s="35">
        <f t="shared" ca="1" si="94"/>
        <v>17.547186653111027</v>
      </c>
      <c r="BN81" s="35">
        <f t="shared" ca="1" si="94"/>
        <v>18.050157081170241</v>
      </c>
      <c r="BO81" s="35">
        <f t="shared" ca="1" si="94"/>
        <v>18.007994858308223</v>
      </c>
      <c r="BP81" s="35">
        <f t="shared" ca="1" si="94"/>
        <v>17.048293910316005</v>
      </c>
      <c r="BQ81" s="35">
        <f t="shared" ca="1" si="94"/>
        <v>18.043502684286935</v>
      </c>
      <c r="BR81" s="35">
        <f t="shared" ca="1" si="94"/>
        <v>17.499493209239603</v>
      </c>
      <c r="BS81" s="35">
        <f t="shared" ca="1" si="94"/>
        <v>17.951072135644424</v>
      </c>
      <c r="BT81" s="35">
        <f t="shared" ref="BT81:CY81" ca="1" si="95">SUM(BT79,BT72,BT66)</f>
        <v>17.35911351633527</v>
      </c>
      <c r="BU81" s="35">
        <f t="shared" ca="1" si="95"/>
        <v>17.834803393883675</v>
      </c>
      <c r="BV81" s="35">
        <f t="shared" ca="1" si="95"/>
        <v>17.777088092004632</v>
      </c>
      <c r="BW81" s="35">
        <f t="shared" ca="1" si="95"/>
        <v>17.190422365694545</v>
      </c>
      <c r="BX81" s="35">
        <f t="shared" ca="1" si="95"/>
        <v>-14.8299873501565</v>
      </c>
      <c r="BY81" s="35">
        <f t="shared" ca="1" si="95"/>
        <v>17.094047004308848</v>
      </c>
      <c r="BZ81" s="35">
        <f t="shared" ca="1" si="95"/>
        <v>17.563403132976077</v>
      </c>
      <c r="CA81" s="35">
        <f t="shared" ca="1" si="95"/>
        <v>17.506758266151493</v>
      </c>
      <c r="CB81" s="35">
        <f t="shared" ca="1" si="95"/>
        <v>15.870648707000456</v>
      </c>
      <c r="CC81" s="35">
        <f t="shared" ca="1" si="95"/>
        <v>17.329773884277174</v>
      </c>
      <c r="CD81" s="35">
        <f t="shared" ca="1" si="95"/>
        <v>16.856067249477249</v>
      </c>
      <c r="CE81" s="35">
        <f t="shared" ca="1" si="95"/>
        <v>17.267053142293008</v>
      </c>
      <c r="CF81" s="35">
        <f t="shared" ca="1" si="95"/>
        <v>16.696188935118663</v>
      </c>
      <c r="CG81" s="35">
        <f t="shared" ca="1" si="95"/>
        <v>17.156552858410151</v>
      </c>
      <c r="CH81" s="35">
        <f t="shared" ca="1" si="95"/>
        <v>17.101668083552141</v>
      </c>
      <c r="CI81" s="35">
        <f t="shared" ca="1" si="95"/>
        <v>16.535891892140484</v>
      </c>
      <c r="CJ81" s="35">
        <f t="shared" ca="1" si="95"/>
        <v>-18.104865763679328</v>
      </c>
      <c r="CK81" s="35">
        <f t="shared" ca="1" si="95"/>
        <v>16.444940095769326</v>
      </c>
      <c r="CL81" s="35">
        <f t="shared" ca="1" si="95"/>
        <v>16.898961548588844</v>
      </c>
      <c r="CM81" s="35">
        <f t="shared" ca="1" si="95"/>
        <v>16.844978325835669</v>
      </c>
      <c r="CN81" s="35">
        <f t="shared" ca="1" si="95"/>
        <v>15.279472452856233</v>
      </c>
      <c r="CO81" s="35">
        <f t="shared" ca="1" si="95"/>
        <v>16.690084437676092</v>
      </c>
      <c r="CP81" s="35">
        <f t="shared" ca="1" si="95"/>
        <v>16.233923110919115</v>
      </c>
      <c r="CQ81" s="35">
        <f t="shared" ca="1" si="95"/>
        <v>16.631316965946354</v>
      </c>
      <c r="CR81" s="35">
        <f t="shared" ca="1" si="95"/>
        <v>16.080260833551208</v>
      </c>
      <c r="CS81" s="35">
        <f t="shared" ca="1" si="95"/>
        <v>16.525810755165267</v>
      </c>
      <c r="CT81" s="35">
        <f t="shared" ca="1" si="95"/>
        <v>16.473379485755288</v>
      </c>
      <c r="CU81" s="35">
        <f t="shared" ca="1" si="95"/>
        <v>15.927228668021698</v>
      </c>
      <c r="CV81" s="35">
        <f t="shared" ca="1" si="95"/>
        <v>-21.149522027201584</v>
      </c>
      <c r="CW81" s="35">
        <f t="shared" ca="1" si="95"/>
        <v>15.840980285826873</v>
      </c>
      <c r="CX81" s="35">
        <f t="shared" ca="1" si="95"/>
        <v>16.280208246052148</v>
      </c>
      <c r="CY81" s="35">
        <f t="shared" ca="1" si="95"/>
        <v>16.228541536528311</v>
      </c>
      <c r="CZ81" s="35">
        <f t="shared" ref="CZ81:EE81" ca="1" si="96">SUM(CZ79,CZ72,CZ66)</f>
        <v>14.716450129059794</v>
      </c>
      <c r="DA81" s="35">
        <f t="shared" ca="1" si="96"/>
        <v>16.079335977372722</v>
      </c>
      <c r="DB81" s="35">
        <f t="shared" ca="1" si="96"/>
        <v>15.640061725964088</v>
      </c>
      <c r="DC81" s="35">
        <f t="shared" ca="1" si="96"/>
        <v>16.023890574124977</v>
      </c>
      <c r="DD81" s="35">
        <f t="shared" ca="1" si="96"/>
        <v>15.491940665000044</v>
      </c>
      <c r="DE81" s="35">
        <f t="shared" ca="1" si="96"/>
        <v>15.922742195467819</v>
      </c>
      <c r="DF81" s="35">
        <f t="shared" ca="1" si="96"/>
        <v>15.872454452545796</v>
      </c>
      <c r="DG81" s="35">
        <f t="shared" ca="1" si="96"/>
        <v>15.345245701718184</v>
      </c>
      <c r="DH81" s="35">
        <f t="shared" ca="1" si="96"/>
        <v>-24.062102852214096</v>
      </c>
      <c r="DI81" s="35">
        <f t="shared" ca="1" si="96"/>
        <v>15.26310843459926</v>
      </c>
      <c r="DJ81" s="35">
        <f t="shared" ca="1" si="96"/>
        <v>15.687630590301595</v>
      </c>
      <c r="DK81" s="35">
        <f t="shared" ca="1" si="96"/>
        <v>15.637995943560242</v>
      </c>
      <c r="DL81" s="35">
        <f t="shared" ca="1" si="96"/>
        <v>14.66297562431707</v>
      </c>
      <c r="DM81" s="35">
        <f t="shared" ca="1" si="96"/>
        <v>15.532465823376313</v>
      </c>
      <c r="DN81" s="35">
        <f t="shared" ca="1" si="96"/>
        <v>15.062189367181773</v>
      </c>
      <c r="DO81" s="35">
        <f t="shared" ca="1" si="96"/>
        <v>15.457155181381381</v>
      </c>
      <c r="DP81" s="35">
        <f t="shared" ca="1" si="96"/>
        <v>14.943171032463134</v>
      </c>
      <c r="DQ81" s="35">
        <f t="shared" ca="1" si="96"/>
        <v>15.359856874458956</v>
      </c>
      <c r="DR81" s="35">
        <f t="shared" ca="1" si="96"/>
        <v>15.311465315326899</v>
      </c>
      <c r="DS81" s="35">
        <f t="shared" ca="1" si="96"/>
        <v>14.80207297593951</v>
      </c>
      <c r="DT81" s="35">
        <f t="shared" ca="1" si="96"/>
        <v>-26.779094986252318</v>
      </c>
      <c r="DU81" s="35">
        <f t="shared" ca="1" si="96"/>
        <v>14.723574292597036</v>
      </c>
      <c r="DV81" s="35">
        <f t="shared" ca="1" si="96"/>
        <v>15.134041219642924</v>
      </c>
      <c r="DW81" s="35">
        <f t="shared" ca="1" si="96"/>
        <v>15.086211796448438</v>
      </c>
      <c r="DX81" s="35">
        <f t="shared" ca="1" si="96"/>
        <v>13.660886068813227</v>
      </c>
      <c r="DY81" s="35">
        <f t="shared" ca="1" si="96"/>
        <v>14.930810740508988</v>
      </c>
      <c r="DZ81" s="35">
        <f t="shared" ca="1" si="96"/>
        <v>14.523603456476948</v>
      </c>
      <c r="EA81" s="35">
        <f t="shared" ca="1" si="96"/>
        <v>14.880579945842008</v>
      </c>
      <c r="EB81" s="35">
        <f t="shared" ca="1" si="96"/>
        <v>14.385001099135621</v>
      </c>
      <c r="EC81" s="35">
        <f t="shared" ca="1" si="96"/>
        <v>14.78668828809505</v>
      </c>
      <c r="ED81" s="35">
        <f t="shared" ca="1" si="96"/>
        <v>14.739976413568499</v>
      </c>
      <c r="EE81" s="35">
        <f t="shared" ca="1" si="96"/>
        <v>14.248853625904999</v>
      </c>
      <c r="EF81" s="35">
        <f t="shared" ref="EF81:FK81" ca="1" si="97">SUM(EF79,EF72,EF66)</f>
        <v>-29.552341342401462</v>
      </c>
      <c r="EG81" s="35">
        <f t="shared" ca="1" si="97"/>
        <v>14.173579385329006</v>
      </c>
      <c r="EH81" s="35">
        <f t="shared" ca="1" si="97"/>
        <v>14.569119375742268</v>
      </c>
      <c r="EI81" s="35">
        <f t="shared" ca="1" si="97"/>
        <v>14.522895019627214</v>
      </c>
      <c r="EJ81" s="35">
        <f t="shared" ca="1" si="97"/>
        <v>13.162930059410087</v>
      </c>
      <c r="EK81" s="35">
        <f t="shared" ca="1" si="97"/>
        <v>14.387657481558236</v>
      </c>
      <c r="EL81" s="35">
        <f t="shared" ca="1" si="97"/>
        <v>-999.98812457799318</v>
      </c>
      <c r="EM81" s="35">
        <f t="shared" ca="1" si="97"/>
        <v>0</v>
      </c>
      <c r="EN81" s="35">
        <f t="shared" ca="1" si="97"/>
        <v>0</v>
      </c>
      <c r="EO81" s="35">
        <f t="shared" ca="1" si="97"/>
        <v>0</v>
      </c>
      <c r="EP81" s="35">
        <f t="shared" ca="1" si="97"/>
        <v>0</v>
      </c>
      <c r="EQ81" s="35">
        <f t="shared" ca="1" si="97"/>
        <v>0</v>
      </c>
      <c r="ER81" s="35">
        <f t="shared" ca="1" si="97"/>
        <v>0</v>
      </c>
      <c r="ES81" s="35">
        <f t="shared" ca="1" si="97"/>
        <v>0</v>
      </c>
      <c r="ET81" s="35">
        <f t="shared" ca="1" si="97"/>
        <v>0</v>
      </c>
      <c r="EU81" s="35">
        <f t="shared" ca="1" si="97"/>
        <v>0</v>
      </c>
      <c r="EV81" s="35">
        <f t="shared" ca="1" si="97"/>
        <v>0</v>
      </c>
      <c r="EW81" s="35">
        <f t="shared" ca="1" si="97"/>
        <v>0</v>
      </c>
      <c r="EX81" s="35">
        <f t="shared" ca="1" si="97"/>
        <v>0</v>
      </c>
      <c r="EY81" s="35">
        <f t="shared" ca="1" si="97"/>
        <v>0</v>
      </c>
      <c r="EZ81" s="35">
        <f t="shared" ca="1" si="97"/>
        <v>0</v>
      </c>
      <c r="FA81" s="35">
        <f t="shared" ca="1" si="97"/>
        <v>0</v>
      </c>
      <c r="FB81" s="35">
        <f t="shared" ca="1" si="97"/>
        <v>0</v>
      </c>
      <c r="FC81" s="35">
        <f t="shared" ca="1" si="97"/>
        <v>0</v>
      </c>
      <c r="FD81" s="35">
        <f t="shared" ca="1" si="97"/>
        <v>0</v>
      </c>
      <c r="FE81" s="35">
        <f t="shared" ca="1" si="97"/>
        <v>0</v>
      </c>
      <c r="FF81" s="35">
        <f t="shared" ca="1" si="97"/>
        <v>0</v>
      </c>
      <c r="FG81" s="35">
        <f t="shared" ca="1" si="97"/>
        <v>0</v>
      </c>
      <c r="FH81" s="35">
        <f t="shared" ca="1" si="97"/>
        <v>0</v>
      </c>
      <c r="FI81" s="35">
        <f t="shared" ca="1" si="97"/>
        <v>0</v>
      </c>
      <c r="FJ81" s="35">
        <f t="shared" ca="1" si="97"/>
        <v>0</v>
      </c>
      <c r="FK81" s="35">
        <f t="shared" ca="1" si="97"/>
        <v>0</v>
      </c>
      <c r="FL81" s="35">
        <f t="shared" ref="FL81:GE81" ca="1" si="98">SUM(FL79,FL72,FL66)</f>
        <v>0</v>
      </c>
      <c r="FM81" s="35">
        <f t="shared" ca="1" si="98"/>
        <v>0</v>
      </c>
      <c r="FN81" s="35">
        <f t="shared" ca="1" si="98"/>
        <v>0</v>
      </c>
      <c r="FO81" s="35">
        <f t="shared" ca="1" si="98"/>
        <v>0</v>
      </c>
      <c r="FP81" s="35">
        <f t="shared" ca="1" si="98"/>
        <v>0</v>
      </c>
      <c r="FQ81" s="35">
        <f t="shared" ca="1" si="98"/>
        <v>0</v>
      </c>
      <c r="FR81" s="35">
        <f t="shared" ca="1" si="98"/>
        <v>0</v>
      </c>
      <c r="FS81" s="35">
        <f t="shared" ca="1" si="98"/>
        <v>0</v>
      </c>
      <c r="FT81" s="35">
        <f t="shared" ca="1" si="98"/>
        <v>0</v>
      </c>
      <c r="FU81" s="35">
        <f t="shared" ca="1" si="98"/>
        <v>0</v>
      </c>
      <c r="FV81" s="35">
        <f t="shared" ca="1" si="98"/>
        <v>0</v>
      </c>
      <c r="FW81" s="35">
        <f t="shared" ca="1" si="98"/>
        <v>0</v>
      </c>
      <c r="FX81" s="35">
        <f t="shared" ca="1" si="98"/>
        <v>0</v>
      </c>
      <c r="FY81" s="35">
        <f t="shared" ca="1" si="98"/>
        <v>0</v>
      </c>
      <c r="FZ81" s="35">
        <f t="shared" ca="1" si="98"/>
        <v>0</v>
      </c>
      <c r="GA81" s="35">
        <f t="shared" ca="1" si="98"/>
        <v>0</v>
      </c>
      <c r="GB81" s="35">
        <f t="shared" ca="1" si="98"/>
        <v>0</v>
      </c>
      <c r="GC81" s="35">
        <f t="shared" ca="1" si="98"/>
        <v>0</v>
      </c>
      <c r="GD81" s="35">
        <f t="shared" ca="1" si="98"/>
        <v>0</v>
      </c>
      <c r="GE81" s="35">
        <f t="shared" ca="1" si="98"/>
        <v>0</v>
      </c>
    </row>
    <row r="82" spans="1:187" x14ac:dyDescent="0.45">
      <c r="D82" s="22" t="s">
        <v>81</v>
      </c>
      <c r="E82" s="22"/>
      <c r="F82" s="22"/>
      <c r="G82" s="22"/>
      <c r="H82" s="36">
        <f ca="1">IF(H2&gt;EOMONTH(Assumptions!$P$9, 0),0,G83)</f>
        <v>0</v>
      </c>
      <c r="I82" s="36">
        <f ca="1">IF(I2&gt;EOMONTH(Assumptions!$P$9, 0),0,H83)</f>
        <v>2561.7813141185666</v>
      </c>
      <c r="J82" s="36">
        <f ca="1">IF(J2&gt;EOMONTH(Assumptions!$P$9, 0),0,I83)</f>
        <v>2562.6196050458498</v>
      </c>
      <c r="K82" s="36">
        <f ca="1">IF(K2&gt;EOMONTH(Assumptions!$P$9, 0),0,J83)</f>
        <v>2564.5353600478925</v>
      </c>
      <c r="L82" s="36">
        <f ca="1">IF(L2&gt;EOMONTH(Assumptions!$P$9, 0),0,K83)</f>
        <v>2556.7656777231018</v>
      </c>
      <c r="M82" s="36">
        <f ca="1">IF(M2&gt;EOMONTH(Assumptions!$P$9, 0),0,L83)</f>
        <v>2560.161514626117</v>
      </c>
      <c r="N82" s="36">
        <f ca="1">IF(N2&gt;EOMONTH(Assumptions!$P$9, 0),0,M83)</f>
        <v>2566.8169803842366</v>
      </c>
      <c r="O82" s="36">
        <f ca="1">IF(O2&gt;EOMONTH(Assumptions!$P$9, 0),0,N83)</f>
        <v>2573.4551145459341</v>
      </c>
      <c r="P82" s="36">
        <f ca="1">IF(P2&gt;EOMONTH(Assumptions!$P$9, 0),0,O83)</f>
        <v>2580.6573164223232</v>
      </c>
      <c r="Q82" s="36">
        <f ca="1">IF(Q2&gt;EOMONTH(Assumptions!$P$9, 0),0,P83)</f>
        <v>2581.5429532481912</v>
      </c>
      <c r="R82" s="36">
        <f ca="1">IF(R2&gt;EOMONTH(Assumptions!$P$9, 0),0,Q83)</f>
        <v>2590.407576606844</v>
      </c>
      <c r="S82" s="36">
        <f ca="1">IF(S2&gt;EOMONTH(Assumptions!$P$9, 0),0,R83)</f>
        <v>2600.806241860696</v>
      </c>
      <c r="T82" s="36">
        <f ca="1">IF(T2&gt;EOMONTH(Assumptions!$P$9, 0),0,S83)</f>
        <v>2612.0315243680434</v>
      </c>
      <c r="U82" s="36">
        <f ca="1">IF(U2&gt;EOMONTH(Assumptions!$P$9, 0),0,T83)</f>
        <v>2622.7887926354388</v>
      </c>
      <c r="V82" s="36">
        <f ca="1">IF(V2&gt;EOMONTH(Assumptions!$P$9, 0),0,U83)</f>
        <v>2635.4228009810117</v>
      </c>
      <c r="W82" s="36">
        <f ca="1">IF(W2&gt;EOMONTH(Assumptions!$P$9, 0),0,V83)</f>
        <v>2648.1097936040796</v>
      </c>
      <c r="X82" s="36">
        <f ca="1">IF(X2&gt;EOMONTH(Assumptions!$P$9, 0),0,W83)</f>
        <v>2661.9274553775699</v>
      </c>
      <c r="Y82" s="36">
        <f ca="1">IF(Y2&gt;EOMONTH(Assumptions!$P$9, 0),0,X83)</f>
        <v>2675.6301197317462</v>
      </c>
      <c r="Z82" s="36">
        <f ca="1">IF(Z2&gt;EOMONTH(Assumptions!$P$9, 0),0,Y83)</f>
        <v>2690.385273524073</v>
      </c>
      <c r="AA82" s="36">
        <f ca="1">IF(AA2&gt;EOMONTH(Assumptions!$P$9, 0),0,Z83)</f>
        <v>2705.5393313886711</v>
      </c>
      <c r="AB82" s="36">
        <f ca="1">IF(AB2&gt;EOMONTH(Assumptions!$P$9, 0),0,AA83)</f>
        <v>2720.4476915506498</v>
      </c>
      <c r="AC82" s="36">
        <f ca="1">IF(AC2&gt;EOMONTH(Assumptions!$P$9, 0),0,AB83)</f>
        <v>2713.3668258401981</v>
      </c>
      <c r="AD82" s="36">
        <f ca="1">IF(AD2&gt;EOMONTH(Assumptions!$P$9, 0),0,AC83)</f>
        <v>2728.5536739541731</v>
      </c>
      <c r="AE82" s="36">
        <f ca="1">IF(AE2&gt;EOMONTH(Assumptions!$P$9, 0),0,AD83)</f>
        <v>2744.6284526199347</v>
      </c>
      <c r="AF82" s="36">
        <f ca="1">IF(AF2&gt;EOMONTH(Assumptions!$P$9, 0),0,AE83)</f>
        <v>2760.9599413182177</v>
      </c>
      <c r="AG82" s="36">
        <f ca="1">IF(AG2&gt;EOMONTH(Assumptions!$P$9, 0),0,AF83)</f>
        <v>2775.719419278123</v>
      </c>
      <c r="AH82" s="36">
        <f ca="1">IF(AH2&gt;EOMONTH(Assumptions!$P$9, 0),0,AG83)</f>
        <v>2792.4137120841851</v>
      </c>
      <c r="AI82" s="36">
        <f ca="1">IF(AI2&gt;EOMONTH(Assumptions!$P$9, 0),0,AH83)</f>
        <v>2808.8070011757886</v>
      </c>
      <c r="AJ82" s="36">
        <f ca="1">IF(AJ2&gt;EOMONTH(Assumptions!$P$9, 0),0,AI83)</f>
        <v>2825.8942931225843</v>
      </c>
      <c r="AK82" s="36">
        <f ca="1">IF(AK2&gt;EOMONTH(Assumptions!$P$9, 0),0,AJ83)</f>
        <v>2842.5329600141317</v>
      </c>
      <c r="AL82" s="36">
        <f ca="1">IF(AL2&gt;EOMONTH(Assumptions!$P$9, 0),0,AK83)</f>
        <v>2859.8830224315338</v>
      </c>
      <c r="AM82" s="36">
        <f ca="1">IF(AM2&gt;EOMONTH(Assumptions!$P$9, 0),0,AL83)</f>
        <v>2877.3400421303281</v>
      </c>
      <c r="AN82" s="36">
        <f ca="1">IF(AN2&gt;EOMONTH(Assumptions!$P$9, 0),0,AM83)</f>
        <v>2894.3057924285704</v>
      </c>
      <c r="AO82" s="36">
        <f ca="1">IF(AO2&gt;EOMONTH(Assumptions!$P$9, 0),0,AN83)</f>
        <v>2885.1226721813396</v>
      </c>
      <c r="AP82" s="36">
        <f ca="1">IF(AP2&gt;EOMONTH(Assumptions!$P$9, 0),0,AO83)</f>
        <v>2902.1255073936113</v>
      </c>
      <c r="AQ82" s="36">
        <f ca="1">IF(AQ2&gt;EOMONTH(Assumptions!$P$9, 0),0,AP83)</f>
        <v>2919.7776475450428</v>
      </c>
      <c r="AR82" s="36">
        <f ca="1">IF(AR2&gt;EOMONTH(Assumptions!$P$9, 0),0,AQ83)</f>
        <v>2937.4875397134588</v>
      </c>
      <c r="AS82" s="36">
        <f ca="1">IF(AS2&gt;EOMONTH(Assumptions!$P$9, 0),0,AR83)</f>
        <v>2953.5173039027063</v>
      </c>
      <c r="AT82" s="36">
        <f ca="1">IF(AT2&gt;EOMONTH(Assumptions!$P$9, 0),0,AS83)</f>
        <v>2971.2617337971715</v>
      </c>
      <c r="AU82" s="36">
        <f ca="1">IF(AU2&gt;EOMONTH(Assumptions!$P$9, 0),0,AT83)</f>
        <v>2988.5723053187271</v>
      </c>
      <c r="AV82" s="36">
        <f ca="1">IF(AV2&gt;EOMONTH(Assumptions!$P$9, 0),0,AU83)</f>
        <v>3006.4236840694052</v>
      </c>
      <c r="AW82" s="36">
        <f ca="1">IF(AW2&gt;EOMONTH(Assumptions!$P$9, 0),0,AV83)</f>
        <v>3023.7222176837327</v>
      </c>
      <c r="AX82" s="36">
        <f ca="1">IF(AX2&gt;EOMONTH(Assumptions!$P$9, 0),0,AW83)</f>
        <v>3041.6013789795061</v>
      </c>
      <c r="AY82" s="36">
        <f ca="1">IF(AY2&gt;EOMONTH(Assumptions!$P$9, 0),0,AX83)</f>
        <v>3059.4859109450217</v>
      </c>
      <c r="AZ82" s="36">
        <f ca="1">IF(AZ2&gt;EOMONTH(Assumptions!$P$9, 0),0,AY83)</f>
        <v>3076.8057289056924</v>
      </c>
      <c r="BA82" s="36">
        <f ca="1">IF(BA2&gt;EOMONTH(Assumptions!$P$9, 0),0,AZ83)</f>
        <v>3065.0482959219212</v>
      </c>
      <c r="BB82" s="36">
        <f ca="1">IF(BB2&gt;EOMONTH(Assumptions!$P$9, 0),0,BA83)</f>
        <v>3082.3192579683591</v>
      </c>
      <c r="BC82" s="36">
        <f ca="1">IF(BC2&gt;EOMONTH(Assumptions!$P$9, 0),0,BB83)</f>
        <v>3100.1450267495538</v>
      </c>
      <c r="BD82" s="36">
        <f ca="1">IF(BD2&gt;EOMONTH(Assumptions!$P$9, 0),0,BC83)</f>
        <v>3117.9597723675188</v>
      </c>
      <c r="BE82" s="36">
        <f ca="1">IF(BE2&gt;EOMONTH(Assumptions!$P$9, 0),0,BD83)</f>
        <v>3134.0878716750562</v>
      </c>
      <c r="BF82" s="36">
        <f ca="1">IF(BF2&gt;EOMONTH(Assumptions!$P$9, 0),0,BE83)</f>
        <v>3151.8193134404096</v>
      </c>
      <c r="BG82" s="36">
        <f ca="1">IF(BG2&gt;EOMONTH(Assumptions!$P$9, 0),0,BF83)</f>
        <v>3169.0814839741188</v>
      </c>
      <c r="BH82" s="36">
        <f ca="1">IF(BH2&gt;EOMONTH(Assumptions!$P$9, 0),0,BG83)</f>
        <v>3186.8205664578045</v>
      </c>
      <c r="BI82" s="36">
        <f ca="1">IF(BI2&gt;EOMONTH(Assumptions!$P$9, 0),0,BH83)</f>
        <v>3203.9829890513965</v>
      </c>
      <c r="BJ82" s="36">
        <f ca="1">IF(BJ2&gt;EOMONTH(Assumptions!$P$9, 0),0,BI83)</f>
        <v>3221.6691692926215</v>
      </c>
      <c r="BK82" s="36">
        <f ca="1">IF(BK2&gt;EOMONTH(Assumptions!$P$9, 0),0,BJ83)</f>
        <v>3239.3259297894492</v>
      </c>
      <c r="BL82" s="36">
        <f ca="1">IF(BL2&gt;EOMONTH(Assumptions!$P$9, 0),0,BK83)</f>
        <v>3256.404836191969</v>
      </c>
      <c r="BM82" s="36">
        <f ca="1">IF(BM2&gt;EOMONTH(Assumptions!$P$9, 0),0,BL83)</f>
        <v>0.80465445702748184</v>
      </c>
      <c r="BN82" s="36">
        <f ca="1">IF(BN2&gt;EOMONTH(Assumptions!$P$9, 0),0,BM83)</f>
        <v>18.351841110138508</v>
      </c>
      <c r="BO82" s="36">
        <f ca="1">IF(BO2&gt;EOMONTH(Assumptions!$P$9, 0),0,BN83)</f>
        <v>36.401998191308749</v>
      </c>
      <c r="BP82" s="36">
        <f ca="1">IF(BP2&gt;EOMONTH(Assumptions!$P$9, 0),0,BO83)</f>
        <v>54.409993049616972</v>
      </c>
      <c r="BQ82" s="36">
        <f ca="1">IF(BQ2&gt;EOMONTH(Assumptions!$P$9, 0),0,BP83)</f>
        <v>71.458286959932977</v>
      </c>
      <c r="BR82" s="36">
        <f ca="1">IF(BR2&gt;EOMONTH(Assumptions!$P$9, 0),0,BQ83)</f>
        <v>89.501789644219912</v>
      </c>
      <c r="BS82" s="36">
        <f ca="1">IF(BS2&gt;EOMONTH(Assumptions!$P$9, 0),0,BR83)</f>
        <v>107.00128285345951</v>
      </c>
      <c r="BT82" s="36">
        <f ca="1">IF(BT2&gt;EOMONTH(Assumptions!$P$9, 0),0,BS83)</f>
        <v>124.95235498910394</v>
      </c>
      <c r="BU82" s="36">
        <f ca="1">IF(BU2&gt;EOMONTH(Assumptions!$P$9, 0),0,BT83)</f>
        <v>142.31146850543922</v>
      </c>
      <c r="BV82" s="36">
        <f ca="1">IF(BV2&gt;EOMONTH(Assumptions!$P$9, 0),0,BU83)</f>
        <v>160.1462718993229</v>
      </c>
      <c r="BW82" s="36">
        <f ca="1">IF(BW2&gt;EOMONTH(Assumptions!$P$9, 0),0,BV83)</f>
        <v>177.92335999132752</v>
      </c>
      <c r="BX82" s="36">
        <f ca="1">IF(BX2&gt;EOMONTH(Assumptions!$P$9, 0),0,BW83)</f>
        <v>195.11378235702205</v>
      </c>
      <c r="BY82" s="36">
        <f ca="1">IF(BY2&gt;EOMONTH(Assumptions!$P$9, 0),0,BX83)</f>
        <v>180.28379500686555</v>
      </c>
      <c r="BZ82" s="36">
        <f ca="1">IF(BZ2&gt;EOMONTH(Assumptions!$P$9, 0),0,BY83)</f>
        <v>197.37784201117438</v>
      </c>
      <c r="CA82" s="36">
        <f ca="1">IF(CA2&gt;EOMONTH(Assumptions!$P$9, 0),0,BZ83)</f>
        <v>214.94124514415046</v>
      </c>
      <c r="CB82" s="36">
        <f ca="1">IF(CB2&gt;EOMONTH(Assumptions!$P$9, 0),0,CA83)</f>
        <v>232.44800341030196</v>
      </c>
      <c r="CC82" s="36">
        <f ca="1">IF(CC2&gt;EOMONTH(Assumptions!$P$9, 0),0,CB83)</f>
        <v>248.31865211730241</v>
      </c>
      <c r="CD82" s="36">
        <f ca="1">IF(CD2&gt;EOMONTH(Assumptions!$P$9, 0),0,CC83)</f>
        <v>265.64842600157959</v>
      </c>
      <c r="CE82" s="36">
        <f ca="1">IF(CE2&gt;EOMONTH(Assumptions!$P$9, 0),0,CD83)</f>
        <v>282.50449325105683</v>
      </c>
      <c r="CF82" s="36">
        <f ca="1">IF(CF2&gt;EOMONTH(Assumptions!$P$9, 0),0,CE83)</f>
        <v>299.77154639334981</v>
      </c>
      <c r="CG82" s="36">
        <f ca="1">IF(CG2&gt;EOMONTH(Assumptions!$P$9, 0),0,CF83)</f>
        <v>316.46773532846845</v>
      </c>
      <c r="CH82" s="36">
        <f ca="1">IF(CH2&gt;EOMONTH(Assumptions!$P$9, 0),0,CG83)</f>
        <v>333.62428818687863</v>
      </c>
      <c r="CI82" s="36">
        <f ca="1">IF(CI2&gt;EOMONTH(Assumptions!$P$9, 0),0,CH83)</f>
        <v>350.72595627043074</v>
      </c>
      <c r="CJ82" s="36">
        <f ca="1">IF(CJ2&gt;EOMONTH(Assumptions!$P$9, 0),0,CI83)</f>
        <v>367.26184816257125</v>
      </c>
      <c r="CK82" s="36">
        <f ca="1">IF(CK2&gt;EOMONTH(Assumptions!$P$9, 0),0,CJ83)</f>
        <v>349.15698239889196</v>
      </c>
      <c r="CL82" s="36">
        <f ca="1">IF(CL2&gt;EOMONTH(Assumptions!$P$9, 0),0,CK83)</f>
        <v>365.60192249466127</v>
      </c>
      <c r="CM82" s="36">
        <f ca="1">IF(CM2&gt;EOMONTH(Assumptions!$P$9, 0),0,CL83)</f>
        <v>382.5008840432501</v>
      </c>
      <c r="CN82" s="36">
        <f ca="1">IF(CN2&gt;EOMONTH(Assumptions!$P$9, 0),0,CM83)</f>
        <v>399.34586236908575</v>
      </c>
      <c r="CO82" s="36">
        <f ca="1">IF(CO2&gt;EOMONTH(Assumptions!$P$9, 0),0,CN83)</f>
        <v>414.62533482194198</v>
      </c>
      <c r="CP82" s="36">
        <f ca="1">IF(CP2&gt;EOMONTH(Assumptions!$P$9, 0),0,CO83)</f>
        <v>431.31541925961807</v>
      </c>
      <c r="CQ82" s="36">
        <f ca="1">IF(CQ2&gt;EOMONTH(Assumptions!$P$9, 0),0,CP83)</f>
        <v>447.5493423705372</v>
      </c>
      <c r="CR82" s="36">
        <f ca="1">IF(CR2&gt;EOMONTH(Assumptions!$P$9, 0),0,CQ83)</f>
        <v>464.18065933648359</v>
      </c>
      <c r="CS82" s="36">
        <f ca="1">IF(CS2&gt;EOMONTH(Assumptions!$P$9, 0),0,CR83)</f>
        <v>480.26092017003481</v>
      </c>
      <c r="CT82" s="36">
        <f ca="1">IF(CT2&gt;EOMONTH(Assumptions!$P$9, 0),0,CS83)</f>
        <v>496.78673092520006</v>
      </c>
      <c r="CU82" s="36">
        <f ca="1">IF(CU2&gt;EOMONTH(Assumptions!$P$9, 0),0,CT83)</f>
        <v>513.26011041095535</v>
      </c>
      <c r="CV82" s="36">
        <f ca="1">IF(CV2&gt;EOMONTH(Assumptions!$P$9, 0),0,CU83)</f>
        <v>529.18733907897706</v>
      </c>
      <c r="CW82" s="36">
        <f ca="1">IF(CW2&gt;EOMONTH(Assumptions!$P$9, 0),0,CV83)</f>
        <v>508.03781705177551</v>
      </c>
      <c r="CX82" s="36">
        <f ca="1">IF(CX2&gt;EOMONTH(Assumptions!$P$9, 0),0,CW83)</f>
        <v>523.87879733760235</v>
      </c>
      <c r="CY82" s="36">
        <f ca="1">IF(CY2&gt;EOMONTH(Assumptions!$P$9, 0),0,CX83)</f>
        <v>540.15900558365445</v>
      </c>
      <c r="CZ82" s="36">
        <f ca="1">IF(CZ2&gt;EOMONTH(Assumptions!$P$9, 0),0,CY83)</f>
        <v>556.38754712018272</v>
      </c>
      <c r="DA82" s="36">
        <f ca="1">IF(DA2&gt;EOMONTH(Assumptions!$P$9, 0),0,CZ83)</f>
        <v>571.10399724924252</v>
      </c>
      <c r="DB82" s="36">
        <f ca="1">IF(DB2&gt;EOMONTH(Assumptions!$P$9, 0),0,DA83)</f>
        <v>587.18333322661522</v>
      </c>
      <c r="DC82" s="36">
        <f ca="1">IF(DC2&gt;EOMONTH(Assumptions!$P$9, 0),0,DB83)</f>
        <v>602.82339495257929</v>
      </c>
      <c r="DD82" s="36">
        <f ca="1">IF(DD2&gt;EOMONTH(Assumptions!$P$9, 0),0,DC83)</f>
        <v>618.84728552670424</v>
      </c>
      <c r="DE82" s="36">
        <f ca="1">IF(DE2&gt;EOMONTH(Assumptions!$P$9, 0),0,DD83)</f>
        <v>634.33922619170426</v>
      </c>
      <c r="DF82" s="36">
        <f ca="1">IF(DF2&gt;EOMONTH(Assumptions!$P$9, 0),0,DE83)</f>
        <v>650.26196838717203</v>
      </c>
      <c r="DG82" s="36">
        <f ca="1">IF(DG2&gt;EOMONTH(Assumptions!$P$9, 0),0,DF83)</f>
        <v>666.13442283971779</v>
      </c>
      <c r="DH82" s="36">
        <f ca="1">IF(DH2&gt;EOMONTH(Assumptions!$P$9, 0),0,DG83)</f>
        <v>681.47966854143601</v>
      </c>
      <c r="DI82" s="36">
        <f ca="1">IF(DI2&gt;EOMONTH(Assumptions!$P$9, 0),0,DH83)</f>
        <v>657.41756568922187</v>
      </c>
      <c r="DJ82" s="36">
        <f ca="1">IF(DJ2&gt;EOMONTH(Assumptions!$P$9, 0),0,DI83)</f>
        <v>672.68067412382118</v>
      </c>
      <c r="DK82" s="36">
        <f ca="1">IF(DK2&gt;EOMONTH(Assumptions!$P$9, 0),0,DJ83)</f>
        <v>688.36830471412281</v>
      </c>
      <c r="DL82" s="36">
        <f ca="1">IF(DL2&gt;EOMONTH(Assumptions!$P$9, 0),0,DK83)</f>
        <v>704.00630065768303</v>
      </c>
      <c r="DM82" s="36">
        <f ca="1">IF(DM2&gt;EOMONTH(Assumptions!$P$9, 0),0,DL83)</f>
        <v>718.66927628200006</v>
      </c>
      <c r="DN82" s="36">
        <f ca="1">IF(DN2&gt;EOMONTH(Assumptions!$P$9, 0),0,DM83)</f>
        <v>734.20174210537641</v>
      </c>
      <c r="DO82" s="36">
        <f ca="1">IF(DO2&gt;EOMONTH(Assumptions!$P$9, 0),0,DN83)</f>
        <v>749.26393147255817</v>
      </c>
      <c r="DP82" s="36">
        <f ca="1">IF(DP2&gt;EOMONTH(Assumptions!$P$9, 0),0,DO83)</f>
        <v>764.72108665393955</v>
      </c>
      <c r="DQ82" s="36">
        <f ca="1">IF(DQ2&gt;EOMONTH(Assumptions!$P$9, 0),0,DP83)</f>
        <v>779.66425768640272</v>
      </c>
      <c r="DR82" s="36">
        <f ca="1">IF(DR2&gt;EOMONTH(Assumptions!$P$9, 0),0,DQ83)</f>
        <v>795.02411456086168</v>
      </c>
      <c r="DS82" s="36">
        <f ca="1">IF(DS2&gt;EOMONTH(Assumptions!$P$9, 0),0,DR83)</f>
        <v>810.3355798761886</v>
      </c>
      <c r="DT82" s="36">
        <f ca="1">IF(DT2&gt;EOMONTH(Assumptions!$P$9, 0),0,DS83)</f>
        <v>825.1376528521281</v>
      </c>
      <c r="DU82" s="36">
        <f ca="1">IF(DU2&gt;EOMONTH(Assumptions!$P$9, 0),0,DT83)</f>
        <v>798.35855786587581</v>
      </c>
      <c r="DV82" s="36">
        <f ca="1">IF(DV2&gt;EOMONTH(Assumptions!$P$9, 0),0,DU83)</f>
        <v>813.08213215847286</v>
      </c>
      <c r="DW82" s="36">
        <f ca="1">IF(DW2&gt;EOMONTH(Assumptions!$P$9, 0),0,DV83)</f>
        <v>828.21617337811574</v>
      </c>
      <c r="DX82" s="36">
        <f ca="1">IF(DX2&gt;EOMONTH(Assumptions!$P$9, 0),0,DW83)</f>
        <v>843.30238517456417</v>
      </c>
      <c r="DY82" s="36">
        <f ca="1">IF(DY2&gt;EOMONTH(Assumptions!$P$9, 0),0,DX83)</f>
        <v>856.96327124337745</v>
      </c>
      <c r="DZ82" s="36">
        <f ca="1">IF(DZ2&gt;EOMONTH(Assumptions!$P$9, 0),0,DY83)</f>
        <v>871.89408198388639</v>
      </c>
      <c r="EA82" s="36">
        <f ca="1">IF(EA2&gt;EOMONTH(Assumptions!$P$9, 0),0,DZ83)</f>
        <v>886.41768544036336</v>
      </c>
      <c r="EB82" s="36">
        <f ca="1">IF(EB2&gt;EOMONTH(Assumptions!$P$9, 0),0,EA83)</f>
        <v>901.29826538620534</v>
      </c>
      <c r="EC82" s="36">
        <f ca="1">IF(EC2&gt;EOMONTH(Assumptions!$P$9, 0),0,EB83)</f>
        <v>915.68326648534094</v>
      </c>
      <c r="ED82" s="36">
        <f ca="1">IF(ED2&gt;EOMONTH(Assumptions!$P$9, 0),0,EC83)</f>
        <v>930.46995477343603</v>
      </c>
      <c r="EE82" s="36">
        <f ca="1">IF(EE2&gt;EOMONTH(Assumptions!$P$9, 0),0,ED83)</f>
        <v>945.20993118700449</v>
      </c>
      <c r="EF82" s="36">
        <f ca="1">IF(EF2&gt;EOMONTH(Assumptions!$P$9, 0),0,EE83)</f>
        <v>959.45878481290947</v>
      </c>
      <c r="EG82" s="36">
        <f ca="1">IF(EG2&gt;EOMONTH(Assumptions!$P$9, 0),0,EF83)</f>
        <v>929.90644347050807</v>
      </c>
      <c r="EH82" s="36">
        <f ca="1">IF(EH2&gt;EOMONTH(Assumptions!$P$9, 0),0,EG83)</f>
        <v>944.08002285583711</v>
      </c>
      <c r="EI82" s="36">
        <f ca="1">IF(EI2&gt;EOMONTH(Assumptions!$P$9, 0),0,EH83)</f>
        <v>958.64914223157939</v>
      </c>
      <c r="EJ82" s="36">
        <f ca="1">IF(EJ2&gt;EOMONTH(Assumptions!$P$9, 0),0,EI83)</f>
        <v>973.17203725120658</v>
      </c>
      <c r="EK82" s="36">
        <f ca="1">IF(EK2&gt;EOMONTH(Assumptions!$P$9, 0),0,EJ83)</f>
        <v>986.33496731061666</v>
      </c>
      <c r="EL82" s="36">
        <f ca="1">IF(EL2&gt;EOMONTH(Assumptions!$P$9, 0),0,EK83)</f>
        <v>1000.7226247921749</v>
      </c>
      <c r="EM82" s="36">
        <f ca="1">IF(EM2&gt;EOMONTH(Assumptions!$P$9, 0),0,EL83)</f>
        <v>0</v>
      </c>
      <c r="EN82" s="36">
        <f ca="1">IF(EN2&gt;EOMONTH(Assumptions!$P$9, 0),0,EM83)</f>
        <v>0</v>
      </c>
      <c r="EO82" s="36">
        <f ca="1">IF(EO2&gt;EOMONTH(Assumptions!$P$9, 0),0,EN83)</f>
        <v>0</v>
      </c>
      <c r="EP82" s="36">
        <f ca="1">IF(EP2&gt;EOMONTH(Assumptions!$P$9, 0),0,EO83)</f>
        <v>0</v>
      </c>
      <c r="EQ82" s="36">
        <f ca="1">IF(EQ2&gt;EOMONTH(Assumptions!$P$9, 0),0,EP83)</f>
        <v>0</v>
      </c>
      <c r="ER82" s="36">
        <f ca="1">IF(ER2&gt;EOMONTH(Assumptions!$P$9, 0),0,EQ83)</f>
        <v>0</v>
      </c>
      <c r="ES82" s="36">
        <f ca="1">IF(ES2&gt;EOMONTH(Assumptions!$P$9, 0),0,ER83)</f>
        <v>0</v>
      </c>
      <c r="ET82" s="36">
        <f ca="1">IF(ET2&gt;EOMONTH(Assumptions!$P$9, 0),0,ES83)</f>
        <v>0</v>
      </c>
      <c r="EU82" s="36">
        <f ca="1">IF(EU2&gt;EOMONTH(Assumptions!$P$9, 0),0,ET83)</f>
        <v>0</v>
      </c>
      <c r="EV82" s="36">
        <f ca="1">IF(EV2&gt;EOMONTH(Assumptions!$P$9, 0),0,EU83)</f>
        <v>0</v>
      </c>
      <c r="EW82" s="36">
        <f ca="1">IF(EW2&gt;EOMONTH(Assumptions!$P$9, 0),0,EV83)</f>
        <v>0</v>
      </c>
      <c r="EX82" s="36">
        <f ca="1">IF(EX2&gt;EOMONTH(Assumptions!$P$9, 0),0,EW83)</f>
        <v>0</v>
      </c>
      <c r="EY82" s="36">
        <f ca="1">IF(EY2&gt;EOMONTH(Assumptions!$P$9, 0),0,EX83)</f>
        <v>0</v>
      </c>
      <c r="EZ82" s="36">
        <f ca="1">IF(EZ2&gt;EOMONTH(Assumptions!$P$9, 0),0,EY83)</f>
        <v>0</v>
      </c>
      <c r="FA82" s="36">
        <f ca="1">IF(FA2&gt;EOMONTH(Assumptions!$P$9, 0),0,EZ83)</f>
        <v>0</v>
      </c>
      <c r="FB82" s="36">
        <f ca="1">IF(FB2&gt;EOMONTH(Assumptions!$P$9, 0),0,FA83)</f>
        <v>0</v>
      </c>
      <c r="FC82" s="36">
        <f ca="1">IF(FC2&gt;EOMONTH(Assumptions!$P$9, 0),0,FB83)</f>
        <v>0</v>
      </c>
      <c r="FD82" s="36">
        <f ca="1">IF(FD2&gt;EOMONTH(Assumptions!$P$9, 0),0,FC83)</f>
        <v>0</v>
      </c>
      <c r="FE82" s="36">
        <f ca="1">IF(FE2&gt;EOMONTH(Assumptions!$P$9, 0),0,FD83)</f>
        <v>0</v>
      </c>
      <c r="FF82" s="36">
        <f ca="1">IF(FF2&gt;EOMONTH(Assumptions!$P$9, 0),0,FE83)</f>
        <v>0</v>
      </c>
      <c r="FG82" s="36">
        <f ca="1">IF(FG2&gt;EOMONTH(Assumptions!$P$9, 0),0,FF83)</f>
        <v>0</v>
      </c>
      <c r="FH82" s="36">
        <f ca="1">IF(FH2&gt;EOMONTH(Assumptions!$P$9, 0),0,FG83)</f>
        <v>0</v>
      </c>
      <c r="FI82" s="36">
        <f ca="1">IF(FI2&gt;EOMONTH(Assumptions!$P$9, 0),0,FH83)</f>
        <v>0</v>
      </c>
      <c r="FJ82" s="36">
        <f ca="1">IF(FJ2&gt;EOMONTH(Assumptions!$P$9, 0),0,FI83)</f>
        <v>0</v>
      </c>
      <c r="FK82" s="36">
        <f ca="1">IF(FK2&gt;EOMONTH(Assumptions!$P$9, 0),0,FJ83)</f>
        <v>0</v>
      </c>
      <c r="FL82" s="36">
        <f ca="1">IF(FL2&gt;EOMONTH(Assumptions!$P$9, 0),0,FK83)</f>
        <v>0</v>
      </c>
      <c r="FM82" s="36">
        <f ca="1">IF(FM2&gt;EOMONTH(Assumptions!$P$9, 0),0,FL83)</f>
        <v>0</v>
      </c>
      <c r="FN82" s="36">
        <f ca="1">IF(FN2&gt;EOMONTH(Assumptions!$P$9, 0),0,FM83)</f>
        <v>0</v>
      </c>
      <c r="FO82" s="36">
        <f ca="1">IF(FO2&gt;EOMONTH(Assumptions!$P$9, 0),0,FN83)</f>
        <v>0</v>
      </c>
      <c r="FP82" s="36">
        <f ca="1">IF(FP2&gt;EOMONTH(Assumptions!$P$9, 0),0,FO83)</f>
        <v>0</v>
      </c>
      <c r="FQ82" s="36">
        <f ca="1">IF(FQ2&gt;EOMONTH(Assumptions!$P$9, 0),0,FP83)</f>
        <v>0</v>
      </c>
      <c r="FR82" s="36">
        <f ca="1">IF(FR2&gt;EOMONTH(Assumptions!$P$9, 0),0,FQ83)</f>
        <v>0</v>
      </c>
      <c r="FS82" s="36">
        <f ca="1">IF(FS2&gt;EOMONTH(Assumptions!$P$9, 0),0,FR83)</f>
        <v>0</v>
      </c>
      <c r="FT82" s="36">
        <f ca="1">IF(FT2&gt;EOMONTH(Assumptions!$P$9, 0),0,FS83)</f>
        <v>0</v>
      </c>
      <c r="FU82" s="36">
        <f ca="1">IF(FU2&gt;EOMONTH(Assumptions!$P$9, 0),0,FT83)</f>
        <v>0</v>
      </c>
      <c r="FV82" s="36">
        <f ca="1">IF(FV2&gt;EOMONTH(Assumptions!$P$9, 0),0,FU83)</f>
        <v>0</v>
      </c>
      <c r="FW82" s="36">
        <f ca="1">IF(FW2&gt;EOMONTH(Assumptions!$P$9, 0),0,FV83)</f>
        <v>0</v>
      </c>
      <c r="FX82" s="36">
        <f ca="1">IF(FX2&gt;EOMONTH(Assumptions!$P$9, 0),0,FW83)</f>
        <v>0</v>
      </c>
      <c r="FY82" s="36">
        <f ca="1">IF(FY2&gt;EOMONTH(Assumptions!$P$9, 0),0,FX83)</f>
        <v>0</v>
      </c>
      <c r="FZ82" s="36">
        <f ca="1">IF(FZ2&gt;EOMONTH(Assumptions!$P$9, 0),0,FY83)</f>
        <v>0</v>
      </c>
      <c r="GA82" s="36">
        <f ca="1">IF(GA2&gt;EOMONTH(Assumptions!$P$9, 0),0,FZ83)</f>
        <v>0</v>
      </c>
      <c r="GB82" s="36">
        <f ca="1">IF(GB2&gt;EOMONTH(Assumptions!$P$9, 0),0,GA83)</f>
        <v>0</v>
      </c>
      <c r="GC82" s="36">
        <f ca="1">IF(GC2&gt;EOMONTH(Assumptions!$P$9, 0),0,GB83)</f>
        <v>0</v>
      </c>
      <c r="GD82" s="36">
        <f ca="1">IF(GD2&gt;EOMONTH(Assumptions!$P$9, 0),0,GC83)</f>
        <v>0</v>
      </c>
      <c r="GE82" s="36">
        <f ca="1">IF(GE2&gt;EOMONTH(Assumptions!$P$9, 0),0,GD83)</f>
        <v>0</v>
      </c>
    </row>
    <row r="83" spans="1:187" x14ac:dyDescent="0.45">
      <c r="D83" s="1" t="s">
        <v>80</v>
      </c>
      <c r="H83" s="37">
        <f ca="1">SUM(H81:H82)</f>
        <v>2561.7813141185666</v>
      </c>
      <c r="I83" s="37">
        <f t="shared" ref="I83:BT83" ca="1" si="99">SUM(I81:I82)</f>
        <v>2562.6196050458498</v>
      </c>
      <c r="J83" s="37">
        <f t="shared" ca="1" si="99"/>
        <v>2564.5353600478925</v>
      </c>
      <c r="K83" s="37">
        <f t="shared" ca="1" si="99"/>
        <v>2556.7656777231018</v>
      </c>
      <c r="L83" s="37">
        <f t="shared" ca="1" si="99"/>
        <v>2560.161514626117</v>
      </c>
      <c r="M83" s="37">
        <f t="shared" ca="1" si="99"/>
        <v>2566.8169803842366</v>
      </c>
      <c r="N83" s="37">
        <f t="shared" ca="1" si="99"/>
        <v>2573.4551145459341</v>
      </c>
      <c r="O83" s="37">
        <f t="shared" ca="1" si="99"/>
        <v>2580.6573164223232</v>
      </c>
      <c r="P83" s="37">
        <f t="shared" ca="1" si="99"/>
        <v>2581.5429532481912</v>
      </c>
      <c r="Q83" s="37">
        <f t="shared" ca="1" si="99"/>
        <v>2590.407576606844</v>
      </c>
      <c r="R83" s="37">
        <f t="shared" ca="1" si="99"/>
        <v>2600.806241860696</v>
      </c>
      <c r="S83" s="37">
        <f t="shared" ca="1" si="99"/>
        <v>2612.0315243680434</v>
      </c>
      <c r="T83" s="37">
        <f t="shared" ca="1" si="99"/>
        <v>2622.7887926354388</v>
      </c>
      <c r="U83" s="37">
        <f t="shared" ca="1" si="99"/>
        <v>2635.4228009810117</v>
      </c>
      <c r="V83" s="37">
        <f t="shared" ca="1" si="99"/>
        <v>2648.1097936040796</v>
      </c>
      <c r="W83" s="37">
        <f t="shared" ca="1" si="99"/>
        <v>2661.9274553775699</v>
      </c>
      <c r="X83" s="37">
        <f t="shared" ca="1" si="99"/>
        <v>2675.6301197317462</v>
      </c>
      <c r="Y83" s="37">
        <f t="shared" ca="1" si="99"/>
        <v>2690.385273524073</v>
      </c>
      <c r="Z83" s="37">
        <f t="shared" ca="1" si="99"/>
        <v>2705.5393313886711</v>
      </c>
      <c r="AA83" s="37">
        <f t="shared" ca="1" si="99"/>
        <v>2720.4476915506498</v>
      </c>
      <c r="AB83" s="37">
        <f t="shared" ca="1" si="99"/>
        <v>2713.3668258401981</v>
      </c>
      <c r="AC83" s="37">
        <f t="shared" ca="1" si="99"/>
        <v>2728.5536739541731</v>
      </c>
      <c r="AD83" s="37">
        <f t="shared" ca="1" si="99"/>
        <v>2744.6284526199347</v>
      </c>
      <c r="AE83" s="37">
        <f t="shared" ca="1" si="99"/>
        <v>2760.9599413182177</v>
      </c>
      <c r="AF83" s="37">
        <f t="shared" ca="1" si="99"/>
        <v>2775.719419278123</v>
      </c>
      <c r="AG83" s="37">
        <f t="shared" ca="1" si="99"/>
        <v>2792.4137120841851</v>
      </c>
      <c r="AH83" s="37">
        <f t="shared" ca="1" si="99"/>
        <v>2808.8070011757886</v>
      </c>
      <c r="AI83" s="37">
        <f t="shared" ca="1" si="99"/>
        <v>2825.8942931225843</v>
      </c>
      <c r="AJ83" s="37">
        <f t="shared" ca="1" si="99"/>
        <v>2842.5329600141317</v>
      </c>
      <c r="AK83" s="37">
        <f t="shared" ca="1" si="99"/>
        <v>2859.8830224315338</v>
      </c>
      <c r="AL83" s="37">
        <f t="shared" ca="1" si="99"/>
        <v>2877.3400421303281</v>
      </c>
      <c r="AM83" s="37">
        <f t="shared" ca="1" si="99"/>
        <v>2894.3057924285704</v>
      </c>
      <c r="AN83" s="37">
        <f t="shared" ca="1" si="99"/>
        <v>2885.1226721813396</v>
      </c>
      <c r="AO83" s="37">
        <f t="shared" ca="1" si="99"/>
        <v>2902.1255073936113</v>
      </c>
      <c r="AP83" s="37">
        <f t="shared" ca="1" si="99"/>
        <v>2919.7776475450428</v>
      </c>
      <c r="AQ83" s="37">
        <f t="shared" ca="1" si="99"/>
        <v>2937.4875397134588</v>
      </c>
      <c r="AR83" s="37">
        <f t="shared" ca="1" si="99"/>
        <v>2953.5173039027063</v>
      </c>
      <c r="AS83" s="37">
        <f t="shared" ca="1" si="99"/>
        <v>2971.2617337971715</v>
      </c>
      <c r="AT83" s="37">
        <f t="shared" ca="1" si="99"/>
        <v>2988.5723053187271</v>
      </c>
      <c r="AU83" s="37">
        <f t="shared" ca="1" si="99"/>
        <v>3006.4236840694052</v>
      </c>
      <c r="AV83" s="37">
        <f t="shared" ca="1" si="99"/>
        <v>3023.7222176837327</v>
      </c>
      <c r="AW83" s="37">
        <f t="shared" ca="1" si="99"/>
        <v>3041.6013789795061</v>
      </c>
      <c r="AX83" s="37">
        <f t="shared" ca="1" si="99"/>
        <v>3059.4859109450217</v>
      </c>
      <c r="AY83" s="37">
        <f t="shared" ca="1" si="99"/>
        <v>3076.8057289056924</v>
      </c>
      <c r="AZ83" s="37">
        <f t="shared" ca="1" si="99"/>
        <v>3065.0482959219212</v>
      </c>
      <c r="BA83" s="37">
        <f t="shared" ca="1" si="99"/>
        <v>3082.3192579683591</v>
      </c>
      <c r="BB83" s="37">
        <f t="shared" ca="1" si="99"/>
        <v>3100.1450267495538</v>
      </c>
      <c r="BC83" s="37">
        <f t="shared" ca="1" si="99"/>
        <v>3117.9597723675188</v>
      </c>
      <c r="BD83" s="37">
        <f t="shared" ca="1" si="99"/>
        <v>3134.0878716750562</v>
      </c>
      <c r="BE83" s="37">
        <f t="shared" ca="1" si="99"/>
        <v>3151.8193134404096</v>
      </c>
      <c r="BF83" s="37">
        <f t="shared" ca="1" si="99"/>
        <v>3169.0814839741188</v>
      </c>
      <c r="BG83" s="37">
        <f t="shared" ca="1" si="99"/>
        <v>3186.8205664578045</v>
      </c>
      <c r="BH83" s="37">
        <f t="shared" ca="1" si="99"/>
        <v>3203.9829890513965</v>
      </c>
      <c r="BI83" s="37">
        <f t="shared" ca="1" si="99"/>
        <v>3221.6691692926215</v>
      </c>
      <c r="BJ83" s="37">
        <f t="shared" ca="1" si="99"/>
        <v>3239.3259297894492</v>
      </c>
      <c r="BK83" s="37">
        <f t="shared" ca="1" si="99"/>
        <v>3256.404836191969</v>
      </c>
      <c r="BL83" s="37">
        <f t="shared" ca="1" si="99"/>
        <v>0.80465445702748184</v>
      </c>
      <c r="BM83" s="37">
        <f t="shared" ca="1" si="99"/>
        <v>18.351841110138508</v>
      </c>
      <c r="BN83" s="37">
        <f t="shared" ca="1" si="99"/>
        <v>36.401998191308749</v>
      </c>
      <c r="BO83" s="37">
        <f t="shared" ca="1" si="99"/>
        <v>54.409993049616972</v>
      </c>
      <c r="BP83" s="37">
        <f t="shared" ca="1" si="99"/>
        <v>71.458286959932977</v>
      </c>
      <c r="BQ83" s="37">
        <f t="shared" ca="1" si="99"/>
        <v>89.501789644219912</v>
      </c>
      <c r="BR83" s="37">
        <f t="shared" ca="1" si="99"/>
        <v>107.00128285345951</v>
      </c>
      <c r="BS83" s="37">
        <f t="shared" ca="1" si="99"/>
        <v>124.95235498910394</v>
      </c>
      <c r="BT83" s="37">
        <f t="shared" ca="1" si="99"/>
        <v>142.31146850543922</v>
      </c>
      <c r="BU83" s="37">
        <f t="shared" ref="BU83:EF83" ca="1" si="100">SUM(BU81:BU82)</f>
        <v>160.1462718993229</v>
      </c>
      <c r="BV83" s="37">
        <f t="shared" ca="1" si="100"/>
        <v>177.92335999132752</v>
      </c>
      <c r="BW83" s="37">
        <f t="shared" ca="1" si="100"/>
        <v>195.11378235702205</v>
      </c>
      <c r="BX83" s="37">
        <f t="shared" ca="1" si="100"/>
        <v>180.28379500686555</v>
      </c>
      <c r="BY83" s="37">
        <f t="shared" ca="1" si="100"/>
        <v>197.37784201117438</v>
      </c>
      <c r="BZ83" s="37">
        <f t="shared" ca="1" si="100"/>
        <v>214.94124514415046</v>
      </c>
      <c r="CA83" s="37">
        <f t="shared" ca="1" si="100"/>
        <v>232.44800341030196</v>
      </c>
      <c r="CB83" s="37">
        <f t="shared" ca="1" si="100"/>
        <v>248.31865211730241</v>
      </c>
      <c r="CC83" s="37">
        <f t="shared" ca="1" si="100"/>
        <v>265.64842600157959</v>
      </c>
      <c r="CD83" s="37">
        <f t="shared" ca="1" si="100"/>
        <v>282.50449325105683</v>
      </c>
      <c r="CE83" s="37">
        <f t="shared" ca="1" si="100"/>
        <v>299.77154639334981</v>
      </c>
      <c r="CF83" s="37">
        <f t="shared" ca="1" si="100"/>
        <v>316.46773532846845</v>
      </c>
      <c r="CG83" s="37">
        <f t="shared" ca="1" si="100"/>
        <v>333.62428818687863</v>
      </c>
      <c r="CH83" s="37">
        <f t="shared" ca="1" si="100"/>
        <v>350.72595627043074</v>
      </c>
      <c r="CI83" s="37">
        <f t="shared" ca="1" si="100"/>
        <v>367.26184816257125</v>
      </c>
      <c r="CJ83" s="37">
        <f t="shared" ca="1" si="100"/>
        <v>349.15698239889196</v>
      </c>
      <c r="CK83" s="37">
        <f t="shared" ca="1" si="100"/>
        <v>365.60192249466127</v>
      </c>
      <c r="CL83" s="37">
        <f t="shared" ca="1" si="100"/>
        <v>382.5008840432501</v>
      </c>
      <c r="CM83" s="37">
        <f t="shared" ca="1" si="100"/>
        <v>399.34586236908575</v>
      </c>
      <c r="CN83" s="37">
        <f t="shared" ca="1" si="100"/>
        <v>414.62533482194198</v>
      </c>
      <c r="CO83" s="37">
        <f t="shared" ca="1" si="100"/>
        <v>431.31541925961807</v>
      </c>
      <c r="CP83" s="37">
        <f t="shared" ca="1" si="100"/>
        <v>447.5493423705372</v>
      </c>
      <c r="CQ83" s="37">
        <f t="shared" ca="1" si="100"/>
        <v>464.18065933648359</v>
      </c>
      <c r="CR83" s="37">
        <f t="shared" ca="1" si="100"/>
        <v>480.26092017003481</v>
      </c>
      <c r="CS83" s="37">
        <f t="shared" ca="1" si="100"/>
        <v>496.78673092520006</v>
      </c>
      <c r="CT83" s="37">
        <f t="shared" ca="1" si="100"/>
        <v>513.26011041095535</v>
      </c>
      <c r="CU83" s="37">
        <f t="shared" ca="1" si="100"/>
        <v>529.18733907897706</v>
      </c>
      <c r="CV83" s="37">
        <f t="shared" ca="1" si="100"/>
        <v>508.03781705177551</v>
      </c>
      <c r="CW83" s="37">
        <f t="shared" ca="1" si="100"/>
        <v>523.87879733760235</v>
      </c>
      <c r="CX83" s="37">
        <f t="shared" ca="1" si="100"/>
        <v>540.15900558365445</v>
      </c>
      <c r="CY83" s="37">
        <f t="shared" ca="1" si="100"/>
        <v>556.38754712018272</v>
      </c>
      <c r="CZ83" s="37">
        <f t="shared" ca="1" si="100"/>
        <v>571.10399724924252</v>
      </c>
      <c r="DA83" s="37">
        <f t="shared" ca="1" si="100"/>
        <v>587.18333322661522</v>
      </c>
      <c r="DB83" s="37">
        <f t="shared" ca="1" si="100"/>
        <v>602.82339495257929</v>
      </c>
      <c r="DC83" s="37">
        <f t="shared" ca="1" si="100"/>
        <v>618.84728552670424</v>
      </c>
      <c r="DD83" s="37">
        <f t="shared" ca="1" si="100"/>
        <v>634.33922619170426</v>
      </c>
      <c r="DE83" s="37">
        <f t="shared" ca="1" si="100"/>
        <v>650.26196838717203</v>
      </c>
      <c r="DF83" s="37">
        <f t="shared" ca="1" si="100"/>
        <v>666.13442283971779</v>
      </c>
      <c r="DG83" s="37">
        <f t="shared" ca="1" si="100"/>
        <v>681.47966854143601</v>
      </c>
      <c r="DH83" s="37">
        <f t="shared" ca="1" si="100"/>
        <v>657.41756568922187</v>
      </c>
      <c r="DI83" s="37">
        <f t="shared" ca="1" si="100"/>
        <v>672.68067412382118</v>
      </c>
      <c r="DJ83" s="37">
        <f t="shared" ca="1" si="100"/>
        <v>688.36830471412281</v>
      </c>
      <c r="DK83" s="37">
        <f t="shared" ca="1" si="100"/>
        <v>704.00630065768303</v>
      </c>
      <c r="DL83" s="37">
        <f t="shared" ca="1" si="100"/>
        <v>718.66927628200006</v>
      </c>
      <c r="DM83" s="37">
        <f t="shared" ca="1" si="100"/>
        <v>734.20174210537641</v>
      </c>
      <c r="DN83" s="37">
        <f t="shared" ca="1" si="100"/>
        <v>749.26393147255817</v>
      </c>
      <c r="DO83" s="37">
        <f t="shared" ca="1" si="100"/>
        <v>764.72108665393955</v>
      </c>
      <c r="DP83" s="37">
        <f t="shared" ca="1" si="100"/>
        <v>779.66425768640272</v>
      </c>
      <c r="DQ83" s="37">
        <f t="shared" ca="1" si="100"/>
        <v>795.02411456086168</v>
      </c>
      <c r="DR83" s="37">
        <f t="shared" ca="1" si="100"/>
        <v>810.3355798761886</v>
      </c>
      <c r="DS83" s="37">
        <f t="shared" ca="1" si="100"/>
        <v>825.1376528521281</v>
      </c>
      <c r="DT83" s="37">
        <f t="shared" ca="1" si="100"/>
        <v>798.35855786587581</v>
      </c>
      <c r="DU83" s="37">
        <f t="shared" ca="1" si="100"/>
        <v>813.08213215847286</v>
      </c>
      <c r="DV83" s="37">
        <f t="shared" ca="1" si="100"/>
        <v>828.21617337811574</v>
      </c>
      <c r="DW83" s="37">
        <f t="shared" ca="1" si="100"/>
        <v>843.30238517456417</v>
      </c>
      <c r="DX83" s="37">
        <f t="shared" ca="1" si="100"/>
        <v>856.96327124337745</v>
      </c>
      <c r="DY83" s="37">
        <f t="shared" ca="1" si="100"/>
        <v>871.89408198388639</v>
      </c>
      <c r="DZ83" s="37">
        <f t="shared" ca="1" si="100"/>
        <v>886.41768544036336</v>
      </c>
      <c r="EA83" s="37">
        <f t="shared" ca="1" si="100"/>
        <v>901.29826538620534</v>
      </c>
      <c r="EB83" s="37">
        <f t="shared" ca="1" si="100"/>
        <v>915.68326648534094</v>
      </c>
      <c r="EC83" s="37">
        <f t="shared" ca="1" si="100"/>
        <v>930.46995477343603</v>
      </c>
      <c r="ED83" s="37">
        <f t="shared" ca="1" si="100"/>
        <v>945.20993118700449</v>
      </c>
      <c r="EE83" s="37">
        <f t="shared" ca="1" si="100"/>
        <v>959.45878481290947</v>
      </c>
      <c r="EF83" s="37">
        <f t="shared" ca="1" si="100"/>
        <v>929.90644347050807</v>
      </c>
      <c r="EG83" s="37">
        <f t="shared" ref="EG83:GE83" ca="1" si="101">SUM(EG81:EG82)</f>
        <v>944.08002285583711</v>
      </c>
      <c r="EH83" s="37">
        <f t="shared" ca="1" si="101"/>
        <v>958.64914223157939</v>
      </c>
      <c r="EI83" s="37">
        <f t="shared" ca="1" si="101"/>
        <v>973.17203725120658</v>
      </c>
      <c r="EJ83" s="37">
        <f t="shared" ca="1" si="101"/>
        <v>986.33496731061666</v>
      </c>
      <c r="EK83" s="37">
        <f t="shared" ca="1" si="101"/>
        <v>1000.7226247921749</v>
      </c>
      <c r="EL83" s="37">
        <f t="shared" ca="1" si="101"/>
        <v>0.73450021418170763</v>
      </c>
      <c r="EM83" s="37">
        <f t="shared" ca="1" si="101"/>
        <v>0</v>
      </c>
      <c r="EN83" s="37">
        <f t="shared" ca="1" si="101"/>
        <v>0</v>
      </c>
      <c r="EO83" s="37">
        <f t="shared" ca="1" si="101"/>
        <v>0</v>
      </c>
      <c r="EP83" s="37">
        <f t="shared" ca="1" si="101"/>
        <v>0</v>
      </c>
      <c r="EQ83" s="37">
        <f t="shared" ca="1" si="101"/>
        <v>0</v>
      </c>
      <c r="ER83" s="37">
        <f t="shared" ca="1" si="101"/>
        <v>0</v>
      </c>
      <c r="ES83" s="37">
        <f t="shared" ca="1" si="101"/>
        <v>0</v>
      </c>
      <c r="ET83" s="37">
        <f t="shared" ca="1" si="101"/>
        <v>0</v>
      </c>
      <c r="EU83" s="37">
        <f t="shared" ca="1" si="101"/>
        <v>0</v>
      </c>
      <c r="EV83" s="37">
        <f t="shared" ca="1" si="101"/>
        <v>0</v>
      </c>
      <c r="EW83" s="37">
        <f t="shared" ca="1" si="101"/>
        <v>0</v>
      </c>
      <c r="EX83" s="37">
        <f t="shared" ca="1" si="101"/>
        <v>0</v>
      </c>
      <c r="EY83" s="37">
        <f t="shared" ca="1" si="101"/>
        <v>0</v>
      </c>
      <c r="EZ83" s="37">
        <f t="shared" ca="1" si="101"/>
        <v>0</v>
      </c>
      <c r="FA83" s="37">
        <f t="shared" ca="1" si="101"/>
        <v>0</v>
      </c>
      <c r="FB83" s="37">
        <f t="shared" ca="1" si="101"/>
        <v>0</v>
      </c>
      <c r="FC83" s="37">
        <f t="shared" ca="1" si="101"/>
        <v>0</v>
      </c>
      <c r="FD83" s="37">
        <f t="shared" ca="1" si="101"/>
        <v>0</v>
      </c>
      <c r="FE83" s="37">
        <f t="shared" ca="1" si="101"/>
        <v>0</v>
      </c>
      <c r="FF83" s="37">
        <f t="shared" ca="1" si="101"/>
        <v>0</v>
      </c>
      <c r="FG83" s="37">
        <f t="shared" ca="1" si="101"/>
        <v>0</v>
      </c>
      <c r="FH83" s="37">
        <f t="shared" ca="1" si="101"/>
        <v>0</v>
      </c>
      <c r="FI83" s="37">
        <f t="shared" ca="1" si="101"/>
        <v>0</v>
      </c>
      <c r="FJ83" s="37">
        <f t="shared" ca="1" si="101"/>
        <v>0</v>
      </c>
      <c r="FK83" s="37">
        <f t="shared" ca="1" si="101"/>
        <v>0</v>
      </c>
      <c r="FL83" s="37">
        <f t="shared" ca="1" si="101"/>
        <v>0</v>
      </c>
      <c r="FM83" s="37">
        <f t="shared" ca="1" si="101"/>
        <v>0</v>
      </c>
      <c r="FN83" s="37">
        <f t="shared" ca="1" si="101"/>
        <v>0</v>
      </c>
      <c r="FO83" s="37">
        <f t="shared" ca="1" si="101"/>
        <v>0</v>
      </c>
      <c r="FP83" s="37">
        <f t="shared" ca="1" si="101"/>
        <v>0</v>
      </c>
      <c r="FQ83" s="37">
        <f t="shared" ca="1" si="101"/>
        <v>0</v>
      </c>
      <c r="FR83" s="37">
        <f t="shared" ca="1" si="101"/>
        <v>0</v>
      </c>
      <c r="FS83" s="37">
        <f t="shared" ca="1" si="101"/>
        <v>0</v>
      </c>
      <c r="FT83" s="37">
        <f t="shared" ca="1" si="101"/>
        <v>0</v>
      </c>
      <c r="FU83" s="37">
        <f t="shared" ca="1" si="101"/>
        <v>0</v>
      </c>
      <c r="FV83" s="37">
        <f t="shared" ca="1" si="101"/>
        <v>0</v>
      </c>
      <c r="FW83" s="37">
        <f t="shared" ca="1" si="101"/>
        <v>0</v>
      </c>
      <c r="FX83" s="37">
        <f t="shared" ca="1" si="101"/>
        <v>0</v>
      </c>
      <c r="FY83" s="37">
        <f t="shared" ca="1" si="101"/>
        <v>0</v>
      </c>
      <c r="FZ83" s="37">
        <f t="shared" ca="1" si="101"/>
        <v>0</v>
      </c>
      <c r="GA83" s="37">
        <f t="shared" ca="1" si="101"/>
        <v>0</v>
      </c>
      <c r="GB83" s="37">
        <f t="shared" ca="1" si="101"/>
        <v>0</v>
      </c>
      <c r="GC83" s="37">
        <f t="shared" ca="1" si="101"/>
        <v>0</v>
      </c>
      <c r="GD83" s="37">
        <f t="shared" ca="1" si="101"/>
        <v>0</v>
      </c>
      <c r="GE83" s="37">
        <f t="shared" ca="1" si="101"/>
        <v>0</v>
      </c>
    </row>
    <row r="84" spans="1:187" x14ac:dyDescent="0.45"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  <c r="CG84" s="35"/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  <c r="DT84" s="35"/>
      <c r="DU84" s="35"/>
      <c r="DV84" s="35"/>
      <c r="DW84" s="35"/>
      <c r="DX84" s="35"/>
      <c r="DY84" s="35"/>
      <c r="DZ84" s="35"/>
      <c r="EA84" s="35"/>
      <c r="EB84" s="35"/>
      <c r="EC84" s="35"/>
      <c r="ED84" s="35"/>
      <c r="EE84" s="35"/>
      <c r="EF84" s="35"/>
      <c r="EG84" s="35"/>
      <c r="EH84" s="35"/>
      <c r="EI84" s="35"/>
      <c r="EJ84" s="35"/>
      <c r="EK84" s="35"/>
      <c r="EL84" s="35"/>
      <c r="EM84" s="35"/>
      <c r="EN84" s="35"/>
      <c r="EO84" s="35"/>
      <c r="EP84" s="35"/>
      <c r="EQ84" s="35"/>
      <c r="ER84" s="35"/>
      <c r="ES84" s="35"/>
      <c r="ET84" s="35"/>
      <c r="EU84" s="35"/>
      <c r="EV84" s="35"/>
      <c r="EW84" s="35"/>
      <c r="EX84" s="35"/>
      <c r="EY84" s="35"/>
      <c r="EZ84" s="35"/>
      <c r="FA84" s="35"/>
      <c r="FB84" s="35"/>
      <c r="FC84" s="35"/>
      <c r="FD84" s="35"/>
      <c r="FE84" s="35"/>
      <c r="FF84" s="35"/>
      <c r="FG84" s="35"/>
      <c r="FH84" s="35"/>
      <c r="FI84" s="35"/>
      <c r="FJ84" s="35"/>
      <c r="FK84" s="35"/>
      <c r="FL84" s="35"/>
      <c r="FM84" s="35"/>
      <c r="FN84" s="35"/>
      <c r="FO84" s="35"/>
      <c r="FP84" s="35"/>
      <c r="FQ84" s="35"/>
      <c r="FR84" s="35"/>
      <c r="FS84" s="35"/>
      <c r="FT84" s="35"/>
      <c r="FU84" s="35"/>
      <c r="FV84" s="35"/>
      <c r="FW84" s="35"/>
      <c r="FX84" s="35"/>
      <c r="FY84" s="35"/>
      <c r="FZ84" s="35"/>
      <c r="GA84" s="35"/>
      <c r="GB84" s="35"/>
      <c r="GC84" s="35"/>
      <c r="GD84" s="35"/>
      <c r="GE84" s="35"/>
    </row>
    <row r="85" spans="1:187" x14ac:dyDescent="0.45">
      <c r="A85" s="2" t="s">
        <v>29</v>
      </c>
      <c r="C85" s="4" t="s">
        <v>101</v>
      </c>
      <c r="D85" s="3"/>
      <c r="E85" s="3"/>
      <c r="F85" s="3"/>
      <c r="G85" s="3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</row>
    <row r="86" spans="1:187" x14ac:dyDescent="0.45"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  <c r="DT86" s="35"/>
      <c r="DU86" s="35"/>
      <c r="DV86" s="35"/>
      <c r="DW86" s="35"/>
      <c r="DX86" s="35"/>
      <c r="DY86" s="35"/>
      <c r="DZ86" s="35"/>
      <c r="EA86" s="35"/>
      <c r="EB86" s="35"/>
      <c r="EC86" s="35"/>
      <c r="ED86" s="35"/>
      <c r="EE86" s="35"/>
      <c r="EF86" s="35"/>
      <c r="EG86" s="35"/>
      <c r="EH86" s="35"/>
      <c r="EI86" s="35"/>
      <c r="EJ86" s="35"/>
      <c r="EK86" s="35"/>
      <c r="EL86" s="35"/>
      <c r="EM86" s="35"/>
      <c r="EN86" s="35"/>
      <c r="EO86" s="35"/>
      <c r="EP86" s="35"/>
      <c r="EQ86" s="35"/>
      <c r="ER86" s="35"/>
      <c r="ES86" s="35"/>
      <c r="ET86" s="35"/>
      <c r="EU86" s="35"/>
      <c r="EV86" s="35"/>
      <c r="EW86" s="35"/>
      <c r="EX86" s="35"/>
      <c r="EY86" s="35"/>
      <c r="EZ86" s="35"/>
      <c r="FA86" s="35"/>
      <c r="FB86" s="35"/>
      <c r="FC86" s="35"/>
      <c r="FD86" s="35"/>
      <c r="FE86" s="35"/>
      <c r="FF86" s="35"/>
      <c r="FG86" s="35"/>
      <c r="FH86" s="35"/>
      <c r="FI86" s="35"/>
      <c r="FJ86" s="35"/>
      <c r="FK86" s="35"/>
      <c r="FL86" s="35"/>
      <c r="FM86" s="35"/>
      <c r="FN86" s="35"/>
      <c r="FO86" s="35"/>
      <c r="FP86" s="35"/>
      <c r="FQ86" s="35"/>
      <c r="FR86" s="35"/>
      <c r="FS86" s="35"/>
      <c r="FT86" s="35"/>
      <c r="FU86" s="35"/>
      <c r="FV86" s="35"/>
      <c r="FW86" s="35"/>
      <c r="FX86" s="35"/>
      <c r="FY86" s="35"/>
      <c r="FZ86" s="35"/>
      <c r="GA86" s="35"/>
      <c r="GB86" s="35"/>
      <c r="GC86" s="35"/>
      <c r="GD86" s="35"/>
      <c r="GE86" s="35"/>
    </row>
    <row r="87" spans="1:187" x14ac:dyDescent="0.45">
      <c r="D87" s="46" t="s">
        <v>102</v>
      </c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35"/>
      <c r="DL87" s="35"/>
      <c r="DM87" s="35"/>
      <c r="DN87" s="35"/>
      <c r="DO87" s="35"/>
      <c r="DP87" s="35"/>
      <c r="DQ87" s="35"/>
      <c r="DR87" s="35"/>
      <c r="DS87" s="35"/>
      <c r="DT87" s="35"/>
      <c r="DU87" s="35"/>
      <c r="DV87" s="35"/>
      <c r="DW87" s="35"/>
      <c r="DX87" s="35"/>
      <c r="DY87" s="35"/>
      <c r="DZ87" s="35"/>
      <c r="EA87" s="35"/>
      <c r="EB87" s="35"/>
      <c r="EC87" s="35"/>
      <c r="ED87" s="35"/>
      <c r="EE87" s="35"/>
      <c r="EF87" s="35"/>
      <c r="EG87" s="35"/>
      <c r="EH87" s="35"/>
      <c r="EI87" s="35"/>
      <c r="EJ87" s="35"/>
      <c r="EK87" s="35"/>
      <c r="EL87" s="35"/>
      <c r="EM87" s="35"/>
      <c r="EN87" s="35"/>
      <c r="EO87" s="35"/>
      <c r="EP87" s="35"/>
      <c r="EQ87" s="35"/>
      <c r="ER87" s="35"/>
      <c r="ES87" s="35"/>
      <c r="ET87" s="35"/>
      <c r="EU87" s="35"/>
      <c r="EV87" s="35"/>
      <c r="EW87" s="35"/>
      <c r="EX87" s="35"/>
      <c r="EY87" s="35"/>
      <c r="EZ87" s="35"/>
      <c r="FA87" s="35"/>
      <c r="FB87" s="35"/>
      <c r="FC87" s="35"/>
      <c r="FD87" s="35"/>
      <c r="FE87" s="35"/>
      <c r="FF87" s="35"/>
      <c r="FG87" s="35"/>
      <c r="FH87" s="35"/>
      <c r="FI87" s="35"/>
      <c r="FJ87" s="35"/>
      <c r="FK87" s="35"/>
      <c r="FL87" s="35"/>
      <c r="FM87" s="35"/>
      <c r="FN87" s="35"/>
      <c r="FO87" s="35"/>
      <c r="FP87" s="35"/>
      <c r="FQ87" s="35"/>
      <c r="FR87" s="35"/>
      <c r="FS87" s="35"/>
      <c r="FT87" s="35"/>
      <c r="FU87" s="35"/>
      <c r="FV87" s="35"/>
      <c r="FW87" s="35"/>
      <c r="FX87" s="35"/>
      <c r="FY87" s="35"/>
      <c r="FZ87" s="35"/>
      <c r="GA87" s="35"/>
      <c r="GB87" s="35"/>
      <c r="GC87" s="35"/>
      <c r="GD87" s="35"/>
      <c r="GE87" s="35"/>
    </row>
    <row r="88" spans="1:187" x14ac:dyDescent="0.45">
      <c r="D88" s="10" t="s">
        <v>62</v>
      </c>
      <c r="H88" s="35">
        <f t="shared" ref="H88:AM88" ca="1" si="102">H29</f>
        <v>87.064223580208932</v>
      </c>
      <c r="I88" s="35">
        <f t="shared" ca="1" si="102"/>
        <v>88.185921989569763</v>
      </c>
      <c r="J88" s="35">
        <f t="shared" ca="1" si="102"/>
        <v>85.487903773283051</v>
      </c>
      <c r="K88" s="35">
        <f t="shared" ca="1" si="102"/>
        <v>89.060879448209874</v>
      </c>
      <c r="L88" s="35">
        <f t="shared" ca="1" si="102"/>
        <v>83.934555837817157</v>
      </c>
      <c r="M88" s="35">
        <f t="shared" ca="1" si="102"/>
        <v>87.465371097669163</v>
      </c>
      <c r="N88" s="35">
        <f t="shared" ca="1" si="102"/>
        <v>87.757850248365784</v>
      </c>
      <c r="O88" s="35">
        <f t="shared" ca="1" si="102"/>
        <v>84.93761590508673</v>
      </c>
      <c r="P88" s="35">
        <f t="shared" ca="1" si="102"/>
        <v>88.301117192887517</v>
      </c>
      <c r="Q88" s="35">
        <f t="shared" ca="1" si="102"/>
        <v>84.198476174014488</v>
      </c>
      <c r="R88" s="35">
        <f t="shared" ca="1" si="102"/>
        <v>87.501411635302162</v>
      </c>
      <c r="S88" s="35">
        <f t="shared" ca="1" si="102"/>
        <v>87.671468392565842</v>
      </c>
      <c r="T88" s="35">
        <f t="shared" ca="1" si="102"/>
        <v>81.735742559716442</v>
      </c>
      <c r="U88" s="35">
        <f t="shared" ca="1" si="102"/>
        <v>88.003645516345671</v>
      </c>
      <c r="V88" s="35">
        <f t="shared" ca="1" si="102"/>
        <v>85.018168128406145</v>
      </c>
      <c r="W88" s="35">
        <f t="shared" ca="1" si="102"/>
        <v>88.134806798699671</v>
      </c>
      <c r="X88" s="35">
        <f t="shared" ca="1" si="102"/>
        <v>85.127637355959394</v>
      </c>
      <c r="Y88" s="35">
        <f t="shared" ca="1" si="102"/>
        <v>88.185540536541339</v>
      </c>
      <c r="Z88" s="35">
        <f t="shared" ca="1" si="102"/>
        <v>88.182353238136628</v>
      </c>
      <c r="AA88" s="35">
        <f t="shared" ca="1" si="102"/>
        <v>85.144084476488274</v>
      </c>
      <c r="AB88" s="35">
        <f t="shared" ca="1" si="102"/>
        <v>88.126979389943344</v>
      </c>
      <c r="AC88" s="35">
        <f t="shared" ca="1" si="102"/>
        <v>83.17510459988867</v>
      </c>
      <c r="AD88" s="35">
        <f t="shared" ca="1" si="102"/>
        <v>86.159880620018839</v>
      </c>
      <c r="AE88" s="35">
        <f t="shared" ca="1" si="102"/>
        <v>86.129189846689755</v>
      </c>
      <c r="AF88" s="35">
        <f t="shared" ca="1" si="102"/>
        <v>77.082604243249747</v>
      </c>
      <c r="AG88" s="35">
        <f t="shared" ca="1" si="102"/>
        <v>85.971195078767849</v>
      </c>
      <c r="AH88" s="35">
        <f t="shared" ca="1" si="102"/>
        <v>82.930709135718402</v>
      </c>
      <c r="AI88" s="35">
        <f t="shared" ca="1" si="102"/>
        <v>85.81609805941676</v>
      </c>
      <c r="AJ88" s="35">
        <f t="shared" ca="1" si="102"/>
        <v>82.790014943851986</v>
      </c>
      <c r="AK88" s="35">
        <f t="shared" ca="1" si="102"/>
        <v>85.642774612823303</v>
      </c>
      <c r="AL88" s="35">
        <f t="shared" ca="1" si="102"/>
        <v>85.544797879327632</v>
      </c>
      <c r="AM88" s="35">
        <f t="shared" ca="1" si="102"/>
        <v>82.520522087804039</v>
      </c>
      <c r="AN88" s="35">
        <f t="shared" ref="AN88:BS88" ca="1" si="103">AN29</f>
        <v>85.329165499671632</v>
      </c>
      <c r="AO88" s="35">
        <f t="shared" ca="1" si="103"/>
        <v>80.493858061592732</v>
      </c>
      <c r="AP88" s="35">
        <f t="shared" ca="1" si="103"/>
        <v>83.3128454872475</v>
      </c>
      <c r="AQ88" s="35">
        <f t="shared" ca="1" si="103"/>
        <v>83.222230082052036</v>
      </c>
      <c r="AR88" s="35">
        <f t="shared" ca="1" si="103"/>
        <v>74.485839170712282</v>
      </c>
      <c r="AS88" s="35">
        <f t="shared" ca="1" si="103"/>
        <v>83.041254462158705</v>
      </c>
      <c r="AT88" s="35">
        <f t="shared" ca="1" si="103"/>
        <v>80.054801894575675</v>
      </c>
      <c r="AU88" s="35">
        <f t="shared" ca="1" si="103"/>
        <v>82.809040065119248</v>
      </c>
      <c r="AV88" s="35">
        <f t="shared" ca="1" si="103"/>
        <v>79.845949023109483</v>
      </c>
      <c r="AW88" s="35">
        <f t="shared" ca="1" si="103"/>
        <v>82.576684231409402</v>
      </c>
      <c r="AX88" s="35">
        <f t="shared" ca="1" si="103"/>
        <v>82.45504857203909</v>
      </c>
      <c r="AY88" s="35">
        <f t="shared" ca="1" si="103"/>
        <v>79.504589991575656</v>
      </c>
      <c r="AZ88" s="35">
        <f t="shared" ca="1" si="103"/>
        <v>82.202016559850961</v>
      </c>
      <c r="BA88" s="35">
        <f t="shared" ca="1" si="103"/>
        <v>77.476001024953945</v>
      </c>
      <c r="BB88" s="35">
        <f t="shared" ca="1" si="103"/>
        <v>80.186839033454575</v>
      </c>
      <c r="BC88" s="35">
        <f t="shared" ca="1" si="103"/>
        <v>80.084300549657527</v>
      </c>
      <c r="BD88" s="35">
        <f t="shared" ca="1" si="103"/>
        <v>71.617812658224452</v>
      </c>
      <c r="BE88" s="35">
        <f t="shared" ca="1" si="103"/>
        <v>79.885719389149955</v>
      </c>
      <c r="BF88" s="35">
        <f t="shared" ca="1" si="103"/>
        <v>76.986718991302723</v>
      </c>
      <c r="BG88" s="35">
        <f t="shared" ca="1" si="103"/>
        <v>79.644048592832419</v>
      </c>
      <c r="BH88" s="35">
        <f t="shared" ca="1" si="103"/>
        <v>76.770878789878452</v>
      </c>
      <c r="BI88" s="35">
        <f t="shared" ca="1" si="103"/>
        <v>79.407913409927517</v>
      </c>
      <c r="BJ88" s="35">
        <f t="shared" ca="1" si="103"/>
        <v>79.286285261231271</v>
      </c>
      <c r="BK88" s="35">
        <f t="shared" ca="1" si="103"/>
        <v>76.428900977384998</v>
      </c>
      <c r="BL88" s="35">
        <f t="shared" ca="1" si="103"/>
        <v>79.036443993344761</v>
      </c>
      <c r="BM88" s="35">
        <f t="shared" ca="1" si="103"/>
        <v>5.4380065764244137</v>
      </c>
      <c r="BN88" s="35">
        <f t="shared" ca="1" si="103"/>
        <v>9.3319816676769278</v>
      </c>
      <c r="BO88" s="35">
        <f t="shared" ca="1" si="103"/>
        <v>10.481483223639692</v>
      </c>
      <c r="BP88" s="35">
        <f t="shared" ca="1" si="103"/>
        <v>6.2869822572357545</v>
      </c>
      <c r="BQ88" s="35">
        <f t="shared" ca="1" si="103"/>
        <v>12.784722787923361</v>
      </c>
      <c r="BR88" s="35">
        <f t="shared" ca="1" si="103"/>
        <v>11.162967938052015</v>
      </c>
      <c r="BS88" s="35">
        <f t="shared" ca="1" si="103"/>
        <v>14.892107558141824</v>
      </c>
      <c r="BT88" s="35">
        <f t="shared" ref="BT88:CY88" ca="1" si="104">BT29</f>
        <v>13.246380218398421</v>
      </c>
      <c r="BU88" s="35">
        <f t="shared" ca="1" si="104"/>
        <v>16.914815788157156</v>
      </c>
      <c r="BV88" s="35">
        <f t="shared" ca="1" si="104"/>
        <v>17.892589255714242</v>
      </c>
      <c r="BW88" s="35">
        <f t="shared" ca="1" si="104"/>
        <v>16.202409597882234</v>
      </c>
      <c r="BX88" s="35">
        <f t="shared" ca="1" si="104"/>
        <v>19.783059417742571</v>
      </c>
      <c r="BY88" s="35">
        <f t="shared" ca="1" si="104"/>
        <v>16.296581584032229</v>
      </c>
      <c r="BZ88" s="35">
        <f t="shared" ca="1" si="104"/>
        <v>19.853382389217149</v>
      </c>
      <c r="CA88" s="35">
        <f t="shared" ca="1" si="104"/>
        <v>20.758013973182255</v>
      </c>
      <c r="CB88" s="35">
        <f t="shared" ca="1" si="104"/>
        <v>13.743565937524448</v>
      </c>
      <c r="CC88" s="35">
        <f t="shared" ca="1" si="104"/>
        <v>22.442956106979739</v>
      </c>
      <c r="CD88" s="35">
        <f t="shared" ca="1" si="104"/>
        <v>20.680164475452333</v>
      </c>
      <c r="CE88" s="35">
        <f t="shared" ca="1" si="104"/>
        <v>24.097319364839695</v>
      </c>
      <c r="CF88" s="35">
        <f t="shared" ca="1" si="104"/>
        <v>22.326006020211217</v>
      </c>
      <c r="CG88" s="35">
        <f t="shared" ca="1" si="104"/>
        <v>25.69100756318905</v>
      </c>
      <c r="CH88" s="35">
        <f t="shared" ca="1" si="104"/>
        <v>26.46030485662417</v>
      </c>
      <c r="CI88" s="35">
        <f t="shared" ca="1" si="104"/>
        <v>24.656042590253698</v>
      </c>
      <c r="CJ88" s="35">
        <f t="shared" ca="1" si="104"/>
        <v>27.945521219908393</v>
      </c>
      <c r="CK88" s="35">
        <f t="shared" ca="1" si="104"/>
        <v>24.352266793225755</v>
      </c>
      <c r="CL88" s="35">
        <f t="shared" ca="1" si="104"/>
        <v>27.625712035466066</v>
      </c>
      <c r="CM88" s="35">
        <f t="shared" ca="1" si="104"/>
        <v>28.340774414527356</v>
      </c>
      <c r="CN88" s="35">
        <f t="shared" ca="1" si="104"/>
        <v>21.48020205213507</v>
      </c>
      <c r="CO88" s="35">
        <f t="shared" ca="1" si="104"/>
        <v>29.735413591589605</v>
      </c>
      <c r="CP88" s="35">
        <f t="shared" ca="1" si="104"/>
        <v>27.880741503752027</v>
      </c>
      <c r="CQ88" s="35">
        <f t="shared" ca="1" si="104"/>
        <v>31.035453921146864</v>
      </c>
      <c r="CR88" s="35">
        <f t="shared" ca="1" si="104"/>
        <v>29.178301427558242</v>
      </c>
      <c r="CS88" s="35">
        <f t="shared" ca="1" si="104"/>
        <v>32.287756553342206</v>
      </c>
      <c r="CT88" s="35">
        <f t="shared" ca="1" si="104"/>
        <v>32.891185388098819</v>
      </c>
      <c r="CU88" s="35">
        <f t="shared" ca="1" si="104"/>
        <v>31.010192890897457</v>
      </c>
      <c r="CV88" s="35">
        <f t="shared" ca="1" si="104"/>
        <v>34.054018194122868</v>
      </c>
      <c r="CW88" s="35">
        <f t="shared" ca="1" si="104"/>
        <v>30.389816129242583</v>
      </c>
      <c r="CX88" s="35">
        <f t="shared" ca="1" si="104"/>
        <v>33.423915485175385</v>
      </c>
      <c r="CY88" s="35">
        <f t="shared" ca="1" si="104"/>
        <v>33.98822587902179</v>
      </c>
      <c r="CZ88" s="35">
        <f t="shared" ref="CZ88:EE88" ca="1" si="105">CZ29</f>
        <v>27.235379092041896</v>
      </c>
      <c r="DA88" s="35">
        <f t="shared" ca="1" si="105"/>
        <v>35.089555524929224</v>
      </c>
      <c r="DB88" s="35">
        <f t="shared" ca="1" si="105"/>
        <v>33.177764417815652</v>
      </c>
      <c r="DC88" s="35">
        <f t="shared" ca="1" si="105"/>
        <v>36.107951814104204</v>
      </c>
      <c r="DD88" s="35">
        <f t="shared" ca="1" si="105"/>
        <v>34.198394531555643</v>
      </c>
      <c r="DE88" s="35">
        <f t="shared" ca="1" si="105"/>
        <v>37.08889435197986</v>
      </c>
      <c r="DF88" s="35">
        <f t="shared" ca="1" si="105"/>
        <v>37.560499872164115</v>
      </c>
      <c r="DG88" s="35">
        <f t="shared" ca="1" si="105"/>
        <v>35.634299936020028</v>
      </c>
      <c r="DH88" s="35">
        <f t="shared" ca="1" si="105"/>
        <v>38.467163301221973</v>
      </c>
      <c r="DI88" s="35">
        <f t="shared" ca="1" si="105"/>
        <v>34.762320325181371</v>
      </c>
      <c r="DJ88" s="35">
        <f t="shared" ca="1" si="105"/>
        <v>37.590556017514615</v>
      </c>
      <c r="DK88" s="35">
        <f t="shared" ca="1" si="105"/>
        <v>38.035127245535577</v>
      </c>
      <c r="DL88" s="35">
        <f t="shared" ca="1" si="105"/>
        <v>33.840126722864966</v>
      </c>
      <c r="DM88" s="35">
        <f t="shared" ca="1" si="105"/>
        <v>38.975786775285485</v>
      </c>
      <c r="DN88" s="35">
        <f t="shared" ca="1" si="105"/>
        <v>37.038875245605325</v>
      </c>
      <c r="DO88" s="35">
        <f t="shared" ca="1" si="105"/>
        <v>39.777773014146113</v>
      </c>
      <c r="DP88" s="35">
        <f t="shared" ca="1" si="105"/>
        <v>37.839664286188821</v>
      </c>
      <c r="DQ88" s="35">
        <f t="shared" ca="1" si="105"/>
        <v>40.543383525265618</v>
      </c>
      <c r="DR88" s="35">
        <f t="shared" ca="1" si="105"/>
        <v>40.910405810294016</v>
      </c>
      <c r="DS88" s="35">
        <f t="shared" ca="1" si="105"/>
        <v>38.961322378737073</v>
      </c>
      <c r="DT88" s="35">
        <f t="shared" ca="1" si="105"/>
        <v>41.613879372672628</v>
      </c>
      <c r="DU88" s="35">
        <f t="shared" ca="1" si="105"/>
        <v>37.889746466941538</v>
      </c>
      <c r="DV88" s="35">
        <f t="shared" ca="1" si="105"/>
        <v>40.541807156602367</v>
      </c>
      <c r="DW88" s="35">
        <f t="shared" ca="1" si="105"/>
        <v>40.891453834127844</v>
      </c>
      <c r="DX88" s="35">
        <f t="shared" ca="1" si="105"/>
        <v>34.342887905642421</v>
      </c>
      <c r="DY88" s="35">
        <f t="shared" ca="1" si="105"/>
        <v>41.495375751892567</v>
      </c>
      <c r="DZ88" s="35">
        <f t="shared" ca="1" si="105"/>
        <v>39.545857868430069</v>
      </c>
      <c r="EA88" s="35">
        <f t="shared" ca="1" si="105"/>
        <v>42.113115507912227</v>
      </c>
      <c r="EB88" s="35">
        <f t="shared" ca="1" si="105"/>
        <v>40.17229831837566</v>
      </c>
      <c r="EC88" s="35">
        <f t="shared" ca="1" si="105"/>
        <v>42.708031867018185</v>
      </c>
      <c r="ED88" s="35">
        <f t="shared" ca="1" si="105"/>
        <v>42.992170599026601</v>
      </c>
      <c r="EE88" s="35">
        <f t="shared" ca="1" si="105"/>
        <v>41.044831892410478</v>
      </c>
      <c r="EF88" s="35">
        <f t="shared" ref="EF88:FK88" ca="1" si="106">EF29</f>
        <v>43.534652956119793</v>
      </c>
      <c r="EG88" s="35">
        <f t="shared" ca="1" si="106"/>
        <v>39.815085818444757</v>
      </c>
      <c r="EH88" s="35">
        <f t="shared" ca="1" si="106"/>
        <v>42.307762328642724</v>
      </c>
      <c r="EI88" s="35">
        <f t="shared" ca="1" si="106"/>
        <v>42.582243458882573</v>
      </c>
      <c r="EJ88" s="35">
        <f t="shared" ca="1" si="106"/>
        <v>36.278820388873889</v>
      </c>
      <c r="EK88" s="35">
        <f t="shared" ca="1" si="106"/>
        <v>43.119588007638825</v>
      </c>
      <c r="EL88" s="35">
        <f t="shared" ca="1" si="106"/>
        <v>41.17895902251847</v>
      </c>
      <c r="EM88" s="35">
        <f t="shared" ca="1" si="106"/>
        <v>0</v>
      </c>
      <c r="EN88" s="35">
        <f t="shared" ca="1" si="106"/>
        <v>0</v>
      </c>
      <c r="EO88" s="35">
        <f t="shared" ca="1" si="106"/>
        <v>0</v>
      </c>
      <c r="EP88" s="35">
        <f t="shared" ca="1" si="106"/>
        <v>0</v>
      </c>
      <c r="EQ88" s="35">
        <f t="shared" ca="1" si="106"/>
        <v>0</v>
      </c>
      <c r="ER88" s="35">
        <f t="shared" ca="1" si="106"/>
        <v>0</v>
      </c>
      <c r="ES88" s="35">
        <f t="shared" ca="1" si="106"/>
        <v>0</v>
      </c>
      <c r="ET88" s="35">
        <f t="shared" ca="1" si="106"/>
        <v>0</v>
      </c>
      <c r="EU88" s="35">
        <f t="shared" ca="1" si="106"/>
        <v>0</v>
      </c>
      <c r="EV88" s="35">
        <f t="shared" ca="1" si="106"/>
        <v>0</v>
      </c>
      <c r="EW88" s="35">
        <f t="shared" ca="1" si="106"/>
        <v>0</v>
      </c>
      <c r="EX88" s="35">
        <f t="shared" ca="1" si="106"/>
        <v>0</v>
      </c>
      <c r="EY88" s="35">
        <f t="shared" ca="1" si="106"/>
        <v>0</v>
      </c>
      <c r="EZ88" s="35">
        <f t="shared" ca="1" si="106"/>
        <v>0</v>
      </c>
      <c r="FA88" s="35">
        <f t="shared" ca="1" si="106"/>
        <v>0</v>
      </c>
      <c r="FB88" s="35">
        <f t="shared" ca="1" si="106"/>
        <v>0</v>
      </c>
      <c r="FC88" s="35">
        <f t="shared" ca="1" si="106"/>
        <v>0</v>
      </c>
      <c r="FD88" s="35">
        <f t="shared" ca="1" si="106"/>
        <v>0</v>
      </c>
      <c r="FE88" s="35">
        <f t="shared" ca="1" si="106"/>
        <v>0</v>
      </c>
      <c r="FF88" s="35">
        <f t="shared" ca="1" si="106"/>
        <v>0</v>
      </c>
      <c r="FG88" s="35">
        <f t="shared" ca="1" si="106"/>
        <v>0</v>
      </c>
      <c r="FH88" s="35">
        <f t="shared" ca="1" si="106"/>
        <v>0</v>
      </c>
      <c r="FI88" s="35">
        <f t="shared" ca="1" si="106"/>
        <v>0</v>
      </c>
      <c r="FJ88" s="35">
        <f t="shared" ca="1" si="106"/>
        <v>0</v>
      </c>
      <c r="FK88" s="35">
        <f t="shared" ca="1" si="106"/>
        <v>0</v>
      </c>
      <c r="FL88" s="35">
        <f t="shared" ref="FL88:GE88" ca="1" si="107">FL29</f>
        <v>0</v>
      </c>
      <c r="FM88" s="35">
        <f t="shared" ca="1" si="107"/>
        <v>0</v>
      </c>
      <c r="FN88" s="35">
        <f t="shared" ca="1" si="107"/>
        <v>0</v>
      </c>
      <c r="FO88" s="35">
        <f t="shared" ca="1" si="107"/>
        <v>0</v>
      </c>
      <c r="FP88" s="35">
        <f t="shared" ca="1" si="107"/>
        <v>0</v>
      </c>
      <c r="FQ88" s="35">
        <f t="shared" ca="1" si="107"/>
        <v>0</v>
      </c>
      <c r="FR88" s="35">
        <f t="shared" ca="1" si="107"/>
        <v>0</v>
      </c>
      <c r="FS88" s="35">
        <f t="shared" ca="1" si="107"/>
        <v>0</v>
      </c>
      <c r="FT88" s="35">
        <f t="shared" ca="1" si="107"/>
        <v>0</v>
      </c>
      <c r="FU88" s="35">
        <f t="shared" ca="1" si="107"/>
        <v>0</v>
      </c>
      <c r="FV88" s="35">
        <f t="shared" ca="1" si="107"/>
        <v>0</v>
      </c>
      <c r="FW88" s="35">
        <f t="shared" ca="1" si="107"/>
        <v>0</v>
      </c>
      <c r="FX88" s="35">
        <f t="shared" ca="1" si="107"/>
        <v>0</v>
      </c>
      <c r="FY88" s="35">
        <f t="shared" ca="1" si="107"/>
        <v>0</v>
      </c>
      <c r="FZ88" s="35">
        <f t="shared" ca="1" si="107"/>
        <v>0</v>
      </c>
      <c r="GA88" s="35">
        <f t="shared" ca="1" si="107"/>
        <v>0</v>
      </c>
      <c r="GB88" s="35">
        <f t="shared" ca="1" si="107"/>
        <v>0</v>
      </c>
      <c r="GC88" s="35">
        <f t="shared" ca="1" si="107"/>
        <v>0</v>
      </c>
      <c r="GD88" s="35">
        <f t="shared" ca="1" si="107"/>
        <v>0</v>
      </c>
      <c r="GE88" s="35">
        <f t="shared" ca="1" si="107"/>
        <v>0</v>
      </c>
    </row>
    <row r="89" spans="1:187" x14ac:dyDescent="0.45">
      <c r="D89" s="10" t="s">
        <v>60</v>
      </c>
      <c r="H89" s="35">
        <f ca="1">-H127</f>
        <v>1.8423470126248342</v>
      </c>
      <c r="I89" s="35">
        <f t="shared" ref="I89:BT89" ca="1" si="108">-I127</f>
        <v>2.3611086912630079</v>
      </c>
      <c r="J89" s="35">
        <f t="shared" ca="1" si="108"/>
        <v>2.3176088758246989</v>
      </c>
      <c r="K89" s="35">
        <f t="shared" ca="1" si="108"/>
        <v>2.2749104779366141</v>
      </c>
      <c r="L89" s="35">
        <f t="shared" ca="1" si="108"/>
        <v>4.075345745331294</v>
      </c>
      <c r="M89" s="35">
        <f t="shared" ca="1" si="108"/>
        <v>4.0002637347380494</v>
      </c>
      <c r="N89" s="35">
        <f t="shared" ca="1" si="108"/>
        <v>3.9265649953239885</v>
      </c>
      <c r="O89" s="35">
        <f t="shared" ca="1" si="108"/>
        <v>3.8542240424338647</v>
      </c>
      <c r="P89" s="35">
        <f t="shared" ca="1" si="108"/>
        <v>3.7832158609282165</v>
      </c>
      <c r="Q89" s="35">
        <f t="shared" ca="1" si="108"/>
        <v>4.8189241041081576</v>
      </c>
      <c r="R89" s="35">
        <f t="shared" ca="1" si="108"/>
        <v>4.7301427998354626</v>
      </c>
      <c r="S89" s="35">
        <f t="shared" ca="1" si="108"/>
        <v>4.6429971552698062</v>
      </c>
      <c r="T89" s="35">
        <f t="shared" ca="1" si="108"/>
        <v>4.557457035883437</v>
      </c>
      <c r="U89" s="35">
        <f t="shared" ca="1" si="108"/>
        <v>4.4734928623311783</v>
      </c>
      <c r="V89" s="35">
        <f t="shared" ca="1" si="108"/>
        <v>4.3910756002220346</v>
      </c>
      <c r="W89" s="35">
        <f t="shared" ca="1" si="108"/>
        <v>4.3101767500792461</v>
      </c>
      <c r="X89" s="35">
        <f t="shared" ca="1" si="108"/>
        <v>4.2307683374853111</v>
      </c>
      <c r="Y89" s="35">
        <f t="shared" ca="1" si="108"/>
        <v>4.1528229034085733</v>
      </c>
      <c r="Z89" s="35">
        <f t="shared" ca="1" si="108"/>
        <v>4.0763134947080255</v>
      </c>
      <c r="AA89" s="35">
        <f t="shared" ca="1" si="108"/>
        <v>4.001213654813049</v>
      </c>
      <c r="AB89" s="35">
        <f t="shared" ca="1" si="108"/>
        <v>3.927497414574864</v>
      </c>
      <c r="AC89" s="35">
        <f t="shared" ca="1" si="108"/>
        <v>5.6974862959113599</v>
      </c>
      <c r="AD89" s="35">
        <f t="shared" ca="1" si="108"/>
        <v>5.5925188273439286</v>
      </c>
      <c r="AE89" s="35">
        <f t="shared" ca="1" si="108"/>
        <v>5.4894852237978755</v>
      </c>
      <c r="AF89" s="35">
        <f t="shared" ca="1" si="108"/>
        <v>5.3883498567687536</v>
      </c>
      <c r="AG89" s="35">
        <f t="shared" ca="1" si="108"/>
        <v>5.2890777541528005</v>
      </c>
      <c r="AH89" s="35">
        <f t="shared" ca="1" si="108"/>
        <v>5.1916345881537609</v>
      </c>
      <c r="AI89" s="35">
        <f t="shared" ca="1" si="108"/>
        <v>5.0959866634125133</v>
      </c>
      <c r="AJ89" s="35">
        <f t="shared" ca="1" si="108"/>
        <v>5.0021009053553724</v>
      </c>
      <c r="AK89" s="35">
        <f t="shared" ca="1" si="108"/>
        <v>4.9099448487570783</v>
      </c>
      <c r="AL89" s="35">
        <f t="shared" ca="1" si="108"/>
        <v>4.8194866265144753</v>
      </c>
      <c r="AM89" s="35">
        <f t="shared" ca="1" si="108"/>
        <v>4.7306949586270326</v>
      </c>
      <c r="AN89" s="35">
        <f t="shared" ca="1" si="108"/>
        <v>4.6435391413803737</v>
      </c>
      <c r="AO89" s="35">
        <f t="shared" ca="1" si="108"/>
        <v>6.4003360493539212</v>
      </c>
      <c r="AP89" s="35">
        <f t="shared" ca="1" si="108"/>
        <v>6.2824196493506985</v>
      </c>
      <c r="AQ89" s="35">
        <f t="shared" ca="1" si="108"/>
        <v>6.1666756786203312</v>
      </c>
      <c r="AR89" s="35">
        <f t="shared" ca="1" si="108"/>
        <v>6.0530641134770073</v>
      </c>
      <c r="AS89" s="35">
        <f t="shared" ca="1" si="108"/>
        <v>5.9415456676100975</v>
      </c>
      <c r="AT89" s="35">
        <f t="shared" ca="1" si="108"/>
        <v>5.8320817784991421</v>
      </c>
      <c r="AU89" s="35">
        <f t="shared" ca="1" si="108"/>
        <v>5.7246345940791263</v>
      </c>
      <c r="AV89" s="35">
        <f t="shared" ca="1" si="108"/>
        <v>5.6191669596514213</v>
      </c>
      <c r="AW89" s="35">
        <f t="shared" ca="1" si="108"/>
        <v>5.5156424050358819</v>
      </c>
      <c r="AX89" s="35">
        <f t="shared" ca="1" si="108"/>
        <v>5.4140251319596349</v>
      </c>
      <c r="AY89" s="35">
        <f t="shared" ca="1" si="108"/>
        <v>5.3142800016782186</v>
      </c>
      <c r="AZ89" s="35">
        <f t="shared" ca="1" si="108"/>
        <v>5.2163725228247806</v>
      </c>
      <c r="BA89" s="35">
        <f t="shared" ca="1" si="108"/>
        <v>6.9626158521079704</v>
      </c>
      <c r="BB89" s="35">
        <f t="shared" ca="1" si="108"/>
        <v>6.8343403069561166</v>
      </c>
      <c r="BC89" s="35">
        <f t="shared" ca="1" si="108"/>
        <v>6.7084280424782952</v>
      </c>
      <c r="BD89" s="35">
        <f t="shared" ca="1" si="108"/>
        <v>6.5848355188436098</v>
      </c>
      <c r="BE89" s="35">
        <f t="shared" ca="1" si="108"/>
        <v>6.4635199983759355</v>
      </c>
      <c r="BF89" s="35">
        <f t="shared" ca="1" si="108"/>
        <v>6.344439530775448</v>
      </c>
      <c r="BG89" s="35">
        <f t="shared" ca="1" si="108"/>
        <v>6.2275529386124173</v>
      </c>
      <c r="BH89" s="35">
        <f t="shared" ca="1" si="108"/>
        <v>6.1128198030882617</v>
      </c>
      <c r="BI89" s="35">
        <f t="shared" ca="1" si="108"/>
        <v>6.0002004500589257</v>
      </c>
      <c r="BJ89" s="35">
        <f t="shared" ca="1" si="108"/>
        <v>5.8896559363157639</v>
      </c>
      <c r="BK89" s="35">
        <f t="shared" ca="1" si="108"/>
        <v>5.7811480361191689</v>
      </c>
      <c r="BL89" s="35">
        <f t="shared" ca="1" si="108"/>
        <v>5.6746392279803075</v>
      </c>
      <c r="BM89" s="35">
        <f t="shared" ca="1" si="108"/>
        <v>79.263973186679735</v>
      </c>
      <c r="BN89" s="35">
        <f t="shared" ca="1" si="108"/>
        <v>77.803655744587203</v>
      </c>
      <c r="BO89" s="35">
        <f t="shared" ca="1" si="108"/>
        <v>76.370242417263881</v>
      </c>
      <c r="BP89" s="35">
        <f t="shared" ca="1" si="108"/>
        <v>74.963237537555088</v>
      </c>
      <c r="BQ89" s="35">
        <f t="shared" ca="1" si="108"/>
        <v>73.582154570215081</v>
      </c>
      <c r="BR89" s="35">
        <f t="shared" ca="1" si="108"/>
        <v>72.226515943665731</v>
      </c>
      <c r="BS89" s="35">
        <f t="shared" ca="1" si="108"/>
        <v>70.895852884854605</v>
      </c>
      <c r="BT89" s="35">
        <f t="shared" ca="1" si="108"/>
        <v>69.589705257155586</v>
      </c>
      <c r="BU89" s="35">
        <f t="shared" ref="BU89:EF89" ca="1" si="109">-BU127</f>
        <v>68.307621401255957</v>
      </c>
      <c r="BV89" s="35">
        <f t="shared" ca="1" si="109"/>
        <v>67.049157978974847</v>
      </c>
      <c r="BW89" s="35">
        <f t="shared" ca="1" si="109"/>
        <v>65.813879819959084</v>
      </c>
      <c r="BX89" s="35">
        <f t="shared" ca="1" si="109"/>
        <v>64.601359771203576</v>
      </c>
      <c r="BY89" s="35">
        <f t="shared" ca="1" si="109"/>
        <v>65.25352556196863</v>
      </c>
      <c r="BZ89" s="35">
        <f t="shared" ca="1" si="109"/>
        <v>64.051329183145313</v>
      </c>
      <c r="CA89" s="35">
        <f t="shared" ca="1" si="109"/>
        <v>62.871281433393136</v>
      </c>
      <c r="CB89" s="35">
        <f t="shared" ca="1" si="109"/>
        <v>61.712974258106065</v>
      </c>
      <c r="CC89" s="35">
        <f t="shared" ca="1" si="109"/>
        <v>60.57600712045992</v>
      </c>
      <c r="CD89" s="35">
        <f t="shared" ca="1" si="109"/>
        <v>59.459986862908714</v>
      </c>
      <c r="CE89" s="35">
        <f t="shared" ca="1" si="109"/>
        <v>58.364527571232799</v>
      </c>
      <c r="CF89" s="35">
        <f t="shared" ca="1" si="109"/>
        <v>57.289250441091589</v>
      </c>
      <c r="CG89" s="35">
        <f t="shared" ca="1" si="109"/>
        <v>56.233783647034983</v>
      </c>
      <c r="CH89" s="35">
        <f t="shared" ca="1" si="109"/>
        <v>55.197762213927916</v>
      </c>
      <c r="CI89" s="35">
        <f t="shared" ca="1" si="109"/>
        <v>54.180827890743856</v>
      </c>
      <c r="CJ89" s="35">
        <f t="shared" ca="1" si="109"/>
        <v>53.18262902668333</v>
      </c>
      <c r="CK89" s="35">
        <f t="shared" ca="1" si="109"/>
        <v>54.045167462199721</v>
      </c>
      <c r="CL89" s="35">
        <f t="shared" ca="1" si="109"/>
        <v>53.049467933991799</v>
      </c>
      <c r="CM89" s="35">
        <f t="shared" ca="1" si="109"/>
        <v>52.072112646296532</v>
      </c>
      <c r="CN89" s="35">
        <f t="shared" ca="1" si="109"/>
        <v>51.112763634546859</v>
      </c>
      <c r="CO89" s="35">
        <f t="shared" ca="1" si="109"/>
        <v>50.171089160655789</v>
      </c>
      <c r="CP89" s="35">
        <f t="shared" ca="1" si="109"/>
        <v>49.246763598303104</v>
      </c>
      <c r="CQ89" s="35">
        <f t="shared" ca="1" si="109"/>
        <v>48.339467320335359</v>
      </c>
      <c r="CR89" s="35">
        <f t="shared" ca="1" si="109"/>
        <v>47.448886588240406</v>
      </c>
      <c r="CS89" s="35">
        <f t="shared" ca="1" si="109"/>
        <v>46.574713443658212</v>
      </c>
      <c r="CT89" s="35">
        <f t="shared" ca="1" si="109"/>
        <v>45.716645601890392</v>
      </c>
      <c r="CU89" s="35">
        <f t="shared" ca="1" si="109"/>
        <v>44.874386347371683</v>
      </c>
      <c r="CV89" s="35">
        <f t="shared" ca="1" si="109"/>
        <v>44.047644431067148</v>
      </c>
      <c r="CW89" s="35">
        <f t="shared" ca="1" si="109"/>
        <v>45.078480982384612</v>
      </c>
      <c r="CX89" s="35">
        <f t="shared" ca="1" si="109"/>
        <v>44.247978934669</v>
      </c>
      <c r="CY89" s="35">
        <f t="shared" ca="1" si="109"/>
        <v>43.432777616619262</v>
      </c>
      <c r="CZ89" s="35">
        <f t="shared" ca="1" si="109"/>
        <v>42.632595135699489</v>
      </c>
      <c r="DA89" s="35">
        <f t="shared" ca="1" si="109"/>
        <v>41.847154792812489</v>
      </c>
      <c r="DB89" s="35">
        <f t="shared" ca="1" si="109"/>
        <v>41.076184986618621</v>
      </c>
      <c r="DC89" s="35">
        <f t="shared" ca="1" si="109"/>
        <v>40.3194191196174</v>
      </c>
      <c r="DD89" s="35">
        <f t="shared" ca="1" si="109"/>
        <v>39.576595505959439</v>
      </c>
      <c r="DE89" s="35">
        <f t="shared" ca="1" si="109"/>
        <v>38.847457280956782</v>
      </c>
      <c r="DF89" s="35">
        <f t="shared" ca="1" si="109"/>
        <v>38.13175231226036</v>
      </c>
      <c r="DG89" s="35">
        <f t="shared" ca="1" si="109"/>
        <v>37.429233112673934</v>
      </c>
      <c r="DH89" s="35">
        <f t="shared" ca="1" si="109"/>
        <v>36.739656754574199</v>
      </c>
      <c r="DI89" s="35">
        <f t="shared" ca="1" si="109"/>
        <v>37.905131798532508</v>
      </c>
      <c r="DJ89" s="35">
        <f t="shared" ca="1" si="109"/>
        <v>37.206787735210739</v>
      </c>
      <c r="DK89" s="35">
        <f t="shared" ca="1" si="109"/>
        <v>36.521309592877422</v>
      </c>
      <c r="DL89" s="35">
        <f t="shared" ca="1" si="109"/>
        <v>35.848460336621578</v>
      </c>
      <c r="DM89" s="35">
        <f t="shared" ca="1" si="109"/>
        <v>35.188007298537826</v>
      </c>
      <c r="DN89" s="35">
        <f t="shared" ca="1" si="109"/>
        <v>34.53972209727101</v>
      </c>
      <c r="DO89" s="35">
        <f t="shared" ca="1" si="109"/>
        <v>33.903380559043015</v>
      </c>
      <c r="DP89" s="35">
        <f t="shared" ca="1" si="109"/>
        <v>33.278762640134659</v>
      </c>
      <c r="DQ89" s="35">
        <f t="shared" ca="1" si="109"/>
        <v>32.665652350795632</v>
      </c>
      <c r="DR89" s="35">
        <f t="shared" ca="1" si="109"/>
        <v>32.063837680556333</v>
      </c>
      <c r="DS89" s="35">
        <f t="shared" ca="1" si="109"/>
        <v>31.473110524915725</v>
      </c>
      <c r="DT89" s="35">
        <f t="shared" ca="1" si="109"/>
        <v>30.893266613379829</v>
      </c>
      <c r="DU89" s="35">
        <f t="shared" ca="1" si="109"/>
        <v>32.16645245145083</v>
      </c>
      <c r="DV89" s="35">
        <f t="shared" ca="1" si="109"/>
        <v>31.573834775644141</v>
      </c>
      <c r="DW89" s="35">
        <f t="shared" ca="1" si="109"/>
        <v>30.992135173883959</v>
      </c>
      <c r="DX89" s="35">
        <f t="shared" ca="1" si="109"/>
        <v>30.421152497359259</v>
      </c>
      <c r="DY89" s="35">
        <f t="shared" ca="1" si="109"/>
        <v>29.860689303118114</v>
      </c>
      <c r="DZ89" s="35">
        <f t="shared" ca="1" si="109"/>
        <v>29.310551785792935</v>
      </c>
      <c r="EA89" s="35">
        <f t="shared" ca="1" si="109"/>
        <v>28.77054971058352</v>
      </c>
      <c r="EB89" s="35">
        <f t="shared" ca="1" si="109"/>
        <v>28.240496347474842</v>
      </c>
      <c r="EC89" s="35">
        <f t="shared" ca="1" si="109"/>
        <v>27.720208406666714</v>
      </c>
      <c r="ED89" s="35">
        <f t="shared" ca="1" si="109"/>
        <v>27.209505975193114</v>
      </c>
      <c r="EE89" s="35">
        <f t="shared" ca="1" si="109"/>
        <v>26.708212454709166</v>
      </c>
      <c r="EF89" s="35">
        <f t="shared" ca="1" si="109"/>
        <v>26.216154500424338</v>
      </c>
      <c r="EG89" s="35">
        <f t="shared" ref="EG89:GE89" ca="1" si="110">-EG127</f>
        <v>27.575508973785492</v>
      </c>
      <c r="EH89" s="35">
        <f t="shared" ca="1" si="110"/>
        <v>27.067472407990863</v>
      </c>
      <c r="EI89" s="35">
        <f t="shared" ca="1" si="110"/>
        <v>26.568795638689192</v>
      </c>
      <c r="EJ89" s="35">
        <f t="shared" ca="1" si="110"/>
        <v>26.079306225949406</v>
      </c>
      <c r="EK89" s="35">
        <f t="shared" ca="1" si="110"/>
        <v>25.598834906782344</v>
      </c>
      <c r="EL89" s="35">
        <f t="shared" ca="1" si="110"/>
        <v>25.127215536610475</v>
      </c>
      <c r="EM89" s="35">
        <f t="shared" ca="1" si="110"/>
        <v>0</v>
      </c>
      <c r="EN89" s="35">
        <f t="shared" ca="1" si="110"/>
        <v>0</v>
      </c>
      <c r="EO89" s="35">
        <f t="shared" ca="1" si="110"/>
        <v>0</v>
      </c>
      <c r="EP89" s="35">
        <f t="shared" ca="1" si="110"/>
        <v>0</v>
      </c>
      <c r="EQ89" s="35">
        <f t="shared" ca="1" si="110"/>
        <v>0</v>
      </c>
      <c r="ER89" s="35">
        <f t="shared" ca="1" si="110"/>
        <v>0</v>
      </c>
      <c r="ES89" s="35">
        <f t="shared" ca="1" si="110"/>
        <v>0</v>
      </c>
      <c r="ET89" s="35">
        <f t="shared" ca="1" si="110"/>
        <v>0</v>
      </c>
      <c r="EU89" s="35">
        <f t="shared" ca="1" si="110"/>
        <v>0</v>
      </c>
      <c r="EV89" s="35">
        <f t="shared" ca="1" si="110"/>
        <v>0</v>
      </c>
      <c r="EW89" s="35">
        <f t="shared" ca="1" si="110"/>
        <v>0</v>
      </c>
      <c r="EX89" s="35">
        <f t="shared" ca="1" si="110"/>
        <v>0</v>
      </c>
      <c r="EY89" s="35">
        <f t="shared" ca="1" si="110"/>
        <v>0</v>
      </c>
      <c r="EZ89" s="35">
        <f t="shared" ca="1" si="110"/>
        <v>0</v>
      </c>
      <c r="FA89" s="35">
        <f t="shared" ca="1" si="110"/>
        <v>0</v>
      </c>
      <c r="FB89" s="35">
        <f t="shared" ca="1" si="110"/>
        <v>0</v>
      </c>
      <c r="FC89" s="35">
        <f t="shared" ca="1" si="110"/>
        <v>0</v>
      </c>
      <c r="FD89" s="35">
        <f t="shared" ca="1" si="110"/>
        <v>0</v>
      </c>
      <c r="FE89" s="35">
        <f t="shared" ca="1" si="110"/>
        <v>0</v>
      </c>
      <c r="FF89" s="35">
        <f t="shared" ca="1" si="110"/>
        <v>0</v>
      </c>
      <c r="FG89" s="35">
        <f t="shared" ca="1" si="110"/>
        <v>0</v>
      </c>
      <c r="FH89" s="35">
        <f t="shared" ca="1" si="110"/>
        <v>0</v>
      </c>
      <c r="FI89" s="35">
        <f t="shared" ca="1" si="110"/>
        <v>0</v>
      </c>
      <c r="FJ89" s="35">
        <f t="shared" ca="1" si="110"/>
        <v>0</v>
      </c>
      <c r="FK89" s="35">
        <f t="shared" ca="1" si="110"/>
        <v>0</v>
      </c>
      <c r="FL89" s="35">
        <f t="shared" ca="1" si="110"/>
        <v>0</v>
      </c>
      <c r="FM89" s="35">
        <f t="shared" ca="1" si="110"/>
        <v>0</v>
      </c>
      <c r="FN89" s="35">
        <f t="shared" ca="1" si="110"/>
        <v>0</v>
      </c>
      <c r="FO89" s="35">
        <f t="shared" ca="1" si="110"/>
        <v>0</v>
      </c>
      <c r="FP89" s="35">
        <f t="shared" ca="1" si="110"/>
        <v>0</v>
      </c>
      <c r="FQ89" s="35">
        <f t="shared" ca="1" si="110"/>
        <v>0</v>
      </c>
      <c r="FR89" s="35">
        <f t="shared" ca="1" si="110"/>
        <v>0</v>
      </c>
      <c r="FS89" s="35">
        <f t="shared" ca="1" si="110"/>
        <v>0</v>
      </c>
      <c r="FT89" s="35">
        <f t="shared" ca="1" si="110"/>
        <v>0</v>
      </c>
      <c r="FU89" s="35">
        <f t="shared" ca="1" si="110"/>
        <v>0</v>
      </c>
      <c r="FV89" s="35">
        <f t="shared" ca="1" si="110"/>
        <v>0</v>
      </c>
      <c r="FW89" s="35">
        <f t="shared" ca="1" si="110"/>
        <v>0</v>
      </c>
      <c r="FX89" s="35">
        <f t="shared" ca="1" si="110"/>
        <v>0</v>
      </c>
      <c r="FY89" s="35">
        <f t="shared" ca="1" si="110"/>
        <v>0</v>
      </c>
      <c r="FZ89" s="35">
        <f t="shared" ca="1" si="110"/>
        <v>0</v>
      </c>
      <c r="GA89" s="35">
        <f t="shared" ca="1" si="110"/>
        <v>0</v>
      </c>
      <c r="GB89" s="35">
        <f t="shared" ca="1" si="110"/>
        <v>0</v>
      </c>
      <c r="GC89" s="35">
        <f t="shared" ca="1" si="110"/>
        <v>0</v>
      </c>
      <c r="GD89" s="35">
        <f t="shared" ca="1" si="110"/>
        <v>0</v>
      </c>
      <c r="GE89" s="35">
        <f t="shared" ca="1" si="110"/>
        <v>0</v>
      </c>
    </row>
    <row r="90" spans="1:187" x14ac:dyDescent="0.45">
      <c r="D90" s="10" t="s">
        <v>103</v>
      </c>
      <c r="H90" s="35">
        <f ca="1">IF('Monthly Model'!H$2 = EOMONTH(Assumptions!$P$9, 0), Assumptions!$P$12,0)</f>
        <v>0</v>
      </c>
      <c r="I90" s="35">
        <f ca="1">IF('Monthly Model'!I$2 = EOMONTH(Assumptions!$P$9, 0), Assumptions!$P$12,0)</f>
        <v>0</v>
      </c>
      <c r="J90" s="35">
        <f ca="1">IF('Monthly Model'!J$2 = EOMONTH(Assumptions!$P$9, 0), Assumptions!$P$12,0)</f>
        <v>0</v>
      </c>
      <c r="K90" s="35">
        <f ca="1">IF('Monthly Model'!K$2 = EOMONTH(Assumptions!$P$9, 0), Assumptions!$P$12,0)</f>
        <v>0</v>
      </c>
      <c r="L90" s="35">
        <f ca="1">IF('Monthly Model'!L$2 = EOMONTH(Assumptions!$P$9, 0), Assumptions!$P$12,0)</f>
        <v>0</v>
      </c>
      <c r="M90" s="35">
        <f ca="1">IF('Monthly Model'!M$2 = EOMONTH(Assumptions!$P$9, 0), Assumptions!$P$12,0)</f>
        <v>0</v>
      </c>
      <c r="N90" s="35">
        <f ca="1">IF('Monthly Model'!N$2 = EOMONTH(Assumptions!$P$9, 0), Assumptions!$P$12,0)</f>
        <v>0</v>
      </c>
      <c r="O90" s="35">
        <f ca="1">IF('Monthly Model'!O$2 = EOMONTH(Assumptions!$P$9, 0), Assumptions!$P$12,0)</f>
        <v>0</v>
      </c>
      <c r="P90" s="35">
        <f ca="1">IF('Monthly Model'!P$2 = EOMONTH(Assumptions!$P$9, 0), Assumptions!$P$12,0)</f>
        <v>0</v>
      </c>
      <c r="Q90" s="35">
        <f ca="1">IF('Monthly Model'!Q$2 = EOMONTH(Assumptions!$P$9, 0), Assumptions!$P$12,0)</f>
        <v>0</v>
      </c>
      <c r="R90" s="35">
        <f ca="1">IF('Monthly Model'!R$2 = EOMONTH(Assumptions!$P$9, 0), Assumptions!$P$12,0)</f>
        <v>0</v>
      </c>
      <c r="S90" s="35">
        <f ca="1">IF('Monthly Model'!S$2 = EOMONTH(Assumptions!$P$9, 0), Assumptions!$P$12,0)</f>
        <v>0</v>
      </c>
      <c r="T90" s="35">
        <f ca="1">IF('Monthly Model'!T$2 = EOMONTH(Assumptions!$P$9, 0), Assumptions!$P$12,0)</f>
        <v>0</v>
      </c>
      <c r="U90" s="35">
        <f ca="1">IF('Monthly Model'!U$2 = EOMONTH(Assumptions!$P$9, 0), Assumptions!$P$12,0)</f>
        <v>0</v>
      </c>
      <c r="V90" s="35">
        <f ca="1">IF('Monthly Model'!V$2 = EOMONTH(Assumptions!$P$9, 0), Assumptions!$P$12,0)</f>
        <v>0</v>
      </c>
      <c r="W90" s="35">
        <f ca="1">IF('Monthly Model'!W$2 = EOMONTH(Assumptions!$P$9, 0), Assumptions!$P$12,0)</f>
        <v>0</v>
      </c>
      <c r="X90" s="35">
        <f ca="1">IF('Monthly Model'!X$2 = EOMONTH(Assumptions!$P$9, 0), Assumptions!$P$12,0)</f>
        <v>0</v>
      </c>
      <c r="Y90" s="35">
        <f ca="1">IF('Monthly Model'!Y$2 = EOMONTH(Assumptions!$P$9, 0), Assumptions!$P$12,0)</f>
        <v>0</v>
      </c>
      <c r="Z90" s="35">
        <f ca="1">IF('Monthly Model'!Z$2 = EOMONTH(Assumptions!$P$9, 0), Assumptions!$P$12,0)</f>
        <v>0</v>
      </c>
      <c r="AA90" s="35">
        <f ca="1">IF('Monthly Model'!AA$2 = EOMONTH(Assumptions!$P$9, 0), Assumptions!$P$12,0)</f>
        <v>0</v>
      </c>
      <c r="AB90" s="35">
        <f ca="1">IF('Monthly Model'!AB$2 = EOMONTH(Assumptions!$P$9, 0), Assumptions!$P$12,0)</f>
        <v>0</v>
      </c>
      <c r="AC90" s="35">
        <f ca="1">IF('Monthly Model'!AC$2 = EOMONTH(Assumptions!$P$9, 0), Assumptions!$P$12,0)</f>
        <v>0</v>
      </c>
      <c r="AD90" s="35">
        <f ca="1">IF('Monthly Model'!AD$2 = EOMONTH(Assumptions!$P$9, 0), Assumptions!$P$12,0)</f>
        <v>0</v>
      </c>
      <c r="AE90" s="35">
        <f ca="1">IF('Monthly Model'!AE$2 = EOMONTH(Assumptions!$P$9, 0), Assumptions!$P$12,0)</f>
        <v>0</v>
      </c>
      <c r="AF90" s="35">
        <f ca="1">IF('Monthly Model'!AF$2 = EOMONTH(Assumptions!$P$9, 0), Assumptions!$P$12,0)</f>
        <v>0</v>
      </c>
      <c r="AG90" s="35">
        <f ca="1">IF('Monthly Model'!AG$2 = EOMONTH(Assumptions!$P$9, 0), Assumptions!$P$12,0)</f>
        <v>0</v>
      </c>
      <c r="AH90" s="35">
        <f ca="1">IF('Monthly Model'!AH$2 = EOMONTH(Assumptions!$P$9, 0), Assumptions!$P$12,0)</f>
        <v>0</v>
      </c>
      <c r="AI90" s="35">
        <f ca="1">IF('Monthly Model'!AI$2 = EOMONTH(Assumptions!$P$9, 0), Assumptions!$P$12,0)</f>
        <v>0</v>
      </c>
      <c r="AJ90" s="35">
        <f ca="1">IF('Monthly Model'!AJ$2 = EOMONTH(Assumptions!$P$9, 0), Assumptions!$P$12,0)</f>
        <v>0</v>
      </c>
      <c r="AK90" s="35">
        <f ca="1">IF('Monthly Model'!AK$2 = EOMONTH(Assumptions!$P$9, 0), Assumptions!$P$12,0)</f>
        <v>0</v>
      </c>
      <c r="AL90" s="35">
        <f ca="1">IF('Monthly Model'!AL$2 = EOMONTH(Assumptions!$P$9, 0), Assumptions!$P$12,0)</f>
        <v>0</v>
      </c>
      <c r="AM90" s="35">
        <f ca="1">IF('Monthly Model'!AM$2 = EOMONTH(Assumptions!$P$9, 0), Assumptions!$P$12,0)</f>
        <v>0</v>
      </c>
      <c r="AN90" s="35">
        <f ca="1">IF('Monthly Model'!AN$2 = EOMONTH(Assumptions!$P$9, 0), Assumptions!$P$12,0)</f>
        <v>0</v>
      </c>
      <c r="AO90" s="35">
        <f ca="1">IF('Monthly Model'!AO$2 = EOMONTH(Assumptions!$P$9, 0), Assumptions!$P$12,0)</f>
        <v>0</v>
      </c>
      <c r="AP90" s="35">
        <f ca="1">IF('Monthly Model'!AP$2 = EOMONTH(Assumptions!$P$9, 0), Assumptions!$P$12,0)</f>
        <v>0</v>
      </c>
      <c r="AQ90" s="35">
        <f ca="1">IF('Monthly Model'!AQ$2 = EOMONTH(Assumptions!$P$9, 0), Assumptions!$P$12,0)</f>
        <v>0</v>
      </c>
      <c r="AR90" s="35">
        <f ca="1">IF('Monthly Model'!AR$2 = EOMONTH(Assumptions!$P$9, 0), Assumptions!$P$12,0)</f>
        <v>0</v>
      </c>
      <c r="AS90" s="35">
        <f ca="1">IF('Monthly Model'!AS$2 = EOMONTH(Assumptions!$P$9, 0), Assumptions!$P$12,0)</f>
        <v>0</v>
      </c>
      <c r="AT90" s="35">
        <f ca="1">IF('Monthly Model'!AT$2 = EOMONTH(Assumptions!$P$9, 0), Assumptions!$P$12,0)</f>
        <v>0</v>
      </c>
      <c r="AU90" s="35">
        <f ca="1">IF('Monthly Model'!AU$2 = EOMONTH(Assumptions!$P$9, 0), Assumptions!$P$12,0)</f>
        <v>0</v>
      </c>
      <c r="AV90" s="35">
        <f ca="1">IF('Monthly Model'!AV$2 = EOMONTH(Assumptions!$P$9, 0), Assumptions!$P$12,0)</f>
        <v>0</v>
      </c>
      <c r="AW90" s="35">
        <f ca="1">IF('Monthly Model'!AW$2 = EOMONTH(Assumptions!$P$9, 0), Assumptions!$P$12,0)</f>
        <v>0</v>
      </c>
      <c r="AX90" s="35">
        <f ca="1">IF('Monthly Model'!AX$2 = EOMONTH(Assumptions!$P$9, 0), Assumptions!$P$12,0)</f>
        <v>0</v>
      </c>
      <c r="AY90" s="35">
        <f ca="1">IF('Monthly Model'!AY$2 = EOMONTH(Assumptions!$P$9, 0), Assumptions!$P$12,0)</f>
        <v>0</v>
      </c>
      <c r="AZ90" s="35">
        <f ca="1">IF('Monthly Model'!AZ$2 = EOMONTH(Assumptions!$P$9, 0), Assumptions!$P$12,0)</f>
        <v>0</v>
      </c>
      <c r="BA90" s="35">
        <f ca="1">IF('Monthly Model'!BA$2 = EOMONTH(Assumptions!$P$9, 0), Assumptions!$P$12,0)</f>
        <v>0</v>
      </c>
      <c r="BB90" s="35">
        <f ca="1">IF('Monthly Model'!BB$2 = EOMONTH(Assumptions!$P$9, 0), Assumptions!$P$12,0)</f>
        <v>0</v>
      </c>
      <c r="BC90" s="35">
        <f ca="1">IF('Monthly Model'!BC$2 = EOMONTH(Assumptions!$P$9, 0), Assumptions!$P$12,0)</f>
        <v>0</v>
      </c>
      <c r="BD90" s="35">
        <f ca="1">IF('Monthly Model'!BD$2 = EOMONTH(Assumptions!$P$9, 0), Assumptions!$P$12,0)</f>
        <v>0</v>
      </c>
      <c r="BE90" s="35">
        <f ca="1">IF('Monthly Model'!BE$2 = EOMONTH(Assumptions!$P$9, 0), Assumptions!$P$12,0)</f>
        <v>0</v>
      </c>
      <c r="BF90" s="35">
        <f ca="1">IF('Monthly Model'!BF$2 = EOMONTH(Assumptions!$P$9, 0), Assumptions!$P$12,0)</f>
        <v>0</v>
      </c>
      <c r="BG90" s="35">
        <f ca="1">IF('Monthly Model'!BG$2 = EOMONTH(Assumptions!$P$9, 0), Assumptions!$P$12,0)</f>
        <v>0</v>
      </c>
      <c r="BH90" s="35">
        <f ca="1">IF('Monthly Model'!BH$2 = EOMONTH(Assumptions!$P$9, 0), Assumptions!$P$12,0)</f>
        <v>0</v>
      </c>
      <c r="BI90" s="35">
        <f ca="1">IF('Monthly Model'!BI$2 = EOMONTH(Assumptions!$P$9, 0), Assumptions!$P$12,0)</f>
        <v>0</v>
      </c>
      <c r="BJ90" s="35">
        <f ca="1">IF('Monthly Model'!BJ$2 = EOMONTH(Assumptions!$P$9, 0), Assumptions!$P$12,0)</f>
        <v>0</v>
      </c>
      <c r="BK90" s="35">
        <f ca="1">IF('Monthly Model'!BK$2 = EOMONTH(Assumptions!$P$9, 0), Assumptions!$P$12,0)</f>
        <v>0</v>
      </c>
      <c r="BL90" s="35">
        <f ca="1">IF('Monthly Model'!BL$2 = EOMONTH(Assumptions!$P$9, 0), Assumptions!$P$12,0)</f>
        <v>0</v>
      </c>
      <c r="BM90" s="35">
        <f ca="1">IF('Monthly Model'!BM$2 = EOMONTH(Assumptions!$P$9, 0), Assumptions!$P$12,0)</f>
        <v>0</v>
      </c>
      <c r="BN90" s="35">
        <f ca="1">IF('Monthly Model'!BN$2 = EOMONTH(Assumptions!$P$9, 0), Assumptions!$P$12,0)</f>
        <v>0</v>
      </c>
      <c r="BO90" s="35">
        <f ca="1">IF('Monthly Model'!BO$2 = EOMONTH(Assumptions!$P$9, 0), Assumptions!$P$12,0)</f>
        <v>0</v>
      </c>
      <c r="BP90" s="35">
        <f ca="1">IF('Monthly Model'!BP$2 = EOMONTH(Assumptions!$P$9, 0), Assumptions!$P$12,0)</f>
        <v>0</v>
      </c>
      <c r="BQ90" s="35">
        <f ca="1">IF('Monthly Model'!BQ$2 = EOMONTH(Assumptions!$P$9, 0), Assumptions!$P$12,0)</f>
        <v>0</v>
      </c>
      <c r="BR90" s="35">
        <f ca="1">IF('Monthly Model'!BR$2 = EOMONTH(Assumptions!$P$9, 0), Assumptions!$P$12,0)</f>
        <v>0</v>
      </c>
      <c r="BS90" s="35">
        <f ca="1">IF('Monthly Model'!BS$2 = EOMONTH(Assumptions!$P$9, 0), Assumptions!$P$12,0)</f>
        <v>0</v>
      </c>
      <c r="BT90" s="35">
        <f ca="1">IF('Monthly Model'!BT$2 = EOMONTH(Assumptions!$P$9, 0), Assumptions!$P$12,0)</f>
        <v>0</v>
      </c>
      <c r="BU90" s="35">
        <f ca="1">IF('Monthly Model'!BU$2 = EOMONTH(Assumptions!$P$9, 0), Assumptions!$P$12,0)</f>
        <v>0</v>
      </c>
      <c r="BV90" s="35">
        <f ca="1">IF('Monthly Model'!BV$2 = EOMONTH(Assumptions!$P$9, 0), Assumptions!$P$12,0)</f>
        <v>0</v>
      </c>
      <c r="BW90" s="35">
        <f ca="1">IF('Monthly Model'!BW$2 = EOMONTH(Assumptions!$P$9, 0), Assumptions!$P$12,0)</f>
        <v>0</v>
      </c>
      <c r="BX90" s="35">
        <f ca="1">IF('Monthly Model'!BX$2 = EOMONTH(Assumptions!$P$9, 0), Assumptions!$P$12,0)</f>
        <v>0</v>
      </c>
      <c r="BY90" s="35">
        <f ca="1">IF('Monthly Model'!BY$2 = EOMONTH(Assumptions!$P$9, 0), Assumptions!$P$12,0)</f>
        <v>0</v>
      </c>
      <c r="BZ90" s="35">
        <f ca="1">IF('Monthly Model'!BZ$2 = EOMONTH(Assumptions!$P$9, 0), Assumptions!$P$12,0)</f>
        <v>0</v>
      </c>
      <c r="CA90" s="35">
        <f ca="1">IF('Monthly Model'!CA$2 = EOMONTH(Assumptions!$P$9, 0), Assumptions!$P$12,0)</f>
        <v>0</v>
      </c>
      <c r="CB90" s="35">
        <f ca="1">IF('Monthly Model'!CB$2 = EOMONTH(Assumptions!$P$9, 0), Assumptions!$P$12,0)</f>
        <v>0</v>
      </c>
      <c r="CC90" s="35">
        <f ca="1">IF('Monthly Model'!CC$2 = EOMONTH(Assumptions!$P$9, 0), Assumptions!$P$12,0)</f>
        <v>0</v>
      </c>
      <c r="CD90" s="35">
        <f ca="1">IF('Monthly Model'!CD$2 = EOMONTH(Assumptions!$P$9, 0), Assumptions!$P$12,0)</f>
        <v>0</v>
      </c>
      <c r="CE90" s="35">
        <f ca="1">IF('Monthly Model'!CE$2 = EOMONTH(Assumptions!$P$9, 0), Assumptions!$P$12,0)</f>
        <v>0</v>
      </c>
      <c r="CF90" s="35">
        <f ca="1">IF('Monthly Model'!CF$2 = EOMONTH(Assumptions!$P$9, 0), Assumptions!$P$12,0)</f>
        <v>0</v>
      </c>
      <c r="CG90" s="35">
        <f ca="1">IF('Monthly Model'!CG$2 = EOMONTH(Assumptions!$P$9, 0), Assumptions!$P$12,0)</f>
        <v>0</v>
      </c>
      <c r="CH90" s="35">
        <f ca="1">IF('Monthly Model'!CH$2 = EOMONTH(Assumptions!$P$9, 0), Assumptions!$P$12,0)</f>
        <v>0</v>
      </c>
      <c r="CI90" s="35">
        <f ca="1">IF('Monthly Model'!CI$2 = EOMONTH(Assumptions!$P$9, 0), Assumptions!$P$12,0)</f>
        <v>0</v>
      </c>
      <c r="CJ90" s="35">
        <f ca="1">IF('Monthly Model'!CJ$2 = EOMONTH(Assumptions!$P$9, 0), Assumptions!$P$12,0)</f>
        <v>0</v>
      </c>
      <c r="CK90" s="35">
        <f ca="1">IF('Monthly Model'!CK$2 = EOMONTH(Assumptions!$P$9, 0), Assumptions!$P$12,0)</f>
        <v>0</v>
      </c>
      <c r="CL90" s="35">
        <f ca="1">IF('Monthly Model'!CL$2 = EOMONTH(Assumptions!$P$9, 0), Assumptions!$P$12,0)</f>
        <v>0</v>
      </c>
      <c r="CM90" s="35">
        <f ca="1">IF('Monthly Model'!CM$2 = EOMONTH(Assumptions!$P$9, 0), Assumptions!$P$12,0)</f>
        <v>0</v>
      </c>
      <c r="CN90" s="35">
        <f ca="1">IF('Monthly Model'!CN$2 = EOMONTH(Assumptions!$P$9, 0), Assumptions!$P$12,0)</f>
        <v>0</v>
      </c>
      <c r="CO90" s="35">
        <f ca="1">IF('Monthly Model'!CO$2 = EOMONTH(Assumptions!$P$9, 0), Assumptions!$P$12,0)</f>
        <v>0</v>
      </c>
      <c r="CP90" s="35">
        <f ca="1">IF('Monthly Model'!CP$2 = EOMONTH(Assumptions!$P$9, 0), Assumptions!$P$12,0)</f>
        <v>0</v>
      </c>
      <c r="CQ90" s="35">
        <f ca="1">IF('Monthly Model'!CQ$2 = EOMONTH(Assumptions!$P$9, 0), Assumptions!$P$12,0)</f>
        <v>0</v>
      </c>
      <c r="CR90" s="35">
        <f ca="1">IF('Monthly Model'!CR$2 = EOMONTH(Assumptions!$P$9, 0), Assumptions!$P$12,0)</f>
        <v>0</v>
      </c>
      <c r="CS90" s="35">
        <f ca="1">IF('Monthly Model'!CS$2 = EOMONTH(Assumptions!$P$9, 0), Assumptions!$P$12,0)</f>
        <v>0</v>
      </c>
      <c r="CT90" s="35">
        <f ca="1">IF('Monthly Model'!CT$2 = EOMONTH(Assumptions!$P$9, 0), Assumptions!$P$12,0)</f>
        <v>0</v>
      </c>
      <c r="CU90" s="35">
        <f ca="1">IF('Monthly Model'!CU$2 = EOMONTH(Assumptions!$P$9, 0), Assumptions!$P$12,0)</f>
        <v>0</v>
      </c>
      <c r="CV90" s="35">
        <f ca="1">IF('Monthly Model'!CV$2 = EOMONTH(Assumptions!$P$9, 0), Assumptions!$P$12,0)</f>
        <v>0</v>
      </c>
      <c r="CW90" s="35">
        <f ca="1">IF('Monthly Model'!CW$2 = EOMONTH(Assumptions!$P$9, 0), Assumptions!$P$12,0)</f>
        <v>0</v>
      </c>
      <c r="CX90" s="35">
        <f ca="1">IF('Monthly Model'!CX$2 = EOMONTH(Assumptions!$P$9, 0), Assumptions!$P$12,0)</f>
        <v>0</v>
      </c>
      <c r="CY90" s="35">
        <f ca="1">IF('Monthly Model'!CY$2 = EOMONTH(Assumptions!$P$9, 0), Assumptions!$P$12,0)</f>
        <v>0</v>
      </c>
      <c r="CZ90" s="35">
        <f ca="1">IF('Monthly Model'!CZ$2 = EOMONTH(Assumptions!$P$9, 0), Assumptions!$P$12,0)</f>
        <v>0</v>
      </c>
      <c r="DA90" s="35">
        <f ca="1">IF('Monthly Model'!DA$2 = EOMONTH(Assumptions!$P$9, 0), Assumptions!$P$12,0)</f>
        <v>0</v>
      </c>
      <c r="DB90" s="35">
        <f ca="1">IF('Monthly Model'!DB$2 = EOMONTH(Assumptions!$P$9, 0), Assumptions!$P$12,0)</f>
        <v>0</v>
      </c>
      <c r="DC90" s="35">
        <f ca="1">IF('Monthly Model'!DC$2 = EOMONTH(Assumptions!$P$9, 0), Assumptions!$P$12,0)</f>
        <v>0</v>
      </c>
      <c r="DD90" s="35">
        <f ca="1">IF('Monthly Model'!DD$2 = EOMONTH(Assumptions!$P$9, 0), Assumptions!$P$12,0)</f>
        <v>0</v>
      </c>
      <c r="DE90" s="35">
        <f ca="1">IF('Monthly Model'!DE$2 = EOMONTH(Assumptions!$P$9, 0), Assumptions!$P$12,0)</f>
        <v>0</v>
      </c>
      <c r="DF90" s="35">
        <f ca="1">IF('Monthly Model'!DF$2 = EOMONTH(Assumptions!$P$9, 0), Assumptions!$P$12,0)</f>
        <v>0</v>
      </c>
      <c r="DG90" s="35">
        <f ca="1">IF('Monthly Model'!DG$2 = EOMONTH(Assumptions!$P$9, 0), Assumptions!$P$12,0)</f>
        <v>0</v>
      </c>
      <c r="DH90" s="35">
        <f ca="1">IF('Monthly Model'!DH$2 = EOMONTH(Assumptions!$P$9, 0), Assumptions!$P$12,0)</f>
        <v>0</v>
      </c>
      <c r="DI90" s="35">
        <f ca="1">IF('Monthly Model'!DI$2 = EOMONTH(Assumptions!$P$9, 0), Assumptions!$P$12,0)</f>
        <v>0</v>
      </c>
      <c r="DJ90" s="35">
        <f ca="1">IF('Monthly Model'!DJ$2 = EOMONTH(Assumptions!$P$9, 0), Assumptions!$P$12,0)</f>
        <v>0</v>
      </c>
      <c r="DK90" s="35">
        <f ca="1">IF('Monthly Model'!DK$2 = EOMONTH(Assumptions!$P$9, 0), Assumptions!$P$12,0)</f>
        <v>0</v>
      </c>
      <c r="DL90" s="35">
        <f ca="1">IF('Monthly Model'!DL$2 = EOMONTH(Assumptions!$P$9, 0), Assumptions!$P$12,0)</f>
        <v>0</v>
      </c>
      <c r="DM90" s="35">
        <f ca="1">IF('Monthly Model'!DM$2 = EOMONTH(Assumptions!$P$9, 0), Assumptions!$P$12,0)</f>
        <v>0</v>
      </c>
      <c r="DN90" s="35">
        <f ca="1">IF('Monthly Model'!DN$2 = EOMONTH(Assumptions!$P$9, 0), Assumptions!$P$12,0)</f>
        <v>0</v>
      </c>
      <c r="DO90" s="35">
        <f ca="1">IF('Monthly Model'!DO$2 = EOMONTH(Assumptions!$P$9, 0), Assumptions!$P$12,0)</f>
        <v>0</v>
      </c>
      <c r="DP90" s="35">
        <f ca="1">IF('Monthly Model'!DP$2 = EOMONTH(Assumptions!$P$9, 0), Assumptions!$P$12,0)</f>
        <v>0</v>
      </c>
      <c r="DQ90" s="35">
        <f ca="1">IF('Monthly Model'!DQ$2 = EOMONTH(Assumptions!$P$9, 0), Assumptions!$P$12,0)</f>
        <v>0</v>
      </c>
      <c r="DR90" s="35">
        <f ca="1">IF('Monthly Model'!DR$2 = EOMONTH(Assumptions!$P$9, 0), Assumptions!$P$12,0)</f>
        <v>0</v>
      </c>
      <c r="DS90" s="35">
        <f ca="1">IF('Monthly Model'!DS$2 = EOMONTH(Assumptions!$P$9, 0), Assumptions!$P$12,0)</f>
        <v>0</v>
      </c>
      <c r="DT90" s="35">
        <f ca="1">IF('Monthly Model'!DT$2 = EOMONTH(Assumptions!$P$9, 0), Assumptions!$P$12,0)</f>
        <v>0</v>
      </c>
      <c r="DU90" s="35">
        <f ca="1">IF('Monthly Model'!DU$2 = EOMONTH(Assumptions!$P$9, 0), Assumptions!$P$12,0)</f>
        <v>0</v>
      </c>
      <c r="DV90" s="35">
        <f ca="1">IF('Monthly Model'!DV$2 = EOMONTH(Assumptions!$P$9, 0), Assumptions!$P$12,0)</f>
        <v>0</v>
      </c>
      <c r="DW90" s="35">
        <f ca="1">IF('Monthly Model'!DW$2 = EOMONTH(Assumptions!$P$9, 0), Assumptions!$P$12,0)</f>
        <v>0</v>
      </c>
      <c r="DX90" s="35">
        <f ca="1">IF('Monthly Model'!DX$2 = EOMONTH(Assumptions!$P$9, 0), Assumptions!$P$12,0)</f>
        <v>0</v>
      </c>
      <c r="DY90" s="35">
        <f ca="1">IF('Monthly Model'!DY$2 = EOMONTH(Assumptions!$P$9, 0), Assumptions!$P$12,0)</f>
        <v>0</v>
      </c>
      <c r="DZ90" s="35">
        <f ca="1">IF('Monthly Model'!DZ$2 = EOMONTH(Assumptions!$P$9, 0), Assumptions!$P$12,0)</f>
        <v>0</v>
      </c>
      <c r="EA90" s="35">
        <f ca="1">IF('Monthly Model'!EA$2 = EOMONTH(Assumptions!$P$9, 0), Assumptions!$P$12,0)</f>
        <v>0</v>
      </c>
      <c r="EB90" s="35">
        <f ca="1">IF('Monthly Model'!EB$2 = EOMONTH(Assumptions!$P$9, 0), Assumptions!$P$12,0)</f>
        <v>0</v>
      </c>
      <c r="EC90" s="35">
        <f ca="1">IF('Monthly Model'!EC$2 = EOMONTH(Assumptions!$P$9, 0), Assumptions!$P$12,0)</f>
        <v>0</v>
      </c>
      <c r="ED90" s="35">
        <f ca="1">IF('Monthly Model'!ED$2 = EOMONTH(Assumptions!$P$9, 0), Assumptions!$P$12,0)</f>
        <v>0</v>
      </c>
      <c r="EE90" s="35">
        <f ca="1">IF('Monthly Model'!EE$2 = EOMONTH(Assumptions!$P$9, 0), Assumptions!$P$12,0)</f>
        <v>0</v>
      </c>
      <c r="EF90" s="35">
        <f ca="1">IF('Monthly Model'!EF$2 = EOMONTH(Assumptions!$P$9, 0), Assumptions!$P$12,0)</f>
        <v>0</v>
      </c>
      <c r="EG90" s="35">
        <f ca="1">IF('Monthly Model'!EG$2 = EOMONTH(Assumptions!$P$9, 0), Assumptions!$P$12,0)</f>
        <v>0</v>
      </c>
      <c r="EH90" s="35">
        <f ca="1">IF('Monthly Model'!EH$2 = EOMONTH(Assumptions!$P$9, 0), Assumptions!$P$12,0)</f>
        <v>0</v>
      </c>
      <c r="EI90" s="35">
        <f ca="1">IF('Monthly Model'!EI$2 = EOMONTH(Assumptions!$P$9, 0), Assumptions!$P$12,0)</f>
        <v>0</v>
      </c>
      <c r="EJ90" s="35">
        <f ca="1">IF('Monthly Model'!EJ$2 = EOMONTH(Assumptions!$P$9, 0), Assumptions!$P$12,0)</f>
        <v>0</v>
      </c>
      <c r="EK90" s="35">
        <f ca="1">IF('Monthly Model'!EK$2 = EOMONTH(Assumptions!$P$9, 0), Assumptions!$P$12,0)</f>
        <v>0</v>
      </c>
      <c r="EL90" s="35">
        <f ca="1">IF('Monthly Model'!EL$2 = EOMONTH(Assumptions!$P$9, 0), Assumptions!$P$12,0)</f>
        <v>4207.3673479548397</v>
      </c>
      <c r="EM90" s="35">
        <f ca="1">IF('Monthly Model'!EM$2 = EOMONTH(Assumptions!$P$9, 0), Assumptions!$P$12,0)</f>
        <v>0</v>
      </c>
      <c r="EN90" s="35">
        <f ca="1">IF('Monthly Model'!EN$2 = EOMONTH(Assumptions!$P$9, 0), Assumptions!$P$12,0)</f>
        <v>0</v>
      </c>
      <c r="EO90" s="35">
        <f ca="1">IF('Monthly Model'!EO$2 = EOMONTH(Assumptions!$P$9, 0), Assumptions!$P$12,0)</f>
        <v>0</v>
      </c>
      <c r="EP90" s="35">
        <f ca="1">IF('Monthly Model'!EP$2 = EOMONTH(Assumptions!$P$9, 0), Assumptions!$P$12,0)</f>
        <v>0</v>
      </c>
      <c r="EQ90" s="35">
        <f ca="1">IF('Monthly Model'!EQ$2 = EOMONTH(Assumptions!$P$9, 0), Assumptions!$P$12,0)</f>
        <v>0</v>
      </c>
      <c r="ER90" s="35">
        <f ca="1">IF('Monthly Model'!ER$2 = EOMONTH(Assumptions!$P$9, 0), Assumptions!$P$12,0)</f>
        <v>0</v>
      </c>
      <c r="ES90" s="35">
        <f ca="1">IF('Monthly Model'!ES$2 = EOMONTH(Assumptions!$P$9, 0), Assumptions!$P$12,0)</f>
        <v>0</v>
      </c>
      <c r="ET90" s="35">
        <f ca="1">IF('Monthly Model'!ET$2 = EOMONTH(Assumptions!$P$9, 0), Assumptions!$P$12,0)</f>
        <v>0</v>
      </c>
      <c r="EU90" s="35">
        <f ca="1">IF('Monthly Model'!EU$2 = EOMONTH(Assumptions!$P$9, 0), Assumptions!$P$12,0)</f>
        <v>0</v>
      </c>
      <c r="EV90" s="35">
        <f ca="1">IF('Monthly Model'!EV$2 = EOMONTH(Assumptions!$P$9, 0), Assumptions!$P$12,0)</f>
        <v>0</v>
      </c>
      <c r="EW90" s="35">
        <f ca="1">IF('Monthly Model'!EW$2 = EOMONTH(Assumptions!$P$9, 0), Assumptions!$P$12,0)</f>
        <v>0</v>
      </c>
      <c r="EX90" s="35">
        <f ca="1">IF('Monthly Model'!EX$2 = EOMONTH(Assumptions!$P$9, 0), Assumptions!$P$12,0)</f>
        <v>0</v>
      </c>
      <c r="EY90" s="35">
        <f ca="1">IF('Monthly Model'!EY$2 = EOMONTH(Assumptions!$P$9, 0), Assumptions!$P$12,0)</f>
        <v>0</v>
      </c>
      <c r="EZ90" s="35">
        <f ca="1">IF('Monthly Model'!EZ$2 = EOMONTH(Assumptions!$P$9, 0), Assumptions!$P$12,0)</f>
        <v>0</v>
      </c>
      <c r="FA90" s="35">
        <f ca="1">IF('Monthly Model'!FA$2 = EOMONTH(Assumptions!$P$9, 0), Assumptions!$P$12,0)</f>
        <v>0</v>
      </c>
      <c r="FB90" s="35">
        <f ca="1">IF('Monthly Model'!FB$2 = EOMONTH(Assumptions!$P$9, 0), Assumptions!$P$12,0)</f>
        <v>0</v>
      </c>
      <c r="FC90" s="35">
        <f ca="1">IF('Monthly Model'!FC$2 = EOMONTH(Assumptions!$P$9, 0), Assumptions!$P$12,0)</f>
        <v>0</v>
      </c>
      <c r="FD90" s="35">
        <f ca="1">IF('Monthly Model'!FD$2 = EOMONTH(Assumptions!$P$9, 0), Assumptions!$P$12,0)</f>
        <v>0</v>
      </c>
      <c r="FE90" s="35">
        <f ca="1">IF('Monthly Model'!FE$2 = EOMONTH(Assumptions!$P$9, 0), Assumptions!$P$12,0)</f>
        <v>0</v>
      </c>
      <c r="FF90" s="35">
        <f ca="1">IF('Monthly Model'!FF$2 = EOMONTH(Assumptions!$P$9, 0), Assumptions!$P$12,0)</f>
        <v>0</v>
      </c>
      <c r="FG90" s="35">
        <f ca="1">IF('Monthly Model'!FG$2 = EOMONTH(Assumptions!$P$9, 0), Assumptions!$P$12,0)</f>
        <v>0</v>
      </c>
      <c r="FH90" s="35">
        <f ca="1">IF('Monthly Model'!FH$2 = EOMONTH(Assumptions!$P$9, 0), Assumptions!$P$12,0)</f>
        <v>0</v>
      </c>
      <c r="FI90" s="35">
        <f ca="1">IF('Monthly Model'!FI$2 = EOMONTH(Assumptions!$P$9, 0), Assumptions!$P$12,0)</f>
        <v>0</v>
      </c>
      <c r="FJ90" s="35">
        <f ca="1">IF('Monthly Model'!FJ$2 = EOMONTH(Assumptions!$P$9, 0), Assumptions!$P$12,0)</f>
        <v>0</v>
      </c>
      <c r="FK90" s="35">
        <f ca="1">IF('Monthly Model'!FK$2 = EOMONTH(Assumptions!$P$9, 0), Assumptions!$P$12,0)</f>
        <v>0</v>
      </c>
      <c r="FL90" s="35">
        <f ca="1">IF('Monthly Model'!FL$2 = EOMONTH(Assumptions!$P$9, 0), Assumptions!$P$12,0)</f>
        <v>0</v>
      </c>
      <c r="FM90" s="35">
        <f ca="1">IF('Monthly Model'!FM$2 = EOMONTH(Assumptions!$P$9, 0), Assumptions!$P$12,0)</f>
        <v>0</v>
      </c>
      <c r="FN90" s="35">
        <f ca="1">IF('Monthly Model'!FN$2 = EOMONTH(Assumptions!$P$9, 0), Assumptions!$P$12,0)</f>
        <v>0</v>
      </c>
      <c r="FO90" s="35">
        <f ca="1">IF('Monthly Model'!FO$2 = EOMONTH(Assumptions!$P$9, 0), Assumptions!$P$12,0)</f>
        <v>0</v>
      </c>
      <c r="FP90" s="35">
        <f ca="1">IF('Monthly Model'!FP$2 = EOMONTH(Assumptions!$P$9, 0), Assumptions!$P$12,0)</f>
        <v>0</v>
      </c>
      <c r="FQ90" s="35">
        <f ca="1">IF('Monthly Model'!FQ$2 = EOMONTH(Assumptions!$P$9, 0), Assumptions!$P$12,0)</f>
        <v>0</v>
      </c>
      <c r="FR90" s="35">
        <f ca="1">IF('Monthly Model'!FR$2 = EOMONTH(Assumptions!$P$9, 0), Assumptions!$P$12,0)</f>
        <v>0</v>
      </c>
      <c r="FS90" s="35">
        <f ca="1">IF('Monthly Model'!FS$2 = EOMONTH(Assumptions!$P$9, 0), Assumptions!$P$12,0)</f>
        <v>0</v>
      </c>
      <c r="FT90" s="35">
        <f ca="1">IF('Monthly Model'!FT$2 = EOMONTH(Assumptions!$P$9, 0), Assumptions!$P$12,0)</f>
        <v>0</v>
      </c>
      <c r="FU90" s="35">
        <f ca="1">IF('Monthly Model'!FU$2 = EOMONTH(Assumptions!$P$9, 0), Assumptions!$P$12,0)</f>
        <v>0</v>
      </c>
      <c r="FV90" s="35">
        <f ca="1">IF('Monthly Model'!FV$2 = EOMONTH(Assumptions!$P$9, 0), Assumptions!$P$12,0)</f>
        <v>0</v>
      </c>
      <c r="FW90" s="35">
        <f ca="1">IF('Monthly Model'!FW$2 = EOMONTH(Assumptions!$P$9, 0), Assumptions!$P$12,0)</f>
        <v>0</v>
      </c>
      <c r="FX90" s="35">
        <f ca="1">IF('Monthly Model'!FX$2 = EOMONTH(Assumptions!$P$9, 0), Assumptions!$P$12,0)</f>
        <v>0</v>
      </c>
      <c r="FY90" s="35">
        <f ca="1">IF('Monthly Model'!FY$2 = EOMONTH(Assumptions!$P$9, 0), Assumptions!$P$12,0)</f>
        <v>0</v>
      </c>
      <c r="FZ90" s="35">
        <f ca="1">IF('Monthly Model'!FZ$2 = EOMONTH(Assumptions!$P$9, 0), Assumptions!$P$12,0)</f>
        <v>0</v>
      </c>
      <c r="GA90" s="35">
        <f ca="1">IF('Monthly Model'!GA$2 = EOMONTH(Assumptions!$P$9, 0), Assumptions!$P$12,0)</f>
        <v>0</v>
      </c>
      <c r="GB90" s="35">
        <f ca="1">IF('Monthly Model'!GB$2 = EOMONTH(Assumptions!$P$9, 0), Assumptions!$P$12,0)</f>
        <v>0</v>
      </c>
      <c r="GC90" s="35">
        <f ca="1">IF('Monthly Model'!GC$2 = EOMONTH(Assumptions!$P$9, 0), Assumptions!$P$12,0)</f>
        <v>0</v>
      </c>
      <c r="GD90" s="35">
        <f ca="1">IF('Monthly Model'!GD$2 = EOMONTH(Assumptions!$P$9, 0), Assumptions!$P$12,0)</f>
        <v>0</v>
      </c>
      <c r="GE90" s="35">
        <f ca="1">IF('Monthly Model'!GE$2 = EOMONTH(Assumptions!$P$9, 0), Assumptions!$P$12,0)</f>
        <v>0</v>
      </c>
    </row>
    <row r="91" spans="1:187" x14ac:dyDescent="0.45">
      <c r="D91" s="20" t="s">
        <v>104</v>
      </c>
      <c r="E91" s="22"/>
      <c r="F91" s="22"/>
      <c r="G91" s="22"/>
      <c r="H91" s="36">
        <f t="shared" ref="H91:AM91" ca="1" si="111">SUM(H69:H70)</f>
        <v>-30</v>
      </c>
      <c r="I91" s="36">
        <f t="shared" ca="1" si="111"/>
        <v>0</v>
      </c>
      <c r="J91" s="36">
        <f t="shared" ca="1" si="111"/>
        <v>0</v>
      </c>
      <c r="K91" s="36">
        <f t="shared" ca="1" si="111"/>
        <v>-100</v>
      </c>
      <c r="L91" s="36">
        <f t="shared" ca="1" si="111"/>
        <v>0</v>
      </c>
      <c r="M91" s="36">
        <f t="shared" ca="1" si="111"/>
        <v>0</v>
      </c>
      <c r="N91" s="36">
        <f t="shared" ca="1" si="111"/>
        <v>0</v>
      </c>
      <c r="O91" s="36">
        <f t="shared" ca="1" si="111"/>
        <v>0</v>
      </c>
      <c r="P91" s="36">
        <f t="shared" ca="1" si="111"/>
        <v>-60</v>
      </c>
      <c r="Q91" s="36">
        <f t="shared" ca="1" si="111"/>
        <v>0</v>
      </c>
      <c r="R91" s="36">
        <f t="shared" ca="1" si="111"/>
        <v>0</v>
      </c>
      <c r="S91" s="36">
        <f t="shared" ca="1" si="111"/>
        <v>0</v>
      </c>
      <c r="T91" s="36">
        <f t="shared" ca="1" si="111"/>
        <v>0</v>
      </c>
      <c r="U91" s="36">
        <f t="shared" ca="1" si="111"/>
        <v>0</v>
      </c>
      <c r="V91" s="36">
        <f t="shared" ca="1" si="111"/>
        <v>0</v>
      </c>
      <c r="W91" s="36">
        <f t="shared" ca="1" si="111"/>
        <v>0</v>
      </c>
      <c r="X91" s="36">
        <f t="shared" ca="1" si="111"/>
        <v>0</v>
      </c>
      <c r="Y91" s="36">
        <f t="shared" ca="1" si="111"/>
        <v>0</v>
      </c>
      <c r="Z91" s="36">
        <f t="shared" ca="1" si="111"/>
        <v>0</v>
      </c>
      <c r="AA91" s="36">
        <f t="shared" ca="1" si="111"/>
        <v>0</v>
      </c>
      <c r="AB91" s="36">
        <f t="shared" ca="1" si="111"/>
        <v>-100</v>
      </c>
      <c r="AC91" s="36">
        <f t="shared" ca="1" si="111"/>
        <v>0</v>
      </c>
      <c r="AD91" s="36">
        <f t="shared" ca="1" si="111"/>
        <v>0</v>
      </c>
      <c r="AE91" s="36">
        <f t="shared" ca="1" si="111"/>
        <v>0</v>
      </c>
      <c r="AF91" s="36">
        <f t="shared" ca="1" si="111"/>
        <v>0</v>
      </c>
      <c r="AG91" s="36">
        <f t="shared" ca="1" si="111"/>
        <v>0</v>
      </c>
      <c r="AH91" s="36">
        <f t="shared" ca="1" si="111"/>
        <v>0</v>
      </c>
      <c r="AI91" s="36">
        <f t="shared" ca="1" si="111"/>
        <v>0</v>
      </c>
      <c r="AJ91" s="36">
        <f t="shared" ca="1" si="111"/>
        <v>0</v>
      </c>
      <c r="AK91" s="36">
        <f t="shared" ca="1" si="111"/>
        <v>0</v>
      </c>
      <c r="AL91" s="36">
        <f t="shared" ca="1" si="111"/>
        <v>0</v>
      </c>
      <c r="AM91" s="36">
        <f t="shared" ca="1" si="111"/>
        <v>0</v>
      </c>
      <c r="AN91" s="36">
        <f t="shared" ref="AN91:BS91" ca="1" si="112">SUM(AN69:AN70)</f>
        <v>-100</v>
      </c>
      <c r="AO91" s="36">
        <f t="shared" ca="1" si="112"/>
        <v>0</v>
      </c>
      <c r="AP91" s="36">
        <f t="shared" ca="1" si="112"/>
        <v>0</v>
      </c>
      <c r="AQ91" s="36">
        <f t="shared" ca="1" si="112"/>
        <v>0</v>
      </c>
      <c r="AR91" s="36">
        <f t="shared" ca="1" si="112"/>
        <v>0</v>
      </c>
      <c r="AS91" s="36">
        <f t="shared" ca="1" si="112"/>
        <v>0</v>
      </c>
      <c r="AT91" s="36">
        <f t="shared" ca="1" si="112"/>
        <v>0</v>
      </c>
      <c r="AU91" s="36">
        <f t="shared" ca="1" si="112"/>
        <v>0</v>
      </c>
      <c r="AV91" s="36">
        <f t="shared" ca="1" si="112"/>
        <v>0</v>
      </c>
      <c r="AW91" s="36">
        <f t="shared" ca="1" si="112"/>
        <v>0</v>
      </c>
      <c r="AX91" s="36">
        <f t="shared" ca="1" si="112"/>
        <v>0</v>
      </c>
      <c r="AY91" s="36">
        <f t="shared" ca="1" si="112"/>
        <v>0</v>
      </c>
      <c r="AZ91" s="36">
        <f t="shared" ca="1" si="112"/>
        <v>-100</v>
      </c>
      <c r="BA91" s="36">
        <f t="shared" ca="1" si="112"/>
        <v>0</v>
      </c>
      <c r="BB91" s="36">
        <f t="shared" ca="1" si="112"/>
        <v>0</v>
      </c>
      <c r="BC91" s="36">
        <f t="shared" ca="1" si="112"/>
        <v>0</v>
      </c>
      <c r="BD91" s="36">
        <f t="shared" ca="1" si="112"/>
        <v>0</v>
      </c>
      <c r="BE91" s="36">
        <f t="shared" ca="1" si="112"/>
        <v>0</v>
      </c>
      <c r="BF91" s="36">
        <f t="shared" ca="1" si="112"/>
        <v>0</v>
      </c>
      <c r="BG91" s="36">
        <f t="shared" ca="1" si="112"/>
        <v>0</v>
      </c>
      <c r="BH91" s="36">
        <f t="shared" ca="1" si="112"/>
        <v>0</v>
      </c>
      <c r="BI91" s="36">
        <f t="shared" ca="1" si="112"/>
        <v>0</v>
      </c>
      <c r="BJ91" s="36">
        <f t="shared" ca="1" si="112"/>
        <v>0</v>
      </c>
      <c r="BK91" s="36">
        <f t="shared" ca="1" si="112"/>
        <v>0</v>
      </c>
      <c r="BL91" s="36">
        <f t="shared" ca="1" si="112"/>
        <v>-4000</v>
      </c>
      <c r="BM91" s="36">
        <f t="shared" ca="1" si="112"/>
        <v>0</v>
      </c>
      <c r="BN91" s="36">
        <f t="shared" ca="1" si="112"/>
        <v>0</v>
      </c>
      <c r="BO91" s="36">
        <f t="shared" ca="1" si="112"/>
        <v>0</v>
      </c>
      <c r="BP91" s="36">
        <f t="shared" ca="1" si="112"/>
        <v>0</v>
      </c>
      <c r="BQ91" s="36">
        <f t="shared" ca="1" si="112"/>
        <v>0</v>
      </c>
      <c r="BR91" s="36">
        <f t="shared" ca="1" si="112"/>
        <v>0</v>
      </c>
      <c r="BS91" s="36">
        <f t="shared" ca="1" si="112"/>
        <v>0</v>
      </c>
      <c r="BT91" s="36">
        <f t="shared" ref="BT91:CY91" ca="1" si="113">SUM(BT69:BT70)</f>
        <v>0</v>
      </c>
      <c r="BU91" s="36">
        <f t="shared" ca="1" si="113"/>
        <v>0</v>
      </c>
      <c r="BV91" s="36">
        <f t="shared" ca="1" si="113"/>
        <v>0</v>
      </c>
      <c r="BW91" s="36">
        <f t="shared" ca="1" si="113"/>
        <v>0</v>
      </c>
      <c r="BX91" s="36">
        <f t="shared" ca="1" si="113"/>
        <v>-100</v>
      </c>
      <c r="BY91" s="36">
        <f t="shared" ca="1" si="113"/>
        <v>0</v>
      </c>
      <c r="BZ91" s="36">
        <f t="shared" ca="1" si="113"/>
        <v>0</v>
      </c>
      <c r="CA91" s="36">
        <f t="shared" ca="1" si="113"/>
        <v>0</v>
      </c>
      <c r="CB91" s="36">
        <f t="shared" ca="1" si="113"/>
        <v>0</v>
      </c>
      <c r="CC91" s="36">
        <f t="shared" ca="1" si="113"/>
        <v>0</v>
      </c>
      <c r="CD91" s="36">
        <f t="shared" ca="1" si="113"/>
        <v>0</v>
      </c>
      <c r="CE91" s="36">
        <f t="shared" ca="1" si="113"/>
        <v>0</v>
      </c>
      <c r="CF91" s="36">
        <f t="shared" ca="1" si="113"/>
        <v>0</v>
      </c>
      <c r="CG91" s="36">
        <f t="shared" ca="1" si="113"/>
        <v>0</v>
      </c>
      <c r="CH91" s="36">
        <f t="shared" ca="1" si="113"/>
        <v>0</v>
      </c>
      <c r="CI91" s="36">
        <f t="shared" ca="1" si="113"/>
        <v>0</v>
      </c>
      <c r="CJ91" s="36">
        <f t="shared" ca="1" si="113"/>
        <v>-100</v>
      </c>
      <c r="CK91" s="36">
        <f t="shared" ca="1" si="113"/>
        <v>0</v>
      </c>
      <c r="CL91" s="36">
        <f t="shared" ca="1" si="113"/>
        <v>0</v>
      </c>
      <c r="CM91" s="36">
        <f t="shared" ca="1" si="113"/>
        <v>0</v>
      </c>
      <c r="CN91" s="36">
        <f t="shared" ca="1" si="113"/>
        <v>0</v>
      </c>
      <c r="CO91" s="36">
        <f t="shared" ca="1" si="113"/>
        <v>0</v>
      </c>
      <c r="CP91" s="36">
        <f t="shared" ca="1" si="113"/>
        <v>0</v>
      </c>
      <c r="CQ91" s="36">
        <f t="shared" ca="1" si="113"/>
        <v>0</v>
      </c>
      <c r="CR91" s="36">
        <f t="shared" ca="1" si="113"/>
        <v>0</v>
      </c>
      <c r="CS91" s="36">
        <f t="shared" ca="1" si="113"/>
        <v>0</v>
      </c>
      <c r="CT91" s="36">
        <f t="shared" ca="1" si="113"/>
        <v>0</v>
      </c>
      <c r="CU91" s="36">
        <f t="shared" ca="1" si="113"/>
        <v>0</v>
      </c>
      <c r="CV91" s="36">
        <f t="shared" ca="1" si="113"/>
        <v>-100</v>
      </c>
      <c r="CW91" s="36">
        <f t="shared" ca="1" si="113"/>
        <v>0</v>
      </c>
      <c r="CX91" s="36">
        <f t="shared" ca="1" si="113"/>
        <v>0</v>
      </c>
      <c r="CY91" s="36">
        <f t="shared" ca="1" si="113"/>
        <v>0</v>
      </c>
      <c r="CZ91" s="36">
        <f t="shared" ref="CZ91:EE91" ca="1" si="114">SUM(CZ69:CZ70)</f>
        <v>0</v>
      </c>
      <c r="DA91" s="36">
        <f t="shared" ca="1" si="114"/>
        <v>0</v>
      </c>
      <c r="DB91" s="36">
        <f t="shared" ca="1" si="114"/>
        <v>0</v>
      </c>
      <c r="DC91" s="36">
        <f t="shared" ca="1" si="114"/>
        <v>0</v>
      </c>
      <c r="DD91" s="36">
        <f t="shared" ca="1" si="114"/>
        <v>0</v>
      </c>
      <c r="DE91" s="36">
        <f t="shared" ca="1" si="114"/>
        <v>0</v>
      </c>
      <c r="DF91" s="36">
        <f t="shared" ca="1" si="114"/>
        <v>0</v>
      </c>
      <c r="DG91" s="36">
        <f t="shared" ca="1" si="114"/>
        <v>0</v>
      </c>
      <c r="DH91" s="36">
        <f t="shared" ca="1" si="114"/>
        <v>-100</v>
      </c>
      <c r="DI91" s="36">
        <f t="shared" ca="1" si="114"/>
        <v>0</v>
      </c>
      <c r="DJ91" s="36">
        <f t="shared" ca="1" si="114"/>
        <v>0</v>
      </c>
      <c r="DK91" s="36">
        <f t="shared" ca="1" si="114"/>
        <v>0</v>
      </c>
      <c r="DL91" s="36">
        <f t="shared" ca="1" si="114"/>
        <v>0</v>
      </c>
      <c r="DM91" s="36">
        <f t="shared" ca="1" si="114"/>
        <v>0</v>
      </c>
      <c r="DN91" s="36">
        <f t="shared" ca="1" si="114"/>
        <v>0</v>
      </c>
      <c r="DO91" s="36">
        <f t="shared" ca="1" si="114"/>
        <v>0</v>
      </c>
      <c r="DP91" s="36">
        <f t="shared" ca="1" si="114"/>
        <v>0</v>
      </c>
      <c r="DQ91" s="36">
        <f t="shared" ca="1" si="114"/>
        <v>0</v>
      </c>
      <c r="DR91" s="36">
        <f t="shared" ca="1" si="114"/>
        <v>0</v>
      </c>
      <c r="DS91" s="36">
        <f t="shared" ca="1" si="114"/>
        <v>0</v>
      </c>
      <c r="DT91" s="36">
        <f t="shared" ca="1" si="114"/>
        <v>-100</v>
      </c>
      <c r="DU91" s="36">
        <f t="shared" ca="1" si="114"/>
        <v>0</v>
      </c>
      <c r="DV91" s="36">
        <f t="shared" ca="1" si="114"/>
        <v>0</v>
      </c>
      <c r="DW91" s="36">
        <f t="shared" ca="1" si="114"/>
        <v>0</v>
      </c>
      <c r="DX91" s="36">
        <f t="shared" ca="1" si="114"/>
        <v>0</v>
      </c>
      <c r="DY91" s="36">
        <f t="shared" ca="1" si="114"/>
        <v>0</v>
      </c>
      <c r="DZ91" s="36">
        <f t="shared" ca="1" si="114"/>
        <v>0</v>
      </c>
      <c r="EA91" s="36">
        <f t="shared" ca="1" si="114"/>
        <v>0</v>
      </c>
      <c r="EB91" s="36">
        <f t="shared" ca="1" si="114"/>
        <v>0</v>
      </c>
      <c r="EC91" s="36">
        <f t="shared" ca="1" si="114"/>
        <v>0</v>
      </c>
      <c r="ED91" s="36">
        <f t="shared" ca="1" si="114"/>
        <v>0</v>
      </c>
      <c r="EE91" s="36">
        <f t="shared" ca="1" si="114"/>
        <v>0</v>
      </c>
      <c r="EF91" s="36">
        <f t="shared" ref="EF91:FK91" ca="1" si="115">SUM(EF69:EF70)</f>
        <v>-100</v>
      </c>
      <c r="EG91" s="36">
        <f t="shared" ca="1" si="115"/>
        <v>0</v>
      </c>
      <c r="EH91" s="36">
        <f t="shared" ca="1" si="115"/>
        <v>0</v>
      </c>
      <c r="EI91" s="36">
        <f t="shared" ca="1" si="115"/>
        <v>0</v>
      </c>
      <c r="EJ91" s="36">
        <f t="shared" ca="1" si="115"/>
        <v>0</v>
      </c>
      <c r="EK91" s="36">
        <f t="shared" ca="1" si="115"/>
        <v>0</v>
      </c>
      <c r="EL91" s="36">
        <f t="shared" ca="1" si="115"/>
        <v>0</v>
      </c>
      <c r="EM91" s="36">
        <f t="shared" ca="1" si="115"/>
        <v>0</v>
      </c>
      <c r="EN91" s="36">
        <f t="shared" ca="1" si="115"/>
        <v>0</v>
      </c>
      <c r="EO91" s="36">
        <f t="shared" ca="1" si="115"/>
        <v>0</v>
      </c>
      <c r="EP91" s="36">
        <f t="shared" ca="1" si="115"/>
        <v>0</v>
      </c>
      <c r="EQ91" s="36">
        <f t="shared" ca="1" si="115"/>
        <v>0</v>
      </c>
      <c r="ER91" s="36">
        <f t="shared" ca="1" si="115"/>
        <v>0</v>
      </c>
      <c r="ES91" s="36">
        <f t="shared" ca="1" si="115"/>
        <v>0</v>
      </c>
      <c r="ET91" s="36">
        <f t="shared" ca="1" si="115"/>
        <v>0</v>
      </c>
      <c r="EU91" s="36">
        <f t="shared" ca="1" si="115"/>
        <v>0</v>
      </c>
      <c r="EV91" s="36">
        <f t="shared" ca="1" si="115"/>
        <v>0</v>
      </c>
      <c r="EW91" s="36">
        <f t="shared" ca="1" si="115"/>
        <v>0</v>
      </c>
      <c r="EX91" s="36">
        <f t="shared" ca="1" si="115"/>
        <v>0</v>
      </c>
      <c r="EY91" s="36">
        <f t="shared" ca="1" si="115"/>
        <v>0</v>
      </c>
      <c r="EZ91" s="36">
        <f t="shared" ca="1" si="115"/>
        <v>0</v>
      </c>
      <c r="FA91" s="36">
        <f t="shared" ca="1" si="115"/>
        <v>0</v>
      </c>
      <c r="FB91" s="36">
        <f t="shared" ca="1" si="115"/>
        <v>0</v>
      </c>
      <c r="FC91" s="36">
        <f t="shared" ca="1" si="115"/>
        <v>0</v>
      </c>
      <c r="FD91" s="36">
        <f t="shared" ca="1" si="115"/>
        <v>0</v>
      </c>
      <c r="FE91" s="36">
        <f t="shared" ca="1" si="115"/>
        <v>0</v>
      </c>
      <c r="FF91" s="36">
        <f t="shared" ca="1" si="115"/>
        <v>0</v>
      </c>
      <c r="FG91" s="36">
        <f t="shared" ca="1" si="115"/>
        <v>0</v>
      </c>
      <c r="FH91" s="36">
        <f t="shared" ca="1" si="115"/>
        <v>0</v>
      </c>
      <c r="FI91" s="36">
        <f t="shared" ca="1" si="115"/>
        <v>0</v>
      </c>
      <c r="FJ91" s="36">
        <f t="shared" ca="1" si="115"/>
        <v>0</v>
      </c>
      <c r="FK91" s="36">
        <f t="shared" ca="1" si="115"/>
        <v>0</v>
      </c>
      <c r="FL91" s="36">
        <f t="shared" ref="FL91:GE91" ca="1" si="116">SUM(FL69:FL70)</f>
        <v>0</v>
      </c>
      <c r="FM91" s="36">
        <f t="shared" ca="1" si="116"/>
        <v>0</v>
      </c>
      <c r="FN91" s="36">
        <f t="shared" ca="1" si="116"/>
        <v>0</v>
      </c>
      <c r="FO91" s="36">
        <f t="shared" ca="1" si="116"/>
        <v>0</v>
      </c>
      <c r="FP91" s="36">
        <f t="shared" ca="1" si="116"/>
        <v>0</v>
      </c>
      <c r="FQ91" s="36">
        <f t="shared" ca="1" si="116"/>
        <v>0</v>
      </c>
      <c r="FR91" s="36">
        <f t="shared" ca="1" si="116"/>
        <v>0</v>
      </c>
      <c r="FS91" s="36">
        <f t="shared" ca="1" si="116"/>
        <v>0</v>
      </c>
      <c r="FT91" s="36">
        <f t="shared" ca="1" si="116"/>
        <v>0</v>
      </c>
      <c r="FU91" s="36">
        <f t="shared" ca="1" si="116"/>
        <v>0</v>
      </c>
      <c r="FV91" s="36">
        <f t="shared" ca="1" si="116"/>
        <v>0</v>
      </c>
      <c r="FW91" s="36">
        <f t="shared" ca="1" si="116"/>
        <v>0</v>
      </c>
      <c r="FX91" s="36">
        <f t="shared" ca="1" si="116"/>
        <v>0</v>
      </c>
      <c r="FY91" s="36">
        <f t="shared" ca="1" si="116"/>
        <v>0</v>
      </c>
      <c r="FZ91" s="36">
        <f t="shared" ca="1" si="116"/>
        <v>0</v>
      </c>
      <c r="GA91" s="36">
        <f t="shared" ca="1" si="116"/>
        <v>0</v>
      </c>
      <c r="GB91" s="36">
        <f t="shared" ca="1" si="116"/>
        <v>0</v>
      </c>
      <c r="GC91" s="36">
        <f t="shared" ca="1" si="116"/>
        <v>0</v>
      </c>
      <c r="GD91" s="36">
        <f t="shared" ca="1" si="116"/>
        <v>0</v>
      </c>
      <c r="GE91" s="36">
        <f t="shared" ca="1" si="116"/>
        <v>0</v>
      </c>
    </row>
    <row r="92" spans="1:187" x14ac:dyDescent="0.45">
      <c r="D92" s="10" t="s">
        <v>105</v>
      </c>
      <c r="H92" s="76">
        <f ca="1">SUM(H88:H91)</f>
        <v>58.906570592833759</v>
      </c>
      <c r="I92" s="76">
        <f t="shared" ref="I92:BT92" ca="1" si="117">SUM(I88:I91)</f>
        <v>90.547030680832776</v>
      </c>
      <c r="J92" s="76">
        <f t="shared" ca="1" si="117"/>
        <v>87.805512649107754</v>
      </c>
      <c r="K92" s="76">
        <f t="shared" ca="1" si="117"/>
        <v>-8.6642100738535106</v>
      </c>
      <c r="L92" s="76">
        <f t="shared" ca="1" si="117"/>
        <v>88.009901583148448</v>
      </c>
      <c r="M92" s="76">
        <f t="shared" ca="1" si="117"/>
        <v>91.465634832407218</v>
      </c>
      <c r="N92" s="76">
        <f t="shared" ca="1" si="117"/>
        <v>91.68441524368977</v>
      </c>
      <c r="O92" s="76">
        <f t="shared" ca="1" si="117"/>
        <v>88.7918399475206</v>
      </c>
      <c r="P92" s="76">
        <f t="shared" ca="1" si="117"/>
        <v>32.08433305381574</v>
      </c>
      <c r="Q92" s="76">
        <f t="shared" ca="1" si="117"/>
        <v>89.017400278122651</v>
      </c>
      <c r="R92" s="76">
        <f t="shared" ca="1" si="117"/>
        <v>92.231554435137625</v>
      </c>
      <c r="S92" s="76">
        <f t="shared" ca="1" si="117"/>
        <v>92.314465547835653</v>
      </c>
      <c r="T92" s="76">
        <f t="shared" ca="1" si="117"/>
        <v>86.293199595599873</v>
      </c>
      <c r="U92" s="76">
        <f t="shared" ca="1" si="117"/>
        <v>92.477138378676855</v>
      </c>
      <c r="V92" s="76">
        <f t="shared" ca="1" si="117"/>
        <v>89.409243728628184</v>
      </c>
      <c r="W92" s="76">
        <f t="shared" ca="1" si="117"/>
        <v>92.444983548778922</v>
      </c>
      <c r="X92" s="76">
        <f t="shared" ca="1" si="117"/>
        <v>89.358405693444709</v>
      </c>
      <c r="Y92" s="76">
        <f t="shared" ca="1" si="117"/>
        <v>92.338363439949916</v>
      </c>
      <c r="Z92" s="76">
        <f t="shared" ca="1" si="117"/>
        <v>92.258666732844659</v>
      </c>
      <c r="AA92" s="76">
        <f t="shared" ca="1" si="117"/>
        <v>89.145298131301317</v>
      </c>
      <c r="AB92" s="76">
        <f t="shared" ca="1" si="117"/>
        <v>-7.9455231954817975</v>
      </c>
      <c r="AC92" s="76">
        <f t="shared" ca="1" si="117"/>
        <v>88.87259089580003</v>
      </c>
      <c r="AD92" s="76">
        <f t="shared" ca="1" si="117"/>
        <v>91.752399447362762</v>
      </c>
      <c r="AE92" s="76">
        <f t="shared" ca="1" si="117"/>
        <v>91.618675070487626</v>
      </c>
      <c r="AF92" s="76">
        <f t="shared" ca="1" si="117"/>
        <v>82.470954100018503</v>
      </c>
      <c r="AG92" s="76">
        <f t="shared" ca="1" si="117"/>
        <v>91.260272832920649</v>
      </c>
      <c r="AH92" s="76">
        <f t="shared" ca="1" si="117"/>
        <v>88.122343723872163</v>
      </c>
      <c r="AI92" s="76">
        <f t="shared" ca="1" si="117"/>
        <v>90.912084722829277</v>
      </c>
      <c r="AJ92" s="76">
        <f t="shared" ca="1" si="117"/>
        <v>87.792115849207363</v>
      </c>
      <c r="AK92" s="76">
        <f t="shared" ca="1" si="117"/>
        <v>90.552719461580381</v>
      </c>
      <c r="AL92" s="76">
        <f t="shared" ca="1" si="117"/>
        <v>90.364284505842107</v>
      </c>
      <c r="AM92" s="76">
        <f t="shared" ca="1" si="117"/>
        <v>87.251217046431066</v>
      </c>
      <c r="AN92" s="76">
        <f t="shared" ca="1" si="117"/>
        <v>-10.027295358947995</v>
      </c>
      <c r="AO92" s="76">
        <f t="shared" ca="1" si="117"/>
        <v>86.894194110946657</v>
      </c>
      <c r="AP92" s="76">
        <f t="shared" ca="1" si="117"/>
        <v>89.595265136598201</v>
      </c>
      <c r="AQ92" s="76">
        <f t="shared" ca="1" si="117"/>
        <v>89.388905760672372</v>
      </c>
      <c r="AR92" s="76">
        <f t="shared" ca="1" si="117"/>
        <v>80.538903284189288</v>
      </c>
      <c r="AS92" s="76">
        <f t="shared" ca="1" si="117"/>
        <v>88.982800129768805</v>
      </c>
      <c r="AT92" s="76">
        <f t="shared" ca="1" si="117"/>
        <v>85.88688367307482</v>
      </c>
      <c r="AU92" s="76">
        <f t="shared" ca="1" si="117"/>
        <v>88.533674659198368</v>
      </c>
      <c r="AV92" s="76">
        <f t="shared" ca="1" si="117"/>
        <v>85.465115982760906</v>
      </c>
      <c r="AW92" s="76">
        <f t="shared" ca="1" si="117"/>
        <v>88.092326636445279</v>
      </c>
      <c r="AX92" s="76">
        <f t="shared" ca="1" si="117"/>
        <v>87.869073703998723</v>
      </c>
      <c r="AY92" s="76">
        <f t="shared" ca="1" si="117"/>
        <v>84.81886999325387</v>
      </c>
      <c r="AZ92" s="76">
        <f t="shared" ca="1" si="117"/>
        <v>-12.581610917324255</v>
      </c>
      <c r="BA92" s="76">
        <f t="shared" ca="1" si="117"/>
        <v>84.438616877061918</v>
      </c>
      <c r="BB92" s="76">
        <f t="shared" ca="1" si="117"/>
        <v>87.021179340410697</v>
      </c>
      <c r="BC92" s="76">
        <f t="shared" ca="1" si="117"/>
        <v>86.792728592135816</v>
      </c>
      <c r="BD92" s="76">
        <f t="shared" ca="1" si="117"/>
        <v>78.202648177068056</v>
      </c>
      <c r="BE92" s="76">
        <f t="shared" ca="1" si="117"/>
        <v>86.349239387525884</v>
      </c>
      <c r="BF92" s="76">
        <f t="shared" ca="1" si="117"/>
        <v>83.331158522078169</v>
      </c>
      <c r="BG92" s="76">
        <f t="shared" ca="1" si="117"/>
        <v>85.871601531444838</v>
      </c>
      <c r="BH92" s="76">
        <f t="shared" ca="1" si="117"/>
        <v>82.883698592966709</v>
      </c>
      <c r="BI92" s="76">
        <f t="shared" ca="1" si="117"/>
        <v>85.408113859986443</v>
      </c>
      <c r="BJ92" s="76">
        <f t="shared" ca="1" si="117"/>
        <v>85.175941197547033</v>
      </c>
      <c r="BK92" s="76">
        <f t="shared" ca="1" si="117"/>
        <v>82.210049013504161</v>
      </c>
      <c r="BL92" s="76">
        <f t="shared" ca="1" si="117"/>
        <v>-3915.2889167786748</v>
      </c>
      <c r="BM92" s="76">
        <f t="shared" ca="1" si="117"/>
        <v>84.701979763104148</v>
      </c>
      <c r="BN92" s="76">
        <f t="shared" ca="1" si="117"/>
        <v>87.135637412264131</v>
      </c>
      <c r="BO92" s="76">
        <f t="shared" ca="1" si="117"/>
        <v>86.851725640903567</v>
      </c>
      <c r="BP92" s="76">
        <f t="shared" ca="1" si="117"/>
        <v>81.250219794790837</v>
      </c>
      <c r="BQ92" s="76">
        <f t="shared" ca="1" si="117"/>
        <v>86.366877358138439</v>
      </c>
      <c r="BR92" s="76">
        <f t="shared" ca="1" si="117"/>
        <v>83.389483881717752</v>
      </c>
      <c r="BS92" s="76">
        <f t="shared" ca="1" si="117"/>
        <v>85.787960442996422</v>
      </c>
      <c r="BT92" s="76">
        <f t="shared" ca="1" si="117"/>
        <v>82.836085475554</v>
      </c>
      <c r="BU92" s="76">
        <f t="shared" ref="BU92:EF92" ca="1" si="118">SUM(BU88:BU91)</f>
        <v>85.222437189413114</v>
      </c>
      <c r="BV92" s="76">
        <f t="shared" ca="1" si="118"/>
        <v>84.941747234689089</v>
      </c>
      <c r="BW92" s="76">
        <f t="shared" ca="1" si="118"/>
        <v>82.016289417841321</v>
      </c>
      <c r="BX92" s="76">
        <f t="shared" ca="1" si="118"/>
        <v>-15.61558081105386</v>
      </c>
      <c r="BY92" s="76">
        <f t="shared" ca="1" si="118"/>
        <v>81.550107146000855</v>
      </c>
      <c r="BZ92" s="76">
        <f t="shared" ca="1" si="118"/>
        <v>83.904711572362459</v>
      </c>
      <c r="CA92" s="76">
        <f t="shared" ca="1" si="118"/>
        <v>83.629295406575395</v>
      </c>
      <c r="CB92" s="76">
        <f t="shared" ca="1" si="118"/>
        <v>75.45654019563051</v>
      </c>
      <c r="CC92" s="76">
        <f t="shared" ca="1" si="118"/>
        <v>83.018963227439656</v>
      </c>
      <c r="CD92" s="76">
        <f t="shared" ca="1" si="118"/>
        <v>80.140151338361051</v>
      </c>
      <c r="CE92" s="76">
        <f t="shared" ca="1" si="118"/>
        <v>82.46184693607249</v>
      </c>
      <c r="CF92" s="76">
        <f t="shared" ca="1" si="118"/>
        <v>79.615256461302806</v>
      </c>
      <c r="CG92" s="76">
        <f t="shared" ca="1" si="118"/>
        <v>81.924791210224029</v>
      </c>
      <c r="CH92" s="76">
        <f t="shared" ca="1" si="118"/>
        <v>81.658067070552079</v>
      </c>
      <c r="CI92" s="76">
        <f t="shared" ca="1" si="118"/>
        <v>78.836870480997561</v>
      </c>
      <c r="CJ92" s="76">
        <f t="shared" ca="1" si="118"/>
        <v>-18.87184975340827</v>
      </c>
      <c r="CK92" s="76">
        <f t="shared" ca="1" si="118"/>
        <v>78.39743425542548</v>
      </c>
      <c r="CL92" s="76">
        <f t="shared" ca="1" si="118"/>
        <v>80.675179969457872</v>
      </c>
      <c r="CM92" s="76">
        <f t="shared" ca="1" si="118"/>
        <v>80.412887060823891</v>
      </c>
      <c r="CN92" s="76">
        <f t="shared" ca="1" si="118"/>
        <v>72.592965686681936</v>
      </c>
      <c r="CO92" s="76">
        <f t="shared" ca="1" si="118"/>
        <v>79.906502752245387</v>
      </c>
      <c r="CP92" s="76">
        <f t="shared" ca="1" si="118"/>
        <v>77.127505102055125</v>
      </c>
      <c r="CQ92" s="76">
        <f t="shared" ca="1" si="118"/>
        <v>79.374921241482227</v>
      </c>
      <c r="CR92" s="76">
        <f t="shared" ca="1" si="118"/>
        <v>76.627188015798652</v>
      </c>
      <c r="CS92" s="76">
        <f t="shared" ca="1" si="118"/>
        <v>78.862469997000417</v>
      </c>
      <c r="CT92" s="76">
        <f t="shared" ca="1" si="118"/>
        <v>78.60783098998921</v>
      </c>
      <c r="CU92" s="76">
        <f t="shared" ca="1" si="118"/>
        <v>75.88457923826914</v>
      </c>
      <c r="CV92" s="76">
        <f t="shared" ca="1" si="118"/>
        <v>-21.898337374809984</v>
      </c>
      <c r="CW92" s="76">
        <f t="shared" ca="1" si="118"/>
        <v>75.468297111627194</v>
      </c>
      <c r="CX92" s="76">
        <f t="shared" ca="1" si="118"/>
        <v>77.671894419844392</v>
      </c>
      <c r="CY92" s="76">
        <f t="shared" ca="1" si="118"/>
        <v>77.42100349564106</v>
      </c>
      <c r="CZ92" s="76">
        <f t="shared" ca="1" si="118"/>
        <v>69.867974227741385</v>
      </c>
      <c r="DA92" s="76">
        <f t="shared" ca="1" si="118"/>
        <v>76.936710317741714</v>
      </c>
      <c r="DB92" s="76">
        <f t="shared" ca="1" si="118"/>
        <v>74.25394940443428</v>
      </c>
      <c r="DC92" s="76">
        <f t="shared" ca="1" si="118"/>
        <v>76.427370933721605</v>
      </c>
      <c r="DD92" s="76">
        <f t="shared" ca="1" si="118"/>
        <v>73.774990037515082</v>
      </c>
      <c r="DE92" s="76">
        <f t="shared" ca="1" si="118"/>
        <v>75.936351632936635</v>
      </c>
      <c r="DF92" s="76">
        <f t="shared" ca="1" si="118"/>
        <v>75.692252184424476</v>
      </c>
      <c r="DG92" s="76">
        <f t="shared" ca="1" si="118"/>
        <v>73.063533048693955</v>
      </c>
      <c r="DH92" s="76">
        <f t="shared" ca="1" si="118"/>
        <v>-24.793179944203828</v>
      </c>
      <c r="DI92" s="76">
        <f t="shared" ca="1" si="118"/>
        <v>72.667452123713872</v>
      </c>
      <c r="DJ92" s="76">
        <f t="shared" ca="1" si="118"/>
        <v>74.797343752725354</v>
      </c>
      <c r="DK92" s="76">
        <f t="shared" ca="1" si="118"/>
        <v>74.556436838412992</v>
      </c>
      <c r="DL92" s="76">
        <f t="shared" ca="1" si="118"/>
        <v>69.688587059486537</v>
      </c>
      <c r="DM92" s="76">
        <f t="shared" ca="1" si="118"/>
        <v>74.163794073823311</v>
      </c>
      <c r="DN92" s="76">
        <f t="shared" ca="1" si="118"/>
        <v>71.578597342876336</v>
      </c>
      <c r="DO92" s="76">
        <f t="shared" ca="1" si="118"/>
        <v>73.681153573189135</v>
      </c>
      <c r="DP92" s="76">
        <f t="shared" ca="1" si="118"/>
        <v>71.11842692632348</v>
      </c>
      <c r="DQ92" s="76">
        <f t="shared" ca="1" si="118"/>
        <v>73.20903587606125</v>
      </c>
      <c r="DR92" s="76">
        <f t="shared" ca="1" si="118"/>
        <v>72.974243490850341</v>
      </c>
      <c r="DS92" s="76">
        <f t="shared" ca="1" si="118"/>
        <v>70.434432903652805</v>
      </c>
      <c r="DT92" s="76">
        <f t="shared" ca="1" si="118"/>
        <v>-27.49285401394755</v>
      </c>
      <c r="DU92" s="76">
        <f t="shared" ca="1" si="118"/>
        <v>70.056198918392369</v>
      </c>
      <c r="DV92" s="76">
        <f t="shared" ca="1" si="118"/>
        <v>72.115641932246504</v>
      </c>
      <c r="DW92" s="76">
        <f t="shared" ca="1" si="118"/>
        <v>71.883589008011796</v>
      </c>
      <c r="DX92" s="76">
        <f t="shared" ca="1" si="118"/>
        <v>64.764040403001673</v>
      </c>
      <c r="DY92" s="76">
        <f t="shared" ca="1" si="118"/>
        <v>71.356065055010674</v>
      </c>
      <c r="DZ92" s="76">
        <f t="shared" ca="1" si="118"/>
        <v>68.856409654223</v>
      </c>
      <c r="EA92" s="76">
        <f t="shared" ca="1" si="118"/>
        <v>70.88366521849575</v>
      </c>
      <c r="EB92" s="76">
        <f t="shared" ca="1" si="118"/>
        <v>68.412794665850498</v>
      </c>
      <c r="EC92" s="76">
        <f t="shared" ca="1" si="118"/>
        <v>70.428240273684906</v>
      </c>
      <c r="ED92" s="76">
        <f t="shared" ca="1" si="118"/>
        <v>70.201676574219718</v>
      </c>
      <c r="EE92" s="76">
        <f t="shared" ca="1" si="118"/>
        <v>67.753044347119641</v>
      </c>
      <c r="EF92" s="76">
        <f t="shared" ca="1" si="118"/>
        <v>-30.249192543455877</v>
      </c>
      <c r="EG92" s="76">
        <f t="shared" ref="EG92:GE92" ca="1" si="119">SUM(EG88:EG91)</f>
        <v>67.390594792230246</v>
      </c>
      <c r="EH92" s="76">
        <f t="shared" ca="1" si="119"/>
        <v>69.375234736633587</v>
      </c>
      <c r="EI92" s="76">
        <f t="shared" ca="1" si="119"/>
        <v>69.151039097571768</v>
      </c>
      <c r="EJ92" s="76">
        <f t="shared" ca="1" si="119"/>
        <v>62.358126614823291</v>
      </c>
      <c r="EK92" s="76">
        <f t="shared" ca="1" si="119"/>
        <v>68.718422914421168</v>
      </c>
      <c r="EL92" s="76">
        <f t="shared" ca="1" si="119"/>
        <v>4273.6735225139682</v>
      </c>
      <c r="EM92" s="76">
        <f t="shared" ca="1" si="119"/>
        <v>0</v>
      </c>
      <c r="EN92" s="76">
        <f t="shared" ca="1" si="119"/>
        <v>0</v>
      </c>
      <c r="EO92" s="76">
        <f t="shared" ca="1" si="119"/>
        <v>0</v>
      </c>
      <c r="EP92" s="76">
        <f t="shared" ca="1" si="119"/>
        <v>0</v>
      </c>
      <c r="EQ92" s="76">
        <f t="shared" ca="1" si="119"/>
        <v>0</v>
      </c>
      <c r="ER92" s="76">
        <f t="shared" ca="1" si="119"/>
        <v>0</v>
      </c>
      <c r="ES92" s="76">
        <f t="shared" ca="1" si="119"/>
        <v>0</v>
      </c>
      <c r="ET92" s="76">
        <f t="shared" ca="1" si="119"/>
        <v>0</v>
      </c>
      <c r="EU92" s="76">
        <f t="shared" ca="1" si="119"/>
        <v>0</v>
      </c>
      <c r="EV92" s="76">
        <f t="shared" ca="1" si="119"/>
        <v>0</v>
      </c>
      <c r="EW92" s="76">
        <f t="shared" ca="1" si="119"/>
        <v>0</v>
      </c>
      <c r="EX92" s="76">
        <f t="shared" ca="1" si="119"/>
        <v>0</v>
      </c>
      <c r="EY92" s="76">
        <f t="shared" ca="1" si="119"/>
        <v>0</v>
      </c>
      <c r="EZ92" s="76">
        <f t="shared" ca="1" si="119"/>
        <v>0</v>
      </c>
      <c r="FA92" s="76">
        <f t="shared" ca="1" si="119"/>
        <v>0</v>
      </c>
      <c r="FB92" s="76">
        <f t="shared" ca="1" si="119"/>
        <v>0</v>
      </c>
      <c r="FC92" s="76">
        <f t="shared" ca="1" si="119"/>
        <v>0</v>
      </c>
      <c r="FD92" s="76">
        <f t="shared" ca="1" si="119"/>
        <v>0</v>
      </c>
      <c r="FE92" s="76">
        <f t="shared" ca="1" si="119"/>
        <v>0</v>
      </c>
      <c r="FF92" s="76">
        <f t="shared" ca="1" si="119"/>
        <v>0</v>
      </c>
      <c r="FG92" s="76">
        <f t="shared" ca="1" si="119"/>
        <v>0</v>
      </c>
      <c r="FH92" s="76">
        <f t="shared" ca="1" si="119"/>
        <v>0</v>
      </c>
      <c r="FI92" s="76">
        <f t="shared" ca="1" si="119"/>
        <v>0</v>
      </c>
      <c r="FJ92" s="76">
        <f t="shared" ca="1" si="119"/>
        <v>0</v>
      </c>
      <c r="FK92" s="76">
        <f t="shared" ca="1" si="119"/>
        <v>0</v>
      </c>
      <c r="FL92" s="76">
        <f t="shared" ca="1" si="119"/>
        <v>0</v>
      </c>
      <c r="FM92" s="76">
        <f t="shared" ca="1" si="119"/>
        <v>0</v>
      </c>
      <c r="FN92" s="76">
        <f t="shared" ca="1" si="119"/>
        <v>0</v>
      </c>
      <c r="FO92" s="76">
        <f t="shared" ca="1" si="119"/>
        <v>0</v>
      </c>
      <c r="FP92" s="76">
        <f t="shared" ca="1" si="119"/>
        <v>0</v>
      </c>
      <c r="FQ92" s="76">
        <f t="shared" ca="1" si="119"/>
        <v>0</v>
      </c>
      <c r="FR92" s="76">
        <f t="shared" ca="1" si="119"/>
        <v>0</v>
      </c>
      <c r="FS92" s="76">
        <f t="shared" ca="1" si="119"/>
        <v>0</v>
      </c>
      <c r="FT92" s="76">
        <f t="shared" ca="1" si="119"/>
        <v>0</v>
      </c>
      <c r="FU92" s="76">
        <f t="shared" ca="1" si="119"/>
        <v>0</v>
      </c>
      <c r="FV92" s="76">
        <f t="shared" ca="1" si="119"/>
        <v>0</v>
      </c>
      <c r="FW92" s="76">
        <f t="shared" ca="1" si="119"/>
        <v>0</v>
      </c>
      <c r="FX92" s="76">
        <f t="shared" ca="1" si="119"/>
        <v>0</v>
      </c>
      <c r="FY92" s="76">
        <f t="shared" ca="1" si="119"/>
        <v>0</v>
      </c>
      <c r="FZ92" s="76">
        <f t="shared" ca="1" si="119"/>
        <v>0</v>
      </c>
      <c r="GA92" s="76">
        <f t="shared" ca="1" si="119"/>
        <v>0</v>
      </c>
      <c r="GB92" s="76">
        <f t="shared" ca="1" si="119"/>
        <v>0</v>
      </c>
      <c r="GC92" s="76">
        <f t="shared" ca="1" si="119"/>
        <v>0</v>
      </c>
      <c r="GD92" s="76">
        <f t="shared" ca="1" si="119"/>
        <v>0</v>
      </c>
      <c r="GE92" s="76">
        <f t="shared" ca="1" si="119"/>
        <v>0</v>
      </c>
    </row>
    <row r="93" spans="1:187" x14ac:dyDescent="0.45">
      <c r="D93" s="72" t="s">
        <v>106</v>
      </c>
      <c r="E93" s="60"/>
      <c r="F93" s="60"/>
      <c r="G93" s="60"/>
      <c r="H93" s="77">
        <f ca="1">SUM(H133:H134)</f>
        <v>0</v>
      </c>
      <c r="I93" s="77">
        <f t="shared" ref="I93:BT93" ca="1" si="120">SUM(I133:I134)</f>
        <v>-90.547030680832776</v>
      </c>
      <c r="J93" s="77">
        <f t="shared" ca="1" si="120"/>
        <v>-83.007411382336286</v>
      </c>
      <c r="K93" s="77">
        <f t="shared" ca="1" si="120"/>
        <v>0</v>
      </c>
      <c r="L93" s="77">
        <f t="shared" ca="1" si="120"/>
        <v>-75.494429330320287</v>
      </c>
      <c r="M93" s="77">
        <f t="shared" ca="1" si="120"/>
        <v>-62.643109636448187</v>
      </c>
      <c r="N93" s="77">
        <f t="shared" ca="1" si="120"/>
        <v>-62.939657142131516</v>
      </c>
      <c r="O93" s="77">
        <f t="shared" ca="1" si="120"/>
        <v>-57.217870129210468</v>
      </c>
      <c r="P93" s="77">
        <f t="shared" ca="1" si="120"/>
        <v>-32.08433305381574</v>
      </c>
      <c r="Q93" s="77">
        <f t="shared" ca="1" si="120"/>
        <v>-49.113629853564063</v>
      </c>
      <c r="R93" s="77">
        <f t="shared" ca="1" si="120"/>
        <v>-44.648754412330966</v>
      </c>
      <c r="S93" s="77">
        <f t="shared" ca="1" si="120"/>
        <v>-40.589776738482698</v>
      </c>
      <c r="T93" s="77">
        <f t="shared" ca="1" si="120"/>
        <v>-36.899797034984267</v>
      </c>
      <c r="U93" s="77">
        <f t="shared" ca="1" si="120"/>
        <v>-33.545270031803881</v>
      </c>
      <c r="V93" s="77">
        <f t="shared" ca="1" si="120"/>
        <v>-30.495700028912616</v>
      </c>
      <c r="W93" s="77">
        <f t="shared" ca="1" si="120"/>
        <v>-27.723363662647831</v>
      </c>
      <c r="X93" s="77">
        <f t="shared" ca="1" si="120"/>
        <v>-25.203057875134391</v>
      </c>
      <c r="Y93" s="77">
        <f t="shared" ca="1" si="120"/>
        <v>-22.911870795576721</v>
      </c>
      <c r="Z93" s="77">
        <f t="shared" ca="1" si="120"/>
        <v>-20.828973450524291</v>
      </c>
      <c r="AA93" s="77">
        <f t="shared" ca="1" si="120"/>
        <v>-18.935430409567534</v>
      </c>
      <c r="AB93" s="77">
        <f t="shared" ca="1" si="120"/>
        <v>0</v>
      </c>
      <c r="AC93" s="77">
        <f t="shared" ca="1" si="120"/>
        <v>-17.253009343062363</v>
      </c>
      <c r="AD93" s="77">
        <f t="shared" ca="1" si="120"/>
        <v>-15.684553948238509</v>
      </c>
      <c r="AE93" s="77">
        <f t="shared" ca="1" si="120"/>
        <v>-14.258685407489555</v>
      </c>
      <c r="AF93" s="77">
        <f t="shared" ca="1" si="120"/>
        <v>-12.962441279535955</v>
      </c>
      <c r="AG93" s="77">
        <f t="shared" ca="1" si="120"/>
        <v>-11.78403752685087</v>
      </c>
      <c r="AH93" s="77">
        <f t="shared" ca="1" si="120"/>
        <v>-10.712761388046248</v>
      </c>
      <c r="AI93" s="77">
        <f t="shared" ca="1" si="120"/>
        <v>-9.7388739891329514</v>
      </c>
      <c r="AJ93" s="77">
        <f t="shared" ca="1" si="120"/>
        <v>-8.8535218083026823</v>
      </c>
      <c r="AK93" s="77">
        <f t="shared" ca="1" si="120"/>
        <v>-8.0486561893660742</v>
      </c>
      <c r="AL93" s="77">
        <f t="shared" ca="1" si="120"/>
        <v>-7.3169601721509787</v>
      </c>
      <c r="AM93" s="77">
        <f t="shared" ca="1" si="120"/>
        <v>-6.6517819746827058</v>
      </c>
      <c r="AN93" s="77">
        <f t="shared" ca="1" si="120"/>
        <v>0</v>
      </c>
      <c r="AO93" s="77">
        <f t="shared" ca="1" si="120"/>
        <v>-6.0924695935512689</v>
      </c>
      <c r="AP93" s="77">
        <f t="shared" ca="1" si="120"/>
        <v>-5.5386087214102453</v>
      </c>
      <c r="AQ93" s="77">
        <f t="shared" ca="1" si="120"/>
        <v>-5.0350988376456778</v>
      </c>
      <c r="AR93" s="77">
        <f t="shared" ca="1" si="120"/>
        <v>-4.5773625796778887</v>
      </c>
      <c r="AS93" s="77">
        <f t="shared" ca="1" si="120"/>
        <v>-4.1612387087980798</v>
      </c>
      <c r="AT93" s="77">
        <f t="shared" ca="1" si="120"/>
        <v>-3.7829442807255274</v>
      </c>
      <c r="AU93" s="77">
        <f t="shared" ca="1" si="120"/>
        <v>-3.4390402552050245</v>
      </c>
      <c r="AV93" s="77">
        <f t="shared" ca="1" si="120"/>
        <v>-3.1264002320045674</v>
      </c>
      <c r="AW93" s="77">
        <f t="shared" ca="1" si="120"/>
        <v>-2.8421820290950621</v>
      </c>
      <c r="AX93" s="77">
        <f t="shared" ca="1" si="120"/>
        <v>-2.5838018446318745</v>
      </c>
      <c r="AY93" s="77">
        <f t="shared" ca="1" si="120"/>
        <v>-2.3489107678471584</v>
      </c>
      <c r="AZ93" s="77">
        <f t="shared" ca="1" si="120"/>
        <v>0</v>
      </c>
      <c r="BA93" s="77">
        <f t="shared" ca="1" si="120"/>
        <v>-2.196471849642514</v>
      </c>
      <c r="BB93" s="77">
        <f t="shared" ca="1" si="120"/>
        <v>-1.9967925905841035</v>
      </c>
      <c r="BC93" s="77">
        <f t="shared" ca="1" si="120"/>
        <v>-1.8152659914400939</v>
      </c>
      <c r="BD93" s="77">
        <f t="shared" ca="1" si="120"/>
        <v>-1.6502418104000858</v>
      </c>
      <c r="BE93" s="77">
        <f t="shared" ca="1" si="120"/>
        <v>-1.5002198276364411</v>
      </c>
      <c r="BF93" s="77">
        <f t="shared" ca="1" si="120"/>
        <v>-1.3638362069422192</v>
      </c>
      <c r="BG93" s="77">
        <f t="shared" ca="1" si="120"/>
        <v>-1.2398510972201995</v>
      </c>
      <c r="BH93" s="77">
        <f t="shared" ca="1" si="120"/>
        <v>-1.1271373611092721</v>
      </c>
      <c r="BI93" s="77">
        <f t="shared" ca="1" si="120"/>
        <v>-1.0246703282811565</v>
      </c>
      <c r="BJ93" s="77">
        <f t="shared" ca="1" si="120"/>
        <v>-0.93151848025559691</v>
      </c>
      <c r="BK93" s="77">
        <f t="shared" ca="1" si="120"/>
        <v>-0.84683498205054264</v>
      </c>
      <c r="BL93" s="77">
        <f t="shared" ca="1" si="120"/>
        <v>0</v>
      </c>
      <c r="BM93" s="77">
        <f t="shared" ca="1" si="120"/>
        <v>-0.98128914426520408</v>
      </c>
      <c r="BN93" s="77">
        <f t="shared" ca="1" si="120"/>
        <v>-0.89208104024109436</v>
      </c>
      <c r="BO93" s="77">
        <f t="shared" ca="1" si="120"/>
        <v>-0.81098276385554013</v>
      </c>
      <c r="BP93" s="77">
        <f t="shared" ca="1" si="120"/>
        <v>1.1102230246251565E-16</v>
      </c>
      <c r="BQ93" s="77">
        <f t="shared" ca="1" si="120"/>
        <v>0</v>
      </c>
      <c r="BR93" s="77">
        <f t="shared" ca="1" si="120"/>
        <v>0</v>
      </c>
      <c r="BS93" s="77">
        <f t="shared" ca="1" si="120"/>
        <v>0</v>
      </c>
      <c r="BT93" s="77">
        <f t="shared" ca="1" si="120"/>
        <v>0</v>
      </c>
      <c r="BU93" s="77">
        <f t="shared" ref="BU93:EF93" ca="1" si="121">SUM(BU133:BU134)</f>
        <v>0</v>
      </c>
      <c r="BV93" s="77">
        <f t="shared" ca="1" si="121"/>
        <v>0</v>
      </c>
      <c r="BW93" s="77">
        <f t="shared" ca="1" si="121"/>
        <v>0</v>
      </c>
      <c r="BX93" s="77">
        <f t="shared" ca="1" si="121"/>
        <v>0</v>
      </c>
      <c r="BY93" s="77">
        <f t="shared" ca="1" si="121"/>
        <v>0</v>
      </c>
      <c r="BZ93" s="77">
        <f t="shared" ca="1" si="121"/>
        <v>0</v>
      </c>
      <c r="CA93" s="77">
        <f t="shared" ca="1" si="121"/>
        <v>0</v>
      </c>
      <c r="CB93" s="77">
        <f t="shared" ca="1" si="121"/>
        <v>0</v>
      </c>
      <c r="CC93" s="77">
        <f t="shared" ca="1" si="121"/>
        <v>0</v>
      </c>
      <c r="CD93" s="77">
        <f t="shared" ca="1" si="121"/>
        <v>0</v>
      </c>
      <c r="CE93" s="77">
        <f t="shared" ca="1" si="121"/>
        <v>0</v>
      </c>
      <c r="CF93" s="77">
        <f t="shared" ca="1" si="121"/>
        <v>0</v>
      </c>
      <c r="CG93" s="77">
        <f t="shared" ca="1" si="121"/>
        <v>0</v>
      </c>
      <c r="CH93" s="77">
        <f t="shared" ca="1" si="121"/>
        <v>0</v>
      </c>
      <c r="CI93" s="77">
        <f t="shared" ca="1" si="121"/>
        <v>0</v>
      </c>
      <c r="CJ93" s="77">
        <f t="shared" ca="1" si="121"/>
        <v>0</v>
      </c>
      <c r="CK93" s="77">
        <f t="shared" ca="1" si="121"/>
        <v>0</v>
      </c>
      <c r="CL93" s="77">
        <f t="shared" ca="1" si="121"/>
        <v>0</v>
      </c>
      <c r="CM93" s="77">
        <f t="shared" ca="1" si="121"/>
        <v>0</v>
      </c>
      <c r="CN93" s="77">
        <f t="shared" ca="1" si="121"/>
        <v>0</v>
      </c>
      <c r="CO93" s="77">
        <f t="shared" ca="1" si="121"/>
        <v>0</v>
      </c>
      <c r="CP93" s="77">
        <f t="shared" ca="1" si="121"/>
        <v>0</v>
      </c>
      <c r="CQ93" s="77">
        <f t="shared" ca="1" si="121"/>
        <v>0</v>
      </c>
      <c r="CR93" s="77">
        <f t="shared" ca="1" si="121"/>
        <v>0</v>
      </c>
      <c r="CS93" s="77">
        <f t="shared" ca="1" si="121"/>
        <v>0</v>
      </c>
      <c r="CT93" s="77">
        <f t="shared" ca="1" si="121"/>
        <v>0</v>
      </c>
      <c r="CU93" s="77">
        <f t="shared" ca="1" si="121"/>
        <v>0</v>
      </c>
      <c r="CV93" s="77">
        <f t="shared" ca="1" si="121"/>
        <v>0</v>
      </c>
      <c r="CW93" s="77">
        <f t="shared" ca="1" si="121"/>
        <v>0</v>
      </c>
      <c r="CX93" s="77">
        <f t="shared" ca="1" si="121"/>
        <v>0</v>
      </c>
      <c r="CY93" s="77">
        <f t="shared" ca="1" si="121"/>
        <v>0</v>
      </c>
      <c r="CZ93" s="77">
        <f t="shared" ca="1" si="121"/>
        <v>0</v>
      </c>
      <c r="DA93" s="77">
        <f t="shared" ca="1" si="121"/>
        <v>0</v>
      </c>
      <c r="DB93" s="77">
        <f t="shared" ca="1" si="121"/>
        <v>0</v>
      </c>
      <c r="DC93" s="77">
        <f t="shared" ca="1" si="121"/>
        <v>0</v>
      </c>
      <c r="DD93" s="77">
        <f t="shared" ca="1" si="121"/>
        <v>0</v>
      </c>
      <c r="DE93" s="77">
        <f t="shared" ca="1" si="121"/>
        <v>0</v>
      </c>
      <c r="DF93" s="77">
        <f t="shared" ca="1" si="121"/>
        <v>0</v>
      </c>
      <c r="DG93" s="77">
        <f t="shared" ca="1" si="121"/>
        <v>0</v>
      </c>
      <c r="DH93" s="77">
        <f t="shared" ca="1" si="121"/>
        <v>0</v>
      </c>
      <c r="DI93" s="77">
        <f t="shared" ca="1" si="121"/>
        <v>0</v>
      </c>
      <c r="DJ93" s="77">
        <f t="shared" ca="1" si="121"/>
        <v>0</v>
      </c>
      <c r="DK93" s="77">
        <f t="shared" ca="1" si="121"/>
        <v>0</v>
      </c>
      <c r="DL93" s="77">
        <f t="shared" ca="1" si="121"/>
        <v>0</v>
      </c>
      <c r="DM93" s="77">
        <f t="shared" ca="1" si="121"/>
        <v>0</v>
      </c>
      <c r="DN93" s="77">
        <f t="shared" ca="1" si="121"/>
        <v>0</v>
      </c>
      <c r="DO93" s="77">
        <f t="shared" ca="1" si="121"/>
        <v>0</v>
      </c>
      <c r="DP93" s="77">
        <f t="shared" ca="1" si="121"/>
        <v>0</v>
      </c>
      <c r="DQ93" s="77">
        <f t="shared" ca="1" si="121"/>
        <v>0</v>
      </c>
      <c r="DR93" s="77">
        <f t="shared" ca="1" si="121"/>
        <v>0</v>
      </c>
      <c r="DS93" s="77">
        <f t="shared" ca="1" si="121"/>
        <v>0</v>
      </c>
      <c r="DT93" s="77">
        <f t="shared" ca="1" si="121"/>
        <v>0</v>
      </c>
      <c r="DU93" s="77">
        <f t="shared" ca="1" si="121"/>
        <v>0</v>
      </c>
      <c r="DV93" s="77">
        <f t="shared" ca="1" si="121"/>
        <v>0</v>
      </c>
      <c r="DW93" s="77">
        <f t="shared" ca="1" si="121"/>
        <v>0</v>
      </c>
      <c r="DX93" s="77">
        <f t="shared" ca="1" si="121"/>
        <v>0</v>
      </c>
      <c r="DY93" s="77">
        <f t="shared" ca="1" si="121"/>
        <v>0</v>
      </c>
      <c r="DZ93" s="77">
        <f t="shared" ca="1" si="121"/>
        <v>0</v>
      </c>
      <c r="EA93" s="77">
        <f t="shared" ca="1" si="121"/>
        <v>0</v>
      </c>
      <c r="EB93" s="77">
        <f t="shared" ca="1" si="121"/>
        <v>0</v>
      </c>
      <c r="EC93" s="77">
        <f t="shared" ca="1" si="121"/>
        <v>0</v>
      </c>
      <c r="ED93" s="77">
        <f t="shared" ca="1" si="121"/>
        <v>0</v>
      </c>
      <c r="EE93" s="77">
        <f t="shared" ca="1" si="121"/>
        <v>0</v>
      </c>
      <c r="EF93" s="77">
        <f t="shared" ca="1" si="121"/>
        <v>0</v>
      </c>
      <c r="EG93" s="77">
        <f t="shared" ref="EG93:GE93" ca="1" si="122">SUM(EG133:EG134)</f>
        <v>0</v>
      </c>
      <c r="EH93" s="77">
        <f t="shared" ca="1" si="122"/>
        <v>0</v>
      </c>
      <c r="EI93" s="77">
        <f t="shared" ca="1" si="122"/>
        <v>0</v>
      </c>
      <c r="EJ93" s="77">
        <f t="shared" ca="1" si="122"/>
        <v>0</v>
      </c>
      <c r="EK93" s="77">
        <f t="shared" ca="1" si="122"/>
        <v>0</v>
      </c>
      <c r="EL93" s="77">
        <f t="shared" ca="1" si="122"/>
        <v>0</v>
      </c>
      <c r="EM93" s="77">
        <f t="shared" ca="1" si="122"/>
        <v>0</v>
      </c>
      <c r="EN93" s="77">
        <f t="shared" ca="1" si="122"/>
        <v>0</v>
      </c>
      <c r="EO93" s="77">
        <f t="shared" ca="1" si="122"/>
        <v>0</v>
      </c>
      <c r="EP93" s="77">
        <f t="shared" ca="1" si="122"/>
        <v>0</v>
      </c>
      <c r="EQ93" s="77">
        <f t="shared" ca="1" si="122"/>
        <v>0</v>
      </c>
      <c r="ER93" s="77">
        <f t="shared" ca="1" si="122"/>
        <v>0</v>
      </c>
      <c r="ES93" s="77">
        <f t="shared" ca="1" si="122"/>
        <v>0</v>
      </c>
      <c r="ET93" s="77">
        <f t="shared" ca="1" si="122"/>
        <v>0</v>
      </c>
      <c r="EU93" s="77">
        <f t="shared" ca="1" si="122"/>
        <v>0</v>
      </c>
      <c r="EV93" s="77">
        <f t="shared" ca="1" si="122"/>
        <v>0</v>
      </c>
      <c r="EW93" s="77">
        <f t="shared" ca="1" si="122"/>
        <v>0</v>
      </c>
      <c r="EX93" s="77">
        <f t="shared" ca="1" si="122"/>
        <v>0</v>
      </c>
      <c r="EY93" s="77">
        <f t="shared" ca="1" si="122"/>
        <v>0</v>
      </c>
      <c r="EZ93" s="77">
        <f t="shared" ca="1" si="122"/>
        <v>0</v>
      </c>
      <c r="FA93" s="77">
        <f t="shared" ca="1" si="122"/>
        <v>0</v>
      </c>
      <c r="FB93" s="77">
        <f t="shared" ca="1" si="122"/>
        <v>0</v>
      </c>
      <c r="FC93" s="77">
        <f t="shared" ca="1" si="122"/>
        <v>0</v>
      </c>
      <c r="FD93" s="77">
        <f t="shared" ca="1" si="122"/>
        <v>0</v>
      </c>
      <c r="FE93" s="77">
        <f t="shared" ca="1" si="122"/>
        <v>0</v>
      </c>
      <c r="FF93" s="77">
        <f t="shared" ca="1" si="122"/>
        <v>0</v>
      </c>
      <c r="FG93" s="77">
        <f t="shared" ca="1" si="122"/>
        <v>0</v>
      </c>
      <c r="FH93" s="77">
        <f t="shared" ca="1" si="122"/>
        <v>0</v>
      </c>
      <c r="FI93" s="77">
        <f t="shared" ca="1" si="122"/>
        <v>0</v>
      </c>
      <c r="FJ93" s="77">
        <f t="shared" ca="1" si="122"/>
        <v>0</v>
      </c>
      <c r="FK93" s="77">
        <f t="shared" ca="1" si="122"/>
        <v>0</v>
      </c>
      <c r="FL93" s="77">
        <f t="shared" ca="1" si="122"/>
        <v>0</v>
      </c>
      <c r="FM93" s="77">
        <f t="shared" ca="1" si="122"/>
        <v>0</v>
      </c>
      <c r="FN93" s="77">
        <f t="shared" ca="1" si="122"/>
        <v>0</v>
      </c>
      <c r="FO93" s="77">
        <f t="shared" ca="1" si="122"/>
        <v>0</v>
      </c>
      <c r="FP93" s="77">
        <f t="shared" ca="1" si="122"/>
        <v>0</v>
      </c>
      <c r="FQ93" s="77">
        <f t="shared" ca="1" si="122"/>
        <v>0</v>
      </c>
      <c r="FR93" s="77">
        <f t="shared" ca="1" si="122"/>
        <v>0</v>
      </c>
      <c r="FS93" s="77">
        <f t="shared" ca="1" si="122"/>
        <v>0</v>
      </c>
      <c r="FT93" s="77">
        <f t="shared" ca="1" si="122"/>
        <v>0</v>
      </c>
      <c r="FU93" s="77">
        <f t="shared" ca="1" si="122"/>
        <v>0</v>
      </c>
      <c r="FV93" s="77">
        <f t="shared" ca="1" si="122"/>
        <v>0</v>
      </c>
      <c r="FW93" s="77">
        <f t="shared" ca="1" si="122"/>
        <v>0</v>
      </c>
      <c r="FX93" s="77">
        <f t="shared" ca="1" si="122"/>
        <v>0</v>
      </c>
      <c r="FY93" s="77">
        <f t="shared" ca="1" si="122"/>
        <v>0</v>
      </c>
      <c r="FZ93" s="77">
        <f t="shared" ca="1" si="122"/>
        <v>0</v>
      </c>
      <c r="GA93" s="77">
        <f t="shared" ca="1" si="122"/>
        <v>0</v>
      </c>
      <c r="GB93" s="77">
        <f t="shared" ca="1" si="122"/>
        <v>0</v>
      </c>
      <c r="GC93" s="77">
        <f t="shared" ca="1" si="122"/>
        <v>0</v>
      </c>
      <c r="GD93" s="77">
        <f t="shared" ca="1" si="122"/>
        <v>0</v>
      </c>
      <c r="GE93" s="77">
        <f t="shared" ca="1" si="122"/>
        <v>0</v>
      </c>
    </row>
    <row r="94" spans="1:187" x14ac:dyDescent="0.45">
      <c r="D94" s="20" t="s">
        <v>167</v>
      </c>
      <c r="E94" s="22"/>
      <c r="F94" s="22"/>
      <c r="G94" s="22"/>
      <c r="H94" s="78">
        <f ca="1">IF(H$2=EOMONTH(Assumptions!$P$9, 0), 0, -IF(SUM(H92:H93)&gt;0, SUM(H92:H93)*Assumptions!$P$30, 0))</f>
        <v>-11.781314118566753</v>
      </c>
      <c r="I94" s="78">
        <f ca="1">IF(I$2=EOMONTH(Assumptions!$P$9, 0), 0, -IF(SUM(I92:I93)&gt;0, SUM(I92:I93)*Assumptions!$P$30, 0))</f>
        <v>0</v>
      </c>
      <c r="J94" s="78">
        <f ca="1">IF(J$2=EOMONTH(Assumptions!$P$9, 0), 0, -IF(SUM(J92:J93)&gt;0, SUM(J92:J93)*Assumptions!$P$30, 0))</f>
        <v>-0.95962025335429368</v>
      </c>
      <c r="K94" s="78">
        <f ca="1">IF(K$2=EOMONTH(Assumptions!$P$9, 0), 0, -IF(SUM(K92:K93)&gt;0, SUM(K92:K93)*Assumptions!$P$30, 0))</f>
        <v>0</v>
      </c>
      <c r="L94" s="78">
        <f ca="1">IF(L$2=EOMONTH(Assumptions!$P$9, 0), 0, -IF(SUM(L92:L93)&gt;0, SUM(L92:L93)*Assumptions!$P$30, 0))</f>
        <v>-2.5030944505656323</v>
      </c>
      <c r="M94" s="78">
        <f ca="1">IF(M$2=EOMONTH(Assumptions!$P$9, 0), 0, -IF(SUM(M92:M93)&gt;0, SUM(M92:M93)*Assumptions!$P$30, 0))</f>
        <v>-5.7645050391918069</v>
      </c>
      <c r="N94" s="78">
        <f ca="1">IF(N$2=EOMONTH(Assumptions!$P$9, 0), 0, -IF(SUM(N92:N93)&gt;0, SUM(N92:N93)*Assumptions!$P$30, 0))</f>
        <v>-5.7489516203116509</v>
      </c>
      <c r="O94" s="78">
        <f ca="1">IF(O$2=EOMONTH(Assumptions!$P$9, 0), 0, -IF(SUM(O92:O93)&gt;0, SUM(O92:O93)*Assumptions!$P$30, 0))</f>
        <v>-6.3147939636620265</v>
      </c>
      <c r="P94" s="78">
        <f ca="1">IF(P$2=EOMONTH(Assumptions!$P$9, 0), 0, -IF(SUM(P92:P93)&gt;0, SUM(P92:P93)*Assumptions!$P$30, 0))</f>
        <v>0</v>
      </c>
      <c r="Q94" s="78">
        <f ca="1">IF(Q$2=EOMONTH(Assumptions!$P$9, 0), 0, -IF(SUM(Q92:Q93)&gt;0, SUM(Q92:Q93)*Assumptions!$P$30, 0))</f>
        <v>-7.9807540849117178</v>
      </c>
      <c r="R94" s="78">
        <f ca="1">IF(R$2=EOMONTH(Assumptions!$P$9, 0), 0, -IF(SUM(R92:R93)&gt;0, SUM(R92:R93)*Assumptions!$P$30, 0))</f>
        <v>-9.5165600045613328</v>
      </c>
      <c r="S94" s="78">
        <f ca="1">IF(S$2=EOMONTH(Assumptions!$P$9, 0), 0, -IF(SUM(S92:S93)&gt;0, SUM(S92:S93)*Assumptions!$P$30, 0))</f>
        <v>-10.344937761870591</v>
      </c>
      <c r="T94" s="78">
        <f ca="1">IF(T$2=EOMONTH(Assumptions!$P$9, 0), 0, -IF(SUM(T92:T93)&gt;0, SUM(T92:T93)*Assumptions!$P$30, 0))</f>
        <v>-9.8786805121231218</v>
      </c>
      <c r="U94" s="78">
        <f ca="1">IF(U$2=EOMONTH(Assumptions!$P$9, 0), 0, -IF(SUM(U92:U93)&gt;0, SUM(U92:U93)*Assumptions!$P$30, 0))</f>
        <v>-11.786373669374596</v>
      </c>
      <c r="V94" s="78">
        <f ca="1">IF(V$2=EOMONTH(Assumptions!$P$9, 0), 0, -IF(SUM(V92:V93)&gt;0, SUM(V92:V93)*Assumptions!$P$30, 0))</f>
        <v>-11.782708739943114</v>
      </c>
      <c r="W94" s="78">
        <f ca="1">IF(W$2=EOMONTH(Assumptions!$P$9, 0), 0, -IF(SUM(W92:W93)&gt;0, SUM(W92:W93)*Assumptions!$P$30, 0))</f>
        <v>-12.944323977226219</v>
      </c>
      <c r="X94" s="78">
        <f ca="1">IF(X$2=EOMONTH(Assumptions!$P$9, 0), 0, -IF(SUM(X92:X93)&gt;0, SUM(X92:X93)*Assumptions!$P$30, 0))</f>
        <v>-12.831069563662064</v>
      </c>
      <c r="Y94" s="78">
        <f ca="1">IF(Y$2=EOMONTH(Assumptions!$P$9, 0), 0, -IF(SUM(Y92:Y93)&gt;0, SUM(Y92:Y93)*Assumptions!$P$30, 0))</f>
        <v>-13.885298528874641</v>
      </c>
      <c r="Z94" s="78">
        <f ca="1">IF(Z$2=EOMONTH(Assumptions!$P$9, 0), 0, -IF(SUM(Z92:Z93)&gt;0, SUM(Z92:Z93)*Assumptions!$P$30, 0))</f>
        <v>-14.285938656464076</v>
      </c>
      <c r="AA94" s="78">
        <f ca="1">IF(AA$2=EOMONTH(Assumptions!$P$9, 0), 0, -IF(SUM(AA92:AA93)&gt;0, SUM(AA92:AA93)*Assumptions!$P$30, 0))</f>
        <v>-14.041973544346758</v>
      </c>
      <c r="AB94" s="78">
        <f ca="1">IF(AB$2=EOMONTH(Assumptions!$P$9, 0), 0, -IF(SUM(AB92:AB93)&gt;0, SUM(AB92:AB93)*Assumptions!$P$30, 0))</f>
        <v>0</v>
      </c>
      <c r="AC94" s="78">
        <f ca="1">IF(AC$2=EOMONTH(Assumptions!$P$9, 0), 0, -IF(SUM(AC92:AC93)&gt;0, SUM(AC92:AC93)*Assumptions!$P$30, 0))</f>
        <v>-14.323916310547535</v>
      </c>
      <c r="AD94" s="78">
        <f ca="1">IF(AD$2=EOMONTH(Assumptions!$P$9, 0), 0, -IF(SUM(AD92:AD93)&gt;0, SUM(AD92:AD93)*Assumptions!$P$30, 0))</f>
        <v>-15.21356909982485</v>
      </c>
      <c r="AE94" s="78">
        <f ca="1">IF(AE$2=EOMONTH(Assumptions!$P$9, 0), 0, -IF(SUM(AE92:AE93)&gt;0, SUM(AE92:AE93)*Assumptions!$P$30, 0))</f>
        <v>-15.471997932599615</v>
      </c>
      <c r="AF94" s="78">
        <f ca="1">IF(AF$2=EOMONTH(Assumptions!$P$9, 0), 0, -IF(SUM(AF92:AF93)&gt;0, SUM(AF92:AF93)*Assumptions!$P$30, 0))</f>
        <v>-13.90170256409651</v>
      </c>
      <c r="AG94" s="78">
        <f ca="1">IF(AG$2=EOMONTH(Assumptions!$P$9, 0), 0, -IF(SUM(AG92:AG93)&gt;0, SUM(AG92:AG93)*Assumptions!$P$30, 0))</f>
        <v>-15.895247061213958</v>
      </c>
      <c r="AH94" s="78">
        <f ca="1">IF(AH$2=EOMONTH(Assumptions!$P$9, 0), 0, -IF(SUM(AH92:AH93)&gt;0, SUM(AH92:AH93)*Assumptions!$P$30, 0))</f>
        <v>-15.481916467165185</v>
      </c>
      <c r="AI94" s="78">
        <f ca="1">IF(AI$2=EOMONTH(Assumptions!$P$9, 0), 0, -IF(SUM(AI92:AI93)&gt;0, SUM(AI92:AI93)*Assumptions!$P$30, 0))</f>
        <v>-16.234642146739265</v>
      </c>
      <c r="AJ94" s="78">
        <f ca="1">IF(AJ$2=EOMONTH(Assumptions!$P$9, 0), 0, -IF(SUM(AJ92:AJ93)&gt;0, SUM(AJ92:AJ93)*Assumptions!$P$30, 0))</f>
        <v>-15.787718808180935</v>
      </c>
      <c r="AK94" s="78">
        <f ca="1">IF(AK$2=EOMONTH(Assumptions!$P$9, 0), 0, -IF(SUM(AK92:AK93)&gt;0, SUM(AK92:AK93)*Assumptions!$P$30, 0))</f>
        <v>-16.500812654442864</v>
      </c>
      <c r="AL94" s="78">
        <f ca="1">IF(AL$2=EOMONTH(Assumptions!$P$9, 0), 0, -IF(SUM(AL92:AL93)&gt;0, SUM(AL92:AL93)*Assumptions!$P$30, 0))</f>
        <v>-16.609464866738225</v>
      </c>
      <c r="AM94" s="78">
        <f ca="1">IF(AM$2=EOMONTH(Assumptions!$P$9, 0), 0, -IF(SUM(AM92:AM93)&gt;0, SUM(AM92:AM93)*Assumptions!$P$30, 0))</f>
        <v>-16.119887014349672</v>
      </c>
      <c r="AN94" s="78">
        <f ca="1">IF(AN$2=EOMONTH(Assumptions!$P$9, 0), 0, -IF(SUM(AN92:AN93)&gt;0, SUM(AN92:AN93)*Assumptions!$P$30, 0))</f>
        <v>0</v>
      </c>
      <c r="AO94" s="78">
        <f ca="1">IF(AO$2=EOMONTH(Assumptions!$P$9, 0), 0, -IF(SUM(AO92:AO93)&gt;0, SUM(AO92:AO93)*Assumptions!$P$30, 0))</f>
        <v>-16.160344903479078</v>
      </c>
      <c r="AP94" s="78">
        <f ca="1">IF(AP$2=EOMONTH(Assumptions!$P$9, 0), 0, -IF(SUM(AP92:AP93)&gt;0, SUM(AP92:AP93)*Assumptions!$P$30, 0))</f>
        <v>-16.811331283037592</v>
      </c>
      <c r="AQ94" s="78">
        <f ca="1">IF(AQ$2=EOMONTH(Assumptions!$P$9, 0), 0, -IF(SUM(AQ92:AQ93)&gt;0, SUM(AQ92:AQ93)*Assumptions!$P$30, 0))</f>
        <v>-16.870761384605341</v>
      </c>
      <c r="AR94" s="78">
        <f ca="1">IF(AR$2=EOMONTH(Assumptions!$P$9, 0), 0, -IF(SUM(AR92:AR93)&gt;0, SUM(AR92:AR93)*Assumptions!$P$30, 0))</f>
        <v>-15.192308140902282</v>
      </c>
      <c r="AS94" s="78">
        <f ca="1">IF(AS$2=EOMONTH(Assumptions!$P$9, 0), 0, -IF(SUM(AS92:AS93)&gt;0, SUM(AS92:AS93)*Assumptions!$P$30, 0))</f>
        <v>-16.964312284194147</v>
      </c>
      <c r="AT94" s="78">
        <f ca="1">IF(AT$2=EOMONTH(Assumptions!$P$9, 0), 0, -IF(SUM(AT92:AT93)&gt;0, SUM(AT92:AT93)*Assumptions!$P$30, 0))</f>
        <v>-16.420787878469859</v>
      </c>
      <c r="AU94" s="78">
        <f ca="1">IF(AU$2=EOMONTH(Assumptions!$P$9, 0), 0, -IF(SUM(AU92:AU93)&gt;0, SUM(AU92:AU93)*Assumptions!$P$30, 0))</f>
        <v>-17.01892688079867</v>
      </c>
      <c r="AV94" s="78">
        <f ca="1">IF(AV$2=EOMONTH(Assumptions!$P$9, 0), 0, -IF(SUM(AV92:AV93)&gt;0, SUM(AV92:AV93)*Assumptions!$P$30, 0))</f>
        <v>-16.467743150151268</v>
      </c>
      <c r="AW94" s="78">
        <f ca="1">IF(AW$2=EOMONTH(Assumptions!$P$9, 0), 0, -IF(SUM(AW92:AW93)&gt;0, SUM(AW92:AW93)*Assumptions!$P$30, 0))</f>
        <v>-17.050028921470044</v>
      </c>
      <c r="AX94" s="78">
        <f ca="1">IF(AX$2=EOMONTH(Assumptions!$P$9, 0), 0, -IF(SUM(AX92:AX93)&gt;0, SUM(AX92:AX93)*Assumptions!$P$30, 0))</f>
        <v>-17.05705437187337</v>
      </c>
      <c r="AY94" s="78">
        <f ca="1">IF(AY$2=EOMONTH(Assumptions!$P$9, 0), 0, -IF(SUM(AY92:AY93)&gt;0, SUM(AY92:AY93)*Assumptions!$P$30, 0))</f>
        <v>-16.493991845081343</v>
      </c>
      <c r="AZ94" s="78">
        <f ca="1">IF(AZ$2=EOMONTH(Assumptions!$P$9, 0), 0, -IF(SUM(AZ92:AZ93)&gt;0, SUM(AZ92:AZ93)*Assumptions!$P$30, 0))</f>
        <v>0</v>
      </c>
      <c r="BA94" s="78">
        <f ca="1">IF(BA$2=EOMONTH(Assumptions!$P$9, 0), 0, -IF(SUM(BA92:BA93)&gt;0, SUM(BA92:BA93)*Assumptions!$P$30, 0))</f>
        <v>-16.448429005483881</v>
      </c>
      <c r="BB94" s="78">
        <f ca="1">IF(BB$2=EOMONTH(Assumptions!$P$9, 0), 0, -IF(SUM(BB92:BB93)&gt;0, SUM(BB92:BB93)*Assumptions!$P$30, 0))</f>
        <v>-17.004877349965319</v>
      </c>
      <c r="BC94" s="78">
        <f ca="1">IF(BC$2=EOMONTH(Assumptions!$P$9, 0), 0, -IF(SUM(BC92:BC93)&gt;0, SUM(BC92:BC93)*Assumptions!$P$30, 0))</f>
        <v>-16.995492520139145</v>
      </c>
      <c r="BD94" s="78">
        <f ca="1">IF(BD$2=EOMONTH(Assumptions!$P$9, 0), 0, -IF(SUM(BD92:BD93)&gt;0, SUM(BD92:BD93)*Assumptions!$P$30, 0))</f>
        <v>-15.310481273333593</v>
      </c>
      <c r="BE94" s="78">
        <f ca="1">IF(BE$2=EOMONTH(Assumptions!$P$9, 0), 0, -IF(SUM(BE92:BE93)&gt;0, SUM(BE92:BE93)*Assumptions!$P$30, 0))</f>
        <v>-16.969803911977888</v>
      </c>
      <c r="BF94" s="78">
        <f ca="1">IF(BF$2=EOMONTH(Assumptions!$P$9, 0), 0, -IF(SUM(BF92:BF93)&gt;0, SUM(BF92:BF93)*Assumptions!$P$30, 0))</f>
        <v>-16.39346446302719</v>
      </c>
      <c r="BG94" s="78">
        <f ca="1">IF(BG$2=EOMONTH(Assumptions!$P$9, 0), 0, -IF(SUM(BG92:BG93)&gt;0, SUM(BG92:BG93)*Assumptions!$P$30, 0))</f>
        <v>-16.926350086844931</v>
      </c>
      <c r="BH94" s="78">
        <f ca="1">IF(BH$2=EOMONTH(Assumptions!$P$9, 0), 0, -IF(SUM(BH92:BH93)&gt;0, SUM(BH92:BH93)*Assumptions!$P$30, 0))</f>
        <v>-16.351312246371489</v>
      </c>
      <c r="BI94" s="78">
        <f ca="1">IF(BI$2=EOMONTH(Assumptions!$P$9, 0), 0, -IF(SUM(BI92:BI93)&gt;0, SUM(BI92:BI93)*Assumptions!$P$30, 0))</f>
        <v>-16.876688706341056</v>
      </c>
      <c r="BJ94" s="78">
        <f ca="1">IF(BJ$2=EOMONTH(Assumptions!$P$9, 0), 0, -IF(SUM(BJ92:BJ93)&gt;0, SUM(BJ92:BJ93)*Assumptions!$P$30, 0))</f>
        <v>-16.84888454345829</v>
      </c>
      <c r="BK94" s="78">
        <f ca="1">IF(BK$2=EOMONTH(Assumptions!$P$9, 0), 0, -IF(SUM(BK92:BK93)&gt;0, SUM(BK92:BK93)*Assumptions!$P$30, 0))</f>
        <v>-16.272642806290726</v>
      </c>
      <c r="BL94" s="78">
        <f ca="1">IF(BL$2=EOMONTH(Assumptions!$P$9, 0), 0, -IF(SUM(BL92:BL93)&gt;0, SUM(BL92:BL93)*Assumptions!$P$30, 0))</f>
        <v>0</v>
      </c>
      <c r="BM94" s="78">
        <f ca="1">IF(BM$2=EOMONTH(Assumptions!$P$9, 0), 0, -IF(SUM(BM92:BM93)&gt;0, SUM(BM92:BM93)*Assumptions!$P$30, 0))</f>
        <v>-16.74413812376779</v>
      </c>
      <c r="BN94" s="78">
        <f ca="1">IF(BN$2=EOMONTH(Assumptions!$P$9, 0), 0, -IF(SUM(BN92:BN93)&gt;0, SUM(BN92:BN93)*Assumptions!$P$30, 0))</f>
        <v>-17.248711274404609</v>
      </c>
      <c r="BO94" s="78">
        <f ca="1">IF(BO$2=EOMONTH(Assumptions!$P$9, 0), 0, -IF(SUM(BO92:BO93)&gt;0, SUM(BO92:BO93)*Assumptions!$P$30, 0))</f>
        <v>-17.208148575409606</v>
      </c>
      <c r="BP94" s="78">
        <f ca="1">IF(BP$2=EOMONTH(Assumptions!$P$9, 0), 0, -IF(SUM(BP92:BP93)&gt;0, SUM(BP92:BP93)*Assumptions!$P$30, 0))</f>
        <v>-16.25004395895817</v>
      </c>
      <c r="BQ94" s="78">
        <f ca="1">IF(BQ$2=EOMONTH(Assumptions!$P$9, 0), 0, -IF(SUM(BQ92:BQ93)&gt;0, SUM(BQ92:BQ93)*Assumptions!$P$30, 0))</f>
        <v>-17.273375471627688</v>
      </c>
      <c r="BR94" s="78">
        <f ca="1">IF(BR$2=EOMONTH(Assumptions!$P$9, 0), 0, -IF(SUM(BR92:BR93)&gt;0, SUM(BR92:BR93)*Assumptions!$P$30, 0))</f>
        <v>-16.677896776343552</v>
      </c>
      <c r="BS94" s="78">
        <f ca="1">IF(BS$2=EOMONTH(Assumptions!$P$9, 0), 0, -IF(SUM(BS92:BS93)&gt;0, SUM(BS92:BS93)*Assumptions!$P$30, 0))</f>
        <v>-17.157592088599284</v>
      </c>
      <c r="BT94" s="78">
        <f ca="1">IF(BT$2=EOMONTH(Assumptions!$P$9, 0), 0, -IF(SUM(BT92:BT93)&gt;0, SUM(BT92:BT93)*Assumptions!$P$30, 0))</f>
        <v>-16.567217095110802</v>
      </c>
      <c r="BU94" s="78">
        <f ca="1">IF(BU$2=EOMONTH(Assumptions!$P$9, 0), 0, -IF(SUM(BU92:BU93)&gt;0, SUM(BU92:BU93)*Assumptions!$P$30, 0))</f>
        <v>-17.044487437882623</v>
      </c>
      <c r="BV94" s="78">
        <f ca="1">IF(BV$2=EOMONTH(Assumptions!$P$9, 0), 0, -IF(SUM(BV92:BV93)&gt;0, SUM(BV92:BV93)*Assumptions!$P$30, 0))</f>
        <v>-16.988349446937818</v>
      </c>
      <c r="BW94" s="78">
        <f ca="1">IF(BW$2=EOMONTH(Assumptions!$P$9, 0), 0, -IF(SUM(BW92:BW93)&gt;0, SUM(BW92:BW93)*Assumptions!$P$30, 0))</f>
        <v>-16.403257883568266</v>
      </c>
      <c r="BX94" s="78">
        <f ca="1">IF(BX$2=EOMONTH(Assumptions!$P$9, 0), 0, -IF(SUM(BX92:BX93)&gt;0, SUM(BX92:BX93)*Assumptions!$P$30, 0))</f>
        <v>0</v>
      </c>
      <c r="BY94" s="78">
        <f ca="1">IF(BY$2=EOMONTH(Assumptions!$P$9, 0), 0, -IF(SUM(BY92:BY93)&gt;0, SUM(BY92:BY93)*Assumptions!$P$30, 0))</f>
        <v>-16.310021429200173</v>
      </c>
      <c r="BZ94" s="78">
        <f ca="1">IF(BZ$2=EOMONTH(Assumptions!$P$9, 0), 0, -IF(SUM(BZ92:BZ93)&gt;0, SUM(BZ92:BZ93)*Assumptions!$P$30, 0))</f>
        <v>-16.780942314472494</v>
      </c>
      <c r="CA94" s="78">
        <f ca="1">IF(CA$2=EOMONTH(Assumptions!$P$9, 0), 0, -IF(SUM(CA92:CA93)&gt;0, SUM(CA92:CA93)*Assumptions!$P$30, 0))</f>
        <v>-16.725859081315079</v>
      </c>
      <c r="CB94" s="78">
        <f ca="1">IF(CB$2=EOMONTH(Assumptions!$P$9, 0), 0, -IF(SUM(CB92:CB93)&gt;0, SUM(CB92:CB93)*Assumptions!$P$30, 0))</f>
        <v>-15.091308039126103</v>
      </c>
      <c r="CC94" s="78">
        <f ca="1">IF(CC$2=EOMONTH(Assumptions!$P$9, 0), 0, -IF(SUM(CC92:CC93)&gt;0, SUM(CC92:CC93)*Assumptions!$P$30, 0))</f>
        <v>-16.603792645487932</v>
      </c>
      <c r="CD94" s="78">
        <f ca="1">IF(CD$2=EOMONTH(Assumptions!$P$9, 0), 0, -IF(SUM(CD92:CD93)&gt;0, SUM(CD92:CD93)*Assumptions!$P$30, 0))</f>
        <v>-16.028030267672211</v>
      </c>
      <c r="CE94" s="78">
        <f ca="1">IF(CE$2=EOMONTH(Assumptions!$P$9, 0), 0, -IF(SUM(CE92:CE93)&gt;0, SUM(CE92:CE93)*Assumptions!$P$30, 0))</f>
        <v>-16.492369387214499</v>
      </c>
      <c r="CF94" s="78">
        <f ca="1">IF(CF$2=EOMONTH(Assumptions!$P$9, 0), 0, -IF(SUM(CF92:CF93)&gt;0, SUM(CF92:CF93)*Assumptions!$P$30, 0))</f>
        <v>-15.923051292260562</v>
      </c>
      <c r="CG94" s="78">
        <f ca="1">IF(CG$2=EOMONTH(Assumptions!$P$9, 0), 0, -IF(SUM(CG92:CG93)&gt;0, SUM(CG92:CG93)*Assumptions!$P$30, 0))</f>
        <v>-16.384958242044807</v>
      </c>
      <c r="CH94" s="78">
        <f ca="1">IF(CH$2=EOMONTH(Assumptions!$P$9, 0), 0, -IF(SUM(CH92:CH93)&gt;0, SUM(CH92:CH93)*Assumptions!$P$30, 0))</f>
        <v>-16.331613414110418</v>
      </c>
      <c r="CI94" s="78">
        <f ca="1">IF(CI$2=EOMONTH(Assumptions!$P$9, 0), 0, -IF(SUM(CI92:CI93)&gt;0, SUM(CI92:CI93)*Assumptions!$P$30, 0))</f>
        <v>-15.767374096199513</v>
      </c>
      <c r="CJ94" s="78">
        <f ca="1">IF(CJ$2=EOMONTH(Assumptions!$P$9, 0), 0, -IF(SUM(CJ92:CJ93)&gt;0, SUM(CJ92:CJ93)*Assumptions!$P$30, 0))</f>
        <v>0</v>
      </c>
      <c r="CK94" s="78">
        <f ca="1">IF(CK$2=EOMONTH(Assumptions!$P$9, 0), 0, -IF(SUM(CK92:CK93)&gt;0, SUM(CK92:CK93)*Assumptions!$P$30, 0))</f>
        <v>-15.679486851085096</v>
      </c>
      <c r="CL94" s="78">
        <f ca="1">IF(CL$2=EOMONTH(Assumptions!$P$9, 0), 0, -IF(SUM(CL92:CL93)&gt;0, SUM(CL92:CL93)*Assumptions!$P$30, 0))</f>
        <v>-16.135035993891574</v>
      </c>
      <c r="CM94" s="78">
        <f ca="1">IF(CM$2=EOMONTH(Assumptions!$P$9, 0), 0, -IF(SUM(CM92:CM93)&gt;0, SUM(CM92:CM93)*Assumptions!$P$30, 0))</f>
        <v>-16.082577412164778</v>
      </c>
      <c r="CN94" s="78">
        <f ca="1">IF(CN$2=EOMONTH(Assumptions!$P$9, 0), 0, -IF(SUM(CN92:CN93)&gt;0, SUM(CN92:CN93)*Assumptions!$P$30, 0))</f>
        <v>-14.518593137336389</v>
      </c>
      <c r="CO94" s="78">
        <f ca="1">IF(CO$2=EOMONTH(Assumptions!$P$9, 0), 0, -IF(SUM(CO92:CO93)&gt;0, SUM(CO92:CO93)*Assumptions!$P$30, 0))</f>
        <v>-15.981300550449077</v>
      </c>
      <c r="CP94" s="78">
        <f ca="1">IF(CP$2=EOMONTH(Assumptions!$P$9, 0), 0, -IF(SUM(CP92:CP93)&gt;0, SUM(CP92:CP93)*Assumptions!$P$30, 0))</f>
        <v>-15.425501020411026</v>
      </c>
      <c r="CQ94" s="78">
        <f ca="1">IF(CQ$2=EOMONTH(Assumptions!$P$9, 0), 0, -IF(SUM(CQ92:CQ93)&gt;0, SUM(CQ92:CQ93)*Assumptions!$P$30, 0))</f>
        <v>-15.874984248296446</v>
      </c>
      <c r="CR94" s="78">
        <f ca="1">IF(CR$2=EOMONTH(Assumptions!$P$9, 0), 0, -IF(SUM(CR92:CR93)&gt;0, SUM(CR92:CR93)*Assumptions!$P$30, 0))</f>
        <v>-15.325437603159731</v>
      </c>
      <c r="CS94" s="78">
        <f ca="1">IF(CS$2=EOMONTH(Assumptions!$P$9, 0), 0, -IF(SUM(CS92:CS93)&gt;0, SUM(CS92:CS93)*Assumptions!$P$30, 0))</f>
        <v>-15.772493999400083</v>
      </c>
      <c r="CT94" s="78">
        <f ca="1">IF(CT$2=EOMONTH(Assumptions!$P$9, 0), 0, -IF(SUM(CT92:CT93)&gt;0, SUM(CT92:CT93)*Assumptions!$P$30, 0))</f>
        <v>-15.721566197997843</v>
      </c>
      <c r="CU94" s="78">
        <f ca="1">IF(CU$2=EOMONTH(Assumptions!$P$9, 0), 0, -IF(SUM(CU92:CU93)&gt;0, SUM(CU92:CU93)*Assumptions!$P$30, 0))</f>
        <v>-15.176915847653829</v>
      </c>
      <c r="CV94" s="78">
        <f ca="1">IF(CV$2=EOMONTH(Assumptions!$P$9, 0), 0, -IF(SUM(CV92:CV93)&gt;0, SUM(CV92:CV93)*Assumptions!$P$30, 0))</f>
        <v>0</v>
      </c>
      <c r="CW94" s="78">
        <f ca="1">IF(CW$2=EOMONTH(Assumptions!$P$9, 0), 0, -IF(SUM(CW92:CW93)&gt;0, SUM(CW92:CW93)*Assumptions!$P$30, 0))</f>
        <v>-15.093659422325439</v>
      </c>
      <c r="CX94" s="78">
        <f ca="1">IF(CX$2=EOMONTH(Assumptions!$P$9, 0), 0, -IF(SUM(CX92:CX93)&gt;0, SUM(CX92:CX93)*Assumptions!$P$30, 0))</f>
        <v>-15.534378883968879</v>
      </c>
      <c r="CY94" s="78">
        <f ca="1">IF(CY$2=EOMONTH(Assumptions!$P$9, 0), 0, -IF(SUM(CY92:CY93)&gt;0, SUM(CY92:CY93)*Assumptions!$P$30, 0))</f>
        <v>-15.484200699128213</v>
      </c>
      <c r="CZ94" s="78">
        <f ca="1">IF(CZ$2=EOMONTH(Assumptions!$P$9, 0), 0, -IF(SUM(CZ92:CZ93)&gt;0, SUM(CZ92:CZ93)*Assumptions!$P$30, 0))</f>
        <v>-13.973594845548277</v>
      </c>
      <c r="DA94" s="78">
        <f ca="1">IF(DA$2=EOMONTH(Assumptions!$P$9, 0), 0, -IF(SUM(DA92:DA93)&gt;0, SUM(DA92:DA93)*Assumptions!$P$30, 0))</f>
        <v>-15.387342063548344</v>
      </c>
      <c r="DB94" s="78">
        <f ca="1">IF(DB$2=EOMONTH(Assumptions!$P$9, 0), 0, -IF(SUM(DB92:DB93)&gt;0, SUM(DB92:DB93)*Assumptions!$P$30, 0))</f>
        <v>-14.850789880886857</v>
      </c>
      <c r="DC94" s="78">
        <f ca="1">IF(DC$2=EOMONTH(Assumptions!$P$9, 0), 0, -IF(SUM(DC92:DC93)&gt;0, SUM(DC92:DC93)*Assumptions!$P$30, 0))</f>
        <v>-15.285474186744322</v>
      </c>
      <c r="DD94" s="78">
        <f ca="1">IF(DD$2=EOMONTH(Assumptions!$P$9, 0), 0, -IF(SUM(DD92:DD93)&gt;0, SUM(DD92:DD93)*Assumptions!$P$30, 0))</f>
        <v>-14.754998007503017</v>
      </c>
      <c r="DE94" s="78">
        <f ca="1">IF(DE$2=EOMONTH(Assumptions!$P$9, 0), 0, -IF(SUM(DE92:DE93)&gt;0, SUM(DE92:DE93)*Assumptions!$P$30, 0))</f>
        <v>-15.187270326587328</v>
      </c>
      <c r="DF94" s="78">
        <f ca="1">IF(DF$2=EOMONTH(Assumptions!$P$9, 0), 0, -IF(SUM(DF92:DF93)&gt;0, SUM(DF92:DF93)*Assumptions!$P$30, 0))</f>
        <v>-15.138450436884895</v>
      </c>
      <c r="DG94" s="78">
        <f ca="1">IF(DG$2=EOMONTH(Assumptions!$P$9, 0), 0, -IF(SUM(DG92:DG93)&gt;0, SUM(DG92:DG93)*Assumptions!$P$30, 0))</f>
        <v>-14.612706609738792</v>
      </c>
      <c r="DH94" s="78">
        <f ca="1">IF(DH$2=EOMONTH(Assumptions!$P$9, 0), 0, -IF(SUM(DH92:DH93)&gt;0, SUM(DH92:DH93)*Assumptions!$P$30, 0))</f>
        <v>0</v>
      </c>
      <c r="DI94" s="78">
        <f ca="1">IF(DI$2=EOMONTH(Assumptions!$P$9, 0), 0, -IF(SUM(DI92:DI93)&gt;0, SUM(DI92:DI93)*Assumptions!$P$30, 0))</f>
        <v>-14.533490424742775</v>
      </c>
      <c r="DJ94" s="78">
        <f ca="1">IF(DJ$2=EOMONTH(Assumptions!$P$9, 0), 0, -IF(SUM(DJ92:DJ93)&gt;0, SUM(DJ92:DJ93)*Assumptions!$P$30, 0))</f>
        <v>-14.959468750545071</v>
      </c>
      <c r="DK94" s="78">
        <f ca="1">IF(DK$2=EOMONTH(Assumptions!$P$9, 0), 0, -IF(SUM(DK92:DK93)&gt;0, SUM(DK92:DK93)*Assumptions!$P$30, 0))</f>
        <v>-14.911287367682599</v>
      </c>
      <c r="DL94" s="78">
        <f ca="1">IF(DL$2=EOMONTH(Assumptions!$P$9, 0), 0, -IF(SUM(DL92:DL93)&gt;0, SUM(DL92:DL93)*Assumptions!$P$30, 0))</f>
        <v>-13.937717411897308</v>
      </c>
      <c r="DM94" s="78">
        <f ca="1">IF(DM$2=EOMONTH(Assumptions!$P$9, 0), 0, -IF(SUM(DM92:DM93)&gt;0, SUM(DM92:DM93)*Assumptions!$P$30, 0))</f>
        <v>-14.832758814764663</v>
      </c>
      <c r="DN94" s="78">
        <f ca="1">IF(DN$2=EOMONTH(Assumptions!$P$9, 0), 0, -IF(SUM(DN92:DN93)&gt;0, SUM(DN92:DN93)*Assumptions!$P$30, 0))</f>
        <v>-14.315719468575267</v>
      </c>
      <c r="DO94" s="78">
        <f ca="1">IF(DO$2=EOMONTH(Assumptions!$P$9, 0), 0, -IF(SUM(DO92:DO93)&gt;0, SUM(DO92:DO93)*Assumptions!$P$30, 0))</f>
        <v>-14.736230714637827</v>
      </c>
      <c r="DP94" s="78">
        <f ca="1">IF(DP$2=EOMONTH(Assumptions!$P$9, 0), 0, -IF(SUM(DP92:DP93)&gt;0, SUM(DP92:DP93)*Assumptions!$P$30, 0))</f>
        <v>-14.223685385264696</v>
      </c>
      <c r="DQ94" s="78">
        <f ca="1">IF(DQ$2=EOMONTH(Assumptions!$P$9, 0), 0, -IF(SUM(DQ92:DQ93)&gt;0, SUM(DQ92:DQ93)*Assumptions!$P$30, 0))</f>
        <v>-14.64180717521225</v>
      </c>
      <c r="DR94" s="78">
        <f ca="1">IF(DR$2=EOMONTH(Assumptions!$P$9, 0), 0, -IF(SUM(DR92:DR93)&gt;0, SUM(DR92:DR93)*Assumptions!$P$30, 0))</f>
        <v>-14.594848698170068</v>
      </c>
      <c r="DS94" s="78">
        <f ca="1">IF(DS$2=EOMONTH(Assumptions!$P$9, 0), 0, -IF(SUM(DS92:DS93)&gt;0, SUM(DS92:DS93)*Assumptions!$P$30, 0))</f>
        <v>-14.086886580730562</v>
      </c>
      <c r="DT94" s="78">
        <f ca="1">IF(DT$2=EOMONTH(Assumptions!$P$9, 0), 0, -IF(SUM(DT92:DT93)&gt;0, SUM(DT92:DT93)*Assumptions!$P$30, 0))</f>
        <v>0</v>
      </c>
      <c r="DU94" s="78">
        <f ca="1">IF(DU$2=EOMONTH(Assumptions!$P$9, 0), 0, -IF(SUM(DU92:DU93)&gt;0, SUM(DU92:DU93)*Assumptions!$P$30, 0))</f>
        <v>-14.011239783678475</v>
      </c>
      <c r="DV94" s="78">
        <f ca="1">IF(DV$2=EOMONTH(Assumptions!$P$9, 0), 0, -IF(SUM(DV92:DV93)&gt;0, SUM(DV92:DV93)*Assumptions!$P$30, 0))</f>
        <v>-14.423128386449301</v>
      </c>
      <c r="DW94" s="78">
        <f ca="1">IF(DW$2=EOMONTH(Assumptions!$P$9, 0), 0, -IF(SUM(DW92:DW93)&gt;0, SUM(DW92:DW93)*Assumptions!$P$30, 0))</f>
        <v>-14.376717801602361</v>
      </c>
      <c r="DX94" s="78">
        <f ca="1">IF(DX$2=EOMONTH(Assumptions!$P$9, 0), 0, -IF(SUM(DX92:DX93)&gt;0, SUM(DX92:DX93)*Assumptions!$P$30, 0))</f>
        <v>-12.952808080600335</v>
      </c>
      <c r="DY94" s="78">
        <f ca="1">IF(DY$2=EOMONTH(Assumptions!$P$9, 0), 0, -IF(SUM(DY92:DY93)&gt;0, SUM(DY92:DY93)*Assumptions!$P$30, 0))</f>
        <v>-14.271213011002136</v>
      </c>
      <c r="DZ94" s="78">
        <f ca="1">IF(DZ$2=EOMONTH(Assumptions!$P$9, 0), 0, -IF(SUM(DZ92:DZ93)&gt;0, SUM(DZ92:DZ93)*Assumptions!$P$30, 0))</f>
        <v>-13.771281930844602</v>
      </c>
      <c r="EA94" s="78">
        <f ca="1">IF(EA$2=EOMONTH(Assumptions!$P$9, 0), 0, -IF(SUM(EA92:EA93)&gt;0, SUM(EA92:EA93)*Assumptions!$P$30, 0))</f>
        <v>-14.176733043699151</v>
      </c>
      <c r="EB94" s="78">
        <f ca="1">IF(EB$2=EOMONTH(Assumptions!$P$9, 0), 0, -IF(SUM(EB92:EB93)&gt;0, SUM(EB92:EB93)*Assumptions!$P$30, 0))</f>
        <v>-13.6825589331701</v>
      </c>
      <c r="EC94" s="78">
        <f ca="1">IF(EC$2=EOMONTH(Assumptions!$P$9, 0), 0, -IF(SUM(EC92:EC93)&gt;0, SUM(EC92:EC93)*Assumptions!$P$30, 0))</f>
        <v>-14.085648054736982</v>
      </c>
      <c r="ED94" s="78">
        <f ca="1">IF(ED$2=EOMONTH(Assumptions!$P$9, 0), 0, -IF(SUM(ED92:ED93)&gt;0, SUM(ED92:ED93)*Assumptions!$P$30, 0))</f>
        <v>-14.040335314843944</v>
      </c>
      <c r="EE94" s="78">
        <f ca="1">IF(EE$2=EOMONTH(Assumptions!$P$9, 0), 0, -IF(SUM(EE92:EE93)&gt;0, SUM(EE92:EE93)*Assumptions!$P$30, 0))</f>
        <v>-13.550608869423929</v>
      </c>
      <c r="EF94" s="78">
        <f ca="1">IF(EF$2=EOMONTH(Assumptions!$P$9, 0), 0, -IF(SUM(EF92:EF93)&gt;0, SUM(EF92:EF93)*Assumptions!$P$30, 0))</f>
        <v>0</v>
      </c>
      <c r="EG94" s="78">
        <f ca="1">IF(EG$2=EOMONTH(Assumptions!$P$9, 0), 0, -IF(SUM(EG92:EG93)&gt;0, SUM(EG92:EG93)*Assumptions!$P$30, 0))</f>
        <v>-13.47811895844605</v>
      </c>
      <c r="EH94" s="78">
        <f ca="1">IF(EH$2=EOMONTH(Assumptions!$P$9, 0), 0, -IF(SUM(EH92:EH93)&gt;0, SUM(EH92:EH93)*Assumptions!$P$30, 0))</f>
        <v>-13.875046947326718</v>
      </c>
      <c r="EI94" s="78">
        <f ca="1">IF(EI$2=EOMONTH(Assumptions!$P$9, 0), 0, -IF(SUM(EI92:EI93)&gt;0, SUM(EI92:EI93)*Assumptions!$P$30, 0))</f>
        <v>-13.830207819514355</v>
      </c>
      <c r="EJ94" s="78">
        <f ca="1">IF(EJ$2=EOMONTH(Assumptions!$P$9, 0), 0, -IF(SUM(EJ92:EJ93)&gt;0, SUM(EJ92:EJ93)*Assumptions!$P$30, 0))</f>
        <v>-12.471625322964659</v>
      </c>
      <c r="EK94" s="78">
        <f ca="1">IF(EK$2=EOMONTH(Assumptions!$P$9, 0), 0, -IF(SUM(EK92:EK93)&gt;0, SUM(EK92:EK93)*Assumptions!$P$30, 0))</f>
        <v>-13.743684582884235</v>
      </c>
      <c r="EL94" s="78">
        <f ca="1">IF(EL$2=EOMONTH(Assumptions!$P$9, 0), 0, -IF(SUM(EL92:EL93)&gt;0, SUM(EL92:EL93)*Assumptions!$P$30, 0))</f>
        <v>0</v>
      </c>
      <c r="EM94" s="78">
        <f ca="1">IF(EM$2=EOMONTH(Assumptions!$P$9, 0), 0, -IF(SUM(EM92:EM93)&gt;0, SUM(EM92:EM93)*Assumptions!$P$30, 0))</f>
        <v>0</v>
      </c>
      <c r="EN94" s="78">
        <f ca="1">IF(EN$2=EOMONTH(Assumptions!$P$9, 0), 0, -IF(SUM(EN92:EN93)&gt;0, SUM(EN92:EN93)*Assumptions!$P$30, 0))</f>
        <v>0</v>
      </c>
      <c r="EO94" s="78">
        <f ca="1">IF(EO$2=EOMONTH(Assumptions!$P$9, 0), 0, -IF(SUM(EO92:EO93)&gt;0, SUM(EO92:EO93)*Assumptions!$P$30, 0))</f>
        <v>0</v>
      </c>
      <c r="EP94" s="78">
        <f ca="1">IF(EP$2=EOMONTH(Assumptions!$P$9, 0), 0, -IF(SUM(EP92:EP93)&gt;0, SUM(EP92:EP93)*Assumptions!$P$30, 0))</f>
        <v>0</v>
      </c>
      <c r="EQ94" s="78">
        <f ca="1">IF(EQ$2=EOMONTH(Assumptions!$P$9, 0), 0, -IF(SUM(EQ92:EQ93)&gt;0, SUM(EQ92:EQ93)*Assumptions!$P$30, 0))</f>
        <v>0</v>
      </c>
      <c r="ER94" s="78">
        <f ca="1">IF(ER$2=EOMONTH(Assumptions!$P$9, 0), 0, -IF(SUM(ER92:ER93)&gt;0, SUM(ER92:ER93)*Assumptions!$P$30, 0))</f>
        <v>0</v>
      </c>
      <c r="ES94" s="78">
        <f ca="1">IF(ES$2=EOMONTH(Assumptions!$P$9, 0), 0, -IF(SUM(ES92:ES93)&gt;0, SUM(ES92:ES93)*Assumptions!$P$30, 0))</f>
        <v>0</v>
      </c>
      <c r="ET94" s="78">
        <f ca="1">IF(ET$2=EOMONTH(Assumptions!$P$9, 0), 0, -IF(SUM(ET92:ET93)&gt;0, SUM(ET92:ET93)*Assumptions!$P$30, 0))</f>
        <v>0</v>
      </c>
      <c r="EU94" s="78">
        <f ca="1">IF(EU$2=EOMONTH(Assumptions!$P$9, 0), 0, -IF(SUM(EU92:EU93)&gt;0, SUM(EU92:EU93)*Assumptions!$P$30, 0))</f>
        <v>0</v>
      </c>
      <c r="EV94" s="78">
        <f ca="1">IF(EV$2=EOMONTH(Assumptions!$P$9, 0), 0, -IF(SUM(EV92:EV93)&gt;0, SUM(EV92:EV93)*Assumptions!$P$30, 0))</f>
        <v>0</v>
      </c>
      <c r="EW94" s="78">
        <f ca="1">IF(EW$2=EOMONTH(Assumptions!$P$9, 0), 0, -IF(SUM(EW92:EW93)&gt;0, SUM(EW92:EW93)*Assumptions!$P$30, 0))</f>
        <v>0</v>
      </c>
      <c r="EX94" s="78">
        <f ca="1">IF(EX$2=EOMONTH(Assumptions!$P$9, 0), 0, -IF(SUM(EX92:EX93)&gt;0, SUM(EX92:EX93)*Assumptions!$P$30, 0))</f>
        <v>0</v>
      </c>
      <c r="EY94" s="78">
        <f ca="1">IF(EY$2=EOMONTH(Assumptions!$P$9, 0), 0, -IF(SUM(EY92:EY93)&gt;0, SUM(EY92:EY93)*Assumptions!$P$30, 0))</f>
        <v>0</v>
      </c>
      <c r="EZ94" s="78">
        <f ca="1">IF(EZ$2=EOMONTH(Assumptions!$P$9, 0), 0, -IF(SUM(EZ92:EZ93)&gt;0, SUM(EZ92:EZ93)*Assumptions!$P$30, 0))</f>
        <v>0</v>
      </c>
      <c r="FA94" s="78">
        <f ca="1">IF(FA$2=EOMONTH(Assumptions!$P$9, 0), 0, -IF(SUM(FA92:FA93)&gt;0, SUM(FA92:FA93)*Assumptions!$P$30, 0))</f>
        <v>0</v>
      </c>
      <c r="FB94" s="78">
        <f ca="1">IF(FB$2=EOMONTH(Assumptions!$P$9, 0), 0, -IF(SUM(FB92:FB93)&gt;0, SUM(FB92:FB93)*Assumptions!$P$30, 0))</f>
        <v>0</v>
      </c>
      <c r="FC94" s="78">
        <f ca="1">IF(FC$2=EOMONTH(Assumptions!$P$9, 0), 0, -IF(SUM(FC92:FC93)&gt;0, SUM(FC92:FC93)*Assumptions!$P$30, 0))</f>
        <v>0</v>
      </c>
      <c r="FD94" s="78">
        <f ca="1">IF(FD$2=EOMONTH(Assumptions!$P$9, 0), 0, -IF(SUM(FD92:FD93)&gt;0, SUM(FD92:FD93)*Assumptions!$P$30, 0))</f>
        <v>0</v>
      </c>
      <c r="FE94" s="78">
        <f ca="1">IF(FE$2=EOMONTH(Assumptions!$P$9, 0), 0, -IF(SUM(FE92:FE93)&gt;0, SUM(FE92:FE93)*Assumptions!$P$30, 0))</f>
        <v>0</v>
      </c>
      <c r="FF94" s="78">
        <f ca="1">IF(FF$2=EOMONTH(Assumptions!$P$9, 0), 0, -IF(SUM(FF92:FF93)&gt;0, SUM(FF92:FF93)*Assumptions!$P$30, 0))</f>
        <v>0</v>
      </c>
      <c r="FG94" s="78">
        <f ca="1">IF(FG$2=EOMONTH(Assumptions!$P$9, 0), 0, -IF(SUM(FG92:FG93)&gt;0, SUM(FG92:FG93)*Assumptions!$P$30, 0))</f>
        <v>0</v>
      </c>
      <c r="FH94" s="78">
        <f ca="1">IF(FH$2=EOMONTH(Assumptions!$P$9, 0), 0, -IF(SUM(FH92:FH93)&gt;0, SUM(FH92:FH93)*Assumptions!$P$30, 0))</f>
        <v>0</v>
      </c>
      <c r="FI94" s="78">
        <f ca="1">IF(FI$2=EOMONTH(Assumptions!$P$9, 0), 0, -IF(SUM(FI92:FI93)&gt;0, SUM(FI92:FI93)*Assumptions!$P$30, 0))</f>
        <v>0</v>
      </c>
      <c r="FJ94" s="78">
        <f ca="1">IF(FJ$2=EOMONTH(Assumptions!$P$9, 0), 0, -IF(SUM(FJ92:FJ93)&gt;0, SUM(FJ92:FJ93)*Assumptions!$P$30, 0))</f>
        <v>0</v>
      </c>
      <c r="FK94" s="78">
        <f ca="1">IF(FK$2=EOMONTH(Assumptions!$P$9, 0), 0, -IF(SUM(FK92:FK93)&gt;0, SUM(FK92:FK93)*Assumptions!$P$30, 0))</f>
        <v>0</v>
      </c>
      <c r="FL94" s="78">
        <f ca="1">IF(FL$2=EOMONTH(Assumptions!$P$9, 0), 0, -IF(SUM(FL92:FL93)&gt;0, SUM(FL92:FL93)*Assumptions!$P$30, 0))</f>
        <v>0</v>
      </c>
      <c r="FM94" s="78">
        <f ca="1">IF(FM$2=EOMONTH(Assumptions!$P$9, 0), 0, -IF(SUM(FM92:FM93)&gt;0, SUM(FM92:FM93)*Assumptions!$P$30, 0))</f>
        <v>0</v>
      </c>
      <c r="FN94" s="78">
        <f ca="1">IF(FN$2=EOMONTH(Assumptions!$P$9, 0), 0, -IF(SUM(FN92:FN93)&gt;0, SUM(FN92:FN93)*Assumptions!$P$30, 0))</f>
        <v>0</v>
      </c>
      <c r="FO94" s="78">
        <f ca="1">IF(FO$2=EOMONTH(Assumptions!$P$9, 0), 0, -IF(SUM(FO92:FO93)&gt;0, SUM(FO92:FO93)*Assumptions!$P$30, 0))</f>
        <v>0</v>
      </c>
      <c r="FP94" s="78">
        <f ca="1">IF(FP$2=EOMONTH(Assumptions!$P$9, 0), 0, -IF(SUM(FP92:FP93)&gt;0, SUM(FP92:FP93)*Assumptions!$P$30, 0))</f>
        <v>0</v>
      </c>
      <c r="FQ94" s="78">
        <f ca="1">IF(FQ$2=EOMONTH(Assumptions!$P$9, 0), 0, -IF(SUM(FQ92:FQ93)&gt;0, SUM(FQ92:FQ93)*Assumptions!$P$30, 0))</f>
        <v>0</v>
      </c>
      <c r="FR94" s="78">
        <f ca="1">IF(FR$2=EOMONTH(Assumptions!$P$9, 0), 0, -IF(SUM(FR92:FR93)&gt;0, SUM(FR92:FR93)*Assumptions!$P$30, 0))</f>
        <v>0</v>
      </c>
      <c r="FS94" s="78">
        <f ca="1">IF(FS$2=EOMONTH(Assumptions!$P$9, 0), 0, -IF(SUM(FS92:FS93)&gt;0, SUM(FS92:FS93)*Assumptions!$P$30, 0))</f>
        <v>0</v>
      </c>
      <c r="FT94" s="78">
        <f ca="1">IF(FT$2=EOMONTH(Assumptions!$P$9, 0), 0, -IF(SUM(FT92:FT93)&gt;0, SUM(FT92:FT93)*Assumptions!$P$30, 0))</f>
        <v>0</v>
      </c>
      <c r="FU94" s="78">
        <f ca="1">IF(FU$2=EOMONTH(Assumptions!$P$9, 0), 0, -IF(SUM(FU92:FU93)&gt;0, SUM(FU92:FU93)*Assumptions!$P$30, 0))</f>
        <v>0</v>
      </c>
      <c r="FV94" s="78">
        <f ca="1">IF(FV$2=EOMONTH(Assumptions!$P$9, 0), 0, -IF(SUM(FV92:FV93)&gt;0, SUM(FV92:FV93)*Assumptions!$P$30, 0))</f>
        <v>0</v>
      </c>
      <c r="FW94" s="78">
        <f ca="1">IF(FW$2=EOMONTH(Assumptions!$P$9, 0), 0, -IF(SUM(FW92:FW93)&gt;0, SUM(FW92:FW93)*Assumptions!$P$30, 0))</f>
        <v>0</v>
      </c>
      <c r="FX94" s="78">
        <f ca="1">IF(FX$2=EOMONTH(Assumptions!$P$9, 0), 0, -IF(SUM(FX92:FX93)&gt;0, SUM(FX92:FX93)*Assumptions!$P$30, 0))</f>
        <v>0</v>
      </c>
      <c r="FY94" s="78">
        <f ca="1">IF(FY$2=EOMONTH(Assumptions!$P$9, 0), 0, -IF(SUM(FY92:FY93)&gt;0, SUM(FY92:FY93)*Assumptions!$P$30, 0))</f>
        <v>0</v>
      </c>
      <c r="FZ94" s="78">
        <f ca="1">IF(FZ$2=EOMONTH(Assumptions!$P$9, 0), 0, -IF(SUM(FZ92:FZ93)&gt;0, SUM(FZ92:FZ93)*Assumptions!$P$30, 0))</f>
        <v>0</v>
      </c>
      <c r="GA94" s="78">
        <f ca="1">IF(GA$2=EOMONTH(Assumptions!$P$9, 0), 0, -IF(SUM(GA92:GA93)&gt;0, SUM(GA92:GA93)*Assumptions!$P$30, 0))</f>
        <v>0</v>
      </c>
      <c r="GB94" s="78">
        <f ca="1">IF(GB$2=EOMONTH(Assumptions!$P$9, 0), 0, -IF(SUM(GB92:GB93)&gt;0, SUM(GB92:GB93)*Assumptions!$P$30, 0))</f>
        <v>0</v>
      </c>
      <c r="GC94" s="78">
        <f ca="1">IF(GC$2=EOMONTH(Assumptions!$P$9, 0), 0, -IF(SUM(GC92:GC93)&gt;0, SUM(GC92:GC93)*Assumptions!$P$30, 0))</f>
        <v>0</v>
      </c>
      <c r="GD94" s="78">
        <f ca="1">IF(GD$2=EOMONTH(Assumptions!$P$9, 0), 0, -IF(SUM(GD92:GD93)&gt;0, SUM(GD92:GD93)*Assumptions!$P$30, 0))</f>
        <v>0</v>
      </c>
      <c r="GE94" s="78">
        <f ca="1">IF(GE$2=EOMONTH(Assumptions!$P$9, 0), 0, -IF(SUM(GE92:GE93)&gt;0, SUM(GE92:GE93)*Assumptions!$P$30, 0))</f>
        <v>0</v>
      </c>
    </row>
    <row r="95" spans="1:187" x14ac:dyDescent="0.45">
      <c r="D95" s="10" t="s">
        <v>107</v>
      </c>
      <c r="H95" s="76">
        <f ca="1">SUM(H92:H94)</f>
        <v>47.125256474267005</v>
      </c>
      <c r="I95" s="76">
        <f t="shared" ref="I95:BT95" ca="1" si="123">SUM(I92:I94)</f>
        <v>0</v>
      </c>
      <c r="J95" s="76">
        <f t="shared" ca="1" si="123"/>
        <v>3.8384810134171743</v>
      </c>
      <c r="K95" s="76">
        <f t="shared" ca="1" si="123"/>
        <v>-8.6642100738535106</v>
      </c>
      <c r="L95" s="76">
        <f t="shared" ca="1" si="123"/>
        <v>10.012377802262529</v>
      </c>
      <c r="M95" s="76">
        <f t="shared" ca="1" si="123"/>
        <v>23.058020156767224</v>
      </c>
      <c r="N95" s="76">
        <f t="shared" ca="1" si="123"/>
        <v>22.995806481246603</v>
      </c>
      <c r="O95" s="76">
        <f t="shared" ca="1" si="123"/>
        <v>25.259175854648106</v>
      </c>
      <c r="P95" s="76">
        <f t="shared" ca="1" si="123"/>
        <v>0</v>
      </c>
      <c r="Q95" s="76">
        <f t="shared" ca="1" si="123"/>
        <v>31.923016339646871</v>
      </c>
      <c r="R95" s="76">
        <f t="shared" ca="1" si="123"/>
        <v>38.066240018245324</v>
      </c>
      <c r="S95" s="76">
        <f t="shared" ca="1" si="123"/>
        <v>41.379751047482365</v>
      </c>
      <c r="T95" s="76">
        <f t="shared" ca="1" si="123"/>
        <v>39.514722048492487</v>
      </c>
      <c r="U95" s="76">
        <f t="shared" ca="1" si="123"/>
        <v>47.145494677498377</v>
      </c>
      <c r="V95" s="76">
        <f t="shared" ca="1" si="123"/>
        <v>47.130834959772457</v>
      </c>
      <c r="W95" s="76">
        <f t="shared" ca="1" si="123"/>
        <v>51.777295908904875</v>
      </c>
      <c r="X95" s="76">
        <f t="shared" ca="1" si="123"/>
        <v>51.324278254648256</v>
      </c>
      <c r="Y95" s="76">
        <f t="shared" ca="1" si="123"/>
        <v>55.541194115498556</v>
      </c>
      <c r="Z95" s="76">
        <f t="shared" ca="1" si="123"/>
        <v>57.143754625856296</v>
      </c>
      <c r="AA95" s="76">
        <f t="shared" ca="1" si="123"/>
        <v>56.167894177387026</v>
      </c>
      <c r="AB95" s="76">
        <f t="shared" ca="1" si="123"/>
        <v>-7.9455231954817975</v>
      </c>
      <c r="AC95" s="76">
        <f t="shared" ca="1" si="123"/>
        <v>57.29566524219014</v>
      </c>
      <c r="AD95" s="76">
        <f t="shared" ca="1" si="123"/>
        <v>60.854276399299394</v>
      </c>
      <c r="AE95" s="76">
        <f t="shared" ca="1" si="123"/>
        <v>61.887991730398461</v>
      </c>
      <c r="AF95" s="76">
        <f t="shared" ca="1" si="123"/>
        <v>55.606810256386041</v>
      </c>
      <c r="AG95" s="76">
        <f t="shared" ca="1" si="123"/>
        <v>63.580988244855824</v>
      </c>
      <c r="AH95" s="76">
        <f t="shared" ca="1" si="123"/>
        <v>61.927665868660732</v>
      </c>
      <c r="AI95" s="76">
        <f t="shared" ca="1" si="123"/>
        <v>64.938568586957061</v>
      </c>
      <c r="AJ95" s="76">
        <f t="shared" ca="1" si="123"/>
        <v>63.150875232723742</v>
      </c>
      <c r="AK95" s="76">
        <f t="shared" ca="1" si="123"/>
        <v>66.003250617771442</v>
      </c>
      <c r="AL95" s="76">
        <f t="shared" ca="1" si="123"/>
        <v>66.437859466952901</v>
      </c>
      <c r="AM95" s="76">
        <f t="shared" ca="1" si="123"/>
        <v>64.479548057398688</v>
      </c>
      <c r="AN95" s="76">
        <f t="shared" ca="1" si="123"/>
        <v>-10.027295358947995</v>
      </c>
      <c r="AO95" s="76">
        <f t="shared" ca="1" si="123"/>
        <v>64.641379613916314</v>
      </c>
      <c r="AP95" s="76">
        <f t="shared" ca="1" si="123"/>
        <v>67.24532513215037</v>
      </c>
      <c r="AQ95" s="76">
        <f t="shared" ca="1" si="123"/>
        <v>67.483045538421351</v>
      </c>
      <c r="AR95" s="76">
        <f t="shared" ca="1" si="123"/>
        <v>60.769232563609123</v>
      </c>
      <c r="AS95" s="76">
        <f t="shared" ca="1" si="123"/>
        <v>67.857249136776574</v>
      </c>
      <c r="AT95" s="76">
        <f t="shared" ca="1" si="123"/>
        <v>65.683151513879437</v>
      </c>
      <c r="AU95" s="76">
        <f t="shared" ca="1" si="123"/>
        <v>68.075707523194666</v>
      </c>
      <c r="AV95" s="76">
        <f t="shared" ca="1" si="123"/>
        <v>65.870972600605072</v>
      </c>
      <c r="AW95" s="76">
        <f t="shared" ca="1" si="123"/>
        <v>68.200115685880178</v>
      </c>
      <c r="AX95" s="76">
        <f t="shared" ca="1" si="123"/>
        <v>68.228217487493481</v>
      </c>
      <c r="AY95" s="76">
        <f t="shared" ca="1" si="123"/>
        <v>65.975967380325372</v>
      </c>
      <c r="AZ95" s="76">
        <f t="shared" ca="1" si="123"/>
        <v>-12.581610917324255</v>
      </c>
      <c r="BA95" s="76">
        <f t="shared" ca="1" si="123"/>
        <v>65.793716021935523</v>
      </c>
      <c r="BB95" s="76">
        <f t="shared" ca="1" si="123"/>
        <v>68.019509399861278</v>
      </c>
      <c r="BC95" s="76">
        <f t="shared" ca="1" si="123"/>
        <v>67.981970080556579</v>
      </c>
      <c r="BD95" s="76">
        <f t="shared" ca="1" si="123"/>
        <v>61.241925093334373</v>
      </c>
      <c r="BE95" s="76">
        <f t="shared" ca="1" si="123"/>
        <v>67.87921564791155</v>
      </c>
      <c r="BF95" s="76">
        <f t="shared" ca="1" si="123"/>
        <v>65.573857852108759</v>
      </c>
      <c r="BG95" s="76">
        <f t="shared" ca="1" si="123"/>
        <v>67.705400347379708</v>
      </c>
      <c r="BH95" s="76">
        <f t="shared" ca="1" si="123"/>
        <v>65.40524898548594</v>
      </c>
      <c r="BI95" s="76">
        <f t="shared" ca="1" si="123"/>
        <v>67.506754825364226</v>
      </c>
      <c r="BJ95" s="76">
        <f t="shared" ca="1" si="123"/>
        <v>67.39553817383316</v>
      </c>
      <c r="BK95" s="76">
        <f t="shared" ca="1" si="123"/>
        <v>65.090571225162904</v>
      </c>
      <c r="BL95" s="76">
        <f t="shared" ca="1" si="123"/>
        <v>-3915.2889167786748</v>
      </c>
      <c r="BM95" s="76">
        <f t="shared" ca="1" si="123"/>
        <v>66.976552495071161</v>
      </c>
      <c r="BN95" s="76">
        <f t="shared" ca="1" si="123"/>
        <v>68.994845097618423</v>
      </c>
      <c r="BO95" s="76">
        <f t="shared" ca="1" si="123"/>
        <v>68.832594301638423</v>
      </c>
      <c r="BP95" s="76">
        <f t="shared" ca="1" si="123"/>
        <v>65.000175835832664</v>
      </c>
      <c r="BQ95" s="76">
        <f t="shared" ca="1" si="123"/>
        <v>69.093501886510751</v>
      </c>
      <c r="BR95" s="76">
        <f t="shared" ca="1" si="123"/>
        <v>66.711587105374207</v>
      </c>
      <c r="BS95" s="76">
        <f t="shared" ca="1" si="123"/>
        <v>68.630368354397135</v>
      </c>
      <c r="BT95" s="76">
        <f t="shared" ca="1" si="123"/>
        <v>66.268868380443195</v>
      </c>
      <c r="BU95" s="76">
        <f t="shared" ref="BU95:EF95" ca="1" si="124">SUM(BU92:BU94)</f>
        <v>68.177949751530491</v>
      </c>
      <c r="BV95" s="76">
        <f t="shared" ca="1" si="124"/>
        <v>67.953397787751271</v>
      </c>
      <c r="BW95" s="76">
        <f t="shared" ca="1" si="124"/>
        <v>65.613031534273063</v>
      </c>
      <c r="BX95" s="76">
        <f t="shared" ca="1" si="124"/>
        <v>-15.61558081105386</v>
      </c>
      <c r="BY95" s="76">
        <f t="shared" ca="1" si="124"/>
        <v>65.240085716800678</v>
      </c>
      <c r="BZ95" s="76">
        <f t="shared" ca="1" si="124"/>
        <v>67.123769257889961</v>
      </c>
      <c r="CA95" s="76">
        <f t="shared" ca="1" si="124"/>
        <v>66.903436325260316</v>
      </c>
      <c r="CB95" s="76">
        <f t="shared" ca="1" si="124"/>
        <v>60.365232156504405</v>
      </c>
      <c r="CC95" s="76">
        <f t="shared" ca="1" si="124"/>
        <v>66.415170581951728</v>
      </c>
      <c r="CD95" s="76">
        <f t="shared" ca="1" si="124"/>
        <v>64.112121070688843</v>
      </c>
      <c r="CE95" s="76">
        <f t="shared" ca="1" si="124"/>
        <v>65.969477548857995</v>
      </c>
      <c r="CF95" s="76">
        <f t="shared" ca="1" si="124"/>
        <v>63.692205169042246</v>
      </c>
      <c r="CG95" s="76">
        <f t="shared" ca="1" si="124"/>
        <v>65.539832968179226</v>
      </c>
      <c r="CH95" s="76">
        <f t="shared" ca="1" si="124"/>
        <v>65.326453656441657</v>
      </c>
      <c r="CI95" s="76">
        <f t="shared" ca="1" si="124"/>
        <v>63.06949638479805</v>
      </c>
      <c r="CJ95" s="76">
        <f t="shared" ca="1" si="124"/>
        <v>-18.87184975340827</v>
      </c>
      <c r="CK95" s="76">
        <f t="shared" ca="1" si="124"/>
        <v>62.717947404340386</v>
      </c>
      <c r="CL95" s="76">
        <f t="shared" ca="1" si="124"/>
        <v>64.540143975566295</v>
      </c>
      <c r="CM95" s="76">
        <f t="shared" ca="1" si="124"/>
        <v>64.33030964865911</v>
      </c>
      <c r="CN95" s="76">
        <f t="shared" ca="1" si="124"/>
        <v>58.074372549345547</v>
      </c>
      <c r="CO95" s="76">
        <f t="shared" ca="1" si="124"/>
        <v>63.92520220179631</v>
      </c>
      <c r="CP95" s="76">
        <f t="shared" ca="1" si="124"/>
        <v>61.702004081644098</v>
      </c>
      <c r="CQ95" s="76">
        <f t="shared" ca="1" si="124"/>
        <v>63.499936993185784</v>
      </c>
      <c r="CR95" s="76">
        <f t="shared" ca="1" si="124"/>
        <v>61.301750412638924</v>
      </c>
      <c r="CS95" s="76">
        <f t="shared" ca="1" si="124"/>
        <v>63.089975997600334</v>
      </c>
      <c r="CT95" s="76">
        <f t="shared" ca="1" si="124"/>
        <v>62.886264791991366</v>
      </c>
      <c r="CU95" s="76">
        <f t="shared" ca="1" si="124"/>
        <v>60.707663390615309</v>
      </c>
      <c r="CV95" s="76">
        <f t="shared" ca="1" si="124"/>
        <v>-21.898337374809984</v>
      </c>
      <c r="CW95" s="76">
        <f t="shared" ca="1" si="124"/>
        <v>60.374637689301757</v>
      </c>
      <c r="CX95" s="76">
        <f t="shared" ca="1" si="124"/>
        <v>62.137515535875515</v>
      </c>
      <c r="CY95" s="76">
        <f t="shared" ca="1" si="124"/>
        <v>61.93680279651285</v>
      </c>
      <c r="CZ95" s="76">
        <f t="shared" ca="1" si="124"/>
        <v>55.894379382193108</v>
      </c>
      <c r="DA95" s="76">
        <f t="shared" ca="1" si="124"/>
        <v>61.549368254193368</v>
      </c>
      <c r="DB95" s="76">
        <f t="shared" ca="1" si="124"/>
        <v>59.403159523547423</v>
      </c>
      <c r="DC95" s="76">
        <f t="shared" ca="1" si="124"/>
        <v>61.141896746977281</v>
      </c>
      <c r="DD95" s="76">
        <f t="shared" ca="1" si="124"/>
        <v>59.019992030012062</v>
      </c>
      <c r="DE95" s="76">
        <f t="shared" ca="1" si="124"/>
        <v>60.749081306349311</v>
      </c>
      <c r="DF95" s="76">
        <f t="shared" ca="1" si="124"/>
        <v>60.55380174753958</v>
      </c>
      <c r="DG95" s="76">
        <f t="shared" ca="1" si="124"/>
        <v>58.450826438955161</v>
      </c>
      <c r="DH95" s="76">
        <f t="shared" ca="1" si="124"/>
        <v>-24.793179944203828</v>
      </c>
      <c r="DI95" s="76">
        <f t="shared" ca="1" si="124"/>
        <v>58.133961698971099</v>
      </c>
      <c r="DJ95" s="76">
        <f t="shared" ca="1" si="124"/>
        <v>59.837875002180283</v>
      </c>
      <c r="DK95" s="76">
        <f t="shared" ca="1" si="124"/>
        <v>59.645149470730395</v>
      </c>
      <c r="DL95" s="76">
        <f t="shared" ca="1" si="124"/>
        <v>55.750869647589226</v>
      </c>
      <c r="DM95" s="76">
        <f t="shared" ca="1" si="124"/>
        <v>59.331035259058652</v>
      </c>
      <c r="DN95" s="76">
        <f t="shared" ca="1" si="124"/>
        <v>57.262877874301068</v>
      </c>
      <c r="DO95" s="76">
        <f t="shared" ca="1" si="124"/>
        <v>58.944922858551308</v>
      </c>
      <c r="DP95" s="76">
        <f t="shared" ca="1" si="124"/>
        <v>56.894741541058785</v>
      </c>
      <c r="DQ95" s="76">
        <f t="shared" ca="1" si="124"/>
        <v>58.567228700849</v>
      </c>
      <c r="DR95" s="76">
        <f t="shared" ca="1" si="124"/>
        <v>58.379394792680273</v>
      </c>
      <c r="DS95" s="76">
        <f t="shared" ca="1" si="124"/>
        <v>56.347546322922241</v>
      </c>
      <c r="DT95" s="76">
        <f t="shared" ca="1" si="124"/>
        <v>-27.49285401394755</v>
      </c>
      <c r="DU95" s="76">
        <f t="shared" ca="1" si="124"/>
        <v>56.044959134713892</v>
      </c>
      <c r="DV95" s="76">
        <f t="shared" ca="1" si="124"/>
        <v>57.692513545797205</v>
      </c>
      <c r="DW95" s="76">
        <f t="shared" ca="1" si="124"/>
        <v>57.506871206409436</v>
      </c>
      <c r="DX95" s="76">
        <f t="shared" ca="1" si="124"/>
        <v>51.811232322401338</v>
      </c>
      <c r="DY95" s="76">
        <f t="shared" ca="1" si="124"/>
        <v>57.084852044008542</v>
      </c>
      <c r="DZ95" s="76">
        <f t="shared" ca="1" si="124"/>
        <v>55.085127723378399</v>
      </c>
      <c r="EA95" s="76">
        <f t="shared" ca="1" si="124"/>
        <v>56.706932174796599</v>
      </c>
      <c r="EB95" s="76">
        <f t="shared" ca="1" si="124"/>
        <v>54.730235732680399</v>
      </c>
      <c r="EC95" s="76">
        <f t="shared" ca="1" si="124"/>
        <v>56.342592218947928</v>
      </c>
      <c r="ED95" s="76">
        <f t="shared" ca="1" si="124"/>
        <v>56.161341259375774</v>
      </c>
      <c r="EE95" s="76">
        <f t="shared" ca="1" si="124"/>
        <v>54.202435477695715</v>
      </c>
      <c r="EF95" s="76">
        <f t="shared" ca="1" si="124"/>
        <v>-30.249192543455877</v>
      </c>
      <c r="EG95" s="76">
        <f t="shared" ref="EG95:GE95" ca="1" si="125">SUM(EG92:EG94)</f>
        <v>53.9124758337842</v>
      </c>
      <c r="EH95" s="76">
        <f t="shared" ca="1" si="125"/>
        <v>55.500187789306871</v>
      </c>
      <c r="EI95" s="76">
        <f t="shared" ca="1" si="125"/>
        <v>55.320831278057412</v>
      </c>
      <c r="EJ95" s="76">
        <f t="shared" ca="1" si="125"/>
        <v>49.886501291858636</v>
      </c>
      <c r="EK95" s="76">
        <f t="shared" ca="1" si="125"/>
        <v>54.974738331536933</v>
      </c>
      <c r="EL95" s="76">
        <f t="shared" ca="1" si="125"/>
        <v>4273.6735225139682</v>
      </c>
      <c r="EM95" s="76">
        <f t="shared" ca="1" si="125"/>
        <v>0</v>
      </c>
      <c r="EN95" s="76">
        <f t="shared" ca="1" si="125"/>
        <v>0</v>
      </c>
      <c r="EO95" s="76">
        <f t="shared" ca="1" si="125"/>
        <v>0</v>
      </c>
      <c r="EP95" s="76">
        <f t="shared" ca="1" si="125"/>
        <v>0</v>
      </c>
      <c r="EQ95" s="76">
        <f t="shared" ca="1" si="125"/>
        <v>0</v>
      </c>
      <c r="ER95" s="76">
        <f t="shared" ca="1" si="125"/>
        <v>0</v>
      </c>
      <c r="ES95" s="76">
        <f t="shared" ca="1" si="125"/>
        <v>0</v>
      </c>
      <c r="ET95" s="76">
        <f t="shared" ca="1" si="125"/>
        <v>0</v>
      </c>
      <c r="EU95" s="76">
        <f t="shared" ca="1" si="125"/>
        <v>0</v>
      </c>
      <c r="EV95" s="76">
        <f t="shared" ca="1" si="125"/>
        <v>0</v>
      </c>
      <c r="EW95" s="76">
        <f t="shared" ca="1" si="125"/>
        <v>0</v>
      </c>
      <c r="EX95" s="76">
        <f t="shared" ca="1" si="125"/>
        <v>0</v>
      </c>
      <c r="EY95" s="76">
        <f t="shared" ca="1" si="125"/>
        <v>0</v>
      </c>
      <c r="EZ95" s="76">
        <f t="shared" ca="1" si="125"/>
        <v>0</v>
      </c>
      <c r="FA95" s="76">
        <f t="shared" ca="1" si="125"/>
        <v>0</v>
      </c>
      <c r="FB95" s="76">
        <f t="shared" ca="1" si="125"/>
        <v>0</v>
      </c>
      <c r="FC95" s="76">
        <f t="shared" ca="1" si="125"/>
        <v>0</v>
      </c>
      <c r="FD95" s="76">
        <f t="shared" ca="1" si="125"/>
        <v>0</v>
      </c>
      <c r="FE95" s="76">
        <f t="shared" ca="1" si="125"/>
        <v>0</v>
      </c>
      <c r="FF95" s="76">
        <f t="shared" ca="1" si="125"/>
        <v>0</v>
      </c>
      <c r="FG95" s="76">
        <f t="shared" ca="1" si="125"/>
        <v>0</v>
      </c>
      <c r="FH95" s="76">
        <f t="shared" ca="1" si="125"/>
        <v>0</v>
      </c>
      <c r="FI95" s="76">
        <f t="shared" ca="1" si="125"/>
        <v>0</v>
      </c>
      <c r="FJ95" s="76">
        <f t="shared" ca="1" si="125"/>
        <v>0</v>
      </c>
      <c r="FK95" s="76">
        <f t="shared" ca="1" si="125"/>
        <v>0</v>
      </c>
      <c r="FL95" s="76">
        <f t="shared" ca="1" si="125"/>
        <v>0</v>
      </c>
      <c r="FM95" s="76">
        <f t="shared" ca="1" si="125"/>
        <v>0</v>
      </c>
      <c r="FN95" s="76">
        <f t="shared" ca="1" si="125"/>
        <v>0</v>
      </c>
      <c r="FO95" s="76">
        <f t="shared" ca="1" si="125"/>
        <v>0</v>
      </c>
      <c r="FP95" s="76">
        <f t="shared" ca="1" si="125"/>
        <v>0</v>
      </c>
      <c r="FQ95" s="76">
        <f t="shared" ca="1" si="125"/>
        <v>0</v>
      </c>
      <c r="FR95" s="76">
        <f t="shared" ca="1" si="125"/>
        <v>0</v>
      </c>
      <c r="FS95" s="76">
        <f t="shared" ca="1" si="125"/>
        <v>0</v>
      </c>
      <c r="FT95" s="76">
        <f t="shared" ca="1" si="125"/>
        <v>0</v>
      </c>
      <c r="FU95" s="76">
        <f t="shared" ca="1" si="125"/>
        <v>0</v>
      </c>
      <c r="FV95" s="76">
        <f t="shared" ca="1" si="125"/>
        <v>0</v>
      </c>
      <c r="FW95" s="76">
        <f t="shared" ca="1" si="125"/>
        <v>0</v>
      </c>
      <c r="FX95" s="76">
        <f t="shared" ca="1" si="125"/>
        <v>0</v>
      </c>
      <c r="FY95" s="76">
        <f t="shared" ca="1" si="125"/>
        <v>0</v>
      </c>
      <c r="FZ95" s="76">
        <f t="shared" ca="1" si="125"/>
        <v>0</v>
      </c>
      <c r="GA95" s="76">
        <f t="shared" ca="1" si="125"/>
        <v>0</v>
      </c>
      <c r="GB95" s="76">
        <f t="shared" ca="1" si="125"/>
        <v>0</v>
      </c>
      <c r="GC95" s="76">
        <f t="shared" ca="1" si="125"/>
        <v>0</v>
      </c>
      <c r="GD95" s="76">
        <f t="shared" ca="1" si="125"/>
        <v>0</v>
      </c>
      <c r="GE95" s="76">
        <f t="shared" ca="1" si="125"/>
        <v>0</v>
      </c>
    </row>
    <row r="96" spans="1:187" x14ac:dyDescent="0.45">
      <c r="D96" s="20" t="s">
        <v>28</v>
      </c>
      <c r="E96" s="22"/>
      <c r="F96" s="22"/>
      <c r="G96" s="22"/>
      <c r="H96" s="78">
        <f ca="1">H153</f>
        <v>0</v>
      </c>
      <c r="I96" s="78">
        <f t="shared" ref="I96:BT96" ca="1" si="126">I153</f>
        <v>0</v>
      </c>
      <c r="J96" s="78">
        <f t="shared" ca="1" si="126"/>
        <v>-3.8384810134171743</v>
      </c>
      <c r="K96" s="78">
        <f t="shared" ca="1" si="126"/>
        <v>0</v>
      </c>
      <c r="L96" s="78">
        <f t="shared" ca="1" si="126"/>
        <v>-10.012377802262529</v>
      </c>
      <c r="M96" s="78">
        <f t="shared" ca="1" si="126"/>
        <v>-23.058020156767224</v>
      </c>
      <c r="N96" s="78">
        <f t="shared" ca="1" si="126"/>
        <v>-22.995806481246603</v>
      </c>
      <c r="O96" s="78">
        <f t="shared" ca="1" si="126"/>
        <v>-25.259175854648106</v>
      </c>
      <c r="P96" s="78">
        <f t="shared" ca="1" si="126"/>
        <v>0</v>
      </c>
      <c r="Q96" s="78">
        <f t="shared" ca="1" si="126"/>
        <v>-31.923016339646871</v>
      </c>
      <c r="R96" s="78">
        <f t="shared" ca="1" si="126"/>
        <v>-29.378728116441447</v>
      </c>
      <c r="S96" s="78">
        <f t="shared" ca="1" si="126"/>
        <v>-14.581404237179468</v>
      </c>
      <c r="T96" s="78">
        <f t="shared" ca="1" si="126"/>
        <v>-14.380416636102195</v>
      </c>
      <c r="U96" s="78">
        <f t="shared" ca="1" si="126"/>
        <v>-14.191909345509268</v>
      </c>
      <c r="V96" s="78">
        <f t="shared" ca="1" si="126"/>
        <v>-13.944757455519349</v>
      </c>
      <c r="W96" s="78">
        <f t="shared" ca="1" si="126"/>
        <v>-13.695861874237451</v>
      </c>
      <c r="X96" s="78">
        <f t="shared" ca="1" si="126"/>
        <v>-13.410251118977445</v>
      </c>
      <c r="Y96" s="78">
        <f t="shared" ca="1" si="126"/>
        <v>-13.125895915459916</v>
      </c>
      <c r="Z96" s="78">
        <f t="shared" ca="1" si="126"/>
        <v>-12.807781178959624</v>
      </c>
      <c r="AA96" s="78">
        <f t="shared" ca="1" si="126"/>
        <v>-12.4752613781079</v>
      </c>
      <c r="AB96" s="78">
        <f t="shared" ca="1" si="126"/>
        <v>0</v>
      </c>
      <c r="AC96" s="78">
        <f t="shared" ca="1" si="126"/>
        <v>-24.295133264226614</v>
      </c>
      <c r="AD96" s="78">
        <f t="shared" ca="1" si="126"/>
        <v>-11.900062642278581</v>
      </c>
      <c r="AE96" s="78">
        <f t="shared" ca="1" si="126"/>
        <v>-11.532906039100926</v>
      </c>
      <c r="AF96" s="78">
        <f t="shared" ca="1" si="126"/>
        <v>-11.155242896416194</v>
      </c>
      <c r="AG96" s="78">
        <f t="shared" ca="1" si="126"/>
        <v>-10.82185614121642</v>
      </c>
      <c r="AH96" s="78">
        <f t="shared" ca="1" si="126"/>
        <v>-10.426162650439124</v>
      </c>
      <c r="AI96" s="78">
        <f t="shared" ca="1" si="126"/>
        <v>-10.039901376302463</v>
      </c>
      <c r="AJ96" s="78">
        <f t="shared" ca="1" si="126"/>
        <v>-9.6281613722225536</v>
      </c>
      <c r="AK96" s="78">
        <f t="shared" ca="1" si="126"/>
        <v>-9.226741018268795</v>
      </c>
      <c r="AL96" s="78">
        <f t="shared" ca="1" si="126"/>
        <v>-8.8009171962725254</v>
      </c>
      <c r="AM96" s="78">
        <f t="shared" ca="1" si="126"/>
        <v>-8.3686401292424222</v>
      </c>
      <c r="AN96" s="78">
        <f t="shared" ca="1" si="126"/>
        <v>0</v>
      </c>
      <c r="AO96" s="78">
        <f t="shared" ca="1" si="126"/>
        <v>-15.895616639562499</v>
      </c>
      <c r="AP96" s="78">
        <f t="shared" ca="1" si="126"/>
        <v>-7.582215097473596</v>
      </c>
      <c r="AQ96" s="78">
        <f t="shared" ca="1" si="126"/>
        <v>-7.1347417722135198</v>
      </c>
      <c r="AR96" s="78">
        <f t="shared" ca="1" si="126"/>
        <v>-6.6821294939669604</v>
      </c>
      <c r="AS96" s="78">
        <f t="shared" ca="1" si="126"/>
        <v>-6.2764762209446445</v>
      </c>
      <c r="AT96" s="78">
        <f t="shared" ca="1" si="126"/>
        <v>-5.8146204240759047</v>
      </c>
      <c r="AU96" s="78">
        <f t="shared" ca="1" si="126"/>
        <v>-5.3656064409023783</v>
      </c>
      <c r="AV96" s="78">
        <f t="shared" ca="1" si="126"/>
        <v>-4.8952806827851854</v>
      </c>
      <c r="AW96" s="78">
        <f t="shared" ca="1" si="126"/>
        <v>-4.4379629934015368</v>
      </c>
      <c r="AX96" s="78">
        <f t="shared" ca="1" si="126"/>
        <v>-3.9597468482079474</v>
      </c>
      <c r="AY96" s="78">
        <f t="shared" ca="1" si="126"/>
        <v>-3.4777333184133061</v>
      </c>
      <c r="AZ96" s="78">
        <f t="shared" ca="1" si="126"/>
        <v>0</v>
      </c>
      <c r="BA96" s="78">
        <f t="shared" ca="1" si="126"/>
        <v>-6.0179931258979309</v>
      </c>
      <c r="BB96" s="78">
        <f t="shared" ca="1" si="126"/>
        <v>-2.5606786412286837</v>
      </c>
      <c r="BC96" s="78">
        <f t="shared" ca="1" si="126"/>
        <v>-2.0697374105389397</v>
      </c>
      <c r="BD96" s="78">
        <f t="shared" ca="1" si="126"/>
        <v>-1.5753956655138071</v>
      </c>
      <c r="BE96" s="78">
        <f t="shared" ca="1" si="126"/>
        <v>-1.127896694805153</v>
      </c>
      <c r="BF96" s="78">
        <f t="shared" ca="1" si="126"/>
        <v>-0.62726180265685494</v>
      </c>
      <c r="BG96" s="78">
        <f t="shared" ca="1" si="126"/>
        <v>-0.14016233228596575</v>
      </c>
      <c r="BH96" s="78">
        <f t="shared" ca="1" si="126"/>
        <v>0</v>
      </c>
      <c r="BI96" s="78">
        <f t="shared" ca="1" si="126"/>
        <v>0</v>
      </c>
      <c r="BJ96" s="78">
        <f t="shared" ca="1" si="126"/>
        <v>0</v>
      </c>
      <c r="BK96" s="78">
        <f t="shared" ca="1" si="126"/>
        <v>0</v>
      </c>
      <c r="BL96" s="78">
        <f t="shared" ca="1" si="126"/>
        <v>0</v>
      </c>
      <c r="BM96" s="78">
        <f t="shared" ca="1" si="126"/>
        <v>-4.9416306044002933</v>
      </c>
      <c r="BN96" s="78">
        <f t="shared" ca="1" si="126"/>
        <v>-4.4763686902202613</v>
      </c>
      <c r="BO96" s="78">
        <f t="shared" ca="1" si="126"/>
        <v>-3.9924801171647761</v>
      </c>
      <c r="BP96" s="78">
        <f t="shared" ca="1" si="126"/>
        <v>-3.5061792607812237</v>
      </c>
      <c r="BQ96" s="78">
        <f t="shared" ca="1" si="126"/>
        <v>-3.0449742864683378</v>
      </c>
      <c r="BR96" s="78">
        <f t="shared" ca="1" si="126"/>
        <v>-2.5496103294680199</v>
      </c>
      <c r="BS96" s="78">
        <f t="shared" ca="1" si="126"/>
        <v>-2.0683955036487238</v>
      </c>
      <c r="BT96" s="78">
        <f t="shared" ca="1" si="126"/>
        <v>-1.5691807072681105</v>
      </c>
      <c r="BU96" s="78">
        <f t="shared" ref="BU96:EF96" ca="1" si="127">BU153</f>
        <v>-1.0839330497192976</v>
      </c>
      <c r="BV96" s="78">
        <f t="shared" ca="1" si="127"/>
        <v>-0.58072792445571353</v>
      </c>
      <c r="BW96" s="78">
        <f t="shared" ca="1" si="127"/>
        <v>-7.543290048099692E-2</v>
      </c>
      <c r="BX96" s="78">
        <f t="shared" ca="1" si="127"/>
        <v>0</v>
      </c>
      <c r="BY96" s="78">
        <f t="shared" ca="1" si="127"/>
        <v>0</v>
      </c>
      <c r="BZ96" s="78">
        <f t="shared" ca="1" si="127"/>
        <v>0</v>
      </c>
      <c r="CA96" s="78">
        <f t="shared" ca="1" si="127"/>
        <v>0</v>
      </c>
      <c r="CB96" s="78">
        <f t="shared" ca="1" si="127"/>
        <v>0</v>
      </c>
      <c r="CC96" s="78">
        <f t="shared" ca="1" si="127"/>
        <v>0</v>
      </c>
      <c r="CD96" s="78">
        <f t="shared" ca="1" si="127"/>
        <v>0</v>
      </c>
      <c r="CE96" s="78">
        <f t="shared" ca="1" si="127"/>
        <v>0</v>
      </c>
      <c r="CF96" s="78">
        <f t="shared" ca="1" si="127"/>
        <v>0</v>
      </c>
      <c r="CG96" s="78">
        <f t="shared" ca="1" si="127"/>
        <v>0</v>
      </c>
      <c r="CH96" s="78">
        <f t="shared" ca="1" si="127"/>
        <v>0</v>
      </c>
      <c r="CI96" s="78">
        <f t="shared" ca="1" si="127"/>
        <v>0</v>
      </c>
      <c r="CJ96" s="78">
        <f t="shared" ca="1" si="127"/>
        <v>0</v>
      </c>
      <c r="CK96" s="78">
        <f t="shared" ca="1" si="127"/>
        <v>0</v>
      </c>
      <c r="CL96" s="78">
        <f t="shared" ca="1" si="127"/>
        <v>0</v>
      </c>
      <c r="CM96" s="78">
        <f t="shared" ca="1" si="127"/>
        <v>0</v>
      </c>
      <c r="CN96" s="78">
        <f t="shared" ca="1" si="127"/>
        <v>0</v>
      </c>
      <c r="CO96" s="78">
        <f t="shared" ca="1" si="127"/>
        <v>0</v>
      </c>
      <c r="CP96" s="78">
        <f t="shared" ca="1" si="127"/>
        <v>0</v>
      </c>
      <c r="CQ96" s="78">
        <f t="shared" ca="1" si="127"/>
        <v>0</v>
      </c>
      <c r="CR96" s="78">
        <f t="shared" ca="1" si="127"/>
        <v>0</v>
      </c>
      <c r="CS96" s="78">
        <f t="shared" ca="1" si="127"/>
        <v>0</v>
      </c>
      <c r="CT96" s="78">
        <f t="shared" ca="1" si="127"/>
        <v>0</v>
      </c>
      <c r="CU96" s="78">
        <f t="shared" ca="1" si="127"/>
        <v>0</v>
      </c>
      <c r="CV96" s="78">
        <f t="shared" ca="1" si="127"/>
        <v>0</v>
      </c>
      <c r="CW96" s="78">
        <f t="shared" ca="1" si="127"/>
        <v>0</v>
      </c>
      <c r="CX96" s="78">
        <f t="shared" ca="1" si="127"/>
        <v>0</v>
      </c>
      <c r="CY96" s="78">
        <f t="shared" ca="1" si="127"/>
        <v>0</v>
      </c>
      <c r="CZ96" s="78">
        <f t="shared" ca="1" si="127"/>
        <v>0</v>
      </c>
      <c r="DA96" s="78">
        <f t="shared" ca="1" si="127"/>
        <v>0</v>
      </c>
      <c r="DB96" s="78">
        <f t="shared" ca="1" si="127"/>
        <v>0</v>
      </c>
      <c r="DC96" s="78">
        <f t="shared" ca="1" si="127"/>
        <v>0</v>
      </c>
      <c r="DD96" s="78">
        <f t="shared" ca="1" si="127"/>
        <v>0</v>
      </c>
      <c r="DE96" s="78">
        <f t="shared" ca="1" si="127"/>
        <v>0</v>
      </c>
      <c r="DF96" s="78">
        <f t="shared" ca="1" si="127"/>
        <v>0</v>
      </c>
      <c r="DG96" s="78">
        <f t="shared" ca="1" si="127"/>
        <v>0</v>
      </c>
      <c r="DH96" s="78">
        <f t="shared" ca="1" si="127"/>
        <v>0</v>
      </c>
      <c r="DI96" s="78">
        <f t="shared" ca="1" si="127"/>
        <v>0</v>
      </c>
      <c r="DJ96" s="78">
        <f t="shared" ca="1" si="127"/>
        <v>0</v>
      </c>
      <c r="DK96" s="78">
        <f t="shared" ca="1" si="127"/>
        <v>0</v>
      </c>
      <c r="DL96" s="78">
        <f t="shared" ca="1" si="127"/>
        <v>0</v>
      </c>
      <c r="DM96" s="78">
        <f t="shared" ca="1" si="127"/>
        <v>0</v>
      </c>
      <c r="DN96" s="78">
        <f t="shared" ca="1" si="127"/>
        <v>0</v>
      </c>
      <c r="DO96" s="78">
        <f t="shared" ca="1" si="127"/>
        <v>0</v>
      </c>
      <c r="DP96" s="78">
        <f t="shared" ca="1" si="127"/>
        <v>0</v>
      </c>
      <c r="DQ96" s="78">
        <f t="shared" ca="1" si="127"/>
        <v>0</v>
      </c>
      <c r="DR96" s="78">
        <f t="shared" ca="1" si="127"/>
        <v>0</v>
      </c>
      <c r="DS96" s="78">
        <f t="shared" ca="1" si="127"/>
        <v>0</v>
      </c>
      <c r="DT96" s="78">
        <f t="shared" ca="1" si="127"/>
        <v>0</v>
      </c>
      <c r="DU96" s="78">
        <f t="shared" ca="1" si="127"/>
        <v>0</v>
      </c>
      <c r="DV96" s="78">
        <f t="shared" ca="1" si="127"/>
        <v>0</v>
      </c>
      <c r="DW96" s="78">
        <f t="shared" ca="1" si="127"/>
        <v>0</v>
      </c>
      <c r="DX96" s="78">
        <f t="shared" ca="1" si="127"/>
        <v>0</v>
      </c>
      <c r="DY96" s="78">
        <f t="shared" ca="1" si="127"/>
        <v>0</v>
      </c>
      <c r="DZ96" s="78">
        <f t="shared" ca="1" si="127"/>
        <v>0</v>
      </c>
      <c r="EA96" s="78">
        <f t="shared" ca="1" si="127"/>
        <v>0</v>
      </c>
      <c r="EB96" s="78">
        <f t="shared" ca="1" si="127"/>
        <v>0</v>
      </c>
      <c r="EC96" s="78">
        <f t="shared" ca="1" si="127"/>
        <v>0</v>
      </c>
      <c r="ED96" s="78">
        <f t="shared" ca="1" si="127"/>
        <v>0</v>
      </c>
      <c r="EE96" s="78">
        <f t="shared" ca="1" si="127"/>
        <v>0</v>
      </c>
      <c r="EF96" s="78">
        <f t="shared" ca="1" si="127"/>
        <v>0</v>
      </c>
      <c r="EG96" s="78">
        <f t="shared" ref="EG96:GE96" ca="1" si="128">EG153</f>
        <v>0</v>
      </c>
      <c r="EH96" s="78">
        <f t="shared" ca="1" si="128"/>
        <v>0</v>
      </c>
      <c r="EI96" s="78">
        <f t="shared" ca="1" si="128"/>
        <v>0</v>
      </c>
      <c r="EJ96" s="78">
        <f t="shared" ca="1" si="128"/>
        <v>0</v>
      </c>
      <c r="EK96" s="78">
        <f t="shared" ca="1" si="128"/>
        <v>0</v>
      </c>
      <c r="EL96" s="78">
        <f t="shared" ca="1" si="128"/>
        <v>0</v>
      </c>
      <c r="EM96" s="78">
        <f t="shared" ca="1" si="128"/>
        <v>0</v>
      </c>
      <c r="EN96" s="78">
        <f t="shared" ca="1" si="128"/>
        <v>0</v>
      </c>
      <c r="EO96" s="78">
        <f t="shared" ca="1" si="128"/>
        <v>0</v>
      </c>
      <c r="EP96" s="78">
        <f t="shared" ca="1" si="128"/>
        <v>0</v>
      </c>
      <c r="EQ96" s="78">
        <f t="shared" ca="1" si="128"/>
        <v>0</v>
      </c>
      <c r="ER96" s="78">
        <f t="shared" ca="1" si="128"/>
        <v>0</v>
      </c>
      <c r="ES96" s="78">
        <f t="shared" ca="1" si="128"/>
        <v>0</v>
      </c>
      <c r="ET96" s="78">
        <f t="shared" ca="1" si="128"/>
        <v>0</v>
      </c>
      <c r="EU96" s="78">
        <f t="shared" ca="1" si="128"/>
        <v>0</v>
      </c>
      <c r="EV96" s="78">
        <f t="shared" ca="1" si="128"/>
        <v>0</v>
      </c>
      <c r="EW96" s="78">
        <f t="shared" ca="1" si="128"/>
        <v>0</v>
      </c>
      <c r="EX96" s="78">
        <f t="shared" ca="1" si="128"/>
        <v>0</v>
      </c>
      <c r="EY96" s="78">
        <f t="shared" ca="1" si="128"/>
        <v>0</v>
      </c>
      <c r="EZ96" s="78">
        <f t="shared" ca="1" si="128"/>
        <v>0</v>
      </c>
      <c r="FA96" s="78">
        <f t="shared" ca="1" si="128"/>
        <v>0</v>
      </c>
      <c r="FB96" s="78">
        <f t="shared" ca="1" si="128"/>
        <v>0</v>
      </c>
      <c r="FC96" s="78">
        <f t="shared" ca="1" si="128"/>
        <v>0</v>
      </c>
      <c r="FD96" s="78">
        <f t="shared" ca="1" si="128"/>
        <v>0</v>
      </c>
      <c r="FE96" s="78">
        <f t="shared" ca="1" si="128"/>
        <v>0</v>
      </c>
      <c r="FF96" s="78">
        <f t="shared" ca="1" si="128"/>
        <v>0</v>
      </c>
      <c r="FG96" s="78">
        <f t="shared" ca="1" si="128"/>
        <v>0</v>
      </c>
      <c r="FH96" s="78">
        <f t="shared" ca="1" si="128"/>
        <v>0</v>
      </c>
      <c r="FI96" s="78">
        <f t="shared" ca="1" si="128"/>
        <v>0</v>
      </c>
      <c r="FJ96" s="78">
        <f t="shared" ca="1" si="128"/>
        <v>0</v>
      </c>
      <c r="FK96" s="78">
        <f t="shared" ca="1" si="128"/>
        <v>0</v>
      </c>
      <c r="FL96" s="78">
        <f t="shared" ca="1" si="128"/>
        <v>0</v>
      </c>
      <c r="FM96" s="78">
        <f t="shared" ca="1" si="128"/>
        <v>0</v>
      </c>
      <c r="FN96" s="78">
        <f t="shared" ca="1" si="128"/>
        <v>0</v>
      </c>
      <c r="FO96" s="78">
        <f t="shared" ca="1" si="128"/>
        <v>0</v>
      </c>
      <c r="FP96" s="78">
        <f t="shared" ca="1" si="128"/>
        <v>0</v>
      </c>
      <c r="FQ96" s="78">
        <f t="shared" ca="1" si="128"/>
        <v>0</v>
      </c>
      <c r="FR96" s="78">
        <f t="shared" ca="1" si="128"/>
        <v>0</v>
      </c>
      <c r="FS96" s="78">
        <f t="shared" ca="1" si="128"/>
        <v>0</v>
      </c>
      <c r="FT96" s="78">
        <f t="shared" ca="1" si="128"/>
        <v>0</v>
      </c>
      <c r="FU96" s="78">
        <f t="shared" ca="1" si="128"/>
        <v>0</v>
      </c>
      <c r="FV96" s="78">
        <f t="shared" ca="1" si="128"/>
        <v>0</v>
      </c>
      <c r="FW96" s="78">
        <f t="shared" ca="1" si="128"/>
        <v>0</v>
      </c>
      <c r="FX96" s="78">
        <f t="shared" ca="1" si="128"/>
        <v>0</v>
      </c>
      <c r="FY96" s="78">
        <f t="shared" ca="1" si="128"/>
        <v>0</v>
      </c>
      <c r="FZ96" s="78">
        <f t="shared" ca="1" si="128"/>
        <v>0</v>
      </c>
      <c r="GA96" s="78">
        <f t="shared" ca="1" si="128"/>
        <v>0</v>
      </c>
      <c r="GB96" s="78">
        <f t="shared" ca="1" si="128"/>
        <v>0</v>
      </c>
      <c r="GC96" s="78">
        <f t="shared" ca="1" si="128"/>
        <v>0</v>
      </c>
      <c r="GD96" s="78">
        <f t="shared" ca="1" si="128"/>
        <v>0</v>
      </c>
      <c r="GE96" s="78">
        <f t="shared" ca="1" si="128"/>
        <v>0</v>
      </c>
    </row>
    <row r="97" spans="4:187" x14ac:dyDescent="0.45">
      <c r="D97" s="10" t="s">
        <v>108</v>
      </c>
      <c r="H97" s="76">
        <f t="shared" ref="H97:AM97" ca="1" si="129">SUM(H95:H96)</f>
        <v>47.125256474267005</v>
      </c>
      <c r="I97" s="76">
        <f t="shared" ca="1" si="129"/>
        <v>0</v>
      </c>
      <c r="J97" s="76">
        <f t="shared" ca="1" si="129"/>
        <v>0</v>
      </c>
      <c r="K97" s="76">
        <f t="shared" ca="1" si="129"/>
        <v>-8.6642100738535106</v>
      </c>
      <c r="L97" s="76">
        <f t="shared" ca="1" si="129"/>
        <v>0</v>
      </c>
      <c r="M97" s="76">
        <f t="shared" ca="1" si="129"/>
        <v>0</v>
      </c>
      <c r="N97" s="76">
        <f t="shared" ca="1" si="129"/>
        <v>0</v>
      </c>
      <c r="O97" s="76">
        <f t="shared" ca="1" si="129"/>
        <v>0</v>
      </c>
      <c r="P97" s="76">
        <f t="shared" ca="1" si="129"/>
        <v>0</v>
      </c>
      <c r="Q97" s="76">
        <f t="shared" ca="1" si="129"/>
        <v>0</v>
      </c>
      <c r="R97" s="76">
        <f t="shared" ca="1" si="129"/>
        <v>8.6875119018038767</v>
      </c>
      <c r="S97" s="76">
        <f t="shared" ca="1" si="129"/>
        <v>26.798346810302895</v>
      </c>
      <c r="T97" s="76">
        <f t="shared" ca="1" si="129"/>
        <v>25.13430541239029</v>
      </c>
      <c r="U97" s="76">
        <f t="shared" ca="1" si="129"/>
        <v>32.95358533198911</v>
      </c>
      <c r="V97" s="76">
        <f t="shared" ca="1" si="129"/>
        <v>33.186077504253106</v>
      </c>
      <c r="W97" s="76">
        <f t="shared" ca="1" si="129"/>
        <v>38.081434034667424</v>
      </c>
      <c r="X97" s="76">
        <f t="shared" ca="1" si="129"/>
        <v>37.914027135670807</v>
      </c>
      <c r="Y97" s="76">
        <f t="shared" ca="1" si="129"/>
        <v>42.415298200038642</v>
      </c>
      <c r="Z97" s="76">
        <f t="shared" ca="1" si="129"/>
        <v>44.335973446896674</v>
      </c>
      <c r="AA97" s="76">
        <f t="shared" ca="1" si="129"/>
        <v>43.692632799279124</v>
      </c>
      <c r="AB97" s="76">
        <f t="shared" ca="1" si="129"/>
        <v>-7.9455231954817975</v>
      </c>
      <c r="AC97" s="76">
        <f t="shared" ca="1" si="129"/>
        <v>33.000531977963526</v>
      </c>
      <c r="AD97" s="76">
        <f t="shared" ca="1" si="129"/>
        <v>48.95421375702081</v>
      </c>
      <c r="AE97" s="76">
        <f t="shared" ca="1" si="129"/>
        <v>50.355085691297532</v>
      </c>
      <c r="AF97" s="76">
        <f t="shared" ca="1" si="129"/>
        <v>44.451567359969843</v>
      </c>
      <c r="AG97" s="76">
        <f t="shared" ca="1" si="129"/>
        <v>52.759132103639402</v>
      </c>
      <c r="AH97" s="76">
        <f t="shared" ca="1" si="129"/>
        <v>51.501503218221607</v>
      </c>
      <c r="AI97" s="76">
        <f t="shared" ca="1" si="129"/>
        <v>54.898667210654594</v>
      </c>
      <c r="AJ97" s="76">
        <f t="shared" ca="1" si="129"/>
        <v>53.522713860501185</v>
      </c>
      <c r="AK97" s="76">
        <f t="shared" ca="1" si="129"/>
        <v>56.776509599502646</v>
      </c>
      <c r="AL97" s="76">
        <f t="shared" ca="1" si="129"/>
        <v>57.636942270680379</v>
      </c>
      <c r="AM97" s="76">
        <f t="shared" ca="1" si="129"/>
        <v>56.110907928156266</v>
      </c>
      <c r="AN97" s="76">
        <f t="shared" ref="AN97:BS97" ca="1" si="130">SUM(AN95:AN96)</f>
        <v>-10.027295358947995</v>
      </c>
      <c r="AO97" s="76">
        <f t="shared" ca="1" si="130"/>
        <v>48.745762974353816</v>
      </c>
      <c r="AP97" s="76">
        <f t="shared" ca="1" si="130"/>
        <v>59.663110034676777</v>
      </c>
      <c r="AQ97" s="76">
        <f t="shared" ca="1" si="130"/>
        <v>60.348303766207835</v>
      </c>
      <c r="AR97" s="76">
        <f t="shared" ca="1" si="130"/>
        <v>54.087103069642161</v>
      </c>
      <c r="AS97" s="76">
        <f t="shared" ca="1" si="130"/>
        <v>61.580772915831929</v>
      </c>
      <c r="AT97" s="76">
        <f t="shared" ca="1" si="130"/>
        <v>59.868531089803533</v>
      </c>
      <c r="AU97" s="76">
        <f t="shared" ca="1" si="130"/>
        <v>62.71010108229229</v>
      </c>
      <c r="AV97" s="76">
        <f t="shared" ca="1" si="130"/>
        <v>60.975691917819887</v>
      </c>
      <c r="AW97" s="76">
        <f t="shared" ca="1" si="130"/>
        <v>63.762152692478644</v>
      </c>
      <c r="AX97" s="76">
        <f t="shared" ca="1" si="130"/>
        <v>64.268470639285539</v>
      </c>
      <c r="AY97" s="76">
        <f t="shared" ca="1" si="130"/>
        <v>62.498234061912065</v>
      </c>
      <c r="AZ97" s="76">
        <f t="shared" ca="1" si="130"/>
        <v>-12.581610917324255</v>
      </c>
      <c r="BA97" s="76">
        <f t="shared" ca="1" si="130"/>
        <v>59.775722896037593</v>
      </c>
      <c r="BB97" s="76">
        <f t="shared" ca="1" si="130"/>
        <v>65.458830758632587</v>
      </c>
      <c r="BC97" s="76">
        <f t="shared" ca="1" si="130"/>
        <v>65.912232670017644</v>
      </c>
      <c r="BD97" s="76">
        <f t="shared" ca="1" si="130"/>
        <v>59.666529427820564</v>
      </c>
      <c r="BE97" s="76">
        <f t="shared" ca="1" si="130"/>
        <v>66.751318953106392</v>
      </c>
      <c r="BF97" s="76">
        <f t="shared" ca="1" si="130"/>
        <v>64.946596049451898</v>
      </c>
      <c r="BG97" s="76">
        <f t="shared" ca="1" si="130"/>
        <v>67.56523801509374</v>
      </c>
      <c r="BH97" s="76">
        <f t="shared" ca="1" si="130"/>
        <v>65.40524898548594</v>
      </c>
      <c r="BI97" s="76">
        <f t="shared" ca="1" si="130"/>
        <v>67.506754825364226</v>
      </c>
      <c r="BJ97" s="76">
        <f t="shared" ca="1" si="130"/>
        <v>67.39553817383316</v>
      </c>
      <c r="BK97" s="76">
        <f t="shared" ca="1" si="130"/>
        <v>65.090571225162904</v>
      </c>
      <c r="BL97" s="76">
        <f t="shared" ca="1" si="130"/>
        <v>-3915.2889167786748</v>
      </c>
      <c r="BM97" s="76">
        <f t="shared" ca="1" si="130"/>
        <v>62.034921890670866</v>
      </c>
      <c r="BN97" s="76">
        <f t="shared" ca="1" si="130"/>
        <v>64.518476407398168</v>
      </c>
      <c r="BO97" s="76">
        <f t="shared" ca="1" si="130"/>
        <v>64.840114184473649</v>
      </c>
      <c r="BP97" s="76">
        <f t="shared" ca="1" si="130"/>
        <v>61.49399657505144</v>
      </c>
      <c r="BQ97" s="76">
        <f t="shared" ca="1" si="130"/>
        <v>66.048527600042419</v>
      </c>
      <c r="BR97" s="76">
        <f t="shared" ca="1" si="130"/>
        <v>64.161976775906183</v>
      </c>
      <c r="BS97" s="76">
        <f t="shared" ca="1" si="130"/>
        <v>66.561972850748404</v>
      </c>
      <c r="BT97" s="76">
        <f t="shared" ref="BT97:CY97" ca="1" si="131">SUM(BT95:BT96)</f>
        <v>64.699687673175077</v>
      </c>
      <c r="BU97" s="76">
        <f t="shared" ca="1" si="131"/>
        <v>67.094016701811199</v>
      </c>
      <c r="BV97" s="76">
        <f t="shared" ca="1" si="131"/>
        <v>67.372669863295556</v>
      </c>
      <c r="BW97" s="76">
        <f t="shared" ca="1" si="131"/>
        <v>65.537598633792072</v>
      </c>
      <c r="BX97" s="76">
        <f t="shared" ca="1" si="131"/>
        <v>-15.61558081105386</v>
      </c>
      <c r="BY97" s="76">
        <f t="shared" ca="1" si="131"/>
        <v>65.240085716800678</v>
      </c>
      <c r="BZ97" s="76">
        <f t="shared" ca="1" si="131"/>
        <v>67.123769257889961</v>
      </c>
      <c r="CA97" s="76">
        <f t="shared" ca="1" si="131"/>
        <v>66.903436325260316</v>
      </c>
      <c r="CB97" s="76">
        <f t="shared" ca="1" si="131"/>
        <v>60.365232156504405</v>
      </c>
      <c r="CC97" s="76">
        <f t="shared" ca="1" si="131"/>
        <v>66.415170581951728</v>
      </c>
      <c r="CD97" s="76">
        <f t="shared" ca="1" si="131"/>
        <v>64.112121070688843</v>
      </c>
      <c r="CE97" s="76">
        <f t="shared" ca="1" si="131"/>
        <v>65.969477548857995</v>
      </c>
      <c r="CF97" s="76">
        <f t="shared" ca="1" si="131"/>
        <v>63.692205169042246</v>
      </c>
      <c r="CG97" s="76">
        <f t="shared" ca="1" si="131"/>
        <v>65.539832968179226</v>
      </c>
      <c r="CH97" s="76">
        <f t="shared" ca="1" si="131"/>
        <v>65.326453656441657</v>
      </c>
      <c r="CI97" s="76">
        <f t="shared" ca="1" si="131"/>
        <v>63.06949638479805</v>
      </c>
      <c r="CJ97" s="76">
        <f t="shared" ca="1" si="131"/>
        <v>-18.87184975340827</v>
      </c>
      <c r="CK97" s="76">
        <f t="shared" ca="1" si="131"/>
        <v>62.717947404340386</v>
      </c>
      <c r="CL97" s="76">
        <f t="shared" ca="1" si="131"/>
        <v>64.540143975566295</v>
      </c>
      <c r="CM97" s="76">
        <f t="shared" ca="1" si="131"/>
        <v>64.33030964865911</v>
      </c>
      <c r="CN97" s="76">
        <f t="shared" ca="1" si="131"/>
        <v>58.074372549345547</v>
      </c>
      <c r="CO97" s="76">
        <f t="shared" ca="1" si="131"/>
        <v>63.92520220179631</v>
      </c>
      <c r="CP97" s="76">
        <f t="shared" ca="1" si="131"/>
        <v>61.702004081644098</v>
      </c>
      <c r="CQ97" s="76">
        <f t="shared" ca="1" si="131"/>
        <v>63.499936993185784</v>
      </c>
      <c r="CR97" s="76">
        <f t="shared" ca="1" si="131"/>
        <v>61.301750412638924</v>
      </c>
      <c r="CS97" s="76">
        <f t="shared" ca="1" si="131"/>
        <v>63.089975997600334</v>
      </c>
      <c r="CT97" s="76">
        <f t="shared" ca="1" si="131"/>
        <v>62.886264791991366</v>
      </c>
      <c r="CU97" s="76">
        <f t="shared" ca="1" si="131"/>
        <v>60.707663390615309</v>
      </c>
      <c r="CV97" s="76">
        <f t="shared" ca="1" si="131"/>
        <v>-21.898337374809984</v>
      </c>
      <c r="CW97" s="76">
        <f t="shared" ca="1" si="131"/>
        <v>60.374637689301757</v>
      </c>
      <c r="CX97" s="76">
        <f t="shared" ca="1" si="131"/>
        <v>62.137515535875515</v>
      </c>
      <c r="CY97" s="76">
        <f t="shared" ca="1" si="131"/>
        <v>61.93680279651285</v>
      </c>
      <c r="CZ97" s="76">
        <f t="shared" ref="CZ97:EE97" ca="1" si="132">SUM(CZ95:CZ96)</f>
        <v>55.894379382193108</v>
      </c>
      <c r="DA97" s="76">
        <f t="shared" ca="1" si="132"/>
        <v>61.549368254193368</v>
      </c>
      <c r="DB97" s="76">
        <f t="shared" ca="1" si="132"/>
        <v>59.403159523547423</v>
      </c>
      <c r="DC97" s="76">
        <f t="shared" ca="1" si="132"/>
        <v>61.141896746977281</v>
      </c>
      <c r="DD97" s="76">
        <f t="shared" ca="1" si="132"/>
        <v>59.019992030012062</v>
      </c>
      <c r="DE97" s="76">
        <f t="shared" ca="1" si="132"/>
        <v>60.749081306349311</v>
      </c>
      <c r="DF97" s="76">
        <f t="shared" ca="1" si="132"/>
        <v>60.55380174753958</v>
      </c>
      <c r="DG97" s="76">
        <f t="shared" ca="1" si="132"/>
        <v>58.450826438955161</v>
      </c>
      <c r="DH97" s="76">
        <f t="shared" ca="1" si="132"/>
        <v>-24.793179944203828</v>
      </c>
      <c r="DI97" s="76">
        <f t="shared" ca="1" si="132"/>
        <v>58.133961698971099</v>
      </c>
      <c r="DJ97" s="76">
        <f t="shared" ca="1" si="132"/>
        <v>59.837875002180283</v>
      </c>
      <c r="DK97" s="76">
        <f t="shared" ca="1" si="132"/>
        <v>59.645149470730395</v>
      </c>
      <c r="DL97" s="76">
        <f t="shared" ca="1" si="132"/>
        <v>55.750869647589226</v>
      </c>
      <c r="DM97" s="76">
        <f t="shared" ca="1" si="132"/>
        <v>59.331035259058652</v>
      </c>
      <c r="DN97" s="76">
        <f t="shared" ca="1" si="132"/>
        <v>57.262877874301068</v>
      </c>
      <c r="DO97" s="76">
        <f t="shared" ca="1" si="132"/>
        <v>58.944922858551308</v>
      </c>
      <c r="DP97" s="76">
        <f t="shared" ca="1" si="132"/>
        <v>56.894741541058785</v>
      </c>
      <c r="DQ97" s="76">
        <f t="shared" ca="1" si="132"/>
        <v>58.567228700849</v>
      </c>
      <c r="DR97" s="76">
        <f t="shared" ca="1" si="132"/>
        <v>58.379394792680273</v>
      </c>
      <c r="DS97" s="76">
        <f t="shared" ca="1" si="132"/>
        <v>56.347546322922241</v>
      </c>
      <c r="DT97" s="76">
        <f t="shared" ca="1" si="132"/>
        <v>-27.49285401394755</v>
      </c>
      <c r="DU97" s="76">
        <f t="shared" ca="1" si="132"/>
        <v>56.044959134713892</v>
      </c>
      <c r="DV97" s="76">
        <f t="shared" ca="1" si="132"/>
        <v>57.692513545797205</v>
      </c>
      <c r="DW97" s="76">
        <f t="shared" ca="1" si="132"/>
        <v>57.506871206409436</v>
      </c>
      <c r="DX97" s="76">
        <f t="shared" ca="1" si="132"/>
        <v>51.811232322401338</v>
      </c>
      <c r="DY97" s="76">
        <f t="shared" ca="1" si="132"/>
        <v>57.084852044008542</v>
      </c>
      <c r="DZ97" s="76">
        <f t="shared" ca="1" si="132"/>
        <v>55.085127723378399</v>
      </c>
      <c r="EA97" s="76">
        <f t="shared" ca="1" si="132"/>
        <v>56.706932174796599</v>
      </c>
      <c r="EB97" s="76">
        <f t="shared" ca="1" si="132"/>
        <v>54.730235732680399</v>
      </c>
      <c r="EC97" s="76">
        <f t="shared" ca="1" si="132"/>
        <v>56.342592218947928</v>
      </c>
      <c r="ED97" s="76">
        <f t="shared" ca="1" si="132"/>
        <v>56.161341259375774</v>
      </c>
      <c r="EE97" s="76">
        <f t="shared" ca="1" si="132"/>
        <v>54.202435477695715</v>
      </c>
      <c r="EF97" s="76">
        <f t="shared" ref="EF97:FK97" ca="1" si="133">SUM(EF95:EF96)</f>
        <v>-30.249192543455877</v>
      </c>
      <c r="EG97" s="76">
        <f t="shared" ca="1" si="133"/>
        <v>53.9124758337842</v>
      </c>
      <c r="EH97" s="76">
        <f t="shared" ca="1" si="133"/>
        <v>55.500187789306871</v>
      </c>
      <c r="EI97" s="76">
        <f t="shared" ca="1" si="133"/>
        <v>55.320831278057412</v>
      </c>
      <c r="EJ97" s="76">
        <f t="shared" ca="1" si="133"/>
        <v>49.886501291858636</v>
      </c>
      <c r="EK97" s="76">
        <f t="shared" ca="1" si="133"/>
        <v>54.974738331536933</v>
      </c>
      <c r="EL97" s="76">
        <f t="shared" ca="1" si="133"/>
        <v>4273.6735225139682</v>
      </c>
      <c r="EM97" s="76">
        <f t="shared" ca="1" si="133"/>
        <v>0</v>
      </c>
      <c r="EN97" s="76">
        <f t="shared" ca="1" si="133"/>
        <v>0</v>
      </c>
      <c r="EO97" s="76">
        <f t="shared" ca="1" si="133"/>
        <v>0</v>
      </c>
      <c r="EP97" s="76">
        <f t="shared" ca="1" si="133"/>
        <v>0</v>
      </c>
      <c r="EQ97" s="76">
        <f t="shared" ca="1" si="133"/>
        <v>0</v>
      </c>
      <c r="ER97" s="76">
        <f t="shared" ca="1" si="133"/>
        <v>0</v>
      </c>
      <c r="ES97" s="76">
        <f t="shared" ca="1" si="133"/>
        <v>0</v>
      </c>
      <c r="ET97" s="76">
        <f t="shared" ca="1" si="133"/>
        <v>0</v>
      </c>
      <c r="EU97" s="76">
        <f t="shared" ca="1" si="133"/>
        <v>0</v>
      </c>
      <c r="EV97" s="76">
        <f t="shared" ca="1" si="133"/>
        <v>0</v>
      </c>
      <c r="EW97" s="76">
        <f t="shared" ca="1" si="133"/>
        <v>0</v>
      </c>
      <c r="EX97" s="76">
        <f t="shared" ca="1" si="133"/>
        <v>0</v>
      </c>
      <c r="EY97" s="76">
        <f t="shared" ca="1" si="133"/>
        <v>0</v>
      </c>
      <c r="EZ97" s="76">
        <f t="shared" ca="1" si="133"/>
        <v>0</v>
      </c>
      <c r="FA97" s="76">
        <f t="shared" ca="1" si="133"/>
        <v>0</v>
      </c>
      <c r="FB97" s="76">
        <f t="shared" ca="1" si="133"/>
        <v>0</v>
      </c>
      <c r="FC97" s="76">
        <f t="shared" ca="1" si="133"/>
        <v>0</v>
      </c>
      <c r="FD97" s="76">
        <f t="shared" ca="1" si="133"/>
        <v>0</v>
      </c>
      <c r="FE97" s="76">
        <f t="shared" ca="1" si="133"/>
        <v>0</v>
      </c>
      <c r="FF97" s="76">
        <f t="shared" ca="1" si="133"/>
        <v>0</v>
      </c>
      <c r="FG97" s="76">
        <f t="shared" ca="1" si="133"/>
        <v>0</v>
      </c>
      <c r="FH97" s="76">
        <f t="shared" ca="1" si="133"/>
        <v>0</v>
      </c>
      <c r="FI97" s="76">
        <f t="shared" ca="1" si="133"/>
        <v>0</v>
      </c>
      <c r="FJ97" s="76">
        <f t="shared" ca="1" si="133"/>
        <v>0</v>
      </c>
      <c r="FK97" s="76">
        <f t="shared" ca="1" si="133"/>
        <v>0</v>
      </c>
      <c r="FL97" s="76">
        <f t="shared" ref="FL97:GE97" ca="1" si="134">SUM(FL95:FL96)</f>
        <v>0</v>
      </c>
      <c r="FM97" s="76">
        <f t="shared" ca="1" si="134"/>
        <v>0</v>
      </c>
      <c r="FN97" s="76">
        <f t="shared" ca="1" si="134"/>
        <v>0</v>
      </c>
      <c r="FO97" s="76">
        <f t="shared" ca="1" si="134"/>
        <v>0</v>
      </c>
      <c r="FP97" s="76">
        <f t="shared" ca="1" si="134"/>
        <v>0</v>
      </c>
      <c r="FQ97" s="76">
        <f t="shared" ca="1" si="134"/>
        <v>0</v>
      </c>
      <c r="FR97" s="76">
        <f t="shared" ca="1" si="134"/>
        <v>0</v>
      </c>
      <c r="FS97" s="76">
        <f t="shared" ca="1" si="134"/>
        <v>0</v>
      </c>
      <c r="FT97" s="76">
        <f t="shared" ca="1" si="134"/>
        <v>0</v>
      </c>
      <c r="FU97" s="76">
        <f t="shared" ca="1" si="134"/>
        <v>0</v>
      </c>
      <c r="FV97" s="76">
        <f t="shared" ca="1" si="134"/>
        <v>0</v>
      </c>
      <c r="FW97" s="76">
        <f t="shared" ca="1" si="134"/>
        <v>0</v>
      </c>
      <c r="FX97" s="76">
        <f t="shared" ca="1" si="134"/>
        <v>0</v>
      </c>
      <c r="FY97" s="76">
        <f t="shared" ca="1" si="134"/>
        <v>0</v>
      </c>
      <c r="FZ97" s="76">
        <f t="shared" ca="1" si="134"/>
        <v>0</v>
      </c>
      <c r="GA97" s="76">
        <f t="shared" ca="1" si="134"/>
        <v>0</v>
      </c>
      <c r="GB97" s="76">
        <f t="shared" ca="1" si="134"/>
        <v>0</v>
      </c>
      <c r="GC97" s="76">
        <f t="shared" ca="1" si="134"/>
        <v>0</v>
      </c>
      <c r="GD97" s="76">
        <f t="shared" ca="1" si="134"/>
        <v>0</v>
      </c>
      <c r="GE97" s="76">
        <f t="shared" ca="1" si="134"/>
        <v>0</v>
      </c>
    </row>
    <row r="98" spans="4:187" x14ac:dyDescent="0.45">
      <c r="D98" s="20" t="s">
        <v>109</v>
      </c>
      <c r="E98" s="22"/>
      <c r="F98" s="22"/>
      <c r="G98" s="22"/>
      <c r="H98" s="78">
        <f ca="1">H147</f>
        <v>-47.125256474267005</v>
      </c>
      <c r="I98" s="78">
        <f t="shared" ref="I98:BT98" ca="1" si="135">I147</f>
        <v>0</v>
      </c>
      <c r="J98" s="78">
        <f t="shared" ca="1" si="135"/>
        <v>0</v>
      </c>
      <c r="K98" s="78">
        <f t="shared" ca="1" si="135"/>
        <v>0</v>
      </c>
      <c r="L98" s="78">
        <f t="shared" ca="1" si="135"/>
        <v>0</v>
      </c>
      <c r="M98" s="78">
        <f t="shared" ca="1" si="135"/>
        <v>0</v>
      </c>
      <c r="N98" s="78">
        <f t="shared" ca="1" si="135"/>
        <v>0</v>
      </c>
      <c r="O98" s="78">
        <f t="shared" ca="1" si="135"/>
        <v>0</v>
      </c>
      <c r="P98" s="78">
        <f t="shared" ca="1" si="135"/>
        <v>0</v>
      </c>
      <c r="Q98" s="78">
        <f t="shared" ca="1" si="135"/>
        <v>0</v>
      </c>
      <c r="R98" s="78">
        <f t="shared" ca="1" si="135"/>
        <v>-8.6875119018038767</v>
      </c>
      <c r="S98" s="78">
        <f t="shared" ca="1" si="135"/>
        <v>-26.798346810302895</v>
      </c>
      <c r="T98" s="78">
        <f t="shared" ca="1" si="135"/>
        <v>-25.13430541239029</v>
      </c>
      <c r="U98" s="78">
        <f t="shared" ca="1" si="135"/>
        <v>-32.95358533198911</v>
      </c>
      <c r="V98" s="78">
        <f t="shared" ca="1" si="135"/>
        <v>-33.186077504253106</v>
      </c>
      <c r="W98" s="78">
        <f t="shared" ca="1" si="135"/>
        <v>-38.081434034667424</v>
      </c>
      <c r="X98" s="78">
        <f t="shared" ca="1" si="135"/>
        <v>-37.914027135670807</v>
      </c>
      <c r="Y98" s="78">
        <f t="shared" ca="1" si="135"/>
        <v>-42.415298200038642</v>
      </c>
      <c r="Z98" s="78">
        <f t="shared" ca="1" si="135"/>
        <v>-44.335973446896674</v>
      </c>
      <c r="AA98" s="78">
        <f t="shared" ca="1" si="135"/>
        <v>-43.692632799279124</v>
      </c>
      <c r="AB98" s="78">
        <f t="shared" ca="1" si="135"/>
        <v>0</v>
      </c>
      <c r="AC98" s="78">
        <f t="shared" ca="1" si="135"/>
        <v>-33.000531977963526</v>
      </c>
      <c r="AD98" s="78">
        <f t="shared" ca="1" si="135"/>
        <v>-48.95421375702081</v>
      </c>
      <c r="AE98" s="78">
        <f t="shared" ca="1" si="135"/>
        <v>-50.355085691297532</v>
      </c>
      <c r="AF98" s="78">
        <f t="shared" ca="1" si="135"/>
        <v>-44.451567359969843</v>
      </c>
      <c r="AG98" s="78">
        <f t="shared" ca="1" si="135"/>
        <v>-52.759132103639402</v>
      </c>
      <c r="AH98" s="78">
        <f t="shared" ca="1" si="135"/>
        <v>-51.501503218221607</v>
      </c>
      <c r="AI98" s="78">
        <f t="shared" ca="1" si="135"/>
        <v>-54.898667210654594</v>
      </c>
      <c r="AJ98" s="78">
        <f t="shared" ca="1" si="135"/>
        <v>-53.522713860501185</v>
      </c>
      <c r="AK98" s="78">
        <f t="shared" ca="1" si="135"/>
        <v>-56.776509599502646</v>
      </c>
      <c r="AL98" s="78">
        <f t="shared" ca="1" si="135"/>
        <v>-57.636942270680379</v>
      </c>
      <c r="AM98" s="78">
        <f t="shared" ca="1" si="135"/>
        <v>-56.110907928156266</v>
      </c>
      <c r="AN98" s="78">
        <f t="shared" ca="1" si="135"/>
        <v>0</v>
      </c>
      <c r="AO98" s="78">
        <f t="shared" ca="1" si="135"/>
        <v>-48.745762974353816</v>
      </c>
      <c r="AP98" s="78">
        <f t="shared" ca="1" si="135"/>
        <v>-59.663110034676777</v>
      </c>
      <c r="AQ98" s="78">
        <f t="shared" ca="1" si="135"/>
        <v>-60.348303766207835</v>
      </c>
      <c r="AR98" s="78">
        <f t="shared" ca="1" si="135"/>
        <v>-54.087103069642161</v>
      </c>
      <c r="AS98" s="78">
        <f t="shared" ca="1" si="135"/>
        <v>-61.580772915831929</v>
      </c>
      <c r="AT98" s="78">
        <f t="shared" ca="1" si="135"/>
        <v>-59.868531089803533</v>
      </c>
      <c r="AU98" s="78">
        <f t="shared" ca="1" si="135"/>
        <v>-62.71010108229229</v>
      </c>
      <c r="AV98" s="78">
        <f t="shared" ca="1" si="135"/>
        <v>-60.975691917819887</v>
      </c>
      <c r="AW98" s="78">
        <f t="shared" ca="1" si="135"/>
        <v>-63.762152692478644</v>
      </c>
      <c r="AX98" s="78">
        <f t="shared" ca="1" si="135"/>
        <v>-64.268470639285539</v>
      </c>
      <c r="AY98" s="78">
        <f t="shared" ca="1" si="135"/>
        <v>-62.498234061912065</v>
      </c>
      <c r="AZ98" s="78">
        <f t="shared" ca="1" si="135"/>
        <v>0</v>
      </c>
      <c r="BA98" s="78">
        <f t="shared" ca="1" si="135"/>
        <v>-59.775722896037593</v>
      </c>
      <c r="BB98" s="78">
        <f t="shared" ca="1" si="135"/>
        <v>-65.458830758632587</v>
      </c>
      <c r="BC98" s="78">
        <f t="shared" ca="1" si="135"/>
        <v>-65.912232670017644</v>
      </c>
      <c r="BD98" s="78">
        <f t="shared" ca="1" si="135"/>
        <v>-59.666529427820564</v>
      </c>
      <c r="BE98" s="78">
        <f t="shared" ca="1" si="135"/>
        <v>-66.751318953106392</v>
      </c>
      <c r="BF98" s="78">
        <f t="shared" ca="1" si="135"/>
        <v>-64.946596049451898</v>
      </c>
      <c r="BG98" s="78">
        <f t="shared" ca="1" si="135"/>
        <v>-18.688310971462101</v>
      </c>
      <c r="BH98" s="78">
        <f t="shared" ca="1" si="135"/>
        <v>0</v>
      </c>
      <c r="BI98" s="78">
        <f t="shared" ca="1" si="135"/>
        <v>0</v>
      </c>
      <c r="BJ98" s="78">
        <f t="shared" ca="1" si="135"/>
        <v>0</v>
      </c>
      <c r="BK98" s="78">
        <f t="shared" ca="1" si="135"/>
        <v>0</v>
      </c>
      <c r="BL98" s="78">
        <f t="shared" ca="1" si="135"/>
        <v>0</v>
      </c>
      <c r="BM98" s="78">
        <f t="shared" ca="1" si="135"/>
        <v>-62.034921890670866</v>
      </c>
      <c r="BN98" s="78">
        <f t="shared" ca="1" si="135"/>
        <v>-64.518476407398168</v>
      </c>
      <c r="BO98" s="78">
        <f t="shared" ca="1" si="135"/>
        <v>-64.840114184473649</v>
      </c>
      <c r="BP98" s="78">
        <f t="shared" ca="1" si="135"/>
        <v>-61.49399657505144</v>
      </c>
      <c r="BQ98" s="78">
        <f t="shared" ca="1" si="135"/>
        <v>-66.048527600042419</v>
      </c>
      <c r="BR98" s="78">
        <f t="shared" ca="1" si="135"/>
        <v>-64.161976775906183</v>
      </c>
      <c r="BS98" s="78">
        <f t="shared" ca="1" si="135"/>
        <v>-66.561972850748404</v>
      </c>
      <c r="BT98" s="78">
        <f t="shared" ca="1" si="135"/>
        <v>-64.699687673175077</v>
      </c>
      <c r="BU98" s="78">
        <f t="shared" ref="BU98:EF98" ca="1" si="136">BU147</f>
        <v>-67.094016701811199</v>
      </c>
      <c r="BV98" s="78">
        <f t="shared" ca="1" si="136"/>
        <v>-67.372669863295556</v>
      </c>
      <c r="BW98" s="78">
        <f t="shared" ca="1" si="136"/>
        <v>-10.057720064132923</v>
      </c>
      <c r="BX98" s="78">
        <f t="shared" ca="1" si="136"/>
        <v>0</v>
      </c>
      <c r="BY98" s="78">
        <f t="shared" ca="1" si="136"/>
        <v>0</v>
      </c>
      <c r="BZ98" s="78">
        <f t="shared" ca="1" si="136"/>
        <v>0</v>
      </c>
      <c r="CA98" s="78">
        <f t="shared" ca="1" si="136"/>
        <v>0</v>
      </c>
      <c r="CB98" s="78">
        <f t="shared" ca="1" si="136"/>
        <v>0</v>
      </c>
      <c r="CC98" s="78">
        <f t="shared" ca="1" si="136"/>
        <v>0</v>
      </c>
      <c r="CD98" s="78">
        <f t="shared" ca="1" si="136"/>
        <v>0</v>
      </c>
      <c r="CE98" s="78">
        <f t="shared" ca="1" si="136"/>
        <v>0</v>
      </c>
      <c r="CF98" s="78">
        <f t="shared" ca="1" si="136"/>
        <v>0</v>
      </c>
      <c r="CG98" s="78">
        <f t="shared" ca="1" si="136"/>
        <v>0</v>
      </c>
      <c r="CH98" s="78">
        <f t="shared" ca="1" si="136"/>
        <v>0</v>
      </c>
      <c r="CI98" s="78">
        <f t="shared" ca="1" si="136"/>
        <v>0</v>
      </c>
      <c r="CJ98" s="78">
        <f t="shared" ca="1" si="136"/>
        <v>0</v>
      </c>
      <c r="CK98" s="78">
        <f t="shared" ca="1" si="136"/>
        <v>0</v>
      </c>
      <c r="CL98" s="78">
        <f t="shared" ca="1" si="136"/>
        <v>0</v>
      </c>
      <c r="CM98" s="78">
        <f t="shared" ca="1" si="136"/>
        <v>0</v>
      </c>
      <c r="CN98" s="78">
        <f t="shared" ca="1" si="136"/>
        <v>0</v>
      </c>
      <c r="CO98" s="78">
        <f t="shared" ca="1" si="136"/>
        <v>0</v>
      </c>
      <c r="CP98" s="78">
        <f t="shared" ca="1" si="136"/>
        <v>0</v>
      </c>
      <c r="CQ98" s="78">
        <f t="shared" ca="1" si="136"/>
        <v>0</v>
      </c>
      <c r="CR98" s="78">
        <f t="shared" ca="1" si="136"/>
        <v>0</v>
      </c>
      <c r="CS98" s="78">
        <f t="shared" ca="1" si="136"/>
        <v>0</v>
      </c>
      <c r="CT98" s="78">
        <f t="shared" ca="1" si="136"/>
        <v>0</v>
      </c>
      <c r="CU98" s="78">
        <f t="shared" ca="1" si="136"/>
        <v>0</v>
      </c>
      <c r="CV98" s="78">
        <f t="shared" ca="1" si="136"/>
        <v>0</v>
      </c>
      <c r="CW98" s="78">
        <f t="shared" ca="1" si="136"/>
        <v>0</v>
      </c>
      <c r="CX98" s="78">
        <f t="shared" ca="1" si="136"/>
        <v>0</v>
      </c>
      <c r="CY98" s="78">
        <f t="shared" ca="1" si="136"/>
        <v>0</v>
      </c>
      <c r="CZ98" s="78">
        <f t="shared" ca="1" si="136"/>
        <v>0</v>
      </c>
      <c r="DA98" s="78">
        <f t="shared" ca="1" si="136"/>
        <v>0</v>
      </c>
      <c r="DB98" s="78">
        <f t="shared" ca="1" si="136"/>
        <v>0</v>
      </c>
      <c r="DC98" s="78">
        <f t="shared" ca="1" si="136"/>
        <v>0</v>
      </c>
      <c r="DD98" s="78">
        <f t="shared" ca="1" si="136"/>
        <v>0</v>
      </c>
      <c r="DE98" s="78">
        <f t="shared" ca="1" si="136"/>
        <v>0</v>
      </c>
      <c r="DF98" s="78">
        <f t="shared" ca="1" si="136"/>
        <v>0</v>
      </c>
      <c r="DG98" s="78">
        <f t="shared" ca="1" si="136"/>
        <v>0</v>
      </c>
      <c r="DH98" s="78">
        <f t="shared" ca="1" si="136"/>
        <v>0</v>
      </c>
      <c r="DI98" s="78">
        <f t="shared" ca="1" si="136"/>
        <v>0</v>
      </c>
      <c r="DJ98" s="78">
        <f t="shared" ca="1" si="136"/>
        <v>0</v>
      </c>
      <c r="DK98" s="78">
        <f t="shared" ca="1" si="136"/>
        <v>0</v>
      </c>
      <c r="DL98" s="78">
        <f t="shared" ca="1" si="136"/>
        <v>0</v>
      </c>
      <c r="DM98" s="78">
        <f t="shared" ca="1" si="136"/>
        <v>0</v>
      </c>
      <c r="DN98" s="78">
        <f t="shared" ca="1" si="136"/>
        <v>0</v>
      </c>
      <c r="DO98" s="78">
        <f t="shared" ca="1" si="136"/>
        <v>0</v>
      </c>
      <c r="DP98" s="78">
        <f t="shared" ca="1" si="136"/>
        <v>0</v>
      </c>
      <c r="DQ98" s="78">
        <f t="shared" ca="1" si="136"/>
        <v>0</v>
      </c>
      <c r="DR98" s="78">
        <f t="shared" ca="1" si="136"/>
        <v>0</v>
      </c>
      <c r="DS98" s="78">
        <f t="shared" ca="1" si="136"/>
        <v>0</v>
      </c>
      <c r="DT98" s="78">
        <f t="shared" ca="1" si="136"/>
        <v>0</v>
      </c>
      <c r="DU98" s="78">
        <f t="shared" ca="1" si="136"/>
        <v>0</v>
      </c>
      <c r="DV98" s="78">
        <f t="shared" ca="1" si="136"/>
        <v>0</v>
      </c>
      <c r="DW98" s="78">
        <f t="shared" ca="1" si="136"/>
        <v>0</v>
      </c>
      <c r="DX98" s="78">
        <f t="shared" ca="1" si="136"/>
        <v>0</v>
      </c>
      <c r="DY98" s="78">
        <f t="shared" ca="1" si="136"/>
        <v>0</v>
      </c>
      <c r="DZ98" s="78">
        <f t="shared" ca="1" si="136"/>
        <v>0</v>
      </c>
      <c r="EA98" s="78">
        <f t="shared" ca="1" si="136"/>
        <v>0</v>
      </c>
      <c r="EB98" s="78">
        <f t="shared" ca="1" si="136"/>
        <v>0</v>
      </c>
      <c r="EC98" s="78">
        <f t="shared" ca="1" si="136"/>
        <v>0</v>
      </c>
      <c r="ED98" s="78">
        <f t="shared" ca="1" si="136"/>
        <v>0</v>
      </c>
      <c r="EE98" s="78">
        <f t="shared" ca="1" si="136"/>
        <v>0</v>
      </c>
      <c r="EF98" s="78">
        <f t="shared" ca="1" si="136"/>
        <v>0</v>
      </c>
      <c r="EG98" s="78">
        <f t="shared" ref="EG98:GE98" ca="1" si="137">EG147</f>
        <v>0</v>
      </c>
      <c r="EH98" s="78">
        <f t="shared" ca="1" si="137"/>
        <v>0</v>
      </c>
      <c r="EI98" s="78">
        <f t="shared" ca="1" si="137"/>
        <v>0</v>
      </c>
      <c r="EJ98" s="78">
        <f t="shared" ca="1" si="137"/>
        <v>0</v>
      </c>
      <c r="EK98" s="78">
        <f t="shared" ca="1" si="137"/>
        <v>0</v>
      </c>
      <c r="EL98" s="78">
        <f t="shared" ca="1" si="137"/>
        <v>0</v>
      </c>
      <c r="EM98" s="78">
        <f t="shared" ca="1" si="137"/>
        <v>0</v>
      </c>
      <c r="EN98" s="78">
        <f t="shared" ca="1" si="137"/>
        <v>0</v>
      </c>
      <c r="EO98" s="78">
        <f t="shared" ca="1" si="137"/>
        <v>0</v>
      </c>
      <c r="EP98" s="78">
        <f t="shared" ca="1" si="137"/>
        <v>0</v>
      </c>
      <c r="EQ98" s="78">
        <f t="shared" ca="1" si="137"/>
        <v>0</v>
      </c>
      <c r="ER98" s="78">
        <f t="shared" ca="1" si="137"/>
        <v>0</v>
      </c>
      <c r="ES98" s="78">
        <f t="shared" ca="1" si="137"/>
        <v>0</v>
      </c>
      <c r="ET98" s="78">
        <f t="shared" ca="1" si="137"/>
        <v>0</v>
      </c>
      <c r="EU98" s="78">
        <f t="shared" ca="1" si="137"/>
        <v>0</v>
      </c>
      <c r="EV98" s="78">
        <f t="shared" ca="1" si="137"/>
        <v>0</v>
      </c>
      <c r="EW98" s="78">
        <f t="shared" ca="1" si="137"/>
        <v>0</v>
      </c>
      <c r="EX98" s="78">
        <f t="shared" ca="1" si="137"/>
        <v>0</v>
      </c>
      <c r="EY98" s="78">
        <f t="shared" ca="1" si="137"/>
        <v>0</v>
      </c>
      <c r="EZ98" s="78">
        <f t="shared" ca="1" si="137"/>
        <v>0</v>
      </c>
      <c r="FA98" s="78">
        <f t="shared" ca="1" si="137"/>
        <v>0</v>
      </c>
      <c r="FB98" s="78">
        <f t="shared" ca="1" si="137"/>
        <v>0</v>
      </c>
      <c r="FC98" s="78">
        <f t="shared" ca="1" si="137"/>
        <v>0</v>
      </c>
      <c r="FD98" s="78">
        <f t="shared" ca="1" si="137"/>
        <v>0</v>
      </c>
      <c r="FE98" s="78">
        <f t="shared" ca="1" si="137"/>
        <v>0</v>
      </c>
      <c r="FF98" s="78">
        <f t="shared" ca="1" si="137"/>
        <v>0</v>
      </c>
      <c r="FG98" s="78">
        <f t="shared" ca="1" si="137"/>
        <v>0</v>
      </c>
      <c r="FH98" s="78">
        <f t="shared" ca="1" si="137"/>
        <v>0</v>
      </c>
      <c r="FI98" s="78">
        <f t="shared" ca="1" si="137"/>
        <v>0</v>
      </c>
      <c r="FJ98" s="78">
        <f t="shared" ca="1" si="137"/>
        <v>0</v>
      </c>
      <c r="FK98" s="78">
        <f t="shared" ca="1" si="137"/>
        <v>0</v>
      </c>
      <c r="FL98" s="78">
        <f t="shared" ca="1" si="137"/>
        <v>0</v>
      </c>
      <c r="FM98" s="78">
        <f t="shared" ca="1" si="137"/>
        <v>0</v>
      </c>
      <c r="FN98" s="78">
        <f t="shared" ca="1" si="137"/>
        <v>0</v>
      </c>
      <c r="FO98" s="78">
        <f t="shared" ca="1" si="137"/>
        <v>0</v>
      </c>
      <c r="FP98" s="78">
        <f t="shared" ca="1" si="137"/>
        <v>0</v>
      </c>
      <c r="FQ98" s="78">
        <f t="shared" ca="1" si="137"/>
        <v>0</v>
      </c>
      <c r="FR98" s="78">
        <f t="shared" ca="1" si="137"/>
        <v>0</v>
      </c>
      <c r="FS98" s="78">
        <f t="shared" ca="1" si="137"/>
        <v>0</v>
      </c>
      <c r="FT98" s="78">
        <f t="shared" ca="1" si="137"/>
        <v>0</v>
      </c>
      <c r="FU98" s="78">
        <f t="shared" ca="1" si="137"/>
        <v>0</v>
      </c>
      <c r="FV98" s="78">
        <f t="shared" ca="1" si="137"/>
        <v>0</v>
      </c>
      <c r="FW98" s="78">
        <f t="shared" ca="1" si="137"/>
        <v>0</v>
      </c>
      <c r="FX98" s="78">
        <f t="shared" ca="1" si="137"/>
        <v>0</v>
      </c>
      <c r="FY98" s="78">
        <f t="shared" ca="1" si="137"/>
        <v>0</v>
      </c>
      <c r="FZ98" s="78">
        <f t="shared" ca="1" si="137"/>
        <v>0</v>
      </c>
      <c r="GA98" s="78">
        <f t="shared" ca="1" si="137"/>
        <v>0</v>
      </c>
      <c r="GB98" s="78">
        <f t="shared" ca="1" si="137"/>
        <v>0</v>
      </c>
      <c r="GC98" s="78">
        <f t="shared" ca="1" si="137"/>
        <v>0</v>
      </c>
      <c r="GD98" s="78">
        <f t="shared" ca="1" si="137"/>
        <v>0</v>
      </c>
      <c r="GE98" s="78">
        <f t="shared" ca="1" si="137"/>
        <v>0</v>
      </c>
    </row>
    <row r="99" spans="4:187" x14ac:dyDescent="0.45">
      <c r="D99" s="10" t="s">
        <v>111</v>
      </c>
      <c r="H99" s="76">
        <f ca="1">SUM(H97:H98)</f>
        <v>0</v>
      </c>
      <c r="I99" s="76">
        <f t="shared" ref="I99:BT99" ca="1" si="138">SUM(I97:I98)</f>
        <v>0</v>
      </c>
      <c r="J99" s="76">
        <f t="shared" ca="1" si="138"/>
        <v>0</v>
      </c>
      <c r="K99" s="76">
        <f t="shared" ca="1" si="138"/>
        <v>-8.6642100738535106</v>
      </c>
      <c r="L99" s="76">
        <f t="shared" ca="1" si="138"/>
        <v>0</v>
      </c>
      <c r="M99" s="76">
        <f t="shared" ca="1" si="138"/>
        <v>0</v>
      </c>
      <c r="N99" s="76">
        <f t="shared" ca="1" si="138"/>
        <v>0</v>
      </c>
      <c r="O99" s="76">
        <f t="shared" ca="1" si="138"/>
        <v>0</v>
      </c>
      <c r="P99" s="76">
        <f t="shared" ca="1" si="138"/>
        <v>0</v>
      </c>
      <c r="Q99" s="76">
        <f t="shared" ca="1" si="138"/>
        <v>0</v>
      </c>
      <c r="R99" s="76">
        <f t="shared" ca="1" si="138"/>
        <v>0</v>
      </c>
      <c r="S99" s="76">
        <f t="shared" ca="1" si="138"/>
        <v>0</v>
      </c>
      <c r="T99" s="76">
        <f t="shared" ca="1" si="138"/>
        <v>0</v>
      </c>
      <c r="U99" s="76">
        <f t="shared" ca="1" si="138"/>
        <v>0</v>
      </c>
      <c r="V99" s="76">
        <f t="shared" ca="1" si="138"/>
        <v>0</v>
      </c>
      <c r="W99" s="76">
        <f t="shared" ca="1" si="138"/>
        <v>0</v>
      </c>
      <c r="X99" s="76">
        <f t="shared" ca="1" si="138"/>
        <v>0</v>
      </c>
      <c r="Y99" s="76">
        <f t="shared" ca="1" si="138"/>
        <v>0</v>
      </c>
      <c r="Z99" s="76">
        <f t="shared" ca="1" si="138"/>
        <v>0</v>
      </c>
      <c r="AA99" s="76">
        <f t="shared" ca="1" si="138"/>
        <v>0</v>
      </c>
      <c r="AB99" s="76">
        <f t="shared" ca="1" si="138"/>
        <v>-7.9455231954817975</v>
      </c>
      <c r="AC99" s="76">
        <f t="shared" ca="1" si="138"/>
        <v>0</v>
      </c>
      <c r="AD99" s="76">
        <f t="shared" ca="1" si="138"/>
        <v>0</v>
      </c>
      <c r="AE99" s="76">
        <f t="shared" ca="1" si="138"/>
        <v>0</v>
      </c>
      <c r="AF99" s="76">
        <f t="shared" ca="1" si="138"/>
        <v>0</v>
      </c>
      <c r="AG99" s="76">
        <f t="shared" ca="1" si="138"/>
        <v>0</v>
      </c>
      <c r="AH99" s="76">
        <f t="shared" ca="1" si="138"/>
        <v>0</v>
      </c>
      <c r="AI99" s="76">
        <f t="shared" ca="1" si="138"/>
        <v>0</v>
      </c>
      <c r="AJ99" s="76">
        <f t="shared" ca="1" si="138"/>
        <v>0</v>
      </c>
      <c r="AK99" s="76">
        <f t="shared" ca="1" si="138"/>
        <v>0</v>
      </c>
      <c r="AL99" s="76">
        <f t="shared" ca="1" si="138"/>
        <v>0</v>
      </c>
      <c r="AM99" s="76">
        <f t="shared" ca="1" si="138"/>
        <v>0</v>
      </c>
      <c r="AN99" s="76">
        <f t="shared" ca="1" si="138"/>
        <v>-10.027295358947995</v>
      </c>
      <c r="AO99" s="76">
        <f t="shared" ca="1" si="138"/>
        <v>0</v>
      </c>
      <c r="AP99" s="76">
        <f t="shared" ca="1" si="138"/>
        <v>0</v>
      </c>
      <c r="AQ99" s="76">
        <f t="shared" ca="1" si="138"/>
        <v>0</v>
      </c>
      <c r="AR99" s="76">
        <f t="shared" ca="1" si="138"/>
        <v>0</v>
      </c>
      <c r="AS99" s="76">
        <f t="shared" ca="1" si="138"/>
        <v>0</v>
      </c>
      <c r="AT99" s="76">
        <f t="shared" ca="1" si="138"/>
        <v>0</v>
      </c>
      <c r="AU99" s="76">
        <f t="shared" ca="1" si="138"/>
        <v>0</v>
      </c>
      <c r="AV99" s="76">
        <f t="shared" ca="1" si="138"/>
        <v>0</v>
      </c>
      <c r="AW99" s="76">
        <f t="shared" ca="1" si="138"/>
        <v>0</v>
      </c>
      <c r="AX99" s="76">
        <f t="shared" ca="1" si="138"/>
        <v>0</v>
      </c>
      <c r="AY99" s="76">
        <f t="shared" ca="1" si="138"/>
        <v>0</v>
      </c>
      <c r="AZ99" s="76">
        <f t="shared" ca="1" si="138"/>
        <v>-12.581610917324255</v>
      </c>
      <c r="BA99" s="76">
        <f t="shared" ca="1" si="138"/>
        <v>0</v>
      </c>
      <c r="BB99" s="76">
        <f t="shared" ca="1" si="138"/>
        <v>0</v>
      </c>
      <c r="BC99" s="76">
        <f t="shared" ca="1" si="138"/>
        <v>0</v>
      </c>
      <c r="BD99" s="76">
        <f t="shared" ca="1" si="138"/>
        <v>0</v>
      </c>
      <c r="BE99" s="76">
        <f t="shared" ca="1" si="138"/>
        <v>0</v>
      </c>
      <c r="BF99" s="76">
        <f t="shared" ca="1" si="138"/>
        <v>0</v>
      </c>
      <c r="BG99" s="76">
        <f t="shared" ca="1" si="138"/>
        <v>48.876927043631639</v>
      </c>
      <c r="BH99" s="76">
        <f t="shared" ca="1" si="138"/>
        <v>65.40524898548594</v>
      </c>
      <c r="BI99" s="76">
        <f t="shared" ca="1" si="138"/>
        <v>67.506754825364226</v>
      </c>
      <c r="BJ99" s="76">
        <f t="shared" ca="1" si="138"/>
        <v>67.39553817383316</v>
      </c>
      <c r="BK99" s="76">
        <f t="shared" ca="1" si="138"/>
        <v>65.090571225162904</v>
      </c>
      <c r="BL99" s="76">
        <f t="shared" ca="1" si="138"/>
        <v>-3915.2889167786748</v>
      </c>
      <c r="BM99" s="76">
        <f t="shared" ca="1" si="138"/>
        <v>0</v>
      </c>
      <c r="BN99" s="76">
        <f t="shared" ca="1" si="138"/>
        <v>0</v>
      </c>
      <c r="BO99" s="76">
        <f t="shared" ca="1" si="138"/>
        <v>0</v>
      </c>
      <c r="BP99" s="76">
        <f t="shared" ca="1" si="138"/>
        <v>0</v>
      </c>
      <c r="BQ99" s="76">
        <f t="shared" ca="1" si="138"/>
        <v>0</v>
      </c>
      <c r="BR99" s="76">
        <f t="shared" ca="1" si="138"/>
        <v>0</v>
      </c>
      <c r="BS99" s="76">
        <f t="shared" ca="1" si="138"/>
        <v>0</v>
      </c>
      <c r="BT99" s="76">
        <f t="shared" ca="1" si="138"/>
        <v>0</v>
      </c>
      <c r="BU99" s="76">
        <f t="shared" ref="BU99:EF99" ca="1" si="139">SUM(BU97:BU98)</f>
        <v>0</v>
      </c>
      <c r="BV99" s="76">
        <f t="shared" ca="1" si="139"/>
        <v>0</v>
      </c>
      <c r="BW99" s="76">
        <f t="shared" ca="1" si="139"/>
        <v>55.479878569659149</v>
      </c>
      <c r="BX99" s="76">
        <f t="shared" ca="1" si="139"/>
        <v>-15.61558081105386</v>
      </c>
      <c r="BY99" s="76">
        <f t="shared" ca="1" si="139"/>
        <v>65.240085716800678</v>
      </c>
      <c r="BZ99" s="76">
        <f t="shared" ca="1" si="139"/>
        <v>67.123769257889961</v>
      </c>
      <c r="CA99" s="76">
        <f t="shared" ca="1" si="139"/>
        <v>66.903436325260316</v>
      </c>
      <c r="CB99" s="76">
        <f t="shared" ca="1" si="139"/>
        <v>60.365232156504405</v>
      </c>
      <c r="CC99" s="76">
        <f t="shared" ca="1" si="139"/>
        <v>66.415170581951728</v>
      </c>
      <c r="CD99" s="76">
        <f t="shared" ca="1" si="139"/>
        <v>64.112121070688843</v>
      </c>
      <c r="CE99" s="76">
        <f t="shared" ca="1" si="139"/>
        <v>65.969477548857995</v>
      </c>
      <c r="CF99" s="76">
        <f t="shared" ca="1" si="139"/>
        <v>63.692205169042246</v>
      </c>
      <c r="CG99" s="76">
        <f t="shared" ca="1" si="139"/>
        <v>65.539832968179226</v>
      </c>
      <c r="CH99" s="76">
        <f t="shared" ca="1" si="139"/>
        <v>65.326453656441657</v>
      </c>
      <c r="CI99" s="76">
        <f t="shared" ca="1" si="139"/>
        <v>63.06949638479805</v>
      </c>
      <c r="CJ99" s="76">
        <f t="shared" ca="1" si="139"/>
        <v>-18.87184975340827</v>
      </c>
      <c r="CK99" s="76">
        <f t="shared" ca="1" si="139"/>
        <v>62.717947404340386</v>
      </c>
      <c r="CL99" s="76">
        <f t="shared" ca="1" si="139"/>
        <v>64.540143975566295</v>
      </c>
      <c r="CM99" s="76">
        <f t="shared" ca="1" si="139"/>
        <v>64.33030964865911</v>
      </c>
      <c r="CN99" s="76">
        <f t="shared" ca="1" si="139"/>
        <v>58.074372549345547</v>
      </c>
      <c r="CO99" s="76">
        <f t="shared" ca="1" si="139"/>
        <v>63.92520220179631</v>
      </c>
      <c r="CP99" s="76">
        <f t="shared" ca="1" si="139"/>
        <v>61.702004081644098</v>
      </c>
      <c r="CQ99" s="76">
        <f t="shared" ca="1" si="139"/>
        <v>63.499936993185784</v>
      </c>
      <c r="CR99" s="76">
        <f t="shared" ca="1" si="139"/>
        <v>61.301750412638924</v>
      </c>
      <c r="CS99" s="76">
        <f t="shared" ca="1" si="139"/>
        <v>63.089975997600334</v>
      </c>
      <c r="CT99" s="76">
        <f t="shared" ca="1" si="139"/>
        <v>62.886264791991366</v>
      </c>
      <c r="CU99" s="76">
        <f t="shared" ca="1" si="139"/>
        <v>60.707663390615309</v>
      </c>
      <c r="CV99" s="76">
        <f t="shared" ca="1" si="139"/>
        <v>-21.898337374809984</v>
      </c>
      <c r="CW99" s="76">
        <f t="shared" ca="1" si="139"/>
        <v>60.374637689301757</v>
      </c>
      <c r="CX99" s="76">
        <f t="shared" ca="1" si="139"/>
        <v>62.137515535875515</v>
      </c>
      <c r="CY99" s="76">
        <f t="shared" ca="1" si="139"/>
        <v>61.93680279651285</v>
      </c>
      <c r="CZ99" s="76">
        <f t="shared" ca="1" si="139"/>
        <v>55.894379382193108</v>
      </c>
      <c r="DA99" s="76">
        <f t="shared" ca="1" si="139"/>
        <v>61.549368254193368</v>
      </c>
      <c r="DB99" s="76">
        <f t="shared" ca="1" si="139"/>
        <v>59.403159523547423</v>
      </c>
      <c r="DC99" s="76">
        <f t="shared" ca="1" si="139"/>
        <v>61.141896746977281</v>
      </c>
      <c r="DD99" s="76">
        <f t="shared" ca="1" si="139"/>
        <v>59.019992030012062</v>
      </c>
      <c r="DE99" s="76">
        <f t="shared" ca="1" si="139"/>
        <v>60.749081306349311</v>
      </c>
      <c r="DF99" s="76">
        <f t="shared" ca="1" si="139"/>
        <v>60.55380174753958</v>
      </c>
      <c r="DG99" s="76">
        <f t="shared" ca="1" si="139"/>
        <v>58.450826438955161</v>
      </c>
      <c r="DH99" s="76">
        <f t="shared" ca="1" si="139"/>
        <v>-24.793179944203828</v>
      </c>
      <c r="DI99" s="76">
        <f t="shared" ca="1" si="139"/>
        <v>58.133961698971099</v>
      </c>
      <c r="DJ99" s="76">
        <f t="shared" ca="1" si="139"/>
        <v>59.837875002180283</v>
      </c>
      <c r="DK99" s="76">
        <f t="shared" ca="1" si="139"/>
        <v>59.645149470730395</v>
      </c>
      <c r="DL99" s="76">
        <f t="shared" ca="1" si="139"/>
        <v>55.750869647589226</v>
      </c>
      <c r="DM99" s="76">
        <f t="shared" ca="1" si="139"/>
        <v>59.331035259058652</v>
      </c>
      <c r="DN99" s="76">
        <f t="shared" ca="1" si="139"/>
        <v>57.262877874301068</v>
      </c>
      <c r="DO99" s="76">
        <f t="shared" ca="1" si="139"/>
        <v>58.944922858551308</v>
      </c>
      <c r="DP99" s="76">
        <f t="shared" ca="1" si="139"/>
        <v>56.894741541058785</v>
      </c>
      <c r="DQ99" s="76">
        <f t="shared" ca="1" si="139"/>
        <v>58.567228700849</v>
      </c>
      <c r="DR99" s="76">
        <f t="shared" ca="1" si="139"/>
        <v>58.379394792680273</v>
      </c>
      <c r="DS99" s="76">
        <f t="shared" ca="1" si="139"/>
        <v>56.347546322922241</v>
      </c>
      <c r="DT99" s="76">
        <f t="shared" ca="1" si="139"/>
        <v>-27.49285401394755</v>
      </c>
      <c r="DU99" s="76">
        <f t="shared" ca="1" si="139"/>
        <v>56.044959134713892</v>
      </c>
      <c r="DV99" s="76">
        <f t="shared" ca="1" si="139"/>
        <v>57.692513545797205</v>
      </c>
      <c r="DW99" s="76">
        <f t="shared" ca="1" si="139"/>
        <v>57.506871206409436</v>
      </c>
      <c r="DX99" s="76">
        <f t="shared" ca="1" si="139"/>
        <v>51.811232322401338</v>
      </c>
      <c r="DY99" s="76">
        <f t="shared" ca="1" si="139"/>
        <v>57.084852044008542</v>
      </c>
      <c r="DZ99" s="76">
        <f t="shared" ca="1" si="139"/>
        <v>55.085127723378399</v>
      </c>
      <c r="EA99" s="76">
        <f t="shared" ca="1" si="139"/>
        <v>56.706932174796599</v>
      </c>
      <c r="EB99" s="76">
        <f t="shared" ca="1" si="139"/>
        <v>54.730235732680399</v>
      </c>
      <c r="EC99" s="76">
        <f t="shared" ca="1" si="139"/>
        <v>56.342592218947928</v>
      </c>
      <c r="ED99" s="76">
        <f t="shared" ca="1" si="139"/>
        <v>56.161341259375774</v>
      </c>
      <c r="EE99" s="76">
        <f t="shared" ca="1" si="139"/>
        <v>54.202435477695715</v>
      </c>
      <c r="EF99" s="76">
        <f t="shared" ca="1" si="139"/>
        <v>-30.249192543455877</v>
      </c>
      <c r="EG99" s="76">
        <f t="shared" ref="EG99:GE99" ca="1" si="140">SUM(EG97:EG98)</f>
        <v>53.9124758337842</v>
      </c>
      <c r="EH99" s="76">
        <f t="shared" ca="1" si="140"/>
        <v>55.500187789306871</v>
      </c>
      <c r="EI99" s="76">
        <f t="shared" ca="1" si="140"/>
        <v>55.320831278057412</v>
      </c>
      <c r="EJ99" s="76">
        <f t="shared" ca="1" si="140"/>
        <v>49.886501291858636</v>
      </c>
      <c r="EK99" s="76">
        <f t="shared" ca="1" si="140"/>
        <v>54.974738331536933</v>
      </c>
      <c r="EL99" s="76">
        <f t="shared" ca="1" si="140"/>
        <v>4273.6735225139682</v>
      </c>
      <c r="EM99" s="76">
        <f t="shared" ca="1" si="140"/>
        <v>0</v>
      </c>
      <c r="EN99" s="76">
        <f t="shared" ca="1" si="140"/>
        <v>0</v>
      </c>
      <c r="EO99" s="76">
        <f t="shared" ca="1" si="140"/>
        <v>0</v>
      </c>
      <c r="EP99" s="76">
        <f t="shared" ca="1" si="140"/>
        <v>0</v>
      </c>
      <c r="EQ99" s="76">
        <f t="shared" ca="1" si="140"/>
        <v>0</v>
      </c>
      <c r="ER99" s="76">
        <f t="shared" ca="1" si="140"/>
        <v>0</v>
      </c>
      <c r="ES99" s="76">
        <f t="shared" ca="1" si="140"/>
        <v>0</v>
      </c>
      <c r="ET99" s="76">
        <f t="shared" ca="1" si="140"/>
        <v>0</v>
      </c>
      <c r="EU99" s="76">
        <f t="shared" ca="1" si="140"/>
        <v>0</v>
      </c>
      <c r="EV99" s="76">
        <f t="shared" ca="1" si="140"/>
        <v>0</v>
      </c>
      <c r="EW99" s="76">
        <f t="shared" ca="1" si="140"/>
        <v>0</v>
      </c>
      <c r="EX99" s="76">
        <f t="shared" ca="1" si="140"/>
        <v>0</v>
      </c>
      <c r="EY99" s="76">
        <f t="shared" ca="1" si="140"/>
        <v>0</v>
      </c>
      <c r="EZ99" s="76">
        <f t="shared" ca="1" si="140"/>
        <v>0</v>
      </c>
      <c r="FA99" s="76">
        <f t="shared" ca="1" si="140"/>
        <v>0</v>
      </c>
      <c r="FB99" s="76">
        <f t="shared" ca="1" si="140"/>
        <v>0</v>
      </c>
      <c r="FC99" s="76">
        <f t="shared" ca="1" si="140"/>
        <v>0</v>
      </c>
      <c r="FD99" s="76">
        <f t="shared" ca="1" si="140"/>
        <v>0</v>
      </c>
      <c r="FE99" s="76">
        <f t="shared" ca="1" si="140"/>
        <v>0</v>
      </c>
      <c r="FF99" s="76">
        <f t="shared" ca="1" si="140"/>
        <v>0</v>
      </c>
      <c r="FG99" s="76">
        <f t="shared" ca="1" si="140"/>
        <v>0</v>
      </c>
      <c r="FH99" s="76">
        <f t="shared" ca="1" si="140"/>
        <v>0</v>
      </c>
      <c r="FI99" s="76">
        <f t="shared" ca="1" si="140"/>
        <v>0</v>
      </c>
      <c r="FJ99" s="76">
        <f t="shared" ca="1" si="140"/>
        <v>0</v>
      </c>
      <c r="FK99" s="76">
        <f t="shared" ca="1" si="140"/>
        <v>0</v>
      </c>
      <c r="FL99" s="76">
        <f t="shared" ca="1" si="140"/>
        <v>0</v>
      </c>
      <c r="FM99" s="76">
        <f t="shared" ca="1" si="140"/>
        <v>0</v>
      </c>
      <c r="FN99" s="76">
        <f t="shared" ca="1" si="140"/>
        <v>0</v>
      </c>
      <c r="FO99" s="76">
        <f t="shared" ca="1" si="140"/>
        <v>0</v>
      </c>
      <c r="FP99" s="76">
        <f t="shared" ca="1" si="140"/>
        <v>0</v>
      </c>
      <c r="FQ99" s="76">
        <f t="shared" ca="1" si="140"/>
        <v>0</v>
      </c>
      <c r="FR99" s="76">
        <f t="shared" ca="1" si="140"/>
        <v>0</v>
      </c>
      <c r="FS99" s="76">
        <f t="shared" ca="1" si="140"/>
        <v>0</v>
      </c>
      <c r="FT99" s="76">
        <f t="shared" ca="1" si="140"/>
        <v>0</v>
      </c>
      <c r="FU99" s="76">
        <f t="shared" ca="1" si="140"/>
        <v>0</v>
      </c>
      <c r="FV99" s="76">
        <f t="shared" ca="1" si="140"/>
        <v>0</v>
      </c>
      <c r="FW99" s="76">
        <f t="shared" ca="1" si="140"/>
        <v>0</v>
      </c>
      <c r="FX99" s="76">
        <f t="shared" ca="1" si="140"/>
        <v>0</v>
      </c>
      <c r="FY99" s="76">
        <f t="shared" ca="1" si="140"/>
        <v>0</v>
      </c>
      <c r="FZ99" s="76">
        <f t="shared" ca="1" si="140"/>
        <v>0</v>
      </c>
      <c r="GA99" s="76">
        <f t="shared" ca="1" si="140"/>
        <v>0</v>
      </c>
      <c r="GB99" s="76">
        <f t="shared" ca="1" si="140"/>
        <v>0</v>
      </c>
      <c r="GC99" s="76">
        <f t="shared" ca="1" si="140"/>
        <v>0</v>
      </c>
      <c r="GD99" s="76">
        <f t="shared" ca="1" si="140"/>
        <v>0</v>
      </c>
      <c r="GE99" s="76">
        <f t="shared" ca="1" si="140"/>
        <v>0</v>
      </c>
    </row>
    <row r="100" spans="4:187" x14ac:dyDescent="0.45">
      <c r="D100" s="20" t="s">
        <v>110</v>
      </c>
      <c r="E100" s="22"/>
      <c r="F100" s="22"/>
      <c r="G100" s="22"/>
      <c r="H100" s="78">
        <f ca="1">IF(H99&gt;0, -Assumptions!$P$28*'Monthly Model'!H$99, 0)</f>
        <v>0</v>
      </c>
      <c r="I100" s="78">
        <f ca="1">IF(I99&gt;0, -Assumptions!$P$28*'Monthly Model'!I$99, 0)</f>
        <v>0</v>
      </c>
      <c r="J100" s="78">
        <f ca="1">IF(J99&gt;0, -Assumptions!$P$28*'Monthly Model'!J$99, 0)</f>
        <v>0</v>
      </c>
      <c r="K100" s="78">
        <f ca="1">IF(K99&gt;0, -Assumptions!$P$28*'Monthly Model'!K$99, 0)</f>
        <v>0</v>
      </c>
      <c r="L100" s="78">
        <f ca="1">IF(L99&gt;0, -Assumptions!$P$28*'Monthly Model'!L$99, 0)</f>
        <v>0</v>
      </c>
      <c r="M100" s="78">
        <f ca="1">IF(M99&gt;0, -Assumptions!$P$28*'Monthly Model'!M$99, 0)</f>
        <v>0</v>
      </c>
      <c r="N100" s="78">
        <f ca="1">IF(N99&gt;0, -Assumptions!$P$28*'Monthly Model'!N$99, 0)</f>
        <v>0</v>
      </c>
      <c r="O100" s="78">
        <f ca="1">IF(O99&gt;0, -Assumptions!$P$28*'Monthly Model'!O$99, 0)</f>
        <v>0</v>
      </c>
      <c r="P100" s="78">
        <f ca="1">IF(P99&gt;0, -Assumptions!$P$28*'Monthly Model'!P$99, 0)</f>
        <v>0</v>
      </c>
      <c r="Q100" s="78">
        <f ca="1">IF(Q99&gt;0, -Assumptions!$P$28*'Monthly Model'!Q$99, 0)</f>
        <v>0</v>
      </c>
      <c r="R100" s="78">
        <f ca="1">IF(R99&gt;0, -Assumptions!$P$28*'Monthly Model'!R$99, 0)</f>
        <v>0</v>
      </c>
      <c r="S100" s="78">
        <f ca="1">IF(S99&gt;0, -Assumptions!$P$28*'Monthly Model'!S$99, 0)</f>
        <v>0</v>
      </c>
      <c r="T100" s="78">
        <f ca="1">IF(T99&gt;0, -Assumptions!$P$28*'Monthly Model'!T$99, 0)</f>
        <v>0</v>
      </c>
      <c r="U100" s="78">
        <f ca="1">IF(U99&gt;0, -Assumptions!$P$28*'Monthly Model'!U$99, 0)</f>
        <v>0</v>
      </c>
      <c r="V100" s="78">
        <f ca="1">IF(V99&gt;0, -Assumptions!$P$28*'Monthly Model'!V$99, 0)</f>
        <v>0</v>
      </c>
      <c r="W100" s="78">
        <f ca="1">IF(W99&gt;0, -Assumptions!$P$28*'Monthly Model'!W$99, 0)</f>
        <v>0</v>
      </c>
      <c r="X100" s="78">
        <f ca="1">IF(X99&gt;0, -Assumptions!$P$28*'Monthly Model'!X$99, 0)</f>
        <v>0</v>
      </c>
      <c r="Y100" s="78">
        <f ca="1">IF(Y99&gt;0, -Assumptions!$P$28*'Monthly Model'!Y$99, 0)</f>
        <v>0</v>
      </c>
      <c r="Z100" s="78">
        <f ca="1">IF(Z99&gt;0, -Assumptions!$P$28*'Monthly Model'!Z$99, 0)</f>
        <v>0</v>
      </c>
      <c r="AA100" s="78">
        <f ca="1">IF(AA99&gt;0, -Assumptions!$P$28*'Monthly Model'!AA$99, 0)</f>
        <v>0</v>
      </c>
      <c r="AB100" s="78">
        <f ca="1">IF(AB99&gt;0, -Assumptions!$P$28*'Monthly Model'!AB$99, 0)</f>
        <v>0</v>
      </c>
      <c r="AC100" s="78">
        <f ca="1">IF(AC99&gt;0, -Assumptions!$P$28*'Monthly Model'!AC$99, 0)</f>
        <v>0</v>
      </c>
      <c r="AD100" s="78">
        <f ca="1">IF(AD99&gt;0, -Assumptions!$P$28*'Monthly Model'!AD$99, 0)</f>
        <v>0</v>
      </c>
      <c r="AE100" s="78">
        <f ca="1">IF(AE99&gt;0, -Assumptions!$P$28*'Monthly Model'!AE$99, 0)</f>
        <v>0</v>
      </c>
      <c r="AF100" s="78">
        <f ca="1">IF(AF99&gt;0, -Assumptions!$P$28*'Monthly Model'!AF$99, 0)</f>
        <v>0</v>
      </c>
      <c r="AG100" s="78">
        <f ca="1">IF(AG99&gt;0, -Assumptions!$P$28*'Monthly Model'!AG$99, 0)</f>
        <v>0</v>
      </c>
      <c r="AH100" s="78">
        <f ca="1">IF(AH99&gt;0, -Assumptions!$P$28*'Monthly Model'!AH$99, 0)</f>
        <v>0</v>
      </c>
      <c r="AI100" s="78">
        <f ca="1">IF(AI99&gt;0, -Assumptions!$P$28*'Monthly Model'!AI$99, 0)</f>
        <v>0</v>
      </c>
      <c r="AJ100" s="78">
        <f ca="1">IF(AJ99&gt;0, -Assumptions!$P$28*'Monthly Model'!AJ$99, 0)</f>
        <v>0</v>
      </c>
      <c r="AK100" s="78">
        <f ca="1">IF(AK99&gt;0, -Assumptions!$P$28*'Monthly Model'!AK$99, 0)</f>
        <v>0</v>
      </c>
      <c r="AL100" s="78">
        <f ca="1">IF(AL99&gt;0, -Assumptions!$P$28*'Monthly Model'!AL$99, 0)</f>
        <v>0</v>
      </c>
      <c r="AM100" s="78">
        <f ca="1">IF(AM99&gt;0, -Assumptions!$P$28*'Monthly Model'!AM$99, 0)</f>
        <v>0</v>
      </c>
      <c r="AN100" s="78">
        <f ca="1">IF(AN99&gt;0, -Assumptions!$P$28*'Monthly Model'!AN$99, 0)</f>
        <v>0</v>
      </c>
      <c r="AO100" s="78">
        <f ca="1">IF(AO99&gt;0, -Assumptions!$P$28*'Monthly Model'!AO$99, 0)</f>
        <v>0</v>
      </c>
      <c r="AP100" s="78">
        <f ca="1">IF(AP99&gt;0, -Assumptions!$P$28*'Monthly Model'!AP$99, 0)</f>
        <v>0</v>
      </c>
      <c r="AQ100" s="78">
        <f ca="1">IF(AQ99&gt;0, -Assumptions!$P$28*'Monthly Model'!AQ$99, 0)</f>
        <v>0</v>
      </c>
      <c r="AR100" s="78">
        <f ca="1">IF(AR99&gt;0, -Assumptions!$P$28*'Monthly Model'!AR$99, 0)</f>
        <v>0</v>
      </c>
      <c r="AS100" s="78">
        <f ca="1">IF(AS99&gt;0, -Assumptions!$P$28*'Monthly Model'!AS$99, 0)</f>
        <v>0</v>
      </c>
      <c r="AT100" s="78">
        <f ca="1">IF(AT99&gt;0, -Assumptions!$P$28*'Monthly Model'!AT$99, 0)</f>
        <v>0</v>
      </c>
      <c r="AU100" s="78">
        <f ca="1">IF(AU99&gt;0, -Assumptions!$P$28*'Monthly Model'!AU$99, 0)</f>
        <v>0</v>
      </c>
      <c r="AV100" s="78">
        <f ca="1">IF(AV99&gt;0, -Assumptions!$P$28*'Monthly Model'!AV$99, 0)</f>
        <v>0</v>
      </c>
      <c r="AW100" s="78">
        <f ca="1">IF(AW99&gt;0, -Assumptions!$P$28*'Monthly Model'!AW$99, 0)</f>
        <v>0</v>
      </c>
      <c r="AX100" s="78">
        <f ca="1">IF(AX99&gt;0, -Assumptions!$P$28*'Monthly Model'!AX$99, 0)</f>
        <v>0</v>
      </c>
      <c r="AY100" s="78">
        <f ca="1">IF(AY99&gt;0, -Assumptions!$P$28*'Monthly Model'!AY$99, 0)</f>
        <v>0</v>
      </c>
      <c r="AZ100" s="78">
        <f ca="1">IF(AZ99&gt;0, -Assumptions!$P$28*'Monthly Model'!AZ$99, 0)</f>
        <v>0</v>
      </c>
      <c r="BA100" s="78">
        <f ca="1">IF(BA99&gt;0, -Assumptions!$P$28*'Monthly Model'!BA$99, 0)</f>
        <v>0</v>
      </c>
      <c r="BB100" s="78">
        <f ca="1">IF(BB99&gt;0, -Assumptions!$P$28*'Monthly Model'!BB$99, 0)</f>
        <v>0</v>
      </c>
      <c r="BC100" s="78">
        <f ca="1">IF(BC99&gt;0, -Assumptions!$P$28*'Monthly Model'!BC$99, 0)</f>
        <v>0</v>
      </c>
      <c r="BD100" s="78">
        <f ca="1">IF(BD99&gt;0, -Assumptions!$P$28*'Monthly Model'!BD$99, 0)</f>
        <v>0</v>
      </c>
      <c r="BE100" s="78">
        <f ca="1">IF(BE99&gt;0, -Assumptions!$P$28*'Monthly Model'!BE$99, 0)</f>
        <v>0</v>
      </c>
      <c r="BF100" s="78">
        <f ca="1">IF(BF99&gt;0, -Assumptions!$P$28*'Monthly Model'!BF$99, 0)</f>
        <v>0</v>
      </c>
      <c r="BG100" s="78">
        <f ca="1">IF(BG99&gt;0, -Assumptions!$P$28*'Monthly Model'!BG$99, 0)</f>
        <v>-16.129385924398441</v>
      </c>
      <c r="BH100" s="78">
        <f ca="1">IF(BH99&gt;0, -Assumptions!$P$28*'Monthly Model'!BH$99, 0)</f>
        <v>-21.58373216521036</v>
      </c>
      <c r="BI100" s="78">
        <f ca="1">IF(BI99&gt;0, -Assumptions!$P$28*'Monthly Model'!BI$99, 0)</f>
        <v>-22.277229092370195</v>
      </c>
      <c r="BJ100" s="78">
        <f ca="1">IF(BJ99&gt;0, -Assumptions!$P$28*'Monthly Model'!BJ$99, 0)</f>
        <v>-22.240527597364945</v>
      </c>
      <c r="BK100" s="78">
        <f ca="1">IF(BK99&gt;0, -Assumptions!$P$28*'Monthly Model'!BK$99, 0)</f>
        <v>-21.479888504303759</v>
      </c>
      <c r="BL100" s="78">
        <f ca="1">IF(BL99&gt;0, -Assumptions!$P$28*'Monthly Model'!BL$99, 0)</f>
        <v>0</v>
      </c>
      <c r="BM100" s="78">
        <f ca="1">IF(BM99&gt;0, -Assumptions!$P$28*'Monthly Model'!BM$99, 0)</f>
        <v>0</v>
      </c>
      <c r="BN100" s="78">
        <f ca="1">IF(BN99&gt;0, -Assumptions!$P$28*'Monthly Model'!BN$99, 0)</f>
        <v>0</v>
      </c>
      <c r="BO100" s="78">
        <f ca="1">IF(BO99&gt;0, -Assumptions!$P$28*'Monthly Model'!BO$99, 0)</f>
        <v>0</v>
      </c>
      <c r="BP100" s="78">
        <f ca="1">IF(BP99&gt;0, -Assumptions!$P$28*'Monthly Model'!BP$99, 0)</f>
        <v>0</v>
      </c>
      <c r="BQ100" s="78">
        <f ca="1">IF(BQ99&gt;0, -Assumptions!$P$28*'Monthly Model'!BQ$99, 0)</f>
        <v>0</v>
      </c>
      <c r="BR100" s="78">
        <f ca="1">IF(BR99&gt;0, -Assumptions!$P$28*'Monthly Model'!BR$99, 0)</f>
        <v>0</v>
      </c>
      <c r="BS100" s="78">
        <f ca="1">IF(BS99&gt;0, -Assumptions!$P$28*'Monthly Model'!BS$99, 0)</f>
        <v>0</v>
      </c>
      <c r="BT100" s="78">
        <f ca="1">IF(BT99&gt;0, -Assumptions!$P$28*'Monthly Model'!BT$99, 0)</f>
        <v>0</v>
      </c>
      <c r="BU100" s="78">
        <f ca="1">IF(BU99&gt;0, -Assumptions!$P$28*'Monthly Model'!BU$99, 0)</f>
        <v>0</v>
      </c>
      <c r="BV100" s="78">
        <f ca="1">IF(BV99&gt;0, -Assumptions!$P$28*'Monthly Model'!BV$99, 0)</f>
        <v>0</v>
      </c>
      <c r="BW100" s="78">
        <f ca="1">IF(BW99&gt;0, -Assumptions!$P$28*'Monthly Model'!BW$99, 0)</f>
        <v>-18.308359927987521</v>
      </c>
      <c r="BX100" s="78">
        <f ca="1">IF(BX99&gt;0, -Assumptions!$P$28*'Monthly Model'!BX$99, 0)</f>
        <v>0</v>
      </c>
      <c r="BY100" s="78">
        <f ca="1">IF(BY99&gt;0, -Assumptions!$P$28*'Monthly Model'!BY$99, 0)</f>
        <v>-21.529228286544225</v>
      </c>
      <c r="BZ100" s="78">
        <f ca="1">IF(BZ99&gt;0, -Assumptions!$P$28*'Monthly Model'!BZ$99, 0)</f>
        <v>-22.150843855103687</v>
      </c>
      <c r="CA100" s="78">
        <f ca="1">IF(CA99&gt;0, -Assumptions!$P$28*'Monthly Model'!CA$99, 0)</f>
        <v>-22.078133987335907</v>
      </c>
      <c r="CB100" s="78">
        <f ca="1">IF(CB99&gt;0, -Assumptions!$P$28*'Monthly Model'!CB$99, 0)</f>
        <v>-19.920526611646455</v>
      </c>
      <c r="CC100" s="78">
        <f ca="1">IF(CC99&gt;0, -Assumptions!$P$28*'Monthly Model'!CC$99, 0)</f>
        <v>-21.917006292044071</v>
      </c>
      <c r="CD100" s="78">
        <f ca="1">IF(CD99&gt;0, -Assumptions!$P$28*'Monthly Model'!CD$99, 0)</f>
        <v>-21.156999953327318</v>
      </c>
      <c r="CE100" s="78">
        <f ca="1">IF(CE99&gt;0, -Assumptions!$P$28*'Monthly Model'!CE$99, 0)</f>
        <v>-21.769927591123139</v>
      </c>
      <c r="CF100" s="78">
        <f ca="1">IF(CF99&gt;0, -Assumptions!$P$28*'Monthly Model'!CF$99, 0)</f>
        <v>-21.018427705783942</v>
      </c>
      <c r="CG100" s="78">
        <f ca="1">IF(CG99&gt;0, -Assumptions!$P$28*'Monthly Model'!CG$99, 0)</f>
        <v>-21.628144879499146</v>
      </c>
      <c r="CH100" s="78">
        <f ca="1">IF(CH99&gt;0, -Assumptions!$P$28*'Monthly Model'!CH$99, 0)</f>
        <v>-21.557729706625747</v>
      </c>
      <c r="CI100" s="78">
        <f ca="1">IF(CI99&gt;0, -Assumptions!$P$28*'Monthly Model'!CI$99, 0)</f>
        <v>-20.812933806983356</v>
      </c>
      <c r="CJ100" s="78">
        <f ca="1">IF(CJ99&gt;0, -Assumptions!$P$28*'Monthly Model'!CJ$99, 0)</f>
        <v>0</v>
      </c>
      <c r="CK100" s="78">
        <f ca="1">IF(CK99&gt;0, -Assumptions!$P$28*'Monthly Model'!CK$99, 0)</f>
        <v>-20.696922643432327</v>
      </c>
      <c r="CL100" s="78">
        <f ca="1">IF(CL99&gt;0, -Assumptions!$P$28*'Monthly Model'!CL$99, 0)</f>
        <v>-21.298247511936879</v>
      </c>
      <c r="CM100" s="78">
        <f ca="1">IF(CM99&gt;0, -Assumptions!$P$28*'Monthly Model'!CM$99, 0)</f>
        <v>-21.229002184057506</v>
      </c>
      <c r="CN100" s="78">
        <f ca="1">IF(CN99&gt;0, -Assumptions!$P$28*'Monthly Model'!CN$99, 0)</f>
        <v>-19.164542941284033</v>
      </c>
      <c r="CO100" s="78">
        <f ca="1">IF(CO99&gt;0, -Assumptions!$P$28*'Monthly Model'!CO$99, 0)</f>
        <v>-21.095316726592785</v>
      </c>
      <c r="CP100" s="78">
        <f ca="1">IF(CP99&gt;0, -Assumptions!$P$28*'Monthly Model'!CP$99, 0)</f>
        <v>-20.361661346942554</v>
      </c>
      <c r="CQ100" s="78">
        <f ca="1">IF(CQ99&gt;0, -Assumptions!$P$28*'Monthly Model'!CQ$99, 0)</f>
        <v>-20.954979207751311</v>
      </c>
      <c r="CR100" s="78">
        <f ca="1">IF(CR99&gt;0, -Assumptions!$P$28*'Monthly Model'!CR$99, 0)</f>
        <v>-20.229577636170845</v>
      </c>
      <c r="CS100" s="78">
        <f ca="1">IF(CS99&gt;0, -Assumptions!$P$28*'Monthly Model'!CS$99, 0)</f>
        <v>-20.81969207920811</v>
      </c>
      <c r="CT100" s="78">
        <f ca="1">IF(CT99&gt;0, -Assumptions!$P$28*'Monthly Model'!CT$99, 0)</f>
        <v>-20.752467381357153</v>
      </c>
      <c r="CU100" s="78">
        <f ca="1">IF(CU99&gt;0, -Assumptions!$P$28*'Monthly Model'!CU$99, 0)</f>
        <v>-20.033528918903052</v>
      </c>
      <c r="CV100" s="78">
        <f ca="1">IF(CV99&gt;0, -Assumptions!$P$28*'Monthly Model'!CV$99, 0)</f>
        <v>0</v>
      </c>
      <c r="CW100" s="78">
        <f ca="1">IF(CW99&gt;0, -Assumptions!$P$28*'Monthly Model'!CW$99, 0)</f>
        <v>-19.92363043746958</v>
      </c>
      <c r="CX100" s="78">
        <f ca="1">IF(CX99&gt;0, -Assumptions!$P$28*'Monthly Model'!CX$99, 0)</f>
        <v>-20.505380126838922</v>
      </c>
      <c r="CY100" s="78">
        <f ca="1">IF(CY99&gt;0, -Assumptions!$P$28*'Monthly Model'!CY$99, 0)</f>
        <v>-20.439144922849241</v>
      </c>
      <c r="CZ100" s="78">
        <f ca="1">IF(CZ99&gt;0, -Assumptions!$P$28*'Monthly Model'!CZ$99, 0)</f>
        <v>-18.445145196123725</v>
      </c>
      <c r="DA100" s="78">
        <f ca="1">IF(DA99&gt;0, -Assumptions!$P$28*'Monthly Model'!DA$99, 0)</f>
        <v>-20.311291523883813</v>
      </c>
      <c r="DB100" s="78">
        <f ca="1">IF(DB99&gt;0, -Assumptions!$P$28*'Monthly Model'!DB$99, 0)</f>
        <v>-19.603042642770649</v>
      </c>
      <c r="DC100" s="78">
        <f ca="1">IF(DC99&gt;0, -Assumptions!$P$28*'Monthly Model'!DC$99, 0)</f>
        <v>-20.176825926502502</v>
      </c>
      <c r="DD100" s="78">
        <f ca="1">IF(DD99&gt;0, -Assumptions!$P$28*'Monthly Model'!DD$99, 0)</f>
        <v>-19.476597369903981</v>
      </c>
      <c r="DE100" s="78">
        <f ca="1">IF(DE99&gt;0, -Assumptions!$P$28*'Monthly Model'!DE$99, 0)</f>
        <v>-20.047196831095274</v>
      </c>
      <c r="DF100" s="78">
        <f ca="1">IF(DF99&gt;0, -Assumptions!$P$28*'Monthly Model'!DF$99, 0)</f>
        <v>-19.982754576688063</v>
      </c>
      <c r="DG100" s="78">
        <f ca="1">IF(DG99&gt;0, -Assumptions!$P$28*'Monthly Model'!DG$99, 0)</f>
        <v>-19.288772724855203</v>
      </c>
      <c r="DH100" s="78">
        <f ca="1">IF(DH99&gt;0, -Assumptions!$P$28*'Monthly Model'!DH$99, 0)</f>
        <v>0</v>
      </c>
      <c r="DI100" s="78">
        <f ca="1">IF(DI99&gt;0, -Assumptions!$P$28*'Monthly Model'!DI$99, 0)</f>
        <v>-19.184207360660462</v>
      </c>
      <c r="DJ100" s="78">
        <f ca="1">IF(DJ99&gt;0, -Assumptions!$P$28*'Monthly Model'!DJ$99, 0)</f>
        <v>-19.746498750719493</v>
      </c>
      <c r="DK100" s="78">
        <f ca="1">IF(DK99&gt;0, -Assumptions!$P$28*'Monthly Model'!DK$99, 0)</f>
        <v>-19.68289932534103</v>
      </c>
      <c r="DL100" s="78">
        <f ca="1">IF(DL99&gt;0, -Assumptions!$P$28*'Monthly Model'!DL$99, 0)</f>
        <v>-18.397786983704446</v>
      </c>
      <c r="DM100" s="78">
        <f ca="1">IF(DM99&gt;0, -Assumptions!$P$28*'Monthly Model'!DM$99, 0)</f>
        <v>-19.579241635489357</v>
      </c>
      <c r="DN100" s="78">
        <f ca="1">IF(DN99&gt;0, -Assumptions!$P$28*'Monthly Model'!DN$99, 0)</f>
        <v>-18.896749698519354</v>
      </c>
      <c r="DO100" s="78">
        <f ca="1">IF(DO99&gt;0, -Assumptions!$P$28*'Monthly Model'!DO$99, 0)</f>
        <v>-19.451824543321933</v>
      </c>
      <c r="DP100" s="78">
        <f ca="1">IF(DP99&gt;0, -Assumptions!$P$28*'Monthly Model'!DP$99, 0)</f>
        <v>-18.7752647085494</v>
      </c>
      <c r="DQ100" s="78">
        <f ca="1">IF(DQ99&gt;0, -Assumptions!$P$28*'Monthly Model'!DQ$99, 0)</f>
        <v>-19.327185471280171</v>
      </c>
      <c r="DR100" s="78">
        <f ca="1">IF(DR99&gt;0, -Assumptions!$P$28*'Monthly Model'!DR$99, 0)</f>
        <v>-19.265200281584491</v>
      </c>
      <c r="DS100" s="78">
        <f ca="1">IF(DS99&gt;0, -Assumptions!$P$28*'Monthly Model'!DS$99, 0)</f>
        <v>-18.59469028656434</v>
      </c>
      <c r="DT100" s="78">
        <f ca="1">IF(DT99&gt;0, -Assumptions!$P$28*'Monthly Model'!DT$99, 0)</f>
        <v>0</v>
      </c>
      <c r="DU100" s="78">
        <f ca="1">IF(DU99&gt;0, -Assumptions!$P$28*'Monthly Model'!DU$99, 0)</f>
        <v>-18.494836514455585</v>
      </c>
      <c r="DV100" s="78">
        <f ca="1">IF(DV99&gt;0, -Assumptions!$P$28*'Monthly Model'!DV$99, 0)</f>
        <v>-19.03852947011308</v>
      </c>
      <c r="DW100" s="78">
        <f ca="1">IF(DW99&gt;0, -Assumptions!$P$28*'Monthly Model'!DW$99, 0)</f>
        <v>-18.977267498115115</v>
      </c>
      <c r="DX100" s="78">
        <f ca="1">IF(DX99&gt;0, -Assumptions!$P$28*'Monthly Model'!DX$99, 0)</f>
        <v>-17.097706666392444</v>
      </c>
      <c r="DY100" s="78">
        <f ca="1">IF(DY99&gt;0, -Assumptions!$P$28*'Monthly Model'!DY$99, 0)</f>
        <v>-18.83800117452282</v>
      </c>
      <c r="DZ100" s="78">
        <f ca="1">IF(DZ99&gt;0, -Assumptions!$P$28*'Monthly Model'!DZ$99, 0)</f>
        <v>-18.178092148714871</v>
      </c>
      <c r="EA100" s="78">
        <f ca="1">IF(EA99&gt;0, -Assumptions!$P$28*'Monthly Model'!EA$99, 0)</f>
        <v>-18.71328761768288</v>
      </c>
      <c r="EB100" s="78">
        <f ca="1">IF(EB99&gt;0, -Assumptions!$P$28*'Monthly Model'!EB$99, 0)</f>
        <v>-18.060977791784531</v>
      </c>
      <c r="EC100" s="78">
        <f ca="1">IF(EC99&gt;0, -Assumptions!$P$28*'Monthly Model'!EC$99, 0)</f>
        <v>-18.593055432252818</v>
      </c>
      <c r="ED100" s="78">
        <f ca="1">IF(ED99&gt;0, -Assumptions!$P$28*'Monthly Model'!ED$99, 0)</f>
        <v>-18.533242615594006</v>
      </c>
      <c r="EE100" s="78">
        <f ca="1">IF(EE99&gt;0, -Assumptions!$P$28*'Monthly Model'!EE$99, 0)</f>
        <v>-17.886803707639586</v>
      </c>
      <c r="EF100" s="78">
        <f ca="1">IF(EF99&gt;0, -Assumptions!$P$28*'Monthly Model'!EF$99, 0)</f>
        <v>0</v>
      </c>
      <c r="EG100" s="78">
        <f ca="1">IF(EG99&gt;0, -Assumptions!$P$28*'Monthly Model'!EG$99, 0)</f>
        <v>-17.791117025148786</v>
      </c>
      <c r="EH100" s="78">
        <f ca="1">IF(EH99&gt;0, -Assumptions!$P$28*'Monthly Model'!EH$99, 0)</f>
        <v>-18.31506197047127</v>
      </c>
      <c r="EI100" s="78">
        <f ca="1">IF(EI99&gt;0, -Assumptions!$P$28*'Monthly Model'!EI$99, 0)</f>
        <v>-18.255874321758945</v>
      </c>
      <c r="EJ100" s="78">
        <f ca="1">IF(EJ99&gt;0, -Assumptions!$P$28*'Monthly Model'!EJ$99, 0)</f>
        <v>-16.462545426313351</v>
      </c>
      <c r="EK100" s="78">
        <f ca="1">IF(EK99&gt;0, -Assumptions!$P$28*'Monthly Model'!EK$99, 0)</f>
        <v>-18.141663649407189</v>
      </c>
      <c r="EL100" s="78">
        <f ca="1">IF(EL99&gt;0, -Assumptions!$P$28*'Monthly Model'!EL$99, 0)</f>
        <v>-1410.3122624296095</v>
      </c>
      <c r="EM100" s="78">
        <f ca="1">IF(EM99&gt;0, -Assumptions!$P$28*'Monthly Model'!EM$99, 0)</f>
        <v>0</v>
      </c>
      <c r="EN100" s="78">
        <f ca="1">IF(EN99&gt;0, -Assumptions!$P$28*'Monthly Model'!EN$99, 0)</f>
        <v>0</v>
      </c>
      <c r="EO100" s="78">
        <f ca="1">IF(EO99&gt;0, -Assumptions!$P$28*'Monthly Model'!EO$99, 0)</f>
        <v>0</v>
      </c>
      <c r="EP100" s="78">
        <f ca="1">IF(EP99&gt;0, -Assumptions!$P$28*'Monthly Model'!EP$99, 0)</f>
        <v>0</v>
      </c>
      <c r="EQ100" s="78">
        <f ca="1">IF(EQ99&gt;0, -Assumptions!$P$28*'Monthly Model'!EQ$99, 0)</f>
        <v>0</v>
      </c>
      <c r="ER100" s="78">
        <f ca="1">IF(ER99&gt;0, -Assumptions!$P$28*'Monthly Model'!ER$99, 0)</f>
        <v>0</v>
      </c>
      <c r="ES100" s="78">
        <f ca="1">IF(ES99&gt;0, -Assumptions!$P$28*'Monthly Model'!ES$99, 0)</f>
        <v>0</v>
      </c>
      <c r="ET100" s="78">
        <f ca="1">IF(ET99&gt;0, -Assumptions!$P$28*'Monthly Model'!ET$99, 0)</f>
        <v>0</v>
      </c>
      <c r="EU100" s="78">
        <f ca="1">IF(EU99&gt;0, -Assumptions!$P$28*'Monthly Model'!EU$99, 0)</f>
        <v>0</v>
      </c>
      <c r="EV100" s="78">
        <f ca="1">IF(EV99&gt;0, -Assumptions!$P$28*'Monthly Model'!EV$99, 0)</f>
        <v>0</v>
      </c>
      <c r="EW100" s="78">
        <f ca="1">IF(EW99&gt;0, -Assumptions!$P$28*'Monthly Model'!EW$99, 0)</f>
        <v>0</v>
      </c>
      <c r="EX100" s="78">
        <f ca="1">IF(EX99&gt;0, -Assumptions!$P$28*'Monthly Model'!EX$99, 0)</f>
        <v>0</v>
      </c>
      <c r="EY100" s="78">
        <f ca="1">IF(EY99&gt;0, -Assumptions!$P$28*'Monthly Model'!EY$99, 0)</f>
        <v>0</v>
      </c>
      <c r="EZ100" s="78">
        <f ca="1">IF(EZ99&gt;0, -Assumptions!$P$28*'Monthly Model'!EZ$99, 0)</f>
        <v>0</v>
      </c>
      <c r="FA100" s="78">
        <f ca="1">IF(FA99&gt;0, -Assumptions!$P$28*'Monthly Model'!FA$99, 0)</f>
        <v>0</v>
      </c>
      <c r="FB100" s="78">
        <f ca="1">IF(FB99&gt;0, -Assumptions!$P$28*'Monthly Model'!FB$99, 0)</f>
        <v>0</v>
      </c>
      <c r="FC100" s="78">
        <f ca="1">IF(FC99&gt;0, -Assumptions!$P$28*'Monthly Model'!FC$99, 0)</f>
        <v>0</v>
      </c>
      <c r="FD100" s="78">
        <f ca="1">IF(FD99&gt;0, -Assumptions!$P$28*'Monthly Model'!FD$99, 0)</f>
        <v>0</v>
      </c>
      <c r="FE100" s="78">
        <f ca="1">IF(FE99&gt;0, -Assumptions!$P$28*'Monthly Model'!FE$99, 0)</f>
        <v>0</v>
      </c>
      <c r="FF100" s="78">
        <f ca="1">IF(FF99&gt;0, -Assumptions!$P$28*'Monthly Model'!FF$99, 0)</f>
        <v>0</v>
      </c>
      <c r="FG100" s="78">
        <f ca="1">IF(FG99&gt;0, -Assumptions!$P$28*'Monthly Model'!FG$99, 0)</f>
        <v>0</v>
      </c>
      <c r="FH100" s="78">
        <f ca="1">IF(FH99&gt;0, -Assumptions!$P$28*'Monthly Model'!FH$99, 0)</f>
        <v>0</v>
      </c>
      <c r="FI100" s="78">
        <f ca="1">IF(FI99&gt;0, -Assumptions!$P$28*'Monthly Model'!FI$99, 0)</f>
        <v>0</v>
      </c>
      <c r="FJ100" s="78">
        <f ca="1">IF(FJ99&gt;0, -Assumptions!$P$28*'Monthly Model'!FJ$99, 0)</f>
        <v>0</v>
      </c>
      <c r="FK100" s="78">
        <f ca="1">IF(FK99&gt;0, -Assumptions!$P$28*'Monthly Model'!FK$99, 0)</f>
        <v>0</v>
      </c>
      <c r="FL100" s="78">
        <f ca="1">IF(FL99&gt;0, -Assumptions!$P$28*'Monthly Model'!FL$99, 0)</f>
        <v>0</v>
      </c>
      <c r="FM100" s="78">
        <f ca="1">IF(FM99&gt;0, -Assumptions!$P$28*'Monthly Model'!FM$99, 0)</f>
        <v>0</v>
      </c>
      <c r="FN100" s="78">
        <f ca="1">IF(FN99&gt;0, -Assumptions!$P$28*'Monthly Model'!FN$99, 0)</f>
        <v>0</v>
      </c>
      <c r="FO100" s="78">
        <f ca="1">IF(FO99&gt;0, -Assumptions!$P$28*'Monthly Model'!FO$99, 0)</f>
        <v>0</v>
      </c>
      <c r="FP100" s="78">
        <f ca="1">IF(FP99&gt;0, -Assumptions!$P$28*'Monthly Model'!FP$99, 0)</f>
        <v>0</v>
      </c>
      <c r="FQ100" s="78">
        <f ca="1">IF(FQ99&gt;0, -Assumptions!$P$28*'Monthly Model'!FQ$99, 0)</f>
        <v>0</v>
      </c>
      <c r="FR100" s="78">
        <f ca="1">IF(FR99&gt;0, -Assumptions!$P$28*'Monthly Model'!FR$99, 0)</f>
        <v>0</v>
      </c>
      <c r="FS100" s="78">
        <f ca="1">IF(FS99&gt;0, -Assumptions!$P$28*'Monthly Model'!FS$99, 0)</f>
        <v>0</v>
      </c>
      <c r="FT100" s="78">
        <f ca="1">IF(FT99&gt;0, -Assumptions!$P$28*'Monthly Model'!FT$99, 0)</f>
        <v>0</v>
      </c>
      <c r="FU100" s="78">
        <f ca="1">IF(FU99&gt;0, -Assumptions!$P$28*'Monthly Model'!FU$99, 0)</f>
        <v>0</v>
      </c>
      <c r="FV100" s="78">
        <f ca="1">IF(FV99&gt;0, -Assumptions!$P$28*'Monthly Model'!FV$99, 0)</f>
        <v>0</v>
      </c>
      <c r="FW100" s="78">
        <f ca="1">IF(FW99&gt;0, -Assumptions!$P$28*'Monthly Model'!FW$99, 0)</f>
        <v>0</v>
      </c>
      <c r="FX100" s="78">
        <f ca="1">IF(FX99&gt;0, -Assumptions!$P$28*'Monthly Model'!FX$99, 0)</f>
        <v>0</v>
      </c>
      <c r="FY100" s="78">
        <f ca="1">IF(FY99&gt;0, -Assumptions!$P$28*'Monthly Model'!FY$99, 0)</f>
        <v>0</v>
      </c>
      <c r="FZ100" s="78">
        <f ca="1">IF(FZ99&gt;0, -Assumptions!$P$28*'Monthly Model'!FZ$99, 0)</f>
        <v>0</v>
      </c>
      <c r="GA100" s="78">
        <f ca="1">IF(GA99&gt;0, -Assumptions!$P$28*'Monthly Model'!GA$99, 0)</f>
        <v>0</v>
      </c>
      <c r="GB100" s="78">
        <f ca="1">IF(GB99&gt;0, -Assumptions!$P$28*'Monthly Model'!GB$99, 0)</f>
        <v>0</v>
      </c>
      <c r="GC100" s="78">
        <f ca="1">IF(GC99&gt;0, -Assumptions!$P$28*'Monthly Model'!GC$99, 0)</f>
        <v>0</v>
      </c>
      <c r="GD100" s="78">
        <f ca="1">IF(GD99&gt;0, -Assumptions!$P$28*'Monthly Model'!GD$99, 0)</f>
        <v>0</v>
      </c>
      <c r="GE100" s="78">
        <f ca="1">IF(GE99&gt;0, -Assumptions!$P$28*'Monthly Model'!GE$99, 0)</f>
        <v>0</v>
      </c>
    </row>
    <row r="101" spans="4:187" x14ac:dyDescent="0.45">
      <c r="D101" s="28" t="s">
        <v>112</v>
      </c>
      <c r="H101" s="76">
        <f ca="1">IF(SUM(H99:H100)&gt;0, SUM(H99:H100), 0)</f>
        <v>0</v>
      </c>
      <c r="I101" s="76">
        <f t="shared" ref="I101:BT101" ca="1" si="141">IF(SUM(I99:I100)&gt;0, SUM(I99:I100), 0)</f>
        <v>0</v>
      </c>
      <c r="J101" s="76">
        <f t="shared" ca="1" si="141"/>
        <v>0</v>
      </c>
      <c r="K101" s="76">
        <f t="shared" ca="1" si="141"/>
        <v>0</v>
      </c>
      <c r="L101" s="76">
        <f t="shared" ca="1" si="141"/>
        <v>0</v>
      </c>
      <c r="M101" s="76">
        <f t="shared" ca="1" si="141"/>
        <v>0</v>
      </c>
      <c r="N101" s="76">
        <f t="shared" ca="1" si="141"/>
        <v>0</v>
      </c>
      <c r="O101" s="76">
        <f t="shared" ca="1" si="141"/>
        <v>0</v>
      </c>
      <c r="P101" s="76">
        <f t="shared" ca="1" si="141"/>
        <v>0</v>
      </c>
      <c r="Q101" s="76">
        <f t="shared" ca="1" si="141"/>
        <v>0</v>
      </c>
      <c r="R101" s="76">
        <f t="shared" ca="1" si="141"/>
        <v>0</v>
      </c>
      <c r="S101" s="76">
        <f t="shared" ca="1" si="141"/>
        <v>0</v>
      </c>
      <c r="T101" s="76">
        <f t="shared" ca="1" si="141"/>
        <v>0</v>
      </c>
      <c r="U101" s="76">
        <f t="shared" ca="1" si="141"/>
        <v>0</v>
      </c>
      <c r="V101" s="76">
        <f t="shared" ca="1" si="141"/>
        <v>0</v>
      </c>
      <c r="W101" s="76">
        <f t="shared" ca="1" si="141"/>
        <v>0</v>
      </c>
      <c r="X101" s="76">
        <f t="shared" ca="1" si="141"/>
        <v>0</v>
      </c>
      <c r="Y101" s="76">
        <f t="shared" ca="1" si="141"/>
        <v>0</v>
      </c>
      <c r="Z101" s="76">
        <f t="shared" ca="1" si="141"/>
        <v>0</v>
      </c>
      <c r="AA101" s="76">
        <f t="shared" ca="1" si="141"/>
        <v>0</v>
      </c>
      <c r="AB101" s="76">
        <f t="shared" ca="1" si="141"/>
        <v>0</v>
      </c>
      <c r="AC101" s="76">
        <f t="shared" ca="1" si="141"/>
        <v>0</v>
      </c>
      <c r="AD101" s="76">
        <f t="shared" ca="1" si="141"/>
        <v>0</v>
      </c>
      <c r="AE101" s="76">
        <f t="shared" ca="1" si="141"/>
        <v>0</v>
      </c>
      <c r="AF101" s="76">
        <f t="shared" ca="1" si="141"/>
        <v>0</v>
      </c>
      <c r="AG101" s="76">
        <f t="shared" ca="1" si="141"/>
        <v>0</v>
      </c>
      <c r="AH101" s="76">
        <f t="shared" ca="1" si="141"/>
        <v>0</v>
      </c>
      <c r="AI101" s="76">
        <f t="shared" ca="1" si="141"/>
        <v>0</v>
      </c>
      <c r="AJ101" s="76">
        <f t="shared" ca="1" si="141"/>
        <v>0</v>
      </c>
      <c r="AK101" s="76">
        <f t="shared" ca="1" si="141"/>
        <v>0</v>
      </c>
      <c r="AL101" s="76">
        <f t="shared" ca="1" si="141"/>
        <v>0</v>
      </c>
      <c r="AM101" s="76">
        <f t="shared" ca="1" si="141"/>
        <v>0</v>
      </c>
      <c r="AN101" s="76">
        <f t="shared" ca="1" si="141"/>
        <v>0</v>
      </c>
      <c r="AO101" s="76">
        <f t="shared" ca="1" si="141"/>
        <v>0</v>
      </c>
      <c r="AP101" s="76">
        <f t="shared" ca="1" si="141"/>
        <v>0</v>
      </c>
      <c r="AQ101" s="76">
        <f t="shared" ca="1" si="141"/>
        <v>0</v>
      </c>
      <c r="AR101" s="76">
        <f t="shared" ca="1" si="141"/>
        <v>0</v>
      </c>
      <c r="AS101" s="76">
        <f t="shared" ca="1" si="141"/>
        <v>0</v>
      </c>
      <c r="AT101" s="76">
        <f t="shared" ca="1" si="141"/>
        <v>0</v>
      </c>
      <c r="AU101" s="76">
        <f t="shared" ca="1" si="141"/>
        <v>0</v>
      </c>
      <c r="AV101" s="76">
        <f t="shared" ca="1" si="141"/>
        <v>0</v>
      </c>
      <c r="AW101" s="76">
        <f t="shared" ca="1" si="141"/>
        <v>0</v>
      </c>
      <c r="AX101" s="76">
        <f t="shared" ca="1" si="141"/>
        <v>0</v>
      </c>
      <c r="AY101" s="76">
        <f t="shared" ca="1" si="141"/>
        <v>0</v>
      </c>
      <c r="AZ101" s="76">
        <f t="shared" ca="1" si="141"/>
        <v>0</v>
      </c>
      <c r="BA101" s="76">
        <f t="shared" ca="1" si="141"/>
        <v>0</v>
      </c>
      <c r="BB101" s="76">
        <f t="shared" ca="1" si="141"/>
        <v>0</v>
      </c>
      <c r="BC101" s="76">
        <f t="shared" ca="1" si="141"/>
        <v>0</v>
      </c>
      <c r="BD101" s="76">
        <f t="shared" ca="1" si="141"/>
        <v>0</v>
      </c>
      <c r="BE101" s="76">
        <f t="shared" ca="1" si="141"/>
        <v>0</v>
      </c>
      <c r="BF101" s="76">
        <f t="shared" ca="1" si="141"/>
        <v>0</v>
      </c>
      <c r="BG101" s="76">
        <f t="shared" ca="1" si="141"/>
        <v>32.747541119233198</v>
      </c>
      <c r="BH101" s="76">
        <f t="shared" ca="1" si="141"/>
        <v>43.821516820275576</v>
      </c>
      <c r="BI101" s="76">
        <f t="shared" ca="1" si="141"/>
        <v>45.229525732994034</v>
      </c>
      <c r="BJ101" s="76">
        <f t="shared" ca="1" si="141"/>
        <v>45.155010576468214</v>
      </c>
      <c r="BK101" s="76">
        <f t="shared" ca="1" si="141"/>
        <v>43.610682720859145</v>
      </c>
      <c r="BL101" s="76">
        <f t="shared" ca="1" si="141"/>
        <v>0</v>
      </c>
      <c r="BM101" s="76">
        <f t="shared" ca="1" si="141"/>
        <v>0</v>
      </c>
      <c r="BN101" s="76">
        <f t="shared" ca="1" si="141"/>
        <v>0</v>
      </c>
      <c r="BO101" s="76">
        <f t="shared" ca="1" si="141"/>
        <v>0</v>
      </c>
      <c r="BP101" s="76">
        <f t="shared" ca="1" si="141"/>
        <v>0</v>
      </c>
      <c r="BQ101" s="76">
        <f t="shared" ca="1" si="141"/>
        <v>0</v>
      </c>
      <c r="BR101" s="76">
        <f t="shared" ca="1" si="141"/>
        <v>0</v>
      </c>
      <c r="BS101" s="76">
        <f t="shared" ca="1" si="141"/>
        <v>0</v>
      </c>
      <c r="BT101" s="76">
        <f t="shared" ca="1" si="141"/>
        <v>0</v>
      </c>
      <c r="BU101" s="76">
        <f t="shared" ref="BU101:EF101" ca="1" si="142">IF(SUM(BU99:BU100)&gt;0, SUM(BU99:BU100), 0)</f>
        <v>0</v>
      </c>
      <c r="BV101" s="76">
        <f t="shared" ca="1" si="142"/>
        <v>0</v>
      </c>
      <c r="BW101" s="76">
        <f t="shared" ca="1" si="142"/>
        <v>37.171518641671625</v>
      </c>
      <c r="BX101" s="76">
        <f t="shared" ca="1" si="142"/>
        <v>0</v>
      </c>
      <c r="BY101" s="76">
        <f t="shared" ca="1" si="142"/>
        <v>43.710857430256453</v>
      </c>
      <c r="BZ101" s="76">
        <f t="shared" ca="1" si="142"/>
        <v>44.972925402786274</v>
      </c>
      <c r="CA101" s="76">
        <f t="shared" ca="1" si="142"/>
        <v>44.825302337924413</v>
      </c>
      <c r="CB101" s="76">
        <f t="shared" ca="1" si="142"/>
        <v>40.444705544857953</v>
      </c>
      <c r="CC101" s="76">
        <f t="shared" ca="1" si="142"/>
        <v>44.498164289907656</v>
      </c>
      <c r="CD101" s="76">
        <f t="shared" ca="1" si="142"/>
        <v>42.955121117361529</v>
      </c>
      <c r="CE101" s="76">
        <f t="shared" ca="1" si="142"/>
        <v>44.19954995773486</v>
      </c>
      <c r="CF101" s="76">
        <f t="shared" ca="1" si="142"/>
        <v>42.673777463258304</v>
      </c>
      <c r="CG101" s="76">
        <f t="shared" ca="1" si="142"/>
        <v>43.91168808868008</v>
      </c>
      <c r="CH101" s="76">
        <f t="shared" ca="1" si="142"/>
        <v>43.768723949815907</v>
      </c>
      <c r="CI101" s="76">
        <f t="shared" ca="1" si="142"/>
        <v>42.256562577814691</v>
      </c>
      <c r="CJ101" s="76">
        <f t="shared" ca="1" si="142"/>
        <v>0</v>
      </c>
      <c r="CK101" s="76">
        <f t="shared" ca="1" si="142"/>
        <v>42.021024760908062</v>
      </c>
      <c r="CL101" s="76">
        <f t="shared" ca="1" si="142"/>
        <v>43.241896463629416</v>
      </c>
      <c r="CM101" s="76">
        <f t="shared" ca="1" si="142"/>
        <v>43.101307464601604</v>
      </c>
      <c r="CN101" s="76">
        <f t="shared" ca="1" si="142"/>
        <v>38.909829608061514</v>
      </c>
      <c r="CO101" s="76">
        <f t="shared" ca="1" si="142"/>
        <v>42.829885475203525</v>
      </c>
      <c r="CP101" s="76">
        <f t="shared" ca="1" si="142"/>
        <v>41.340342734701544</v>
      </c>
      <c r="CQ101" s="76">
        <f t="shared" ca="1" si="142"/>
        <v>42.544957785434477</v>
      </c>
      <c r="CR101" s="76">
        <f t="shared" ca="1" si="142"/>
        <v>41.072172776468079</v>
      </c>
      <c r="CS101" s="76">
        <f t="shared" ca="1" si="142"/>
        <v>42.270283918392224</v>
      </c>
      <c r="CT101" s="76">
        <f t="shared" ca="1" si="142"/>
        <v>42.133797410634216</v>
      </c>
      <c r="CU101" s="76">
        <f t="shared" ca="1" si="142"/>
        <v>40.674134471712257</v>
      </c>
      <c r="CV101" s="76">
        <f t="shared" ca="1" si="142"/>
        <v>0</v>
      </c>
      <c r="CW101" s="76">
        <f t="shared" ca="1" si="142"/>
        <v>40.451007251832181</v>
      </c>
      <c r="CX101" s="76">
        <f t="shared" ca="1" si="142"/>
        <v>41.632135409036593</v>
      </c>
      <c r="CY101" s="76">
        <f t="shared" ca="1" si="142"/>
        <v>41.497657873663613</v>
      </c>
      <c r="CZ101" s="76">
        <f t="shared" ca="1" si="142"/>
        <v>37.449234186069383</v>
      </c>
      <c r="DA101" s="76">
        <f t="shared" ca="1" si="142"/>
        <v>41.238076730309558</v>
      </c>
      <c r="DB101" s="76">
        <f t="shared" ca="1" si="142"/>
        <v>39.80011688077677</v>
      </c>
      <c r="DC101" s="76">
        <f t="shared" ca="1" si="142"/>
        <v>40.965070820474779</v>
      </c>
      <c r="DD101" s="76">
        <f t="shared" ca="1" si="142"/>
        <v>39.543394660108078</v>
      </c>
      <c r="DE101" s="76">
        <f t="shared" ca="1" si="142"/>
        <v>40.701884475254033</v>
      </c>
      <c r="DF101" s="76">
        <f t="shared" ca="1" si="142"/>
        <v>40.571047170851514</v>
      </c>
      <c r="DG101" s="76">
        <f t="shared" ca="1" si="142"/>
        <v>39.162053714099955</v>
      </c>
      <c r="DH101" s="76">
        <f t="shared" ca="1" si="142"/>
        <v>0</v>
      </c>
      <c r="DI101" s="76">
        <f t="shared" ca="1" si="142"/>
        <v>38.94975433831064</v>
      </c>
      <c r="DJ101" s="76">
        <f t="shared" ca="1" si="142"/>
        <v>40.091376251460787</v>
      </c>
      <c r="DK101" s="76">
        <f t="shared" ca="1" si="142"/>
        <v>39.962250145389362</v>
      </c>
      <c r="DL101" s="76">
        <f t="shared" ca="1" si="142"/>
        <v>37.353082663884777</v>
      </c>
      <c r="DM101" s="76">
        <f t="shared" ca="1" si="142"/>
        <v>39.751793623569299</v>
      </c>
      <c r="DN101" s="76">
        <f t="shared" ca="1" si="142"/>
        <v>38.366128175781711</v>
      </c>
      <c r="DO101" s="76">
        <f t="shared" ca="1" si="142"/>
        <v>39.493098315229375</v>
      </c>
      <c r="DP101" s="76">
        <f t="shared" ca="1" si="142"/>
        <v>38.119476832509385</v>
      </c>
      <c r="DQ101" s="76">
        <f t="shared" ca="1" si="142"/>
        <v>39.240043229568826</v>
      </c>
      <c r="DR101" s="76">
        <f t="shared" ca="1" si="142"/>
        <v>39.114194511095782</v>
      </c>
      <c r="DS101" s="76">
        <f t="shared" ca="1" si="142"/>
        <v>37.752856036357898</v>
      </c>
      <c r="DT101" s="76">
        <f t="shared" ca="1" si="142"/>
        <v>0</v>
      </c>
      <c r="DU101" s="76">
        <f t="shared" ca="1" si="142"/>
        <v>37.550122620258307</v>
      </c>
      <c r="DV101" s="76">
        <f t="shared" ca="1" si="142"/>
        <v>38.653984075684122</v>
      </c>
      <c r="DW101" s="76">
        <f t="shared" ca="1" si="142"/>
        <v>38.529603708294317</v>
      </c>
      <c r="DX101" s="76">
        <f t="shared" ca="1" si="142"/>
        <v>34.713525656008898</v>
      </c>
      <c r="DY101" s="76">
        <f t="shared" ca="1" si="142"/>
        <v>38.246850869485726</v>
      </c>
      <c r="DZ101" s="76">
        <f t="shared" ca="1" si="142"/>
        <v>36.907035574663524</v>
      </c>
      <c r="EA101" s="76">
        <f t="shared" ca="1" si="142"/>
        <v>37.993644557113718</v>
      </c>
      <c r="EB101" s="76">
        <f t="shared" ca="1" si="142"/>
        <v>36.669257940895868</v>
      </c>
      <c r="EC101" s="76">
        <f t="shared" ca="1" si="142"/>
        <v>37.74953678669511</v>
      </c>
      <c r="ED101" s="76">
        <f t="shared" ca="1" si="142"/>
        <v>37.628098643781769</v>
      </c>
      <c r="EE101" s="76">
        <f t="shared" ca="1" si="142"/>
        <v>36.315631770056129</v>
      </c>
      <c r="EF101" s="76">
        <f t="shared" ca="1" si="142"/>
        <v>0</v>
      </c>
      <c r="EG101" s="76">
        <f t="shared" ref="EG101:GE101" ca="1" si="143">IF(SUM(EG99:EG100)&gt;0, SUM(EG99:EG100), 0)</f>
        <v>36.121358808635414</v>
      </c>
      <c r="EH101" s="76">
        <f t="shared" ca="1" si="143"/>
        <v>37.185125818835601</v>
      </c>
      <c r="EI101" s="76">
        <f t="shared" ca="1" si="143"/>
        <v>37.064956956298467</v>
      </c>
      <c r="EJ101" s="76">
        <f t="shared" ca="1" si="143"/>
        <v>33.423955865545281</v>
      </c>
      <c r="EK101" s="76">
        <f t="shared" ca="1" si="143"/>
        <v>36.833074682129748</v>
      </c>
      <c r="EL101" s="76">
        <f t="shared" ca="1" si="143"/>
        <v>2863.3612600843589</v>
      </c>
      <c r="EM101" s="76">
        <f t="shared" ca="1" si="143"/>
        <v>0</v>
      </c>
      <c r="EN101" s="76">
        <f t="shared" ca="1" si="143"/>
        <v>0</v>
      </c>
      <c r="EO101" s="76">
        <f t="shared" ca="1" si="143"/>
        <v>0</v>
      </c>
      <c r="EP101" s="76">
        <f t="shared" ca="1" si="143"/>
        <v>0</v>
      </c>
      <c r="EQ101" s="76">
        <f t="shared" ca="1" si="143"/>
        <v>0</v>
      </c>
      <c r="ER101" s="76">
        <f t="shared" ca="1" si="143"/>
        <v>0</v>
      </c>
      <c r="ES101" s="76">
        <f t="shared" ca="1" si="143"/>
        <v>0</v>
      </c>
      <c r="ET101" s="76">
        <f t="shared" ca="1" si="143"/>
        <v>0</v>
      </c>
      <c r="EU101" s="76">
        <f t="shared" ca="1" si="143"/>
        <v>0</v>
      </c>
      <c r="EV101" s="76">
        <f t="shared" ca="1" si="143"/>
        <v>0</v>
      </c>
      <c r="EW101" s="76">
        <f t="shared" ca="1" si="143"/>
        <v>0</v>
      </c>
      <c r="EX101" s="76">
        <f t="shared" ca="1" si="143"/>
        <v>0</v>
      </c>
      <c r="EY101" s="76">
        <f t="shared" ca="1" si="143"/>
        <v>0</v>
      </c>
      <c r="EZ101" s="76">
        <f t="shared" ca="1" si="143"/>
        <v>0</v>
      </c>
      <c r="FA101" s="76">
        <f t="shared" ca="1" si="143"/>
        <v>0</v>
      </c>
      <c r="FB101" s="76">
        <f t="shared" ca="1" si="143"/>
        <v>0</v>
      </c>
      <c r="FC101" s="76">
        <f t="shared" ca="1" si="143"/>
        <v>0</v>
      </c>
      <c r="FD101" s="76">
        <f t="shared" ca="1" si="143"/>
        <v>0</v>
      </c>
      <c r="FE101" s="76">
        <f t="shared" ca="1" si="143"/>
        <v>0</v>
      </c>
      <c r="FF101" s="76">
        <f t="shared" ca="1" si="143"/>
        <v>0</v>
      </c>
      <c r="FG101" s="76">
        <f t="shared" ca="1" si="143"/>
        <v>0</v>
      </c>
      <c r="FH101" s="76">
        <f t="shared" ca="1" si="143"/>
        <v>0</v>
      </c>
      <c r="FI101" s="76">
        <f t="shared" ca="1" si="143"/>
        <v>0</v>
      </c>
      <c r="FJ101" s="76">
        <f t="shared" ca="1" si="143"/>
        <v>0</v>
      </c>
      <c r="FK101" s="76">
        <f t="shared" ca="1" si="143"/>
        <v>0</v>
      </c>
      <c r="FL101" s="76">
        <f t="shared" ca="1" si="143"/>
        <v>0</v>
      </c>
      <c r="FM101" s="76">
        <f t="shared" ca="1" si="143"/>
        <v>0</v>
      </c>
      <c r="FN101" s="76">
        <f t="shared" ca="1" si="143"/>
        <v>0</v>
      </c>
      <c r="FO101" s="76">
        <f t="shared" ca="1" si="143"/>
        <v>0</v>
      </c>
      <c r="FP101" s="76">
        <f t="shared" ca="1" si="143"/>
        <v>0</v>
      </c>
      <c r="FQ101" s="76">
        <f t="shared" ca="1" si="143"/>
        <v>0</v>
      </c>
      <c r="FR101" s="76">
        <f t="shared" ca="1" si="143"/>
        <v>0</v>
      </c>
      <c r="FS101" s="76">
        <f t="shared" ca="1" si="143"/>
        <v>0</v>
      </c>
      <c r="FT101" s="76">
        <f t="shared" ca="1" si="143"/>
        <v>0</v>
      </c>
      <c r="FU101" s="76">
        <f t="shared" ca="1" si="143"/>
        <v>0</v>
      </c>
      <c r="FV101" s="76">
        <f t="shared" ca="1" si="143"/>
        <v>0</v>
      </c>
      <c r="FW101" s="76">
        <f t="shared" ca="1" si="143"/>
        <v>0</v>
      </c>
      <c r="FX101" s="76">
        <f t="shared" ca="1" si="143"/>
        <v>0</v>
      </c>
      <c r="FY101" s="76">
        <f t="shared" ca="1" si="143"/>
        <v>0</v>
      </c>
      <c r="FZ101" s="76">
        <f t="shared" ca="1" si="143"/>
        <v>0</v>
      </c>
      <c r="GA101" s="76">
        <f t="shared" ca="1" si="143"/>
        <v>0</v>
      </c>
      <c r="GB101" s="76">
        <f t="shared" ca="1" si="143"/>
        <v>0</v>
      </c>
      <c r="GC101" s="76">
        <f t="shared" ca="1" si="143"/>
        <v>0</v>
      </c>
      <c r="GD101" s="76">
        <f t="shared" ca="1" si="143"/>
        <v>0</v>
      </c>
      <c r="GE101" s="76">
        <f t="shared" ca="1" si="143"/>
        <v>0</v>
      </c>
    </row>
    <row r="102" spans="4:187" x14ac:dyDescent="0.45">
      <c r="D102" s="28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  <c r="CC102" s="35"/>
      <c r="CD102" s="35"/>
      <c r="CE102" s="35"/>
      <c r="CF102" s="35"/>
      <c r="CG102" s="35"/>
      <c r="CH102" s="35"/>
      <c r="CI102" s="35"/>
      <c r="CJ102" s="35"/>
      <c r="CK102" s="35"/>
      <c r="CL102" s="35"/>
      <c r="CM102" s="35"/>
      <c r="CN102" s="35"/>
      <c r="CO102" s="35"/>
      <c r="CP102" s="35"/>
      <c r="CQ102" s="35"/>
      <c r="CR102" s="35"/>
      <c r="CS102" s="35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5"/>
      <c r="DE102" s="35"/>
      <c r="DF102" s="35"/>
      <c r="DG102" s="35"/>
      <c r="DH102" s="35"/>
      <c r="DI102" s="35"/>
      <c r="DJ102" s="35"/>
      <c r="DK102" s="35"/>
      <c r="DL102" s="35"/>
      <c r="DM102" s="35"/>
      <c r="DN102" s="35"/>
      <c r="DO102" s="35"/>
      <c r="DP102" s="35"/>
      <c r="DQ102" s="35"/>
      <c r="DR102" s="35"/>
      <c r="DS102" s="35"/>
      <c r="DT102" s="35"/>
      <c r="DU102" s="35"/>
      <c r="DV102" s="35"/>
      <c r="DW102" s="35"/>
      <c r="DX102" s="35"/>
      <c r="DY102" s="35"/>
      <c r="DZ102" s="35"/>
      <c r="EA102" s="35"/>
      <c r="EB102" s="35"/>
      <c r="EC102" s="35"/>
      <c r="ED102" s="35"/>
      <c r="EE102" s="35"/>
      <c r="EF102" s="35"/>
      <c r="EG102" s="35"/>
      <c r="EH102" s="35"/>
      <c r="EI102" s="35"/>
      <c r="EJ102" s="35"/>
      <c r="EK102" s="35"/>
      <c r="EL102" s="35"/>
      <c r="EM102" s="35"/>
      <c r="EN102" s="35"/>
      <c r="EO102" s="35"/>
      <c r="EP102" s="35"/>
      <c r="EQ102" s="35"/>
      <c r="ER102" s="35"/>
      <c r="ES102" s="35"/>
      <c r="ET102" s="35"/>
      <c r="EU102" s="35"/>
      <c r="EV102" s="35"/>
      <c r="EW102" s="35"/>
      <c r="EX102" s="35"/>
      <c r="EY102" s="35"/>
      <c r="EZ102" s="35"/>
      <c r="FA102" s="35"/>
      <c r="FB102" s="35"/>
      <c r="FC102" s="35"/>
      <c r="FD102" s="35"/>
      <c r="FE102" s="35"/>
      <c r="FF102" s="35"/>
      <c r="FG102" s="35"/>
      <c r="FH102" s="35"/>
      <c r="FI102" s="35"/>
      <c r="FJ102" s="35"/>
      <c r="FK102" s="35"/>
      <c r="FL102" s="35"/>
      <c r="FM102" s="35"/>
      <c r="FN102" s="35"/>
      <c r="FO102" s="35"/>
      <c r="FP102" s="35"/>
      <c r="FQ102" s="35"/>
      <c r="FR102" s="35"/>
      <c r="FS102" s="35"/>
      <c r="FT102" s="35"/>
      <c r="FU102" s="35"/>
      <c r="FV102" s="35"/>
      <c r="FW102" s="35"/>
      <c r="FX102" s="35"/>
      <c r="FY102" s="35"/>
      <c r="FZ102" s="35"/>
      <c r="GA102" s="35"/>
      <c r="GB102" s="35"/>
      <c r="GC102" s="35"/>
      <c r="GD102" s="35"/>
      <c r="GE102" s="35"/>
    </row>
    <row r="103" spans="4:187" x14ac:dyDescent="0.45">
      <c r="D103" s="46" t="s">
        <v>131</v>
      </c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  <c r="CK103" s="35"/>
      <c r="CL103" s="35"/>
      <c r="CM103" s="35"/>
      <c r="CN103" s="35"/>
      <c r="CO103" s="35"/>
      <c r="CP103" s="35"/>
      <c r="CQ103" s="35"/>
      <c r="CR103" s="35"/>
      <c r="CS103" s="35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5"/>
      <c r="DH103" s="35"/>
      <c r="DI103" s="35"/>
      <c r="DJ103" s="35"/>
      <c r="DK103" s="35"/>
      <c r="DL103" s="35"/>
      <c r="DM103" s="35"/>
      <c r="DN103" s="35"/>
      <c r="DO103" s="35"/>
      <c r="DP103" s="35"/>
      <c r="DQ103" s="35"/>
      <c r="DR103" s="35"/>
      <c r="DS103" s="35"/>
      <c r="DT103" s="35"/>
      <c r="DU103" s="35"/>
      <c r="DV103" s="35"/>
      <c r="DW103" s="35"/>
      <c r="DX103" s="35"/>
      <c r="DY103" s="35"/>
      <c r="DZ103" s="35"/>
      <c r="EA103" s="35"/>
      <c r="EB103" s="35"/>
      <c r="EC103" s="35"/>
      <c r="ED103" s="35"/>
      <c r="EE103" s="35"/>
      <c r="EF103" s="35"/>
      <c r="EG103" s="35"/>
      <c r="EH103" s="35"/>
      <c r="EI103" s="35"/>
      <c r="EJ103" s="35"/>
      <c r="EK103" s="35"/>
      <c r="EL103" s="35"/>
      <c r="EM103" s="35"/>
      <c r="EN103" s="35"/>
      <c r="EO103" s="35"/>
      <c r="EP103" s="35"/>
      <c r="EQ103" s="35"/>
      <c r="ER103" s="35"/>
      <c r="ES103" s="35"/>
      <c r="ET103" s="35"/>
      <c r="EU103" s="35"/>
      <c r="EV103" s="35"/>
      <c r="EW103" s="35"/>
      <c r="EX103" s="35"/>
      <c r="EY103" s="35"/>
      <c r="EZ103" s="35"/>
      <c r="FA103" s="35"/>
      <c r="FB103" s="35"/>
      <c r="FC103" s="35"/>
      <c r="FD103" s="35"/>
      <c r="FE103" s="35"/>
      <c r="FF103" s="35"/>
      <c r="FG103" s="35"/>
      <c r="FH103" s="35"/>
      <c r="FI103" s="35"/>
      <c r="FJ103" s="35"/>
      <c r="FK103" s="35"/>
      <c r="FL103" s="35"/>
      <c r="FM103" s="35"/>
      <c r="FN103" s="35"/>
      <c r="FO103" s="35"/>
      <c r="FP103" s="35"/>
      <c r="FQ103" s="35"/>
      <c r="FR103" s="35"/>
      <c r="FS103" s="35"/>
      <c r="FT103" s="35"/>
      <c r="FU103" s="35"/>
      <c r="FV103" s="35"/>
      <c r="FW103" s="35"/>
      <c r="FX103" s="35"/>
      <c r="FY103" s="35"/>
      <c r="FZ103" s="35"/>
      <c r="GA103" s="35"/>
      <c r="GB103" s="35"/>
      <c r="GC103" s="35"/>
      <c r="GD103" s="35"/>
      <c r="GE103" s="35"/>
    </row>
    <row r="104" spans="4:187" x14ac:dyDescent="0.45">
      <c r="D104" s="10" t="s">
        <v>132</v>
      </c>
      <c r="H104" s="35">
        <f ca="1">-H146</f>
        <v>-2000</v>
      </c>
      <c r="I104" s="35">
        <f t="shared" ref="I104:BT104" ca="1" si="144">-I146</f>
        <v>0</v>
      </c>
      <c r="J104" s="35">
        <f t="shared" ca="1" si="144"/>
        <v>0</v>
      </c>
      <c r="K104" s="35">
        <f t="shared" ca="1" si="144"/>
        <v>0</v>
      </c>
      <c r="L104" s="35">
        <f t="shared" ca="1" si="144"/>
        <v>0</v>
      </c>
      <c r="M104" s="35">
        <f t="shared" ca="1" si="144"/>
        <v>0</v>
      </c>
      <c r="N104" s="35">
        <f t="shared" ca="1" si="144"/>
        <v>0</v>
      </c>
      <c r="O104" s="35">
        <f t="shared" ca="1" si="144"/>
        <v>0</v>
      </c>
      <c r="P104" s="35">
        <f t="shared" ca="1" si="144"/>
        <v>0</v>
      </c>
      <c r="Q104" s="35">
        <f t="shared" ca="1" si="144"/>
        <v>0</v>
      </c>
      <c r="R104" s="35">
        <f t="shared" ca="1" si="144"/>
        <v>0</v>
      </c>
      <c r="S104" s="35">
        <f t="shared" ca="1" si="144"/>
        <v>0</v>
      </c>
      <c r="T104" s="35">
        <f t="shared" ca="1" si="144"/>
        <v>0</v>
      </c>
      <c r="U104" s="35">
        <f t="shared" ca="1" si="144"/>
        <v>0</v>
      </c>
      <c r="V104" s="35">
        <f t="shared" ca="1" si="144"/>
        <v>0</v>
      </c>
      <c r="W104" s="35">
        <f t="shared" ca="1" si="144"/>
        <v>0</v>
      </c>
      <c r="X104" s="35">
        <f t="shared" ca="1" si="144"/>
        <v>0</v>
      </c>
      <c r="Y104" s="35">
        <f t="shared" ca="1" si="144"/>
        <v>0</v>
      </c>
      <c r="Z104" s="35">
        <f t="shared" ca="1" si="144"/>
        <v>0</v>
      </c>
      <c r="AA104" s="35">
        <f t="shared" ca="1" si="144"/>
        <v>0</v>
      </c>
      <c r="AB104" s="35">
        <f t="shared" ca="1" si="144"/>
        <v>0</v>
      </c>
      <c r="AC104" s="35">
        <f t="shared" ca="1" si="144"/>
        <v>0</v>
      </c>
      <c r="AD104" s="35">
        <f t="shared" ca="1" si="144"/>
        <v>0</v>
      </c>
      <c r="AE104" s="35">
        <f t="shared" ca="1" si="144"/>
        <v>0</v>
      </c>
      <c r="AF104" s="35">
        <f t="shared" ca="1" si="144"/>
        <v>0</v>
      </c>
      <c r="AG104" s="35">
        <f t="shared" ca="1" si="144"/>
        <v>0</v>
      </c>
      <c r="AH104" s="35">
        <f t="shared" ca="1" si="144"/>
        <v>0</v>
      </c>
      <c r="AI104" s="35">
        <f t="shared" ca="1" si="144"/>
        <v>0</v>
      </c>
      <c r="AJ104" s="35">
        <f t="shared" ca="1" si="144"/>
        <v>0</v>
      </c>
      <c r="AK104" s="35">
        <f t="shared" ca="1" si="144"/>
        <v>0</v>
      </c>
      <c r="AL104" s="35">
        <f t="shared" ca="1" si="144"/>
        <v>0</v>
      </c>
      <c r="AM104" s="35">
        <f t="shared" ca="1" si="144"/>
        <v>0</v>
      </c>
      <c r="AN104" s="35">
        <f t="shared" ca="1" si="144"/>
        <v>0</v>
      </c>
      <c r="AO104" s="35">
        <f t="shared" ca="1" si="144"/>
        <v>0</v>
      </c>
      <c r="AP104" s="35">
        <f t="shared" ca="1" si="144"/>
        <v>0</v>
      </c>
      <c r="AQ104" s="35">
        <f t="shared" ca="1" si="144"/>
        <v>0</v>
      </c>
      <c r="AR104" s="35">
        <f t="shared" ca="1" si="144"/>
        <v>0</v>
      </c>
      <c r="AS104" s="35">
        <f t="shared" ca="1" si="144"/>
        <v>0</v>
      </c>
      <c r="AT104" s="35">
        <f t="shared" ca="1" si="144"/>
        <v>0</v>
      </c>
      <c r="AU104" s="35">
        <f t="shared" ca="1" si="144"/>
        <v>0</v>
      </c>
      <c r="AV104" s="35">
        <f t="shared" ca="1" si="144"/>
        <v>0</v>
      </c>
      <c r="AW104" s="35">
        <f t="shared" ca="1" si="144"/>
        <v>0</v>
      </c>
      <c r="AX104" s="35">
        <f t="shared" ca="1" si="144"/>
        <v>0</v>
      </c>
      <c r="AY104" s="35">
        <f t="shared" ca="1" si="144"/>
        <v>0</v>
      </c>
      <c r="AZ104" s="35">
        <f t="shared" ca="1" si="144"/>
        <v>0</v>
      </c>
      <c r="BA104" s="35">
        <f t="shared" ca="1" si="144"/>
        <v>0</v>
      </c>
      <c r="BB104" s="35">
        <f t="shared" ca="1" si="144"/>
        <v>0</v>
      </c>
      <c r="BC104" s="35">
        <f t="shared" ca="1" si="144"/>
        <v>0</v>
      </c>
      <c r="BD104" s="35">
        <f t="shared" ca="1" si="144"/>
        <v>0</v>
      </c>
      <c r="BE104" s="35">
        <f t="shared" ca="1" si="144"/>
        <v>0</v>
      </c>
      <c r="BF104" s="35">
        <f t="shared" ca="1" si="144"/>
        <v>0</v>
      </c>
      <c r="BG104" s="35">
        <f t="shared" ca="1" si="144"/>
        <v>0</v>
      </c>
      <c r="BH104" s="35">
        <f t="shared" ca="1" si="144"/>
        <v>0</v>
      </c>
      <c r="BI104" s="35">
        <f t="shared" ca="1" si="144"/>
        <v>0</v>
      </c>
      <c r="BJ104" s="35">
        <f t="shared" ca="1" si="144"/>
        <v>0</v>
      </c>
      <c r="BK104" s="35">
        <f t="shared" ca="1" si="144"/>
        <v>0</v>
      </c>
      <c r="BL104" s="35">
        <f t="shared" ca="1" si="144"/>
        <v>0</v>
      </c>
      <c r="BM104" s="35">
        <f t="shared" ca="1" si="144"/>
        <v>0</v>
      </c>
      <c r="BN104" s="35">
        <f t="shared" ca="1" si="144"/>
        <v>0</v>
      </c>
      <c r="BO104" s="35">
        <f t="shared" ca="1" si="144"/>
        <v>0</v>
      </c>
      <c r="BP104" s="35">
        <f t="shared" ca="1" si="144"/>
        <v>0</v>
      </c>
      <c r="BQ104" s="35">
        <f t="shared" ca="1" si="144"/>
        <v>0</v>
      </c>
      <c r="BR104" s="35">
        <f t="shared" ca="1" si="144"/>
        <v>0</v>
      </c>
      <c r="BS104" s="35">
        <f t="shared" ca="1" si="144"/>
        <v>0</v>
      </c>
      <c r="BT104" s="35">
        <f t="shared" ca="1" si="144"/>
        <v>0</v>
      </c>
      <c r="BU104" s="35">
        <f t="shared" ref="BU104:EF104" ca="1" si="145">-BU146</f>
        <v>0</v>
      </c>
      <c r="BV104" s="35">
        <f t="shared" ca="1" si="145"/>
        <v>0</v>
      </c>
      <c r="BW104" s="35">
        <f t="shared" ca="1" si="145"/>
        <v>0</v>
      </c>
      <c r="BX104" s="35">
        <f t="shared" ca="1" si="145"/>
        <v>0</v>
      </c>
      <c r="BY104" s="35">
        <f t="shared" ca="1" si="145"/>
        <v>0</v>
      </c>
      <c r="BZ104" s="35">
        <f t="shared" ca="1" si="145"/>
        <v>0</v>
      </c>
      <c r="CA104" s="35">
        <f t="shared" ca="1" si="145"/>
        <v>0</v>
      </c>
      <c r="CB104" s="35">
        <f t="shared" ca="1" si="145"/>
        <v>0</v>
      </c>
      <c r="CC104" s="35">
        <f t="shared" ca="1" si="145"/>
        <v>0</v>
      </c>
      <c r="CD104" s="35">
        <f t="shared" ca="1" si="145"/>
        <v>0</v>
      </c>
      <c r="CE104" s="35">
        <f t="shared" ca="1" si="145"/>
        <v>0</v>
      </c>
      <c r="CF104" s="35">
        <f t="shared" ca="1" si="145"/>
        <v>0</v>
      </c>
      <c r="CG104" s="35">
        <f t="shared" ca="1" si="145"/>
        <v>0</v>
      </c>
      <c r="CH104" s="35">
        <f t="shared" ca="1" si="145"/>
        <v>0</v>
      </c>
      <c r="CI104" s="35">
        <f t="shared" ca="1" si="145"/>
        <v>0</v>
      </c>
      <c r="CJ104" s="35">
        <f t="shared" ca="1" si="145"/>
        <v>0</v>
      </c>
      <c r="CK104" s="35">
        <f t="shared" ca="1" si="145"/>
        <v>0</v>
      </c>
      <c r="CL104" s="35">
        <f t="shared" ca="1" si="145"/>
        <v>0</v>
      </c>
      <c r="CM104" s="35">
        <f t="shared" ca="1" si="145"/>
        <v>0</v>
      </c>
      <c r="CN104" s="35">
        <f t="shared" ca="1" si="145"/>
        <v>0</v>
      </c>
      <c r="CO104" s="35">
        <f t="shared" ca="1" si="145"/>
        <v>0</v>
      </c>
      <c r="CP104" s="35">
        <f t="shared" ca="1" si="145"/>
        <v>0</v>
      </c>
      <c r="CQ104" s="35">
        <f t="shared" ca="1" si="145"/>
        <v>0</v>
      </c>
      <c r="CR104" s="35">
        <f t="shared" ca="1" si="145"/>
        <v>0</v>
      </c>
      <c r="CS104" s="35">
        <f t="shared" ca="1" si="145"/>
        <v>0</v>
      </c>
      <c r="CT104" s="35">
        <f t="shared" ca="1" si="145"/>
        <v>0</v>
      </c>
      <c r="CU104" s="35">
        <f t="shared" ca="1" si="145"/>
        <v>0</v>
      </c>
      <c r="CV104" s="35">
        <f t="shared" ca="1" si="145"/>
        <v>0</v>
      </c>
      <c r="CW104" s="35">
        <f t="shared" ca="1" si="145"/>
        <v>0</v>
      </c>
      <c r="CX104" s="35">
        <f t="shared" ca="1" si="145"/>
        <v>0</v>
      </c>
      <c r="CY104" s="35">
        <f t="shared" ca="1" si="145"/>
        <v>0</v>
      </c>
      <c r="CZ104" s="35">
        <f t="shared" ca="1" si="145"/>
        <v>0</v>
      </c>
      <c r="DA104" s="35">
        <f t="shared" ca="1" si="145"/>
        <v>0</v>
      </c>
      <c r="DB104" s="35">
        <f t="shared" ca="1" si="145"/>
        <v>0</v>
      </c>
      <c r="DC104" s="35">
        <f t="shared" ca="1" si="145"/>
        <v>0</v>
      </c>
      <c r="DD104" s="35">
        <f t="shared" ca="1" si="145"/>
        <v>0</v>
      </c>
      <c r="DE104" s="35">
        <f t="shared" ca="1" si="145"/>
        <v>0</v>
      </c>
      <c r="DF104" s="35">
        <f t="shared" ca="1" si="145"/>
        <v>0</v>
      </c>
      <c r="DG104" s="35">
        <f t="shared" ca="1" si="145"/>
        <v>0</v>
      </c>
      <c r="DH104" s="35">
        <f t="shared" ca="1" si="145"/>
        <v>0</v>
      </c>
      <c r="DI104" s="35">
        <f t="shared" ca="1" si="145"/>
        <v>0</v>
      </c>
      <c r="DJ104" s="35">
        <f t="shared" ca="1" si="145"/>
        <v>0</v>
      </c>
      <c r="DK104" s="35">
        <f t="shared" ca="1" si="145"/>
        <v>0</v>
      </c>
      <c r="DL104" s="35">
        <f t="shared" ca="1" si="145"/>
        <v>0</v>
      </c>
      <c r="DM104" s="35">
        <f t="shared" ca="1" si="145"/>
        <v>0</v>
      </c>
      <c r="DN104" s="35">
        <f t="shared" ca="1" si="145"/>
        <v>0</v>
      </c>
      <c r="DO104" s="35">
        <f t="shared" ca="1" si="145"/>
        <v>0</v>
      </c>
      <c r="DP104" s="35">
        <f t="shared" ca="1" si="145"/>
        <v>0</v>
      </c>
      <c r="DQ104" s="35">
        <f t="shared" ca="1" si="145"/>
        <v>0</v>
      </c>
      <c r="DR104" s="35">
        <f t="shared" ca="1" si="145"/>
        <v>0</v>
      </c>
      <c r="DS104" s="35">
        <f t="shared" ca="1" si="145"/>
        <v>0</v>
      </c>
      <c r="DT104" s="35">
        <f t="shared" ca="1" si="145"/>
        <v>0</v>
      </c>
      <c r="DU104" s="35">
        <f t="shared" ca="1" si="145"/>
        <v>0</v>
      </c>
      <c r="DV104" s="35">
        <f t="shared" ca="1" si="145"/>
        <v>0</v>
      </c>
      <c r="DW104" s="35">
        <f t="shared" ca="1" si="145"/>
        <v>0</v>
      </c>
      <c r="DX104" s="35">
        <f t="shared" ca="1" si="145"/>
        <v>0</v>
      </c>
      <c r="DY104" s="35">
        <f t="shared" ca="1" si="145"/>
        <v>0</v>
      </c>
      <c r="DZ104" s="35">
        <f t="shared" ca="1" si="145"/>
        <v>0</v>
      </c>
      <c r="EA104" s="35">
        <f t="shared" ca="1" si="145"/>
        <v>0</v>
      </c>
      <c r="EB104" s="35">
        <f t="shared" ca="1" si="145"/>
        <v>0</v>
      </c>
      <c r="EC104" s="35">
        <f t="shared" ca="1" si="145"/>
        <v>0</v>
      </c>
      <c r="ED104" s="35">
        <f t="shared" ca="1" si="145"/>
        <v>0</v>
      </c>
      <c r="EE104" s="35">
        <f t="shared" ca="1" si="145"/>
        <v>0</v>
      </c>
      <c r="EF104" s="35">
        <f t="shared" ca="1" si="145"/>
        <v>0</v>
      </c>
      <c r="EG104" s="35">
        <f t="shared" ref="EG104:GE104" ca="1" si="146">-EG146</f>
        <v>0</v>
      </c>
      <c r="EH104" s="35">
        <f t="shared" ca="1" si="146"/>
        <v>0</v>
      </c>
      <c r="EI104" s="35">
        <f t="shared" ca="1" si="146"/>
        <v>0</v>
      </c>
      <c r="EJ104" s="35">
        <f t="shared" ca="1" si="146"/>
        <v>0</v>
      </c>
      <c r="EK104" s="35">
        <f t="shared" ca="1" si="146"/>
        <v>0</v>
      </c>
      <c r="EL104" s="35">
        <f t="shared" ca="1" si="146"/>
        <v>0</v>
      </c>
      <c r="EM104" s="35">
        <f t="shared" ca="1" si="146"/>
        <v>0</v>
      </c>
      <c r="EN104" s="35">
        <f t="shared" ca="1" si="146"/>
        <v>0</v>
      </c>
      <c r="EO104" s="35">
        <f t="shared" ca="1" si="146"/>
        <v>0</v>
      </c>
      <c r="EP104" s="35">
        <f t="shared" ca="1" si="146"/>
        <v>0</v>
      </c>
      <c r="EQ104" s="35">
        <f t="shared" ca="1" si="146"/>
        <v>0</v>
      </c>
      <c r="ER104" s="35">
        <f t="shared" ca="1" si="146"/>
        <v>0</v>
      </c>
      <c r="ES104" s="35">
        <f t="shared" ca="1" si="146"/>
        <v>0</v>
      </c>
      <c r="ET104" s="35">
        <f t="shared" ca="1" si="146"/>
        <v>0</v>
      </c>
      <c r="EU104" s="35">
        <f t="shared" ca="1" si="146"/>
        <v>0</v>
      </c>
      <c r="EV104" s="35">
        <f t="shared" ca="1" si="146"/>
        <v>0</v>
      </c>
      <c r="EW104" s="35">
        <f t="shared" ca="1" si="146"/>
        <v>0</v>
      </c>
      <c r="EX104" s="35">
        <f t="shared" ca="1" si="146"/>
        <v>0</v>
      </c>
      <c r="EY104" s="35">
        <f t="shared" ca="1" si="146"/>
        <v>0</v>
      </c>
      <c r="EZ104" s="35">
        <f t="shared" ca="1" si="146"/>
        <v>0</v>
      </c>
      <c r="FA104" s="35">
        <f t="shared" ca="1" si="146"/>
        <v>0</v>
      </c>
      <c r="FB104" s="35">
        <f t="shared" ca="1" si="146"/>
        <v>0</v>
      </c>
      <c r="FC104" s="35">
        <f t="shared" ca="1" si="146"/>
        <v>0</v>
      </c>
      <c r="FD104" s="35">
        <f t="shared" ca="1" si="146"/>
        <v>0</v>
      </c>
      <c r="FE104" s="35">
        <f t="shared" ca="1" si="146"/>
        <v>0</v>
      </c>
      <c r="FF104" s="35">
        <f t="shared" ca="1" si="146"/>
        <v>0</v>
      </c>
      <c r="FG104" s="35">
        <f t="shared" ca="1" si="146"/>
        <v>0</v>
      </c>
      <c r="FH104" s="35">
        <f t="shared" ca="1" si="146"/>
        <v>0</v>
      </c>
      <c r="FI104" s="35">
        <f t="shared" ca="1" si="146"/>
        <v>0</v>
      </c>
      <c r="FJ104" s="35">
        <f t="shared" ca="1" si="146"/>
        <v>0</v>
      </c>
      <c r="FK104" s="35">
        <f t="shared" ca="1" si="146"/>
        <v>0</v>
      </c>
      <c r="FL104" s="35">
        <f t="shared" ca="1" si="146"/>
        <v>0</v>
      </c>
      <c r="FM104" s="35">
        <f t="shared" ca="1" si="146"/>
        <v>0</v>
      </c>
      <c r="FN104" s="35">
        <f t="shared" ca="1" si="146"/>
        <v>0</v>
      </c>
      <c r="FO104" s="35">
        <f t="shared" ca="1" si="146"/>
        <v>0</v>
      </c>
      <c r="FP104" s="35">
        <f t="shared" ca="1" si="146"/>
        <v>0</v>
      </c>
      <c r="FQ104" s="35">
        <f t="shared" ca="1" si="146"/>
        <v>0</v>
      </c>
      <c r="FR104" s="35">
        <f t="shared" ca="1" si="146"/>
        <v>0</v>
      </c>
      <c r="FS104" s="35">
        <f t="shared" ca="1" si="146"/>
        <v>0</v>
      </c>
      <c r="FT104" s="35">
        <f t="shared" ca="1" si="146"/>
        <v>0</v>
      </c>
      <c r="FU104" s="35">
        <f t="shared" ca="1" si="146"/>
        <v>0</v>
      </c>
      <c r="FV104" s="35">
        <f t="shared" ca="1" si="146"/>
        <v>0</v>
      </c>
      <c r="FW104" s="35">
        <f t="shared" ca="1" si="146"/>
        <v>0</v>
      </c>
      <c r="FX104" s="35">
        <f t="shared" ca="1" si="146"/>
        <v>0</v>
      </c>
      <c r="FY104" s="35">
        <f t="shared" ca="1" si="146"/>
        <v>0</v>
      </c>
      <c r="FZ104" s="35">
        <f t="shared" ca="1" si="146"/>
        <v>0</v>
      </c>
      <c r="GA104" s="35">
        <f t="shared" ca="1" si="146"/>
        <v>0</v>
      </c>
      <c r="GB104" s="35">
        <f t="shared" ca="1" si="146"/>
        <v>0</v>
      </c>
      <c r="GC104" s="35">
        <f t="shared" ca="1" si="146"/>
        <v>0</v>
      </c>
      <c r="GD104" s="35">
        <f t="shared" ca="1" si="146"/>
        <v>0</v>
      </c>
      <c r="GE104" s="35">
        <f t="shared" ca="1" si="146"/>
        <v>0</v>
      </c>
    </row>
    <row r="105" spans="4:187" x14ac:dyDescent="0.45">
      <c r="D105" s="10" t="s">
        <v>133</v>
      </c>
      <c r="H105" s="35">
        <f ca="1">-H145</f>
        <v>0</v>
      </c>
      <c r="I105" s="35">
        <f t="shared" ref="I105:BT105" ca="1" si="147">-I145</f>
        <v>0</v>
      </c>
      <c r="J105" s="35">
        <f t="shared" ca="1" si="147"/>
        <v>0</v>
      </c>
      <c r="K105" s="35">
        <f t="shared" ca="1" si="147"/>
        <v>0</v>
      </c>
      <c r="L105" s="35">
        <f t="shared" ca="1" si="147"/>
        <v>0</v>
      </c>
      <c r="M105" s="35">
        <f t="shared" ca="1" si="147"/>
        <v>0</v>
      </c>
      <c r="N105" s="35">
        <f t="shared" ca="1" si="147"/>
        <v>0</v>
      </c>
      <c r="O105" s="35">
        <f t="shared" ca="1" si="147"/>
        <v>0</v>
      </c>
      <c r="P105" s="35">
        <f t="shared" ca="1" si="147"/>
        <v>0</v>
      </c>
      <c r="Q105" s="35">
        <f t="shared" ca="1" si="147"/>
        <v>0</v>
      </c>
      <c r="R105" s="35">
        <f t="shared" ca="1" si="147"/>
        <v>0</v>
      </c>
      <c r="S105" s="35">
        <f t="shared" ca="1" si="147"/>
        <v>0</v>
      </c>
      <c r="T105" s="35">
        <f t="shared" ca="1" si="147"/>
        <v>0</v>
      </c>
      <c r="U105" s="35">
        <f t="shared" ca="1" si="147"/>
        <v>0</v>
      </c>
      <c r="V105" s="35">
        <f t="shared" ca="1" si="147"/>
        <v>0</v>
      </c>
      <c r="W105" s="35">
        <f t="shared" ca="1" si="147"/>
        <v>0</v>
      </c>
      <c r="X105" s="35">
        <f t="shared" ca="1" si="147"/>
        <v>0</v>
      </c>
      <c r="Y105" s="35">
        <f t="shared" ca="1" si="147"/>
        <v>0</v>
      </c>
      <c r="Z105" s="35">
        <f t="shared" ca="1" si="147"/>
        <v>0</v>
      </c>
      <c r="AA105" s="35">
        <f t="shared" ca="1" si="147"/>
        <v>0</v>
      </c>
      <c r="AB105" s="35">
        <f t="shared" ca="1" si="147"/>
        <v>0</v>
      </c>
      <c r="AC105" s="35">
        <f t="shared" ca="1" si="147"/>
        <v>0</v>
      </c>
      <c r="AD105" s="35">
        <f t="shared" ca="1" si="147"/>
        <v>0</v>
      </c>
      <c r="AE105" s="35">
        <f t="shared" ca="1" si="147"/>
        <v>0</v>
      </c>
      <c r="AF105" s="35">
        <f t="shared" ca="1" si="147"/>
        <v>0</v>
      </c>
      <c r="AG105" s="35">
        <f t="shared" ca="1" si="147"/>
        <v>0</v>
      </c>
      <c r="AH105" s="35">
        <f t="shared" ca="1" si="147"/>
        <v>0</v>
      </c>
      <c r="AI105" s="35">
        <f t="shared" ca="1" si="147"/>
        <v>0</v>
      </c>
      <c r="AJ105" s="35">
        <f t="shared" ca="1" si="147"/>
        <v>0</v>
      </c>
      <c r="AK105" s="35">
        <f t="shared" ca="1" si="147"/>
        <v>0</v>
      </c>
      <c r="AL105" s="35">
        <f t="shared" ca="1" si="147"/>
        <v>0</v>
      </c>
      <c r="AM105" s="35">
        <f t="shared" ca="1" si="147"/>
        <v>0</v>
      </c>
      <c r="AN105" s="35">
        <f t="shared" ca="1" si="147"/>
        <v>0</v>
      </c>
      <c r="AO105" s="35">
        <f t="shared" ca="1" si="147"/>
        <v>0</v>
      </c>
      <c r="AP105" s="35">
        <f t="shared" ca="1" si="147"/>
        <v>0</v>
      </c>
      <c r="AQ105" s="35">
        <f t="shared" ca="1" si="147"/>
        <v>0</v>
      </c>
      <c r="AR105" s="35">
        <f t="shared" ca="1" si="147"/>
        <v>0</v>
      </c>
      <c r="AS105" s="35">
        <f t="shared" ca="1" si="147"/>
        <v>0</v>
      </c>
      <c r="AT105" s="35">
        <f t="shared" ca="1" si="147"/>
        <v>0</v>
      </c>
      <c r="AU105" s="35">
        <f t="shared" ca="1" si="147"/>
        <v>0</v>
      </c>
      <c r="AV105" s="35">
        <f t="shared" ca="1" si="147"/>
        <v>0</v>
      </c>
      <c r="AW105" s="35">
        <f t="shared" ca="1" si="147"/>
        <v>0</v>
      </c>
      <c r="AX105" s="35">
        <f t="shared" ca="1" si="147"/>
        <v>0</v>
      </c>
      <c r="AY105" s="35">
        <f t="shared" ca="1" si="147"/>
        <v>0</v>
      </c>
      <c r="AZ105" s="35">
        <f t="shared" ca="1" si="147"/>
        <v>0</v>
      </c>
      <c r="BA105" s="35">
        <f t="shared" ca="1" si="147"/>
        <v>0</v>
      </c>
      <c r="BB105" s="35">
        <f t="shared" ca="1" si="147"/>
        <v>0</v>
      </c>
      <c r="BC105" s="35">
        <f t="shared" ca="1" si="147"/>
        <v>0</v>
      </c>
      <c r="BD105" s="35">
        <f t="shared" ca="1" si="147"/>
        <v>0</v>
      </c>
      <c r="BE105" s="35">
        <f t="shared" ca="1" si="147"/>
        <v>0</v>
      </c>
      <c r="BF105" s="35">
        <f t="shared" ca="1" si="147"/>
        <v>0</v>
      </c>
      <c r="BG105" s="35">
        <f t="shared" ca="1" si="147"/>
        <v>0</v>
      </c>
      <c r="BH105" s="35">
        <f t="shared" ca="1" si="147"/>
        <v>0</v>
      </c>
      <c r="BI105" s="35">
        <f t="shared" ca="1" si="147"/>
        <v>0</v>
      </c>
      <c r="BJ105" s="35">
        <f t="shared" ca="1" si="147"/>
        <v>0</v>
      </c>
      <c r="BK105" s="35">
        <f t="shared" ca="1" si="147"/>
        <v>0</v>
      </c>
      <c r="BL105" s="35">
        <f t="shared" ca="1" si="147"/>
        <v>-658.88408058670575</v>
      </c>
      <c r="BM105" s="35">
        <f t="shared" ca="1" si="147"/>
        <v>0</v>
      </c>
      <c r="BN105" s="35">
        <f t="shared" ca="1" si="147"/>
        <v>0</v>
      </c>
      <c r="BO105" s="35">
        <f t="shared" ca="1" si="147"/>
        <v>0</v>
      </c>
      <c r="BP105" s="35">
        <f t="shared" ca="1" si="147"/>
        <v>0</v>
      </c>
      <c r="BQ105" s="35">
        <f t="shared" ca="1" si="147"/>
        <v>0</v>
      </c>
      <c r="BR105" s="35">
        <f t="shared" ca="1" si="147"/>
        <v>0</v>
      </c>
      <c r="BS105" s="35">
        <f t="shared" ca="1" si="147"/>
        <v>0</v>
      </c>
      <c r="BT105" s="35">
        <f t="shared" ca="1" si="147"/>
        <v>0</v>
      </c>
      <c r="BU105" s="35">
        <f t="shared" ref="BU105:EF105" ca="1" si="148">-BU145</f>
        <v>0</v>
      </c>
      <c r="BV105" s="35">
        <f t="shared" ca="1" si="148"/>
        <v>0</v>
      </c>
      <c r="BW105" s="35">
        <f t="shared" ca="1" si="148"/>
        <v>0</v>
      </c>
      <c r="BX105" s="35">
        <f t="shared" ca="1" si="148"/>
        <v>0</v>
      </c>
      <c r="BY105" s="35">
        <f t="shared" ca="1" si="148"/>
        <v>0</v>
      </c>
      <c r="BZ105" s="35">
        <f t="shared" ca="1" si="148"/>
        <v>0</v>
      </c>
      <c r="CA105" s="35">
        <f t="shared" ca="1" si="148"/>
        <v>0</v>
      </c>
      <c r="CB105" s="35">
        <f t="shared" ca="1" si="148"/>
        <v>0</v>
      </c>
      <c r="CC105" s="35">
        <f t="shared" ca="1" si="148"/>
        <v>0</v>
      </c>
      <c r="CD105" s="35">
        <f t="shared" ca="1" si="148"/>
        <v>0</v>
      </c>
      <c r="CE105" s="35">
        <f t="shared" ca="1" si="148"/>
        <v>0</v>
      </c>
      <c r="CF105" s="35">
        <f t="shared" ca="1" si="148"/>
        <v>0</v>
      </c>
      <c r="CG105" s="35">
        <f t="shared" ca="1" si="148"/>
        <v>0</v>
      </c>
      <c r="CH105" s="35">
        <f t="shared" ca="1" si="148"/>
        <v>0</v>
      </c>
      <c r="CI105" s="35">
        <f t="shared" ca="1" si="148"/>
        <v>0</v>
      </c>
      <c r="CJ105" s="35">
        <f t="shared" ca="1" si="148"/>
        <v>0</v>
      </c>
      <c r="CK105" s="35">
        <f t="shared" ca="1" si="148"/>
        <v>0</v>
      </c>
      <c r="CL105" s="35">
        <f t="shared" ca="1" si="148"/>
        <v>0</v>
      </c>
      <c r="CM105" s="35">
        <f t="shared" ca="1" si="148"/>
        <v>0</v>
      </c>
      <c r="CN105" s="35">
        <f t="shared" ca="1" si="148"/>
        <v>0</v>
      </c>
      <c r="CO105" s="35">
        <f t="shared" ca="1" si="148"/>
        <v>0</v>
      </c>
      <c r="CP105" s="35">
        <f t="shared" ca="1" si="148"/>
        <v>0</v>
      </c>
      <c r="CQ105" s="35">
        <f t="shared" ca="1" si="148"/>
        <v>0</v>
      </c>
      <c r="CR105" s="35">
        <f t="shared" ca="1" si="148"/>
        <v>0</v>
      </c>
      <c r="CS105" s="35">
        <f t="shared" ca="1" si="148"/>
        <v>0</v>
      </c>
      <c r="CT105" s="35">
        <f t="shared" ca="1" si="148"/>
        <v>0</v>
      </c>
      <c r="CU105" s="35">
        <f t="shared" ca="1" si="148"/>
        <v>0</v>
      </c>
      <c r="CV105" s="35">
        <f t="shared" ca="1" si="148"/>
        <v>0</v>
      </c>
      <c r="CW105" s="35">
        <f t="shared" ca="1" si="148"/>
        <v>0</v>
      </c>
      <c r="CX105" s="35">
        <f t="shared" ca="1" si="148"/>
        <v>0</v>
      </c>
      <c r="CY105" s="35">
        <f t="shared" ca="1" si="148"/>
        <v>0</v>
      </c>
      <c r="CZ105" s="35">
        <f t="shared" ca="1" si="148"/>
        <v>0</v>
      </c>
      <c r="DA105" s="35">
        <f t="shared" ca="1" si="148"/>
        <v>0</v>
      </c>
      <c r="DB105" s="35">
        <f t="shared" ca="1" si="148"/>
        <v>0</v>
      </c>
      <c r="DC105" s="35">
        <f t="shared" ca="1" si="148"/>
        <v>0</v>
      </c>
      <c r="DD105" s="35">
        <f t="shared" ca="1" si="148"/>
        <v>0</v>
      </c>
      <c r="DE105" s="35">
        <f t="shared" ca="1" si="148"/>
        <v>0</v>
      </c>
      <c r="DF105" s="35">
        <f t="shared" ca="1" si="148"/>
        <v>0</v>
      </c>
      <c r="DG105" s="35">
        <f t="shared" ca="1" si="148"/>
        <v>0</v>
      </c>
      <c r="DH105" s="35">
        <f t="shared" ca="1" si="148"/>
        <v>0</v>
      </c>
      <c r="DI105" s="35">
        <f t="shared" ca="1" si="148"/>
        <v>0</v>
      </c>
      <c r="DJ105" s="35">
        <f t="shared" ca="1" si="148"/>
        <v>0</v>
      </c>
      <c r="DK105" s="35">
        <f t="shared" ca="1" si="148"/>
        <v>0</v>
      </c>
      <c r="DL105" s="35">
        <f t="shared" ca="1" si="148"/>
        <v>0</v>
      </c>
      <c r="DM105" s="35">
        <f t="shared" ca="1" si="148"/>
        <v>0</v>
      </c>
      <c r="DN105" s="35">
        <f t="shared" ca="1" si="148"/>
        <v>0</v>
      </c>
      <c r="DO105" s="35">
        <f t="shared" ca="1" si="148"/>
        <v>0</v>
      </c>
      <c r="DP105" s="35">
        <f t="shared" ca="1" si="148"/>
        <v>0</v>
      </c>
      <c r="DQ105" s="35">
        <f t="shared" ca="1" si="148"/>
        <v>0</v>
      </c>
      <c r="DR105" s="35">
        <f t="shared" ca="1" si="148"/>
        <v>0</v>
      </c>
      <c r="DS105" s="35">
        <f t="shared" ca="1" si="148"/>
        <v>0</v>
      </c>
      <c r="DT105" s="35">
        <f t="shared" ca="1" si="148"/>
        <v>0</v>
      </c>
      <c r="DU105" s="35">
        <f t="shared" ca="1" si="148"/>
        <v>0</v>
      </c>
      <c r="DV105" s="35">
        <f t="shared" ca="1" si="148"/>
        <v>0</v>
      </c>
      <c r="DW105" s="35">
        <f t="shared" ca="1" si="148"/>
        <v>0</v>
      </c>
      <c r="DX105" s="35">
        <f t="shared" ca="1" si="148"/>
        <v>0</v>
      </c>
      <c r="DY105" s="35">
        <f t="shared" ca="1" si="148"/>
        <v>0</v>
      </c>
      <c r="DZ105" s="35">
        <f t="shared" ca="1" si="148"/>
        <v>0</v>
      </c>
      <c r="EA105" s="35">
        <f t="shared" ca="1" si="148"/>
        <v>0</v>
      </c>
      <c r="EB105" s="35">
        <f t="shared" ca="1" si="148"/>
        <v>0</v>
      </c>
      <c r="EC105" s="35">
        <f t="shared" ca="1" si="148"/>
        <v>0</v>
      </c>
      <c r="ED105" s="35">
        <f t="shared" ca="1" si="148"/>
        <v>0</v>
      </c>
      <c r="EE105" s="35">
        <f t="shared" ca="1" si="148"/>
        <v>0</v>
      </c>
      <c r="EF105" s="35">
        <f t="shared" ca="1" si="148"/>
        <v>0</v>
      </c>
      <c r="EG105" s="35">
        <f t="shared" ref="EG105:GE105" ca="1" si="149">-EG145</f>
        <v>0</v>
      </c>
      <c r="EH105" s="35">
        <f t="shared" ca="1" si="149"/>
        <v>0</v>
      </c>
      <c r="EI105" s="35">
        <f t="shared" ca="1" si="149"/>
        <v>0</v>
      </c>
      <c r="EJ105" s="35">
        <f t="shared" ca="1" si="149"/>
        <v>0</v>
      </c>
      <c r="EK105" s="35">
        <f t="shared" ca="1" si="149"/>
        <v>0</v>
      </c>
      <c r="EL105" s="35">
        <f t="shared" ca="1" si="149"/>
        <v>0</v>
      </c>
      <c r="EM105" s="35">
        <f t="shared" ca="1" si="149"/>
        <v>0</v>
      </c>
      <c r="EN105" s="35">
        <f t="shared" ca="1" si="149"/>
        <v>0</v>
      </c>
      <c r="EO105" s="35">
        <f t="shared" ca="1" si="149"/>
        <v>0</v>
      </c>
      <c r="EP105" s="35">
        <f t="shared" ca="1" si="149"/>
        <v>0</v>
      </c>
      <c r="EQ105" s="35">
        <f t="shared" ca="1" si="149"/>
        <v>0</v>
      </c>
      <c r="ER105" s="35">
        <f t="shared" ca="1" si="149"/>
        <v>0</v>
      </c>
      <c r="ES105" s="35">
        <f t="shared" ca="1" si="149"/>
        <v>0</v>
      </c>
      <c r="ET105" s="35">
        <f t="shared" ca="1" si="149"/>
        <v>0</v>
      </c>
      <c r="EU105" s="35">
        <f t="shared" ca="1" si="149"/>
        <v>0</v>
      </c>
      <c r="EV105" s="35">
        <f t="shared" ca="1" si="149"/>
        <v>0</v>
      </c>
      <c r="EW105" s="35">
        <f t="shared" ca="1" si="149"/>
        <v>0</v>
      </c>
      <c r="EX105" s="35">
        <f t="shared" ca="1" si="149"/>
        <v>0</v>
      </c>
      <c r="EY105" s="35">
        <f t="shared" ca="1" si="149"/>
        <v>0</v>
      </c>
      <c r="EZ105" s="35">
        <f t="shared" ca="1" si="149"/>
        <v>0</v>
      </c>
      <c r="FA105" s="35">
        <f t="shared" ca="1" si="149"/>
        <v>0</v>
      </c>
      <c r="FB105" s="35">
        <f t="shared" ca="1" si="149"/>
        <v>0</v>
      </c>
      <c r="FC105" s="35">
        <f t="shared" ca="1" si="149"/>
        <v>0</v>
      </c>
      <c r="FD105" s="35">
        <f t="shared" ca="1" si="149"/>
        <v>0</v>
      </c>
      <c r="FE105" s="35">
        <f t="shared" ca="1" si="149"/>
        <v>0</v>
      </c>
      <c r="FF105" s="35">
        <f t="shared" ca="1" si="149"/>
        <v>0</v>
      </c>
      <c r="FG105" s="35">
        <f t="shared" ca="1" si="149"/>
        <v>0</v>
      </c>
      <c r="FH105" s="35">
        <f t="shared" ca="1" si="149"/>
        <v>0</v>
      </c>
      <c r="FI105" s="35">
        <f t="shared" ca="1" si="149"/>
        <v>0</v>
      </c>
      <c r="FJ105" s="35">
        <f t="shared" ca="1" si="149"/>
        <v>0</v>
      </c>
      <c r="FK105" s="35">
        <f t="shared" ca="1" si="149"/>
        <v>0</v>
      </c>
      <c r="FL105" s="35">
        <f t="shared" ca="1" si="149"/>
        <v>0</v>
      </c>
      <c r="FM105" s="35">
        <f t="shared" ca="1" si="149"/>
        <v>0</v>
      </c>
      <c r="FN105" s="35">
        <f t="shared" ca="1" si="149"/>
        <v>0</v>
      </c>
      <c r="FO105" s="35">
        <f t="shared" ca="1" si="149"/>
        <v>0</v>
      </c>
      <c r="FP105" s="35">
        <f t="shared" ca="1" si="149"/>
        <v>0</v>
      </c>
      <c r="FQ105" s="35">
        <f t="shared" ca="1" si="149"/>
        <v>0</v>
      </c>
      <c r="FR105" s="35">
        <f t="shared" ca="1" si="149"/>
        <v>0</v>
      </c>
      <c r="FS105" s="35">
        <f t="shared" ca="1" si="149"/>
        <v>0</v>
      </c>
      <c r="FT105" s="35">
        <f t="shared" ca="1" si="149"/>
        <v>0</v>
      </c>
      <c r="FU105" s="35">
        <f t="shared" ca="1" si="149"/>
        <v>0</v>
      </c>
      <c r="FV105" s="35">
        <f t="shared" ca="1" si="149"/>
        <v>0</v>
      </c>
      <c r="FW105" s="35">
        <f t="shared" ca="1" si="149"/>
        <v>0</v>
      </c>
      <c r="FX105" s="35">
        <f t="shared" ca="1" si="149"/>
        <v>0</v>
      </c>
      <c r="FY105" s="35">
        <f t="shared" ca="1" si="149"/>
        <v>0</v>
      </c>
      <c r="FZ105" s="35">
        <f t="shared" ca="1" si="149"/>
        <v>0</v>
      </c>
      <c r="GA105" s="35">
        <f t="shared" ca="1" si="149"/>
        <v>0</v>
      </c>
      <c r="GB105" s="35">
        <f t="shared" ca="1" si="149"/>
        <v>0</v>
      </c>
      <c r="GC105" s="35">
        <f t="shared" ca="1" si="149"/>
        <v>0</v>
      </c>
      <c r="GD105" s="35">
        <f t="shared" ca="1" si="149"/>
        <v>0</v>
      </c>
      <c r="GE105" s="35">
        <f t="shared" ca="1" si="149"/>
        <v>0</v>
      </c>
    </row>
    <row r="106" spans="4:187" x14ac:dyDescent="0.45">
      <c r="D106" s="10" t="s">
        <v>28</v>
      </c>
      <c r="H106" s="35">
        <f ca="1">-H153</f>
        <v>0</v>
      </c>
      <c r="I106" s="35">
        <f t="shared" ref="I106:BT106" ca="1" si="150">-I153</f>
        <v>0</v>
      </c>
      <c r="J106" s="35">
        <f t="shared" ca="1" si="150"/>
        <v>3.8384810134171743</v>
      </c>
      <c r="K106" s="35">
        <f t="shared" ca="1" si="150"/>
        <v>0</v>
      </c>
      <c r="L106" s="35">
        <f t="shared" ca="1" si="150"/>
        <v>10.012377802262529</v>
      </c>
      <c r="M106" s="35">
        <f t="shared" ca="1" si="150"/>
        <v>23.058020156767224</v>
      </c>
      <c r="N106" s="35">
        <f t="shared" ca="1" si="150"/>
        <v>22.995806481246603</v>
      </c>
      <c r="O106" s="35">
        <f t="shared" ca="1" si="150"/>
        <v>25.259175854648106</v>
      </c>
      <c r="P106" s="35">
        <f t="shared" ca="1" si="150"/>
        <v>0</v>
      </c>
      <c r="Q106" s="35">
        <f t="shared" ca="1" si="150"/>
        <v>31.923016339646871</v>
      </c>
      <c r="R106" s="35">
        <f t="shared" ca="1" si="150"/>
        <v>29.378728116441447</v>
      </c>
      <c r="S106" s="35">
        <f t="shared" ca="1" si="150"/>
        <v>14.581404237179468</v>
      </c>
      <c r="T106" s="35">
        <f t="shared" ca="1" si="150"/>
        <v>14.380416636102195</v>
      </c>
      <c r="U106" s="35">
        <f t="shared" ca="1" si="150"/>
        <v>14.191909345509268</v>
      </c>
      <c r="V106" s="35">
        <f t="shared" ca="1" si="150"/>
        <v>13.944757455519349</v>
      </c>
      <c r="W106" s="35">
        <f t="shared" ca="1" si="150"/>
        <v>13.695861874237451</v>
      </c>
      <c r="X106" s="35">
        <f t="shared" ca="1" si="150"/>
        <v>13.410251118977445</v>
      </c>
      <c r="Y106" s="35">
        <f t="shared" ca="1" si="150"/>
        <v>13.125895915459916</v>
      </c>
      <c r="Z106" s="35">
        <f t="shared" ca="1" si="150"/>
        <v>12.807781178959624</v>
      </c>
      <c r="AA106" s="35">
        <f t="shared" ca="1" si="150"/>
        <v>12.4752613781079</v>
      </c>
      <c r="AB106" s="35">
        <f t="shared" ca="1" si="150"/>
        <v>0</v>
      </c>
      <c r="AC106" s="35">
        <f t="shared" ca="1" si="150"/>
        <v>24.295133264226614</v>
      </c>
      <c r="AD106" s="35">
        <f t="shared" ca="1" si="150"/>
        <v>11.900062642278581</v>
      </c>
      <c r="AE106" s="35">
        <f t="shared" ca="1" si="150"/>
        <v>11.532906039100926</v>
      </c>
      <c r="AF106" s="35">
        <f t="shared" ca="1" si="150"/>
        <v>11.155242896416194</v>
      </c>
      <c r="AG106" s="35">
        <f t="shared" ca="1" si="150"/>
        <v>10.82185614121642</v>
      </c>
      <c r="AH106" s="35">
        <f t="shared" ca="1" si="150"/>
        <v>10.426162650439124</v>
      </c>
      <c r="AI106" s="35">
        <f t="shared" ca="1" si="150"/>
        <v>10.039901376302463</v>
      </c>
      <c r="AJ106" s="35">
        <f t="shared" ca="1" si="150"/>
        <v>9.6281613722225536</v>
      </c>
      <c r="AK106" s="35">
        <f t="shared" ca="1" si="150"/>
        <v>9.226741018268795</v>
      </c>
      <c r="AL106" s="35">
        <f t="shared" ca="1" si="150"/>
        <v>8.8009171962725254</v>
      </c>
      <c r="AM106" s="35">
        <f t="shared" ca="1" si="150"/>
        <v>8.3686401292424222</v>
      </c>
      <c r="AN106" s="35">
        <f t="shared" ca="1" si="150"/>
        <v>0</v>
      </c>
      <c r="AO106" s="35">
        <f t="shared" ca="1" si="150"/>
        <v>15.895616639562499</v>
      </c>
      <c r="AP106" s="35">
        <f t="shared" ca="1" si="150"/>
        <v>7.582215097473596</v>
      </c>
      <c r="AQ106" s="35">
        <f t="shared" ca="1" si="150"/>
        <v>7.1347417722135198</v>
      </c>
      <c r="AR106" s="35">
        <f t="shared" ca="1" si="150"/>
        <v>6.6821294939669604</v>
      </c>
      <c r="AS106" s="35">
        <f t="shared" ca="1" si="150"/>
        <v>6.2764762209446445</v>
      </c>
      <c r="AT106" s="35">
        <f t="shared" ca="1" si="150"/>
        <v>5.8146204240759047</v>
      </c>
      <c r="AU106" s="35">
        <f t="shared" ca="1" si="150"/>
        <v>5.3656064409023783</v>
      </c>
      <c r="AV106" s="35">
        <f t="shared" ca="1" si="150"/>
        <v>4.8952806827851854</v>
      </c>
      <c r="AW106" s="35">
        <f t="shared" ca="1" si="150"/>
        <v>4.4379629934015368</v>
      </c>
      <c r="AX106" s="35">
        <f t="shared" ca="1" si="150"/>
        <v>3.9597468482079474</v>
      </c>
      <c r="AY106" s="35">
        <f t="shared" ca="1" si="150"/>
        <v>3.4777333184133061</v>
      </c>
      <c r="AZ106" s="35">
        <f t="shared" ca="1" si="150"/>
        <v>0</v>
      </c>
      <c r="BA106" s="35">
        <f t="shared" ca="1" si="150"/>
        <v>6.0179931258979309</v>
      </c>
      <c r="BB106" s="35">
        <f t="shared" ca="1" si="150"/>
        <v>2.5606786412286837</v>
      </c>
      <c r="BC106" s="35">
        <f t="shared" ca="1" si="150"/>
        <v>2.0697374105389397</v>
      </c>
      <c r="BD106" s="35">
        <f t="shared" ca="1" si="150"/>
        <v>1.5753956655138071</v>
      </c>
      <c r="BE106" s="35">
        <f t="shared" ca="1" si="150"/>
        <v>1.127896694805153</v>
      </c>
      <c r="BF106" s="35">
        <f t="shared" ca="1" si="150"/>
        <v>0.62726180265685494</v>
      </c>
      <c r="BG106" s="35">
        <f t="shared" ca="1" si="150"/>
        <v>0.14016233228596575</v>
      </c>
      <c r="BH106" s="35">
        <f t="shared" ca="1" si="150"/>
        <v>0</v>
      </c>
      <c r="BI106" s="35">
        <f t="shared" ca="1" si="150"/>
        <v>0</v>
      </c>
      <c r="BJ106" s="35">
        <f t="shared" ca="1" si="150"/>
        <v>0</v>
      </c>
      <c r="BK106" s="35">
        <f t="shared" ca="1" si="150"/>
        <v>0</v>
      </c>
      <c r="BL106" s="35">
        <f t="shared" ca="1" si="150"/>
        <v>0</v>
      </c>
      <c r="BM106" s="35">
        <f t="shared" ca="1" si="150"/>
        <v>4.9416306044002933</v>
      </c>
      <c r="BN106" s="35">
        <f t="shared" ca="1" si="150"/>
        <v>4.4763686902202613</v>
      </c>
      <c r="BO106" s="35">
        <f t="shared" ca="1" si="150"/>
        <v>3.9924801171647761</v>
      </c>
      <c r="BP106" s="35">
        <f t="shared" ca="1" si="150"/>
        <v>3.5061792607812237</v>
      </c>
      <c r="BQ106" s="35">
        <f t="shared" ca="1" si="150"/>
        <v>3.0449742864683378</v>
      </c>
      <c r="BR106" s="35">
        <f t="shared" ca="1" si="150"/>
        <v>2.5496103294680199</v>
      </c>
      <c r="BS106" s="35">
        <f t="shared" ca="1" si="150"/>
        <v>2.0683955036487238</v>
      </c>
      <c r="BT106" s="35">
        <f t="shared" ca="1" si="150"/>
        <v>1.5691807072681105</v>
      </c>
      <c r="BU106" s="35">
        <f t="shared" ref="BU106:EF106" ca="1" si="151">-BU153</f>
        <v>1.0839330497192976</v>
      </c>
      <c r="BV106" s="35">
        <f t="shared" ca="1" si="151"/>
        <v>0.58072792445571353</v>
      </c>
      <c r="BW106" s="35">
        <f t="shared" ca="1" si="151"/>
        <v>7.543290048099692E-2</v>
      </c>
      <c r="BX106" s="35">
        <f t="shared" ca="1" si="151"/>
        <v>0</v>
      </c>
      <c r="BY106" s="35">
        <f t="shared" ca="1" si="151"/>
        <v>0</v>
      </c>
      <c r="BZ106" s="35">
        <f t="shared" ca="1" si="151"/>
        <v>0</v>
      </c>
      <c r="CA106" s="35">
        <f t="shared" ca="1" si="151"/>
        <v>0</v>
      </c>
      <c r="CB106" s="35">
        <f t="shared" ca="1" si="151"/>
        <v>0</v>
      </c>
      <c r="CC106" s="35">
        <f t="shared" ca="1" si="151"/>
        <v>0</v>
      </c>
      <c r="CD106" s="35">
        <f t="shared" ca="1" si="151"/>
        <v>0</v>
      </c>
      <c r="CE106" s="35">
        <f t="shared" ca="1" si="151"/>
        <v>0</v>
      </c>
      <c r="CF106" s="35">
        <f t="shared" ca="1" si="151"/>
        <v>0</v>
      </c>
      <c r="CG106" s="35">
        <f t="shared" ca="1" si="151"/>
        <v>0</v>
      </c>
      <c r="CH106" s="35">
        <f t="shared" ca="1" si="151"/>
        <v>0</v>
      </c>
      <c r="CI106" s="35">
        <f t="shared" ca="1" si="151"/>
        <v>0</v>
      </c>
      <c r="CJ106" s="35">
        <f t="shared" ca="1" si="151"/>
        <v>0</v>
      </c>
      <c r="CK106" s="35">
        <f t="shared" ca="1" si="151"/>
        <v>0</v>
      </c>
      <c r="CL106" s="35">
        <f t="shared" ca="1" si="151"/>
        <v>0</v>
      </c>
      <c r="CM106" s="35">
        <f t="shared" ca="1" si="151"/>
        <v>0</v>
      </c>
      <c r="CN106" s="35">
        <f t="shared" ca="1" si="151"/>
        <v>0</v>
      </c>
      <c r="CO106" s="35">
        <f t="shared" ca="1" si="151"/>
        <v>0</v>
      </c>
      <c r="CP106" s="35">
        <f t="shared" ca="1" si="151"/>
        <v>0</v>
      </c>
      <c r="CQ106" s="35">
        <f t="shared" ca="1" si="151"/>
        <v>0</v>
      </c>
      <c r="CR106" s="35">
        <f t="shared" ca="1" si="151"/>
        <v>0</v>
      </c>
      <c r="CS106" s="35">
        <f t="shared" ca="1" si="151"/>
        <v>0</v>
      </c>
      <c r="CT106" s="35">
        <f t="shared" ca="1" si="151"/>
        <v>0</v>
      </c>
      <c r="CU106" s="35">
        <f t="shared" ca="1" si="151"/>
        <v>0</v>
      </c>
      <c r="CV106" s="35">
        <f t="shared" ca="1" si="151"/>
        <v>0</v>
      </c>
      <c r="CW106" s="35">
        <f t="shared" ca="1" si="151"/>
        <v>0</v>
      </c>
      <c r="CX106" s="35">
        <f t="shared" ca="1" si="151"/>
        <v>0</v>
      </c>
      <c r="CY106" s="35">
        <f t="shared" ca="1" si="151"/>
        <v>0</v>
      </c>
      <c r="CZ106" s="35">
        <f t="shared" ca="1" si="151"/>
        <v>0</v>
      </c>
      <c r="DA106" s="35">
        <f t="shared" ca="1" si="151"/>
        <v>0</v>
      </c>
      <c r="DB106" s="35">
        <f t="shared" ca="1" si="151"/>
        <v>0</v>
      </c>
      <c r="DC106" s="35">
        <f t="shared" ca="1" si="151"/>
        <v>0</v>
      </c>
      <c r="DD106" s="35">
        <f t="shared" ca="1" si="151"/>
        <v>0</v>
      </c>
      <c r="DE106" s="35">
        <f t="shared" ca="1" si="151"/>
        <v>0</v>
      </c>
      <c r="DF106" s="35">
        <f t="shared" ca="1" si="151"/>
        <v>0</v>
      </c>
      <c r="DG106" s="35">
        <f t="shared" ca="1" si="151"/>
        <v>0</v>
      </c>
      <c r="DH106" s="35">
        <f t="shared" ca="1" si="151"/>
        <v>0</v>
      </c>
      <c r="DI106" s="35">
        <f t="shared" ca="1" si="151"/>
        <v>0</v>
      </c>
      <c r="DJ106" s="35">
        <f t="shared" ca="1" si="151"/>
        <v>0</v>
      </c>
      <c r="DK106" s="35">
        <f t="shared" ca="1" si="151"/>
        <v>0</v>
      </c>
      <c r="DL106" s="35">
        <f t="shared" ca="1" si="151"/>
        <v>0</v>
      </c>
      <c r="DM106" s="35">
        <f t="shared" ca="1" si="151"/>
        <v>0</v>
      </c>
      <c r="DN106" s="35">
        <f t="shared" ca="1" si="151"/>
        <v>0</v>
      </c>
      <c r="DO106" s="35">
        <f t="shared" ca="1" si="151"/>
        <v>0</v>
      </c>
      <c r="DP106" s="35">
        <f t="shared" ca="1" si="151"/>
        <v>0</v>
      </c>
      <c r="DQ106" s="35">
        <f t="shared" ca="1" si="151"/>
        <v>0</v>
      </c>
      <c r="DR106" s="35">
        <f t="shared" ca="1" si="151"/>
        <v>0</v>
      </c>
      <c r="DS106" s="35">
        <f t="shared" ca="1" si="151"/>
        <v>0</v>
      </c>
      <c r="DT106" s="35">
        <f t="shared" ca="1" si="151"/>
        <v>0</v>
      </c>
      <c r="DU106" s="35">
        <f t="shared" ca="1" si="151"/>
        <v>0</v>
      </c>
      <c r="DV106" s="35">
        <f t="shared" ca="1" si="151"/>
        <v>0</v>
      </c>
      <c r="DW106" s="35">
        <f t="shared" ca="1" si="151"/>
        <v>0</v>
      </c>
      <c r="DX106" s="35">
        <f t="shared" ca="1" si="151"/>
        <v>0</v>
      </c>
      <c r="DY106" s="35">
        <f t="shared" ca="1" si="151"/>
        <v>0</v>
      </c>
      <c r="DZ106" s="35">
        <f t="shared" ca="1" si="151"/>
        <v>0</v>
      </c>
      <c r="EA106" s="35">
        <f t="shared" ca="1" si="151"/>
        <v>0</v>
      </c>
      <c r="EB106" s="35">
        <f t="shared" ca="1" si="151"/>
        <v>0</v>
      </c>
      <c r="EC106" s="35">
        <f t="shared" ca="1" si="151"/>
        <v>0</v>
      </c>
      <c r="ED106" s="35">
        <f t="shared" ca="1" si="151"/>
        <v>0</v>
      </c>
      <c r="EE106" s="35">
        <f t="shared" ca="1" si="151"/>
        <v>0</v>
      </c>
      <c r="EF106" s="35">
        <f t="shared" ca="1" si="151"/>
        <v>0</v>
      </c>
      <c r="EG106" s="35">
        <f t="shared" ref="EG106:GE106" ca="1" si="152">-EG153</f>
        <v>0</v>
      </c>
      <c r="EH106" s="35">
        <f t="shared" ca="1" si="152"/>
        <v>0</v>
      </c>
      <c r="EI106" s="35">
        <f t="shared" ca="1" si="152"/>
        <v>0</v>
      </c>
      <c r="EJ106" s="35">
        <f t="shared" ca="1" si="152"/>
        <v>0</v>
      </c>
      <c r="EK106" s="35">
        <f t="shared" ca="1" si="152"/>
        <v>0</v>
      </c>
      <c r="EL106" s="35">
        <f t="shared" ca="1" si="152"/>
        <v>0</v>
      </c>
      <c r="EM106" s="35">
        <f t="shared" ca="1" si="152"/>
        <v>0</v>
      </c>
      <c r="EN106" s="35">
        <f t="shared" ca="1" si="152"/>
        <v>0</v>
      </c>
      <c r="EO106" s="35">
        <f t="shared" ca="1" si="152"/>
        <v>0</v>
      </c>
      <c r="EP106" s="35">
        <f t="shared" ca="1" si="152"/>
        <v>0</v>
      </c>
      <c r="EQ106" s="35">
        <f t="shared" ca="1" si="152"/>
        <v>0</v>
      </c>
      <c r="ER106" s="35">
        <f t="shared" ca="1" si="152"/>
        <v>0</v>
      </c>
      <c r="ES106" s="35">
        <f t="shared" ca="1" si="152"/>
        <v>0</v>
      </c>
      <c r="ET106" s="35">
        <f t="shared" ca="1" si="152"/>
        <v>0</v>
      </c>
      <c r="EU106" s="35">
        <f t="shared" ca="1" si="152"/>
        <v>0</v>
      </c>
      <c r="EV106" s="35">
        <f t="shared" ca="1" si="152"/>
        <v>0</v>
      </c>
      <c r="EW106" s="35">
        <f t="shared" ca="1" si="152"/>
        <v>0</v>
      </c>
      <c r="EX106" s="35">
        <f t="shared" ca="1" si="152"/>
        <v>0</v>
      </c>
      <c r="EY106" s="35">
        <f t="shared" ca="1" si="152"/>
        <v>0</v>
      </c>
      <c r="EZ106" s="35">
        <f t="shared" ca="1" si="152"/>
        <v>0</v>
      </c>
      <c r="FA106" s="35">
        <f t="shared" ca="1" si="152"/>
        <v>0</v>
      </c>
      <c r="FB106" s="35">
        <f t="shared" ca="1" si="152"/>
        <v>0</v>
      </c>
      <c r="FC106" s="35">
        <f t="shared" ca="1" si="152"/>
        <v>0</v>
      </c>
      <c r="FD106" s="35">
        <f t="shared" ca="1" si="152"/>
        <v>0</v>
      </c>
      <c r="FE106" s="35">
        <f t="shared" ca="1" si="152"/>
        <v>0</v>
      </c>
      <c r="FF106" s="35">
        <f t="shared" ca="1" si="152"/>
        <v>0</v>
      </c>
      <c r="FG106" s="35">
        <f t="shared" ca="1" si="152"/>
        <v>0</v>
      </c>
      <c r="FH106" s="35">
        <f t="shared" ca="1" si="152"/>
        <v>0</v>
      </c>
      <c r="FI106" s="35">
        <f t="shared" ca="1" si="152"/>
        <v>0</v>
      </c>
      <c r="FJ106" s="35">
        <f t="shared" ca="1" si="152"/>
        <v>0</v>
      </c>
      <c r="FK106" s="35">
        <f t="shared" ca="1" si="152"/>
        <v>0</v>
      </c>
      <c r="FL106" s="35">
        <f t="shared" ca="1" si="152"/>
        <v>0</v>
      </c>
      <c r="FM106" s="35">
        <f t="shared" ca="1" si="152"/>
        <v>0</v>
      </c>
      <c r="FN106" s="35">
        <f t="shared" ca="1" si="152"/>
        <v>0</v>
      </c>
      <c r="FO106" s="35">
        <f t="shared" ca="1" si="152"/>
        <v>0</v>
      </c>
      <c r="FP106" s="35">
        <f t="shared" ca="1" si="152"/>
        <v>0</v>
      </c>
      <c r="FQ106" s="35">
        <f t="shared" ca="1" si="152"/>
        <v>0</v>
      </c>
      <c r="FR106" s="35">
        <f t="shared" ca="1" si="152"/>
        <v>0</v>
      </c>
      <c r="FS106" s="35">
        <f t="shared" ca="1" si="152"/>
        <v>0</v>
      </c>
      <c r="FT106" s="35">
        <f t="shared" ca="1" si="152"/>
        <v>0</v>
      </c>
      <c r="FU106" s="35">
        <f t="shared" ca="1" si="152"/>
        <v>0</v>
      </c>
      <c r="FV106" s="35">
        <f t="shared" ca="1" si="152"/>
        <v>0</v>
      </c>
      <c r="FW106" s="35">
        <f t="shared" ca="1" si="152"/>
        <v>0</v>
      </c>
      <c r="FX106" s="35">
        <f t="shared" ca="1" si="152"/>
        <v>0</v>
      </c>
      <c r="FY106" s="35">
        <f t="shared" ca="1" si="152"/>
        <v>0</v>
      </c>
      <c r="FZ106" s="35">
        <f t="shared" ca="1" si="152"/>
        <v>0</v>
      </c>
      <c r="GA106" s="35">
        <f t="shared" ca="1" si="152"/>
        <v>0</v>
      </c>
      <c r="GB106" s="35">
        <f t="shared" ca="1" si="152"/>
        <v>0</v>
      </c>
      <c r="GC106" s="35">
        <f t="shared" ca="1" si="152"/>
        <v>0</v>
      </c>
      <c r="GD106" s="35">
        <f t="shared" ca="1" si="152"/>
        <v>0</v>
      </c>
      <c r="GE106" s="35">
        <f t="shared" ca="1" si="152"/>
        <v>0</v>
      </c>
    </row>
    <row r="107" spans="4:187" x14ac:dyDescent="0.45">
      <c r="D107" s="10" t="s">
        <v>109</v>
      </c>
      <c r="H107" s="35">
        <f ca="1">-H147</f>
        <v>47.125256474267005</v>
      </c>
      <c r="I107" s="35">
        <f t="shared" ref="I107:BT107" ca="1" si="153">-I147</f>
        <v>0</v>
      </c>
      <c r="J107" s="35">
        <f t="shared" ca="1" si="153"/>
        <v>0</v>
      </c>
      <c r="K107" s="35">
        <f t="shared" ca="1" si="153"/>
        <v>0</v>
      </c>
      <c r="L107" s="35">
        <f t="shared" ca="1" si="153"/>
        <v>0</v>
      </c>
      <c r="M107" s="35">
        <f t="shared" ca="1" si="153"/>
        <v>0</v>
      </c>
      <c r="N107" s="35">
        <f t="shared" ca="1" si="153"/>
        <v>0</v>
      </c>
      <c r="O107" s="35">
        <f t="shared" ca="1" si="153"/>
        <v>0</v>
      </c>
      <c r="P107" s="35">
        <f t="shared" ca="1" si="153"/>
        <v>0</v>
      </c>
      <c r="Q107" s="35">
        <f t="shared" ca="1" si="153"/>
        <v>0</v>
      </c>
      <c r="R107" s="35">
        <f t="shared" ca="1" si="153"/>
        <v>8.6875119018038767</v>
      </c>
      <c r="S107" s="35">
        <f t="shared" ca="1" si="153"/>
        <v>26.798346810302895</v>
      </c>
      <c r="T107" s="35">
        <f t="shared" ca="1" si="153"/>
        <v>25.13430541239029</v>
      </c>
      <c r="U107" s="35">
        <f t="shared" ca="1" si="153"/>
        <v>32.95358533198911</v>
      </c>
      <c r="V107" s="35">
        <f t="shared" ca="1" si="153"/>
        <v>33.186077504253106</v>
      </c>
      <c r="W107" s="35">
        <f t="shared" ca="1" si="153"/>
        <v>38.081434034667424</v>
      </c>
      <c r="X107" s="35">
        <f t="shared" ca="1" si="153"/>
        <v>37.914027135670807</v>
      </c>
      <c r="Y107" s="35">
        <f t="shared" ca="1" si="153"/>
        <v>42.415298200038642</v>
      </c>
      <c r="Z107" s="35">
        <f t="shared" ca="1" si="153"/>
        <v>44.335973446896674</v>
      </c>
      <c r="AA107" s="35">
        <f t="shared" ca="1" si="153"/>
        <v>43.692632799279124</v>
      </c>
      <c r="AB107" s="35">
        <f t="shared" ca="1" si="153"/>
        <v>0</v>
      </c>
      <c r="AC107" s="35">
        <f t="shared" ca="1" si="153"/>
        <v>33.000531977963526</v>
      </c>
      <c r="AD107" s="35">
        <f t="shared" ca="1" si="153"/>
        <v>48.95421375702081</v>
      </c>
      <c r="AE107" s="35">
        <f t="shared" ca="1" si="153"/>
        <v>50.355085691297532</v>
      </c>
      <c r="AF107" s="35">
        <f t="shared" ca="1" si="153"/>
        <v>44.451567359969843</v>
      </c>
      <c r="AG107" s="35">
        <f t="shared" ca="1" si="153"/>
        <v>52.759132103639402</v>
      </c>
      <c r="AH107" s="35">
        <f t="shared" ca="1" si="153"/>
        <v>51.501503218221607</v>
      </c>
      <c r="AI107" s="35">
        <f t="shared" ca="1" si="153"/>
        <v>54.898667210654594</v>
      </c>
      <c r="AJ107" s="35">
        <f t="shared" ca="1" si="153"/>
        <v>53.522713860501185</v>
      </c>
      <c r="AK107" s="35">
        <f t="shared" ca="1" si="153"/>
        <v>56.776509599502646</v>
      </c>
      <c r="AL107" s="35">
        <f t="shared" ca="1" si="153"/>
        <v>57.636942270680379</v>
      </c>
      <c r="AM107" s="35">
        <f t="shared" ca="1" si="153"/>
        <v>56.110907928156266</v>
      </c>
      <c r="AN107" s="35">
        <f t="shared" ca="1" si="153"/>
        <v>0</v>
      </c>
      <c r="AO107" s="35">
        <f t="shared" ca="1" si="153"/>
        <v>48.745762974353816</v>
      </c>
      <c r="AP107" s="35">
        <f t="shared" ca="1" si="153"/>
        <v>59.663110034676777</v>
      </c>
      <c r="AQ107" s="35">
        <f t="shared" ca="1" si="153"/>
        <v>60.348303766207835</v>
      </c>
      <c r="AR107" s="35">
        <f t="shared" ca="1" si="153"/>
        <v>54.087103069642161</v>
      </c>
      <c r="AS107" s="35">
        <f t="shared" ca="1" si="153"/>
        <v>61.580772915831929</v>
      </c>
      <c r="AT107" s="35">
        <f t="shared" ca="1" si="153"/>
        <v>59.868531089803533</v>
      </c>
      <c r="AU107" s="35">
        <f t="shared" ca="1" si="153"/>
        <v>62.71010108229229</v>
      </c>
      <c r="AV107" s="35">
        <f t="shared" ca="1" si="153"/>
        <v>60.975691917819887</v>
      </c>
      <c r="AW107" s="35">
        <f t="shared" ca="1" si="153"/>
        <v>63.762152692478644</v>
      </c>
      <c r="AX107" s="35">
        <f t="shared" ca="1" si="153"/>
        <v>64.268470639285539</v>
      </c>
      <c r="AY107" s="35">
        <f t="shared" ca="1" si="153"/>
        <v>62.498234061912065</v>
      </c>
      <c r="AZ107" s="35">
        <f t="shared" ca="1" si="153"/>
        <v>0</v>
      </c>
      <c r="BA107" s="35">
        <f t="shared" ca="1" si="153"/>
        <v>59.775722896037593</v>
      </c>
      <c r="BB107" s="35">
        <f t="shared" ca="1" si="153"/>
        <v>65.458830758632587</v>
      </c>
      <c r="BC107" s="35">
        <f t="shared" ca="1" si="153"/>
        <v>65.912232670017644</v>
      </c>
      <c r="BD107" s="35">
        <f t="shared" ca="1" si="153"/>
        <v>59.666529427820564</v>
      </c>
      <c r="BE107" s="35">
        <f t="shared" ca="1" si="153"/>
        <v>66.751318953106392</v>
      </c>
      <c r="BF107" s="35">
        <f t="shared" ca="1" si="153"/>
        <v>64.946596049451898</v>
      </c>
      <c r="BG107" s="35">
        <f t="shared" ca="1" si="153"/>
        <v>18.688310971462101</v>
      </c>
      <c r="BH107" s="35">
        <f t="shared" ca="1" si="153"/>
        <v>0</v>
      </c>
      <c r="BI107" s="35">
        <f t="shared" ca="1" si="153"/>
        <v>0</v>
      </c>
      <c r="BJ107" s="35">
        <f t="shared" ca="1" si="153"/>
        <v>0</v>
      </c>
      <c r="BK107" s="35">
        <f t="shared" ca="1" si="153"/>
        <v>0</v>
      </c>
      <c r="BL107" s="35">
        <f t="shared" ca="1" si="153"/>
        <v>0</v>
      </c>
      <c r="BM107" s="35">
        <f t="shared" ca="1" si="153"/>
        <v>62.034921890670866</v>
      </c>
      <c r="BN107" s="35">
        <f t="shared" ca="1" si="153"/>
        <v>64.518476407398168</v>
      </c>
      <c r="BO107" s="35">
        <f t="shared" ca="1" si="153"/>
        <v>64.840114184473649</v>
      </c>
      <c r="BP107" s="35">
        <f t="shared" ca="1" si="153"/>
        <v>61.49399657505144</v>
      </c>
      <c r="BQ107" s="35">
        <f t="shared" ca="1" si="153"/>
        <v>66.048527600042419</v>
      </c>
      <c r="BR107" s="35">
        <f t="shared" ca="1" si="153"/>
        <v>64.161976775906183</v>
      </c>
      <c r="BS107" s="35">
        <f t="shared" ca="1" si="153"/>
        <v>66.561972850748404</v>
      </c>
      <c r="BT107" s="35">
        <f t="shared" ca="1" si="153"/>
        <v>64.699687673175077</v>
      </c>
      <c r="BU107" s="35">
        <f t="shared" ref="BU107:EF107" ca="1" si="154">-BU147</f>
        <v>67.094016701811199</v>
      </c>
      <c r="BV107" s="35">
        <f t="shared" ca="1" si="154"/>
        <v>67.372669863295556</v>
      </c>
      <c r="BW107" s="35">
        <f t="shared" ca="1" si="154"/>
        <v>10.057720064132923</v>
      </c>
      <c r="BX107" s="35">
        <f t="shared" ca="1" si="154"/>
        <v>0</v>
      </c>
      <c r="BY107" s="35">
        <f t="shared" ca="1" si="154"/>
        <v>0</v>
      </c>
      <c r="BZ107" s="35">
        <f t="shared" ca="1" si="154"/>
        <v>0</v>
      </c>
      <c r="CA107" s="35">
        <f t="shared" ca="1" si="154"/>
        <v>0</v>
      </c>
      <c r="CB107" s="35">
        <f t="shared" ca="1" si="154"/>
        <v>0</v>
      </c>
      <c r="CC107" s="35">
        <f t="shared" ca="1" si="154"/>
        <v>0</v>
      </c>
      <c r="CD107" s="35">
        <f t="shared" ca="1" si="154"/>
        <v>0</v>
      </c>
      <c r="CE107" s="35">
        <f t="shared" ca="1" si="154"/>
        <v>0</v>
      </c>
      <c r="CF107" s="35">
        <f t="shared" ca="1" si="154"/>
        <v>0</v>
      </c>
      <c r="CG107" s="35">
        <f t="shared" ca="1" si="154"/>
        <v>0</v>
      </c>
      <c r="CH107" s="35">
        <f t="shared" ca="1" si="154"/>
        <v>0</v>
      </c>
      <c r="CI107" s="35">
        <f t="shared" ca="1" si="154"/>
        <v>0</v>
      </c>
      <c r="CJ107" s="35">
        <f t="shared" ca="1" si="154"/>
        <v>0</v>
      </c>
      <c r="CK107" s="35">
        <f t="shared" ca="1" si="154"/>
        <v>0</v>
      </c>
      <c r="CL107" s="35">
        <f t="shared" ca="1" si="154"/>
        <v>0</v>
      </c>
      <c r="CM107" s="35">
        <f t="shared" ca="1" si="154"/>
        <v>0</v>
      </c>
      <c r="CN107" s="35">
        <f t="shared" ca="1" si="154"/>
        <v>0</v>
      </c>
      <c r="CO107" s="35">
        <f t="shared" ca="1" si="154"/>
        <v>0</v>
      </c>
      <c r="CP107" s="35">
        <f t="shared" ca="1" si="154"/>
        <v>0</v>
      </c>
      <c r="CQ107" s="35">
        <f t="shared" ca="1" si="154"/>
        <v>0</v>
      </c>
      <c r="CR107" s="35">
        <f t="shared" ca="1" si="154"/>
        <v>0</v>
      </c>
      <c r="CS107" s="35">
        <f t="shared" ca="1" si="154"/>
        <v>0</v>
      </c>
      <c r="CT107" s="35">
        <f t="shared" ca="1" si="154"/>
        <v>0</v>
      </c>
      <c r="CU107" s="35">
        <f t="shared" ca="1" si="154"/>
        <v>0</v>
      </c>
      <c r="CV107" s="35">
        <f t="shared" ca="1" si="154"/>
        <v>0</v>
      </c>
      <c r="CW107" s="35">
        <f t="shared" ca="1" si="154"/>
        <v>0</v>
      </c>
      <c r="CX107" s="35">
        <f t="shared" ca="1" si="154"/>
        <v>0</v>
      </c>
      <c r="CY107" s="35">
        <f t="shared" ca="1" si="154"/>
        <v>0</v>
      </c>
      <c r="CZ107" s="35">
        <f t="shared" ca="1" si="154"/>
        <v>0</v>
      </c>
      <c r="DA107" s="35">
        <f t="shared" ca="1" si="154"/>
        <v>0</v>
      </c>
      <c r="DB107" s="35">
        <f t="shared" ca="1" si="154"/>
        <v>0</v>
      </c>
      <c r="DC107" s="35">
        <f t="shared" ca="1" si="154"/>
        <v>0</v>
      </c>
      <c r="DD107" s="35">
        <f t="shared" ca="1" si="154"/>
        <v>0</v>
      </c>
      <c r="DE107" s="35">
        <f t="shared" ca="1" si="154"/>
        <v>0</v>
      </c>
      <c r="DF107" s="35">
        <f t="shared" ca="1" si="154"/>
        <v>0</v>
      </c>
      <c r="DG107" s="35">
        <f t="shared" ca="1" si="154"/>
        <v>0</v>
      </c>
      <c r="DH107" s="35">
        <f t="shared" ca="1" si="154"/>
        <v>0</v>
      </c>
      <c r="DI107" s="35">
        <f t="shared" ca="1" si="154"/>
        <v>0</v>
      </c>
      <c r="DJ107" s="35">
        <f t="shared" ca="1" si="154"/>
        <v>0</v>
      </c>
      <c r="DK107" s="35">
        <f t="shared" ca="1" si="154"/>
        <v>0</v>
      </c>
      <c r="DL107" s="35">
        <f t="shared" ca="1" si="154"/>
        <v>0</v>
      </c>
      <c r="DM107" s="35">
        <f t="shared" ca="1" si="154"/>
        <v>0</v>
      </c>
      <c r="DN107" s="35">
        <f t="shared" ca="1" si="154"/>
        <v>0</v>
      </c>
      <c r="DO107" s="35">
        <f t="shared" ca="1" si="154"/>
        <v>0</v>
      </c>
      <c r="DP107" s="35">
        <f t="shared" ca="1" si="154"/>
        <v>0</v>
      </c>
      <c r="DQ107" s="35">
        <f t="shared" ca="1" si="154"/>
        <v>0</v>
      </c>
      <c r="DR107" s="35">
        <f t="shared" ca="1" si="154"/>
        <v>0</v>
      </c>
      <c r="DS107" s="35">
        <f t="shared" ca="1" si="154"/>
        <v>0</v>
      </c>
      <c r="DT107" s="35">
        <f t="shared" ca="1" si="154"/>
        <v>0</v>
      </c>
      <c r="DU107" s="35">
        <f t="shared" ca="1" si="154"/>
        <v>0</v>
      </c>
      <c r="DV107" s="35">
        <f t="shared" ca="1" si="154"/>
        <v>0</v>
      </c>
      <c r="DW107" s="35">
        <f t="shared" ca="1" si="154"/>
        <v>0</v>
      </c>
      <c r="DX107" s="35">
        <f t="shared" ca="1" si="154"/>
        <v>0</v>
      </c>
      <c r="DY107" s="35">
        <f t="shared" ca="1" si="154"/>
        <v>0</v>
      </c>
      <c r="DZ107" s="35">
        <f t="shared" ca="1" si="154"/>
        <v>0</v>
      </c>
      <c r="EA107" s="35">
        <f t="shared" ca="1" si="154"/>
        <v>0</v>
      </c>
      <c r="EB107" s="35">
        <f t="shared" ca="1" si="154"/>
        <v>0</v>
      </c>
      <c r="EC107" s="35">
        <f t="shared" ca="1" si="154"/>
        <v>0</v>
      </c>
      <c r="ED107" s="35">
        <f t="shared" ca="1" si="154"/>
        <v>0</v>
      </c>
      <c r="EE107" s="35">
        <f t="shared" ca="1" si="154"/>
        <v>0</v>
      </c>
      <c r="EF107" s="35">
        <f t="shared" ca="1" si="154"/>
        <v>0</v>
      </c>
      <c r="EG107" s="35">
        <f t="shared" ref="EG107:GE107" ca="1" si="155">-EG147</f>
        <v>0</v>
      </c>
      <c r="EH107" s="35">
        <f t="shared" ca="1" si="155"/>
        <v>0</v>
      </c>
      <c r="EI107" s="35">
        <f t="shared" ca="1" si="155"/>
        <v>0</v>
      </c>
      <c r="EJ107" s="35">
        <f t="shared" ca="1" si="155"/>
        <v>0</v>
      </c>
      <c r="EK107" s="35">
        <f t="shared" ca="1" si="155"/>
        <v>0</v>
      </c>
      <c r="EL107" s="35">
        <f t="shared" ca="1" si="155"/>
        <v>0</v>
      </c>
      <c r="EM107" s="35">
        <f t="shared" ca="1" si="155"/>
        <v>0</v>
      </c>
      <c r="EN107" s="35">
        <f t="shared" ca="1" si="155"/>
        <v>0</v>
      </c>
      <c r="EO107" s="35">
        <f t="shared" ca="1" si="155"/>
        <v>0</v>
      </c>
      <c r="EP107" s="35">
        <f t="shared" ca="1" si="155"/>
        <v>0</v>
      </c>
      <c r="EQ107" s="35">
        <f t="shared" ca="1" si="155"/>
        <v>0</v>
      </c>
      <c r="ER107" s="35">
        <f t="shared" ca="1" si="155"/>
        <v>0</v>
      </c>
      <c r="ES107" s="35">
        <f t="shared" ca="1" si="155"/>
        <v>0</v>
      </c>
      <c r="ET107" s="35">
        <f t="shared" ca="1" si="155"/>
        <v>0</v>
      </c>
      <c r="EU107" s="35">
        <f t="shared" ca="1" si="155"/>
        <v>0</v>
      </c>
      <c r="EV107" s="35">
        <f t="shared" ca="1" si="155"/>
        <v>0</v>
      </c>
      <c r="EW107" s="35">
        <f t="shared" ca="1" si="155"/>
        <v>0</v>
      </c>
      <c r="EX107" s="35">
        <f t="shared" ca="1" si="155"/>
        <v>0</v>
      </c>
      <c r="EY107" s="35">
        <f t="shared" ca="1" si="155"/>
        <v>0</v>
      </c>
      <c r="EZ107" s="35">
        <f t="shared" ca="1" si="155"/>
        <v>0</v>
      </c>
      <c r="FA107" s="35">
        <f t="shared" ca="1" si="155"/>
        <v>0</v>
      </c>
      <c r="FB107" s="35">
        <f t="shared" ca="1" si="155"/>
        <v>0</v>
      </c>
      <c r="FC107" s="35">
        <f t="shared" ca="1" si="155"/>
        <v>0</v>
      </c>
      <c r="FD107" s="35">
        <f t="shared" ca="1" si="155"/>
        <v>0</v>
      </c>
      <c r="FE107" s="35">
        <f t="shared" ca="1" si="155"/>
        <v>0</v>
      </c>
      <c r="FF107" s="35">
        <f t="shared" ca="1" si="155"/>
        <v>0</v>
      </c>
      <c r="FG107" s="35">
        <f t="shared" ca="1" si="155"/>
        <v>0</v>
      </c>
      <c r="FH107" s="35">
        <f t="shared" ca="1" si="155"/>
        <v>0</v>
      </c>
      <c r="FI107" s="35">
        <f t="shared" ca="1" si="155"/>
        <v>0</v>
      </c>
      <c r="FJ107" s="35">
        <f t="shared" ca="1" si="155"/>
        <v>0</v>
      </c>
      <c r="FK107" s="35">
        <f t="shared" ca="1" si="155"/>
        <v>0</v>
      </c>
      <c r="FL107" s="35">
        <f t="shared" ca="1" si="155"/>
        <v>0</v>
      </c>
      <c r="FM107" s="35">
        <f t="shared" ca="1" si="155"/>
        <v>0</v>
      </c>
      <c r="FN107" s="35">
        <f t="shared" ca="1" si="155"/>
        <v>0</v>
      </c>
      <c r="FO107" s="35">
        <f t="shared" ca="1" si="155"/>
        <v>0</v>
      </c>
      <c r="FP107" s="35">
        <f t="shared" ca="1" si="155"/>
        <v>0</v>
      </c>
      <c r="FQ107" s="35">
        <f t="shared" ca="1" si="155"/>
        <v>0</v>
      </c>
      <c r="FR107" s="35">
        <f t="shared" ca="1" si="155"/>
        <v>0</v>
      </c>
      <c r="FS107" s="35">
        <f t="shared" ca="1" si="155"/>
        <v>0</v>
      </c>
      <c r="FT107" s="35">
        <f t="shared" ca="1" si="155"/>
        <v>0</v>
      </c>
      <c r="FU107" s="35">
        <f t="shared" ca="1" si="155"/>
        <v>0</v>
      </c>
      <c r="FV107" s="35">
        <f t="shared" ca="1" si="155"/>
        <v>0</v>
      </c>
      <c r="FW107" s="35">
        <f t="shared" ca="1" si="155"/>
        <v>0</v>
      </c>
      <c r="FX107" s="35">
        <f t="shared" ca="1" si="155"/>
        <v>0</v>
      </c>
      <c r="FY107" s="35">
        <f t="shared" ca="1" si="155"/>
        <v>0</v>
      </c>
      <c r="FZ107" s="35">
        <f t="shared" ca="1" si="155"/>
        <v>0</v>
      </c>
      <c r="GA107" s="35">
        <f t="shared" ca="1" si="155"/>
        <v>0</v>
      </c>
      <c r="GB107" s="35">
        <f t="shared" ca="1" si="155"/>
        <v>0</v>
      </c>
      <c r="GC107" s="35">
        <f t="shared" ca="1" si="155"/>
        <v>0</v>
      </c>
      <c r="GD107" s="35">
        <f t="shared" ca="1" si="155"/>
        <v>0</v>
      </c>
      <c r="GE107" s="35">
        <f t="shared" ca="1" si="155"/>
        <v>0</v>
      </c>
    </row>
    <row r="108" spans="4:187" x14ac:dyDescent="0.45">
      <c r="D108" s="45" t="s">
        <v>112</v>
      </c>
      <c r="E108" s="22"/>
      <c r="F108" s="22"/>
      <c r="G108" s="22"/>
      <c r="H108" s="36">
        <f ca="1">H101</f>
        <v>0</v>
      </c>
      <c r="I108" s="36">
        <f t="shared" ref="I108:BT108" ca="1" si="156">I101</f>
        <v>0</v>
      </c>
      <c r="J108" s="36">
        <f t="shared" ca="1" si="156"/>
        <v>0</v>
      </c>
      <c r="K108" s="36">
        <f t="shared" ca="1" si="156"/>
        <v>0</v>
      </c>
      <c r="L108" s="36">
        <f t="shared" ca="1" si="156"/>
        <v>0</v>
      </c>
      <c r="M108" s="36">
        <f t="shared" ca="1" si="156"/>
        <v>0</v>
      </c>
      <c r="N108" s="36">
        <f t="shared" ca="1" si="156"/>
        <v>0</v>
      </c>
      <c r="O108" s="36">
        <f t="shared" ca="1" si="156"/>
        <v>0</v>
      </c>
      <c r="P108" s="36">
        <f t="shared" ca="1" si="156"/>
        <v>0</v>
      </c>
      <c r="Q108" s="36">
        <f t="shared" ca="1" si="156"/>
        <v>0</v>
      </c>
      <c r="R108" s="36">
        <f t="shared" ca="1" si="156"/>
        <v>0</v>
      </c>
      <c r="S108" s="36">
        <f t="shared" ca="1" si="156"/>
        <v>0</v>
      </c>
      <c r="T108" s="36">
        <f t="shared" ca="1" si="156"/>
        <v>0</v>
      </c>
      <c r="U108" s="36">
        <f t="shared" ca="1" si="156"/>
        <v>0</v>
      </c>
      <c r="V108" s="36">
        <f t="shared" ca="1" si="156"/>
        <v>0</v>
      </c>
      <c r="W108" s="36">
        <f t="shared" ca="1" si="156"/>
        <v>0</v>
      </c>
      <c r="X108" s="36">
        <f t="shared" ca="1" si="156"/>
        <v>0</v>
      </c>
      <c r="Y108" s="36">
        <f t="shared" ca="1" si="156"/>
        <v>0</v>
      </c>
      <c r="Z108" s="36">
        <f t="shared" ca="1" si="156"/>
        <v>0</v>
      </c>
      <c r="AA108" s="36">
        <f t="shared" ca="1" si="156"/>
        <v>0</v>
      </c>
      <c r="AB108" s="36">
        <f t="shared" ca="1" si="156"/>
        <v>0</v>
      </c>
      <c r="AC108" s="36">
        <f t="shared" ca="1" si="156"/>
        <v>0</v>
      </c>
      <c r="AD108" s="36">
        <f t="shared" ca="1" si="156"/>
        <v>0</v>
      </c>
      <c r="AE108" s="36">
        <f t="shared" ca="1" si="156"/>
        <v>0</v>
      </c>
      <c r="AF108" s="36">
        <f t="shared" ca="1" si="156"/>
        <v>0</v>
      </c>
      <c r="AG108" s="36">
        <f t="shared" ca="1" si="156"/>
        <v>0</v>
      </c>
      <c r="AH108" s="36">
        <f t="shared" ca="1" si="156"/>
        <v>0</v>
      </c>
      <c r="AI108" s="36">
        <f t="shared" ca="1" si="156"/>
        <v>0</v>
      </c>
      <c r="AJ108" s="36">
        <f t="shared" ca="1" si="156"/>
        <v>0</v>
      </c>
      <c r="AK108" s="36">
        <f t="shared" ca="1" si="156"/>
        <v>0</v>
      </c>
      <c r="AL108" s="36">
        <f t="shared" ca="1" si="156"/>
        <v>0</v>
      </c>
      <c r="AM108" s="36">
        <f t="shared" ca="1" si="156"/>
        <v>0</v>
      </c>
      <c r="AN108" s="36">
        <f t="shared" ca="1" si="156"/>
        <v>0</v>
      </c>
      <c r="AO108" s="36">
        <f t="shared" ca="1" si="156"/>
        <v>0</v>
      </c>
      <c r="AP108" s="36">
        <f t="shared" ca="1" si="156"/>
        <v>0</v>
      </c>
      <c r="AQ108" s="36">
        <f t="shared" ca="1" si="156"/>
        <v>0</v>
      </c>
      <c r="AR108" s="36">
        <f t="shared" ca="1" si="156"/>
        <v>0</v>
      </c>
      <c r="AS108" s="36">
        <f t="shared" ca="1" si="156"/>
        <v>0</v>
      </c>
      <c r="AT108" s="36">
        <f t="shared" ca="1" si="156"/>
        <v>0</v>
      </c>
      <c r="AU108" s="36">
        <f t="shared" ca="1" si="156"/>
        <v>0</v>
      </c>
      <c r="AV108" s="36">
        <f t="shared" ca="1" si="156"/>
        <v>0</v>
      </c>
      <c r="AW108" s="36">
        <f t="shared" ca="1" si="156"/>
        <v>0</v>
      </c>
      <c r="AX108" s="36">
        <f t="shared" ca="1" si="156"/>
        <v>0</v>
      </c>
      <c r="AY108" s="36">
        <f t="shared" ca="1" si="156"/>
        <v>0</v>
      </c>
      <c r="AZ108" s="36">
        <f t="shared" ca="1" si="156"/>
        <v>0</v>
      </c>
      <c r="BA108" s="36">
        <f t="shared" ca="1" si="156"/>
        <v>0</v>
      </c>
      <c r="BB108" s="36">
        <f t="shared" ca="1" si="156"/>
        <v>0</v>
      </c>
      <c r="BC108" s="36">
        <f t="shared" ca="1" si="156"/>
        <v>0</v>
      </c>
      <c r="BD108" s="36">
        <f t="shared" ca="1" si="156"/>
        <v>0</v>
      </c>
      <c r="BE108" s="36">
        <f t="shared" ca="1" si="156"/>
        <v>0</v>
      </c>
      <c r="BF108" s="36">
        <f t="shared" ca="1" si="156"/>
        <v>0</v>
      </c>
      <c r="BG108" s="36">
        <f t="shared" ca="1" si="156"/>
        <v>32.747541119233198</v>
      </c>
      <c r="BH108" s="36">
        <f t="shared" ca="1" si="156"/>
        <v>43.821516820275576</v>
      </c>
      <c r="BI108" s="36">
        <f t="shared" ca="1" si="156"/>
        <v>45.229525732994034</v>
      </c>
      <c r="BJ108" s="36">
        <f t="shared" ca="1" si="156"/>
        <v>45.155010576468214</v>
      </c>
      <c r="BK108" s="36">
        <f t="shared" ca="1" si="156"/>
        <v>43.610682720859145</v>
      </c>
      <c r="BL108" s="36">
        <f t="shared" ca="1" si="156"/>
        <v>0</v>
      </c>
      <c r="BM108" s="36">
        <f t="shared" ca="1" si="156"/>
        <v>0</v>
      </c>
      <c r="BN108" s="36">
        <f t="shared" ca="1" si="156"/>
        <v>0</v>
      </c>
      <c r="BO108" s="36">
        <f t="shared" ca="1" si="156"/>
        <v>0</v>
      </c>
      <c r="BP108" s="36">
        <f t="shared" ca="1" si="156"/>
        <v>0</v>
      </c>
      <c r="BQ108" s="36">
        <f t="shared" ca="1" si="156"/>
        <v>0</v>
      </c>
      <c r="BR108" s="36">
        <f t="shared" ca="1" si="156"/>
        <v>0</v>
      </c>
      <c r="BS108" s="36">
        <f t="shared" ca="1" si="156"/>
        <v>0</v>
      </c>
      <c r="BT108" s="36">
        <f t="shared" ca="1" si="156"/>
        <v>0</v>
      </c>
      <c r="BU108" s="36">
        <f t="shared" ref="BU108:EF108" ca="1" si="157">BU101</f>
        <v>0</v>
      </c>
      <c r="BV108" s="36">
        <f t="shared" ca="1" si="157"/>
        <v>0</v>
      </c>
      <c r="BW108" s="36">
        <f t="shared" ca="1" si="157"/>
        <v>37.171518641671625</v>
      </c>
      <c r="BX108" s="36">
        <f t="shared" ca="1" si="157"/>
        <v>0</v>
      </c>
      <c r="BY108" s="36">
        <f t="shared" ca="1" si="157"/>
        <v>43.710857430256453</v>
      </c>
      <c r="BZ108" s="36">
        <f t="shared" ca="1" si="157"/>
        <v>44.972925402786274</v>
      </c>
      <c r="CA108" s="36">
        <f t="shared" ca="1" si="157"/>
        <v>44.825302337924413</v>
      </c>
      <c r="CB108" s="36">
        <f t="shared" ca="1" si="157"/>
        <v>40.444705544857953</v>
      </c>
      <c r="CC108" s="36">
        <f t="shared" ca="1" si="157"/>
        <v>44.498164289907656</v>
      </c>
      <c r="CD108" s="36">
        <f t="shared" ca="1" si="157"/>
        <v>42.955121117361529</v>
      </c>
      <c r="CE108" s="36">
        <f t="shared" ca="1" si="157"/>
        <v>44.19954995773486</v>
      </c>
      <c r="CF108" s="36">
        <f t="shared" ca="1" si="157"/>
        <v>42.673777463258304</v>
      </c>
      <c r="CG108" s="36">
        <f t="shared" ca="1" si="157"/>
        <v>43.91168808868008</v>
      </c>
      <c r="CH108" s="36">
        <f t="shared" ca="1" si="157"/>
        <v>43.768723949815907</v>
      </c>
      <c r="CI108" s="36">
        <f t="shared" ca="1" si="157"/>
        <v>42.256562577814691</v>
      </c>
      <c r="CJ108" s="36">
        <f t="shared" ca="1" si="157"/>
        <v>0</v>
      </c>
      <c r="CK108" s="36">
        <f t="shared" ca="1" si="157"/>
        <v>42.021024760908062</v>
      </c>
      <c r="CL108" s="36">
        <f t="shared" ca="1" si="157"/>
        <v>43.241896463629416</v>
      </c>
      <c r="CM108" s="36">
        <f t="shared" ca="1" si="157"/>
        <v>43.101307464601604</v>
      </c>
      <c r="CN108" s="36">
        <f t="shared" ca="1" si="157"/>
        <v>38.909829608061514</v>
      </c>
      <c r="CO108" s="36">
        <f t="shared" ca="1" si="157"/>
        <v>42.829885475203525</v>
      </c>
      <c r="CP108" s="36">
        <f t="shared" ca="1" si="157"/>
        <v>41.340342734701544</v>
      </c>
      <c r="CQ108" s="36">
        <f t="shared" ca="1" si="157"/>
        <v>42.544957785434477</v>
      </c>
      <c r="CR108" s="36">
        <f t="shared" ca="1" si="157"/>
        <v>41.072172776468079</v>
      </c>
      <c r="CS108" s="36">
        <f t="shared" ca="1" si="157"/>
        <v>42.270283918392224</v>
      </c>
      <c r="CT108" s="36">
        <f t="shared" ca="1" si="157"/>
        <v>42.133797410634216</v>
      </c>
      <c r="CU108" s="36">
        <f t="shared" ca="1" si="157"/>
        <v>40.674134471712257</v>
      </c>
      <c r="CV108" s="36">
        <f t="shared" ca="1" si="157"/>
        <v>0</v>
      </c>
      <c r="CW108" s="36">
        <f t="shared" ca="1" si="157"/>
        <v>40.451007251832181</v>
      </c>
      <c r="CX108" s="36">
        <f t="shared" ca="1" si="157"/>
        <v>41.632135409036593</v>
      </c>
      <c r="CY108" s="36">
        <f t="shared" ca="1" si="157"/>
        <v>41.497657873663613</v>
      </c>
      <c r="CZ108" s="36">
        <f t="shared" ca="1" si="157"/>
        <v>37.449234186069383</v>
      </c>
      <c r="DA108" s="36">
        <f t="shared" ca="1" si="157"/>
        <v>41.238076730309558</v>
      </c>
      <c r="DB108" s="36">
        <f t="shared" ca="1" si="157"/>
        <v>39.80011688077677</v>
      </c>
      <c r="DC108" s="36">
        <f t="shared" ca="1" si="157"/>
        <v>40.965070820474779</v>
      </c>
      <c r="DD108" s="36">
        <f t="shared" ca="1" si="157"/>
        <v>39.543394660108078</v>
      </c>
      <c r="DE108" s="36">
        <f t="shared" ca="1" si="157"/>
        <v>40.701884475254033</v>
      </c>
      <c r="DF108" s="36">
        <f t="shared" ca="1" si="157"/>
        <v>40.571047170851514</v>
      </c>
      <c r="DG108" s="36">
        <f t="shared" ca="1" si="157"/>
        <v>39.162053714099955</v>
      </c>
      <c r="DH108" s="36">
        <f t="shared" ca="1" si="157"/>
        <v>0</v>
      </c>
      <c r="DI108" s="36">
        <f t="shared" ca="1" si="157"/>
        <v>38.94975433831064</v>
      </c>
      <c r="DJ108" s="36">
        <f t="shared" ca="1" si="157"/>
        <v>40.091376251460787</v>
      </c>
      <c r="DK108" s="36">
        <f t="shared" ca="1" si="157"/>
        <v>39.962250145389362</v>
      </c>
      <c r="DL108" s="36">
        <f t="shared" ca="1" si="157"/>
        <v>37.353082663884777</v>
      </c>
      <c r="DM108" s="36">
        <f t="shared" ca="1" si="157"/>
        <v>39.751793623569299</v>
      </c>
      <c r="DN108" s="36">
        <f t="shared" ca="1" si="157"/>
        <v>38.366128175781711</v>
      </c>
      <c r="DO108" s="36">
        <f t="shared" ca="1" si="157"/>
        <v>39.493098315229375</v>
      </c>
      <c r="DP108" s="36">
        <f t="shared" ca="1" si="157"/>
        <v>38.119476832509385</v>
      </c>
      <c r="DQ108" s="36">
        <f t="shared" ca="1" si="157"/>
        <v>39.240043229568826</v>
      </c>
      <c r="DR108" s="36">
        <f t="shared" ca="1" si="157"/>
        <v>39.114194511095782</v>
      </c>
      <c r="DS108" s="36">
        <f t="shared" ca="1" si="157"/>
        <v>37.752856036357898</v>
      </c>
      <c r="DT108" s="36">
        <f t="shared" ca="1" si="157"/>
        <v>0</v>
      </c>
      <c r="DU108" s="36">
        <f t="shared" ca="1" si="157"/>
        <v>37.550122620258307</v>
      </c>
      <c r="DV108" s="36">
        <f t="shared" ca="1" si="157"/>
        <v>38.653984075684122</v>
      </c>
      <c r="DW108" s="36">
        <f t="shared" ca="1" si="157"/>
        <v>38.529603708294317</v>
      </c>
      <c r="DX108" s="36">
        <f t="shared" ca="1" si="157"/>
        <v>34.713525656008898</v>
      </c>
      <c r="DY108" s="36">
        <f t="shared" ca="1" si="157"/>
        <v>38.246850869485726</v>
      </c>
      <c r="DZ108" s="36">
        <f t="shared" ca="1" si="157"/>
        <v>36.907035574663524</v>
      </c>
      <c r="EA108" s="36">
        <f t="shared" ca="1" si="157"/>
        <v>37.993644557113718</v>
      </c>
      <c r="EB108" s="36">
        <f t="shared" ca="1" si="157"/>
        <v>36.669257940895868</v>
      </c>
      <c r="EC108" s="36">
        <f t="shared" ca="1" si="157"/>
        <v>37.74953678669511</v>
      </c>
      <c r="ED108" s="36">
        <f t="shared" ca="1" si="157"/>
        <v>37.628098643781769</v>
      </c>
      <c r="EE108" s="36">
        <f t="shared" ca="1" si="157"/>
        <v>36.315631770056129</v>
      </c>
      <c r="EF108" s="36">
        <f t="shared" ca="1" si="157"/>
        <v>0</v>
      </c>
      <c r="EG108" s="36">
        <f t="shared" ref="EG108:GE108" ca="1" si="158">EG101</f>
        <v>36.121358808635414</v>
      </c>
      <c r="EH108" s="36">
        <f t="shared" ca="1" si="158"/>
        <v>37.185125818835601</v>
      </c>
      <c r="EI108" s="36">
        <f t="shared" ca="1" si="158"/>
        <v>37.064956956298467</v>
      </c>
      <c r="EJ108" s="36">
        <f t="shared" ca="1" si="158"/>
        <v>33.423955865545281</v>
      </c>
      <c r="EK108" s="36">
        <f t="shared" ca="1" si="158"/>
        <v>36.833074682129748</v>
      </c>
      <c r="EL108" s="36">
        <f t="shared" ca="1" si="158"/>
        <v>2863.3612600843589</v>
      </c>
      <c r="EM108" s="36">
        <f t="shared" ca="1" si="158"/>
        <v>0</v>
      </c>
      <c r="EN108" s="36">
        <f t="shared" ca="1" si="158"/>
        <v>0</v>
      </c>
      <c r="EO108" s="36">
        <f t="shared" ca="1" si="158"/>
        <v>0</v>
      </c>
      <c r="EP108" s="36">
        <f t="shared" ca="1" si="158"/>
        <v>0</v>
      </c>
      <c r="EQ108" s="36">
        <f t="shared" ca="1" si="158"/>
        <v>0</v>
      </c>
      <c r="ER108" s="36">
        <f t="shared" ca="1" si="158"/>
        <v>0</v>
      </c>
      <c r="ES108" s="36">
        <f t="shared" ca="1" si="158"/>
        <v>0</v>
      </c>
      <c r="ET108" s="36">
        <f t="shared" ca="1" si="158"/>
        <v>0</v>
      </c>
      <c r="EU108" s="36">
        <f t="shared" ca="1" si="158"/>
        <v>0</v>
      </c>
      <c r="EV108" s="36">
        <f t="shared" ca="1" si="158"/>
        <v>0</v>
      </c>
      <c r="EW108" s="36">
        <f t="shared" ca="1" si="158"/>
        <v>0</v>
      </c>
      <c r="EX108" s="36">
        <f t="shared" ca="1" si="158"/>
        <v>0</v>
      </c>
      <c r="EY108" s="36">
        <f t="shared" ca="1" si="158"/>
        <v>0</v>
      </c>
      <c r="EZ108" s="36">
        <f t="shared" ca="1" si="158"/>
        <v>0</v>
      </c>
      <c r="FA108" s="36">
        <f t="shared" ca="1" si="158"/>
        <v>0</v>
      </c>
      <c r="FB108" s="36">
        <f t="shared" ca="1" si="158"/>
        <v>0</v>
      </c>
      <c r="FC108" s="36">
        <f t="shared" ca="1" si="158"/>
        <v>0</v>
      </c>
      <c r="FD108" s="36">
        <f t="shared" ca="1" si="158"/>
        <v>0</v>
      </c>
      <c r="FE108" s="36">
        <f t="shared" ca="1" si="158"/>
        <v>0</v>
      </c>
      <c r="FF108" s="36">
        <f t="shared" ca="1" si="158"/>
        <v>0</v>
      </c>
      <c r="FG108" s="36">
        <f t="shared" ca="1" si="158"/>
        <v>0</v>
      </c>
      <c r="FH108" s="36">
        <f t="shared" ca="1" si="158"/>
        <v>0</v>
      </c>
      <c r="FI108" s="36">
        <f t="shared" ca="1" si="158"/>
        <v>0</v>
      </c>
      <c r="FJ108" s="36">
        <f t="shared" ca="1" si="158"/>
        <v>0</v>
      </c>
      <c r="FK108" s="36">
        <f t="shared" ca="1" si="158"/>
        <v>0</v>
      </c>
      <c r="FL108" s="36">
        <f t="shared" ca="1" si="158"/>
        <v>0</v>
      </c>
      <c r="FM108" s="36">
        <f t="shared" ca="1" si="158"/>
        <v>0</v>
      </c>
      <c r="FN108" s="36">
        <f t="shared" ca="1" si="158"/>
        <v>0</v>
      </c>
      <c r="FO108" s="36">
        <f t="shared" ca="1" si="158"/>
        <v>0</v>
      </c>
      <c r="FP108" s="36">
        <f t="shared" ca="1" si="158"/>
        <v>0</v>
      </c>
      <c r="FQ108" s="36">
        <f t="shared" ca="1" si="158"/>
        <v>0</v>
      </c>
      <c r="FR108" s="36">
        <f t="shared" ca="1" si="158"/>
        <v>0</v>
      </c>
      <c r="FS108" s="36">
        <f t="shared" ca="1" si="158"/>
        <v>0</v>
      </c>
      <c r="FT108" s="36">
        <f t="shared" ca="1" si="158"/>
        <v>0</v>
      </c>
      <c r="FU108" s="36">
        <f t="shared" ca="1" si="158"/>
        <v>0</v>
      </c>
      <c r="FV108" s="36">
        <f t="shared" ca="1" si="158"/>
        <v>0</v>
      </c>
      <c r="FW108" s="36">
        <f t="shared" ca="1" si="158"/>
        <v>0</v>
      </c>
      <c r="FX108" s="36">
        <f t="shared" ca="1" si="158"/>
        <v>0</v>
      </c>
      <c r="FY108" s="36">
        <f t="shared" ca="1" si="158"/>
        <v>0</v>
      </c>
      <c r="FZ108" s="36">
        <f t="shared" ca="1" si="158"/>
        <v>0</v>
      </c>
      <c r="GA108" s="36">
        <f t="shared" ca="1" si="158"/>
        <v>0</v>
      </c>
      <c r="GB108" s="36">
        <f t="shared" ca="1" si="158"/>
        <v>0</v>
      </c>
      <c r="GC108" s="36">
        <f t="shared" ca="1" si="158"/>
        <v>0</v>
      </c>
      <c r="GD108" s="36">
        <f t="shared" ca="1" si="158"/>
        <v>0</v>
      </c>
      <c r="GE108" s="36">
        <f t="shared" ca="1" si="158"/>
        <v>0</v>
      </c>
    </row>
    <row r="109" spans="4:187" x14ac:dyDescent="0.45">
      <c r="D109" s="2" t="s">
        <v>134</v>
      </c>
      <c r="H109" s="35">
        <f ca="1">SUM(H104:H108)</f>
        <v>-1952.874743525733</v>
      </c>
      <c r="I109" s="35">
        <f t="shared" ref="I109:BT109" ca="1" si="159">SUM(I104:I108)</f>
        <v>0</v>
      </c>
      <c r="J109" s="35">
        <f t="shared" ca="1" si="159"/>
        <v>3.8384810134171743</v>
      </c>
      <c r="K109" s="35">
        <f t="shared" ca="1" si="159"/>
        <v>0</v>
      </c>
      <c r="L109" s="35">
        <f t="shared" ca="1" si="159"/>
        <v>10.012377802262529</v>
      </c>
      <c r="M109" s="35">
        <f t="shared" ca="1" si="159"/>
        <v>23.058020156767224</v>
      </c>
      <c r="N109" s="35">
        <f t="shared" ca="1" si="159"/>
        <v>22.995806481246603</v>
      </c>
      <c r="O109" s="35">
        <f t="shared" ca="1" si="159"/>
        <v>25.259175854648106</v>
      </c>
      <c r="P109" s="35">
        <f t="shared" ca="1" si="159"/>
        <v>0</v>
      </c>
      <c r="Q109" s="35">
        <f t="shared" ca="1" si="159"/>
        <v>31.923016339646871</v>
      </c>
      <c r="R109" s="35">
        <f t="shared" ca="1" si="159"/>
        <v>38.066240018245324</v>
      </c>
      <c r="S109" s="35">
        <f t="shared" ca="1" si="159"/>
        <v>41.379751047482365</v>
      </c>
      <c r="T109" s="35">
        <f t="shared" ca="1" si="159"/>
        <v>39.514722048492487</v>
      </c>
      <c r="U109" s="35">
        <f t="shared" ca="1" si="159"/>
        <v>47.145494677498377</v>
      </c>
      <c r="V109" s="35">
        <f t="shared" ca="1" si="159"/>
        <v>47.130834959772457</v>
      </c>
      <c r="W109" s="35">
        <f t="shared" ca="1" si="159"/>
        <v>51.777295908904875</v>
      </c>
      <c r="X109" s="35">
        <f t="shared" ca="1" si="159"/>
        <v>51.324278254648249</v>
      </c>
      <c r="Y109" s="35">
        <f t="shared" ca="1" si="159"/>
        <v>55.541194115498556</v>
      </c>
      <c r="Z109" s="35">
        <f t="shared" ca="1" si="159"/>
        <v>57.143754625856296</v>
      </c>
      <c r="AA109" s="35">
        <f t="shared" ca="1" si="159"/>
        <v>56.167894177387026</v>
      </c>
      <c r="AB109" s="35">
        <f t="shared" ca="1" si="159"/>
        <v>0</v>
      </c>
      <c r="AC109" s="35">
        <f t="shared" ca="1" si="159"/>
        <v>57.29566524219014</v>
      </c>
      <c r="AD109" s="35">
        <f t="shared" ca="1" si="159"/>
        <v>60.854276399299394</v>
      </c>
      <c r="AE109" s="35">
        <f t="shared" ca="1" si="159"/>
        <v>61.887991730398454</v>
      </c>
      <c r="AF109" s="35">
        <f t="shared" ca="1" si="159"/>
        <v>55.606810256386041</v>
      </c>
      <c r="AG109" s="35">
        <f t="shared" ca="1" si="159"/>
        <v>63.580988244855824</v>
      </c>
      <c r="AH109" s="35">
        <f t="shared" ca="1" si="159"/>
        <v>61.927665868660732</v>
      </c>
      <c r="AI109" s="35">
        <f t="shared" ca="1" si="159"/>
        <v>64.938568586957061</v>
      </c>
      <c r="AJ109" s="35">
        <f t="shared" ca="1" si="159"/>
        <v>63.150875232723735</v>
      </c>
      <c r="AK109" s="35">
        <f t="shared" ca="1" si="159"/>
        <v>66.003250617771442</v>
      </c>
      <c r="AL109" s="35">
        <f t="shared" ca="1" si="159"/>
        <v>66.437859466952901</v>
      </c>
      <c r="AM109" s="35">
        <f t="shared" ca="1" si="159"/>
        <v>64.479548057398688</v>
      </c>
      <c r="AN109" s="35">
        <f t="shared" ca="1" si="159"/>
        <v>0</v>
      </c>
      <c r="AO109" s="35">
        <f t="shared" ca="1" si="159"/>
        <v>64.641379613916314</v>
      </c>
      <c r="AP109" s="35">
        <f t="shared" ca="1" si="159"/>
        <v>67.24532513215037</v>
      </c>
      <c r="AQ109" s="35">
        <f t="shared" ca="1" si="159"/>
        <v>67.483045538421351</v>
      </c>
      <c r="AR109" s="35">
        <f t="shared" ca="1" si="159"/>
        <v>60.769232563609123</v>
      </c>
      <c r="AS109" s="35">
        <f t="shared" ca="1" si="159"/>
        <v>67.857249136776574</v>
      </c>
      <c r="AT109" s="35">
        <f t="shared" ca="1" si="159"/>
        <v>65.683151513879437</v>
      </c>
      <c r="AU109" s="35">
        <f t="shared" ca="1" si="159"/>
        <v>68.075707523194666</v>
      </c>
      <c r="AV109" s="35">
        <f t="shared" ca="1" si="159"/>
        <v>65.870972600605072</v>
      </c>
      <c r="AW109" s="35">
        <f t="shared" ca="1" si="159"/>
        <v>68.200115685880178</v>
      </c>
      <c r="AX109" s="35">
        <f t="shared" ca="1" si="159"/>
        <v>68.228217487493481</v>
      </c>
      <c r="AY109" s="35">
        <f t="shared" ca="1" si="159"/>
        <v>65.975967380325372</v>
      </c>
      <c r="AZ109" s="35">
        <f t="shared" ca="1" si="159"/>
        <v>0</v>
      </c>
      <c r="BA109" s="35">
        <f t="shared" ca="1" si="159"/>
        <v>65.793716021935523</v>
      </c>
      <c r="BB109" s="35">
        <f t="shared" ca="1" si="159"/>
        <v>68.019509399861278</v>
      </c>
      <c r="BC109" s="35">
        <f t="shared" ca="1" si="159"/>
        <v>67.981970080556579</v>
      </c>
      <c r="BD109" s="35">
        <f t="shared" ca="1" si="159"/>
        <v>61.241925093334373</v>
      </c>
      <c r="BE109" s="35">
        <f t="shared" ca="1" si="159"/>
        <v>67.87921564791155</v>
      </c>
      <c r="BF109" s="35">
        <f t="shared" ca="1" si="159"/>
        <v>65.573857852108759</v>
      </c>
      <c r="BG109" s="35">
        <f t="shared" ca="1" si="159"/>
        <v>51.57601442298126</v>
      </c>
      <c r="BH109" s="35">
        <f t="shared" ca="1" si="159"/>
        <v>43.821516820275576</v>
      </c>
      <c r="BI109" s="35">
        <f t="shared" ca="1" si="159"/>
        <v>45.229525732994034</v>
      </c>
      <c r="BJ109" s="35">
        <f t="shared" ca="1" si="159"/>
        <v>45.155010576468214</v>
      </c>
      <c r="BK109" s="35">
        <f t="shared" ca="1" si="159"/>
        <v>43.610682720859145</v>
      </c>
      <c r="BL109" s="35">
        <f t="shared" ca="1" si="159"/>
        <v>-658.88408058670575</v>
      </c>
      <c r="BM109" s="35">
        <f t="shared" ca="1" si="159"/>
        <v>66.976552495071161</v>
      </c>
      <c r="BN109" s="35">
        <f t="shared" ca="1" si="159"/>
        <v>68.994845097618423</v>
      </c>
      <c r="BO109" s="35">
        <f t="shared" ca="1" si="159"/>
        <v>68.832594301638423</v>
      </c>
      <c r="BP109" s="35">
        <f t="shared" ca="1" si="159"/>
        <v>65.000175835832664</v>
      </c>
      <c r="BQ109" s="35">
        <f t="shared" ca="1" si="159"/>
        <v>69.093501886510751</v>
      </c>
      <c r="BR109" s="35">
        <f t="shared" ca="1" si="159"/>
        <v>66.711587105374207</v>
      </c>
      <c r="BS109" s="35">
        <f t="shared" ca="1" si="159"/>
        <v>68.630368354397135</v>
      </c>
      <c r="BT109" s="35">
        <f t="shared" ca="1" si="159"/>
        <v>66.268868380443195</v>
      </c>
      <c r="BU109" s="35">
        <f t="shared" ref="BU109:EF109" ca="1" si="160">SUM(BU104:BU108)</f>
        <v>68.177949751530491</v>
      </c>
      <c r="BV109" s="35">
        <f t="shared" ca="1" si="160"/>
        <v>67.953397787751271</v>
      </c>
      <c r="BW109" s="35">
        <f t="shared" ca="1" si="160"/>
        <v>47.304671606285545</v>
      </c>
      <c r="BX109" s="35">
        <f t="shared" ca="1" si="160"/>
        <v>0</v>
      </c>
      <c r="BY109" s="35">
        <f t="shared" ca="1" si="160"/>
        <v>43.710857430256453</v>
      </c>
      <c r="BZ109" s="35">
        <f t="shared" ca="1" si="160"/>
        <v>44.972925402786274</v>
      </c>
      <c r="CA109" s="35">
        <f t="shared" ca="1" si="160"/>
        <v>44.825302337924413</v>
      </c>
      <c r="CB109" s="35">
        <f t="shared" ca="1" si="160"/>
        <v>40.444705544857953</v>
      </c>
      <c r="CC109" s="35">
        <f t="shared" ca="1" si="160"/>
        <v>44.498164289907656</v>
      </c>
      <c r="CD109" s="35">
        <f t="shared" ca="1" si="160"/>
        <v>42.955121117361529</v>
      </c>
      <c r="CE109" s="35">
        <f t="shared" ca="1" si="160"/>
        <v>44.19954995773486</v>
      </c>
      <c r="CF109" s="35">
        <f t="shared" ca="1" si="160"/>
        <v>42.673777463258304</v>
      </c>
      <c r="CG109" s="35">
        <f t="shared" ca="1" si="160"/>
        <v>43.91168808868008</v>
      </c>
      <c r="CH109" s="35">
        <f t="shared" ca="1" si="160"/>
        <v>43.768723949815907</v>
      </c>
      <c r="CI109" s="35">
        <f t="shared" ca="1" si="160"/>
        <v>42.256562577814691</v>
      </c>
      <c r="CJ109" s="35">
        <f t="shared" ca="1" si="160"/>
        <v>0</v>
      </c>
      <c r="CK109" s="35">
        <f t="shared" ca="1" si="160"/>
        <v>42.021024760908062</v>
      </c>
      <c r="CL109" s="35">
        <f t="shared" ca="1" si="160"/>
        <v>43.241896463629416</v>
      </c>
      <c r="CM109" s="35">
        <f t="shared" ca="1" si="160"/>
        <v>43.101307464601604</v>
      </c>
      <c r="CN109" s="35">
        <f t="shared" ca="1" si="160"/>
        <v>38.909829608061514</v>
      </c>
      <c r="CO109" s="35">
        <f t="shared" ca="1" si="160"/>
        <v>42.829885475203525</v>
      </c>
      <c r="CP109" s="35">
        <f t="shared" ca="1" si="160"/>
        <v>41.340342734701544</v>
      </c>
      <c r="CQ109" s="35">
        <f t="shared" ca="1" si="160"/>
        <v>42.544957785434477</v>
      </c>
      <c r="CR109" s="35">
        <f t="shared" ca="1" si="160"/>
        <v>41.072172776468079</v>
      </c>
      <c r="CS109" s="35">
        <f t="shared" ca="1" si="160"/>
        <v>42.270283918392224</v>
      </c>
      <c r="CT109" s="35">
        <f t="shared" ca="1" si="160"/>
        <v>42.133797410634216</v>
      </c>
      <c r="CU109" s="35">
        <f t="shared" ca="1" si="160"/>
        <v>40.674134471712257</v>
      </c>
      <c r="CV109" s="35">
        <f t="shared" ca="1" si="160"/>
        <v>0</v>
      </c>
      <c r="CW109" s="35">
        <f t="shared" ca="1" si="160"/>
        <v>40.451007251832181</v>
      </c>
      <c r="CX109" s="35">
        <f t="shared" ca="1" si="160"/>
        <v>41.632135409036593</v>
      </c>
      <c r="CY109" s="35">
        <f t="shared" ca="1" si="160"/>
        <v>41.497657873663613</v>
      </c>
      <c r="CZ109" s="35">
        <f t="shared" ca="1" si="160"/>
        <v>37.449234186069383</v>
      </c>
      <c r="DA109" s="35">
        <f t="shared" ca="1" si="160"/>
        <v>41.238076730309558</v>
      </c>
      <c r="DB109" s="35">
        <f t="shared" ca="1" si="160"/>
        <v>39.80011688077677</v>
      </c>
      <c r="DC109" s="35">
        <f t="shared" ca="1" si="160"/>
        <v>40.965070820474779</v>
      </c>
      <c r="DD109" s="35">
        <f t="shared" ca="1" si="160"/>
        <v>39.543394660108078</v>
      </c>
      <c r="DE109" s="35">
        <f t="shared" ca="1" si="160"/>
        <v>40.701884475254033</v>
      </c>
      <c r="DF109" s="35">
        <f t="shared" ca="1" si="160"/>
        <v>40.571047170851514</v>
      </c>
      <c r="DG109" s="35">
        <f t="shared" ca="1" si="160"/>
        <v>39.162053714099955</v>
      </c>
      <c r="DH109" s="35">
        <f t="shared" ca="1" si="160"/>
        <v>0</v>
      </c>
      <c r="DI109" s="35">
        <f t="shared" ca="1" si="160"/>
        <v>38.94975433831064</v>
      </c>
      <c r="DJ109" s="35">
        <f t="shared" ca="1" si="160"/>
        <v>40.091376251460787</v>
      </c>
      <c r="DK109" s="35">
        <f t="shared" ca="1" si="160"/>
        <v>39.962250145389362</v>
      </c>
      <c r="DL109" s="35">
        <f t="shared" ca="1" si="160"/>
        <v>37.353082663884777</v>
      </c>
      <c r="DM109" s="35">
        <f t="shared" ca="1" si="160"/>
        <v>39.751793623569299</v>
      </c>
      <c r="DN109" s="35">
        <f t="shared" ca="1" si="160"/>
        <v>38.366128175781711</v>
      </c>
      <c r="DO109" s="35">
        <f t="shared" ca="1" si="160"/>
        <v>39.493098315229375</v>
      </c>
      <c r="DP109" s="35">
        <f t="shared" ca="1" si="160"/>
        <v>38.119476832509385</v>
      </c>
      <c r="DQ109" s="35">
        <f t="shared" ca="1" si="160"/>
        <v>39.240043229568826</v>
      </c>
      <c r="DR109" s="35">
        <f t="shared" ca="1" si="160"/>
        <v>39.114194511095782</v>
      </c>
      <c r="DS109" s="35">
        <f t="shared" ca="1" si="160"/>
        <v>37.752856036357898</v>
      </c>
      <c r="DT109" s="35">
        <f t="shared" ca="1" si="160"/>
        <v>0</v>
      </c>
      <c r="DU109" s="35">
        <f t="shared" ca="1" si="160"/>
        <v>37.550122620258307</v>
      </c>
      <c r="DV109" s="35">
        <f t="shared" ca="1" si="160"/>
        <v>38.653984075684122</v>
      </c>
      <c r="DW109" s="35">
        <f t="shared" ca="1" si="160"/>
        <v>38.529603708294317</v>
      </c>
      <c r="DX109" s="35">
        <f t="shared" ca="1" si="160"/>
        <v>34.713525656008898</v>
      </c>
      <c r="DY109" s="35">
        <f t="shared" ca="1" si="160"/>
        <v>38.246850869485726</v>
      </c>
      <c r="DZ109" s="35">
        <f t="shared" ca="1" si="160"/>
        <v>36.907035574663524</v>
      </c>
      <c r="EA109" s="35">
        <f t="shared" ca="1" si="160"/>
        <v>37.993644557113718</v>
      </c>
      <c r="EB109" s="35">
        <f t="shared" ca="1" si="160"/>
        <v>36.669257940895868</v>
      </c>
      <c r="EC109" s="35">
        <f t="shared" ca="1" si="160"/>
        <v>37.74953678669511</v>
      </c>
      <c r="ED109" s="35">
        <f t="shared" ca="1" si="160"/>
        <v>37.628098643781769</v>
      </c>
      <c r="EE109" s="35">
        <f t="shared" ca="1" si="160"/>
        <v>36.315631770056129</v>
      </c>
      <c r="EF109" s="35">
        <f t="shared" ca="1" si="160"/>
        <v>0</v>
      </c>
      <c r="EG109" s="35">
        <f t="shared" ref="EG109:GE109" ca="1" si="161">SUM(EG104:EG108)</f>
        <v>36.121358808635414</v>
      </c>
      <c r="EH109" s="35">
        <f t="shared" ca="1" si="161"/>
        <v>37.185125818835601</v>
      </c>
      <c r="EI109" s="35">
        <f t="shared" ca="1" si="161"/>
        <v>37.064956956298467</v>
      </c>
      <c r="EJ109" s="35">
        <f t="shared" ca="1" si="161"/>
        <v>33.423955865545281</v>
      </c>
      <c r="EK109" s="35">
        <f t="shared" ca="1" si="161"/>
        <v>36.833074682129748</v>
      </c>
      <c r="EL109" s="35">
        <f t="shared" ca="1" si="161"/>
        <v>2863.3612600843589</v>
      </c>
      <c r="EM109" s="35">
        <f t="shared" ca="1" si="161"/>
        <v>0</v>
      </c>
      <c r="EN109" s="35">
        <f t="shared" ca="1" si="161"/>
        <v>0</v>
      </c>
      <c r="EO109" s="35">
        <f t="shared" ca="1" si="161"/>
        <v>0</v>
      </c>
      <c r="EP109" s="35">
        <f t="shared" ca="1" si="161"/>
        <v>0</v>
      </c>
      <c r="EQ109" s="35">
        <f t="shared" ca="1" si="161"/>
        <v>0</v>
      </c>
      <c r="ER109" s="35">
        <f t="shared" ca="1" si="161"/>
        <v>0</v>
      </c>
      <c r="ES109" s="35">
        <f t="shared" ca="1" si="161"/>
        <v>0</v>
      </c>
      <c r="ET109" s="35">
        <f t="shared" ca="1" si="161"/>
        <v>0</v>
      </c>
      <c r="EU109" s="35">
        <f t="shared" ca="1" si="161"/>
        <v>0</v>
      </c>
      <c r="EV109" s="35">
        <f t="shared" ca="1" si="161"/>
        <v>0</v>
      </c>
      <c r="EW109" s="35">
        <f t="shared" ca="1" si="161"/>
        <v>0</v>
      </c>
      <c r="EX109" s="35">
        <f t="shared" ca="1" si="161"/>
        <v>0</v>
      </c>
      <c r="EY109" s="35">
        <f t="shared" ca="1" si="161"/>
        <v>0</v>
      </c>
      <c r="EZ109" s="35">
        <f t="shared" ca="1" si="161"/>
        <v>0</v>
      </c>
      <c r="FA109" s="35">
        <f t="shared" ca="1" si="161"/>
        <v>0</v>
      </c>
      <c r="FB109" s="35">
        <f t="shared" ca="1" si="161"/>
        <v>0</v>
      </c>
      <c r="FC109" s="35">
        <f t="shared" ca="1" si="161"/>
        <v>0</v>
      </c>
      <c r="FD109" s="35">
        <f t="shared" ca="1" si="161"/>
        <v>0</v>
      </c>
      <c r="FE109" s="35">
        <f t="shared" ca="1" si="161"/>
        <v>0</v>
      </c>
      <c r="FF109" s="35">
        <f t="shared" ca="1" si="161"/>
        <v>0</v>
      </c>
      <c r="FG109" s="35">
        <f t="shared" ca="1" si="161"/>
        <v>0</v>
      </c>
      <c r="FH109" s="35">
        <f t="shared" ca="1" si="161"/>
        <v>0</v>
      </c>
      <c r="FI109" s="35">
        <f t="shared" ca="1" si="161"/>
        <v>0</v>
      </c>
      <c r="FJ109" s="35">
        <f t="shared" ca="1" si="161"/>
        <v>0</v>
      </c>
      <c r="FK109" s="35">
        <f t="shared" ca="1" si="161"/>
        <v>0</v>
      </c>
      <c r="FL109" s="35">
        <f t="shared" ca="1" si="161"/>
        <v>0</v>
      </c>
      <c r="FM109" s="35">
        <f t="shared" ca="1" si="161"/>
        <v>0</v>
      </c>
      <c r="FN109" s="35">
        <f t="shared" ca="1" si="161"/>
        <v>0</v>
      </c>
      <c r="FO109" s="35">
        <f t="shared" ca="1" si="161"/>
        <v>0</v>
      </c>
      <c r="FP109" s="35">
        <f t="shared" ca="1" si="161"/>
        <v>0</v>
      </c>
      <c r="FQ109" s="35">
        <f t="shared" ca="1" si="161"/>
        <v>0</v>
      </c>
      <c r="FR109" s="35">
        <f t="shared" ca="1" si="161"/>
        <v>0</v>
      </c>
      <c r="FS109" s="35">
        <f t="shared" ca="1" si="161"/>
        <v>0</v>
      </c>
      <c r="FT109" s="35">
        <f t="shared" ca="1" si="161"/>
        <v>0</v>
      </c>
      <c r="FU109" s="35">
        <f t="shared" ca="1" si="161"/>
        <v>0</v>
      </c>
      <c r="FV109" s="35">
        <f t="shared" ca="1" si="161"/>
        <v>0</v>
      </c>
      <c r="FW109" s="35">
        <f t="shared" ca="1" si="161"/>
        <v>0</v>
      </c>
      <c r="FX109" s="35">
        <f t="shared" ca="1" si="161"/>
        <v>0</v>
      </c>
      <c r="FY109" s="35">
        <f t="shared" ca="1" si="161"/>
        <v>0</v>
      </c>
      <c r="FZ109" s="35">
        <f t="shared" ca="1" si="161"/>
        <v>0</v>
      </c>
      <c r="GA109" s="35">
        <f t="shared" ca="1" si="161"/>
        <v>0</v>
      </c>
      <c r="GB109" s="35">
        <f t="shared" ca="1" si="161"/>
        <v>0</v>
      </c>
      <c r="GC109" s="35">
        <f t="shared" ca="1" si="161"/>
        <v>0</v>
      </c>
      <c r="GD109" s="35">
        <f t="shared" ca="1" si="161"/>
        <v>0</v>
      </c>
      <c r="GE109" s="35">
        <f t="shared" ca="1" si="161"/>
        <v>0</v>
      </c>
    </row>
    <row r="110" spans="4:187" x14ac:dyDescent="0.45">
      <c r="D110" s="2" t="s">
        <v>135</v>
      </c>
      <c r="H110" s="35">
        <f ca="1">IF(H2&gt;EOMONTH(Assumptions!$P$9, 0),0,SUM($H$109:H109))</f>
        <v>-1952.874743525733</v>
      </c>
      <c r="I110" s="35">
        <f ca="1">IF(I2&gt;EOMONTH(Assumptions!$P$9, 0),0,SUM($H$109:I109))</f>
        <v>-1952.874743525733</v>
      </c>
      <c r="J110" s="35">
        <f ca="1">IF(J2&gt;EOMONTH(Assumptions!$P$9, 0),0,SUM($H$109:J109))</f>
        <v>-1949.0362625123159</v>
      </c>
      <c r="K110" s="35">
        <f ca="1">IF(K2&gt;EOMONTH(Assumptions!$P$9, 0),0,SUM($H$109:K109))</f>
        <v>-1949.0362625123159</v>
      </c>
      <c r="L110" s="35">
        <f ca="1">IF(L2&gt;EOMONTH(Assumptions!$P$9, 0),0,SUM($H$109:L109))</f>
        <v>-1939.0238847100534</v>
      </c>
      <c r="M110" s="35">
        <f ca="1">IF(M2&gt;EOMONTH(Assumptions!$P$9, 0),0,SUM($H$109:M109))</f>
        <v>-1915.9658645532861</v>
      </c>
      <c r="N110" s="35">
        <f ca="1">IF(N2&gt;EOMONTH(Assumptions!$P$9, 0),0,SUM($H$109:N109))</f>
        <v>-1892.9700580720396</v>
      </c>
      <c r="O110" s="35">
        <f ca="1">IF(O2&gt;EOMONTH(Assumptions!$P$9, 0),0,SUM($H$109:O109))</f>
        <v>-1867.7108822173914</v>
      </c>
      <c r="P110" s="35">
        <f ca="1">IF(P2&gt;EOMONTH(Assumptions!$P$9, 0),0,SUM($H$109:P109))</f>
        <v>-1867.7108822173914</v>
      </c>
      <c r="Q110" s="35">
        <f ca="1">IF(Q2&gt;EOMONTH(Assumptions!$P$9, 0),0,SUM($H$109:Q109))</f>
        <v>-1835.7878658777445</v>
      </c>
      <c r="R110" s="35">
        <f ca="1">IF(R2&gt;EOMONTH(Assumptions!$P$9, 0),0,SUM($H$109:R109))</f>
        <v>-1797.7216258594992</v>
      </c>
      <c r="S110" s="35">
        <f ca="1">IF(S2&gt;EOMONTH(Assumptions!$P$9, 0),0,SUM($H$109:S109))</f>
        <v>-1756.3418748120168</v>
      </c>
      <c r="T110" s="35">
        <f ca="1">IF(T2&gt;EOMONTH(Assumptions!$P$9, 0),0,SUM($H$109:T109))</f>
        <v>-1716.8271527635243</v>
      </c>
      <c r="U110" s="35">
        <f ca="1">IF(U2&gt;EOMONTH(Assumptions!$P$9, 0),0,SUM($H$109:U109))</f>
        <v>-1669.6816580860259</v>
      </c>
      <c r="V110" s="35">
        <f ca="1">IF(V2&gt;EOMONTH(Assumptions!$P$9, 0),0,SUM($H$109:V109))</f>
        <v>-1622.5508231262534</v>
      </c>
      <c r="W110" s="35">
        <f ca="1">IF(W2&gt;EOMONTH(Assumptions!$P$9, 0),0,SUM($H$109:W109))</f>
        <v>-1570.7735272173486</v>
      </c>
      <c r="X110" s="35">
        <f ca="1">IF(X2&gt;EOMONTH(Assumptions!$P$9, 0),0,SUM($H$109:X109))</f>
        <v>-1519.4492489627003</v>
      </c>
      <c r="Y110" s="35">
        <f ca="1">IF(Y2&gt;EOMONTH(Assumptions!$P$9, 0),0,SUM($H$109:Y109))</f>
        <v>-1463.9080548472018</v>
      </c>
      <c r="Z110" s="35">
        <f ca="1">IF(Z2&gt;EOMONTH(Assumptions!$P$9, 0),0,SUM($H$109:Z109))</f>
        <v>-1406.7643002213456</v>
      </c>
      <c r="AA110" s="35">
        <f ca="1">IF(AA2&gt;EOMONTH(Assumptions!$P$9, 0),0,SUM($H$109:AA109))</f>
        <v>-1350.5964060439585</v>
      </c>
      <c r="AB110" s="35">
        <f ca="1">IF(AB2&gt;EOMONTH(Assumptions!$P$9, 0),0,SUM($H$109:AB109))</f>
        <v>-1350.5964060439585</v>
      </c>
      <c r="AC110" s="35">
        <f ca="1">IF(AC2&gt;EOMONTH(Assumptions!$P$9, 0),0,SUM($H$109:AC109))</f>
        <v>-1293.3007408017684</v>
      </c>
      <c r="AD110" s="35">
        <f ca="1">IF(AD2&gt;EOMONTH(Assumptions!$P$9, 0),0,SUM($H$109:AD109))</f>
        <v>-1232.446464402469</v>
      </c>
      <c r="AE110" s="35">
        <f ca="1">IF(AE2&gt;EOMONTH(Assumptions!$P$9, 0),0,SUM($H$109:AE109))</f>
        <v>-1170.5584726720706</v>
      </c>
      <c r="AF110" s="35">
        <f ca="1">IF(AF2&gt;EOMONTH(Assumptions!$P$9, 0),0,SUM($H$109:AF109))</f>
        <v>-1114.9516624156845</v>
      </c>
      <c r="AG110" s="35">
        <f ca="1">IF(AG2&gt;EOMONTH(Assumptions!$P$9, 0),0,SUM($H$109:AG109))</f>
        <v>-1051.3706741708286</v>
      </c>
      <c r="AH110" s="35">
        <f ca="1">IF(AH2&gt;EOMONTH(Assumptions!$P$9, 0),0,SUM($H$109:AH109))</f>
        <v>-989.44300830216787</v>
      </c>
      <c r="AI110" s="35">
        <f ca="1">IF(AI2&gt;EOMONTH(Assumptions!$P$9, 0),0,SUM($H$109:AI109))</f>
        <v>-924.50443971521076</v>
      </c>
      <c r="AJ110" s="35">
        <f ca="1">IF(AJ2&gt;EOMONTH(Assumptions!$P$9, 0),0,SUM($H$109:AJ109))</f>
        <v>-861.35356448248706</v>
      </c>
      <c r="AK110" s="35">
        <f ca="1">IF(AK2&gt;EOMONTH(Assumptions!$P$9, 0),0,SUM($H$109:AK109))</f>
        <v>-795.35031386471564</v>
      </c>
      <c r="AL110" s="35">
        <f ca="1">IF(AL2&gt;EOMONTH(Assumptions!$P$9, 0),0,SUM($H$109:AL109))</f>
        <v>-728.91245439776276</v>
      </c>
      <c r="AM110" s="35">
        <f ca="1">IF(AM2&gt;EOMONTH(Assumptions!$P$9, 0),0,SUM($H$109:AM109))</f>
        <v>-664.43290634036407</v>
      </c>
      <c r="AN110" s="35">
        <f ca="1">IF(AN2&gt;EOMONTH(Assumptions!$P$9, 0),0,SUM($H$109:AN109))</f>
        <v>-664.43290634036407</v>
      </c>
      <c r="AO110" s="35">
        <f ca="1">IF(AO2&gt;EOMONTH(Assumptions!$P$9, 0),0,SUM($H$109:AO109))</f>
        <v>-599.79152672644773</v>
      </c>
      <c r="AP110" s="35">
        <f ca="1">IF(AP2&gt;EOMONTH(Assumptions!$P$9, 0),0,SUM($H$109:AP109))</f>
        <v>-532.54620159429737</v>
      </c>
      <c r="AQ110" s="35">
        <f ca="1">IF(AQ2&gt;EOMONTH(Assumptions!$P$9, 0),0,SUM($H$109:AQ109))</f>
        <v>-465.06315605587599</v>
      </c>
      <c r="AR110" s="35">
        <f ca="1">IF(AR2&gt;EOMONTH(Assumptions!$P$9, 0),0,SUM($H$109:AR109))</f>
        <v>-404.29392349226686</v>
      </c>
      <c r="AS110" s="35">
        <f ca="1">IF(AS2&gt;EOMONTH(Assumptions!$P$9, 0),0,SUM($H$109:AS109))</f>
        <v>-336.43667435549025</v>
      </c>
      <c r="AT110" s="35">
        <f ca="1">IF(AT2&gt;EOMONTH(Assumptions!$P$9, 0),0,SUM($H$109:AT109))</f>
        <v>-270.75352284161079</v>
      </c>
      <c r="AU110" s="35">
        <f ca="1">IF(AU2&gt;EOMONTH(Assumptions!$P$9, 0),0,SUM($H$109:AU109))</f>
        <v>-202.67781531841612</v>
      </c>
      <c r="AV110" s="35">
        <f ca="1">IF(AV2&gt;EOMONTH(Assumptions!$P$9, 0),0,SUM($H$109:AV109))</f>
        <v>-136.80684271781104</v>
      </c>
      <c r="AW110" s="35">
        <f ca="1">IF(AW2&gt;EOMONTH(Assumptions!$P$9, 0),0,SUM($H$109:AW109))</f>
        <v>-68.606727031930859</v>
      </c>
      <c r="AX110" s="35">
        <f ca="1">IF(AX2&gt;EOMONTH(Assumptions!$P$9, 0),0,SUM($H$109:AX109))</f>
        <v>-0.37850954443737805</v>
      </c>
      <c r="AY110" s="35">
        <f ca="1">IF(AY2&gt;EOMONTH(Assumptions!$P$9, 0),0,SUM($H$109:AY109))</f>
        <v>65.597457835887994</v>
      </c>
      <c r="AZ110" s="35">
        <f ca="1">IF(AZ2&gt;EOMONTH(Assumptions!$P$9, 0),0,SUM($H$109:AZ109))</f>
        <v>65.597457835887994</v>
      </c>
      <c r="BA110" s="35">
        <f ca="1">IF(BA2&gt;EOMONTH(Assumptions!$P$9, 0),0,SUM($H$109:BA109))</f>
        <v>131.3911738578235</v>
      </c>
      <c r="BB110" s="35">
        <f ca="1">IF(BB2&gt;EOMONTH(Assumptions!$P$9, 0),0,SUM($H$109:BB109))</f>
        <v>199.41068325768478</v>
      </c>
      <c r="BC110" s="35">
        <f ca="1">IF(BC2&gt;EOMONTH(Assumptions!$P$9, 0),0,SUM($H$109:BC109))</f>
        <v>267.39265333824136</v>
      </c>
      <c r="BD110" s="35">
        <f ca="1">IF(BD2&gt;EOMONTH(Assumptions!$P$9, 0),0,SUM($H$109:BD109))</f>
        <v>328.63457843157573</v>
      </c>
      <c r="BE110" s="35">
        <f ca="1">IF(BE2&gt;EOMONTH(Assumptions!$P$9, 0),0,SUM($H$109:BE109))</f>
        <v>396.5137940794873</v>
      </c>
      <c r="BF110" s="35">
        <f ca="1">IF(BF2&gt;EOMONTH(Assumptions!$P$9, 0),0,SUM($H$109:BF109))</f>
        <v>462.08765193159604</v>
      </c>
      <c r="BG110" s="35">
        <f ca="1">IF(BG2&gt;EOMONTH(Assumptions!$P$9, 0),0,SUM($H$109:BG109))</f>
        <v>513.66366635457734</v>
      </c>
      <c r="BH110" s="35">
        <f ca="1">IF(BH2&gt;EOMONTH(Assumptions!$P$9, 0),0,SUM($H$109:BH109))</f>
        <v>557.48518317485286</v>
      </c>
      <c r="BI110" s="35">
        <f ca="1">IF(BI2&gt;EOMONTH(Assumptions!$P$9, 0),0,SUM($H$109:BI109))</f>
        <v>602.7147089078469</v>
      </c>
      <c r="BJ110" s="35">
        <f ca="1">IF(BJ2&gt;EOMONTH(Assumptions!$P$9, 0),0,SUM($H$109:BJ109))</f>
        <v>647.86971948431506</v>
      </c>
      <c r="BK110" s="35">
        <f ca="1">IF(BK2&gt;EOMONTH(Assumptions!$P$9, 0),0,SUM($H$109:BK109))</f>
        <v>691.48040220517419</v>
      </c>
      <c r="BL110" s="35">
        <f ca="1">IF(BL2&gt;EOMONTH(Assumptions!$P$9, 0),0,SUM($H$109:BL109))</f>
        <v>32.596321618468437</v>
      </c>
      <c r="BM110" s="35">
        <f ca="1">IF(BM2&gt;EOMONTH(Assumptions!$P$9, 0),0,SUM($H$109:BM109))</f>
        <v>99.572874113539598</v>
      </c>
      <c r="BN110" s="35">
        <f ca="1">IF(BN2&gt;EOMONTH(Assumptions!$P$9, 0),0,SUM($H$109:BN109))</f>
        <v>168.56771921115802</v>
      </c>
      <c r="BO110" s="35">
        <f ca="1">IF(BO2&gt;EOMONTH(Assumptions!$P$9, 0),0,SUM($H$109:BO109))</f>
        <v>237.40031351279646</v>
      </c>
      <c r="BP110" s="35">
        <f ca="1">IF(BP2&gt;EOMONTH(Assumptions!$P$9, 0),0,SUM($H$109:BP109))</f>
        <v>302.40048934862909</v>
      </c>
      <c r="BQ110" s="35">
        <f ca="1">IF(BQ2&gt;EOMONTH(Assumptions!$P$9, 0),0,SUM($H$109:BQ109))</f>
        <v>371.49399123513984</v>
      </c>
      <c r="BR110" s="35">
        <f ca="1">IF(BR2&gt;EOMONTH(Assumptions!$P$9, 0),0,SUM($H$109:BR109))</f>
        <v>438.20557834051408</v>
      </c>
      <c r="BS110" s="35">
        <f ca="1">IF(BS2&gt;EOMONTH(Assumptions!$P$9, 0),0,SUM($H$109:BS109))</f>
        <v>506.83594669491123</v>
      </c>
      <c r="BT110" s="35">
        <f ca="1">IF(BT2&gt;EOMONTH(Assumptions!$P$9, 0),0,SUM($H$109:BT109))</f>
        <v>573.1048150753544</v>
      </c>
      <c r="BU110" s="35">
        <f ca="1">IF(BU2&gt;EOMONTH(Assumptions!$P$9, 0),0,SUM($H$109:BU109))</f>
        <v>641.28276482688489</v>
      </c>
      <c r="BV110" s="35">
        <f ca="1">IF(BV2&gt;EOMONTH(Assumptions!$P$9, 0),0,SUM($H$109:BV109))</f>
        <v>709.23616261463621</v>
      </c>
      <c r="BW110" s="35">
        <f ca="1">IF(BW2&gt;EOMONTH(Assumptions!$P$9, 0),0,SUM($H$109:BW109))</f>
        <v>756.54083422092174</v>
      </c>
      <c r="BX110" s="35">
        <f ca="1">IF(BX2&gt;EOMONTH(Assumptions!$P$9, 0),0,SUM($H$109:BX109))</f>
        <v>756.54083422092174</v>
      </c>
      <c r="BY110" s="35">
        <f ca="1">IF(BY2&gt;EOMONTH(Assumptions!$P$9, 0),0,SUM($H$109:BY109))</f>
        <v>800.25169165117813</v>
      </c>
      <c r="BZ110" s="35">
        <f ca="1">IF(BZ2&gt;EOMONTH(Assumptions!$P$9, 0),0,SUM($H$109:BZ109))</f>
        <v>845.22461705396438</v>
      </c>
      <c r="CA110" s="35">
        <f ca="1">IF(CA2&gt;EOMONTH(Assumptions!$P$9, 0),0,SUM($H$109:CA109))</f>
        <v>890.04991939188881</v>
      </c>
      <c r="CB110" s="35">
        <f ca="1">IF(CB2&gt;EOMONTH(Assumptions!$P$9, 0),0,SUM($H$109:CB109))</f>
        <v>930.49462493674673</v>
      </c>
      <c r="CC110" s="35">
        <f ca="1">IF(CC2&gt;EOMONTH(Assumptions!$P$9, 0),0,SUM($H$109:CC109))</f>
        <v>974.99278922665439</v>
      </c>
      <c r="CD110" s="35">
        <f ca="1">IF(CD2&gt;EOMONTH(Assumptions!$P$9, 0),0,SUM($H$109:CD109))</f>
        <v>1017.9479103440159</v>
      </c>
      <c r="CE110" s="35">
        <f ca="1">IF(CE2&gt;EOMONTH(Assumptions!$P$9, 0),0,SUM($H$109:CE109))</f>
        <v>1062.1474603017507</v>
      </c>
      <c r="CF110" s="35">
        <f ca="1">IF(CF2&gt;EOMONTH(Assumptions!$P$9, 0),0,SUM($H$109:CF109))</f>
        <v>1104.8212377650091</v>
      </c>
      <c r="CG110" s="35">
        <f ca="1">IF(CG2&gt;EOMONTH(Assumptions!$P$9, 0),0,SUM($H$109:CG109))</f>
        <v>1148.7329258536893</v>
      </c>
      <c r="CH110" s="35">
        <f ca="1">IF(CH2&gt;EOMONTH(Assumptions!$P$9, 0),0,SUM($H$109:CH109))</f>
        <v>1192.5016498035052</v>
      </c>
      <c r="CI110" s="35">
        <f ca="1">IF(CI2&gt;EOMONTH(Assumptions!$P$9, 0),0,SUM($H$109:CI109))</f>
        <v>1234.7582123813199</v>
      </c>
      <c r="CJ110" s="35">
        <f ca="1">IF(CJ2&gt;EOMONTH(Assumptions!$P$9, 0),0,SUM($H$109:CJ109))</f>
        <v>1234.7582123813199</v>
      </c>
      <c r="CK110" s="35">
        <f ca="1">IF(CK2&gt;EOMONTH(Assumptions!$P$9, 0),0,SUM($H$109:CK109))</f>
        <v>1276.7792371422279</v>
      </c>
      <c r="CL110" s="35">
        <f ca="1">IF(CL2&gt;EOMONTH(Assumptions!$P$9, 0),0,SUM($H$109:CL109))</f>
        <v>1320.0211336058574</v>
      </c>
      <c r="CM110" s="35">
        <f ca="1">IF(CM2&gt;EOMONTH(Assumptions!$P$9, 0),0,SUM($H$109:CM109))</f>
        <v>1363.122441070459</v>
      </c>
      <c r="CN110" s="35">
        <f ca="1">IF(CN2&gt;EOMONTH(Assumptions!$P$9, 0),0,SUM($H$109:CN109))</f>
        <v>1402.0322706785205</v>
      </c>
      <c r="CO110" s="35">
        <f ca="1">IF(CO2&gt;EOMONTH(Assumptions!$P$9, 0),0,SUM($H$109:CO109))</f>
        <v>1444.8621561537241</v>
      </c>
      <c r="CP110" s="35">
        <f ca="1">IF(CP2&gt;EOMONTH(Assumptions!$P$9, 0),0,SUM($H$109:CP109))</f>
        <v>1486.2024988884257</v>
      </c>
      <c r="CQ110" s="35">
        <f ca="1">IF(CQ2&gt;EOMONTH(Assumptions!$P$9, 0),0,SUM($H$109:CQ109))</f>
        <v>1528.7474566738601</v>
      </c>
      <c r="CR110" s="35">
        <f ca="1">IF(CR2&gt;EOMONTH(Assumptions!$P$9, 0),0,SUM($H$109:CR109))</f>
        <v>1569.8196294503282</v>
      </c>
      <c r="CS110" s="35">
        <f ca="1">IF(CS2&gt;EOMONTH(Assumptions!$P$9, 0),0,SUM($H$109:CS109))</f>
        <v>1612.0899133687203</v>
      </c>
      <c r="CT110" s="35">
        <f ca="1">IF(CT2&gt;EOMONTH(Assumptions!$P$9, 0),0,SUM($H$109:CT109))</f>
        <v>1654.2237107793546</v>
      </c>
      <c r="CU110" s="35">
        <f ca="1">IF(CU2&gt;EOMONTH(Assumptions!$P$9, 0),0,SUM($H$109:CU109))</f>
        <v>1694.8978452510669</v>
      </c>
      <c r="CV110" s="35">
        <f ca="1">IF(CV2&gt;EOMONTH(Assumptions!$P$9, 0),0,SUM($H$109:CV109))</f>
        <v>1694.8978452510669</v>
      </c>
      <c r="CW110" s="35">
        <f ca="1">IF(CW2&gt;EOMONTH(Assumptions!$P$9, 0),0,SUM($H$109:CW109))</f>
        <v>1735.348852502899</v>
      </c>
      <c r="CX110" s="35">
        <f ca="1">IF(CX2&gt;EOMONTH(Assumptions!$P$9, 0),0,SUM($H$109:CX109))</f>
        <v>1776.9809879119357</v>
      </c>
      <c r="CY110" s="35">
        <f ca="1">IF(CY2&gt;EOMONTH(Assumptions!$P$9, 0),0,SUM($H$109:CY109))</f>
        <v>1818.4786457855994</v>
      </c>
      <c r="CZ110" s="35">
        <f ca="1">IF(CZ2&gt;EOMONTH(Assumptions!$P$9, 0),0,SUM($H$109:CZ109))</f>
        <v>1855.9278799716687</v>
      </c>
      <c r="DA110" s="35">
        <f ca="1">IF(DA2&gt;EOMONTH(Assumptions!$P$9, 0),0,SUM($H$109:DA109))</f>
        <v>1897.1659567019783</v>
      </c>
      <c r="DB110" s="35">
        <f ca="1">IF(DB2&gt;EOMONTH(Assumptions!$P$9, 0),0,SUM($H$109:DB109))</f>
        <v>1936.9660735827551</v>
      </c>
      <c r="DC110" s="35">
        <f ca="1">IF(DC2&gt;EOMONTH(Assumptions!$P$9, 0),0,SUM($H$109:DC109))</f>
        <v>1977.9311444032298</v>
      </c>
      <c r="DD110" s="35">
        <f ca="1">IF(DD2&gt;EOMONTH(Assumptions!$P$9, 0),0,SUM($H$109:DD109))</f>
        <v>2017.4745390633379</v>
      </c>
      <c r="DE110" s="35">
        <f ca="1">IF(DE2&gt;EOMONTH(Assumptions!$P$9, 0),0,SUM($H$109:DE109))</f>
        <v>2058.1764235385922</v>
      </c>
      <c r="DF110" s="35">
        <f ca="1">IF(DF2&gt;EOMONTH(Assumptions!$P$9, 0),0,SUM($H$109:DF109))</f>
        <v>2098.7474707094439</v>
      </c>
      <c r="DG110" s="35">
        <f ca="1">IF(DG2&gt;EOMONTH(Assumptions!$P$9, 0),0,SUM($H$109:DG109))</f>
        <v>2137.9095244235436</v>
      </c>
      <c r="DH110" s="35">
        <f ca="1">IF(DH2&gt;EOMONTH(Assumptions!$P$9, 0),0,SUM($H$109:DH109))</f>
        <v>2137.9095244235436</v>
      </c>
      <c r="DI110" s="35">
        <f ca="1">IF(DI2&gt;EOMONTH(Assumptions!$P$9, 0),0,SUM($H$109:DI109))</f>
        <v>2176.8592787618545</v>
      </c>
      <c r="DJ110" s="35">
        <f ca="1">IF(DJ2&gt;EOMONTH(Assumptions!$P$9, 0),0,SUM($H$109:DJ109))</f>
        <v>2216.9506550133151</v>
      </c>
      <c r="DK110" s="35">
        <f ca="1">IF(DK2&gt;EOMONTH(Assumptions!$P$9, 0),0,SUM($H$109:DK109))</f>
        <v>2256.9129051587042</v>
      </c>
      <c r="DL110" s="35">
        <f ca="1">IF(DL2&gt;EOMONTH(Assumptions!$P$9, 0),0,SUM($H$109:DL109))</f>
        <v>2294.2659878225891</v>
      </c>
      <c r="DM110" s="35">
        <f ca="1">IF(DM2&gt;EOMONTH(Assumptions!$P$9, 0),0,SUM($H$109:DM109))</f>
        <v>2334.0177814461586</v>
      </c>
      <c r="DN110" s="35">
        <f ca="1">IF(DN2&gt;EOMONTH(Assumptions!$P$9, 0),0,SUM($H$109:DN109))</f>
        <v>2372.3839096219403</v>
      </c>
      <c r="DO110" s="35">
        <f ca="1">IF(DO2&gt;EOMONTH(Assumptions!$P$9, 0),0,SUM($H$109:DO109))</f>
        <v>2411.8770079371698</v>
      </c>
      <c r="DP110" s="35">
        <f ca="1">IF(DP2&gt;EOMONTH(Assumptions!$P$9, 0),0,SUM($H$109:DP109))</f>
        <v>2449.9964847696792</v>
      </c>
      <c r="DQ110" s="35">
        <f ca="1">IF(DQ2&gt;EOMONTH(Assumptions!$P$9, 0),0,SUM($H$109:DQ109))</f>
        <v>2489.2365279992482</v>
      </c>
      <c r="DR110" s="35">
        <f ca="1">IF(DR2&gt;EOMONTH(Assumptions!$P$9, 0),0,SUM($H$109:DR109))</f>
        <v>2528.350722510344</v>
      </c>
      <c r="DS110" s="35">
        <f ca="1">IF(DS2&gt;EOMONTH(Assumptions!$P$9, 0),0,SUM($H$109:DS109))</f>
        <v>2566.103578546702</v>
      </c>
      <c r="DT110" s="35">
        <f ca="1">IF(DT2&gt;EOMONTH(Assumptions!$P$9, 0),0,SUM($H$109:DT109))</f>
        <v>2566.103578546702</v>
      </c>
      <c r="DU110" s="35">
        <f ca="1">IF(DU2&gt;EOMONTH(Assumptions!$P$9, 0),0,SUM($H$109:DU109))</f>
        <v>2603.6537011669602</v>
      </c>
      <c r="DV110" s="35">
        <f ca="1">IF(DV2&gt;EOMONTH(Assumptions!$P$9, 0),0,SUM($H$109:DV109))</f>
        <v>2642.3076852426443</v>
      </c>
      <c r="DW110" s="35">
        <f ca="1">IF(DW2&gt;EOMONTH(Assumptions!$P$9, 0),0,SUM($H$109:DW109))</f>
        <v>2680.8372889509387</v>
      </c>
      <c r="DX110" s="35">
        <f ca="1">IF(DX2&gt;EOMONTH(Assumptions!$P$9, 0),0,SUM($H$109:DX109))</f>
        <v>2715.5508146069478</v>
      </c>
      <c r="DY110" s="35">
        <f ca="1">IF(DY2&gt;EOMONTH(Assumptions!$P$9, 0),0,SUM($H$109:DY109))</f>
        <v>2753.7976654764334</v>
      </c>
      <c r="DZ110" s="35">
        <f ca="1">IF(DZ2&gt;EOMONTH(Assumptions!$P$9, 0),0,SUM($H$109:DZ109))</f>
        <v>2790.7047010510969</v>
      </c>
      <c r="EA110" s="35">
        <f ca="1">IF(EA2&gt;EOMONTH(Assumptions!$P$9, 0),0,SUM($H$109:EA109))</f>
        <v>2828.6983456082107</v>
      </c>
      <c r="EB110" s="35">
        <f ca="1">IF(EB2&gt;EOMONTH(Assumptions!$P$9, 0),0,SUM($H$109:EB109))</f>
        <v>2865.3676035491067</v>
      </c>
      <c r="EC110" s="35">
        <f ca="1">IF(EC2&gt;EOMONTH(Assumptions!$P$9, 0),0,SUM($H$109:EC109))</f>
        <v>2903.1171403358017</v>
      </c>
      <c r="ED110" s="35">
        <f ca="1">IF(ED2&gt;EOMONTH(Assumptions!$P$9, 0),0,SUM($H$109:ED109))</f>
        <v>2940.7452389795835</v>
      </c>
      <c r="EE110" s="35">
        <f ca="1">IF(EE2&gt;EOMONTH(Assumptions!$P$9, 0),0,SUM($H$109:EE109))</f>
        <v>2977.0608707496394</v>
      </c>
      <c r="EF110" s="35">
        <f ca="1">IF(EF2&gt;EOMONTH(Assumptions!$P$9, 0),0,SUM($H$109:EF109))</f>
        <v>2977.0608707496394</v>
      </c>
      <c r="EG110" s="35">
        <f ca="1">IF(EG2&gt;EOMONTH(Assumptions!$P$9, 0),0,SUM($H$109:EG109))</f>
        <v>3013.1822295582747</v>
      </c>
      <c r="EH110" s="35">
        <f ca="1">IF(EH2&gt;EOMONTH(Assumptions!$P$9, 0),0,SUM($H$109:EH109))</f>
        <v>3050.3673553771105</v>
      </c>
      <c r="EI110" s="35">
        <f ca="1">IF(EI2&gt;EOMONTH(Assumptions!$P$9, 0),0,SUM($H$109:EI109))</f>
        <v>3087.4323123334088</v>
      </c>
      <c r="EJ110" s="35">
        <f ca="1">IF(EJ2&gt;EOMONTH(Assumptions!$P$9, 0),0,SUM($H$109:EJ109))</f>
        <v>3120.8562681989542</v>
      </c>
      <c r="EK110" s="35">
        <f ca="1">IF(EK2&gt;EOMONTH(Assumptions!$P$9, 0),0,SUM($H$109:EK109))</f>
        <v>3157.689342881084</v>
      </c>
      <c r="EL110" s="35">
        <f ca="1">IF(EL2&gt;EOMONTH(Assumptions!$P$9, 0),0,SUM($H$109:EL109))</f>
        <v>6021.0506029654425</v>
      </c>
      <c r="EM110" s="35">
        <f ca="1">IF(EM2&gt;EOMONTH(Assumptions!$P$9, 0),0,SUM($H$109:EM109))</f>
        <v>0</v>
      </c>
      <c r="EN110" s="35">
        <f ca="1">IF(EN2&gt;EOMONTH(Assumptions!$P$9, 0),0,SUM($H$109:EN109))</f>
        <v>0</v>
      </c>
      <c r="EO110" s="35">
        <f ca="1">IF(EO2&gt;EOMONTH(Assumptions!$P$9, 0),0,SUM($H$109:EO109))</f>
        <v>0</v>
      </c>
      <c r="EP110" s="35">
        <f ca="1">IF(EP2&gt;EOMONTH(Assumptions!$P$9, 0),0,SUM($H$109:EP109))</f>
        <v>0</v>
      </c>
      <c r="EQ110" s="35">
        <f ca="1">IF(EQ2&gt;EOMONTH(Assumptions!$P$9, 0),0,SUM($H$109:EQ109))</f>
        <v>0</v>
      </c>
      <c r="ER110" s="35">
        <f ca="1">IF(ER2&gt;EOMONTH(Assumptions!$P$9, 0),0,SUM($H$109:ER109))</f>
        <v>0</v>
      </c>
      <c r="ES110" s="35">
        <f ca="1">IF(ES2&gt;EOMONTH(Assumptions!$P$9, 0),0,SUM($H$109:ES109))</f>
        <v>0</v>
      </c>
      <c r="ET110" s="35">
        <f ca="1">IF(ET2&gt;EOMONTH(Assumptions!$P$9, 0),0,SUM($H$109:ET109))</f>
        <v>0</v>
      </c>
      <c r="EU110" s="35">
        <f ca="1">IF(EU2&gt;EOMONTH(Assumptions!$P$9, 0),0,SUM($H$109:EU109))</f>
        <v>0</v>
      </c>
      <c r="EV110" s="35">
        <f ca="1">IF(EV2&gt;EOMONTH(Assumptions!$P$9, 0),0,SUM($H$109:EV109))</f>
        <v>0</v>
      </c>
      <c r="EW110" s="35">
        <f ca="1">IF(EW2&gt;EOMONTH(Assumptions!$P$9, 0),0,SUM($H$109:EW109))</f>
        <v>0</v>
      </c>
      <c r="EX110" s="35">
        <f ca="1">IF(EX2&gt;EOMONTH(Assumptions!$P$9, 0),0,SUM($H$109:EX109))</f>
        <v>0</v>
      </c>
      <c r="EY110" s="35">
        <f ca="1">IF(EY2&gt;EOMONTH(Assumptions!$P$9, 0),0,SUM($H$109:EY109))</f>
        <v>0</v>
      </c>
      <c r="EZ110" s="35">
        <f ca="1">IF(EZ2&gt;EOMONTH(Assumptions!$P$9, 0),0,SUM($H$109:EZ109))</f>
        <v>0</v>
      </c>
      <c r="FA110" s="35">
        <f ca="1">IF(FA2&gt;EOMONTH(Assumptions!$P$9, 0),0,SUM($H$109:FA109))</f>
        <v>0</v>
      </c>
      <c r="FB110" s="35">
        <f ca="1">IF(FB2&gt;EOMONTH(Assumptions!$P$9, 0),0,SUM($H$109:FB109))</f>
        <v>0</v>
      </c>
      <c r="FC110" s="35">
        <f ca="1">IF(FC2&gt;EOMONTH(Assumptions!$P$9, 0),0,SUM($H$109:FC109))</f>
        <v>0</v>
      </c>
      <c r="FD110" s="35">
        <f ca="1">IF(FD2&gt;EOMONTH(Assumptions!$P$9, 0),0,SUM($H$109:FD109))</f>
        <v>0</v>
      </c>
      <c r="FE110" s="35">
        <f ca="1">IF(FE2&gt;EOMONTH(Assumptions!$P$9, 0),0,SUM($H$109:FE109))</f>
        <v>0</v>
      </c>
      <c r="FF110" s="35">
        <f ca="1">IF(FF2&gt;EOMONTH(Assumptions!$P$9, 0),0,SUM($H$109:FF109))</f>
        <v>0</v>
      </c>
      <c r="FG110" s="35">
        <f ca="1">IF(FG2&gt;EOMONTH(Assumptions!$P$9, 0),0,SUM($H$109:FG109))</f>
        <v>0</v>
      </c>
      <c r="FH110" s="35">
        <f ca="1">IF(FH2&gt;EOMONTH(Assumptions!$P$9, 0),0,SUM($H$109:FH109))</f>
        <v>0</v>
      </c>
      <c r="FI110" s="35">
        <f ca="1">IF(FI2&gt;EOMONTH(Assumptions!$P$9, 0),0,SUM($H$109:FI109))</f>
        <v>0</v>
      </c>
      <c r="FJ110" s="35">
        <f ca="1">IF(FJ2&gt;EOMONTH(Assumptions!$P$9, 0),0,SUM($H$109:FJ109))</f>
        <v>0</v>
      </c>
      <c r="FK110" s="35">
        <f ca="1">IF(FK2&gt;EOMONTH(Assumptions!$P$9, 0),0,SUM($H$109:FK109))</f>
        <v>0</v>
      </c>
      <c r="FL110" s="35">
        <f ca="1">IF(FL2&gt;EOMONTH(Assumptions!$P$9, 0),0,SUM($H$109:FL109))</f>
        <v>0</v>
      </c>
      <c r="FM110" s="35">
        <f ca="1">IF(FM2&gt;EOMONTH(Assumptions!$P$9, 0),0,SUM($H$109:FM109))</f>
        <v>0</v>
      </c>
      <c r="FN110" s="35">
        <f ca="1">IF(FN2&gt;EOMONTH(Assumptions!$P$9, 0),0,SUM($H$109:FN109))</f>
        <v>0</v>
      </c>
      <c r="FO110" s="35">
        <f ca="1">IF(FO2&gt;EOMONTH(Assumptions!$P$9, 0),0,SUM($H$109:FO109))</f>
        <v>0</v>
      </c>
      <c r="FP110" s="35">
        <f ca="1">IF(FP2&gt;EOMONTH(Assumptions!$P$9, 0),0,SUM($H$109:FP109))</f>
        <v>0</v>
      </c>
      <c r="FQ110" s="35">
        <f ca="1">IF(FQ2&gt;EOMONTH(Assumptions!$P$9, 0),0,SUM($H$109:FQ109))</f>
        <v>0</v>
      </c>
      <c r="FR110" s="35">
        <f ca="1">IF(FR2&gt;EOMONTH(Assumptions!$P$9, 0),0,SUM($H$109:FR109))</f>
        <v>0</v>
      </c>
      <c r="FS110" s="35">
        <f ca="1">IF(FS2&gt;EOMONTH(Assumptions!$P$9, 0),0,SUM($H$109:FS109))</f>
        <v>0</v>
      </c>
      <c r="FT110" s="35">
        <f ca="1">IF(FT2&gt;EOMONTH(Assumptions!$P$9, 0),0,SUM($H$109:FT109))</f>
        <v>0</v>
      </c>
      <c r="FU110" s="35">
        <f ca="1">IF(FU2&gt;EOMONTH(Assumptions!$P$9, 0),0,SUM($H$109:FU109))</f>
        <v>0</v>
      </c>
      <c r="FV110" s="35">
        <f ca="1">IF(FV2&gt;EOMONTH(Assumptions!$P$9, 0),0,SUM($H$109:FV109))</f>
        <v>0</v>
      </c>
      <c r="FW110" s="35">
        <f ca="1">IF(FW2&gt;EOMONTH(Assumptions!$P$9, 0),0,SUM($H$109:FW109))</f>
        <v>0</v>
      </c>
      <c r="FX110" s="35">
        <f ca="1">IF(FX2&gt;EOMONTH(Assumptions!$P$9, 0),0,SUM($H$109:FX109))</f>
        <v>0</v>
      </c>
      <c r="FY110" s="35">
        <f ca="1">IF(FY2&gt;EOMONTH(Assumptions!$P$9, 0),0,SUM($H$109:FY109))</f>
        <v>0</v>
      </c>
      <c r="FZ110" s="35">
        <f ca="1">IF(FZ2&gt;EOMONTH(Assumptions!$P$9, 0),0,SUM($H$109:FZ109))</f>
        <v>0</v>
      </c>
      <c r="GA110" s="35">
        <f ca="1">IF(GA2&gt;EOMONTH(Assumptions!$P$9, 0),0,SUM($H$109:GA109))</f>
        <v>0</v>
      </c>
      <c r="GB110" s="35">
        <f ca="1">IF(GB2&gt;EOMONTH(Assumptions!$P$9, 0),0,SUM($H$109:GB109))</f>
        <v>0</v>
      </c>
      <c r="GC110" s="35">
        <f ca="1">IF(GC2&gt;EOMONTH(Assumptions!$P$9, 0),0,SUM($H$109:GC109))</f>
        <v>0</v>
      </c>
      <c r="GD110" s="35">
        <f ca="1">IF(GD2&gt;EOMONTH(Assumptions!$P$9, 0),0,SUM($H$109:GD109))</f>
        <v>0</v>
      </c>
      <c r="GE110" s="35">
        <f ca="1">IF(GE2&gt;EOMONTH(Assumptions!$P$9, 0),0,SUM($H$109:GE109))</f>
        <v>0</v>
      </c>
    </row>
    <row r="111" spans="4:187" x14ac:dyDescent="0.45">
      <c r="D111" s="2" t="s">
        <v>136</v>
      </c>
      <c r="H111" s="35">
        <f ca="1">IF(AND(H110&gt;0,G110&lt;0), 1, 0)</f>
        <v>0</v>
      </c>
      <c r="I111" s="35">
        <f t="shared" ref="I111:BT111" ca="1" si="162">IF(AND(I110&gt;0,H110&lt;0), 1, 0)</f>
        <v>0</v>
      </c>
      <c r="J111" s="35">
        <f t="shared" ca="1" si="162"/>
        <v>0</v>
      </c>
      <c r="K111" s="35">
        <f t="shared" ca="1" si="162"/>
        <v>0</v>
      </c>
      <c r="L111" s="35">
        <f t="shared" ca="1" si="162"/>
        <v>0</v>
      </c>
      <c r="M111" s="35">
        <f t="shared" ca="1" si="162"/>
        <v>0</v>
      </c>
      <c r="N111" s="35">
        <f t="shared" ca="1" si="162"/>
        <v>0</v>
      </c>
      <c r="O111" s="35">
        <f t="shared" ca="1" si="162"/>
        <v>0</v>
      </c>
      <c r="P111" s="35">
        <f t="shared" ca="1" si="162"/>
        <v>0</v>
      </c>
      <c r="Q111" s="35">
        <f t="shared" ca="1" si="162"/>
        <v>0</v>
      </c>
      <c r="R111" s="35">
        <f t="shared" ca="1" si="162"/>
        <v>0</v>
      </c>
      <c r="S111" s="35">
        <f t="shared" ca="1" si="162"/>
        <v>0</v>
      </c>
      <c r="T111" s="35">
        <f t="shared" ca="1" si="162"/>
        <v>0</v>
      </c>
      <c r="U111" s="35">
        <f t="shared" ca="1" si="162"/>
        <v>0</v>
      </c>
      <c r="V111" s="35">
        <f t="shared" ca="1" si="162"/>
        <v>0</v>
      </c>
      <c r="W111" s="35">
        <f t="shared" ca="1" si="162"/>
        <v>0</v>
      </c>
      <c r="X111" s="35">
        <f t="shared" ca="1" si="162"/>
        <v>0</v>
      </c>
      <c r="Y111" s="35">
        <f t="shared" ca="1" si="162"/>
        <v>0</v>
      </c>
      <c r="Z111" s="35">
        <f t="shared" ca="1" si="162"/>
        <v>0</v>
      </c>
      <c r="AA111" s="35">
        <f t="shared" ca="1" si="162"/>
        <v>0</v>
      </c>
      <c r="AB111" s="35">
        <f t="shared" ca="1" si="162"/>
        <v>0</v>
      </c>
      <c r="AC111" s="35">
        <f t="shared" ca="1" si="162"/>
        <v>0</v>
      </c>
      <c r="AD111" s="35">
        <f t="shared" ca="1" si="162"/>
        <v>0</v>
      </c>
      <c r="AE111" s="35">
        <f t="shared" ca="1" si="162"/>
        <v>0</v>
      </c>
      <c r="AF111" s="35">
        <f t="shared" ca="1" si="162"/>
        <v>0</v>
      </c>
      <c r="AG111" s="35">
        <f t="shared" ca="1" si="162"/>
        <v>0</v>
      </c>
      <c r="AH111" s="35">
        <f t="shared" ca="1" si="162"/>
        <v>0</v>
      </c>
      <c r="AI111" s="35">
        <f t="shared" ca="1" si="162"/>
        <v>0</v>
      </c>
      <c r="AJ111" s="35">
        <f t="shared" ca="1" si="162"/>
        <v>0</v>
      </c>
      <c r="AK111" s="35">
        <f t="shared" ca="1" si="162"/>
        <v>0</v>
      </c>
      <c r="AL111" s="35">
        <f t="shared" ca="1" si="162"/>
        <v>0</v>
      </c>
      <c r="AM111" s="35">
        <f t="shared" ca="1" si="162"/>
        <v>0</v>
      </c>
      <c r="AN111" s="35">
        <f t="shared" ca="1" si="162"/>
        <v>0</v>
      </c>
      <c r="AO111" s="35">
        <f t="shared" ca="1" si="162"/>
        <v>0</v>
      </c>
      <c r="AP111" s="35">
        <f t="shared" ca="1" si="162"/>
        <v>0</v>
      </c>
      <c r="AQ111" s="35">
        <f t="shared" ca="1" si="162"/>
        <v>0</v>
      </c>
      <c r="AR111" s="35">
        <f t="shared" ca="1" si="162"/>
        <v>0</v>
      </c>
      <c r="AS111" s="35">
        <f t="shared" ca="1" si="162"/>
        <v>0</v>
      </c>
      <c r="AT111" s="35">
        <f t="shared" ca="1" si="162"/>
        <v>0</v>
      </c>
      <c r="AU111" s="35">
        <f t="shared" ca="1" si="162"/>
        <v>0</v>
      </c>
      <c r="AV111" s="35">
        <f t="shared" ca="1" si="162"/>
        <v>0</v>
      </c>
      <c r="AW111" s="35">
        <f t="shared" ca="1" si="162"/>
        <v>0</v>
      </c>
      <c r="AX111" s="35">
        <f t="shared" ca="1" si="162"/>
        <v>0</v>
      </c>
      <c r="AY111" s="35">
        <f t="shared" ca="1" si="162"/>
        <v>1</v>
      </c>
      <c r="AZ111" s="35">
        <f t="shared" ca="1" si="162"/>
        <v>0</v>
      </c>
      <c r="BA111" s="35">
        <f t="shared" ca="1" si="162"/>
        <v>0</v>
      </c>
      <c r="BB111" s="35">
        <f t="shared" ca="1" si="162"/>
        <v>0</v>
      </c>
      <c r="BC111" s="35">
        <f t="shared" ca="1" si="162"/>
        <v>0</v>
      </c>
      <c r="BD111" s="35">
        <f t="shared" ca="1" si="162"/>
        <v>0</v>
      </c>
      <c r="BE111" s="35">
        <f t="shared" ca="1" si="162"/>
        <v>0</v>
      </c>
      <c r="BF111" s="35">
        <f t="shared" ca="1" si="162"/>
        <v>0</v>
      </c>
      <c r="BG111" s="35">
        <f t="shared" ca="1" si="162"/>
        <v>0</v>
      </c>
      <c r="BH111" s="35">
        <f t="shared" ca="1" si="162"/>
        <v>0</v>
      </c>
      <c r="BI111" s="35">
        <f t="shared" ca="1" si="162"/>
        <v>0</v>
      </c>
      <c r="BJ111" s="35">
        <f t="shared" ca="1" si="162"/>
        <v>0</v>
      </c>
      <c r="BK111" s="35">
        <f t="shared" ca="1" si="162"/>
        <v>0</v>
      </c>
      <c r="BL111" s="35">
        <f t="shared" ca="1" si="162"/>
        <v>0</v>
      </c>
      <c r="BM111" s="35">
        <f t="shared" ca="1" si="162"/>
        <v>0</v>
      </c>
      <c r="BN111" s="35">
        <f t="shared" ca="1" si="162"/>
        <v>0</v>
      </c>
      <c r="BO111" s="35">
        <f t="shared" ca="1" si="162"/>
        <v>0</v>
      </c>
      <c r="BP111" s="35">
        <f t="shared" ca="1" si="162"/>
        <v>0</v>
      </c>
      <c r="BQ111" s="35">
        <f t="shared" ca="1" si="162"/>
        <v>0</v>
      </c>
      <c r="BR111" s="35">
        <f t="shared" ca="1" si="162"/>
        <v>0</v>
      </c>
      <c r="BS111" s="35">
        <f t="shared" ca="1" si="162"/>
        <v>0</v>
      </c>
      <c r="BT111" s="35">
        <f t="shared" ca="1" si="162"/>
        <v>0</v>
      </c>
      <c r="BU111" s="35">
        <f t="shared" ref="BU111:EF111" ca="1" si="163">IF(AND(BU110&gt;0,BT110&lt;0), 1, 0)</f>
        <v>0</v>
      </c>
      <c r="BV111" s="35">
        <f t="shared" ca="1" si="163"/>
        <v>0</v>
      </c>
      <c r="BW111" s="35">
        <f t="shared" ca="1" si="163"/>
        <v>0</v>
      </c>
      <c r="BX111" s="35">
        <f t="shared" ca="1" si="163"/>
        <v>0</v>
      </c>
      <c r="BY111" s="35">
        <f t="shared" ca="1" si="163"/>
        <v>0</v>
      </c>
      <c r="BZ111" s="35">
        <f t="shared" ca="1" si="163"/>
        <v>0</v>
      </c>
      <c r="CA111" s="35">
        <f t="shared" ca="1" si="163"/>
        <v>0</v>
      </c>
      <c r="CB111" s="35">
        <f t="shared" ca="1" si="163"/>
        <v>0</v>
      </c>
      <c r="CC111" s="35">
        <f t="shared" ca="1" si="163"/>
        <v>0</v>
      </c>
      <c r="CD111" s="35">
        <f t="shared" ca="1" si="163"/>
        <v>0</v>
      </c>
      <c r="CE111" s="35">
        <f t="shared" ca="1" si="163"/>
        <v>0</v>
      </c>
      <c r="CF111" s="35">
        <f t="shared" ca="1" si="163"/>
        <v>0</v>
      </c>
      <c r="CG111" s="35">
        <f t="shared" ca="1" si="163"/>
        <v>0</v>
      </c>
      <c r="CH111" s="35">
        <f t="shared" ca="1" si="163"/>
        <v>0</v>
      </c>
      <c r="CI111" s="35">
        <f t="shared" ca="1" si="163"/>
        <v>0</v>
      </c>
      <c r="CJ111" s="35">
        <f t="shared" ca="1" si="163"/>
        <v>0</v>
      </c>
      <c r="CK111" s="35">
        <f t="shared" ca="1" si="163"/>
        <v>0</v>
      </c>
      <c r="CL111" s="35">
        <f t="shared" ca="1" si="163"/>
        <v>0</v>
      </c>
      <c r="CM111" s="35">
        <f t="shared" ca="1" si="163"/>
        <v>0</v>
      </c>
      <c r="CN111" s="35">
        <f t="shared" ca="1" si="163"/>
        <v>0</v>
      </c>
      <c r="CO111" s="35">
        <f t="shared" ca="1" si="163"/>
        <v>0</v>
      </c>
      <c r="CP111" s="35">
        <f t="shared" ca="1" si="163"/>
        <v>0</v>
      </c>
      <c r="CQ111" s="35">
        <f t="shared" ca="1" si="163"/>
        <v>0</v>
      </c>
      <c r="CR111" s="35">
        <f t="shared" ca="1" si="163"/>
        <v>0</v>
      </c>
      <c r="CS111" s="35">
        <f t="shared" ca="1" si="163"/>
        <v>0</v>
      </c>
      <c r="CT111" s="35">
        <f t="shared" ca="1" si="163"/>
        <v>0</v>
      </c>
      <c r="CU111" s="35">
        <f t="shared" ca="1" si="163"/>
        <v>0</v>
      </c>
      <c r="CV111" s="35">
        <f t="shared" ca="1" si="163"/>
        <v>0</v>
      </c>
      <c r="CW111" s="35">
        <f t="shared" ca="1" si="163"/>
        <v>0</v>
      </c>
      <c r="CX111" s="35">
        <f t="shared" ca="1" si="163"/>
        <v>0</v>
      </c>
      <c r="CY111" s="35">
        <f t="shared" ca="1" si="163"/>
        <v>0</v>
      </c>
      <c r="CZ111" s="35">
        <f t="shared" ca="1" si="163"/>
        <v>0</v>
      </c>
      <c r="DA111" s="35">
        <f t="shared" ca="1" si="163"/>
        <v>0</v>
      </c>
      <c r="DB111" s="35">
        <f t="shared" ca="1" si="163"/>
        <v>0</v>
      </c>
      <c r="DC111" s="35">
        <f t="shared" ca="1" si="163"/>
        <v>0</v>
      </c>
      <c r="DD111" s="35">
        <f t="shared" ca="1" si="163"/>
        <v>0</v>
      </c>
      <c r="DE111" s="35">
        <f t="shared" ca="1" si="163"/>
        <v>0</v>
      </c>
      <c r="DF111" s="35">
        <f t="shared" ca="1" si="163"/>
        <v>0</v>
      </c>
      <c r="DG111" s="35">
        <f t="shared" ca="1" si="163"/>
        <v>0</v>
      </c>
      <c r="DH111" s="35">
        <f t="shared" ca="1" si="163"/>
        <v>0</v>
      </c>
      <c r="DI111" s="35">
        <f t="shared" ca="1" si="163"/>
        <v>0</v>
      </c>
      <c r="DJ111" s="35">
        <f t="shared" ca="1" si="163"/>
        <v>0</v>
      </c>
      <c r="DK111" s="35">
        <f t="shared" ca="1" si="163"/>
        <v>0</v>
      </c>
      <c r="DL111" s="35">
        <f t="shared" ca="1" si="163"/>
        <v>0</v>
      </c>
      <c r="DM111" s="35">
        <f t="shared" ca="1" si="163"/>
        <v>0</v>
      </c>
      <c r="DN111" s="35">
        <f t="shared" ca="1" si="163"/>
        <v>0</v>
      </c>
      <c r="DO111" s="35">
        <f t="shared" ca="1" si="163"/>
        <v>0</v>
      </c>
      <c r="DP111" s="35">
        <f t="shared" ca="1" si="163"/>
        <v>0</v>
      </c>
      <c r="DQ111" s="35">
        <f t="shared" ca="1" si="163"/>
        <v>0</v>
      </c>
      <c r="DR111" s="35">
        <f t="shared" ca="1" si="163"/>
        <v>0</v>
      </c>
      <c r="DS111" s="35">
        <f t="shared" ca="1" si="163"/>
        <v>0</v>
      </c>
      <c r="DT111" s="35">
        <f t="shared" ca="1" si="163"/>
        <v>0</v>
      </c>
      <c r="DU111" s="35">
        <f t="shared" ca="1" si="163"/>
        <v>0</v>
      </c>
      <c r="DV111" s="35">
        <f t="shared" ca="1" si="163"/>
        <v>0</v>
      </c>
      <c r="DW111" s="35">
        <f t="shared" ca="1" si="163"/>
        <v>0</v>
      </c>
      <c r="DX111" s="35">
        <f t="shared" ca="1" si="163"/>
        <v>0</v>
      </c>
      <c r="DY111" s="35">
        <f t="shared" ca="1" si="163"/>
        <v>0</v>
      </c>
      <c r="DZ111" s="35">
        <f t="shared" ca="1" si="163"/>
        <v>0</v>
      </c>
      <c r="EA111" s="35">
        <f t="shared" ca="1" si="163"/>
        <v>0</v>
      </c>
      <c r="EB111" s="35">
        <f t="shared" ca="1" si="163"/>
        <v>0</v>
      </c>
      <c r="EC111" s="35">
        <f t="shared" ca="1" si="163"/>
        <v>0</v>
      </c>
      <c r="ED111" s="35">
        <f t="shared" ca="1" si="163"/>
        <v>0</v>
      </c>
      <c r="EE111" s="35">
        <f t="shared" ca="1" si="163"/>
        <v>0</v>
      </c>
      <c r="EF111" s="35">
        <f t="shared" ca="1" si="163"/>
        <v>0</v>
      </c>
      <c r="EG111" s="35">
        <f t="shared" ref="EG111:GE111" ca="1" si="164">IF(AND(EG110&gt;0,EF110&lt;0), 1, 0)</f>
        <v>0</v>
      </c>
      <c r="EH111" s="35">
        <f t="shared" ca="1" si="164"/>
        <v>0</v>
      </c>
      <c r="EI111" s="35">
        <f t="shared" ca="1" si="164"/>
        <v>0</v>
      </c>
      <c r="EJ111" s="35">
        <f t="shared" ca="1" si="164"/>
        <v>0</v>
      </c>
      <c r="EK111" s="35">
        <f t="shared" ca="1" si="164"/>
        <v>0</v>
      </c>
      <c r="EL111" s="35">
        <f t="shared" ca="1" si="164"/>
        <v>0</v>
      </c>
      <c r="EM111" s="35">
        <f t="shared" ca="1" si="164"/>
        <v>0</v>
      </c>
      <c r="EN111" s="35">
        <f t="shared" ca="1" si="164"/>
        <v>0</v>
      </c>
      <c r="EO111" s="35">
        <f t="shared" ca="1" si="164"/>
        <v>0</v>
      </c>
      <c r="EP111" s="35">
        <f t="shared" ca="1" si="164"/>
        <v>0</v>
      </c>
      <c r="EQ111" s="35">
        <f t="shared" ca="1" si="164"/>
        <v>0</v>
      </c>
      <c r="ER111" s="35">
        <f t="shared" ca="1" si="164"/>
        <v>0</v>
      </c>
      <c r="ES111" s="35">
        <f t="shared" ca="1" si="164"/>
        <v>0</v>
      </c>
      <c r="ET111" s="35">
        <f t="shared" ca="1" si="164"/>
        <v>0</v>
      </c>
      <c r="EU111" s="35">
        <f t="shared" ca="1" si="164"/>
        <v>0</v>
      </c>
      <c r="EV111" s="35">
        <f t="shared" ca="1" si="164"/>
        <v>0</v>
      </c>
      <c r="EW111" s="35">
        <f t="shared" ca="1" si="164"/>
        <v>0</v>
      </c>
      <c r="EX111" s="35">
        <f t="shared" ca="1" si="164"/>
        <v>0</v>
      </c>
      <c r="EY111" s="35">
        <f t="shared" ca="1" si="164"/>
        <v>0</v>
      </c>
      <c r="EZ111" s="35">
        <f t="shared" ca="1" si="164"/>
        <v>0</v>
      </c>
      <c r="FA111" s="35">
        <f t="shared" ca="1" si="164"/>
        <v>0</v>
      </c>
      <c r="FB111" s="35">
        <f t="shared" ca="1" si="164"/>
        <v>0</v>
      </c>
      <c r="FC111" s="35">
        <f t="shared" ca="1" si="164"/>
        <v>0</v>
      </c>
      <c r="FD111" s="35">
        <f t="shared" ca="1" si="164"/>
        <v>0</v>
      </c>
      <c r="FE111" s="35">
        <f t="shared" ca="1" si="164"/>
        <v>0</v>
      </c>
      <c r="FF111" s="35">
        <f t="shared" ca="1" si="164"/>
        <v>0</v>
      </c>
      <c r="FG111" s="35">
        <f t="shared" ca="1" si="164"/>
        <v>0</v>
      </c>
      <c r="FH111" s="35">
        <f t="shared" ca="1" si="164"/>
        <v>0</v>
      </c>
      <c r="FI111" s="35">
        <f t="shared" ca="1" si="164"/>
        <v>0</v>
      </c>
      <c r="FJ111" s="35">
        <f t="shared" ca="1" si="164"/>
        <v>0</v>
      </c>
      <c r="FK111" s="35">
        <f t="shared" ca="1" si="164"/>
        <v>0</v>
      </c>
      <c r="FL111" s="35">
        <f t="shared" ca="1" si="164"/>
        <v>0</v>
      </c>
      <c r="FM111" s="35">
        <f t="shared" ca="1" si="164"/>
        <v>0</v>
      </c>
      <c r="FN111" s="35">
        <f t="shared" ca="1" si="164"/>
        <v>0</v>
      </c>
      <c r="FO111" s="35">
        <f t="shared" ca="1" si="164"/>
        <v>0</v>
      </c>
      <c r="FP111" s="35">
        <f t="shared" ca="1" si="164"/>
        <v>0</v>
      </c>
      <c r="FQ111" s="35">
        <f t="shared" ca="1" si="164"/>
        <v>0</v>
      </c>
      <c r="FR111" s="35">
        <f t="shared" ca="1" si="164"/>
        <v>0</v>
      </c>
      <c r="FS111" s="35">
        <f t="shared" ca="1" si="164"/>
        <v>0</v>
      </c>
      <c r="FT111" s="35">
        <f t="shared" ca="1" si="164"/>
        <v>0</v>
      </c>
      <c r="FU111" s="35">
        <f t="shared" ca="1" si="164"/>
        <v>0</v>
      </c>
      <c r="FV111" s="35">
        <f t="shared" ca="1" si="164"/>
        <v>0</v>
      </c>
      <c r="FW111" s="35">
        <f t="shared" ca="1" si="164"/>
        <v>0</v>
      </c>
      <c r="FX111" s="35">
        <f t="shared" ca="1" si="164"/>
        <v>0</v>
      </c>
      <c r="FY111" s="35">
        <f t="shared" ca="1" si="164"/>
        <v>0</v>
      </c>
      <c r="FZ111" s="35">
        <f t="shared" ca="1" si="164"/>
        <v>0</v>
      </c>
      <c r="GA111" s="35">
        <f t="shared" ca="1" si="164"/>
        <v>0</v>
      </c>
      <c r="GB111" s="35">
        <f t="shared" ca="1" si="164"/>
        <v>0</v>
      </c>
      <c r="GC111" s="35">
        <f t="shared" ca="1" si="164"/>
        <v>0</v>
      </c>
      <c r="GD111" s="35">
        <f t="shared" ca="1" si="164"/>
        <v>0</v>
      </c>
      <c r="GE111" s="35">
        <f t="shared" ca="1" si="164"/>
        <v>0</v>
      </c>
    </row>
    <row r="112" spans="4:187" x14ac:dyDescent="0.45">
      <c r="G112" s="59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BZ112" s="35"/>
      <c r="CA112" s="35"/>
      <c r="CB112" s="35"/>
      <c r="CC112" s="35"/>
      <c r="CD112" s="35"/>
      <c r="CE112" s="35"/>
      <c r="CF112" s="35"/>
      <c r="CG112" s="35"/>
      <c r="CH112" s="35"/>
      <c r="CI112" s="35"/>
      <c r="CJ112" s="35"/>
      <c r="CK112" s="35"/>
      <c r="CL112" s="35"/>
      <c r="CM112" s="35"/>
      <c r="CN112" s="35"/>
      <c r="CO112" s="35"/>
      <c r="CP112" s="35"/>
      <c r="CQ112" s="35"/>
      <c r="CR112" s="35"/>
      <c r="CS112" s="35"/>
      <c r="CT112" s="35"/>
      <c r="CU112" s="35"/>
      <c r="CV112" s="35"/>
      <c r="CW112" s="35"/>
      <c r="CX112" s="35"/>
      <c r="CY112" s="35"/>
      <c r="CZ112" s="35"/>
      <c r="DA112" s="35"/>
      <c r="DB112" s="35"/>
      <c r="DC112" s="35"/>
      <c r="DD112" s="35"/>
      <c r="DE112" s="35"/>
      <c r="DF112" s="35"/>
      <c r="DG112" s="35"/>
      <c r="DH112" s="35"/>
      <c r="DI112" s="35"/>
      <c r="DJ112" s="35"/>
      <c r="DK112" s="35"/>
      <c r="DL112" s="35"/>
      <c r="DM112" s="35"/>
      <c r="DN112" s="35"/>
      <c r="DO112" s="35"/>
      <c r="DP112" s="35"/>
      <c r="DQ112" s="35"/>
      <c r="DR112" s="35"/>
      <c r="DS112" s="35"/>
      <c r="DT112" s="35"/>
      <c r="DU112" s="35"/>
      <c r="DV112" s="35"/>
      <c r="DW112" s="35"/>
      <c r="DX112" s="35"/>
      <c r="DY112" s="35"/>
      <c r="DZ112" s="35"/>
      <c r="EA112" s="35"/>
      <c r="EB112" s="35"/>
      <c r="EC112" s="35"/>
      <c r="ED112" s="35"/>
      <c r="EE112" s="35"/>
      <c r="EF112" s="35"/>
      <c r="EG112" s="35"/>
      <c r="EH112" s="35"/>
      <c r="EI112" s="35"/>
      <c r="EJ112" s="35"/>
      <c r="EK112" s="35"/>
      <c r="EL112" s="35"/>
      <c r="EM112" s="35"/>
      <c r="EN112" s="35"/>
      <c r="EO112" s="35"/>
      <c r="EP112" s="35"/>
      <c r="EQ112" s="35"/>
      <c r="ER112" s="35"/>
      <c r="ES112" s="35"/>
      <c r="ET112" s="35"/>
      <c r="EU112" s="35"/>
      <c r="EV112" s="35"/>
      <c r="EW112" s="35"/>
      <c r="EX112" s="35"/>
      <c r="EY112" s="35"/>
      <c r="EZ112" s="35"/>
      <c r="FA112" s="35"/>
      <c r="FB112" s="35"/>
      <c r="FC112" s="35"/>
      <c r="FD112" s="35"/>
      <c r="FE112" s="35"/>
      <c r="FF112" s="35"/>
      <c r="FG112" s="35"/>
      <c r="FH112" s="35"/>
      <c r="FI112" s="35"/>
      <c r="FJ112" s="35"/>
      <c r="FK112" s="35"/>
      <c r="FL112" s="35"/>
      <c r="FM112" s="35"/>
      <c r="FN112" s="35"/>
      <c r="FO112" s="35"/>
      <c r="FP112" s="35"/>
      <c r="FQ112" s="35"/>
      <c r="FR112" s="35"/>
      <c r="FS112" s="35"/>
      <c r="FT112" s="35"/>
      <c r="FU112" s="35"/>
      <c r="FV112" s="35"/>
      <c r="FW112" s="35"/>
      <c r="FX112" s="35"/>
      <c r="FY112" s="35"/>
      <c r="FZ112" s="35"/>
      <c r="GA112" s="35"/>
      <c r="GB112" s="35"/>
      <c r="GC112" s="35"/>
      <c r="GD112" s="35"/>
      <c r="GE112" s="35"/>
    </row>
    <row r="113" spans="1:187" x14ac:dyDescent="0.45">
      <c r="D113" s="55" t="s">
        <v>137</v>
      </c>
      <c r="E113" s="55"/>
      <c r="F113" s="25">
        <f ca="1">INDEX('Monthly Model'!$H$113:$GE$113, 1,MATCH(EOMONTH(Assumptions!$P$9, 0), $H$2:$GE$2, 0))</f>
        <v>0.27683718800544743</v>
      </c>
      <c r="G113" s="55"/>
      <c r="H113" s="62" t="str">
        <f ca="1">IF(H2&gt;EOMONTH(Assumptions!$P$9, 0),0,IFERROR(XIRR(OFFSET(INDEX($H$109:$GE$109,1,MATCH(EOMONTH(Assumptions!$P$23,0),'Monthly Model'!$H$2:$GE$2,0)),0,0,1,COUNTA($H$109:H109)-MATCH(EOMONTH(Assumptions!$P$23,0),'Monthly Model'!$H$2:$GE$2,0)+1),OFFSET(INDEX('Monthly Model'!$H$2:$GE$2,1,MATCH(EOMONTH(Assumptions!$P$23,0),'Monthly Model'!$H$2:$GE$2,0)),0,0,1,COUNTA($H$109:H109)-MATCH(EOMONTH(Assumptions!$P$23,0),'Monthly Model'!$H$2:$GE$2,0)+1)), "-"))</f>
        <v>-</v>
      </c>
      <c r="I113" s="62" t="str">
        <f ca="1">IF(I2&gt;EOMONTH(Assumptions!$P$9, 0),0,IFERROR(XIRR(OFFSET(INDEX($H$109:$GE$109,1,MATCH(EOMONTH(Assumptions!$P$23,0),'Monthly Model'!$H$2:$GE$2,0)),0,0,1,COUNTA($H$109:I109)-MATCH(EOMONTH(Assumptions!$P$23,0),'Monthly Model'!$H$2:$GE$2,0)+1),OFFSET(INDEX('Monthly Model'!$H$2:$GE$2,1,MATCH(EOMONTH(Assumptions!$P$23,0),'Monthly Model'!$H$2:$GE$2,0)),0,0,1,COUNTA($H$109:I109)-MATCH(EOMONTH(Assumptions!$P$23,0),'Monthly Model'!$H$2:$GE$2,0)+1)), "-"))</f>
        <v>-</v>
      </c>
      <c r="J113" s="62" t="str">
        <f ca="1">IF(J2&gt;EOMONTH(Assumptions!$P$9, 0),0,IFERROR(XIRR(OFFSET(INDEX($H$109:$GE$109,1,MATCH(EOMONTH(Assumptions!$P$23,0),'Monthly Model'!$H$2:$GE$2,0)),0,0,1,COUNTA($H$109:J109)-MATCH(EOMONTH(Assumptions!$P$23,0),'Monthly Model'!$H$2:$GE$2,0)+1),OFFSET(INDEX('Monthly Model'!$H$2:$GE$2,1,MATCH(EOMONTH(Assumptions!$P$23,0),'Monthly Model'!$H$2:$GE$2,0)),0,0,1,COUNTA($H$109:J109)-MATCH(EOMONTH(Assumptions!$P$23,0),'Monthly Model'!$H$2:$GE$2,0)+1)), "-"))</f>
        <v>-</v>
      </c>
      <c r="K113" s="62" t="str">
        <f ca="1">IF(K2&gt;EOMONTH(Assumptions!$P$9, 0),0,IFERROR(XIRR(OFFSET(INDEX($H$109:$GE$109,1,MATCH(EOMONTH(Assumptions!$P$23,0),'Monthly Model'!$H$2:$GE$2,0)),0,0,1,COUNTA($H$109:K109)-MATCH(EOMONTH(Assumptions!$P$23,0),'Monthly Model'!$H$2:$GE$2,0)+1),OFFSET(INDEX('Monthly Model'!$H$2:$GE$2,1,MATCH(EOMONTH(Assumptions!$P$23,0),'Monthly Model'!$H$2:$GE$2,0)),0,0,1,COUNTA($H$109:K109)-MATCH(EOMONTH(Assumptions!$P$23,0),'Monthly Model'!$H$2:$GE$2,0)+1)), "-"))</f>
        <v>-</v>
      </c>
      <c r="L113" s="62">
        <f ca="1">IF(L2&gt;EOMONTH(Assumptions!$P$9, 0),0,IFERROR(XIRR(OFFSET(INDEX($H$109:$GE$109,1,MATCH(EOMONTH(Assumptions!$P$23,0),'Monthly Model'!$H$2:$GE$2,0)),0,0,1,COUNTA($H$109:L109)-MATCH(EOMONTH(Assumptions!$P$23,0),'Monthly Model'!$H$2:$GE$2,0)+1),OFFSET(INDEX('Monthly Model'!$H$2:$GE$2,1,MATCH(EOMONTH(Assumptions!$P$23,0),'Monthly Model'!$H$2:$GE$2,0)),0,0,1,COUNTA($H$109:L109)-MATCH(EOMONTH(Assumptions!$P$23,0),'Monthly Model'!$H$2:$GE$2,0)+1)), "-"))</f>
        <v>-0.99999988281404628</v>
      </c>
      <c r="M113" s="62">
        <f ca="1">IF(M2&gt;EOMONTH(Assumptions!$P$9, 0),0,IFERROR(XIRR(OFFSET(INDEX($H$109:$GE$109,1,MATCH(EOMONTH(Assumptions!$P$23,0),'Monthly Model'!$H$2:$GE$2,0)),0,0,1,COUNTA($H$109:M109)-MATCH(EOMONTH(Assumptions!$P$23,0),'Monthly Model'!$H$2:$GE$2,0)+1),OFFSET(INDEX('Monthly Model'!$H$2:$GE$2,1,MATCH(EOMONTH(Assumptions!$P$23,0),'Monthly Model'!$H$2:$GE$2,0)),0,0,1,COUNTA($H$109:M109)-MATCH(EOMONTH(Assumptions!$P$23,0),'Monthly Model'!$H$2:$GE$2,0)+1)), "-"))</f>
        <v>-0.99996840120074904</v>
      </c>
      <c r="N113" s="62">
        <f ca="1">IF(N2&gt;EOMONTH(Assumptions!$P$9, 0),0,IFERROR(XIRR(OFFSET(INDEX($H$109:$GE$109,1,MATCH(EOMONTH(Assumptions!$P$23,0),'Monthly Model'!$H$2:$GE$2,0)),0,0,1,COUNTA($H$109:N109)-MATCH(EOMONTH(Assumptions!$P$23,0),'Monthly Model'!$H$2:$GE$2,0)+1),OFFSET(INDEX('Monthly Model'!$H$2:$GE$2,1,MATCH(EOMONTH(Assumptions!$P$23,0),'Monthly Model'!$H$2:$GE$2,0)),0,0,1,COUNTA($H$109:N109)-MATCH(EOMONTH(Assumptions!$P$23,0),'Monthly Model'!$H$2:$GE$2,0)+1)), "-"))</f>
        <v>-0.99965216752025288</v>
      </c>
      <c r="O113" s="62">
        <f ca="1">IF(O2&gt;EOMONTH(Assumptions!$P$9, 0),0,IFERROR(XIRR(OFFSET(INDEX($H$109:$GE$109,1,MATCH(EOMONTH(Assumptions!$P$23,0),'Monthly Model'!$H$2:$GE$2,0)),0,0,1,COUNTA($H$109:O109)-MATCH(EOMONTH(Assumptions!$P$23,0),'Monthly Model'!$H$2:$GE$2,0)+1),OFFSET(INDEX('Monthly Model'!$H$2:$GE$2,1,MATCH(EOMONTH(Assumptions!$P$23,0),'Monthly Model'!$H$2:$GE$2,0)),0,0,1,COUNTA($H$109:O109)-MATCH(EOMONTH(Assumptions!$P$23,0),'Monthly Model'!$H$2:$GE$2,0)+1)), "-"))</f>
        <v>-0.99825708444695915</v>
      </c>
      <c r="P113" s="62">
        <f ca="1">IF(P2&gt;EOMONTH(Assumptions!$P$9, 0),0,IFERROR(XIRR(OFFSET(INDEX($H$109:$GE$109,1,MATCH(EOMONTH(Assumptions!$P$23,0),'Monthly Model'!$H$2:$GE$2,0)),0,0,1,COUNTA($H$109:P109)-MATCH(EOMONTH(Assumptions!$P$23,0),'Monthly Model'!$H$2:$GE$2,0)+1),OFFSET(INDEX('Monthly Model'!$H$2:$GE$2,1,MATCH(EOMONTH(Assumptions!$P$23,0),'Monthly Model'!$H$2:$GE$2,0)),0,0,1,COUNTA($H$109:P109)-MATCH(EOMONTH(Assumptions!$P$23,0),'Monthly Model'!$H$2:$GE$2,0)+1)), "-"))</f>
        <v>-0.99825708444695915</v>
      </c>
      <c r="Q113" s="62">
        <f ca="1">IF(Q2&gt;EOMONTH(Assumptions!$P$9, 0),0,IFERROR(XIRR(OFFSET(INDEX($H$109:$GE$109,1,MATCH(EOMONTH(Assumptions!$P$23,0),'Monthly Model'!$H$2:$GE$2,0)),0,0,1,COUNTA($H$109:Q109)-MATCH(EOMONTH(Assumptions!$P$23,0),'Monthly Model'!$H$2:$GE$2,0)+1),OFFSET(INDEX('Monthly Model'!$H$2:$GE$2,1,MATCH(EOMONTH(Assumptions!$P$23,0),'Monthly Model'!$H$2:$GE$2,0)),0,0,1,COUNTA($H$109:Q109)-MATCH(EOMONTH(Assumptions!$P$23,0),'Monthly Model'!$H$2:$GE$2,0)+1)), "-"))</f>
        <v>-0.99120298139750962</v>
      </c>
      <c r="R113" s="62">
        <f ca="1">IF(R2&gt;EOMONTH(Assumptions!$P$9, 0),0,IFERROR(XIRR(OFFSET(INDEX($H$109:$GE$109,1,MATCH(EOMONTH(Assumptions!$P$23,0),'Monthly Model'!$H$2:$GE$2,0)),0,0,1,COUNTA($H$109:R109)-MATCH(EOMONTH(Assumptions!$P$23,0),'Monthly Model'!$H$2:$GE$2,0)+1),OFFSET(INDEX('Monthly Model'!$H$2:$GE$2,1,MATCH(EOMONTH(Assumptions!$P$23,0),'Monthly Model'!$H$2:$GE$2,0)),0,0,1,COUNTA($H$109:R109)-MATCH(EOMONTH(Assumptions!$P$23,0),'Monthly Model'!$H$2:$GE$2,0)+1)), "-"))</f>
        <v>-0.97731043957173847</v>
      </c>
      <c r="S113" s="62">
        <f ca="1">IF(S2&gt;EOMONTH(Assumptions!$P$9, 0),0,IFERROR(XIRR(OFFSET(INDEX($H$109:$GE$109,1,MATCH(EOMONTH(Assumptions!$P$23,0),'Monthly Model'!$H$2:$GE$2,0)),0,0,1,COUNTA($H$109:S109)-MATCH(EOMONTH(Assumptions!$P$23,0),'Monthly Model'!$H$2:$GE$2,0)+1),OFFSET(INDEX('Monthly Model'!$H$2:$GE$2,1,MATCH(EOMONTH(Assumptions!$P$23,0),'Monthly Model'!$H$2:$GE$2,0)),0,0,1,COUNTA($H$109:S109)-MATCH(EOMONTH(Assumptions!$P$23,0),'Monthly Model'!$H$2:$GE$2,0)+1)), "-"))</f>
        <v>-0.95633649043738833</v>
      </c>
      <c r="T113" s="62">
        <f ca="1">IF(T2&gt;EOMONTH(Assumptions!$P$9, 0),0,IFERROR(XIRR(OFFSET(INDEX($H$109:$GE$109,1,MATCH(EOMONTH(Assumptions!$P$23,0),'Monthly Model'!$H$2:$GE$2,0)),0,0,1,COUNTA($H$109:T109)-MATCH(EOMONTH(Assumptions!$P$23,0),'Monthly Model'!$H$2:$GE$2,0)+1),OFFSET(INDEX('Monthly Model'!$H$2:$GE$2,1,MATCH(EOMONTH(Assumptions!$P$23,0),'Monthly Model'!$H$2:$GE$2,0)),0,0,1,COUNTA($H$109:T109)-MATCH(EOMONTH(Assumptions!$P$23,0),'Monthly Model'!$H$2:$GE$2,0)+1)), "-"))</f>
        <v>-0.93146486748009916</v>
      </c>
      <c r="U113" s="62">
        <f ca="1">IF(U2&gt;EOMONTH(Assumptions!$P$9, 0),0,IFERROR(XIRR(OFFSET(INDEX($H$109:$GE$109,1,MATCH(EOMONTH(Assumptions!$P$23,0),'Monthly Model'!$H$2:$GE$2,0)),0,0,1,COUNTA($H$109:U109)-MATCH(EOMONTH(Assumptions!$P$23,0),'Monthly Model'!$H$2:$GE$2,0)+1),OFFSET(INDEX('Monthly Model'!$H$2:$GE$2,1,MATCH(EOMONTH(Assumptions!$P$23,0),'Monthly Model'!$H$2:$GE$2,0)),0,0,1,COUNTA($H$109:U109)-MATCH(EOMONTH(Assumptions!$P$23,0),'Monthly Model'!$H$2:$GE$2,0)+1)), "-"))</f>
        <v>-0.89775302559137338</v>
      </c>
      <c r="V113" s="62">
        <f ca="1">IF(V2&gt;EOMONTH(Assumptions!$P$9, 0),0,IFERROR(XIRR(OFFSET(INDEX($H$109:$GE$109,1,MATCH(EOMONTH(Assumptions!$P$23,0),'Monthly Model'!$H$2:$GE$2,0)),0,0,1,COUNTA($H$109:V109)-MATCH(EOMONTH(Assumptions!$P$23,0),'Monthly Model'!$H$2:$GE$2,0)+1),OFFSET(INDEX('Monthly Model'!$H$2:$GE$2,1,MATCH(EOMONTH(Assumptions!$P$23,0),'Monthly Model'!$H$2:$GE$2,0)),0,0,1,COUNTA($H$109:V109)-MATCH(EOMONTH(Assumptions!$P$23,0),'Monthly Model'!$H$2:$GE$2,0)+1)), "-"))</f>
        <v>-0.8608958091586828</v>
      </c>
      <c r="W113" s="62">
        <f ca="1">IF(W2&gt;EOMONTH(Assumptions!$P$9, 0),0,IFERROR(XIRR(OFFSET(INDEX($H$109:$GE$109,1,MATCH(EOMONTH(Assumptions!$P$23,0),'Monthly Model'!$H$2:$GE$2,0)),0,0,1,COUNTA($H$109:W109)-MATCH(EOMONTH(Assumptions!$P$23,0),'Monthly Model'!$H$2:$GE$2,0)+1),OFFSET(INDEX('Monthly Model'!$H$2:$GE$2,1,MATCH(EOMONTH(Assumptions!$P$23,0),'Monthly Model'!$H$2:$GE$2,0)),0,0,1,COUNTA($H$109:W109)-MATCH(EOMONTH(Assumptions!$P$23,0),'Monthly Model'!$H$2:$GE$2,0)+1)), "-"))</f>
        <v>-0.81850699260830884</v>
      </c>
      <c r="X113" s="62">
        <f ca="1">IF(X2&gt;EOMONTH(Assumptions!$P$9, 0),0,IFERROR(XIRR(OFFSET(INDEX($H$109:$GE$109,1,MATCH(EOMONTH(Assumptions!$P$23,0),'Monthly Model'!$H$2:$GE$2,0)),0,0,1,COUNTA($H$109:X109)-MATCH(EOMONTH(Assumptions!$P$23,0),'Monthly Model'!$H$2:$GE$2,0)+1),OFFSET(INDEX('Monthly Model'!$H$2:$GE$2,1,MATCH(EOMONTH(Assumptions!$P$23,0),'Monthly Model'!$H$2:$GE$2,0)),0,0,1,COUNTA($H$109:X109)-MATCH(EOMONTH(Assumptions!$P$23,0),'Monthly Model'!$H$2:$GE$2,0)+1)), "-"))</f>
        <v>-0.77547938786447024</v>
      </c>
      <c r="Y113" s="62">
        <f ca="1">IF(Y2&gt;EOMONTH(Assumptions!$P$9, 0),0,IFERROR(XIRR(OFFSET(INDEX($H$109:$GE$109,1,MATCH(EOMONTH(Assumptions!$P$23,0),'Monthly Model'!$H$2:$GE$2,0)),0,0,1,COUNTA($H$109:Y109)-MATCH(EOMONTH(Assumptions!$P$23,0),'Monthly Model'!$H$2:$GE$2,0)+1),OFFSET(INDEX('Monthly Model'!$H$2:$GE$2,1,MATCH(EOMONTH(Assumptions!$P$23,0),'Monthly Model'!$H$2:$GE$2,0)),0,0,1,COUNTA($H$109:Y109)-MATCH(EOMONTH(Assumptions!$P$23,0),'Monthly Model'!$H$2:$GE$2,0)+1)), "-"))</f>
        <v>-0.72897906675934787</v>
      </c>
      <c r="Z113" s="62">
        <f ca="1">IF(Z2&gt;EOMONTH(Assumptions!$P$9, 0),0,IFERROR(XIRR(OFFSET(INDEX($H$109:$GE$109,1,MATCH(EOMONTH(Assumptions!$P$23,0),'Monthly Model'!$H$2:$GE$2,0)),0,0,1,COUNTA($H$109:Z109)-MATCH(EOMONTH(Assumptions!$P$23,0),'Monthly Model'!$H$2:$GE$2,0)+1),OFFSET(INDEX('Monthly Model'!$H$2:$GE$2,1,MATCH(EOMONTH(Assumptions!$P$23,0),'Monthly Model'!$H$2:$GE$2,0)),0,0,1,COUNTA($H$109:Z109)-MATCH(EOMONTH(Assumptions!$P$23,0),'Monthly Model'!$H$2:$GE$2,0)+1)), "-"))</f>
        <v>-0.68185739852488059</v>
      </c>
      <c r="AA113" s="62">
        <f ca="1">IF(AA2&gt;EOMONTH(Assumptions!$P$9, 0),0,IFERROR(XIRR(OFFSET(INDEX($H$109:$GE$109,1,MATCH(EOMONTH(Assumptions!$P$23,0),'Monthly Model'!$H$2:$GE$2,0)),0,0,1,COUNTA($H$109:AA109)-MATCH(EOMONTH(Assumptions!$P$23,0),'Monthly Model'!$H$2:$GE$2,0)+1),OFFSET(INDEX('Monthly Model'!$H$2:$GE$2,1,MATCH(EOMONTH(Assumptions!$P$23,0),'Monthly Model'!$H$2:$GE$2,0)),0,0,1,COUNTA($H$109:AA109)-MATCH(EOMONTH(Assumptions!$P$23,0),'Monthly Model'!$H$2:$GE$2,0)+1)), "-"))</f>
        <v>-0.63666814789175996</v>
      </c>
      <c r="AB113" s="62">
        <f ca="1">IF(AB2&gt;EOMONTH(Assumptions!$P$9, 0),0,IFERROR(XIRR(OFFSET(INDEX($H$109:$GE$109,1,MATCH(EOMONTH(Assumptions!$P$23,0),'Monthly Model'!$H$2:$GE$2,0)),0,0,1,COUNTA($H$109:AB109)-MATCH(EOMONTH(Assumptions!$P$23,0),'Monthly Model'!$H$2:$GE$2,0)+1),OFFSET(INDEX('Monthly Model'!$H$2:$GE$2,1,MATCH(EOMONTH(Assumptions!$P$23,0),'Monthly Model'!$H$2:$GE$2,0)),0,0,1,COUNTA($H$109:AB109)-MATCH(EOMONTH(Assumptions!$P$23,0),'Monthly Model'!$H$2:$GE$2,0)+1)), "-"))</f>
        <v>-0.63666814789175996</v>
      </c>
      <c r="AC113" s="62">
        <f ca="1">IF(AC2&gt;EOMONTH(Assumptions!$P$9, 0),0,IFERROR(XIRR(OFFSET(INDEX($H$109:$GE$109,1,MATCH(EOMONTH(Assumptions!$P$23,0),'Monthly Model'!$H$2:$GE$2,0)),0,0,1,COUNTA($H$109:AC109)-MATCH(EOMONTH(Assumptions!$P$23,0),'Monthly Model'!$H$2:$GE$2,0)+1),OFFSET(INDEX('Monthly Model'!$H$2:$GE$2,1,MATCH(EOMONTH(Assumptions!$P$23,0),'Monthly Model'!$H$2:$GE$2,0)),0,0,1,COUNTA($H$109:AC109)-MATCH(EOMONTH(Assumptions!$P$23,0),'Monthly Model'!$H$2:$GE$2,0)+1)), "-"))</f>
        <v>-0.58882799968123423</v>
      </c>
      <c r="AD113" s="62">
        <f ca="1">IF(AD2&gt;EOMONTH(Assumptions!$P$9, 0),0,IFERROR(XIRR(OFFSET(INDEX($H$109:$GE$109,1,MATCH(EOMONTH(Assumptions!$P$23,0),'Monthly Model'!$H$2:$GE$2,0)),0,0,1,COUNTA($H$109:AD109)-MATCH(EOMONTH(Assumptions!$P$23,0),'Monthly Model'!$H$2:$GE$2,0)+1),OFFSET(INDEX('Monthly Model'!$H$2:$GE$2,1,MATCH(EOMONTH(Assumptions!$P$23,0),'Monthly Model'!$H$2:$GE$2,0)),0,0,1,COUNTA($H$109:AD109)-MATCH(EOMONTH(Assumptions!$P$23,0),'Monthly Model'!$H$2:$GE$2,0)+1)), "-"))</f>
        <v>-0.54130058363080003</v>
      </c>
      <c r="AE113" s="62">
        <f ca="1">IF(AE2&gt;EOMONTH(Assumptions!$P$9, 0),0,IFERROR(XIRR(OFFSET(INDEX($H$109:$GE$109,1,MATCH(EOMONTH(Assumptions!$P$23,0),'Monthly Model'!$H$2:$GE$2,0)),0,0,1,COUNTA($H$109:AE109)-MATCH(EOMONTH(Assumptions!$P$23,0),'Monthly Model'!$H$2:$GE$2,0)+1),OFFSET(INDEX('Monthly Model'!$H$2:$GE$2,1,MATCH(EOMONTH(Assumptions!$P$23,0),'Monthly Model'!$H$2:$GE$2,0)),0,0,1,COUNTA($H$109:AE109)-MATCH(EOMONTH(Assumptions!$P$23,0),'Monthly Model'!$H$2:$GE$2,0)+1)), "-"))</f>
        <v>-0.49602352753281592</v>
      </c>
      <c r="AF113" s="62">
        <f ca="1">IF(AF2&gt;EOMONTH(Assumptions!$P$9, 0),0,IFERROR(XIRR(OFFSET(INDEX($H$109:$GE$109,1,MATCH(EOMONTH(Assumptions!$P$23,0),'Monthly Model'!$H$2:$GE$2,0)),0,0,1,COUNTA($H$109:AF109)-MATCH(EOMONTH(Assumptions!$P$23,0),'Monthly Model'!$H$2:$GE$2,0)+1),OFFSET(INDEX('Monthly Model'!$H$2:$GE$2,1,MATCH(EOMONTH(Assumptions!$P$23,0),'Monthly Model'!$H$2:$GE$2,0)),0,0,1,COUNTA($H$109:AF109)-MATCH(EOMONTH(Assumptions!$P$23,0),'Monthly Model'!$H$2:$GE$2,0)+1)), "-"))</f>
        <v>-0.45764340981841101</v>
      </c>
      <c r="AG113" s="62">
        <f ca="1">IF(AG2&gt;EOMONTH(Assumptions!$P$9, 0),0,IFERROR(XIRR(OFFSET(INDEX($H$109:$GE$109,1,MATCH(EOMONTH(Assumptions!$P$23,0),'Monthly Model'!$H$2:$GE$2,0)),0,0,1,COUNTA($H$109:AG109)-MATCH(EOMONTH(Assumptions!$P$23,0),'Monthly Model'!$H$2:$GE$2,0)+1),OFFSET(INDEX('Monthly Model'!$H$2:$GE$2,1,MATCH(EOMONTH(Assumptions!$P$23,0),'Monthly Model'!$H$2:$GE$2,0)),0,0,1,COUNTA($H$109:AG109)-MATCH(EOMONTH(Assumptions!$P$23,0),'Monthly Model'!$H$2:$GE$2,0)+1)), "-"))</f>
        <v>-0.41646240875124935</v>
      </c>
      <c r="AH113" s="62">
        <f ca="1">IF(AH2&gt;EOMONTH(Assumptions!$P$9, 0),0,IFERROR(XIRR(OFFSET(INDEX($H$109:$GE$109,1,MATCH(EOMONTH(Assumptions!$P$23,0),'Monthly Model'!$H$2:$GE$2,0)),0,0,1,COUNTA($H$109:AH109)-MATCH(EOMONTH(Assumptions!$P$23,0),'Monthly Model'!$H$2:$GE$2,0)+1),OFFSET(INDEX('Monthly Model'!$H$2:$GE$2,1,MATCH(EOMONTH(Assumptions!$P$23,0),'Monthly Model'!$H$2:$GE$2,0)),0,0,1,COUNTA($H$109:AH109)-MATCH(EOMONTH(Assumptions!$P$23,0),'Monthly Model'!$H$2:$GE$2,0)+1)), "-"))</f>
        <v>-0.37879422977566729</v>
      </c>
      <c r="AI113" s="62">
        <f ca="1">IF(AI2&gt;EOMONTH(Assumptions!$P$9, 0),0,IFERROR(XIRR(OFFSET(INDEX($H$109:$GE$109,1,MATCH(EOMONTH(Assumptions!$P$23,0),'Monthly Model'!$H$2:$GE$2,0)),0,0,1,COUNTA($H$109:AI109)-MATCH(EOMONTH(Assumptions!$P$23,0),'Monthly Model'!$H$2:$GE$2,0)+1),OFFSET(INDEX('Monthly Model'!$H$2:$GE$2,1,MATCH(EOMONTH(Assumptions!$P$23,0),'Monthly Model'!$H$2:$GE$2,0)),0,0,1,COUNTA($H$109:AI109)-MATCH(EOMONTH(Assumptions!$P$23,0),'Monthly Model'!$H$2:$GE$2,0)+1)), "-"))</f>
        <v>-0.34174734428524972</v>
      </c>
      <c r="AJ113" s="62">
        <f ca="1">IF(AJ2&gt;EOMONTH(Assumptions!$P$9, 0),0,IFERROR(XIRR(OFFSET(INDEX($H$109:$GE$109,1,MATCH(EOMONTH(Assumptions!$P$23,0),'Monthly Model'!$H$2:$GE$2,0)),0,0,1,COUNTA($H$109:AJ109)-MATCH(EOMONTH(Assumptions!$P$23,0),'Monthly Model'!$H$2:$GE$2,0)+1),OFFSET(INDEX('Monthly Model'!$H$2:$GE$2,1,MATCH(EOMONTH(Assumptions!$P$23,0),'Monthly Model'!$H$2:$GE$2,0)),0,0,1,COUNTA($H$109:AJ109)-MATCH(EOMONTH(Assumptions!$P$23,0),'Monthly Model'!$H$2:$GE$2,0)+1)), "-"))</f>
        <v>-0.30791212245821958</v>
      </c>
      <c r="AK113" s="62">
        <f ca="1">IF(AK2&gt;EOMONTH(Assumptions!$P$9, 0),0,IFERROR(XIRR(OFFSET(INDEX($H$109:$GE$109,1,MATCH(EOMONTH(Assumptions!$P$23,0),'Monthly Model'!$H$2:$GE$2,0)),0,0,1,COUNTA($H$109:AK109)-MATCH(EOMONTH(Assumptions!$P$23,0),'Monthly Model'!$H$2:$GE$2,0)+1),OFFSET(INDEX('Monthly Model'!$H$2:$GE$2,1,MATCH(EOMONTH(Assumptions!$P$23,0),'Monthly Model'!$H$2:$GE$2,0)),0,0,1,COUNTA($H$109:AK109)-MATCH(EOMONTH(Assumptions!$P$23,0),'Monthly Model'!$H$2:$GE$2,0)+1)), "-"))</f>
        <v>-0.27472761794924733</v>
      </c>
      <c r="AL113" s="62">
        <f ca="1">IF(AL2&gt;EOMONTH(Assumptions!$P$9, 0),0,IFERROR(XIRR(OFFSET(INDEX($H$109:$GE$109,1,MATCH(EOMONTH(Assumptions!$P$23,0),'Monthly Model'!$H$2:$GE$2,0)),0,0,1,COUNTA($H$109:AL109)-MATCH(EOMONTH(Assumptions!$P$23,0),'Monthly Model'!$H$2:$GE$2,0)+1),OFFSET(INDEX('Monthly Model'!$H$2:$GE$2,1,MATCH(EOMONTH(Assumptions!$P$23,0),'Monthly Model'!$H$2:$GE$2,0)),0,0,1,COUNTA($H$109:AL109)-MATCH(EOMONTH(Assumptions!$P$23,0),'Monthly Model'!$H$2:$GE$2,0)+1)), "-"))</f>
        <v>-0.24339149072766308</v>
      </c>
      <c r="AM113" s="62">
        <f ca="1">IF(AM2&gt;EOMONTH(Assumptions!$P$9, 0),0,IFERROR(XIRR(OFFSET(INDEX($H$109:$GE$109,1,MATCH(EOMONTH(Assumptions!$P$23,0),'Monthly Model'!$H$2:$GE$2,0)),0,0,1,COUNTA($H$109:AM109)-MATCH(EOMONTH(Assumptions!$P$23,0),'Monthly Model'!$H$2:$GE$2,0)+1),OFFSET(INDEX('Monthly Model'!$H$2:$GE$2,1,MATCH(EOMONTH(Assumptions!$P$23,0),'Monthly Model'!$H$2:$GE$2,0)),0,0,1,COUNTA($H$109:AM109)-MATCH(EOMONTH(Assumptions!$P$23,0),'Monthly Model'!$H$2:$GE$2,0)+1)), "-"))</f>
        <v>-0.21480743065476421</v>
      </c>
      <c r="AN113" s="62">
        <f ca="1">IF(AN2&gt;EOMONTH(Assumptions!$P$9, 0),0,IFERROR(XIRR(OFFSET(INDEX($H$109:$GE$109,1,MATCH(EOMONTH(Assumptions!$P$23,0),'Monthly Model'!$H$2:$GE$2,0)),0,0,1,COUNTA($H$109:AN109)-MATCH(EOMONTH(Assumptions!$P$23,0),'Monthly Model'!$H$2:$GE$2,0)+1),OFFSET(INDEX('Monthly Model'!$H$2:$GE$2,1,MATCH(EOMONTH(Assumptions!$P$23,0),'Monthly Model'!$H$2:$GE$2,0)),0,0,1,COUNTA($H$109:AN109)-MATCH(EOMONTH(Assumptions!$P$23,0),'Monthly Model'!$H$2:$GE$2,0)+1)), "-"))</f>
        <v>-0.21480743065476421</v>
      </c>
      <c r="AO113" s="62">
        <f ca="1">IF(AO2&gt;EOMONTH(Assumptions!$P$9, 0),0,IFERROR(XIRR(OFFSET(INDEX($H$109:$GE$109,1,MATCH(EOMONTH(Assumptions!$P$23,0),'Monthly Model'!$H$2:$GE$2,0)),0,0,1,COUNTA($H$109:AO109)-MATCH(EOMONTH(Assumptions!$P$23,0),'Monthly Model'!$H$2:$GE$2,0)+1),OFFSET(INDEX('Monthly Model'!$H$2:$GE$2,1,MATCH(EOMONTH(Assumptions!$P$23,0),'Monthly Model'!$H$2:$GE$2,0)),0,0,1,COUNTA($H$109:AO109)-MATCH(EOMONTH(Assumptions!$P$23,0),'Monthly Model'!$H$2:$GE$2,0)+1)), "-"))</f>
        <v>-0.18737997934222217</v>
      </c>
      <c r="AP113" s="62">
        <f ca="1">IF(AP2&gt;EOMONTH(Assumptions!$P$9, 0),0,IFERROR(XIRR(OFFSET(INDEX($H$109:$GE$109,1,MATCH(EOMONTH(Assumptions!$P$23,0),'Monthly Model'!$H$2:$GE$2,0)),0,0,1,COUNTA($H$109:AP109)-MATCH(EOMONTH(Assumptions!$P$23,0),'Monthly Model'!$H$2:$GE$2,0)+1),OFFSET(INDEX('Monthly Model'!$H$2:$GE$2,1,MATCH(EOMONTH(Assumptions!$P$23,0),'Monthly Model'!$H$2:$GE$2,0)),0,0,1,COUNTA($H$109:AP109)-MATCH(EOMONTH(Assumptions!$P$23,0),'Monthly Model'!$H$2:$GE$2,0)+1)), "-"))</f>
        <v>-0.16072065569460392</v>
      </c>
      <c r="AQ113" s="62">
        <f ca="1">IF(AQ2&gt;EOMONTH(Assumptions!$P$9, 0),0,IFERROR(XIRR(OFFSET(INDEX($H$109:$GE$109,1,MATCH(EOMONTH(Assumptions!$P$23,0),'Monthly Model'!$H$2:$GE$2,0)),0,0,1,COUNTA($H$109:AQ109)-MATCH(EOMONTH(Assumptions!$P$23,0),'Monthly Model'!$H$2:$GE$2,0)+1),OFFSET(INDEX('Monthly Model'!$H$2:$GE$2,1,MATCH(EOMONTH(Assumptions!$P$23,0),'Monthly Model'!$H$2:$GE$2,0)),0,0,1,COUNTA($H$109:AQ109)-MATCH(EOMONTH(Assumptions!$P$23,0),'Monthly Model'!$H$2:$GE$2,0)+1)), "-"))</f>
        <v>-0.13570008464157574</v>
      </c>
      <c r="AR113" s="62">
        <f ca="1">IF(AR2&gt;EOMONTH(Assumptions!$P$9, 0),0,IFERROR(XIRR(OFFSET(INDEX($H$109:$GE$109,1,MATCH(EOMONTH(Assumptions!$P$23,0),'Monthly Model'!$H$2:$GE$2,0)),0,0,1,COUNTA($H$109:AR109)-MATCH(EOMONTH(Assumptions!$P$23,0),'Monthly Model'!$H$2:$GE$2,0)+1),OFFSET(INDEX('Monthly Model'!$H$2:$GE$2,1,MATCH(EOMONTH(Assumptions!$P$23,0),'Monthly Model'!$H$2:$GE$2,0)),0,0,1,COUNTA($H$109:AR109)-MATCH(EOMONTH(Assumptions!$P$23,0),'Monthly Model'!$H$2:$GE$2,0)+1)), "-"))</f>
        <v>-0.11451489813625812</v>
      </c>
      <c r="AS113" s="62">
        <f ca="1">IF(AS2&gt;EOMONTH(Assumptions!$P$9, 0),0,IFERROR(XIRR(OFFSET(INDEX($H$109:$GE$109,1,MATCH(EOMONTH(Assumptions!$P$23,0),'Monthly Model'!$H$2:$GE$2,0)),0,0,1,COUNTA($H$109:AS109)-MATCH(EOMONTH(Assumptions!$P$23,0),'Monthly Model'!$H$2:$GE$2,0)+1),OFFSET(INDEX('Monthly Model'!$H$2:$GE$2,1,MATCH(EOMONTH(Assumptions!$P$23,0),'Monthly Model'!$H$2:$GE$2,0)),0,0,1,COUNTA($H$109:AS109)-MATCH(EOMONTH(Assumptions!$P$23,0),'Monthly Model'!$H$2:$GE$2,0)+1)), "-"))</f>
        <v>-9.2266371846199027E-2</v>
      </c>
      <c r="AT113" s="62">
        <f ca="1">IF(AT2&gt;EOMONTH(Assumptions!$P$9, 0),0,IFERROR(XIRR(OFFSET(INDEX($H$109:$GE$109,1,MATCH(EOMONTH(Assumptions!$P$23,0),'Monthly Model'!$H$2:$GE$2,0)),0,0,1,COUNTA($H$109:AT109)-MATCH(EOMONTH(Assumptions!$P$23,0),'Monthly Model'!$H$2:$GE$2,0)+1),OFFSET(INDEX('Monthly Model'!$H$2:$GE$2,1,MATCH(EOMONTH(Assumptions!$P$23,0),'Monthly Model'!$H$2:$GE$2,0)),0,0,1,COUNTA($H$109:AT109)-MATCH(EOMONTH(Assumptions!$P$23,0),'Monthly Model'!$H$2:$GE$2,0)+1)), "-"))</f>
        <v>-7.2018584609031683E-2</v>
      </c>
      <c r="AU113" s="62">
        <f ca="1">IF(AU2&gt;EOMONTH(Assumptions!$P$9, 0),0,IFERROR(XIRR(OFFSET(INDEX($H$109:$GE$109,1,MATCH(EOMONTH(Assumptions!$P$23,0),'Monthly Model'!$H$2:$GE$2,0)),0,0,1,COUNTA($H$109:AU109)-MATCH(EOMONTH(Assumptions!$P$23,0),'Monthly Model'!$H$2:$GE$2,0)+1),OFFSET(INDEX('Monthly Model'!$H$2:$GE$2,1,MATCH(EOMONTH(Assumptions!$P$23,0),'Monthly Model'!$H$2:$GE$2,0)),0,0,1,COUNTA($H$109:AU109)-MATCH(EOMONTH(Assumptions!$P$23,0),'Monthly Model'!$H$2:$GE$2,0)+1)), "-"))</f>
        <v>-5.2269259095191964E-2</v>
      </c>
      <c r="AV113" s="62">
        <f ca="1">IF(AV2&gt;EOMONTH(Assumptions!$P$9, 0),0,IFERROR(XIRR(OFFSET(INDEX($H$109:$GE$109,1,MATCH(EOMONTH(Assumptions!$P$23,0),'Monthly Model'!$H$2:$GE$2,0)),0,0,1,COUNTA($H$109:AV109)-MATCH(EOMONTH(Assumptions!$P$23,0),'Monthly Model'!$H$2:$GE$2,0)+1),OFFSET(INDEX('Monthly Model'!$H$2:$GE$2,1,MATCH(EOMONTH(Assumptions!$P$23,0),'Monthly Model'!$H$2:$GE$2,0)),0,0,1,COUNTA($H$109:AV109)-MATCH(EOMONTH(Assumptions!$P$23,0),'Monthly Model'!$H$2:$GE$2,0)+1)), "-"))</f>
        <v>-3.4262916445732122E-2</v>
      </c>
      <c r="AW113" s="62">
        <f ca="1">IF(AW2&gt;EOMONTH(Assumptions!$P$9, 0),0,IFERROR(XIRR(OFFSET(INDEX($H$109:$GE$109,1,MATCH(EOMONTH(Assumptions!$P$23,0),'Monthly Model'!$H$2:$GE$2,0)),0,0,1,COUNTA($H$109:AW109)-MATCH(EOMONTH(Assumptions!$P$23,0),'Monthly Model'!$H$2:$GE$2,0)+1),OFFSET(INDEX('Monthly Model'!$H$2:$GE$2,1,MATCH(EOMONTH(Assumptions!$P$23,0),'Monthly Model'!$H$2:$GE$2,0)),0,0,1,COUNTA($H$109:AW109)-MATCH(EOMONTH(Assumptions!$P$23,0),'Monthly Model'!$H$2:$GE$2,0)+1)), "-"))</f>
        <v>-1.6680082678794866E-2</v>
      </c>
      <c r="AX113" s="62">
        <f ca="1">IF(AX2&gt;EOMONTH(Assumptions!$P$9, 0),0,IFERROR(XIRR(OFFSET(INDEX($H$109:$GE$109,1,MATCH(EOMONTH(Assumptions!$P$23,0),'Monthly Model'!$H$2:$GE$2,0)),0,0,1,COUNTA($H$109:AX109)-MATCH(EOMONTH(Assumptions!$P$23,0),'Monthly Model'!$H$2:$GE$2,0)+1),OFFSET(INDEX('Monthly Model'!$H$2:$GE$2,1,MATCH(EOMONTH(Assumptions!$P$23,0),'Monthly Model'!$H$2:$GE$2,0)),0,0,1,COUNTA($H$109:AX109)-MATCH(EOMONTH(Assumptions!$P$23,0),'Monthly Model'!$H$2:$GE$2,0)+1)), "-"))</f>
        <v>-8.9392066001892103E-5</v>
      </c>
      <c r="AY113" s="62">
        <f ca="1">IF(AY2&gt;EOMONTH(Assumptions!$P$9, 0),0,IFERROR(XIRR(OFFSET(INDEX($H$109:$GE$109,1,MATCH(EOMONTH(Assumptions!$P$23,0),'Monthly Model'!$H$2:$GE$2,0)),0,0,1,COUNTA($H$109:AY109)-MATCH(EOMONTH(Assumptions!$P$23,0),'Monthly Model'!$H$2:$GE$2,0)+1),OFFSET(INDEX('Monthly Model'!$H$2:$GE$2,1,MATCH(EOMONTH(Assumptions!$P$23,0),'Monthly Model'!$H$2:$GE$2,0)),0,0,1,COUNTA($H$109:AY109)-MATCH(EOMONTH(Assumptions!$P$23,0),'Monthly Model'!$H$2:$GE$2,0)+1)), "-"))</f>
        <v>1.5070369839668273E-2</v>
      </c>
      <c r="AZ113" s="62">
        <f ca="1">IF(AZ2&gt;EOMONTH(Assumptions!$P$9, 0),0,IFERROR(XIRR(OFFSET(INDEX($H$109:$GE$109,1,MATCH(EOMONTH(Assumptions!$P$23,0),'Monthly Model'!$H$2:$GE$2,0)),0,0,1,COUNTA($H$109:AZ109)-MATCH(EOMONTH(Assumptions!$P$23,0),'Monthly Model'!$H$2:$GE$2,0)+1),OFFSET(INDEX('Monthly Model'!$H$2:$GE$2,1,MATCH(EOMONTH(Assumptions!$P$23,0),'Monthly Model'!$H$2:$GE$2,0)),0,0,1,COUNTA($H$109:AZ109)-MATCH(EOMONTH(Assumptions!$P$23,0),'Monthly Model'!$H$2:$GE$2,0)+1)), "-"))</f>
        <v>1.5070369839668273E-2</v>
      </c>
      <c r="BA113" s="62">
        <f ca="1">IF(BA2&gt;EOMONTH(Assumptions!$P$9, 0),0,IFERROR(XIRR(OFFSET(INDEX($H$109:$GE$109,1,MATCH(EOMONTH(Assumptions!$P$23,0),'Monthly Model'!$H$2:$GE$2,0)),0,0,1,COUNTA($H$109:BA109)-MATCH(EOMONTH(Assumptions!$P$23,0),'Monthly Model'!$H$2:$GE$2,0)+1),OFFSET(INDEX('Monthly Model'!$H$2:$GE$2,1,MATCH(EOMONTH(Assumptions!$P$23,0),'Monthly Model'!$H$2:$GE$2,0)),0,0,1,COUNTA($H$109:BA109)-MATCH(EOMONTH(Assumptions!$P$23,0),'Monthly Model'!$H$2:$GE$2,0)+1)), "-"))</f>
        <v>2.9348406195640563E-2</v>
      </c>
      <c r="BB113" s="62">
        <f ca="1">IF(BB2&gt;EOMONTH(Assumptions!$P$9, 0),0,IFERROR(XIRR(OFFSET(INDEX($H$109:$GE$109,1,MATCH(EOMONTH(Assumptions!$P$23,0),'Monthly Model'!$H$2:$GE$2,0)),0,0,1,COUNTA($H$109:BB109)-MATCH(EOMONTH(Assumptions!$P$23,0),'Monthly Model'!$H$2:$GE$2,0)+1),OFFSET(INDEX('Monthly Model'!$H$2:$GE$2,1,MATCH(EOMONTH(Assumptions!$P$23,0),'Monthly Model'!$H$2:$GE$2,0)),0,0,1,COUNTA($H$109:BB109)-MATCH(EOMONTH(Assumptions!$P$23,0),'Monthly Model'!$H$2:$GE$2,0)+1)), "-"))</f>
        <v>4.3294313549995425E-2</v>
      </c>
      <c r="BC113" s="62">
        <f ca="1">IF(BC2&gt;EOMONTH(Assumptions!$P$9, 0),0,IFERROR(XIRR(OFFSET(INDEX($H$109:$GE$109,1,MATCH(EOMONTH(Assumptions!$P$23,0),'Monthly Model'!$H$2:$GE$2,0)),0,0,1,COUNTA($H$109:BC109)-MATCH(EOMONTH(Assumptions!$P$23,0),'Monthly Model'!$H$2:$GE$2,0)+1),OFFSET(INDEX('Monthly Model'!$H$2:$GE$2,1,MATCH(EOMONTH(Assumptions!$P$23,0),'Monthly Model'!$H$2:$GE$2,0)),0,0,1,COUNTA($H$109:BC109)-MATCH(EOMONTH(Assumptions!$P$23,0),'Monthly Model'!$H$2:$GE$2,0)+1)), "-"))</f>
        <v>5.6464627385139465E-2</v>
      </c>
      <c r="BD113" s="62">
        <f ca="1">IF(BD2&gt;EOMONTH(Assumptions!$P$9, 0),0,IFERROR(XIRR(OFFSET(INDEX($H$109:$GE$109,1,MATCH(EOMONTH(Assumptions!$P$23,0),'Monthly Model'!$H$2:$GE$2,0)),0,0,1,COUNTA($H$109:BD109)-MATCH(EOMONTH(Assumptions!$P$23,0),'Monthly Model'!$H$2:$GE$2,0)+1),OFFSET(INDEX('Monthly Model'!$H$2:$GE$2,1,MATCH(EOMONTH(Assumptions!$P$23,0),'Monthly Model'!$H$2:$GE$2,0)),0,0,1,COUNTA($H$109:BD109)-MATCH(EOMONTH(Assumptions!$P$23,0),'Monthly Model'!$H$2:$GE$2,0)+1)), "-"))</f>
        <v>6.7714509367942807E-2</v>
      </c>
      <c r="BE113" s="62">
        <f ca="1">IF(BE2&gt;EOMONTH(Assumptions!$P$9, 0),0,IFERROR(XIRR(OFFSET(INDEX($H$109:$GE$109,1,MATCH(EOMONTH(Assumptions!$P$23,0),'Monthly Model'!$H$2:$GE$2,0)),0,0,1,COUNTA($H$109:BE109)-MATCH(EOMONTH(Assumptions!$P$23,0),'Monthly Model'!$H$2:$GE$2,0)+1),OFFSET(INDEX('Monthly Model'!$H$2:$GE$2,1,MATCH(EOMONTH(Assumptions!$P$23,0),'Monthly Model'!$H$2:$GE$2,0)),0,0,1,COUNTA($H$109:BE109)-MATCH(EOMONTH(Assumptions!$P$23,0),'Monthly Model'!$H$2:$GE$2,0)+1)), "-"))</f>
        <v>7.9554817080497761E-2</v>
      </c>
      <c r="BF113" s="62">
        <f ca="1">IF(BF2&gt;EOMONTH(Assumptions!$P$9, 0),0,IFERROR(XIRR(OFFSET(INDEX($H$109:$GE$109,1,MATCH(EOMONTH(Assumptions!$P$23,0),'Monthly Model'!$H$2:$GE$2,0)),0,0,1,COUNTA($H$109:BF109)-MATCH(EOMONTH(Assumptions!$P$23,0),'Monthly Model'!$H$2:$GE$2,0)+1),OFFSET(INDEX('Monthly Model'!$H$2:$GE$2,1,MATCH(EOMONTH(Assumptions!$P$23,0),'Monthly Model'!$H$2:$GE$2,0)),0,0,1,COUNTA($H$109:BF109)-MATCH(EOMONTH(Assumptions!$P$23,0),'Monthly Model'!$H$2:$GE$2,0)+1)), "-"))</f>
        <v>9.0402105450630224E-2</v>
      </c>
      <c r="BG113" s="62">
        <f ca="1">IF(BG2&gt;EOMONTH(Assumptions!$P$9, 0),0,IFERROR(XIRR(OFFSET(INDEX($H$109:$GE$109,1,MATCH(EOMONTH(Assumptions!$P$23,0),'Monthly Model'!$H$2:$GE$2,0)),0,0,1,COUNTA($H$109:BG109)-MATCH(EOMONTH(Assumptions!$P$23,0),'Monthly Model'!$H$2:$GE$2,0)+1),OFFSET(INDEX('Monthly Model'!$H$2:$GE$2,1,MATCH(EOMONTH(Assumptions!$P$23,0),'Monthly Model'!$H$2:$GE$2,0)),0,0,1,COUNTA($H$109:BG109)-MATCH(EOMONTH(Assumptions!$P$23,0),'Monthly Model'!$H$2:$GE$2,0)+1)), "-"))</f>
        <v>9.8544770479202293E-2</v>
      </c>
      <c r="BH113" s="62">
        <f ca="1">IF(BH2&gt;EOMONTH(Assumptions!$P$9, 0),0,IFERROR(XIRR(OFFSET(INDEX($H$109:$GE$109,1,MATCH(EOMONTH(Assumptions!$P$23,0),'Monthly Model'!$H$2:$GE$2,0)),0,0,1,COUNTA($H$109:BH109)-MATCH(EOMONTH(Assumptions!$P$23,0),'Monthly Model'!$H$2:$GE$2,0)+1),OFFSET(INDEX('Monthly Model'!$H$2:$GE$2,1,MATCH(EOMONTH(Assumptions!$P$23,0),'Monthly Model'!$H$2:$GE$2,0)),0,0,1,COUNTA($H$109:BH109)-MATCH(EOMONTH(Assumptions!$P$23,0),'Monthly Model'!$H$2:$GE$2,0)+1)), "-"))</f>
        <v>0.10519548058509831</v>
      </c>
      <c r="BI113" s="62">
        <f ca="1">IF(BI2&gt;EOMONTH(Assumptions!$P$9, 0),0,IFERROR(XIRR(OFFSET(INDEX($H$109:$GE$109,1,MATCH(EOMONTH(Assumptions!$P$23,0),'Monthly Model'!$H$2:$GE$2,0)),0,0,1,COUNTA($H$109:BI109)-MATCH(EOMONTH(Assumptions!$P$23,0),'Monthly Model'!$H$2:$GE$2,0)+1),OFFSET(INDEX('Monthly Model'!$H$2:$GE$2,1,MATCH(EOMONTH(Assumptions!$P$23,0),'Monthly Model'!$H$2:$GE$2,0)),0,0,1,COUNTA($H$109:BI109)-MATCH(EOMONTH(Assumptions!$P$23,0),'Monthly Model'!$H$2:$GE$2,0)+1)), "-"))</f>
        <v>0.1118096649646759</v>
      </c>
      <c r="BJ113" s="62">
        <f ca="1">IF(BJ2&gt;EOMONTH(Assumptions!$P$9, 0),0,IFERROR(XIRR(OFFSET(INDEX($H$109:$GE$109,1,MATCH(EOMONTH(Assumptions!$P$23,0),'Monthly Model'!$H$2:$GE$2,0)),0,0,1,COUNTA($H$109:BJ109)-MATCH(EOMONTH(Assumptions!$P$23,0),'Monthly Model'!$H$2:$GE$2,0)+1),OFFSET(INDEX('Monthly Model'!$H$2:$GE$2,1,MATCH(EOMONTH(Assumptions!$P$23,0),'Monthly Model'!$H$2:$GE$2,0)),0,0,1,COUNTA($H$109:BJ109)-MATCH(EOMONTH(Assumptions!$P$23,0),'Monthly Model'!$H$2:$GE$2,0)+1)), "-"))</f>
        <v>0.11816750168800355</v>
      </c>
      <c r="BK113" s="62">
        <f ca="1">IF(BK2&gt;EOMONTH(Assumptions!$P$9, 0),0,IFERROR(XIRR(OFFSET(INDEX($H$109:$GE$109,1,MATCH(EOMONTH(Assumptions!$P$23,0),'Monthly Model'!$H$2:$GE$2,0)),0,0,1,COUNTA($H$109:BK109)-MATCH(EOMONTH(Assumptions!$P$23,0),'Monthly Model'!$H$2:$GE$2,0)+1),OFFSET(INDEX('Monthly Model'!$H$2:$GE$2,1,MATCH(EOMONTH(Assumptions!$P$23,0),'Monthly Model'!$H$2:$GE$2,0)),0,0,1,COUNTA($H$109:BK109)-MATCH(EOMONTH(Assumptions!$P$23,0),'Monthly Model'!$H$2:$GE$2,0)+1)), "-"))</f>
        <v>0.12408252358436583</v>
      </c>
      <c r="BL113" s="62">
        <f ca="1">IF(BL2&gt;EOMONTH(Assumptions!$P$9, 0),0,IFERROR(XIRR(OFFSET(INDEX($H$109:$GE$109,1,MATCH(EOMONTH(Assumptions!$P$23,0),'Monthly Model'!$H$2:$GE$2,0)),0,0,1,COUNTA($H$109:BL109)-MATCH(EOMONTH(Assumptions!$P$23,0),'Monthly Model'!$H$2:$GE$2,0)+1),OFFSET(INDEX('Monthly Model'!$H$2:$GE$2,1,MATCH(EOMONTH(Assumptions!$P$23,0),'Monthly Model'!$H$2:$GE$2,0)),0,0,1,COUNTA($H$109:BL109)-MATCH(EOMONTH(Assumptions!$P$23,0),'Monthly Model'!$H$2:$GE$2,0)+1)), "-"))</f>
        <v>8.2986146211624125E-3</v>
      </c>
      <c r="BM113" s="62">
        <f ca="1">IF(BM2&gt;EOMONTH(Assumptions!$P$9, 0),0,IFERROR(XIRR(OFFSET(INDEX($H$109:$GE$109,1,MATCH(EOMONTH(Assumptions!$P$23,0),'Monthly Model'!$H$2:$GE$2,0)),0,0,1,COUNTA($H$109:BM109)-MATCH(EOMONTH(Assumptions!$P$23,0),'Monthly Model'!$H$2:$GE$2,0)+1),OFFSET(INDEX('Monthly Model'!$H$2:$GE$2,1,MATCH(EOMONTH(Assumptions!$P$23,0),'Monthly Model'!$H$2:$GE$2,0)),0,0,1,COUNTA($H$109:BM109)-MATCH(EOMONTH(Assumptions!$P$23,0),'Monthly Model'!$H$2:$GE$2,0)+1)), "-"))</f>
        <v>2.407714426517487E-2</v>
      </c>
      <c r="BN113" s="62">
        <f ca="1">IF(BN2&gt;EOMONTH(Assumptions!$P$9, 0),0,IFERROR(XIRR(OFFSET(INDEX($H$109:$GE$109,1,MATCH(EOMONTH(Assumptions!$P$23,0),'Monthly Model'!$H$2:$GE$2,0)),0,0,1,COUNTA($H$109:BN109)-MATCH(EOMONTH(Assumptions!$P$23,0),'Monthly Model'!$H$2:$GE$2,0)+1),OFFSET(INDEX('Monthly Model'!$H$2:$GE$2,1,MATCH(EOMONTH(Assumptions!$P$23,0),'Monthly Model'!$H$2:$GE$2,0)),0,0,1,COUNTA($H$109:BN109)-MATCH(EOMONTH(Assumptions!$P$23,0),'Monthly Model'!$H$2:$GE$2,0)+1)), "-"))</f>
        <v>3.8825049996376051E-2</v>
      </c>
      <c r="BO113" s="62">
        <f ca="1">IF(BO2&gt;EOMONTH(Assumptions!$P$9, 0),0,IFERROR(XIRR(OFFSET(INDEX($H$109:$GE$109,1,MATCH(EOMONTH(Assumptions!$P$23,0),'Monthly Model'!$H$2:$GE$2,0)),0,0,1,COUNTA($H$109:BO109)-MATCH(EOMONTH(Assumptions!$P$23,0),'Monthly Model'!$H$2:$GE$2,0)+1),OFFSET(INDEX('Monthly Model'!$H$2:$GE$2,1,MATCH(EOMONTH(Assumptions!$P$23,0),'Monthly Model'!$H$2:$GE$2,0)),0,0,1,COUNTA($H$109:BO109)-MATCH(EOMONTH(Assumptions!$P$23,0),'Monthly Model'!$H$2:$GE$2,0)+1)), "-"))</f>
        <v>5.2274885773658769E-2</v>
      </c>
      <c r="BP113" s="62">
        <f ca="1">IF(BP2&gt;EOMONTH(Assumptions!$P$9, 0),0,IFERROR(XIRR(OFFSET(INDEX($H$109:$GE$109,1,MATCH(EOMONTH(Assumptions!$P$23,0),'Monthly Model'!$H$2:$GE$2,0)),0,0,1,COUNTA($H$109:BP109)-MATCH(EOMONTH(Assumptions!$P$23,0),'Monthly Model'!$H$2:$GE$2,0)+1),OFFSET(INDEX('Monthly Model'!$H$2:$GE$2,1,MATCH(EOMONTH(Assumptions!$P$23,0),'Monthly Model'!$H$2:$GE$2,0)),0,0,1,COUNTA($H$109:BP109)-MATCH(EOMONTH(Assumptions!$P$23,0),'Monthly Model'!$H$2:$GE$2,0)+1)), "-"))</f>
        <v>6.3990768790245067E-2</v>
      </c>
      <c r="BQ113" s="62">
        <f ca="1">IF(BQ2&gt;EOMONTH(Assumptions!$P$9, 0),0,IFERROR(XIRR(OFFSET(INDEX($H$109:$GE$109,1,MATCH(EOMONTH(Assumptions!$P$23,0),'Monthly Model'!$H$2:$GE$2,0)),0,0,1,COUNTA($H$109:BQ109)-MATCH(EOMONTH(Assumptions!$P$23,0),'Monthly Model'!$H$2:$GE$2,0)+1),OFFSET(INDEX('Monthly Model'!$H$2:$GE$2,1,MATCH(EOMONTH(Assumptions!$P$23,0),'Monthly Model'!$H$2:$GE$2,0)),0,0,1,COUNTA($H$109:BQ109)-MATCH(EOMONTH(Assumptions!$P$23,0),'Monthly Model'!$H$2:$GE$2,0)+1)), "-"))</f>
        <v>7.554236948490145E-2</v>
      </c>
      <c r="BR113" s="62">
        <f ca="1">IF(BR2&gt;EOMONTH(Assumptions!$P$9, 0),0,IFERROR(XIRR(OFFSET(INDEX($H$109:$GE$109,1,MATCH(EOMONTH(Assumptions!$P$23,0),'Monthly Model'!$H$2:$GE$2,0)),0,0,1,COUNTA($H$109:BR109)-MATCH(EOMONTH(Assumptions!$P$23,0),'Monthly Model'!$H$2:$GE$2,0)+1),OFFSET(INDEX('Monthly Model'!$H$2:$GE$2,1,MATCH(EOMONTH(Assumptions!$P$23,0),'Monthly Model'!$H$2:$GE$2,0)),0,0,1,COUNTA($H$109:BR109)-MATCH(EOMONTH(Assumptions!$P$23,0),'Monthly Model'!$H$2:$GE$2,0)+1)), "-"))</f>
        <v>8.5919836163520821E-2</v>
      </c>
      <c r="BS113" s="62">
        <f ca="1">IF(BS2&gt;EOMONTH(Assumptions!$P$9, 0),0,IFERROR(XIRR(OFFSET(INDEX($H$109:$GE$109,1,MATCH(EOMONTH(Assumptions!$P$23,0),'Monthly Model'!$H$2:$GE$2,0)),0,0,1,COUNTA($H$109:BS109)-MATCH(EOMONTH(Assumptions!$P$23,0),'Monthly Model'!$H$2:$GE$2,0)+1),OFFSET(INDEX('Monthly Model'!$H$2:$GE$2,1,MATCH(EOMONTH(Assumptions!$P$23,0),'Monthly Model'!$H$2:$GE$2,0)),0,0,1,COUNTA($H$109:BS109)-MATCH(EOMONTH(Assumptions!$P$23,0),'Monthly Model'!$H$2:$GE$2,0)+1)), "-"))</f>
        <v>9.5894494652748116E-2</v>
      </c>
      <c r="BT113" s="62">
        <f ca="1">IF(BT2&gt;EOMONTH(Assumptions!$P$9, 0),0,IFERROR(XIRR(OFFSET(INDEX($H$109:$GE$109,1,MATCH(EOMONTH(Assumptions!$P$23,0),'Monthly Model'!$H$2:$GE$2,0)),0,0,1,COUNTA($H$109:BT109)-MATCH(EOMONTH(Assumptions!$P$23,0),'Monthly Model'!$H$2:$GE$2,0)+1),OFFSET(INDEX('Monthly Model'!$H$2:$GE$2,1,MATCH(EOMONTH(Assumptions!$P$23,0),'Monthly Model'!$H$2:$GE$2,0)),0,0,1,COUNTA($H$109:BT109)-MATCH(EOMONTH(Assumptions!$P$23,0),'Monthly Model'!$H$2:$GE$2,0)+1)), "-"))</f>
        <v>0.10492045283317566</v>
      </c>
      <c r="BU113" s="62">
        <f ca="1">IF(BU2&gt;EOMONTH(Assumptions!$P$9, 0),0,IFERROR(XIRR(OFFSET(INDEX($H$109:$GE$109,1,MATCH(EOMONTH(Assumptions!$P$23,0),'Monthly Model'!$H$2:$GE$2,0)),0,0,1,COUNTA($H$109:BU109)-MATCH(EOMONTH(Assumptions!$P$23,0),'Monthly Model'!$H$2:$GE$2,0)+1),OFFSET(INDEX('Monthly Model'!$H$2:$GE$2,1,MATCH(EOMONTH(Assumptions!$P$23,0),'Monthly Model'!$H$2:$GE$2,0)),0,0,1,COUNTA($H$109:BU109)-MATCH(EOMONTH(Assumptions!$P$23,0),'Monthly Model'!$H$2:$GE$2,0)+1)), "-"))</f>
        <v>0.11364988684654234</v>
      </c>
      <c r="BV113" s="62">
        <f ca="1">IF(BV2&gt;EOMONTH(Assumptions!$P$9, 0),0,IFERROR(XIRR(OFFSET(INDEX($H$109:$GE$109,1,MATCH(EOMONTH(Assumptions!$P$23,0),'Monthly Model'!$H$2:$GE$2,0)),0,0,1,COUNTA($H$109:BV109)-MATCH(EOMONTH(Assumptions!$P$23,0),'Monthly Model'!$H$2:$GE$2,0)+1),OFFSET(INDEX('Monthly Model'!$H$2:$GE$2,1,MATCH(EOMONTH(Assumptions!$P$23,0),'Monthly Model'!$H$2:$GE$2,0)),0,0,1,COUNTA($H$109:BV109)-MATCH(EOMONTH(Assumptions!$P$23,0),'Monthly Model'!$H$2:$GE$2,0)+1)), "-"))</f>
        <v>0.12184037566184996</v>
      </c>
      <c r="BW113" s="62">
        <f ca="1">IF(BW2&gt;EOMONTH(Assumptions!$P$9, 0),0,IFERROR(XIRR(OFFSET(INDEX($H$109:$GE$109,1,MATCH(EOMONTH(Assumptions!$P$23,0),'Monthly Model'!$H$2:$GE$2,0)),0,0,1,COUNTA($H$109:BW109)-MATCH(EOMONTH(Assumptions!$P$23,0),'Monthly Model'!$H$2:$GE$2,0)+1),OFFSET(INDEX('Monthly Model'!$H$2:$GE$2,1,MATCH(EOMONTH(Assumptions!$P$23,0),'Monthly Model'!$H$2:$GE$2,0)),0,0,1,COUNTA($H$109:BW109)-MATCH(EOMONTH(Assumptions!$P$23,0),'Monthly Model'!$H$2:$GE$2,0)+1)), "-"))</f>
        <v>0.1272575318813324</v>
      </c>
      <c r="BX113" s="62">
        <f ca="1">IF(BX2&gt;EOMONTH(Assumptions!$P$9, 0),0,IFERROR(XIRR(OFFSET(INDEX($H$109:$GE$109,1,MATCH(EOMONTH(Assumptions!$P$23,0),'Monthly Model'!$H$2:$GE$2,0)),0,0,1,COUNTA($H$109:BX109)-MATCH(EOMONTH(Assumptions!$P$23,0),'Monthly Model'!$H$2:$GE$2,0)+1),OFFSET(INDEX('Monthly Model'!$H$2:$GE$2,1,MATCH(EOMONTH(Assumptions!$P$23,0),'Monthly Model'!$H$2:$GE$2,0)),0,0,1,COUNTA($H$109:BX109)-MATCH(EOMONTH(Assumptions!$P$23,0),'Monthly Model'!$H$2:$GE$2,0)+1)), "-"))</f>
        <v>0.1272575318813324</v>
      </c>
      <c r="BY113" s="62">
        <f ca="1">IF(BY2&gt;EOMONTH(Assumptions!$P$9, 0),0,IFERROR(XIRR(OFFSET(INDEX($H$109:$GE$109,1,MATCH(EOMONTH(Assumptions!$P$23,0),'Monthly Model'!$H$2:$GE$2,0)),0,0,1,COUNTA($H$109:BY109)-MATCH(EOMONTH(Assumptions!$P$23,0),'Monthly Model'!$H$2:$GE$2,0)+1),OFFSET(INDEX('Monthly Model'!$H$2:$GE$2,1,MATCH(EOMONTH(Assumptions!$P$23,0),'Monthly Model'!$H$2:$GE$2,0)),0,0,1,COUNTA($H$109:BY109)-MATCH(EOMONTH(Assumptions!$P$23,0),'Monthly Model'!$H$2:$GE$2,0)+1)), "-"))</f>
        <v>0.13201075196266171</v>
      </c>
      <c r="BZ113" s="62">
        <f ca="1">IF(BZ2&gt;EOMONTH(Assumptions!$P$9, 0),0,IFERROR(XIRR(OFFSET(INDEX($H$109:$GE$109,1,MATCH(EOMONTH(Assumptions!$P$23,0),'Monthly Model'!$H$2:$GE$2,0)),0,0,1,COUNTA($H$109:BZ109)-MATCH(EOMONTH(Assumptions!$P$23,0),'Monthly Model'!$H$2:$GE$2,0)+1),OFFSET(INDEX('Monthly Model'!$H$2:$GE$2,1,MATCH(EOMONTH(Assumptions!$P$23,0),'Monthly Model'!$H$2:$GE$2,0)),0,0,1,COUNTA($H$109:BZ109)-MATCH(EOMONTH(Assumptions!$P$23,0),'Monthly Model'!$H$2:$GE$2,0)+1)), "-"))</f>
        <v>0.13670755028724671</v>
      </c>
      <c r="CA113" s="62">
        <f ca="1">IF(CA2&gt;EOMONTH(Assumptions!$P$9, 0),0,IFERROR(XIRR(OFFSET(INDEX($H$109:$GE$109,1,MATCH(EOMONTH(Assumptions!$P$23,0),'Monthly Model'!$H$2:$GE$2,0)),0,0,1,COUNTA($H$109:CA109)-MATCH(EOMONTH(Assumptions!$P$23,0),'Monthly Model'!$H$2:$GE$2,0)+1),OFFSET(INDEX('Monthly Model'!$H$2:$GE$2,1,MATCH(EOMONTH(Assumptions!$P$23,0),'Monthly Model'!$H$2:$GE$2,0)),0,0,1,COUNTA($H$109:CA109)-MATCH(EOMONTH(Assumptions!$P$23,0),'Monthly Model'!$H$2:$GE$2,0)+1)), "-"))</f>
        <v>0.14120262265205388</v>
      </c>
      <c r="CB113" s="62">
        <f ca="1">IF(CB2&gt;EOMONTH(Assumptions!$P$9, 0),0,IFERROR(XIRR(OFFSET(INDEX($H$109:$GE$109,1,MATCH(EOMONTH(Assumptions!$P$23,0),'Monthly Model'!$H$2:$GE$2,0)),0,0,1,COUNTA($H$109:CB109)-MATCH(EOMONTH(Assumptions!$P$23,0),'Monthly Model'!$H$2:$GE$2,0)+1),OFFSET(INDEX('Monthly Model'!$H$2:$GE$2,1,MATCH(EOMONTH(Assumptions!$P$23,0),'Monthly Model'!$H$2:$GE$2,0)),0,0,1,COUNTA($H$109:CB109)-MATCH(EOMONTH(Assumptions!$P$23,0),'Monthly Model'!$H$2:$GE$2,0)+1)), "-"))</f>
        <v>0.14510444998741154</v>
      </c>
      <c r="CC113" s="62">
        <f ca="1">IF(CC2&gt;EOMONTH(Assumptions!$P$9, 0),0,IFERROR(XIRR(OFFSET(INDEX($H$109:$GE$109,1,MATCH(EOMONTH(Assumptions!$P$23,0),'Monthly Model'!$H$2:$GE$2,0)),0,0,1,COUNTA($H$109:CC109)-MATCH(EOMONTH(Assumptions!$P$23,0),'Monthly Model'!$H$2:$GE$2,0)+1),OFFSET(INDEX('Monthly Model'!$H$2:$GE$2,1,MATCH(EOMONTH(Assumptions!$P$23,0),'Monthly Model'!$H$2:$GE$2,0)),0,0,1,COUNTA($H$109:CC109)-MATCH(EOMONTH(Assumptions!$P$23,0),'Monthly Model'!$H$2:$GE$2,0)+1)), "-"))</f>
        <v>0.14924121499061585</v>
      </c>
      <c r="CD113" s="62">
        <f ca="1">IF(CD2&gt;EOMONTH(Assumptions!$P$9, 0),0,IFERROR(XIRR(OFFSET(INDEX($H$109:$GE$109,1,MATCH(EOMONTH(Assumptions!$P$23,0),'Monthly Model'!$H$2:$GE$2,0)),0,0,1,COUNTA($H$109:CD109)-MATCH(EOMONTH(Assumptions!$P$23,0),'Monthly Model'!$H$2:$GE$2,0)+1),OFFSET(INDEX('Monthly Model'!$H$2:$GE$2,1,MATCH(EOMONTH(Assumptions!$P$23,0),'Monthly Model'!$H$2:$GE$2,0)),0,0,1,COUNTA($H$109:CD109)-MATCH(EOMONTH(Assumptions!$P$23,0),'Monthly Model'!$H$2:$GE$2,0)+1)), "-"))</f>
        <v>0.15308350920677186</v>
      </c>
      <c r="CE113" s="62">
        <f ca="1">IF(CE2&gt;EOMONTH(Assumptions!$P$9, 0),0,IFERROR(XIRR(OFFSET(INDEX($H$109:$GE$109,1,MATCH(EOMONTH(Assumptions!$P$23,0),'Monthly Model'!$H$2:$GE$2,0)),0,0,1,COUNTA($H$109:CE109)-MATCH(EOMONTH(Assumptions!$P$23,0),'Monthly Model'!$H$2:$GE$2,0)+1),OFFSET(INDEX('Monthly Model'!$H$2:$GE$2,1,MATCH(EOMONTH(Assumptions!$P$23,0),'Monthly Model'!$H$2:$GE$2,0)),0,0,1,COUNTA($H$109:CE109)-MATCH(EOMONTH(Assumptions!$P$23,0),'Monthly Model'!$H$2:$GE$2,0)+1)), "-"))</f>
        <v>0.15689097046852116</v>
      </c>
      <c r="CF113" s="62">
        <f ca="1">IF(CF2&gt;EOMONTH(Assumptions!$P$9, 0),0,IFERROR(XIRR(OFFSET(INDEX($H$109:$GE$109,1,MATCH(EOMONTH(Assumptions!$P$23,0),'Monthly Model'!$H$2:$GE$2,0)),0,0,1,COUNTA($H$109:CF109)-MATCH(EOMONTH(Assumptions!$P$23,0),'Monthly Model'!$H$2:$GE$2,0)+1),OFFSET(INDEX('Monthly Model'!$H$2:$GE$2,1,MATCH(EOMONTH(Assumptions!$P$23,0),'Monthly Model'!$H$2:$GE$2,0)),0,0,1,COUNTA($H$109:CF109)-MATCH(EOMONTH(Assumptions!$P$23,0),'Monthly Model'!$H$2:$GE$2,0)+1)), "-"))</f>
        <v>0.16043133139610291</v>
      </c>
      <c r="CG113" s="62">
        <f ca="1">IF(CG2&gt;EOMONTH(Assumptions!$P$9, 0),0,IFERROR(XIRR(OFFSET(INDEX($H$109:$GE$109,1,MATCH(EOMONTH(Assumptions!$P$23,0),'Monthly Model'!$H$2:$GE$2,0)),0,0,1,COUNTA($H$109:CG109)-MATCH(EOMONTH(Assumptions!$P$23,0),'Monthly Model'!$H$2:$GE$2,0)+1),OFFSET(INDEX('Monthly Model'!$H$2:$GE$2,1,MATCH(EOMONTH(Assumptions!$P$23,0),'Monthly Model'!$H$2:$GE$2,0)),0,0,1,COUNTA($H$109:CG109)-MATCH(EOMONTH(Assumptions!$P$23,0),'Monthly Model'!$H$2:$GE$2,0)+1)), "-"))</f>
        <v>0.16394293904304508</v>
      </c>
      <c r="CH113" s="62">
        <f ca="1">IF(CH2&gt;EOMONTH(Assumptions!$P$9, 0),0,IFERROR(XIRR(OFFSET(INDEX($H$109:$GE$109,1,MATCH(EOMONTH(Assumptions!$P$23,0),'Monthly Model'!$H$2:$GE$2,0)),0,0,1,COUNTA($H$109:CH109)-MATCH(EOMONTH(Assumptions!$P$23,0),'Monthly Model'!$H$2:$GE$2,0)+1),OFFSET(INDEX('Monthly Model'!$H$2:$GE$2,1,MATCH(EOMONTH(Assumptions!$P$23,0),'Monthly Model'!$H$2:$GE$2,0)),0,0,1,COUNTA($H$109:CH109)-MATCH(EOMONTH(Assumptions!$P$23,0),'Monthly Model'!$H$2:$GE$2,0)+1)), "-"))</f>
        <v>0.16731558442115785</v>
      </c>
      <c r="CI113" s="62">
        <f ca="1">IF(CI2&gt;EOMONTH(Assumptions!$P$9, 0),0,IFERROR(XIRR(OFFSET(INDEX($H$109:$GE$109,1,MATCH(EOMONTH(Assumptions!$P$23,0),'Monthly Model'!$H$2:$GE$2,0)),0,0,1,COUNTA($H$109:CI109)-MATCH(EOMONTH(Assumptions!$P$23,0),'Monthly Model'!$H$2:$GE$2,0)+1),OFFSET(INDEX('Monthly Model'!$H$2:$GE$2,1,MATCH(EOMONTH(Assumptions!$P$23,0),'Monthly Model'!$H$2:$GE$2,0)),0,0,1,COUNTA($H$109:CI109)-MATCH(EOMONTH(Assumptions!$P$23,0),'Monthly Model'!$H$2:$GE$2,0)+1)), "-"))</f>
        <v>0.17045553326606752</v>
      </c>
      <c r="CJ113" s="62">
        <f ca="1">IF(CJ2&gt;EOMONTH(Assumptions!$P$9, 0),0,IFERROR(XIRR(OFFSET(INDEX($H$109:$GE$109,1,MATCH(EOMONTH(Assumptions!$P$23,0),'Monthly Model'!$H$2:$GE$2,0)),0,0,1,COUNTA($H$109:CJ109)-MATCH(EOMONTH(Assumptions!$P$23,0),'Monthly Model'!$H$2:$GE$2,0)+1),OFFSET(INDEX('Monthly Model'!$H$2:$GE$2,1,MATCH(EOMONTH(Assumptions!$P$23,0),'Monthly Model'!$H$2:$GE$2,0)),0,0,1,COUNTA($H$109:CJ109)-MATCH(EOMONTH(Assumptions!$P$23,0),'Monthly Model'!$H$2:$GE$2,0)+1)), "-"))</f>
        <v>0.17045553326606752</v>
      </c>
      <c r="CK113" s="62">
        <f ca="1">IF(CK2&gt;EOMONTH(Assumptions!$P$9, 0),0,IFERROR(XIRR(OFFSET(INDEX($H$109:$GE$109,1,MATCH(EOMONTH(Assumptions!$P$23,0),'Monthly Model'!$H$2:$GE$2,0)),0,0,1,COUNTA($H$109:CK109)-MATCH(EOMONTH(Assumptions!$P$23,0),'Monthly Model'!$H$2:$GE$2,0)+1),OFFSET(INDEX('Monthly Model'!$H$2:$GE$2,1,MATCH(EOMONTH(Assumptions!$P$23,0),'Monthly Model'!$H$2:$GE$2,0)),0,0,1,COUNTA($H$109:CK109)-MATCH(EOMONTH(Assumptions!$P$23,0),'Monthly Model'!$H$2:$GE$2,0)+1)), "-"))</f>
        <v>0.173429948091507</v>
      </c>
      <c r="CL113" s="62">
        <f ca="1">IF(CL2&gt;EOMONTH(Assumptions!$P$9, 0),0,IFERROR(XIRR(OFFSET(INDEX($H$109:$GE$109,1,MATCH(EOMONTH(Assumptions!$P$23,0),'Monthly Model'!$H$2:$GE$2,0)),0,0,1,COUNTA($H$109:CL109)-MATCH(EOMONTH(Assumptions!$P$23,0),'Monthly Model'!$H$2:$GE$2,0)+1),OFFSET(INDEX('Monthly Model'!$H$2:$GE$2,1,MATCH(EOMONTH(Assumptions!$P$23,0),'Monthly Model'!$H$2:$GE$2,0)),0,0,1,COUNTA($H$109:CL109)-MATCH(EOMONTH(Assumptions!$P$23,0),'Monthly Model'!$H$2:$GE$2,0)+1)), "-"))</f>
        <v>0.17638488411903389</v>
      </c>
      <c r="CM113" s="62">
        <f ca="1">IF(CM2&gt;EOMONTH(Assumptions!$P$9, 0),0,IFERROR(XIRR(OFFSET(INDEX($H$109:$GE$109,1,MATCH(EOMONTH(Assumptions!$P$23,0),'Monthly Model'!$H$2:$GE$2,0)),0,0,1,COUNTA($H$109:CM109)-MATCH(EOMONTH(Assumptions!$P$23,0),'Monthly Model'!$H$2:$GE$2,0)+1),OFFSET(INDEX('Monthly Model'!$H$2:$GE$2,1,MATCH(EOMONTH(Assumptions!$P$23,0),'Monthly Model'!$H$2:$GE$2,0)),0,0,1,COUNTA($H$109:CM109)-MATCH(EOMONTH(Assumptions!$P$23,0),'Monthly Model'!$H$2:$GE$2,0)+1)), "-"))</f>
        <v>0.17922714352607733</v>
      </c>
      <c r="CN113" s="62">
        <f ca="1">IF(CN2&gt;EOMONTH(Assumptions!$P$9, 0),0,IFERROR(XIRR(OFFSET(INDEX($H$109:$GE$109,1,MATCH(EOMONTH(Assumptions!$P$23,0),'Monthly Model'!$H$2:$GE$2,0)),0,0,1,COUNTA($H$109:CN109)-MATCH(EOMONTH(Assumptions!$P$23,0),'Monthly Model'!$H$2:$GE$2,0)+1),OFFSET(INDEX('Monthly Model'!$H$2:$GE$2,1,MATCH(EOMONTH(Assumptions!$P$23,0),'Monthly Model'!$H$2:$GE$2,0)),0,0,1,COUNTA($H$109:CN109)-MATCH(EOMONTH(Assumptions!$P$23,0),'Monthly Model'!$H$2:$GE$2,0)+1)), "-"))</f>
        <v>0.181706577539444</v>
      </c>
      <c r="CO113" s="62">
        <f ca="1">IF(CO2&gt;EOMONTH(Assumptions!$P$9, 0),0,IFERROR(XIRR(OFFSET(INDEX($H$109:$GE$109,1,MATCH(EOMONTH(Assumptions!$P$23,0),'Monthly Model'!$H$2:$GE$2,0)),0,0,1,COUNTA($H$109:CO109)-MATCH(EOMONTH(Assumptions!$P$23,0),'Monthly Model'!$H$2:$GE$2,0)+1),OFFSET(INDEX('Monthly Model'!$H$2:$GE$2,1,MATCH(EOMONTH(Assumptions!$P$23,0),'Monthly Model'!$H$2:$GE$2,0)),0,0,1,COUNTA($H$109:CO109)-MATCH(EOMONTH(Assumptions!$P$23,0),'Monthly Model'!$H$2:$GE$2,0)+1)), "-"))</f>
        <v>0.1843484103679657</v>
      </c>
      <c r="CP113" s="62">
        <f ca="1">IF(CP2&gt;EOMONTH(Assumptions!$P$9, 0),0,IFERROR(XIRR(OFFSET(INDEX($H$109:$GE$109,1,MATCH(EOMONTH(Assumptions!$P$23,0),'Monthly Model'!$H$2:$GE$2,0)),0,0,1,COUNTA($H$109:CP109)-MATCH(EOMONTH(Assumptions!$P$23,0),'Monthly Model'!$H$2:$GE$2,0)+1),OFFSET(INDEX('Monthly Model'!$H$2:$GE$2,1,MATCH(EOMONTH(Assumptions!$P$23,0),'Monthly Model'!$H$2:$GE$2,0)),0,0,1,COUNTA($H$109:CP109)-MATCH(EOMONTH(Assumptions!$P$23,0),'Monthly Model'!$H$2:$GE$2,0)+1)), "-"))</f>
        <v>0.18681247830390932</v>
      </c>
      <c r="CQ113" s="62">
        <f ca="1">IF(CQ2&gt;EOMONTH(Assumptions!$P$9, 0),0,IFERROR(XIRR(OFFSET(INDEX($H$109:$GE$109,1,MATCH(EOMONTH(Assumptions!$P$23,0),'Monthly Model'!$H$2:$GE$2,0)),0,0,1,COUNTA($H$109:CQ109)-MATCH(EOMONTH(Assumptions!$P$23,0),'Monthly Model'!$H$2:$GE$2,0)+1),OFFSET(INDEX('Monthly Model'!$H$2:$GE$2,1,MATCH(EOMONTH(Assumptions!$P$23,0),'Monthly Model'!$H$2:$GE$2,0)),0,0,1,COUNTA($H$109:CQ109)-MATCH(EOMONTH(Assumptions!$P$23,0),'Monthly Model'!$H$2:$GE$2,0)+1)), "-"))</f>
        <v>0.18926492333412173</v>
      </c>
      <c r="CR113" s="62">
        <f ca="1">IF(CR2&gt;EOMONTH(Assumptions!$P$9, 0),0,IFERROR(XIRR(OFFSET(INDEX($H$109:$GE$109,1,MATCH(EOMONTH(Assumptions!$P$23,0),'Monthly Model'!$H$2:$GE$2,0)),0,0,1,COUNTA($H$109:CR109)-MATCH(EOMONTH(Assumptions!$P$23,0),'Monthly Model'!$H$2:$GE$2,0)+1),OFFSET(INDEX('Monthly Model'!$H$2:$GE$2,1,MATCH(EOMONTH(Assumptions!$P$23,0),'Monthly Model'!$H$2:$GE$2,0)),0,0,1,COUNTA($H$109:CR109)-MATCH(EOMONTH(Assumptions!$P$23,0),'Monthly Model'!$H$2:$GE$2,0)+1)), "-"))</f>
        <v>0.19155418276786801</v>
      </c>
      <c r="CS113" s="62">
        <f ca="1">IF(CS2&gt;EOMONTH(Assumptions!$P$9, 0),0,IFERROR(XIRR(OFFSET(INDEX($H$109:$GE$109,1,MATCH(EOMONTH(Assumptions!$P$23,0),'Monthly Model'!$H$2:$GE$2,0)),0,0,1,COUNTA($H$109:CS109)-MATCH(EOMONTH(Assumptions!$P$23,0),'Monthly Model'!$H$2:$GE$2,0)+1),OFFSET(INDEX('Monthly Model'!$H$2:$GE$2,1,MATCH(EOMONTH(Assumptions!$P$23,0),'Monthly Model'!$H$2:$GE$2,0)),0,0,1,COUNTA($H$109:CS109)-MATCH(EOMONTH(Assumptions!$P$23,0),'Monthly Model'!$H$2:$GE$2,0)+1)), "-"))</f>
        <v>0.19383413195610044</v>
      </c>
      <c r="CT113" s="62">
        <f ca="1">IF(CT2&gt;EOMONTH(Assumptions!$P$9, 0),0,IFERROR(XIRR(OFFSET(INDEX($H$109:$GE$109,1,MATCH(EOMONTH(Assumptions!$P$23,0),'Monthly Model'!$H$2:$GE$2,0)),0,0,1,COUNTA($H$109:CT109)-MATCH(EOMONTH(Assumptions!$P$23,0),'Monthly Model'!$H$2:$GE$2,0)+1),OFFSET(INDEX('Monthly Model'!$H$2:$GE$2,1,MATCH(EOMONTH(Assumptions!$P$23,0),'Monthly Model'!$H$2:$GE$2,0)),0,0,1,COUNTA($H$109:CT109)-MATCH(EOMONTH(Assumptions!$P$23,0),'Monthly Model'!$H$2:$GE$2,0)+1)), "-"))</f>
        <v>0.1960322678089142</v>
      </c>
      <c r="CU113" s="62">
        <f ca="1">IF(CU2&gt;EOMONTH(Assumptions!$P$9, 0),0,IFERROR(XIRR(OFFSET(INDEX($H$109:$GE$109,1,MATCH(EOMONTH(Assumptions!$P$23,0),'Monthly Model'!$H$2:$GE$2,0)),0,0,1,COUNTA($H$109:CU109)-MATCH(EOMONTH(Assumptions!$P$23,0),'Monthly Model'!$H$2:$GE$2,0)+1),OFFSET(INDEX('Monthly Model'!$H$2:$GE$2,1,MATCH(EOMONTH(Assumptions!$P$23,0),'Monthly Model'!$H$2:$GE$2,0)),0,0,1,COUNTA($H$109:CU109)-MATCH(EOMONTH(Assumptions!$P$23,0),'Monthly Model'!$H$2:$GE$2,0)+1)), "-"))</f>
        <v>0.1980858981609345</v>
      </c>
      <c r="CV113" s="62">
        <f ca="1">IF(CV2&gt;EOMONTH(Assumptions!$P$9, 0),0,IFERROR(XIRR(OFFSET(INDEX($H$109:$GE$109,1,MATCH(EOMONTH(Assumptions!$P$23,0),'Monthly Model'!$H$2:$GE$2,0)),0,0,1,COUNTA($H$109:CV109)-MATCH(EOMONTH(Assumptions!$P$23,0),'Monthly Model'!$H$2:$GE$2,0)+1),OFFSET(INDEX('Monthly Model'!$H$2:$GE$2,1,MATCH(EOMONTH(Assumptions!$P$23,0),'Monthly Model'!$H$2:$GE$2,0)),0,0,1,COUNTA($H$109:CV109)-MATCH(EOMONTH(Assumptions!$P$23,0),'Monthly Model'!$H$2:$GE$2,0)+1)), "-"))</f>
        <v>0.1980858981609345</v>
      </c>
      <c r="CW113" s="62">
        <f ca="1">IF(CW2&gt;EOMONTH(Assumptions!$P$9, 0),0,IFERROR(XIRR(OFFSET(INDEX($H$109:$GE$109,1,MATCH(EOMONTH(Assumptions!$P$23,0),'Monthly Model'!$H$2:$GE$2,0)),0,0,1,COUNTA($H$109:CW109)-MATCH(EOMONTH(Assumptions!$P$23,0),'Monthly Model'!$H$2:$GE$2,0)+1),OFFSET(INDEX('Monthly Model'!$H$2:$GE$2,1,MATCH(EOMONTH(Assumptions!$P$23,0),'Monthly Model'!$H$2:$GE$2,0)),0,0,1,COUNTA($H$109:CW109)-MATCH(EOMONTH(Assumptions!$P$23,0),'Monthly Model'!$H$2:$GE$2,0)+1)), "-"))</f>
        <v>0.20003440976142886</v>
      </c>
      <c r="CX113" s="62">
        <f ca="1">IF(CX2&gt;EOMONTH(Assumptions!$P$9, 0),0,IFERROR(XIRR(OFFSET(INDEX($H$109:$GE$109,1,MATCH(EOMONTH(Assumptions!$P$23,0),'Monthly Model'!$H$2:$GE$2,0)),0,0,1,COUNTA($H$109:CX109)-MATCH(EOMONTH(Assumptions!$P$23,0),'Monthly Model'!$H$2:$GE$2,0)+1),OFFSET(INDEX('Monthly Model'!$H$2:$GE$2,1,MATCH(EOMONTH(Assumptions!$P$23,0),'Monthly Model'!$H$2:$GE$2,0)),0,0,1,COUNTA($H$109:CX109)-MATCH(EOMONTH(Assumptions!$P$23,0),'Monthly Model'!$H$2:$GE$2,0)+1)), "-"))</f>
        <v>0.20197728276252749</v>
      </c>
      <c r="CY113" s="62">
        <f ca="1">IF(CY2&gt;EOMONTH(Assumptions!$P$9, 0),0,IFERROR(XIRR(OFFSET(INDEX($H$109:$GE$109,1,MATCH(EOMONTH(Assumptions!$P$23,0),'Monthly Model'!$H$2:$GE$2,0)),0,0,1,COUNTA($H$109:CY109)-MATCH(EOMONTH(Assumptions!$P$23,0),'Monthly Model'!$H$2:$GE$2,0)+1),OFFSET(INDEX('Monthly Model'!$H$2:$GE$2,1,MATCH(EOMONTH(Assumptions!$P$23,0),'Monthly Model'!$H$2:$GE$2,0)),0,0,1,COUNTA($H$109:CY109)-MATCH(EOMONTH(Assumptions!$P$23,0),'Monthly Model'!$H$2:$GE$2,0)+1)), "-"))</f>
        <v>0.20385254025459293</v>
      </c>
      <c r="CZ113" s="62">
        <f ca="1">IF(CZ2&gt;EOMONTH(Assumptions!$P$9, 0),0,IFERROR(XIRR(OFFSET(INDEX($H$109:$GE$109,1,MATCH(EOMONTH(Assumptions!$P$23,0),'Monthly Model'!$H$2:$GE$2,0)),0,0,1,COUNTA($H$109:CZ109)-MATCH(EOMONTH(Assumptions!$P$23,0),'Monthly Model'!$H$2:$GE$2,0)+1),OFFSET(INDEX('Monthly Model'!$H$2:$GE$2,1,MATCH(EOMONTH(Assumptions!$P$23,0),'Monthly Model'!$H$2:$GE$2,0)),0,0,1,COUNTA($H$109:CZ109)-MATCH(EOMONTH(Assumptions!$P$23,0),'Monthly Model'!$H$2:$GE$2,0)+1)), "-"))</f>
        <v>0.20549291968345648</v>
      </c>
      <c r="DA113" s="62">
        <f ca="1">IF(DA2&gt;EOMONTH(Assumptions!$P$9, 0),0,IFERROR(XIRR(OFFSET(INDEX($H$109:$GE$109,1,MATCH(EOMONTH(Assumptions!$P$23,0),'Monthly Model'!$H$2:$GE$2,0)),0,0,1,COUNTA($H$109:DA109)-MATCH(EOMONTH(Assumptions!$P$23,0),'Monthly Model'!$H$2:$GE$2,0)+1),OFFSET(INDEX('Monthly Model'!$H$2:$GE$2,1,MATCH(EOMONTH(Assumptions!$P$23,0),'Monthly Model'!$H$2:$GE$2,0)),0,0,1,COUNTA($H$109:DA109)-MATCH(EOMONTH(Assumptions!$P$23,0),'Monthly Model'!$H$2:$GE$2,0)+1)), "-"))</f>
        <v>0.20724696516990662</v>
      </c>
      <c r="DB113" s="62">
        <f ca="1">IF(DB2&gt;EOMONTH(Assumptions!$P$9, 0),0,IFERROR(XIRR(OFFSET(INDEX($H$109:$GE$109,1,MATCH(EOMONTH(Assumptions!$P$23,0),'Monthly Model'!$H$2:$GE$2,0)),0,0,1,COUNTA($H$109:DB109)-MATCH(EOMONTH(Assumptions!$P$23,0),'Monthly Model'!$H$2:$GE$2,0)+1),OFFSET(INDEX('Monthly Model'!$H$2:$GE$2,1,MATCH(EOMONTH(Assumptions!$P$23,0),'Monthly Model'!$H$2:$GE$2,0)),0,0,1,COUNTA($H$109:DB109)-MATCH(EOMONTH(Assumptions!$P$23,0),'Monthly Model'!$H$2:$GE$2,0)+1)), "-"))</f>
        <v>0.20888784527778631</v>
      </c>
      <c r="DC113" s="62">
        <f ca="1">IF(DC2&gt;EOMONTH(Assumptions!$P$9, 0),0,IFERROR(XIRR(OFFSET(INDEX($H$109:$GE$109,1,MATCH(EOMONTH(Assumptions!$P$23,0),'Monthly Model'!$H$2:$GE$2,0)),0,0,1,COUNTA($H$109:DC109)-MATCH(EOMONTH(Assumptions!$P$23,0),'Monthly Model'!$H$2:$GE$2,0)+1),OFFSET(INDEX('Monthly Model'!$H$2:$GE$2,1,MATCH(EOMONTH(Assumptions!$P$23,0),'Monthly Model'!$H$2:$GE$2,0)),0,0,1,COUNTA($H$109:DC109)-MATCH(EOMONTH(Assumptions!$P$23,0),'Monthly Model'!$H$2:$GE$2,0)+1)), "-"))</f>
        <v>0.21052613854408261</v>
      </c>
      <c r="DD113" s="62">
        <f ca="1">IF(DD2&gt;EOMONTH(Assumptions!$P$9, 0),0,IFERROR(XIRR(OFFSET(INDEX($H$109:$GE$109,1,MATCH(EOMONTH(Assumptions!$P$23,0),'Monthly Model'!$H$2:$GE$2,0)),0,0,1,COUNTA($H$109:DD109)-MATCH(EOMONTH(Assumptions!$P$23,0),'Monthly Model'!$H$2:$GE$2,0)+1),OFFSET(INDEX('Monthly Model'!$H$2:$GE$2,1,MATCH(EOMONTH(Assumptions!$P$23,0),'Monthly Model'!$H$2:$GE$2,0)),0,0,1,COUNTA($H$109:DD109)-MATCH(EOMONTH(Assumptions!$P$23,0),'Monthly Model'!$H$2:$GE$2,0)+1)), "-"))</f>
        <v>0.21205971837043766</v>
      </c>
      <c r="DE113" s="62">
        <f ca="1">IF(DE2&gt;EOMONTH(Assumptions!$P$9, 0),0,IFERROR(XIRR(OFFSET(INDEX($H$109:$GE$109,1,MATCH(EOMONTH(Assumptions!$P$23,0),'Monthly Model'!$H$2:$GE$2,0)),0,0,1,COUNTA($H$109:DE109)-MATCH(EOMONTH(Assumptions!$P$23,0),'Monthly Model'!$H$2:$GE$2,0)+1),OFFSET(INDEX('Monthly Model'!$H$2:$GE$2,1,MATCH(EOMONTH(Assumptions!$P$23,0),'Monthly Model'!$H$2:$GE$2,0)),0,0,1,COUNTA($H$109:DE109)-MATCH(EOMONTH(Assumptions!$P$23,0),'Monthly Model'!$H$2:$GE$2,0)+1)), "-"))</f>
        <v>0.21359159350395202</v>
      </c>
      <c r="DF113" s="62">
        <f ca="1">IF(DF2&gt;EOMONTH(Assumptions!$P$9, 0),0,IFERROR(XIRR(OFFSET(INDEX($H$109:$GE$109,1,MATCH(EOMONTH(Assumptions!$P$23,0),'Monthly Model'!$H$2:$GE$2,0)),0,0,1,COUNTA($H$109:DF109)-MATCH(EOMONTH(Assumptions!$P$23,0),'Monthly Model'!$H$2:$GE$2,0)+1),OFFSET(INDEX('Monthly Model'!$H$2:$GE$2,1,MATCH(EOMONTH(Assumptions!$P$23,0),'Monthly Model'!$H$2:$GE$2,0)),0,0,1,COUNTA($H$109:DF109)-MATCH(EOMONTH(Assumptions!$P$23,0),'Monthly Model'!$H$2:$GE$2,0)+1)), "-"))</f>
        <v>0.21507266163825989</v>
      </c>
      <c r="DG113" s="62">
        <f ca="1">IF(DG2&gt;EOMONTH(Assumptions!$P$9, 0),0,IFERROR(XIRR(OFFSET(INDEX($H$109:$GE$109,1,MATCH(EOMONTH(Assumptions!$P$23,0),'Monthly Model'!$H$2:$GE$2,0)),0,0,1,COUNTA($H$109:DG109)-MATCH(EOMONTH(Assumptions!$P$23,0),'Monthly Model'!$H$2:$GE$2,0)+1),OFFSET(INDEX('Monthly Model'!$H$2:$GE$2,1,MATCH(EOMONTH(Assumptions!$P$23,0),'Monthly Model'!$H$2:$GE$2,0)),0,0,1,COUNTA($H$109:DG109)-MATCH(EOMONTH(Assumptions!$P$23,0),'Monthly Model'!$H$2:$GE$2,0)+1)), "-"))</f>
        <v>0.21645992398262026</v>
      </c>
      <c r="DH113" s="62">
        <f ca="1">IF(DH2&gt;EOMONTH(Assumptions!$P$9, 0),0,IFERROR(XIRR(OFFSET(INDEX($H$109:$GE$109,1,MATCH(EOMONTH(Assumptions!$P$23,0),'Monthly Model'!$H$2:$GE$2,0)),0,0,1,COUNTA($H$109:DH109)-MATCH(EOMONTH(Assumptions!$P$23,0),'Monthly Model'!$H$2:$GE$2,0)+1),OFFSET(INDEX('Monthly Model'!$H$2:$GE$2,1,MATCH(EOMONTH(Assumptions!$P$23,0),'Monthly Model'!$H$2:$GE$2,0)),0,0,1,COUNTA($H$109:DH109)-MATCH(EOMONTH(Assumptions!$P$23,0),'Monthly Model'!$H$2:$GE$2,0)+1)), "-"))</f>
        <v>0.21645992398262026</v>
      </c>
      <c r="DI113" s="62">
        <f ca="1">IF(DI2&gt;EOMONTH(Assumptions!$P$9, 0),0,IFERROR(XIRR(OFFSET(INDEX($H$109:$GE$109,1,MATCH(EOMONTH(Assumptions!$P$23,0),'Monthly Model'!$H$2:$GE$2,0)),0,0,1,COUNTA($H$109:DI109)-MATCH(EOMONTH(Assumptions!$P$23,0),'Monthly Model'!$H$2:$GE$2,0)+1),OFFSET(INDEX('Monthly Model'!$H$2:$GE$2,1,MATCH(EOMONTH(Assumptions!$P$23,0),'Monthly Model'!$H$2:$GE$2,0)),0,0,1,COUNTA($H$109:DI109)-MATCH(EOMONTH(Assumptions!$P$23,0),'Monthly Model'!$H$2:$GE$2,0)+1)), "-"))</f>
        <v>0.21777796149253845</v>
      </c>
      <c r="DJ113" s="62">
        <f ca="1">IF(DJ2&gt;EOMONTH(Assumptions!$P$9, 0),0,IFERROR(XIRR(OFFSET(INDEX($H$109:$GE$109,1,MATCH(EOMONTH(Assumptions!$P$23,0),'Monthly Model'!$H$2:$GE$2,0)),0,0,1,COUNTA($H$109:DJ109)-MATCH(EOMONTH(Assumptions!$P$23,0),'Monthly Model'!$H$2:$GE$2,0)+1),OFFSET(INDEX('Monthly Model'!$H$2:$GE$2,1,MATCH(EOMONTH(Assumptions!$P$23,0),'Monthly Model'!$H$2:$GE$2,0)),0,0,1,COUNTA($H$109:DJ109)-MATCH(EOMONTH(Assumptions!$P$23,0),'Monthly Model'!$H$2:$GE$2,0)+1)), "-"))</f>
        <v>0.21909574866294865</v>
      </c>
      <c r="DK113" s="62">
        <f ca="1">IF(DK2&gt;EOMONTH(Assumptions!$P$9, 0),0,IFERROR(XIRR(OFFSET(INDEX($H$109:$GE$109,1,MATCH(EOMONTH(Assumptions!$P$23,0),'Monthly Model'!$H$2:$GE$2,0)),0,0,1,COUNTA($H$109:DK109)-MATCH(EOMONTH(Assumptions!$P$23,0),'Monthly Model'!$H$2:$GE$2,0)+1),OFFSET(INDEX('Monthly Model'!$H$2:$GE$2,1,MATCH(EOMONTH(Assumptions!$P$23,0),'Monthly Model'!$H$2:$GE$2,0)),0,0,1,COUNTA($H$109:DK109)-MATCH(EOMONTH(Assumptions!$P$23,0),'Monthly Model'!$H$2:$GE$2,0)+1)), "-"))</f>
        <v>0.22037094235420224</v>
      </c>
      <c r="DL113" s="62">
        <f ca="1">IF(DL2&gt;EOMONTH(Assumptions!$P$9, 0),0,IFERROR(XIRR(OFFSET(INDEX($H$109:$GE$109,1,MATCH(EOMONTH(Assumptions!$P$23,0),'Monthly Model'!$H$2:$GE$2,0)),0,0,1,COUNTA($H$109:DL109)-MATCH(EOMONTH(Assumptions!$P$23,0),'Monthly Model'!$H$2:$GE$2,0)+1),OFFSET(INDEX('Monthly Model'!$H$2:$GE$2,1,MATCH(EOMONTH(Assumptions!$P$23,0),'Monthly Model'!$H$2:$GE$2,0)),0,0,1,COUNTA($H$109:DL109)-MATCH(EOMONTH(Assumptions!$P$23,0),'Monthly Model'!$H$2:$GE$2,0)+1)), "-"))</f>
        <v>0.22152875065803526</v>
      </c>
      <c r="DM113" s="62">
        <f ca="1">IF(DM2&gt;EOMONTH(Assumptions!$P$9, 0),0,IFERROR(XIRR(OFFSET(INDEX($H$109:$GE$109,1,MATCH(EOMONTH(Assumptions!$P$23,0),'Monthly Model'!$H$2:$GE$2,0)),0,0,1,COUNTA($H$109:DM109)-MATCH(EOMONTH(Assumptions!$P$23,0),'Monthly Model'!$H$2:$GE$2,0)+1),OFFSET(INDEX('Monthly Model'!$H$2:$GE$2,1,MATCH(EOMONTH(Assumptions!$P$23,0),'Monthly Model'!$H$2:$GE$2,0)),0,0,1,COUNTA($H$109:DM109)-MATCH(EOMONTH(Assumptions!$P$23,0),'Monthly Model'!$H$2:$GE$2,0)+1)), "-"))</f>
        <v>0.22272716164588927</v>
      </c>
      <c r="DN113" s="62">
        <f ca="1">IF(DN2&gt;EOMONTH(Assumptions!$P$9, 0),0,IFERROR(XIRR(OFFSET(INDEX($H$109:$GE$109,1,MATCH(EOMONTH(Assumptions!$P$23,0),'Monthly Model'!$H$2:$GE$2,0)),0,0,1,COUNTA($H$109:DN109)-MATCH(EOMONTH(Assumptions!$P$23,0),'Monthly Model'!$H$2:$GE$2,0)+1),OFFSET(INDEX('Monthly Model'!$H$2:$GE$2,1,MATCH(EOMONTH(Assumptions!$P$23,0),'Monthly Model'!$H$2:$GE$2,0)),0,0,1,COUNTA($H$109:DN109)-MATCH(EOMONTH(Assumptions!$P$23,0),'Monthly Model'!$H$2:$GE$2,0)+1)), "-"))</f>
        <v>0.22385085225105289</v>
      </c>
      <c r="DO113" s="62">
        <f ca="1">IF(DO2&gt;EOMONTH(Assumptions!$P$9, 0),0,IFERROR(XIRR(OFFSET(INDEX($H$109:$GE$109,1,MATCH(EOMONTH(Assumptions!$P$23,0),'Monthly Model'!$H$2:$GE$2,0)),0,0,1,COUNTA($H$109:DO109)-MATCH(EOMONTH(Assumptions!$P$23,0),'Monthly Model'!$H$2:$GE$2,0)+1),OFFSET(INDEX('Monthly Model'!$H$2:$GE$2,1,MATCH(EOMONTH(Assumptions!$P$23,0),'Monthly Model'!$H$2:$GE$2,0)),0,0,1,COUNTA($H$109:DO109)-MATCH(EOMONTH(Assumptions!$P$23,0),'Monthly Model'!$H$2:$GE$2,0)+1)), "-"))</f>
        <v>0.22497543692588803</v>
      </c>
      <c r="DP113" s="62">
        <f ca="1">IF(DP2&gt;EOMONTH(Assumptions!$P$9, 0),0,IFERROR(XIRR(OFFSET(INDEX($H$109:$GE$109,1,MATCH(EOMONTH(Assumptions!$P$23,0),'Monthly Model'!$H$2:$GE$2,0)),0,0,1,COUNTA($H$109:DP109)-MATCH(EOMONTH(Assumptions!$P$23,0),'Monthly Model'!$H$2:$GE$2,0)+1),OFFSET(INDEX('Monthly Model'!$H$2:$GE$2,1,MATCH(EOMONTH(Assumptions!$P$23,0),'Monthly Model'!$H$2:$GE$2,0)),0,0,1,COUNTA($H$109:DP109)-MATCH(EOMONTH(Assumptions!$P$23,0),'Monthly Model'!$H$2:$GE$2,0)+1)), "-"))</f>
        <v>0.22603036761283871</v>
      </c>
      <c r="DQ113" s="62">
        <f ca="1">IF(DQ2&gt;EOMONTH(Assumptions!$P$9, 0),0,IFERROR(XIRR(OFFSET(INDEX($H$109:$GE$109,1,MATCH(EOMONTH(Assumptions!$P$23,0),'Monthly Model'!$H$2:$GE$2,0)),0,0,1,COUNTA($H$109:DQ109)-MATCH(EOMONTH(Assumptions!$P$23,0),'Monthly Model'!$H$2:$GE$2,0)+1),OFFSET(INDEX('Monthly Model'!$H$2:$GE$2,1,MATCH(EOMONTH(Assumptions!$P$23,0),'Monthly Model'!$H$2:$GE$2,0)),0,0,1,COUNTA($H$109:DQ109)-MATCH(EOMONTH(Assumptions!$P$23,0),'Monthly Model'!$H$2:$GE$2,0)+1)), "-"))</f>
        <v>0.22708651423454287</v>
      </c>
      <c r="DR113" s="62">
        <f ca="1">IF(DR2&gt;EOMONTH(Assumptions!$P$9, 0),0,IFERROR(XIRR(OFFSET(INDEX($H$109:$GE$109,1,MATCH(EOMONTH(Assumptions!$P$23,0),'Monthly Model'!$H$2:$GE$2,0)),0,0,1,COUNTA($H$109:DR109)-MATCH(EOMONTH(Assumptions!$P$23,0),'Monthly Model'!$H$2:$GE$2,0)+1),OFFSET(INDEX('Monthly Model'!$H$2:$GE$2,1,MATCH(EOMONTH(Assumptions!$P$23,0),'Monthly Model'!$H$2:$GE$2,0)),0,0,1,COUNTA($H$109:DR109)-MATCH(EOMONTH(Assumptions!$P$23,0),'Monthly Model'!$H$2:$GE$2,0)+1)), "-"))</f>
        <v>0.22810981869697575</v>
      </c>
      <c r="DS113" s="62">
        <f ca="1">IF(DS2&gt;EOMONTH(Assumptions!$P$9, 0),0,IFERROR(XIRR(OFFSET(INDEX($H$109:$GE$109,1,MATCH(EOMONTH(Assumptions!$P$23,0),'Monthly Model'!$H$2:$GE$2,0)),0,0,1,COUNTA($H$109:DS109)-MATCH(EOMONTH(Assumptions!$P$23,0),'Monthly Model'!$H$2:$GE$2,0)+1),OFFSET(INDEX('Monthly Model'!$H$2:$GE$2,1,MATCH(EOMONTH(Assumptions!$P$23,0),'Monthly Model'!$H$2:$GE$2,0)),0,0,1,COUNTA($H$109:DS109)-MATCH(EOMONTH(Assumptions!$P$23,0),'Monthly Model'!$H$2:$GE$2,0)+1)), "-"))</f>
        <v>0.22907019257545475</v>
      </c>
      <c r="DT113" s="62">
        <f ca="1">IF(DT2&gt;EOMONTH(Assumptions!$P$9, 0),0,IFERROR(XIRR(OFFSET(INDEX($H$109:$GE$109,1,MATCH(EOMONTH(Assumptions!$P$23,0),'Monthly Model'!$H$2:$GE$2,0)),0,0,1,COUNTA($H$109:DT109)-MATCH(EOMONTH(Assumptions!$P$23,0),'Monthly Model'!$H$2:$GE$2,0)+1),OFFSET(INDEX('Monthly Model'!$H$2:$GE$2,1,MATCH(EOMONTH(Assumptions!$P$23,0),'Monthly Model'!$H$2:$GE$2,0)),0,0,1,COUNTA($H$109:DT109)-MATCH(EOMONTH(Assumptions!$P$23,0),'Monthly Model'!$H$2:$GE$2,0)+1)), "-"))</f>
        <v>0.22907019257545475</v>
      </c>
      <c r="DU113" s="62">
        <f ca="1">IF(DU2&gt;EOMONTH(Assumptions!$P$9, 0),0,IFERROR(XIRR(OFFSET(INDEX($H$109:$GE$109,1,MATCH(EOMONTH(Assumptions!$P$23,0),'Monthly Model'!$H$2:$GE$2,0)),0,0,1,COUNTA($H$109:DU109)-MATCH(EOMONTH(Assumptions!$P$23,0),'Monthly Model'!$H$2:$GE$2,0)+1),OFFSET(INDEX('Monthly Model'!$H$2:$GE$2,1,MATCH(EOMONTH(Assumptions!$P$23,0),'Monthly Model'!$H$2:$GE$2,0)),0,0,1,COUNTA($H$109:DU109)-MATCH(EOMONTH(Assumptions!$P$23,0),'Monthly Model'!$H$2:$GE$2,0)+1)), "-"))</f>
        <v>0.22998369336128238</v>
      </c>
      <c r="DV113" s="62">
        <f ca="1">IF(DV2&gt;EOMONTH(Assumptions!$P$9, 0),0,IFERROR(XIRR(OFFSET(INDEX($H$109:$GE$109,1,MATCH(EOMONTH(Assumptions!$P$23,0),'Monthly Model'!$H$2:$GE$2,0)),0,0,1,COUNTA($H$109:DV109)-MATCH(EOMONTH(Assumptions!$P$23,0),'Monthly Model'!$H$2:$GE$2,0)+1),OFFSET(INDEX('Monthly Model'!$H$2:$GE$2,1,MATCH(EOMONTH(Assumptions!$P$23,0),'Monthly Model'!$H$2:$GE$2,0)),0,0,1,COUNTA($H$109:DV109)-MATCH(EOMONTH(Assumptions!$P$23,0),'Monthly Model'!$H$2:$GE$2,0)+1)), "-"))</f>
        <v>0.23089891076087951</v>
      </c>
      <c r="DW113" s="62">
        <f ca="1">IF(DW2&gt;EOMONTH(Assumptions!$P$9, 0),0,IFERROR(XIRR(OFFSET(INDEX($H$109:$GE$109,1,MATCH(EOMONTH(Assumptions!$P$23,0),'Monthly Model'!$H$2:$GE$2,0)),0,0,1,COUNTA($H$109:DW109)-MATCH(EOMONTH(Assumptions!$P$23,0),'Monthly Model'!$H$2:$GE$2,0)+1),OFFSET(INDEX('Monthly Model'!$H$2:$GE$2,1,MATCH(EOMONTH(Assumptions!$P$23,0),'Monthly Model'!$H$2:$GE$2,0)),0,0,1,COUNTA($H$109:DW109)-MATCH(EOMONTH(Assumptions!$P$23,0),'Monthly Model'!$H$2:$GE$2,0)+1)), "-"))</f>
        <v>0.23178628087043765</v>
      </c>
      <c r="DX113" s="62">
        <f ca="1">IF(DX2&gt;EOMONTH(Assumptions!$P$9, 0),0,IFERROR(XIRR(OFFSET(INDEX($H$109:$GE$109,1,MATCH(EOMONTH(Assumptions!$P$23,0),'Monthly Model'!$H$2:$GE$2,0)),0,0,1,COUNTA($H$109:DX109)-MATCH(EOMONTH(Assumptions!$P$23,0),'Monthly Model'!$H$2:$GE$2,0)+1),OFFSET(INDEX('Monthly Model'!$H$2:$GE$2,1,MATCH(EOMONTH(Assumptions!$P$23,0),'Monthly Model'!$H$2:$GE$2,0)),0,0,1,COUNTA($H$109:DX109)-MATCH(EOMONTH(Assumptions!$P$23,0),'Monthly Model'!$H$2:$GE$2,0)+1)), "-"))</f>
        <v>0.23256441950798032</v>
      </c>
      <c r="DY113" s="62">
        <f ca="1">IF(DY2&gt;EOMONTH(Assumptions!$P$9, 0),0,IFERROR(XIRR(OFFSET(INDEX($H$109:$GE$109,1,MATCH(EOMONTH(Assumptions!$P$23,0),'Monthly Model'!$H$2:$GE$2,0)),0,0,1,COUNTA($H$109:DY109)-MATCH(EOMONTH(Assumptions!$P$23,0),'Monthly Model'!$H$2:$GE$2,0)+1),OFFSET(INDEX('Monthly Model'!$H$2:$GE$2,1,MATCH(EOMONTH(Assumptions!$P$23,0),'Monthly Model'!$H$2:$GE$2,0)),0,0,1,COUNTA($H$109:DY109)-MATCH(EOMONTH(Assumptions!$P$23,0),'Monthly Model'!$H$2:$GE$2,0)+1)), "-"))</f>
        <v>0.23340043425559998</v>
      </c>
      <c r="DZ113" s="62">
        <f ca="1">IF(DZ2&gt;EOMONTH(Assumptions!$P$9, 0),0,IFERROR(XIRR(OFFSET(INDEX($H$109:$GE$109,1,MATCH(EOMONTH(Assumptions!$P$23,0),'Monthly Model'!$H$2:$GE$2,0)),0,0,1,COUNTA($H$109:DZ109)-MATCH(EOMONTH(Assumptions!$P$23,0),'Monthly Model'!$H$2:$GE$2,0)+1),OFFSET(INDEX('Monthly Model'!$H$2:$GE$2,1,MATCH(EOMONTH(Assumptions!$P$23,0),'Monthly Model'!$H$2:$GE$2,0)),0,0,1,COUNTA($H$109:DZ109)-MATCH(EOMONTH(Assumptions!$P$23,0),'Monthly Model'!$H$2:$GE$2,0)+1)), "-"))</f>
        <v>0.23418559432029726</v>
      </c>
      <c r="EA113" s="62">
        <f ca="1">IF(EA2&gt;EOMONTH(Assumptions!$P$9, 0),0,IFERROR(XIRR(OFFSET(INDEX($H$109:$GE$109,1,MATCH(EOMONTH(Assumptions!$P$23,0),'Monthly Model'!$H$2:$GE$2,0)),0,0,1,COUNTA($H$109:EA109)-MATCH(EOMONTH(Assumptions!$P$23,0),'Monthly Model'!$H$2:$GE$2,0)+1),OFFSET(INDEX('Monthly Model'!$H$2:$GE$2,1,MATCH(EOMONTH(Assumptions!$P$23,0),'Monthly Model'!$H$2:$GE$2,0)),0,0,1,COUNTA($H$109:EA109)-MATCH(EOMONTH(Assumptions!$P$23,0),'Monthly Model'!$H$2:$GE$2,0)+1)), "-"))</f>
        <v>0.23497284054756168</v>
      </c>
      <c r="EB113" s="62">
        <f ca="1">IF(EB2&gt;EOMONTH(Assumptions!$P$9, 0),0,IFERROR(XIRR(OFFSET(INDEX($H$109:$GE$109,1,MATCH(EOMONTH(Assumptions!$P$23,0),'Monthly Model'!$H$2:$GE$2,0)),0,0,1,COUNTA($H$109:EB109)-MATCH(EOMONTH(Assumptions!$P$23,0),'Monthly Model'!$H$2:$GE$2,0)+1),OFFSET(INDEX('Monthly Model'!$H$2:$GE$2,1,MATCH(EOMONTH(Assumptions!$P$23,0),'Monthly Model'!$H$2:$GE$2,0)),0,0,1,COUNTA($H$109:EB109)-MATCH(EOMONTH(Assumptions!$P$23,0),'Monthly Model'!$H$2:$GE$2,0)+1)), "-"))</f>
        <v>0.23571253418922422</v>
      </c>
      <c r="EC113" s="62">
        <f ca="1">IF(EC2&gt;EOMONTH(Assumptions!$P$9, 0),0,IFERROR(XIRR(OFFSET(INDEX($H$109:$GE$109,1,MATCH(EOMONTH(Assumptions!$P$23,0),'Monthly Model'!$H$2:$GE$2,0)),0,0,1,COUNTA($H$109:EC109)-MATCH(EOMONTH(Assumptions!$P$23,0),'Monthly Model'!$H$2:$GE$2,0)+1),OFFSET(INDEX('Monthly Model'!$H$2:$GE$2,1,MATCH(EOMONTH(Assumptions!$P$23,0),'Monthly Model'!$H$2:$GE$2,0)),0,0,1,COUNTA($H$109:EC109)-MATCH(EOMONTH(Assumptions!$P$23,0),'Monthly Model'!$H$2:$GE$2,0)+1)), "-"))</f>
        <v>0.2364544093608856</v>
      </c>
      <c r="ED113" s="62">
        <f ca="1">IF(ED2&gt;EOMONTH(Assumptions!$P$9, 0),0,IFERROR(XIRR(OFFSET(INDEX($H$109:$GE$109,1,MATCH(EOMONTH(Assumptions!$P$23,0),'Monthly Model'!$H$2:$GE$2,0)),0,0,1,COUNTA($H$109:ED109)-MATCH(EOMONTH(Assumptions!$P$23,0),'Monthly Model'!$H$2:$GE$2,0)+1),OFFSET(INDEX('Monthly Model'!$H$2:$GE$2,1,MATCH(EOMONTH(Assumptions!$P$23,0),'Monthly Model'!$H$2:$GE$2,0)),0,0,1,COUNTA($H$109:ED109)-MATCH(EOMONTH(Assumptions!$P$23,0),'Monthly Model'!$H$2:$GE$2,0)+1)), "-"))</f>
        <v>0.23717440962791439</v>
      </c>
      <c r="EE113" s="62">
        <f ca="1">IF(EE2&gt;EOMONTH(Assumptions!$P$9, 0),0,IFERROR(XIRR(OFFSET(INDEX($H$109:$GE$109,1,MATCH(EOMONTH(Assumptions!$P$23,0),'Monthly Model'!$H$2:$GE$2,0)),0,0,1,COUNTA($H$109:EE109)-MATCH(EOMONTH(Assumptions!$P$23,0),'Monthly Model'!$H$2:$GE$2,0)+1),OFFSET(INDEX('Monthly Model'!$H$2:$GE$2,1,MATCH(EOMONTH(Assumptions!$P$23,0),'Monthly Model'!$H$2:$GE$2,0)),0,0,1,COUNTA($H$109:EE109)-MATCH(EOMONTH(Assumptions!$P$23,0),'Monthly Model'!$H$2:$GE$2,0)+1)), "-"))</f>
        <v>0.2378511607646942</v>
      </c>
      <c r="EF113" s="62">
        <f ca="1">IF(EF2&gt;EOMONTH(Assumptions!$P$9, 0),0,IFERROR(XIRR(OFFSET(INDEX($H$109:$GE$109,1,MATCH(EOMONTH(Assumptions!$P$23,0),'Monthly Model'!$H$2:$GE$2,0)),0,0,1,COUNTA($H$109:EF109)-MATCH(EOMONTH(Assumptions!$P$23,0),'Monthly Model'!$H$2:$GE$2,0)+1),OFFSET(INDEX('Monthly Model'!$H$2:$GE$2,1,MATCH(EOMONTH(Assumptions!$P$23,0),'Monthly Model'!$H$2:$GE$2,0)),0,0,1,COUNTA($H$109:EF109)-MATCH(EOMONTH(Assumptions!$P$23,0),'Monthly Model'!$H$2:$GE$2,0)+1)), "-"))</f>
        <v>0.2378511607646942</v>
      </c>
      <c r="EG113" s="62">
        <f ca="1">IF(EG2&gt;EOMONTH(Assumptions!$P$9, 0),0,IFERROR(XIRR(OFFSET(INDEX($H$109:$GE$109,1,MATCH(EOMONTH(Assumptions!$P$23,0),'Monthly Model'!$H$2:$GE$2,0)),0,0,1,COUNTA($H$109:EG109)-MATCH(EOMONTH(Assumptions!$P$23,0),'Monthly Model'!$H$2:$GE$2,0)+1),OFFSET(INDEX('Monthly Model'!$H$2:$GE$2,1,MATCH(EOMONTH(Assumptions!$P$23,0),'Monthly Model'!$H$2:$GE$2,0)),0,0,1,COUNTA($H$109:EG109)-MATCH(EOMONTH(Assumptions!$P$23,0),'Monthly Model'!$H$2:$GE$2,0)+1)), "-"))</f>
        <v>0.23849553465843198</v>
      </c>
      <c r="EH113" s="62">
        <f ca="1">IF(EH2&gt;EOMONTH(Assumptions!$P$9, 0),0,IFERROR(XIRR(OFFSET(INDEX($H$109:$GE$109,1,MATCH(EOMONTH(Assumptions!$P$23,0),'Monthly Model'!$H$2:$GE$2,0)),0,0,1,COUNTA($H$109:EH109)-MATCH(EOMONTH(Assumptions!$P$23,0),'Monthly Model'!$H$2:$GE$2,0)+1),OFFSET(INDEX('Monthly Model'!$H$2:$GE$2,1,MATCH(EOMONTH(Assumptions!$P$23,0),'Monthly Model'!$H$2:$GE$2,0)),0,0,1,COUNTA($H$109:EH109)-MATCH(EOMONTH(Assumptions!$P$23,0),'Monthly Model'!$H$2:$GE$2,0)+1)), "-"))</f>
        <v>0.2391421496868133</v>
      </c>
      <c r="EI113" s="62">
        <f ca="1">IF(EI2&gt;EOMONTH(Assumptions!$P$9, 0),0,IFERROR(XIRR(OFFSET(INDEX($H$109:$GE$109,1,MATCH(EOMONTH(Assumptions!$P$23,0),'Monthly Model'!$H$2:$GE$2,0)),0,0,1,COUNTA($H$109:EI109)-MATCH(EOMONTH(Assumptions!$P$23,0),'Monthly Model'!$H$2:$GE$2,0)+1),OFFSET(INDEX('Monthly Model'!$H$2:$GE$2,1,MATCH(EOMONTH(Assumptions!$P$23,0),'Monthly Model'!$H$2:$GE$2,0)),0,0,1,COUNTA($H$109:EI109)-MATCH(EOMONTH(Assumptions!$P$23,0),'Monthly Model'!$H$2:$GE$2,0)+1)), "-"))</f>
        <v>0.23977006077766416</v>
      </c>
      <c r="EJ113" s="62">
        <f ca="1">IF(EJ2&gt;EOMONTH(Assumptions!$P$9, 0),0,IFERROR(XIRR(OFFSET(INDEX($H$109:$GE$109,1,MATCH(EOMONTH(Assumptions!$P$23,0),'Monthly Model'!$H$2:$GE$2,0)),0,0,1,COUNTA($H$109:EJ109)-MATCH(EOMONTH(Assumptions!$P$23,0),'Monthly Model'!$H$2:$GE$2,0)+1),OFFSET(INDEX('Monthly Model'!$H$2:$GE$2,1,MATCH(EOMONTH(Assumptions!$P$23,0),'Monthly Model'!$H$2:$GE$2,0)),0,0,1,COUNTA($H$109:EJ109)-MATCH(EOMONTH(Assumptions!$P$23,0),'Monthly Model'!$H$2:$GE$2,0)+1)), "-"))</f>
        <v>0.24032195210456847</v>
      </c>
      <c r="EK113" s="62">
        <f ca="1">IF(EK2&gt;EOMONTH(Assumptions!$P$9, 0),0,IFERROR(XIRR(OFFSET(INDEX($H$109:$GE$109,1,MATCH(EOMONTH(Assumptions!$P$23,0),'Monthly Model'!$H$2:$GE$2,0)),0,0,1,COUNTA($H$109:EK109)-MATCH(EOMONTH(Assumptions!$P$23,0),'Monthly Model'!$H$2:$GE$2,0)+1),OFFSET(INDEX('Monthly Model'!$H$2:$GE$2,1,MATCH(EOMONTH(Assumptions!$P$23,0),'Monthly Model'!$H$2:$GE$2,0)),0,0,1,COUNTA($H$109:EK109)-MATCH(EOMONTH(Assumptions!$P$23,0),'Monthly Model'!$H$2:$GE$2,0)+1)), "-"))</f>
        <v>0.2409158408641815</v>
      </c>
      <c r="EL113" s="62">
        <f ca="1">IF(EL2&gt;EOMONTH(Assumptions!$P$9, 0),0,IFERROR(XIRR(OFFSET(INDEX($H$109:$GE$109,1,MATCH(EOMONTH(Assumptions!$P$23,0),'Monthly Model'!$H$2:$GE$2,0)),0,0,1,COUNTA($H$109:EL109)-MATCH(EOMONTH(Assumptions!$P$23,0),'Monthly Model'!$H$2:$GE$2,0)+1),OFFSET(INDEX('Monthly Model'!$H$2:$GE$2,1,MATCH(EOMONTH(Assumptions!$P$23,0),'Monthly Model'!$H$2:$GE$2,0)),0,0,1,COUNTA($H$109:EL109)-MATCH(EOMONTH(Assumptions!$P$23,0),'Monthly Model'!$H$2:$GE$2,0)+1)), "-"))</f>
        <v>0.27683718800544743</v>
      </c>
      <c r="EM113" s="62">
        <f ca="1">IF(EM2&gt;EOMONTH(Assumptions!$P$9, 0),0,IFERROR(XIRR(OFFSET(INDEX($H$109:$GE$109,1,MATCH(EOMONTH(Assumptions!$P$23,0),'Monthly Model'!$H$2:$GE$2,0)),0,0,1,COUNTA($H$109:EM109)-MATCH(EOMONTH(Assumptions!$P$23,0),'Monthly Model'!$H$2:$GE$2,0)+1),OFFSET(INDEX('Monthly Model'!$H$2:$GE$2,1,MATCH(EOMONTH(Assumptions!$P$23,0),'Monthly Model'!$H$2:$GE$2,0)),0,0,1,COUNTA($H$109:EM109)-MATCH(EOMONTH(Assumptions!$P$23,0),'Monthly Model'!$H$2:$GE$2,0)+1)), "-"))</f>
        <v>0</v>
      </c>
      <c r="EN113" s="62">
        <f ca="1">IF(EN2&gt;EOMONTH(Assumptions!$P$9, 0),0,IFERROR(XIRR(OFFSET(INDEX($H$109:$GE$109,1,MATCH(EOMONTH(Assumptions!$P$23,0),'Monthly Model'!$H$2:$GE$2,0)),0,0,1,COUNTA($H$109:EN109)-MATCH(EOMONTH(Assumptions!$P$23,0),'Monthly Model'!$H$2:$GE$2,0)+1),OFFSET(INDEX('Monthly Model'!$H$2:$GE$2,1,MATCH(EOMONTH(Assumptions!$P$23,0),'Monthly Model'!$H$2:$GE$2,0)),0,0,1,COUNTA($H$109:EN109)-MATCH(EOMONTH(Assumptions!$P$23,0),'Monthly Model'!$H$2:$GE$2,0)+1)), "-"))</f>
        <v>0</v>
      </c>
      <c r="EO113" s="62">
        <f ca="1">IF(EO2&gt;EOMONTH(Assumptions!$P$9, 0),0,IFERROR(XIRR(OFFSET(INDEX($H$109:$GE$109,1,MATCH(EOMONTH(Assumptions!$P$23,0),'Monthly Model'!$H$2:$GE$2,0)),0,0,1,COUNTA($H$109:EO109)-MATCH(EOMONTH(Assumptions!$P$23,0),'Monthly Model'!$H$2:$GE$2,0)+1),OFFSET(INDEX('Monthly Model'!$H$2:$GE$2,1,MATCH(EOMONTH(Assumptions!$P$23,0),'Monthly Model'!$H$2:$GE$2,0)),0,0,1,COUNTA($H$109:EO109)-MATCH(EOMONTH(Assumptions!$P$23,0),'Monthly Model'!$H$2:$GE$2,0)+1)), "-"))</f>
        <v>0</v>
      </c>
      <c r="EP113" s="62">
        <f ca="1">IF(EP2&gt;EOMONTH(Assumptions!$P$9, 0),0,IFERROR(XIRR(OFFSET(INDEX($H$109:$GE$109,1,MATCH(EOMONTH(Assumptions!$P$23,0),'Monthly Model'!$H$2:$GE$2,0)),0,0,1,COUNTA($H$109:EP109)-MATCH(EOMONTH(Assumptions!$P$23,0),'Monthly Model'!$H$2:$GE$2,0)+1),OFFSET(INDEX('Monthly Model'!$H$2:$GE$2,1,MATCH(EOMONTH(Assumptions!$P$23,0),'Monthly Model'!$H$2:$GE$2,0)),0,0,1,COUNTA($H$109:EP109)-MATCH(EOMONTH(Assumptions!$P$23,0),'Monthly Model'!$H$2:$GE$2,0)+1)), "-"))</f>
        <v>0</v>
      </c>
      <c r="EQ113" s="62">
        <f ca="1">IF(EQ2&gt;EOMONTH(Assumptions!$P$9, 0),0,IFERROR(XIRR(OFFSET(INDEX($H$109:$GE$109,1,MATCH(EOMONTH(Assumptions!$P$23,0),'Monthly Model'!$H$2:$GE$2,0)),0,0,1,COUNTA($H$109:EQ109)-MATCH(EOMONTH(Assumptions!$P$23,0),'Monthly Model'!$H$2:$GE$2,0)+1),OFFSET(INDEX('Monthly Model'!$H$2:$GE$2,1,MATCH(EOMONTH(Assumptions!$P$23,0),'Monthly Model'!$H$2:$GE$2,0)),0,0,1,COUNTA($H$109:EQ109)-MATCH(EOMONTH(Assumptions!$P$23,0),'Monthly Model'!$H$2:$GE$2,0)+1)), "-"))</f>
        <v>0</v>
      </c>
      <c r="ER113" s="62">
        <f ca="1">IF(ER2&gt;EOMONTH(Assumptions!$P$9, 0),0,IFERROR(XIRR(OFFSET(INDEX($H$109:$GE$109,1,MATCH(EOMONTH(Assumptions!$P$23,0),'Monthly Model'!$H$2:$GE$2,0)),0,0,1,COUNTA($H$109:ER109)-MATCH(EOMONTH(Assumptions!$P$23,0),'Monthly Model'!$H$2:$GE$2,0)+1),OFFSET(INDEX('Monthly Model'!$H$2:$GE$2,1,MATCH(EOMONTH(Assumptions!$P$23,0),'Monthly Model'!$H$2:$GE$2,0)),0,0,1,COUNTA($H$109:ER109)-MATCH(EOMONTH(Assumptions!$P$23,0),'Monthly Model'!$H$2:$GE$2,0)+1)), "-"))</f>
        <v>0</v>
      </c>
      <c r="ES113" s="62">
        <f ca="1">IF(ES2&gt;EOMONTH(Assumptions!$P$9, 0),0,IFERROR(XIRR(OFFSET(INDEX($H$109:$GE$109,1,MATCH(EOMONTH(Assumptions!$P$23,0),'Monthly Model'!$H$2:$GE$2,0)),0,0,1,COUNTA($H$109:ES109)-MATCH(EOMONTH(Assumptions!$P$23,0),'Monthly Model'!$H$2:$GE$2,0)+1),OFFSET(INDEX('Monthly Model'!$H$2:$GE$2,1,MATCH(EOMONTH(Assumptions!$P$23,0),'Monthly Model'!$H$2:$GE$2,0)),0,0,1,COUNTA($H$109:ES109)-MATCH(EOMONTH(Assumptions!$P$23,0),'Monthly Model'!$H$2:$GE$2,0)+1)), "-"))</f>
        <v>0</v>
      </c>
      <c r="ET113" s="62">
        <f ca="1">IF(ET2&gt;EOMONTH(Assumptions!$P$9, 0),0,IFERROR(XIRR(OFFSET(INDEX($H$109:$GE$109,1,MATCH(EOMONTH(Assumptions!$P$23,0),'Monthly Model'!$H$2:$GE$2,0)),0,0,1,COUNTA($H$109:ET109)-MATCH(EOMONTH(Assumptions!$P$23,0),'Monthly Model'!$H$2:$GE$2,0)+1),OFFSET(INDEX('Monthly Model'!$H$2:$GE$2,1,MATCH(EOMONTH(Assumptions!$P$23,0),'Monthly Model'!$H$2:$GE$2,0)),0,0,1,COUNTA($H$109:ET109)-MATCH(EOMONTH(Assumptions!$P$23,0),'Monthly Model'!$H$2:$GE$2,0)+1)), "-"))</f>
        <v>0</v>
      </c>
      <c r="EU113" s="62">
        <f ca="1">IF(EU2&gt;EOMONTH(Assumptions!$P$9, 0),0,IFERROR(XIRR(OFFSET(INDEX($H$109:$GE$109,1,MATCH(EOMONTH(Assumptions!$P$23,0),'Monthly Model'!$H$2:$GE$2,0)),0,0,1,COUNTA($H$109:EU109)-MATCH(EOMONTH(Assumptions!$P$23,0),'Monthly Model'!$H$2:$GE$2,0)+1),OFFSET(INDEX('Monthly Model'!$H$2:$GE$2,1,MATCH(EOMONTH(Assumptions!$P$23,0),'Monthly Model'!$H$2:$GE$2,0)),0,0,1,COUNTA($H$109:EU109)-MATCH(EOMONTH(Assumptions!$P$23,0),'Monthly Model'!$H$2:$GE$2,0)+1)), "-"))</f>
        <v>0</v>
      </c>
      <c r="EV113" s="62">
        <f ca="1">IF(EV2&gt;EOMONTH(Assumptions!$P$9, 0),0,IFERROR(XIRR(OFFSET(INDEX($H$109:$GE$109,1,MATCH(EOMONTH(Assumptions!$P$23,0),'Monthly Model'!$H$2:$GE$2,0)),0,0,1,COUNTA($H$109:EV109)-MATCH(EOMONTH(Assumptions!$P$23,0),'Monthly Model'!$H$2:$GE$2,0)+1),OFFSET(INDEX('Monthly Model'!$H$2:$GE$2,1,MATCH(EOMONTH(Assumptions!$P$23,0),'Monthly Model'!$H$2:$GE$2,0)),0,0,1,COUNTA($H$109:EV109)-MATCH(EOMONTH(Assumptions!$P$23,0),'Monthly Model'!$H$2:$GE$2,0)+1)), "-"))</f>
        <v>0</v>
      </c>
      <c r="EW113" s="62">
        <f ca="1">IF(EW2&gt;EOMONTH(Assumptions!$P$9, 0),0,IFERROR(XIRR(OFFSET(INDEX($H$109:$GE$109,1,MATCH(EOMONTH(Assumptions!$P$23,0),'Monthly Model'!$H$2:$GE$2,0)),0,0,1,COUNTA($H$109:EW109)-MATCH(EOMONTH(Assumptions!$P$23,0),'Monthly Model'!$H$2:$GE$2,0)+1),OFFSET(INDEX('Monthly Model'!$H$2:$GE$2,1,MATCH(EOMONTH(Assumptions!$P$23,0),'Monthly Model'!$H$2:$GE$2,0)),0,0,1,COUNTA($H$109:EW109)-MATCH(EOMONTH(Assumptions!$P$23,0),'Monthly Model'!$H$2:$GE$2,0)+1)), "-"))</f>
        <v>0</v>
      </c>
      <c r="EX113" s="62">
        <f ca="1">IF(EX2&gt;EOMONTH(Assumptions!$P$9, 0),0,IFERROR(XIRR(OFFSET(INDEX($H$109:$GE$109,1,MATCH(EOMONTH(Assumptions!$P$23,0),'Monthly Model'!$H$2:$GE$2,0)),0,0,1,COUNTA($H$109:EX109)-MATCH(EOMONTH(Assumptions!$P$23,0),'Monthly Model'!$H$2:$GE$2,0)+1),OFFSET(INDEX('Monthly Model'!$H$2:$GE$2,1,MATCH(EOMONTH(Assumptions!$P$23,0),'Monthly Model'!$H$2:$GE$2,0)),0,0,1,COUNTA($H$109:EX109)-MATCH(EOMONTH(Assumptions!$P$23,0),'Monthly Model'!$H$2:$GE$2,0)+1)), "-"))</f>
        <v>0</v>
      </c>
      <c r="EY113" s="62">
        <f ca="1">IF(EY2&gt;EOMONTH(Assumptions!$P$9, 0),0,IFERROR(XIRR(OFFSET(INDEX($H$109:$GE$109,1,MATCH(EOMONTH(Assumptions!$P$23,0),'Monthly Model'!$H$2:$GE$2,0)),0,0,1,COUNTA($H$109:EY109)-MATCH(EOMONTH(Assumptions!$P$23,0),'Monthly Model'!$H$2:$GE$2,0)+1),OFFSET(INDEX('Monthly Model'!$H$2:$GE$2,1,MATCH(EOMONTH(Assumptions!$P$23,0),'Monthly Model'!$H$2:$GE$2,0)),0,0,1,COUNTA($H$109:EY109)-MATCH(EOMONTH(Assumptions!$P$23,0),'Monthly Model'!$H$2:$GE$2,0)+1)), "-"))</f>
        <v>0</v>
      </c>
      <c r="EZ113" s="62">
        <f ca="1">IF(EZ2&gt;EOMONTH(Assumptions!$P$9, 0),0,IFERROR(XIRR(OFFSET(INDEX($H$109:$GE$109,1,MATCH(EOMONTH(Assumptions!$P$23,0),'Monthly Model'!$H$2:$GE$2,0)),0,0,1,COUNTA($H$109:EZ109)-MATCH(EOMONTH(Assumptions!$P$23,0),'Monthly Model'!$H$2:$GE$2,0)+1),OFFSET(INDEX('Monthly Model'!$H$2:$GE$2,1,MATCH(EOMONTH(Assumptions!$P$23,0),'Monthly Model'!$H$2:$GE$2,0)),0,0,1,COUNTA($H$109:EZ109)-MATCH(EOMONTH(Assumptions!$P$23,0),'Monthly Model'!$H$2:$GE$2,0)+1)), "-"))</f>
        <v>0</v>
      </c>
      <c r="FA113" s="62">
        <f ca="1">IF(FA2&gt;EOMONTH(Assumptions!$P$9, 0),0,IFERROR(XIRR(OFFSET(INDEX($H$109:$GE$109,1,MATCH(EOMONTH(Assumptions!$P$23,0),'Monthly Model'!$H$2:$GE$2,0)),0,0,1,COUNTA($H$109:FA109)-MATCH(EOMONTH(Assumptions!$P$23,0),'Monthly Model'!$H$2:$GE$2,0)+1),OFFSET(INDEX('Monthly Model'!$H$2:$GE$2,1,MATCH(EOMONTH(Assumptions!$P$23,0),'Monthly Model'!$H$2:$GE$2,0)),0,0,1,COUNTA($H$109:FA109)-MATCH(EOMONTH(Assumptions!$P$23,0),'Monthly Model'!$H$2:$GE$2,0)+1)), "-"))</f>
        <v>0</v>
      </c>
      <c r="FB113" s="62">
        <f ca="1">IF(FB2&gt;EOMONTH(Assumptions!$P$9, 0),0,IFERROR(XIRR(OFFSET(INDEX($H$109:$GE$109,1,MATCH(EOMONTH(Assumptions!$P$23,0),'Monthly Model'!$H$2:$GE$2,0)),0,0,1,COUNTA($H$109:FB109)-MATCH(EOMONTH(Assumptions!$P$23,0),'Monthly Model'!$H$2:$GE$2,0)+1),OFFSET(INDEX('Monthly Model'!$H$2:$GE$2,1,MATCH(EOMONTH(Assumptions!$P$23,0),'Monthly Model'!$H$2:$GE$2,0)),0,0,1,COUNTA($H$109:FB109)-MATCH(EOMONTH(Assumptions!$P$23,0),'Monthly Model'!$H$2:$GE$2,0)+1)), "-"))</f>
        <v>0</v>
      </c>
      <c r="FC113" s="62">
        <f ca="1">IF(FC2&gt;EOMONTH(Assumptions!$P$9, 0),0,IFERROR(XIRR(OFFSET(INDEX($H$109:$GE$109,1,MATCH(EOMONTH(Assumptions!$P$23,0),'Monthly Model'!$H$2:$GE$2,0)),0,0,1,COUNTA($H$109:FC109)-MATCH(EOMONTH(Assumptions!$P$23,0),'Monthly Model'!$H$2:$GE$2,0)+1),OFFSET(INDEX('Monthly Model'!$H$2:$GE$2,1,MATCH(EOMONTH(Assumptions!$P$23,0),'Monthly Model'!$H$2:$GE$2,0)),0,0,1,COUNTA($H$109:FC109)-MATCH(EOMONTH(Assumptions!$P$23,0),'Monthly Model'!$H$2:$GE$2,0)+1)), "-"))</f>
        <v>0</v>
      </c>
      <c r="FD113" s="62">
        <f ca="1">IF(FD2&gt;EOMONTH(Assumptions!$P$9, 0),0,IFERROR(XIRR(OFFSET(INDEX($H$109:$GE$109,1,MATCH(EOMONTH(Assumptions!$P$23,0),'Monthly Model'!$H$2:$GE$2,0)),0,0,1,COUNTA($H$109:FD109)-MATCH(EOMONTH(Assumptions!$P$23,0),'Monthly Model'!$H$2:$GE$2,0)+1),OFFSET(INDEX('Monthly Model'!$H$2:$GE$2,1,MATCH(EOMONTH(Assumptions!$P$23,0),'Monthly Model'!$H$2:$GE$2,0)),0,0,1,COUNTA($H$109:FD109)-MATCH(EOMONTH(Assumptions!$P$23,0),'Monthly Model'!$H$2:$GE$2,0)+1)), "-"))</f>
        <v>0</v>
      </c>
      <c r="FE113" s="62">
        <f ca="1">IF(FE2&gt;EOMONTH(Assumptions!$P$9, 0),0,IFERROR(XIRR(OFFSET(INDEX($H$109:$GE$109,1,MATCH(EOMONTH(Assumptions!$P$23,0),'Monthly Model'!$H$2:$GE$2,0)),0,0,1,COUNTA($H$109:FE109)-MATCH(EOMONTH(Assumptions!$P$23,0),'Monthly Model'!$H$2:$GE$2,0)+1),OFFSET(INDEX('Monthly Model'!$H$2:$GE$2,1,MATCH(EOMONTH(Assumptions!$P$23,0),'Monthly Model'!$H$2:$GE$2,0)),0,0,1,COUNTA($H$109:FE109)-MATCH(EOMONTH(Assumptions!$P$23,0),'Monthly Model'!$H$2:$GE$2,0)+1)), "-"))</f>
        <v>0</v>
      </c>
      <c r="FF113" s="62">
        <f ca="1">IF(FF2&gt;EOMONTH(Assumptions!$P$9, 0),0,IFERROR(XIRR(OFFSET(INDEX($H$109:$GE$109,1,MATCH(EOMONTH(Assumptions!$P$23,0),'Monthly Model'!$H$2:$GE$2,0)),0,0,1,COUNTA($H$109:FF109)-MATCH(EOMONTH(Assumptions!$P$23,0),'Monthly Model'!$H$2:$GE$2,0)+1),OFFSET(INDEX('Monthly Model'!$H$2:$GE$2,1,MATCH(EOMONTH(Assumptions!$P$23,0),'Monthly Model'!$H$2:$GE$2,0)),0,0,1,COUNTA($H$109:FF109)-MATCH(EOMONTH(Assumptions!$P$23,0),'Monthly Model'!$H$2:$GE$2,0)+1)), "-"))</f>
        <v>0</v>
      </c>
      <c r="FG113" s="62">
        <f ca="1">IF(FG2&gt;EOMONTH(Assumptions!$P$9, 0),0,IFERROR(XIRR(OFFSET(INDEX($H$109:$GE$109,1,MATCH(EOMONTH(Assumptions!$P$23,0),'Monthly Model'!$H$2:$GE$2,0)),0,0,1,COUNTA($H$109:FG109)-MATCH(EOMONTH(Assumptions!$P$23,0),'Monthly Model'!$H$2:$GE$2,0)+1),OFFSET(INDEX('Monthly Model'!$H$2:$GE$2,1,MATCH(EOMONTH(Assumptions!$P$23,0),'Monthly Model'!$H$2:$GE$2,0)),0,0,1,COUNTA($H$109:FG109)-MATCH(EOMONTH(Assumptions!$P$23,0),'Monthly Model'!$H$2:$GE$2,0)+1)), "-"))</f>
        <v>0</v>
      </c>
      <c r="FH113" s="62">
        <f ca="1">IF(FH2&gt;EOMONTH(Assumptions!$P$9, 0),0,IFERROR(XIRR(OFFSET(INDEX($H$109:$GE$109,1,MATCH(EOMONTH(Assumptions!$P$23,0),'Monthly Model'!$H$2:$GE$2,0)),0,0,1,COUNTA($H$109:FH109)-MATCH(EOMONTH(Assumptions!$P$23,0),'Monthly Model'!$H$2:$GE$2,0)+1),OFFSET(INDEX('Monthly Model'!$H$2:$GE$2,1,MATCH(EOMONTH(Assumptions!$P$23,0),'Monthly Model'!$H$2:$GE$2,0)),0,0,1,COUNTA($H$109:FH109)-MATCH(EOMONTH(Assumptions!$P$23,0),'Monthly Model'!$H$2:$GE$2,0)+1)), "-"))</f>
        <v>0</v>
      </c>
      <c r="FI113" s="62">
        <f ca="1">IF(FI2&gt;EOMONTH(Assumptions!$P$9, 0),0,IFERROR(XIRR(OFFSET(INDEX($H$109:$GE$109,1,MATCH(EOMONTH(Assumptions!$P$23,0),'Monthly Model'!$H$2:$GE$2,0)),0,0,1,COUNTA($H$109:FI109)-MATCH(EOMONTH(Assumptions!$P$23,0),'Monthly Model'!$H$2:$GE$2,0)+1),OFFSET(INDEX('Monthly Model'!$H$2:$GE$2,1,MATCH(EOMONTH(Assumptions!$P$23,0),'Monthly Model'!$H$2:$GE$2,0)),0,0,1,COUNTA($H$109:FI109)-MATCH(EOMONTH(Assumptions!$P$23,0),'Monthly Model'!$H$2:$GE$2,0)+1)), "-"))</f>
        <v>0</v>
      </c>
      <c r="FJ113" s="62">
        <f ca="1">IF(FJ2&gt;EOMONTH(Assumptions!$P$9, 0),0,IFERROR(XIRR(OFFSET(INDEX($H$109:$GE$109,1,MATCH(EOMONTH(Assumptions!$P$23,0),'Monthly Model'!$H$2:$GE$2,0)),0,0,1,COUNTA($H$109:FJ109)-MATCH(EOMONTH(Assumptions!$P$23,0),'Monthly Model'!$H$2:$GE$2,0)+1),OFFSET(INDEX('Monthly Model'!$H$2:$GE$2,1,MATCH(EOMONTH(Assumptions!$P$23,0),'Monthly Model'!$H$2:$GE$2,0)),0,0,1,COUNTA($H$109:FJ109)-MATCH(EOMONTH(Assumptions!$P$23,0),'Monthly Model'!$H$2:$GE$2,0)+1)), "-"))</f>
        <v>0</v>
      </c>
      <c r="FK113" s="62">
        <f ca="1">IF(FK2&gt;EOMONTH(Assumptions!$P$9, 0),0,IFERROR(XIRR(OFFSET(INDEX($H$109:$GE$109,1,MATCH(EOMONTH(Assumptions!$P$23,0),'Monthly Model'!$H$2:$GE$2,0)),0,0,1,COUNTA($H$109:FK109)-MATCH(EOMONTH(Assumptions!$P$23,0),'Monthly Model'!$H$2:$GE$2,0)+1),OFFSET(INDEX('Monthly Model'!$H$2:$GE$2,1,MATCH(EOMONTH(Assumptions!$P$23,0),'Monthly Model'!$H$2:$GE$2,0)),0,0,1,COUNTA($H$109:FK109)-MATCH(EOMONTH(Assumptions!$P$23,0),'Monthly Model'!$H$2:$GE$2,0)+1)), "-"))</f>
        <v>0</v>
      </c>
      <c r="FL113" s="62">
        <f ca="1">IF(FL2&gt;EOMONTH(Assumptions!$P$9, 0),0,IFERROR(XIRR(OFFSET(INDEX($H$109:$GE$109,1,MATCH(EOMONTH(Assumptions!$P$23,0),'Monthly Model'!$H$2:$GE$2,0)),0,0,1,COUNTA($H$109:FL109)-MATCH(EOMONTH(Assumptions!$P$23,0),'Monthly Model'!$H$2:$GE$2,0)+1),OFFSET(INDEX('Monthly Model'!$H$2:$GE$2,1,MATCH(EOMONTH(Assumptions!$P$23,0),'Monthly Model'!$H$2:$GE$2,0)),0,0,1,COUNTA($H$109:FL109)-MATCH(EOMONTH(Assumptions!$P$23,0),'Monthly Model'!$H$2:$GE$2,0)+1)), "-"))</f>
        <v>0</v>
      </c>
      <c r="FM113" s="62">
        <f ca="1">IF(FM2&gt;EOMONTH(Assumptions!$P$9, 0),0,IFERROR(XIRR(OFFSET(INDEX($H$109:$GE$109,1,MATCH(EOMONTH(Assumptions!$P$23,0),'Monthly Model'!$H$2:$GE$2,0)),0,0,1,COUNTA($H$109:FM109)-MATCH(EOMONTH(Assumptions!$P$23,0),'Monthly Model'!$H$2:$GE$2,0)+1),OFFSET(INDEX('Monthly Model'!$H$2:$GE$2,1,MATCH(EOMONTH(Assumptions!$P$23,0),'Monthly Model'!$H$2:$GE$2,0)),0,0,1,COUNTA($H$109:FM109)-MATCH(EOMONTH(Assumptions!$P$23,0),'Monthly Model'!$H$2:$GE$2,0)+1)), "-"))</f>
        <v>0</v>
      </c>
      <c r="FN113" s="62">
        <f ca="1">IF(FN2&gt;EOMONTH(Assumptions!$P$9, 0),0,IFERROR(XIRR(OFFSET(INDEX($H$109:$GE$109,1,MATCH(EOMONTH(Assumptions!$P$23,0),'Monthly Model'!$H$2:$GE$2,0)),0,0,1,COUNTA($H$109:FN109)-MATCH(EOMONTH(Assumptions!$P$23,0),'Monthly Model'!$H$2:$GE$2,0)+1),OFFSET(INDEX('Monthly Model'!$H$2:$GE$2,1,MATCH(EOMONTH(Assumptions!$P$23,0),'Monthly Model'!$H$2:$GE$2,0)),0,0,1,COUNTA($H$109:FN109)-MATCH(EOMONTH(Assumptions!$P$23,0),'Monthly Model'!$H$2:$GE$2,0)+1)), "-"))</f>
        <v>0</v>
      </c>
      <c r="FO113" s="62">
        <f ca="1">IF(FO2&gt;EOMONTH(Assumptions!$P$9, 0),0,IFERROR(XIRR(OFFSET(INDEX($H$109:$GE$109,1,MATCH(EOMONTH(Assumptions!$P$23,0),'Monthly Model'!$H$2:$GE$2,0)),0,0,1,COUNTA($H$109:FO109)-MATCH(EOMONTH(Assumptions!$P$23,0),'Monthly Model'!$H$2:$GE$2,0)+1),OFFSET(INDEX('Monthly Model'!$H$2:$GE$2,1,MATCH(EOMONTH(Assumptions!$P$23,0),'Monthly Model'!$H$2:$GE$2,0)),0,0,1,COUNTA($H$109:FO109)-MATCH(EOMONTH(Assumptions!$P$23,0),'Monthly Model'!$H$2:$GE$2,0)+1)), "-"))</f>
        <v>0</v>
      </c>
      <c r="FP113" s="62">
        <f ca="1">IF(FP2&gt;EOMONTH(Assumptions!$P$9, 0),0,IFERROR(XIRR(OFFSET(INDEX($H$109:$GE$109,1,MATCH(EOMONTH(Assumptions!$P$23,0),'Monthly Model'!$H$2:$GE$2,0)),0,0,1,COUNTA($H$109:FP109)-MATCH(EOMONTH(Assumptions!$P$23,0),'Monthly Model'!$H$2:$GE$2,0)+1),OFFSET(INDEX('Monthly Model'!$H$2:$GE$2,1,MATCH(EOMONTH(Assumptions!$P$23,0),'Monthly Model'!$H$2:$GE$2,0)),0,0,1,COUNTA($H$109:FP109)-MATCH(EOMONTH(Assumptions!$P$23,0),'Monthly Model'!$H$2:$GE$2,0)+1)), "-"))</f>
        <v>0</v>
      </c>
      <c r="FQ113" s="62">
        <f ca="1">IF(FQ2&gt;EOMONTH(Assumptions!$P$9, 0),0,IFERROR(XIRR(OFFSET(INDEX($H$109:$GE$109,1,MATCH(EOMONTH(Assumptions!$P$23,0),'Monthly Model'!$H$2:$GE$2,0)),0,0,1,COUNTA($H$109:FQ109)-MATCH(EOMONTH(Assumptions!$P$23,0),'Monthly Model'!$H$2:$GE$2,0)+1),OFFSET(INDEX('Monthly Model'!$H$2:$GE$2,1,MATCH(EOMONTH(Assumptions!$P$23,0),'Monthly Model'!$H$2:$GE$2,0)),0,0,1,COUNTA($H$109:FQ109)-MATCH(EOMONTH(Assumptions!$P$23,0),'Monthly Model'!$H$2:$GE$2,0)+1)), "-"))</f>
        <v>0</v>
      </c>
      <c r="FR113" s="62">
        <f ca="1">IF(FR2&gt;EOMONTH(Assumptions!$P$9, 0),0,IFERROR(XIRR(OFFSET(INDEX($H$109:$GE$109,1,MATCH(EOMONTH(Assumptions!$P$23,0),'Monthly Model'!$H$2:$GE$2,0)),0,0,1,COUNTA($H$109:FR109)-MATCH(EOMONTH(Assumptions!$P$23,0),'Monthly Model'!$H$2:$GE$2,0)+1),OFFSET(INDEX('Monthly Model'!$H$2:$GE$2,1,MATCH(EOMONTH(Assumptions!$P$23,0),'Monthly Model'!$H$2:$GE$2,0)),0,0,1,COUNTA($H$109:FR109)-MATCH(EOMONTH(Assumptions!$P$23,0),'Monthly Model'!$H$2:$GE$2,0)+1)), "-"))</f>
        <v>0</v>
      </c>
      <c r="FS113" s="62">
        <f ca="1">IF(FS2&gt;EOMONTH(Assumptions!$P$9, 0),0,IFERROR(XIRR(OFFSET(INDEX($H$109:$GE$109,1,MATCH(EOMONTH(Assumptions!$P$23,0),'Monthly Model'!$H$2:$GE$2,0)),0,0,1,COUNTA($H$109:FS109)-MATCH(EOMONTH(Assumptions!$P$23,0),'Monthly Model'!$H$2:$GE$2,0)+1),OFFSET(INDEX('Monthly Model'!$H$2:$GE$2,1,MATCH(EOMONTH(Assumptions!$P$23,0),'Monthly Model'!$H$2:$GE$2,0)),0,0,1,COUNTA($H$109:FS109)-MATCH(EOMONTH(Assumptions!$P$23,0),'Monthly Model'!$H$2:$GE$2,0)+1)), "-"))</f>
        <v>0</v>
      </c>
      <c r="FT113" s="62">
        <f ca="1">IF(FT2&gt;EOMONTH(Assumptions!$P$9, 0),0,IFERROR(XIRR(OFFSET(INDEX($H$109:$GE$109,1,MATCH(EOMONTH(Assumptions!$P$23,0),'Monthly Model'!$H$2:$GE$2,0)),0,0,1,COUNTA($H$109:FT109)-MATCH(EOMONTH(Assumptions!$P$23,0),'Monthly Model'!$H$2:$GE$2,0)+1),OFFSET(INDEX('Monthly Model'!$H$2:$GE$2,1,MATCH(EOMONTH(Assumptions!$P$23,0),'Monthly Model'!$H$2:$GE$2,0)),0,0,1,COUNTA($H$109:FT109)-MATCH(EOMONTH(Assumptions!$P$23,0),'Monthly Model'!$H$2:$GE$2,0)+1)), "-"))</f>
        <v>0</v>
      </c>
      <c r="FU113" s="62">
        <f ca="1">IF(FU2&gt;EOMONTH(Assumptions!$P$9, 0),0,IFERROR(XIRR(OFFSET(INDEX($H$109:$GE$109,1,MATCH(EOMONTH(Assumptions!$P$23,0),'Monthly Model'!$H$2:$GE$2,0)),0,0,1,COUNTA($H$109:FU109)-MATCH(EOMONTH(Assumptions!$P$23,0),'Monthly Model'!$H$2:$GE$2,0)+1),OFFSET(INDEX('Monthly Model'!$H$2:$GE$2,1,MATCH(EOMONTH(Assumptions!$P$23,0),'Monthly Model'!$H$2:$GE$2,0)),0,0,1,COUNTA($H$109:FU109)-MATCH(EOMONTH(Assumptions!$P$23,0),'Monthly Model'!$H$2:$GE$2,0)+1)), "-"))</f>
        <v>0</v>
      </c>
      <c r="FV113" s="62">
        <f ca="1">IF(FV2&gt;EOMONTH(Assumptions!$P$9, 0),0,IFERROR(XIRR(OFFSET(INDEX($H$109:$GE$109,1,MATCH(EOMONTH(Assumptions!$P$23,0),'Monthly Model'!$H$2:$GE$2,0)),0,0,1,COUNTA($H$109:FV109)-MATCH(EOMONTH(Assumptions!$P$23,0),'Monthly Model'!$H$2:$GE$2,0)+1),OFFSET(INDEX('Monthly Model'!$H$2:$GE$2,1,MATCH(EOMONTH(Assumptions!$P$23,0),'Monthly Model'!$H$2:$GE$2,0)),0,0,1,COUNTA($H$109:FV109)-MATCH(EOMONTH(Assumptions!$P$23,0),'Monthly Model'!$H$2:$GE$2,0)+1)), "-"))</f>
        <v>0</v>
      </c>
      <c r="FW113" s="62">
        <f ca="1">IF(FW2&gt;EOMONTH(Assumptions!$P$9, 0),0,IFERROR(XIRR(OFFSET(INDEX($H$109:$GE$109,1,MATCH(EOMONTH(Assumptions!$P$23,0),'Monthly Model'!$H$2:$GE$2,0)),0,0,1,COUNTA($H$109:FW109)-MATCH(EOMONTH(Assumptions!$P$23,0),'Monthly Model'!$H$2:$GE$2,0)+1),OFFSET(INDEX('Monthly Model'!$H$2:$GE$2,1,MATCH(EOMONTH(Assumptions!$P$23,0),'Monthly Model'!$H$2:$GE$2,0)),0,0,1,COUNTA($H$109:FW109)-MATCH(EOMONTH(Assumptions!$P$23,0),'Monthly Model'!$H$2:$GE$2,0)+1)), "-"))</f>
        <v>0</v>
      </c>
      <c r="FX113" s="62">
        <f ca="1">IF(FX2&gt;EOMONTH(Assumptions!$P$9, 0),0,IFERROR(XIRR(OFFSET(INDEX($H$109:$GE$109,1,MATCH(EOMONTH(Assumptions!$P$23,0),'Monthly Model'!$H$2:$GE$2,0)),0,0,1,COUNTA($H$109:FX109)-MATCH(EOMONTH(Assumptions!$P$23,0),'Monthly Model'!$H$2:$GE$2,0)+1),OFFSET(INDEX('Monthly Model'!$H$2:$GE$2,1,MATCH(EOMONTH(Assumptions!$P$23,0),'Monthly Model'!$H$2:$GE$2,0)),0,0,1,COUNTA($H$109:FX109)-MATCH(EOMONTH(Assumptions!$P$23,0),'Monthly Model'!$H$2:$GE$2,0)+1)), "-"))</f>
        <v>0</v>
      </c>
      <c r="FY113" s="62">
        <f ca="1">IF(FY2&gt;EOMONTH(Assumptions!$P$9, 0),0,IFERROR(XIRR(OFFSET(INDEX($H$109:$GE$109,1,MATCH(EOMONTH(Assumptions!$P$23,0),'Monthly Model'!$H$2:$GE$2,0)),0,0,1,COUNTA($H$109:FY109)-MATCH(EOMONTH(Assumptions!$P$23,0),'Monthly Model'!$H$2:$GE$2,0)+1),OFFSET(INDEX('Monthly Model'!$H$2:$GE$2,1,MATCH(EOMONTH(Assumptions!$P$23,0),'Monthly Model'!$H$2:$GE$2,0)),0,0,1,COUNTA($H$109:FY109)-MATCH(EOMONTH(Assumptions!$P$23,0),'Monthly Model'!$H$2:$GE$2,0)+1)), "-"))</f>
        <v>0</v>
      </c>
      <c r="FZ113" s="62">
        <f ca="1">IF(FZ2&gt;EOMONTH(Assumptions!$P$9, 0),0,IFERROR(XIRR(OFFSET(INDEX($H$109:$GE$109,1,MATCH(EOMONTH(Assumptions!$P$23,0),'Monthly Model'!$H$2:$GE$2,0)),0,0,1,COUNTA($H$109:FZ109)-MATCH(EOMONTH(Assumptions!$P$23,0),'Monthly Model'!$H$2:$GE$2,0)+1),OFFSET(INDEX('Monthly Model'!$H$2:$GE$2,1,MATCH(EOMONTH(Assumptions!$P$23,0),'Monthly Model'!$H$2:$GE$2,0)),0,0,1,COUNTA($H$109:FZ109)-MATCH(EOMONTH(Assumptions!$P$23,0),'Monthly Model'!$H$2:$GE$2,0)+1)), "-"))</f>
        <v>0</v>
      </c>
      <c r="GA113" s="62">
        <f ca="1">IF(GA2&gt;EOMONTH(Assumptions!$P$9, 0),0,IFERROR(XIRR(OFFSET(INDEX($H$109:$GE$109,1,MATCH(EOMONTH(Assumptions!$P$23,0),'Monthly Model'!$H$2:$GE$2,0)),0,0,1,COUNTA($H$109:GA109)-MATCH(EOMONTH(Assumptions!$P$23,0),'Monthly Model'!$H$2:$GE$2,0)+1),OFFSET(INDEX('Monthly Model'!$H$2:$GE$2,1,MATCH(EOMONTH(Assumptions!$P$23,0),'Monthly Model'!$H$2:$GE$2,0)),0,0,1,COUNTA($H$109:GA109)-MATCH(EOMONTH(Assumptions!$P$23,0),'Monthly Model'!$H$2:$GE$2,0)+1)), "-"))</f>
        <v>0</v>
      </c>
      <c r="GB113" s="62">
        <f ca="1">IF(GB2&gt;EOMONTH(Assumptions!$P$9, 0),0,IFERROR(XIRR(OFFSET(INDEX($H$109:$GE$109,1,MATCH(EOMONTH(Assumptions!$P$23,0),'Monthly Model'!$H$2:$GE$2,0)),0,0,1,COUNTA($H$109:GB109)-MATCH(EOMONTH(Assumptions!$P$23,0),'Monthly Model'!$H$2:$GE$2,0)+1),OFFSET(INDEX('Monthly Model'!$H$2:$GE$2,1,MATCH(EOMONTH(Assumptions!$P$23,0),'Monthly Model'!$H$2:$GE$2,0)),0,0,1,COUNTA($H$109:GB109)-MATCH(EOMONTH(Assumptions!$P$23,0),'Monthly Model'!$H$2:$GE$2,0)+1)), "-"))</f>
        <v>0</v>
      </c>
      <c r="GC113" s="62">
        <f ca="1">IF(GC2&gt;EOMONTH(Assumptions!$P$9, 0),0,IFERROR(XIRR(OFFSET(INDEX($H$109:$GE$109,1,MATCH(EOMONTH(Assumptions!$P$23,0),'Monthly Model'!$H$2:$GE$2,0)),0,0,1,COUNTA($H$109:GC109)-MATCH(EOMONTH(Assumptions!$P$23,0),'Monthly Model'!$H$2:$GE$2,0)+1),OFFSET(INDEX('Monthly Model'!$H$2:$GE$2,1,MATCH(EOMONTH(Assumptions!$P$23,0),'Monthly Model'!$H$2:$GE$2,0)),0,0,1,COUNTA($H$109:GC109)-MATCH(EOMONTH(Assumptions!$P$23,0),'Monthly Model'!$H$2:$GE$2,0)+1)), "-"))</f>
        <v>0</v>
      </c>
      <c r="GD113" s="62">
        <f ca="1">IF(GD2&gt;EOMONTH(Assumptions!$P$9, 0),0,IFERROR(XIRR(OFFSET(INDEX($H$109:$GE$109,1,MATCH(EOMONTH(Assumptions!$P$23,0),'Monthly Model'!$H$2:$GE$2,0)),0,0,1,COUNTA($H$109:GD109)-MATCH(EOMONTH(Assumptions!$P$23,0),'Monthly Model'!$H$2:$GE$2,0)+1),OFFSET(INDEX('Monthly Model'!$H$2:$GE$2,1,MATCH(EOMONTH(Assumptions!$P$23,0),'Monthly Model'!$H$2:$GE$2,0)),0,0,1,COUNTA($H$109:GD109)-MATCH(EOMONTH(Assumptions!$P$23,0),'Monthly Model'!$H$2:$GE$2,0)+1)), "-"))</f>
        <v>0</v>
      </c>
      <c r="GE113" s="62">
        <f ca="1">IF(GE2&gt;EOMONTH(Assumptions!$P$9, 0),0,IFERROR(XIRR(OFFSET(INDEX($H$109:$GE$109,1,MATCH(EOMONTH(Assumptions!$P$23,0),'Monthly Model'!$H$2:$GE$2,0)),0,0,1,COUNTA($H$109:GE109)-MATCH(EOMONTH(Assumptions!$P$23,0),'Monthly Model'!$H$2:$GE$2,0)+1),OFFSET(INDEX('Monthly Model'!$H$2:$GE$2,1,MATCH(EOMONTH(Assumptions!$P$23,0),'Monthly Model'!$H$2:$GE$2,0)),0,0,1,COUNTA($H$109:GE109)-MATCH(EOMONTH(Assumptions!$P$23,0),'Monthly Model'!$H$2:$GE$2,0)+1)), "-"))</f>
        <v>0</v>
      </c>
    </row>
    <row r="114" spans="1:187" x14ac:dyDescent="0.45">
      <c r="D114" s="55" t="s">
        <v>138</v>
      </c>
      <c r="E114" s="55"/>
      <c r="F114" s="79">
        <f ca="1">SUM(OFFSET(INDEX('Monthly Model'!$H$109:$GE$109, 1, MATCH(EOMONTH(Assumptions!$P$23, 0), 'Monthly Model'!$H$2:$GE$2, 0)+1), 0, 0, 1, COUNTA('Monthly Model'!$H$109:$GE$109)- MATCH(EOMONTH(Assumptions!$P$23, 0), 'Monthly Model'!$H$2:$GE$2, 0)+1))/-INDEX('Monthly Model'!$H$109:$GE$109, 1, MATCH(EOMONTH(Assumptions!$P$23, 0),'Monthly Model'!$H$2:$GE$2, 0))</f>
        <v>4.0831729597234663</v>
      </c>
      <c r="G114" s="55"/>
      <c r="H114" s="62">
        <f ca="1">IFERROR(IF(H$2&gt;EOMONTH(Assumptions!$P$23,0),H109/-INDEX($H$109:$GE$109,1,MATCH(EOMONTH(Assumptions!$P$23,0),'Monthly Model'!$H$2:$GE$2,0)),0),"-")</f>
        <v>0</v>
      </c>
      <c r="I114" s="62">
        <f ca="1">IFERROR(IF(I$2&gt;EOMONTH(Assumptions!$P$23,0),I109/-INDEX($H$109:$GE$109,1,MATCH(EOMONTH(Assumptions!$P$23,0),'Monthly Model'!$H$2:$GE$2,0)),0),"-")</f>
        <v>0</v>
      </c>
      <c r="J114" s="62">
        <f ca="1">IFERROR(IF(J$2&gt;EOMONTH(Assumptions!$P$23,0),J109/-INDEX($H$109:$GE$109,1,MATCH(EOMONTH(Assumptions!$P$23,0),'Monthly Model'!$H$2:$GE$2,0)),0),"-")</f>
        <v>1.9655541279043607E-3</v>
      </c>
      <c r="K114" s="62">
        <f ca="1">IFERROR(IF(K$2&gt;EOMONTH(Assumptions!$P$23,0),K109/-INDEX($H$109:$GE$109,1,MATCH(EOMONTH(Assumptions!$P$23,0),'Monthly Model'!$H$2:$GE$2,0)),0),"-")</f>
        <v>0</v>
      </c>
      <c r="L114" s="62">
        <f ca="1">IFERROR(IF(L$2&gt;EOMONTH(Assumptions!$P$23,0),L109/-INDEX($H$109:$GE$109,1,MATCH(EOMONTH(Assumptions!$P$23,0),'Monthly Model'!$H$2:$GE$2,0)),0),"-")</f>
        <v>5.1269943632872815E-3</v>
      </c>
      <c r="M114" s="62">
        <f ca="1">IFERROR(IF(M$2&gt;EOMONTH(Assumptions!$P$23,0),M109/-INDEX($H$109:$GE$109,1,MATCH(EOMONTH(Assumptions!$P$23,0),'Monthly Model'!$H$2:$GE$2,0)),0),"-")</f>
        <v>1.180721919478467E-2</v>
      </c>
      <c r="N114" s="62">
        <f ca="1">IFERROR(IF(N$2&gt;EOMONTH(Assumptions!$P$23,0),N109/-INDEX($H$109:$GE$109,1,MATCH(EOMONTH(Assumptions!$P$23,0),'Monthly Model'!$H$2:$GE$2,0)),0),"-")</f>
        <v>1.1775361710976824E-2</v>
      </c>
      <c r="O114" s="62">
        <f ca="1">IFERROR(IF(O$2&gt;EOMONTH(Assumptions!$P$23,0),O109/-INDEX($H$109:$GE$109,1,MATCH(EOMONTH(Assumptions!$P$23,0),'Monthly Model'!$H$2:$GE$2,0)),0),"-")</f>
        <v>1.2934355333535126E-2</v>
      </c>
      <c r="P114" s="62">
        <f ca="1">IFERROR(IF(P$2&gt;EOMONTH(Assumptions!$P$23,0),P109/-INDEX($H$109:$GE$109,1,MATCH(EOMONTH(Assumptions!$P$23,0),'Monthly Model'!$H$2:$GE$2,0)),0),"-")</f>
        <v>0</v>
      </c>
      <c r="Q114" s="62">
        <f ca="1">IFERROR(IF(Q$2&gt;EOMONTH(Assumptions!$P$23,0),Q109/-INDEX($H$109:$GE$109,1,MATCH(EOMONTH(Assumptions!$P$23,0),'Monthly Model'!$H$2:$GE$2,0)),0),"-")</f>
        <v>1.6346678887358052E-2</v>
      </c>
      <c r="R114" s="62">
        <f ca="1">IFERROR(IF(R$2&gt;EOMONTH(Assumptions!$P$23,0),R109/-INDEX($H$109:$GE$109,1,MATCH(EOMONTH(Assumptions!$P$23,0),'Monthly Model'!$H$2:$GE$2,0)),0),"-")</f>
        <v>1.9492412477781489E-2</v>
      </c>
      <c r="S114" s="62">
        <f ca="1">IFERROR(IF(S$2&gt;EOMONTH(Assumptions!$P$23,0),S109/-INDEX($H$109:$GE$109,1,MATCH(EOMONTH(Assumptions!$P$23,0),'Monthly Model'!$H$2:$GE$2,0)),0),"-")</f>
        <v>2.1189147529643959E-2</v>
      </c>
      <c r="T114" s="62">
        <f ca="1">IFERROR(IF(T$2&gt;EOMONTH(Assumptions!$P$23,0),T109/-INDEX($H$109:$GE$109,1,MATCH(EOMONTH(Assumptions!$P$23,0),'Monthly Model'!$H$2:$GE$2,0)),0),"-")</f>
        <v>2.0234130314549691E-2</v>
      </c>
      <c r="U114" s="62">
        <f ca="1">IFERROR(IF(U$2&gt;EOMONTH(Assumptions!$P$23,0),U109/-INDEX($H$109:$GE$109,1,MATCH(EOMONTH(Assumptions!$P$23,0),'Monthly Model'!$H$2:$GE$2,0)),0),"-")</f>
        <v>2.4141586568108095E-2</v>
      </c>
      <c r="V114" s="62">
        <f ca="1">IFERROR(IF(V$2&gt;EOMONTH(Assumptions!$P$23,0),V109/-INDEX($H$109:$GE$109,1,MATCH(EOMONTH(Assumptions!$P$23,0),'Monthly Model'!$H$2:$GE$2,0)),0),"-")</f>
        <v>2.4134079830784302E-2</v>
      </c>
      <c r="W114" s="62">
        <f ca="1">IFERROR(IF(W$2&gt;EOMONTH(Assumptions!$P$23,0),W109/-INDEX($H$109:$GE$109,1,MATCH(EOMONTH(Assumptions!$P$23,0),'Monthly Model'!$H$2:$GE$2,0)),0),"-")</f>
        <v>2.6513372698663613E-2</v>
      </c>
      <c r="X114" s="62">
        <f ca="1">IFERROR(IF(X$2&gt;EOMONTH(Assumptions!$P$23,0),X109/-INDEX($H$109:$GE$109,1,MATCH(EOMONTH(Assumptions!$P$23,0),'Monthly Model'!$H$2:$GE$2,0)),0),"-")</f>
        <v>2.6281397936452931E-2</v>
      </c>
      <c r="Y114" s="62">
        <f ca="1">IFERROR(IF(Y$2&gt;EOMONTH(Assumptions!$P$23,0),Y109/-INDEX($H$109:$GE$109,1,MATCH(EOMONTH(Assumptions!$P$23,0),'Monthly Model'!$H$2:$GE$2,0)),0),"-")</f>
        <v>2.8440735535974065E-2</v>
      </c>
      <c r="Z114" s="62">
        <f ca="1">IFERROR(IF(Z$2&gt;EOMONTH(Assumptions!$P$23,0),Z109/-INDEX($H$109:$GE$109,1,MATCH(EOMONTH(Assumptions!$P$23,0),'Monthly Model'!$H$2:$GE$2,0)),0),"-")</f>
        <v>2.9261351663900665E-2</v>
      </c>
      <c r="AA114" s="62">
        <f ca="1">IFERROR(IF(AA$2&gt;EOMONTH(Assumptions!$P$23,0),AA109/-INDEX($H$109:$GE$109,1,MATCH(EOMONTH(Assumptions!$P$23,0),'Monthly Model'!$H$2:$GE$2,0)),0),"-")</f>
        <v>2.8761647086479873E-2</v>
      </c>
      <c r="AB114" s="62">
        <f ca="1">IFERROR(IF(AB$2&gt;EOMONTH(Assumptions!$P$23,0),AB109/-INDEX($H$109:$GE$109,1,MATCH(EOMONTH(Assumptions!$P$23,0),'Monthly Model'!$H$2:$GE$2,0)),0),"-")</f>
        <v>0</v>
      </c>
      <c r="AC114" s="62">
        <f ca="1">IFERROR(IF(AC$2&gt;EOMONTH(Assumptions!$P$23,0),AC109/-INDEX($H$109:$GE$109,1,MATCH(EOMONTH(Assumptions!$P$23,0),'Monthly Model'!$H$2:$GE$2,0)),0),"-")</f>
        <v>2.9339139866568279E-2</v>
      </c>
      <c r="AD114" s="62">
        <f ca="1">IFERROR(IF(AD$2&gt;EOMONTH(Assumptions!$P$23,0),AD109/-INDEX($H$109:$GE$109,1,MATCH(EOMONTH(Assumptions!$P$23,0),'Monthly Model'!$H$2:$GE$2,0)),0),"-")</f>
        <v>3.1161382265322699E-2</v>
      </c>
      <c r="AE114" s="62">
        <f ca="1">IFERROR(IF(AE$2&gt;EOMONTH(Assumptions!$P$23,0),AE109/-INDEX($H$109:$GE$109,1,MATCH(EOMONTH(Assumptions!$P$23,0),'Monthly Model'!$H$2:$GE$2,0)),0),"-")</f>
        <v>3.1690712338603683E-2</v>
      </c>
      <c r="AF114" s="62">
        <f ca="1">IFERROR(IF(AF$2&gt;EOMONTH(Assumptions!$P$23,0),AF109/-INDEX($H$109:$GE$109,1,MATCH(EOMONTH(Assumptions!$P$23,0),'Monthly Model'!$H$2:$GE$2,0)),0),"-")</f>
        <v>2.8474335305291077E-2</v>
      </c>
      <c r="AG114" s="62">
        <f ca="1">IFERROR(IF(AG$2&gt;EOMONTH(Assumptions!$P$23,0),AG109/-INDEX($H$109:$GE$109,1,MATCH(EOMONTH(Assumptions!$P$23,0),'Monthly Model'!$H$2:$GE$2,0)),0),"-")</f>
        <v>3.2557637634283848E-2</v>
      </c>
      <c r="AH114" s="62">
        <f ca="1">IFERROR(IF(AH$2&gt;EOMONTH(Assumptions!$P$23,0),AH109/-INDEX($H$109:$GE$109,1,MATCH(EOMONTH(Assumptions!$P$23,0),'Monthly Model'!$H$2:$GE$2,0)),0),"-")</f>
        <v>3.1711028100479252E-2</v>
      </c>
      <c r="AI114" s="62">
        <f ca="1">IFERROR(IF(AI$2&gt;EOMONTH(Assumptions!$P$23,0),AI109/-INDEX($H$109:$GE$109,1,MATCH(EOMONTH(Assumptions!$P$23,0),'Monthly Model'!$H$2:$GE$2,0)),0),"-")</f>
        <v>3.3252807842512486E-2</v>
      </c>
      <c r="AJ114" s="62">
        <f ca="1">IFERROR(IF(AJ$2&gt;EOMONTH(Assumptions!$P$23,0),AJ109/-INDEX($H$109:$GE$109,1,MATCH(EOMONTH(Assumptions!$P$23,0),'Monthly Model'!$H$2:$GE$2,0)),0),"-")</f>
        <v>3.2337391551652064E-2</v>
      </c>
      <c r="AK114" s="62">
        <f ca="1">IFERROR(IF(AK$2&gt;EOMONTH(Assumptions!$P$23,0),AK109/-INDEX($H$109:$GE$109,1,MATCH(EOMONTH(Assumptions!$P$23,0),'Monthly Model'!$H$2:$GE$2,0)),0),"-")</f>
        <v>3.3797994897823674E-2</v>
      </c>
      <c r="AL114" s="62">
        <f ca="1">IFERROR(IF(AL$2&gt;EOMONTH(Assumptions!$P$23,0),AL109/-INDEX($H$109:$GE$109,1,MATCH(EOMONTH(Assumptions!$P$23,0),'Monthly Model'!$H$2:$GE$2,0)),0),"-")</f>
        <v>3.4020543144003976E-2</v>
      </c>
      <c r="AM114" s="62">
        <f ca="1">IFERROR(IF(AM$2&gt;EOMONTH(Assumptions!$P$23,0),AM109/-INDEX($H$109:$GE$109,1,MATCH(EOMONTH(Assumptions!$P$23,0),'Monthly Model'!$H$2:$GE$2,0)),0),"-")</f>
        <v>3.3017759214288817E-2</v>
      </c>
      <c r="AN114" s="62">
        <f ca="1">IFERROR(IF(AN$2&gt;EOMONTH(Assumptions!$P$23,0),AN109/-INDEX($H$109:$GE$109,1,MATCH(EOMONTH(Assumptions!$P$23,0),'Monthly Model'!$H$2:$GE$2,0)),0),"-")</f>
        <v>0</v>
      </c>
      <c r="AO114" s="62">
        <f ca="1">IFERROR(IF(AO$2&gt;EOMONTH(Assumptions!$P$23,0),AO109/-INDEX($H$109:$GE$109,1,MATCH(EOMONTH(Assumptions!$P$23,0),'Monthly Model'!$H$2:$GE$2,0)),0),"-")</f>
        <v>3.310062758925969E-2</v>
      </c>
      <c r="AP114" s="62">
        <f ca="1">IFERROR(IF(AP$2&gt;EOMONTH(Assumptions!$P$23,0),AP109/-INDEX($H$109:$GE$109,1,MATCH(EOMONTH(Assumptions!$P$23,0),'Monthly Model'!$H$2:$GE$2,0)),0),"-")</f>
        <v>3.4434018543731695E-2</v>
      </c>
      <c r="AQ114" s="62">
        <f ca="1">IFERROR(IF(AQ$2&gt;EOMONTH(Assumptions!$P$23,0),AQ109/-INDEX($H$109:$GE$109,1,MATCH(EOMONTH(Assumptions!$P$23,0),'Monthly Model'!$H$2:$GE$2,0)),0),"-")</f>
        <v>3.4555746988968176E-2</v>
      </c>
      <c r="AR114" s="62">
        <f ca="1">IFERROR(IF(AR$2&gt;EOMONTH(Assumptions!$P$23,0),AR109/-INDEX($H$109:$GE$109,1,MATCH(EOMONTH(Assumptions!$P$23,0),'Monthly Model'!$H$2:$GE$2,0)),0),"-")</f>
        <v>3.1117834241583743E-2</v>
      </c>
      <c r="AS114" s="62">
        <f ca="1">IFERROR(IF(AS$2&gt;EOMONTH(Assumptions!$P$23,0),AS109/-INDEX($H$109:$GE$109,1,MATCH(EOMONTH(Assumptions!$P$23,0),'Monthly Model'!$H$2:$GE$2,0)),0),"-")</f>
        <v>3.4747363783437867E-2</v>
      </c>
      <c r="AT114" s="62">
        <f ca="1">IFERROR(IF(AT$2&gt;EOMONTH(Assumptions!$P$23,0),AT109/-INDEX($H$109:$GE$109,1,MATCH(EOMONTH(Assumptions!$P$23,0),'Monthly Model'!$H$2:$GE$2,0)),0),"-")</f>
        <v>3.363408315440377E-2</v>
      </c>
      <c r="AU114" s="62">
        <f ca="1">IFERROR(IF(AU$2&gt;EOMONTH(Assumptions!$P$23,0),AU109/-INDEX($H$109:$GE$109,1,MATCH(EOMONTH(Assumptions!$P$23,0),'Monthly Model'!$H$2:$GE$2,0)),0),"-")</f>
        <v>3.485922881069696E-2</v>
      </c>
      <c r="AV114" s="62">
        <f ca="1">IFERROR(IF(AV$2&gt;EOMONTH(Assumptions!$P$23,0),AV109/-INDEX($H$109:$GE$109,1,MATCH(EOMONTH(Assumptions!$P$23,0),'Monthly Model'!$H$2:$GE$2,0)),0),"-")</f>
        <v>3.3730259874056839E-2</v>
      </c>
      <c r="AW114" s="62">
        <f ca="1">IFERROR(IF(AW$2&gt;EOMONTH(Assumptions!$P$23,0),AW109/-INDEX($H$109:$GE$109,1,MATCH(EOMONTH(Assumptions!$P$23,0),'Monthly Model'!$H$2:$GE$2,0)),0),"-")</f>
        <v>3.4922933952615538E-2</v>
      </c>
      <c r="AX114" s="62">
        <f ca="1">IFERROR(IF(AX$2&gt;EOMONTH(Assumptions!$P$23,0),AX109/-INDEX($H$109:$GE$109,1,MATCH(EOMONTH(Assumptions!$P$23,0),'Monthly Model'!$H$2:$GE$2,0)),0),"-")</f>
        <v>3.4937323918846838E-2</v>
      </c>
      <c r="AY114" s="62">
        <f ca="1">IFERROR(IF(AY$2&gt;EOMONTH(Assumptions!$P$23,0),AY109/-INDEX($H$109:$GE$109,1,MATCH(EOMONTH(Assumptions!$P$23,0),'Monthly Model'!$H$2:$GE$2,0)),0),"-")</f>
        <v>3.3784024090153332E-2</v>
      </c>
      <c r="AZ114" s="62">
        <f ca="1">IFERROR(IF(AZ$2&gt;EOMONTH(Assumptions!$P$23,0),AZ109/-INDEX($H$109:$GE$109,1,MATCH(EOMONTH(Assumptions!$P$23,0),'Monthly Model'!$H$2:$GE$2,0)),0),"-")</f>
        <v>0</v>
      </c>
      <c r="BA114" s="62">
        <f ca="1">IFERROR(IF(BA$2&gt;EOMONTH(Assumptions!$P$23,0),BA109/-INDEX($H$109:$GE$109,1,MATCH(EOMONTH(Assumptions!$P$23,0),'Monthly Model'!$H$2:$GE$2,0)),0),"-")</f>
        <v>3.3690699436847195E-2</v>
      </c>
      <c r="BB114" s="62">
        <f ca="1">IFERROR(IF(BB$2&gt;EOMONTH(Assumptions!$P$23,0),BB109/-INDEX($H$109:$GE$109,1,MATCH(EOMONTH(Assumptions!$P$23,0),'Monthly Model'!$H$2:$GE$2,0)),0),"-")</f>
        <v>3.483045168429922E-2</v>
      </c>
      <c r="BC114" s="62">
        <f ca="1">IFERROR(IF(BC$2&gt;EOMONTH(Assumptions!$P$23,0),BC109/-INDEX($H$109:$GE$109,1,MATCH(EOMONTH(Assumptions!$P$23,0),'Monthly Model'!$H$2:$GE$2,0)),0),"-")</f>
        <v>3.481122908979891E-2</v>
      </c>
      <c r="BD114" s="62">
        <f ca="1">IFERROR(IF(BD$2&gt;EOMONTH(Assumptions!$P$23,0),BD109/-INDEX($H$109:$GE$109,1,MATCH(EOMONTH(Assumptions!$P$23,0),'Monthly Model'!$H$2:$GE$2,0)),0),"-")</f>
        <v>3.1359883830935208E-2</v>
      </c>
      <c r="BE114" s="62">
        <f ca="1">IFERROR(IF(BE$2&gt;EOMONTH(Assumptions!$P$23,0),BE109/-INDEX($H$109:$GE$109,1,MATCH(EOMONTH(Assumptions!$P$23,0),'Monthly Model'!$H$2:$GE$2,0)),0),"-")</f>
        <v>3.4758612078397803E-2</v>
      </c>
      <c r="BF114" s="62">
        <f ca="1">IFERROR(IF(BF$2&gt;EOMONTH(Assumptions!$P$23,0),BF109/-INDEX($H$109:$GE$109,1,MATCH(EOMONTH(Assumptions!$P$23,0),'Monthly Model'!$H$2:$GE$2,0)),0),"-")</f>
        <v>3.3578117628640783E-2</v>
      </c>
      <c r="BG114" s="62">
        <f ca="1">IFERROR(IF(BG$2&gt;EOMONTH(Assumptions!$P$23,0),BG109/-INDEX($H$109:$GE$109,1,MATCH(EOMONTH(Assumptions!$P$23,0),'Monthly Model'!$H$2:$GE$2,0)),0),"-")</f>
        <v>2.6410303371462308E-2</v>
      </c>
      <c r="BH114" s="62">
        <f ca="1">IFERROR(IF(BH$2&gt;EOMONTH(Assumptions!$P$23,0),BH109/-INDEX($H$109:$GE$109,1,MATCH(EOMONTH(Assumptions!$P$23,0),'Monthly Model'!$H$2:$GE$2,0)),0),"-")</f>
        <v>2.2439491813571164E-2</v>
      </c>
      <c r="BI114" s="62">
        <f ca="1">IFERROR(IF(BI$2&gt;EOMONTH(Assumptions!$P$23,0),BI109/-INDEX($H$109:$GE$109,1,MATCH(EOMONTH(Assumptions!$P$23,0),'Monthly Model'!$H$2:$GE$2,0)),0),"-")</f>
        <v>2.3160484758657049E-2</v>
      </c>
      <c r="BJ114" s="62">
        <f ca="1">IFERROR(IF(BJ$2&gt;EOMONTH(Assumptions!$P$23,0),BJ109/-INDEX($H$109:$GE$109,1,MATCH(EOMONTH(Assumptions!$P$23,0),'Monthly Model'!$H$2:$GE$2,0)),0),"-")</f>
        <v>2.3122328109454197E-2</v>
      </c>
      <c r="BK114" s="62">
        <f ca="1">IFERROR(IF(BK$2&gt;EOMONTH(Assumptions!$P$23,0),BK109/-INDEX($H$109:$GE$109,1,MATCH(EOMONTH(Assumptions!$P$23,0),'Monthly Model'!$H$2:$GE$2,0)),0),"-")</f>
        <v>2.2331530921498904E-2</v>
      </c>
      <c r="BL114" s="62">
        <f ca="1">IFERROR(IF(BL$2&gt;EOMONTH(Assumptions!$P$23,0),BL109/-INDEX($H$109:$GE$109,1,MATCH(EOMONTH(Assumptions!$P$23,0),'Monthly Model'!$H$2:$GE$2,0)),0),"-")</f>
        <v>-0.33739187972555373</v>
      </c>
      <c r="BM114" s="62">
        <f ca="1">IFERROR(IF(BM$2&gt;EOMONTH(Assumptions!$P$23,0),BM109/-INDEX($H$109:$GE$109,1,MATCH(EOMONTH(Assumptions!$P$23,0),'Monthly Model'!$H$2:$GE$2,0)),0),"-")</f>
        <v>3.4296389318933605E-2</v>
      </c>
      <c r="BN114" s="62">
        <f ca="1">IFERROR(IF(BN$2&gt;EOMONTH(Assumptions!$P$23,0),BN109/-INDEX($H$109:$GE$109,1,MATCH(EOMONTH(Assumptions!$P$23,0),'Monthly Model'!$H$2:$GE$2,0)),0),"-")</f>
        <v>3.5329887554925651E-2</v>
      </c>
      <c r="BO114" s="62">
        <f ca="1">IFERROR(IF(BO$2&gt;EOMONTH(Assumptions!$P$23,0),BO109/-INDEX($H$109:$GE$109,1,MATCH(EOMONTH(Assumptions!$P$23,0),'Monthly Model'!$H$2:$GE$2,0)),0),"-")</f>
        <v>3.524680450184306E-2</v>
      </c>
      <c r="BP114" s="62">
        <f ca="1">IFERROR(IF(BP$2&gt;EOMONTH(Assumptions!$P$23,0),BP109/-INDEX($H$109:$GE$109,1,MATCH(EOMONTH(Assumptions!$P$23,0),'Monthly Model'!$H$2:$GE$2,0)),0),"-")</f>
        <v>3.328435479608944E-2</v>
      </c>
      <c r="BQ114" s="62">
        <f ca="1">IFERROR(IF(BQ$2&gt;EOMONTH(Assumptions!$P$23,0),BQ109/-INDEX($H$109:$GE$109,1,MATCH(EOMONTH(Assumptions!$P$23,0),'Monthly Model'!$H$2:$GE$2,0)),0),"-")</f>
        <v>3.538040630387225E-2</v>
      </c>
      <c r="BR114" s="62">
        <f ca="1">IFERROR(IF(BR$2&gt;EOMONTH(Assumptions!$P$23,0),BR109/-INDEX($H$109:$GE$109,1,MATCH(EOMONTH(Assumptions!$P$23,0),'Monthly Model'!$H$2:$GE$2,0)),0),"-")</f>
        <v>3.416070965459498E-2</v>
      </c>
      <c r="BS114" s="62">
        <f ca="1">IFERROR(IF(BS$2&gt;EOMONTH(Assumptions!$P$23,0),BS109/-INDEX($H$109:$GE$109,1,MATCH(EOMONTH(Assumptions!$P$23,0),'Monthly Model'!$H$2:$GE$2,0)),0),"-")</f>
        <v>3.5143251548479457E-2</v>
      </c>
      <c r="BT114" s="62">
        <f ca="1">IFERROR(IF(BT$2&gt;EOMONTH(Assumptions!$P$23,0),BT109/-INDEX($H$109:$GE$109,1,MATCH(EOMONTH(Assumptions!$P$23,0),'Monthly Model'!$H$2:$GE$2,0)),0),"-")</f>
        <v>3.3934008619928659E-2</v>
      </c>
      <c r="BU114" s="62">
        <f ca="1">IFERROR(IF(BU$2&gt;EOMONTH(Assumptions!$P$23,0),BU109/-INDEX($H$109:$GE$109,1,MATCH(EOMONTH(Assumptions!$P$23,0),'Monthly Model'!$H$2:$GE$2,0)),0),"-")</f>
        <v>3.4911583539885188E-2</v>
      </c>
      <c r="BV114" s="62">
        <f ca="1">IFERROR(IF(BV$2&gt;EOMONTH(Assumptions!$P$23,0),BV109/-INDEX($H$109:$GE$109,1,MATCH(EOMONTH(Assumptions!$P$23,0),'Monthly Model'!$H$2:$GE$2,0)),0),"-")</f>
        <v>3.4796598201207597E-2</v>
      </c>
      <c r="BW114" s="62">
        <f ca="1">IFERROR(IF(BW$2&gt;EOMONTH(Assumptions!$P$23,0),BW109/-INDEX($H$109:$GE$109,1,MATCH(EOMONTH(Assumptions!$P$23,0),'Monthly Model'!$H$2:$GE$2,0)),0),"-")</f>
        <v>2.422309559950649E-2</v>
      </c>
      <c r="BX114" s="62">
        <f ca="1">IFERROR(IF(BX$2&gt;EOMONTH(Assumptions!$P$23,0),BX109/-INDEX($H$109:$GE$109,1,MATCH(EOMONTH(Assumptions!$P$23,0),'Monthly Model'!$H$2:$GE$2,0)),0),"-")</f>
        <v>0</v>
      </c>
      <c r="BY114" s="62">
        <f ca="1">IFERROR(IF(BY$2&gt;EOMONTH(Assumptions!$P$23,0),BY109/-INDEX($H$109:$GE$109,1,MATCH(EOMONTH(Assumptions!$P$23,0),'Monthly Model'!$H$2:$GE$2,0)),0),"-")</f>
        <v>2.2382826945337303E-2</v>
      </c>
      <c r="BZ114" s="62">
        <f ca="1">IFERROR(IF(BZ$2&gt;EOMONTH(Assumptions!$P$23,0),BZ109/-INDEX($H$109:$GE$109,1,MATCH(EOMONTH(Assumptions!$P$23,0),'Monthly Model'!$H$2:$GE$2,0)),0),"-")</f>
        <v>2.3029088553622162E-2</v>
      </c>
      <c r="CA114" s="62">
        <f ca="1">IFERROR(IF(CA$2&gt;EOMONTH(Assumptions!$P$23,0),CA109/-INDEX($H$109:$GE$109,1,MATCH(EOMONTH(Assumptions!$P$23,0),'Monthly Model'!$H$2:$GE$2,0)),0),"-")</f>
        <v>2.2953495858621487E-2</v>
      </c>
      <c r="CB114" s="62">
        <f ca="1">IFERROR(IF(CB$2&gt;EOMONTH(Assumptions!$P$23,0),CB109/-INDEX($H$109:$GE$109,1,MATCH(EOMONTH(Assumptions!$P$23,0),'Monthly Model'!$H$2:$GE$2,0)),0),"-")</f>
        <v>2.0710342882431267E-2</v>
      </c>
      <c r="CC114" s="62">
        <f ca="1">IFERROR(IF(CC$2&gt;EOMONTH(Assumptions!$P$23,0),CC109/-INDEX($H$109:$GE$109,1,MATCH(EOMONTH(Assumptions!$P$23,0),'Monthly Model'!$H$2:$GE$2,0)),0),"-")</f>
        <v>2.2785979713973038E-2</v>
      </c>
      <c r="CD114" s="62">
        <f ca="1">IFERROR(IF(CD$2&gt;EOMONTH(Assumptions!$P$23,0),CD109/-INDEX($H$109:$GE$109,1,MATCH(EOMONTH(Assumptions!$P$23,0),'Monthly Model'!$H$2:$GE$2,0)),0),"-")</f>
        <v>2.1995840368036132E-2</v>
      </c>
      <c r="CE114" s="62">
        <f ca="1">IFERROR(IF(CE$2&gt;EOMONTH(Assumptions!$P$23,0),CE109/-INDEX($H$109:$GE$109,1,MATCH(EOMONTH(Assumptions!$P$23,0),'Monthly Model'!$H$2:$GE$2,0)),0),"-")</f>
        <v>2.2633069583324478E-2</v>
      </c>
      <c r="CF114" s="62">
        <f ca="1">IFERROR(IF(CF$2&gt;EOMONTH(Assumptions!$P$23,0),CF109/-INDEX($H$109:$GE$109,1,MATCH(EOMONTH(Assumptions!$P$23,0),'Monthly Model'!$H$2:$GE$2,0)),0),"-")</f>
        <v>2.1851773957716706E-2</v>
      </c>
      <c r="CG114" s="62">
        <f ca="1">IFERROR(IF(CG$2&gt;EOMONTH(Assumptions!$P$23,0),CG109/-INDEX($H$109:$GE$109,1,MATCH(EOMONTH(Assumptions!$P$23,0),'Monthly Model'!$H$2:$GE$2,0)),0),"-")</f>
        <v>2.2485665419279082E-2</v>
      </c>
      <c r="CH114" s="62">
        <f ca="1">IFERROR(IF(CH$2&gt;EOMONTH(Assumptions!$P$23,0),CH109/-INDEX($H$109:$GE$109,1,MATCH(EOMONTH(Assumptions!$P$23,0),'Monthly Model'!$H$2:$GE$2,0)),0),"-")</f>
        <v>2.2412458400068998E-2</v>
      </c>
      <c r="CI114" s="62">
        <f ca="1">IFERROR(IF(CI$2&gt;EOMONTH(Assumptions!$P$23,0),CI109/-INDEX($H$109:$GE$109,1,MATCH(EOMONTH(Assumptions!$P$23,0),'Monthly Model'!$H$2:$GE$2,0)),0),"-")</f>
        <v>2.163813256221667E-2</v>
      </c>
      <c r="CJ114" s="62">
        <f ca="1">IFERROR(IF(CJ$2&gt;EOMONTH(Assumptions!$P$23,0),CJ109/-INDEX($H$109:$GE$109,1,MATCH(EOMONTH(Assumptions!$P$23,0),'Monthly Model'!$H$2:$GE$2,0)),0),"-")</f>
        <v>0</v>
      </c>
      <c r="CK114" s="62">
        <f ca="1">IFERROR(IF(CK$2&gt;EOMONTH(Assumptions!$P$23,0),CK109/-INDEX($H$109:$GE$109,1,MATCH(EOMONTH(Assumptions!$P$23,0),'Monthly Model'!$H$2:$GE$2,0)),0),"-")</f>
        <v>2.1517521745938004E-2</v>
      </c>
      <c r="CL114" s="62">
        <f ca="1">IFERROR(IF(CL$2&gt;EOMONTH(Assumptions!$P$23,0),CL109/-INDEX($H$109:$GE$109,1,MATCH(EOMONTH(Assumptions!$P$23,0),'Monthly Model'!$H$2:$GE$2,0)),0),"-")</f>
        <v>2.2142688161126099E-2</v>
      </c>
      <c r="CM114" s="62">
        <f ca="1">IFERROR(IF(CM$2&gt;EOMONTH(Assumptions!$P$23,0),CM109/-INDEX($H$109:$GE$109,1,MATCH(EOMONTH(Assumptions!$P$23,0),'Monthly Model'!$H$2:$GE$2,0)),0),"-")</f>
        <v>2.2070697369349055E-2</v>
      </c>
      <c r="CN114" s="62">
        <f ca="1">IFERROR(IF(CN$2&gt;EOMONTH(Assumptions!$P$23,0),CN109/-INDEX($H$109:$GE$109,1,MATCH(EOMONTH(Assumptions!$P$23,0),'Monthly Model'!$H$2:$GE$2,0)),0),"-")</f>
        <v>1.9924385697063934E-2</v>
      </c>
      <c r="CO114" s="62">
        <f ca="1">IFERROR(IF(CO$2&gt;EOMONTH(Assumptions!$P$23,0),CO109/-INDEX($H$109:$GE$109,1,MATCH(EOMONTH(Assumptions!$P$23,0),'Monthly Model'!$H$2:$GE$2,0)),0),"-")</f>
        <v>2.1931711502335353E-2</v>
      </c>
      <c r="CP114" s="62">
        <f ca="1">IFERROR(IF(CP$2&gt;EOMONTH(Assumptions!$P$23,0),CP109/-INDEX($H$109:$GE$109,1,MATCH(EOMONTH(Assumptions!$P$23,0),'Monthly Model'!$H$2:$GE$2,0)),0),"-")</f>
        <v>2.1168967887856143E-2</v>
      </c>
      <c r="CQ114" s="62">
        <f ca="1">IFERROR(IF(CQ$2&gt;EOMONTH(Assumptions!$P$23,0),CQ109/-INDEX($H$109:$GE$109,1,MATCH(EOMONTH(Assumptions!$P$23,0),'Monthly Model'!$H$2:$GE$2,0)),0),"-")</f>
        <v>2.1785809830600567E-2</v>
      </c>
      <c r="CR114" s="62">
        <f ca="1">IFERROR(IF(CR$2&gt;EOMONTH(Assumptions!$P$23,0),CR109/-INDEX($H$109:$GE$109,1,MATCH(EOMONTH(Assumptions!$P$23,0),'Monthly Model'!$H$2:$GE$2,0)),0),"-")</f>
        <v>2.1031647274169826E-2</v>
      </c>
      <c r="CS114" s="62">
        <f ca="1">IFERROR(IF(CS$2&gt;EOMONTH(Assumptions!$P$23,0),CS109/-INDEX($H$109:$GE$109,1,MATCH(EOMONTH(Assumptions!$P$23,0),'Monthly Model'!$H$2:$GE$2,0)),0),"-")</f>
        <v>2.1645158788872024E-2</v>
      </c>
      <c r="CT114" s="62">
        <f ca="1">IFERROR(IF(CT$2&gt;EOMONTH(Assumptions!$P$23,0),CT109/-INDEX($H$109:$GE$109,1,MATCH(EOMONTH(Assumptions!$P$23,0),'Monthly Model'!$H$2:$GE$2,0)),0),"-")</f>
        <v>2.15752687417963E-2</v>
      </c>
      <c r="CU114" s="62">
        <f ca="1">IFERROR(IF(CU$2&gt;EOMONTH(Assumptions!$P$23,0),CU109/-INDEX($H$109:$GE$109,1,MATCH(EOMONTH(Assumptions!$P$23,0),'Monthly Model'!$H$2:$GE$2,0)),0),"-")</f>
        <v>2.0827825546188849E-2</v>
      </c>
      <c r="CV114" s="62">
        <f ca="1">IFERROR(IF(CV$2&gt;EOMONTH(Assumptions!$P$23,0),CV109/-INDEX($H$109:$GE$109,1,MATCH(EOMONTH(Assumptions!$P$23,0),'Monthly Model'!$H$2:$GE$2,0)),0),"-")</f>
        <v>0</v>
      </c>
      <c r="CW114" s="62">
        <f ca="1">IFERROR(IF(CW$2&gt;EOMONTH(Assumptions!$P$23,0),CW109/-INDEX($H$109:$GE$109,1,MATCH(EOMONTH(Assumptions!$P$23,0),'Monthly Model'!$H$2:$GE$2,0)),0),"-")</f>
        <v>2.0713569769867404E-2</v>
      </c>
      <c r="CX114" s="62">
        <f ca="1">IFERROR(IF(CX$2&gt;EOMONTH(Assumptions!$P$23,0),CX109/-INDEX($H$109:$GE$109,1,MATCH(EOMONTH(Assumptions!$P$23,0),'Monthly Model'!$H$2:$GE$2,0)),0),"-")</f>
        <v>2.1318384882111619E-2</v>
      </c>
      <c r="CY114" s="62">
        <f ca="1">IFERROR(IF(CY$2&gt;EOMONTH(Assumptions!$P$23,0),CY109/-INDEX($H$109:$GE$109,1,MATCH(EOMONTH(Assumptions!$P$23,0),'Monthly Model'!$H$2:$GE$2,0)),0),"-")</f>
        <v>2.1249523560709003E-2</v>
      </c>
      <c r="CZ114" s="62">
        <f ca="1">IFERROR(IF(CZ$2&gt;EOMONTH(Assumptions!$P$23,0),CZ109/-INDEX($H$109:$GE$109,1,MATCH(EOMONTH(Assumptions!$P$23,0),'Monthly Model'!$H$2:$GE$2,0)),0),"-")</f>
        <v>1.9176465008942808E-2</v>
      </c>
      <c r="DA114" s="62">
        <f ca="1">IFERROR(IF(DA$2&gt;EOMONTH(Assumptions!$P$23,0),DA109/-INDEX($H$109:$GE$109,1,MATCH(EOMONTH(Assumptions!$P$23,0),'Monthly Model'!$H$2:$GE$2,0)),0),"-")</f>
        <v>2.1116600983767171E-2</v>
      </c>
      <c r="DB114" s="62">
        <f ca="1">IFERROR(IF(DB$2&gt;EOMONTH(Assumptions!$P$23,0),DB109/-INDEX($H$109:$GE$109,1,MATCH(EOMONTH(Assumptions!$P$23,0),'Monthly Model'!$H$2:$GE$2,0)),0),"-")</f>
        <v>2.0380271193902264E-2</v>
      </c>
      <c r="DC114" s="62">
        <f ca="1">IFERROR(IF(DC$2&gt;EOMONTH(Assumptions!$P$23,0),DC109/-INDEX($H$109:$GE$109,1,MATCH(EOMONTH(Assumptions!$P$23,0),'Monthly Model'!$H$2:$GE$2,0)),0),"-")</f>
        <v>2.0976804045566264E-2</v>
      </c>
      <c r="DD114" s="62">
        <f ca="1">IFERROR(IF(DD$2&gt;EOMONTH(Assumptions!$P$23,0),DD109/-INDEX($H$109:$GE$109,1,MATCH(EOMONTH(Assumptions!$P$23,0),'Monthly Model'!$H$2:$GE$2,0)),0),"-")</f>
        <v>2.0248812572953946E-2</v>
      </c>
      <c r="DE114" s="62">
        <f ca="1">IFERROR(IF(DE$2&gt;EOMONTH(Assumptions!$P$23,0),DE109/-INDEX($H$109:$GE$109,1,MATCH(EOMONTH(Assumptions!$P$23,0),'Monthly Model'!$H$2:$GE$2,0)),0),"-")</f>
        <v>2.0842035368725483E-2</v>
      </c>
      <c r="DF114" s="62">
        <f ca="1">IFERROR(IF(DF$2&gt;EOMONTH(Assumptions!$P$23,0),DF109/-INDEX($H$109:$GE$109,1,MATCH(EOMONTH(Assumptions!$P$23,0),'Monthly Model'!$H$2:$GE$2,0)),0),"-")</f>
        <v>2.0775038084421264E-2</v>
      </c>
      <c r="DG114" s="62">
        <f ca="1">IFERROR(IF(DG$2&gt;EOMONTH(Assumptions!$P$23,0),DG109/-INDEX($H$109:$GE$109,1,MATCH(EOMONTH(Assumptions!$P$23,0),'Monthly Model'!$H$2:$GE$2,0)),0),"-")</f>
        <v>2.0053540988192883E-2</v>
      </c>
      <c r="DH114" s="62">
        <f ca="1">IFERROR(IF(DH$2&gt;EOMONTH(Assumptions!$P$23,0),DH109/-INDEX($H$109:$GE$109,1,MATCH(EOMONTH(Assumptions!$P$23,0),'Monthly Model'!$H$2:$GE$2,0)),0),"-")</f>
        <v>0</v>
      </c>
      <c r="DI114" s="62">
        <f ca="1">IFERROR(IF(DI$2&gt;EOMONTH(Assumptions!$P$23,0),DI109/-INDEX($H$109:$GE$109,1,MATCH(EOMONTH(Assumptions!$P$23,0),'Monthly Model'!$H$2:$GE$2,0)),0),"-")</f>
        <v>1.9944829778478518E-2</v>
      </c>
      <c r="DJ114" s="62">
        <f ca="1">IFERROR(IF(DJ$2&gt;EOMONTH(Assumptions!$P$23,0),DJ109/-INDEX($H$109:$GE$109,1,MATCH(EOMONTH(Assumptions!$P$23,0),'Monthly Model'!$H$2:$GE$2,0)),0),"-")</f>
        <v>2.0529415101697486E-2</v>
      </c>
      <c r="DK114" s="62">
        <f ca="1">IFERROR(IF(DK$2&gt;EOMONTH(Assumptions!$P$23,0),DK109/-INDEX($H$109:$GE$109,1,MATCH(EOMONTH(Assumptions!$P$23,0),'Monthly Model'!$H$2:$GE$2,0)),0),"-")</f>
        <v>2.0463294063213316E-2</v>
      </c>
      <c r="DL114" s="62">
        <f ca="1">IFERROR(IF(DL$2&gt;EOMONTH(Assumptions!$P$23,0),DL109/-INDEX($H$109:$GE$109,1,MATCH(EOMONTH(Assumptions!$P$23,0),'Monthly Model'!$H$2:$GE$2,0)),0),"-")</f>
        <v>1.9127229120925224E-2</v>
      </c>
      <c r="DM114" s="62">
        <f ca="1">IFERROR(IF(DM$2&gt;EOMONTH(Assumptions!$P$23,0),DM109/-INDEX($H$109:$GE$109,1,MATCH(EOMONTH(Assumptions!$P$23,0),'Monthly Model'!$H$2:$GE$2,0)),0),"-")</f>
        <v>2.0355526515643881E-2</v>
      </c>
      <c r="DN114" s="62">
        <f ca="1">IFERROR(IF(DN$2&gt;EOMONTH(Assumptions!$P$23,0),DN109/-INDEX($H$109:$GE$109,1,MATCH(EOMONTH(Assumptions!$P$23,0),'Monthly Model'!$H$2:$GE$2,0)),0),"-")</f>
        <v>1.9645974890593981E-2</v>
      </c>
      <c r="DO114" s="62">
        <f ca="1">IFERROR(IF(DO$2&gt;EOMONTH(Assumptions!$P$23,0),DO109/-INDEX($H$109:$GE$109,1,MATCH(EOMONTH(Assumptions!$P$23,0),'Monthly Model'!$H$2:$GE$2,0)),0),"-")</f>
        <v>2.0223057544350373E-2</v>
      </c>
      <c r="DP114" s="62">
        <f ca="1">IFERROR(IF(DP$2&gt;EOMONTH(Assumptions!$P$23,0),DP109/-INDEX($H$109:$GE$109,1,MATCH(EOMONTH(Assumptions!$P$23,0),'Monthly Model'!$H$2:$GE$2,0)),0),"-")</f>
        <v>1.9519673219639384E-2</v>
      </c>
      <c r="DQ114" s="62">
        <f ca="1">IFERROR(IF(DQ$2&gt;EOMONTH(Assumptions!$P$23,0),DQ109/-INDEX($H$109:$GE$109,1,MATCH(EOMONTH(Assumptions!$P$23,0),'Monthly Model'!$H$2:$GE$2,0)),0),"-")</f>
        <v>2.0093476737132968E-2</v>
      </c>
      <c r="DR114" s="62">
        <f ca="1">IFERROR(IF(DR$2&gt;EOMONTH(Assumptions!$P$23,0),DR109/-INDEX($H$109:$GE$109,1,MATCH(EOMONTH(Assumptions!$P$23,0),'Monthly Model'!$H$2:$GE$2,0)),0),"-")</f>
        <v>2.0029033936133946E-2</v>
      </c>
      <c r="DS114" s="62">
        <f ca="1">IFERROR(IF(DS$2&gt;EOMONTH(Assumptions!$P$23,0),DS109/-INDEX($H$109:$GE$109,1,MATCH(EOMONTH(Assumptions!$P$23,0),'Monthly Model'!$H$2:$GE$2,0)),0),"-")</f>
        <v>1.9331939317418095E-2</v>
      </c>
      <c r="DT114" s="62">
        <f ca="1">IFERROR(IF(DT$2&gt;EOMONTH(Assumptions!$P$23,0),DT109/-INDEX($H$109:$GE$109,1,MATCH(EOMONTH(Assumptions!$P$23,0),'Monthly Model'!$H$2:$GE$2,0)),0),"-")</f>
        <v>0</v>
      </c>
      <c r="DU114" s="62">
        <f ca="1">IFERROR(IF(DU$2&gt;EOMONTH(Assumptions!$P$23,0),DU109/-INDEX($H$109:$GE$109,1,MATCH(EOMONTH(Assumptions!$P$23,0),'Monthly Model'!$H$2:$GE$2,0)),0),"-")</f>
        <v>1.9228126506703174E-2</v>
      </c>
      <c r="DV114" s="62">
        <f ca="1">IFERROR(IF(DV$2&gt;EOMONTH(Assumptions!$P$23,0),DV109/-INDEX($H$109:$GE$109,1,MATCH(EOMONTH(Assumptions!$P$23,0),'Monthly Model'!$H$2:$GE$2,0)),0),"-")</f>
        <v>1.9793375998041717E-2</v>
      </c>
      <c r="DW114" s="62">
        <f ca="1">IFERROR(IF(DW$2&gt;EOMONTH(Assumptions!$P$23,0),DW109/-INDEX($H$109:$GE$109,1,MATCH(EOMONTH(Assumptions!$P$23,0),'Monthly Model'!$H$2:$GE$2,0)),0),"-")</f>
        <v>1.9729685089138239E-2</v>
      </c>
      <c r="DX114" s="62">
        <f ca="1">IFERROR(IF(DX$2&gt;EOMONTH(Assumptions!$P$23,0),DX109/-INDEX($H$109:$GE$109,1,MATCH(EOMONTH(Assumptions!$P$23,0),'Monthly Model'!$H$2:$GE$2,0)),0),"-")</f>
        <v>1.7775602747228361E-2</v>
      </c>
      <c r="DY114" s="62">
        <f ca="1">IFERROR(IF(DY$2&gt;EOMONTH(Assumptions!$P$23,0),DY109/-INDEX($H$109:$GE$109,1,MATCH(EOMONTH(Assumptions!$P$23,0),'Monthly Model'!$H$2:$GE$2,0)),0),"-")</f>
        <v>1.9584897083790746E-2</v>
      </c>
      <c r="DZ114" s="62">
        <f ca="1">IFERROR(IF(DZ$2&gt;EOMONTH(Assumptions!$P$23,0),DZ109/-INDEX($H$109:$GE$109,1,MATCH(EOMONTH(Assumptions!$P$23,0),'Monthly Model'!$H$2:$GE$2,0)),0),"-")</f>
        <v>1.8898823745362857E-2</v>
      </c>
      <c r="EA114" s="62">
        <f ca="1">IFERROR(IF(EA$2&gt;EOMONTH(Assumptions!$P$23,0),EA109/-INDEX($H$109:$GE$109,1,MATCH(EOMONTH(Assumptions!$P$23,0),'Monthly Model'!$H$2:$GE$2,0)),0),"-")</f>
        <v>1.9455238838574838E-2</v>
      </c>
      <c r="EB114" s="62">
        <f ca="1">IFERROR(IF(EB$2&gt;EOMONTH(Assumptions!$P$23,0),EB109/-INDEX($H$109:$GE$109,1,MATCH(EOMONTH(Assumptions!$P$23,0),'Monthly Model'!$H$2:$GE$2,0)),0),"-")</f>
        <v>1.8777065995893287E-2</v>
      </c>
      <c r="EC114" s="62">
        <f ca="1">IFERROR(IF(EC$2&gt;EOMONTH(Assumptions!$P$23,0),EC109/-INDEX($H$109:$GE$109,1,MATCH(EOMONTH(Assumptions!$P$23,0),'Monthly Model'!$H$2:$GE$2,0)),0),"-")</f>
        <v>1.9330239643809335E-2</v>
      </c>
      <c r="ED114" s="62">
        <f ca="1">IFERROR(IF(ED$2&gt;EOMONTH(Assumptions!$P$23,0),ED109/-INDEX($H$109:$GE$109,1,MATCH(EOMONTH(Assumptions!$P$23,0),'Monthly Model'!$H$2:$GE$2,0)),0),"-")</f>
        <v>1.9268055346881977E-2</v>
      </c>
      <c r="EE114" s="62">
        <f ca="1">IFERROR(IF(EE$2&gt;EOMONTH(Assumptions!$P$23,0),EE109/-INDEX($H$109:$GE$109,1,MATCH(EOMONTH(Assumptions!$P$23,0),'Monthly Model'!$H$2:$GE$2,0)),0),"-")</f>
        <v>1.8595986194430293E-2</v>
      </c>
      <c r="EF114" s="62">
        <f ca="1">IFERROR(IF(EF$2&gt;EOMONTH(Assumptions!$P$23,0),EF109/-INDEX($H$109:$GE$109,1,MATCH(EOMONTH(Assumptions!$P$23,0),'Monthly Model'!$H$2:$GE$2,0)),0),"-")</f>
        <v>0</v>
      </c>
      <c r="EG114" s="62">
        <f ca="1">IFERROR(IF(EG$2&gt;EOMONTH(Assumptions!$P$23,0),EG109/-INDEX($H$109:$GE$109,1,MATCH(EOMONTH(Assumptions!$P$23,0),'Monthly Model'!$H$2:$GE$2,0)),0),"-")</f>
        <v>1.8496505691615261E-2</v>
      </c>
      <c r="EH114" s="62">
        <f ca="1">IFERROR(IF(EH$2&gt;EOMONTH(Assumptions!$P$23,0),EH109/-INDEX($H$109:$GE$109,1,MATCH(EOMONTH(Assumptions!$P$23,0),'Monthly Model'!$H$2:$GE$2,0)),0),"-")</f>
        <v>1.9041224196335978E-2</v>
      </c>
      <c r="EI114" s="62">
        <f ca="1">IFERROR(IF(EI$2&gt;EOMONTH(Assumptions!$P$23,0),EI109/-INDEX($H$109:$GE$109,1,MATCH(EOMONTH(Assumptions!$P$23,0),'Monthly Model'!$H$2:$GE$2,0)),0),"-")</f>
        <v>1.8979689854240804E-2</v>
      </c>
      <c r="EJ114" s="62">
        <f ca="1">IFERROR(IF(EJ$2&gt;EOMONTH(Assumptions!$P$23,0),EJ109/-INDEX($H$109:$GE$109,1,MATCH(EOMONTH(Assumptions!$P$23,0),'Monthly Model'!$H$2:$GE$2,0)),0),"-")</f>
        <v>1.7115258403722015E-2</v>
      </c>
      <c r="EK114" s="62">
        <f ca="1">IFERROR(IF(EK$2&gt;EOMONTH(Assumptions!$P$23,0),EK109/-INDEX($H$109:$GE$109,1,MATCH(EOMONTH(Assumptions!$P$23,0),'Monthly Model'!$H$2:$GE$2,0)),0),"-")</f>
        <v>1.8860950915690101E-2</v>
      </c>
      <c r="EL114" s="62">
        <f ca="1">IFERROR(IF(EL$2&gt;EOMONTH(Assumptions!$P$23,0),EL109/-INDEX($H$109:$GE$109,1,MATCH(EOMONTH(Assumptions!$P$23,0),'Monthly Model'!$H$2:$GE$2,0)),0),"-")</f>
        <v>1.466228834991653</v>
      </c>
      <c r="EM114" s="62">
        <f ca="1">IFERROR(IF(EM$2&gt;EOMONTH(Assumptions!$P$23,0),EM109/-INDEX($H$109:$GE$109,1,MATCH(EOMONTH(Assumptions!$P$23,0),'Monthly Model'!$H$2:$GE$2,0)),0),"-")</f>
        <v>0</v>
      </c>
      <c r="EN114" s="62">
        <f ca="1">IFERROR(IF(EN$2&gt;EOMONTH(Assumptions!$P$23,0),EN109/-INDEX($H$109:$GE$109,1,MATCH(EOMONTH(Assumptions!$P$23,0),'Monthly Model'!$H$2:$GE$2,0)),0),"-")</f>
        <v>0</v>
      </c>
      <c r="EO114" s="62">
        <f ca="1">IFERROR(IF(EO$2&gt;EOMONTH(Assumptions!$P$23,0),EO109/-INDEX($H$109:$GE$109,1,MATCH(EOMONTH(Assumptions!$P$23,0),'Monthly Model'!$H$2:$GE$2,0)),0),"-")</f>
        <v>0</v>
      </c>
      <c r="EP114" s="62">
        <f ca="1">IFERROR(IF(EP$2&gt;EOMONTH(Assumptions!$P$23,0),EP109/-INDEX($H$109:$GE$109,1,MATCH(EOMONTH(Assumptions!$P$23,0),'Monthly Model'!$H$2:$GE$2,0)),0),"-")</f>
        <v>0</v>
      </c>
      <c r="EQ114" s="62">
        <f ca="1">IFERROR(IF(EQ$2&gt;EOMONTH(Assumptions!$P$23,0),EQ109/-INDEX($H$109:$GE$109,1,MATCH(EOMONTH(Assumptions!$P$23,0),'Monthly Model'!$H$2:$GE$2,0)),0),"-")</f>
        <v>0</v>
      </c>
      <c r="ER114" s="62">
        <f ca="1">IFERROR(IF(ER$2&gt;EOMONTH(Assumptions!$P$23,0),ER109/-INDEX($H$109:$GE$109,1,MATCH(EOMONTH(Assumptions!$P$23,0),'Monthly Model'!$H$2:$GE$2,0)),0),"-")</f>
        <v>0</v>
      </c>
      <c r="ES114" s="62">
        <f ca="1">IFERROR(IF(ES$2&gt;EOMONTH(Assumptions!$P$23,0),ES109/-INDEX($H$109:$GE$109,1,MATCH(EOMONTH(Assumptions!$P$23,0),'Monthly Model'!$H$2:$GE$2,0)),0),"-")</f>
        <v>0</v>
      </c>
      <c r="ET114" s="62">
        <f ca="1">IFERROR(IF(ET$2&gt;EOMONTH(Assumptions!$P$23,0),ET109/-INDEX($H$109:$GE$109,1,MATCH(EOMONTH(Assumptions!$P$23,0),'Monthly Model'!$H$2:$GE$2,0)),0),"-")</f>
        <v>0</v>
      </c>
      <c r="EU114" s="62">
        <f ca="1">IFERROR(IF(EU$2&gt;EOMONTH(Assumptions!$P$23,0),EU109/-INDEX($H$109:$GE$109,1,MATCH(EOMONTH(Assumptions!$P$23,0),'Monthly Model'!$H$2:$GE$2,0)),0),"-")</f>
        <v>0</v>
      </c>
      <c r="EV114" s="62">
        <f ca="1">IFERROR(IF(EV$2&gt;EOMONTH(Assumptions!$P$23,0),EV109/-INDEX($H$109:$GE$109,1,MATCH(EOMONTH(Assumptions!$P$23,0),'Monthly Model'!$H$2:$GE$2,0)),0),"-")</f>
        <v>0</v>
      </c>
      <c r="EW114" s="62">
        <f ca="1">IFERROR(IF(EW$2&gt;EOMONTH(Assumptions!$P$23,0),EW109/-INDEX($H$109:$GE$109,1,MATCH(EOMONTH(Assumptions!$P$23,0),'Monthly Model'!$H$2:$GE$2,0)),0),"-")</f>
        <v>0</v>
      </c>
      <c r="EX114" s="62">
        <f ca="1">IFERROR(IF(EX$2&gt;EOMONTH(Assumptions!$P$23,0),EX109/-INDEX($H$109:$GE$109,1,MATCH(EOMONTH(Assumptions!$P$23,0),'Monthly Model'!$H$2:$GE$2,0)),0),"-")</f>
        <v>0</v>
      </c>
      <c r="EY114" s="62">
        <f ca="1">IFERROR(IF(EY$2&gt;EOMONTH(Assumptions!$P$23,0),EY109/-INDEX($H$109:$GE$109,1,MATCH(EOMONTH(Assumptions!$P$23,0),'Monthly Model'!$H$2:$GE$2,0)),0),"-")</f>
        <v>0</v>
      </c>
      <c r="EZ114" s="62">
        <f ca="1">IFERROR(IF(EZ$2&gt;EOMONTH(Assumptions!$P$23,0),EZ109/-INDEX($H$109:$GE$109,1,MATCH(EOMONTH(Assumptions!$P$23,0),'Monthly Model'!$H$2:$GE$2,0)),0),"-")</f>
        <v>0</v>
      </c>
      <c r="FA114" s="62">
        <f ca="1">IFERROR(IF(FA$2&gt;EOMONTH(Assumptions!$P$23,0),FA109/-INDEX($H$109:$GE$109,1,MATCH(EOMONTH(Assumptions!$P$23,0),'Monthly Model'!$H$2:$GE$2,0)),0),"-")</f>
        <v>0</v>
      </c>
      <c r="FB114" s="62">
        <f ca="1">IFERROR(IF(FB$2&gt;EOMONTH(Assumptions!$P$23,0),FB109/-INDEX($H$109:$GE$109,1,MATCH(EOMONTH(Assumptions!$P$23,0),'Monthly Model'!$H$2:$GE$2,0)),0),"-")</f>
        <v>0</v>
      </c>
      <c r="FC114" s="62">
        <f ca="1">IFERROR(IF(FC$2&gt;EOMONTH(Assumptions!$P$23,0),FC109/-INDEX($H$109:$GE$109,1,MATCH(EOMONTH(Assumptions!$P$23,0),'Monthly Model'!$H$2:$GE$2,0)),0),"-")</f>
        <v>0</v>
      </c>
      <c r="FD114" s="62">
        <f ca="1">IFERROR(IF(FD$2&gt;EOMONTH(Assumptions!$P$23,0),FD109/-INDEX($H$109:$GE$109,1,MATCH(EOMONTH(Assumptions!$P$23,0),'Monthly Model'!$H$2:$GE$2,0)),0),"-")</f>
        <v>0</v>
      </c>
      <c r="FE114" s="62">
        <f ca="1">IFERROR(IF(FE$2&gt;EOMONTH(Assumptions!$P$23,0),FE109/-INDEX($H$109:$GE$109,1,MATCH(EOMONTH(Assumptions!$P$23,0),'Monthly Model'!$H$2:$GE$2,0)),0),"-")</f>
        <v>0</v>
      </c>
      <c r="FF114" s="62">
        <f ca="1">IFERROR(IF(FF$2&gt;EOMONTH(Assumptions!$P$23,0),FF109/-INDEX($H$109:$GE$109,1,MATCH(EOMONTH(Assumptions!$P$23,0),'Monthly Model'!$H$2:$GE$2,0)),0),"-")</f>
        <v>0</v>
      </c>
      <c r="FG114" s="62">
        <f ca="1">IFERROR(IF(FG$2&gt;EOMONTH(Assumptions!$P$23,0),FG109/-INDEX($H$109:$GE$109,1,MATCH(EOMONTH(Assumptions!$P$23,0),'Monthly Model'!$H$2:$GE$2,0)),0),"-")</f>
        <v>0</v>
      </c>
      <c r="FH114" s="62">
        <f ca="1">IFERROR(IF(FH$2&gt;EOMONTH(Assumptions!$P$23,0),FH109/-INDEX($H$109:$GE$109,1,MATCH(EOMONTH(Assumptions!$P$23,0),'Monthly Model'!$H$2:$GE$2,0)),0),"-")</f>
        <v>0</v>
      </c>
      <c r="FI114" s="62">
        <f ca="1">IFERROR(IF(FI$2&gt;EOMONTH(Assumptions!$P$23,0),FI109/-INDEX($H$109:$GE$109,1,MATCH(EOMONTH(Assumptions!$P$23,0),'Monthly Model'!$H$2:$GE$2,0)),0),"-")</f>
        <v>0</v>
      </c>
      <c r="FJ114" s="62">
        <f ca="1">IFERROR(IF(FJ$2&gt;EOMONTH(Assumptions!$P$23,0),FJ109/-INDEX($H$109:$GE$109,1,MATCH(EOMONTH(Assumptions!$P$23,0),'Monthly Model'!$H$2:$GE$2,0)),0),"-")</f>
        <v>0</v>
      </c>
      <c r="FK114" s="62">
        <f ca="1">IFERROR(IF(FK$2&gt;EOMONTH(Assumptions!$P$23,0),FK109/-INDEX($H$109:$GE$109,1,MATCH(EOMONTH(Assumptions!$P$23,0),'Monthly Model'!$H$2:$GE$2,0)),0),"-")</f>
        <v>0</v>
      </c>
      <c r="FL114" s="62">
        <f ca="1">IFERROR(IF(FL$2&gt;EOMONTH(Assumptions!$P$23,0),FL109/-INDEX($H$109:$GE$109,1,MATCH(EOMONTH(Assumptions!$P$23,0),'Monthly Model'!$H$2:$GE$2,0)),0),"-")</f>
        <v>0</v>
      </c>
      <c r="FM114" s="62">
        <f ca="1">IFERROR(IF(FM$2&gt;EOMONTH(Assumptions!$P$23,0),FM109/-INDEX($H$109:$GE$109,1,MATCH(EOMONTH(Assumptions!$P$23,0),'Monthly Model'!$H$2:$GE$2,0)),0),"-")</f>
        <v>0</v>
      </c>
      <c r="FN114" s="62">
        <f ca="1">IFERROR(IF(FN$2&gt;EOMONTH(Assumptions!$P$23,0),FN109/-INDEX($H$109:$GE$109,1,MATCH(EOMONTH(Assumptions!$P$23,0),'Monthly Model'!$H$2:$GE$2,0)),0),"-")</f>
        <v>0</v>
      </c>
      <c r="FO114" s="62">
        <f ca="1">IFERROR(IF(FO$2&gt;EOMONTH(Assumptions!$P$23,0),FO109/-INDEX($H$109:$GE$109,1,MATCH(EOMONTH(Assumptions!$P$23,0),'Monthly Model'!$H$2:$GE$2,0)),0),"-")</f>
        <v>0</v>
      </c>
      <c r="FP114" s="62">
        <f ca="1">IFERROR(IF(FP$2&gt;EOMONTH(Assumptions!$P$23,0),FP109/-INDEX($H$109:$GE$109,1,MATCH(EOMONTH(Assumptions!$P$23,0),'Monthly Model'!$H$2:$GE$2,0)),0),"-")</f>
        <v>0</v>
      </c>
      <c r="FQ114" s="62">
        <f ca="1">IFERROR(IF(FQ$2&gt;EOMONTH(Assumptions!$P$23,0),FQ109/-INDEX($H$109:$GE$109,1,MATCH(EOMONTH(Assumptions!$P$23,0),'Monthly Model'!$H$2:$GE$2,0)),0),"-")</f>
        <v>0</v>
      </c>
      <c r="FR114" s="62">
        <f ca="1">IFERROR(IF(FR$2&gt;EOMONTH(Assumptions!$P$23,0),FR109/-INDEX($H$109:$GE$109,1,MATCH(EOMONTH(Assumptions!$P$23,0),'Monthly Model'!$H$2:$GE$2,0)),0),"-")</f>
        <v>0</v>
      </c>
      <c r="FS114" s="62">
        <f ca="1">IFERROR(IF(FS$2&gt;EOMONTH(Assumptions!$P$23,0),FS109/-INDEX($H$109:$GE$109,1,MATCH(EOMONTH(Assumptions!$P$23,0),'Monthly Model'!$H$2:$GE$2,0)),0),"-")</f>
        <v>0</v>
      </c>
      <c r="FT114" s="62">
        <f ca="1">IFERROR(IF(FT$2&gt;EOMONTH(Assumptions!$P$23,0),FT109/-INDEX($H$109:$GE$109,1,MATCH(EOMONTH(Assumptions!$P$23,0),'Monthly Model'!$H$2:$GE$2,0)),0),"-")</f>
        <v>0</v>
      </c>
      <c r="FU114" s="62">
        <f ca="1">IFERROR(IF(FU$2&gt;EOMONTH(Assumptions!$P$23,0),FU109/-INDEX($H$109:$GE$109,1,MATCH(EOMONTH(Assumptions!$P$23,0),'Monthly Model'!$H$2:$GE$2,0)),0),"-")</f>
        <v>0</v>
      </c>
      <c r="FV114" s="62">
        <f ca="1">IFERROR(IF(FV$2&gt;EOMONTH(Assumptions!$P$23,0),FV109/-INDEX($H$109:$GE$109,1,MATCH(EOMONTH(Assumptions!$P$23,0),'Monthly Model'!$H$2:$GE$2,0)),0),"-")</f>
        <v>0</v>
      </c>
      <c r="FW114" s="62">
        <f ca="1">IFERROR(IF(FW$2&gt;EOMONTH(Assumptions!$P$23,0),FW109/-INDEX($H$109:$GE$109,1,MATCH(EOMONTH(Assumptions!$P$23,0),'Monthly Model'!$H$2:$GE$2,0)),0),"-")</f>
        <v>0</v>
      </c>
      <c r="FX114" s="62">
        <f ca="1">IFERROR(IF(FX$2&gt;EOMONTH(Assumptions!$P$23,0),FX109/-INDEX($H$109:$GE$109,1,MATCH(EOMONTH(Assumptions!$P$23,0),'Monthly Model'!$H$2:$GE$2,0)),0),"-")</f>
        <v>0</v>
      </c>
      <c r="FY114" s="62">
        <f ca="1">IFERROR(IF(FY$2&gt;EOMONTH(Assumptions!$P$23,0),FY109/-INDEX($H$109:$GE$109,1,MATCH(EOMONTH(Assumptions!$P$23,0),'Monthly Model'!$H$2:$GE$2,0)),0),"-")</f>
        <v>0</v>
      </c>
      <c r="FZ114" s="62">
        <f ca="1">IFERROR(IF(FZ$2&gt;EOMONTH(Assumptions!$P$23,0),FZ109/-INDEX($H$109:$GE$109,1,MATCH(EOMONTH(Assumptions!$P$23,0),'Monthly Model'!$H$2:$GE$2,0)),0),"-")</f>
        <v>0</v>
      </c>
      <c r="GA114" s="62">
        <f ca="1">IFERROR(IF(GA$2&gt;EOMONTH(Assumptions!$P$23,0),GA109/-INDEX($H$109:$GE$109,1,MATCH(EOMONTH(Assumptions!$P$23,0),'Monthly Model'!$H$2:$GE$2,0)),0),"-")</f>
        <v>0</v>
      </c>
      <c r="GB114" s="62">
        <f ca="1">IFERROR(IF(GB$2&gt;EOMONTH(Assumptions!$P$23,0),GB109/-INDEX($H$109:$GE$109,1,MATCH(EOMONTH(Assumptions!$P$23,0),'Monthly Model'!$H$2:$GE$2,0)),0),"-")</f>
        <v>0</v>
      </c>
      <c r="GC114" s="62">
        <f ca="1">IFERROR(IF(GC$2&gt;EOMONTH(Assumptions!$P$23,0),GC109/-INDEX($H$109:$GE$109,1,MATCH(EOMONTH(Assumptions!$P$23,0),'Monthly Model'!$H$2:$GE$2,0)),0),"-")</f>
        <v>0</v>
      </c>
      <c r="GD114" s="62">
        <f ca="1">IFERROR(IF(GD$2&gt;EOMONTH(Assumptions!$P$23,0),GD109/-INDEX($H$109:$GE$109,1,MATCH(EOMONTH(Assumptions!$P$23,0),'Monthly Model'!$H$2:$GE$2,0)),0),"-")</f>
        <v>0</v>
      </c>
      <c r="GE114" s="62">
        <f ca="1">IFERROR(IF(GE$2&gt;EOMONTH(Assumptions!$P$23,0),GE109/-INDEX($H$109:$GE$109,1,MATCH(EOMONTH(Assumptions!$P$23,0),'Monthly Model'!$H$2:$GE$2,0)),0),"-")</f>
        <v>0</v>
      </c>
    </row>
    <row r="115" spans="1:187" x14ac:dyDescent="0.45"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5"/>
      <c r="CR115" s="35"/>
      <c r="CS115" s="35"/>
      <c r="CT115" s="35"/>
      <c r="CU115" s="35"/>
      <c r="CV115" s="35"/>
      <c r="CW115" s="35"/>
      <c r="CX115" s="35"/>
      <c r="CY115" s="35"/>
      <c r="CZ115" s="35"/>
      <c r="DA115" s="35"/>
      <c r="DB115" s="35"/>
      <c r="DC115" s="35"/>
      <c r="DD115" s="35"/>
      <c r="DE115" s="35"/>
      <c r="DF115" s="35"/>
      <c r="DG115" s="35"/>
      <c r="DH115" s="35"/>
      <c r="DI115" s="35"/>
      <c r="DJ115" s="35"/>
      <c r="DK115" s="35"/>
      <c r="DL115" s="35"/>
      <c r="DM115" s="35"/>
      <c r="DN115" s="35"/>
      <c r="DO115" s="35"/>
      <c r="DP115" s="35"/>
      <c r="DQ115" s="35"/>
      <c r="DR115" s="35"/>
      <c r="DS115" s="35"/>
      <c r="DT115" s="35"/>
      <c r="DU115" s="35"/>
      <c r="DV115" s="35"/>
      <c r="DW115" s="35"/>
      <c r="DX115" s="35"/>
      <c r="DY115" s="35"/>
      <c r="DZ115" s="35"/>
      <c r="EA115" s="35"/>
      <c r="EB115" s="35"/>
      <c r="EC115" s="35"/>
      <c r="ED115" s="35"/>
      <c r="EE115" s="35"/>
      <c r="EF115" s="35"/>
      <c r="EG115" s="35"/>
      <c r="EH115" s="35"/>
      <c r="EI115" s="35"/>
      <c r="EJ115" s="35"/>
      <c r="EK115" s="35"/>
      <c r="EL115" s="35"/>
      <c r="EM115" s="35"/>
      <c r="EN115" s="35"/>
      <c r="EO115" s="35"/>
      <c r="EP115" s="35"/>
      <c r="EQ115" s="35"/>
      <c r="ER115" s="35"/>
      <c r="ES115" s="35"/>
      <c r="ET115" s="35"/>
      <c r="EU115" s="35"/>
      <c r="EV115" s="35"/>
      <c r="EW115" s="35"/>
      <c r="EX115" s="35"/>
      <c r="EY115" s="35"/>
      <c r="EZ115" s="35"/>
      <c r="FA115" s="35"/>
      <c r="FB115" s="35"/>
      <c r="FC115" s="35"/>
      <c r="FD115" s="35"/>
      <c r="FE115" s="35"/>
      <c r="FF115" s="35"/>
      <c r="FG115" s="35"/>
      <c r="FH115" s="35"/>
      <c r="FI115" s="35"/>
      <c r="FJ115" s="35"/>
      <c r="FK115" s="35"/>
      <c r="FL115" s="35"/>
      <c r="FM115" s="35"/>
      <c r="FN115" s="35"/>
      <c r="FO115" s="35"/>
      <c r="FP115" s="35"/>
      <c r="FQ115" s="35"/>
      <c r="FR115" s="35"/>
      <c r="FS115" s="35"/>
      <c r="FT115" s="35"/>
      <c r="FU115" s="35"/>
      <c r="FV115" s="35"/>
      <c r="FW115" s="35"/>
      <c r="FX115" s="35"/>
      <c r="FY115" s="35"/>
      <c r="FZ115" s="35"/>
      <c r="GA115" s="35"/>
      <c r="GB115" s="35"/>
      <c r="GC115" s="35"/>
      <c r="GD115" s="35"/>
      <c r="GE115" s="35"/>
    </row>
    <row r="116" spans="1:187" x14ac:dyDescent="0.45">
      <c r="A116" s="2" t="s">
        <v>29</v>
      </c>
      <c r="C116" s="4" t="s">
        <v>113</v>
      </c>
      <c r="D116" s="3"/>
      <c r="E116" s="3"/>
      <c r="F116" s="3"/>
      <c r="G116" s="3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</row>
    <row r="117" spans="1:187" x14ac:dyDescent="0.45"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  <c r="CN117" s="35"/>
      <c r="CO117" s="35"/>
      <c r="CP117" s="35"/>
      <c r="CQ117" s="35"/>
      <c r="CR117" s="35"/>
      <c r="CS117" s="35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J117" s="35"/>
      <c r="DK117" s="35"/>
      <c r="DL117" s="35"/>
      <c r="DM117" s="35"/>
      <c r="DN117" s="35"/>
      <c r="DO117" s="35"/>
      <c r="DP117" s="35"/>
      <c r="DQ117" s="35"/>
      <c r="DR117" s="35"/>
      <c r="DS117" s="35"/>
      <c r="DT117" s="35"/>
      <c r="DU117" s="35"/>
      <c r="DV117" s="35"/>
      <c r="DW117" s="35"/>
      <c r="DX117" s="35"/>
      <c r="DY117" s="35"/>
      <c r="DZ117" s="35"/>
      <c r="EA117" s="35"/>
      <c r="EB117" s="35"/>
      <c r="EC117" s="35"/>
      <c r="ED117" s="35"/>
      <c r="EE117" s="35"/>
      <c r="EF117" s="35"/>
      <c r="EG117" s="35"/>
      <c r="EH117" s="35"/>
      <c r="EI117" s="35"/>
      <c r="EJ117" s="35"/>
      <c r="EK117" s="35"/>
      <c r="EL117" s="35"/>
      <c r="EM117" s="35"/>
      <c r="EN117" s="35"/>
      <c r="EO117" s="35"/>
      <c r="EP117" s="35"/>
      <c r="EQ117" s="35"/>
      <c r="ER117" s="35"/>
      <c r="ES117" s="35"/>
      <c r="ET117" s="35"/>
      <c r="EU117" s="35"/>
      <c r="EV117" s="35"/>
      <c r="EW117" s="35"/>
      <c r="EX117" s="35"/>
      <c r="EY117" s="35"/>
      <c r="EZ117" s="35"/>
      <c r="FA117" s="35"/>
      <c r="FB117" s="35"/>
      <c r="FC117" s="35"/>
      <c r="FD117" s="35"/>
      <c r="FE117" s="35"/>
      <c r="FF117" s="35"/>
      <c r="FG117" s="35"/>
      <c r="FH117" s="35"/>
      <c r="FI117" s="35"/>
      <c r="FJ117" s="35"/>
      <c r="FK117" s="35"/>
      <c r="FL117" s="35"/>
      <c r="FM117" s="35"/>
      <c r="FN117" s="35"/>
      <c r="FO117" s="35"/>
      <c r="FP117" s="35"/>
      <c r="FQ117" s="35"/>
      <c r="FR117" s="35"/>
      <c r="FS117" s="35"/>
      <c r="FT117" s="35"/>
      <c r="FU117" s="35"/>
      <c r="FV117" s="35"/>
      <c r="FW117" s="35"/>
      <c r="FX117" s="35"/>
      <c r="FY117" s="35"/>
      <c r="FZ117" s="35"/>
      <c r="GA117" s="35"/>
      <c r="GB117" s="35"/>
      <c r="GC117" s="35"/>
      <c r="GD117" s="35"/>
      <c r="GE117" s="35"/>
    </row>
    <row r="118" spans="1:187" x14ac:dyDescent="0.45">
      <c r="D118" s="1" t="s">
        <v>114</v>
      </c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/>
      <c r="CN118" s="35"/>
      <c r="CO118" s="35"/>
      <c r="CP118" s="35"/>
      <c r="CQ118" s="35"/>
      <c r="CR118" s="35"/>
      <c r="CS118" s="35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  <c r="DD118" s="35"/>
      <c r="DE118" s="35"/>
      <c r="DF118" s="35"/>
      <c r="DG118" s="35"/>
      <c r="DH118" s="35"/>
      <c r="DI118" s="35"/>
      <c r="DJ118" s="35"/>
      <c r="DK118" s="35"/>
      <c r="DL118" s="35"/>
      <c r="DM118" s="35"/>
      <c r="DN118" s="35"/>
      <c r="DO118" s="35"/>
      <c r="DP118" s="35"/>
      <c r="DQ118" s="35"/>
      <c r="DR118" s="35"/>
      <c r="DS118" s="35"/>
      <c r="DT118" s="35"/>
      <c r="DU118" s="35"/>
      <c r="DV118" s="35"/>
      <c r="DW118" s="35"/>
      <c r="DX118" s="35"/>
      <c r="DY118" s="35"/>
      <c r="DZ118" s="35"/>
      <c r="EA118" s="35"/>
      <c r="EB118" s="35"/>
      <c r="EC118" s="35"/>
      <c r="ED118" s="35"/>
      <c r="EE118" s="35"/>
      <c r="EF118" s="35"/>
      <c r="EG118" s="35"/>
      <c r="EH118" s="35"/>
      <c r="EI118" s="35"/>
      <c r="EJ118" s="35"/>
      <c r="EK118" s="35"/>
      <c r="EL118" s="35"/>
      <c r="EM118" s="35"/>
      <c r="EN118" s="35"/>
      <c r="EO118" s="35"/>
      <c r="EP118" s="35"/>
      <c r="EQ118" s="35"/>
      <c r="ER118" s="35"/>
      <c r="ES118" s="35"/>
      <c r="ET118" s="35"/>
      <c r="EU118" s="35"/>
      <c r="EV118" s="35"/>
      <c r="EW118" s="35"/>
      <c r="EX118" s="35"/>
      <c r="EY118" s="35"/>
      <c r="EZ118" s="35"/>
      <c r="FA118" s="35"/>
      <c r="FB118" s="35"/>
      <c r="FC118" s="35"/>
      <c r="FD118" s="35"/>
      <c r="FE118" s="35"/>
      <c r="FF118" s="35"/>
      <c r="FG118" s="35"/>
      <c r="FH118" s="35"/>
      <c r="FI118" s="35"/>
      <c r="FJ118" s="35"/>
      <c r="FK118" s="35"/>
      <c r="FL118" s="35"/>
      <c r="FM118" s="35"/>
      <c r="FN118" s="35"/>
      <c r="FO118" s="35"/>
      <c r="FP118" s="35"/>
      <c r="FQ118" s="35"/>
      <c r="FR118" s="35"/>
      <c r="FS118" s="35"/>
      <c r="FT118" s="35"/>
      <c r="FU118" s="35"/>
      <c r="FV118" s="35"/>
      <c r="FW118" s="35"/>
      <c r="FX118" s="35"/>
      <c r="FY118" s="35"/>
      <c r="FZ118" s="35"/>
      <c r="GA118" s="35"/>
      <c r="GB118" s="35"/>
      <c r="GC118" s="35"/>
      <c r="GD118" s="35"/>
      <c r="GE118" s="35"/>
    </row>
    <row r="119" spans="1:187" x14ac:dyDescent="0.45">
      <c r="D119" s="10" t="s">
        <v>91</v>
      </c>
      <c r="H119" s="35">
        <f ca="1">IF(H2&gt;EOMONTH(Assumptions!$P$9, 0),0,H37)</f>
        <v>75</v>
      </c>
      <c r="I119" s="35">
        <f ca="1">IF(I2&gt;EOMONTH(Assumptions!$P$9, 0),0,I37)</f>
        <v>74.860284845452824</v>
      </c>
      <c r="J119" s="35">
        <f ca="1">IF(J2&gt;EOMONTH(Assumptions!$P$9, 0),0,J37)</f>
        <v>74.700929054004774</v>
      </c>
      <c r="K119" s="35">
        <f ca="1">IF(K2&gt;EOMONTH(Assumptions!$P$9, 0),0,K37)</f>
        <v>74.551841095827655</v>
      </c>
      <c r="L119" s="35">
        <f ca="1">IF(L2&gt;EOMONTH(Assumptions!$P$9, 0),0,L37)</f>
        <v>74.403050687086051</v>
      </c>
      <c r="M119" s="35">
        <f ca="1">IF(M2&gt;EOMONTH(Assumptions!$P$9, 0),0,M37)</f>
        <v>74.254557233931436</v>
      </c>
      <c r="N119" s="35">
        <f ca="1">IF(N2&gt;EOMONTH(Assumptions!$P$9, 0),0,N37)</f>
        <v>74.106360143700471</v>
      </c>
      <c r="O119" s="35">
        <f ca="1">IF(O2&gt;EOMONTH(Assumptions!$P$9, 0),0,O37)</f>
        <v>73.95845882491264</v>
      </c>
      <c r="P119" s="35">
        <f ca="1">IF(P2&gt;EOMONTH(Assumptions!$P$9, 0),0,P37)</f>
        <v>73.810852687267939</v>
      </c>
      <c r="Q119" s="35">
        <f ca="1">IF(Q2&gt;EOMONTH(Assumptions!$P$9, 0),0,Q37)</f>
        <v>73.663541141644416</v>
      </c>
      <c r="R119" s="35">
        <f ca="1">IF(R2&gt;EOMONTH(Assumptions!$P$9, 0),0,R37)</f>
        <v>73.516523600095979</v>
      </c>
      <c r="S119" s="35">
        <f ca="1">IF(S2&gt;EOMONTH(Assumptions!$P$9, 0),0,S37)</f>
        <v>73.369799475849874</v>
      </c>
      <c r="T119" s="35">
        <f ca="1">IF(T2&gt;EOMONTH(Assumptions!$P$9, 0),0,T37)</f>
        <v>73.223368183304501</v>
      </c>
      <c r="U119" s="35">
        <f ca="1">IF(U2&gt;EOMONTH(Assumptions!$P$9, 0),0,U37)</f>
        <v>73.082095737271445</v>
      </c>
      <c r="V119" s="35">
        <f ca="1">IF(V2&gt;EOMONTH(Assumptions!$P$9, 0),0,V37)</f>
        <v>72.931381756750653</v>
      </c>
      <c r="W119" s="35">
        <f ca="1">IF(W2&gt;EOMONTH(Assumptions!$P$9, 0),0,W37)</f>
        <v>72.785825457373306</v>
      </c>
      <c r="X119" s="35">
        <f ca="1">IF(X2&gt;EOMONTH(Assumptions!$P$9, 0),0,X37)</f>
        <v>72.640559658954245</v>
      </c>
      <c r="Y119" s="35">
        <f ca="1">IF(Y2&gt;EOMONTH(Assumptions!$P$9, 0),0,Y37)</f>
        <v>72.495583781712227</v>
      </c>
      <c r="Z119" s="35">
        <f ca="1">IF(Z2&gt;EOMONTH(Assumptions!$P$9, 0),0,Z37)</f>
        <v>72.350897247023212</v>
      </c>
      <c r="AA119" s="35">
        <f ca="1">IF(AA2&gt;EOMONTH(Assumptions!$P$9, 0),0,AA37)</f>
        <v>72.206499477417921</v>
      </c>
      <c r="AB119" s="35">
        <f ca="1">IF(AB2&gt;EOMONTH(Assumptions!$P$9, 0),0,AB37)</f>
        <v>72.062389896579603</v>
      </c>
      <c r="AC119" s="35">
        <f ca="1">IF(AC2&gt;EOMONTH(Assumptions!$P$9, 0),0,AC37)</f>
        <v>71.918567929341691</v>
      </c>
      <c r="AD119" s="35">
        <f ca="1">IF(AD2&gt;EOMONTH(Assumptions!$P$9, 0),0,AD37)</f>
        <v>71.775033001685628</v>
      </c>
      <c r="AE119" s="35">
        <f ca="1">IF(AE2&gt;EOMONTH(Assumptions!$P$9, 0),0,AE37)</f>
        <v>71.631784540738366</v>
      </c>
      <c r="AF119" s="35">
        <f ca="1">IF(AF2&gt;EOMONTH(Assumptions!$P$9, 0),0,AF37)</f>
        <v>71.488821974770246</v>
      </c>
      <c r="AG119" s="35">
        <f ca="1">IF(AG2&gt;EOMONTH(Assumptions!$P$9, 0),0,AG37)</f>
        <v>71.355647683962218</v>
      </c>
      <c r="AH119" s="35">
        <f ca="1">IF(AH2&gt;EOMONTH(Assumptions!$P$9, 0),0,AH37)</f>
        <v>71.203752246555851</v>
      </c>
      <c r="AI119" s="35">
        <f ca="1">IF(AI2&gt;EOMONTH(Assumptions!$P$9, 0),0,AI37)</f>
        <v>71.061643946546425</v>
      </c>
      <c r="AJ119" s="35">
        <f ca="1">IF(AJ2&gt;EOMONTH(Assumptions!$P$9, 0),0,AJ37)</f>
        <v>70.919819265985353</v>
      </c>
      <c r="AK119" s="35">
        <f ca="1">IF(AK2&gt;EOMONTH(Assumptions!$P$9, 0),0,AK37)</f>
        <v>70.778277638825486</v>
      </c>
      <c r="AL119" s="35">
        <f ca="1">IF(AL2&gt;EOMONTH(Assumptions!$P$9, 0),0,AL37)</f>
        <v>70.637018500149495</v>
      </c>
      <c r="AM119" s="35">
        <f ca="1">IF(AM2&gt;EOMONTH(Assumptions!$P$9, 0),0,AM37)</f>
        <v>70.496041286167397</v>
      </c>
      <c r="AN119" s="35">
        <f ca="1">IF(AN2&gt;EOMONTH(Assumptions!$P$9, 0),0,AN37)</f>
        <v>70.355345434214513</v>
      </c>
      <c r="AO119" s="35">
        <f ca="1">IF(AO2&gt;EOMONTH(Assumptions!$P$9, 0),0,AO37)</f>
        <v>70.214930382749088</v>
      </c>
      <c r="AP119" s="35">
        <f ca="1">IF(AP2&gt;EOMONTH(Assumptions!$P$9, 0),0,AP37)</f>
        <v>70.07479557135008</v>
      </c>
      <c r="AQ119" s="35">
        <f ca="1">IF(AQ2&gt;EOMONTH(Assumptions!$P$9, 0),0,AQ37)</f>
        <v>69.934940440714982</v>
      </c>
      <c r="AR119" s="35">
        <f ca="1">IF(AR2&gt;EOMONTH(Assumptions!$P$9, 0),0,AR37)</f>
        <v>69.795364432657465</v>
      </c>
      <c r="AS119" s="35">
        <f ca="1">IF(AS2&gt;EOMONTH(Assumptions!$P$9, 0),0,AS37)</f>
        <v>69.665344830945671</v>
      </c>
      <c r="AT119" s="35">
        <f ca="1">IF(AT2&gt;EOMONTH(Assumptions!$P$9, 0),0,AT37)</f>
        <v>69.517047557098039</v>
      </c>
      <c r="AU119" s="35">
        <f ca="1">IF(AU2&gt;EOMONTH(Assumptions!$P$9, 0),0,AU37)</f>
        <v>69.378305578784818</v>
      </c>
      <c r="AV119" s="35">
        <f ca="1">IF(AV2&gt;EOMONTH(Assumptions!$P$9, 0),0,AV37)</f>
        <v>69.23984050142208</v>
      </c>
      <c r="AW119" s="35">
        <f ca="1">IF(AW2&gt;EOMONTH(Assumptions!$P$9, 0),0,AW37)</f>
        <v>69.10165177237154</v>
      </c>
      <c r="AX119" s="35">
        <f ca="1">IF(AX2&gt;EOMONTH(Assumptions!$P$9, 0),0,AX37)</f>
        <v>68.963738840097832</v>
      </c>
      <c r="AY119" s="35">
        <f ca="1">IF(AY2&gt;EOMONTH(Assumptions!$P$9, 0),0,AY37)</f>
        <v>68.826101154166267</v>
      </c>
      <c r="AZ119" s="35">
        <f ca="1">IF(AZ2&gt;EOMONTH(Assumptions!$P$9, 0),0,AZ37)</f>
        <v>68.688738165240807</v>
      </c>
      <c r="BA119" s="35">
        <f ca="1">IF(BA2&gt;EOMONTH(Assumptions!$P$9, 0),0,BA37)</f>
        <v>68.551649325081726</v>
      </c>
      <c r="BB119" s="35">
        <f ca="1">IF(BB2&gt;EOMONTH(Assumptions!$P$9, 0),0,BB37)</f>
        <v>68.414834086543522</v>
      </c>
      <c r="BC119" s="35">
        <f ca="1">IF(BC2&gt;EOMONTH(Assumptions!$P$9, 0),0,BC37)</f>
        <v>68.27829190357258</v>
      </c>
      <c r="BD119" s="35">
        <f ca="1">IF(BD2&gt;EOMONTH(Assumptions!$P$9, 0),0,BD37)</f>
        <v>68.142022231205246</v>
      </c>
      <c r="BE119" s="35">
        <f ca="1">IF(BE2&gt;EOMONTH(Assumptions!$P$9, 0),0,BE37)</f>
        <v>68.015082588976028</v>
      </c>
      <c r="BF119" s="35">
        <f ca="1">IF(BF2&gt;EOMONTH(Assumptions!$P$9, 0),0,BF37)</f>
        <v>67.870298243862365</v>
      </c>
      <c r="BG119" s="35">
        <f ca="1">IF(BG2&gt;EOMONTH(Assumptions!$P$9, 0),0,BG37)</f>
        <v>67.734842844388893</v>
      </c>
      <c r="BH119" s="35">
        <f ca="1">IF(BH2&gt;EOMONTH(Assumptions!$P$9, 0),0,BH37)</f>
        <v>67.599657786518762</v>
      </c>
      <c r="BI119" s="35">
        <f ca="1">IF(BI2&gt;EOMONTH(Assumptions!$P$9, 0),0,BI37)</f>
        <v>67.464742530704754</v>
      </c>
      <c r="BJ119" s="35">
        <f ca="1">IF(BJ2&gt;EOMONTH(Assumptions!$P$9, 0),0,BJ37)</f>
        <v>67.330096538476525</v>
      </c>
      <c r="BK119" s="35">
        <f ca="1">IF(BK2&gt;EOMONTH(Assumptions!$P$9, 0),0,BK37)</f>
        <v>67.195719272438325</v>
      </c>
      <c r="BL119" s="35">
        <f ca="1">IF(BL2&gt;EOMONTH(Assumptions!$P$9, 0),0,BL37)</f>
        <v>67.061610196267026</v>
      </c>
      <c r="BM119" s="35">
        <f ca="1">IF(BM2&gt;EOMONTH(Assumptions!$P$9, 0),0,BM37)</f>
        <v>66.927768774709818</v>
      </c>
      <c r="BN119" s="35">
        <f ca="1">IF(BN2&gt;EOMONTH(Assumptions!$P$9, 0),0,BN37)</f>
        <v>66.794194473582209</v>
      </c>
      <c r="BO119" s="35">
        <f ca="1">IF(BO2&gt;EOMONTH(Assumptions!$P$9, 0),0,BO37)</f>
        <v>66.660886759765773</v>
      </c>
      <c r="BP119" s="35">
        <f ca="1">IF(BP2&gt;EOMONTH(Assumptions!$P$9, 0),0,BP37)</f>
        <v>66.527845101206154</v>
      </c>
      <c r="BQ119" s="35">
        <f ca="1">IF(BQ2&gt;EOMONTH(Assumptions!$P$9, 0),0,BQ37)</f>
        <v>66.399490565762932</v>
      </c>
      <c r="BR119" s="35">
        <f ca="1">IF(BR2&gt;EOMONTH(Assumptions!$P$9, 0),0,BR37)</f>
        <v>66.262557826946917</v>
      </c>
      <c r="BS119" s="35">
        <f ca="1">IF(BS2&gt;EOMONTH(Assumptions!$P$9, 0),0,BS37)</f>
        <v>66.130311152439404</v>
      </c>
      <c r="BT119" s="35">
        <f ca="1">IF(BT2&gt;EOMONTH(Assumptions!$P$9, 0),0,BT37)</f>
        <v>65.99832841556865</v>
      </c>
      <c r="BU119" s="35">
        <f ca="1">IF(BU2&gt;EOMONTH(Assumptions!$P$9, 0),0,BU37)</f>
        <v>65.866609089568485</v>
      </c>
      <c r="BV119" s="35">
        <f ca="1">IF(BV2&gt;EOMONTH(Assumptions!$P$9, 0),0,BV37)</f>
        <v>65.735152648724011</v>
      </c>
      <c r="BW119" s="35">
        <f ca="1">IF(BW2&gt;EOMONTH(Assumptions!$P$9, 0),0,BW37)</f>
        <v>65.60395856836962</v>
      </c>
      <c r="BX119" s="35">
        <f ca="1">IF(BX2&gt;EOMONTH(Assumptions!$P$9, 0),0,BX37)</f>
        <v>65.473026324886746</v>
      </c>
      <c r="BY119" s="35">
        <f ca="1">IF(BY2&gt;EOMONTH(Assumptions!$P$9, 0),0,BY37)</f>
        <v>65.342355395701958</v>
      </c>
      <c r="BZ119" s="35">
        <f ca="1">IF(BZ2&gt;EOMONTH(Assumptions!$P$9, 0),0,BZ37)</f>
        <v>65.211945259284704</v>
      </c>
      <c r="CA119" s="35">
        <f ca="1">IF(CA2&gt;EOMONTH(Assumptions!$P$9, 0),0,CA37)</f>
        <v>65.081795395145292</v>
      </c>
      <c r="CB119" s="35">
        <f ca="1">IF(CB2&gt;EOMONTH(Assumptions!$P$9, 0),0,CB37)</f>
        <v>64.951905283832886</v>
      </c>
      <c r="CC119" s="35">
        <f ca="1">IF(CC2&gt;EOMONTH(Assumptions!$P$9, 0),0,CC37)</f>
        <v>64.830908410701369</v>
      </c>
      <c r="CD119" s="35">
        <f ca="1">IF(CD2&gt;EOMONTH(Assumptions!$P$9, 0),0,CD37)</f>
        <v>64.692902247067181</v>
      </c>
      <c r="CE119" s="35">
        <f ca="1">IF(CE2&gt;EOMONTH(Assumptions!$P$9, 0),0,CE37)</f>
        <v>64.563788287887434</v>
      </c>
      <c r="CF119" s="35">
        <f ca="1">IF(CF2&gt;EOMONTH(Assumptions!$P$9, 0),0,CF37)</f>
        <v>64.434932014077745</v>
      </c>
      <c r="CG119" s="35">
        <f ca="1">IF(CG2&gt;EOMONTH(Assumptions!$P$9, 0),0,CG37)</f>
        <v>64.306332911350196</v>
      </c>
      <c r="CH119" s="35">
        <f ca="1">IF(CH2&gt;EOMONTH(Assumptions!$P$9, 0),0,CH37)</f>
        <v>64.177990466443248</v>
      </c>
      <c r="CI119" s="35">
        <f ca="1">IF(CI2&gt;EOMONTH(Assumptions!$P$9, 0),0,CI37)</f>
        <v>64.049904167119749</v>
      </c>
      <c r="CJ119" s="35">
        <f ca="1">IF(CJ2&gt;EOMONTH(Assumptions!$P$9, 0),0,CJ37)</f>
        <v>63.92207350216492</v>
      </c>
      <c r="CK119" s="35">
        <f ca="1">IF(CK2&gt;EOMONTH(Assumptions!$P$9, 0),0,CK37)</f>
        <v>63.794497961384224</v>
      </c>
      <c r="CL119" s="35">
        <f ca="1">IF(CL2&gt;EOMONTH(Assumptions!$P$9, 0),0,CL37)</f>
        <v>63.667177035601334</v>
      </c>
      <c r="CM119" s="35">
        <f ca="1">IF(CM2&gt;EOMONTH(Assumptions!$P$9, 0),0,CM37)</f>
        <v>63.540110216656188</v>
      </c>
      <c r="CN119" s="35">
        <f ca="1">IF(CN2&gt;EOMONTH(Assumptions!$P$9, 0),0,CN37)</f>
        <v>63.413296997402881</v>
      </c>
      <c r="CO119" s="35">
        <f ca="1">IF(CO2&gt;EOMONTH(Assumptions!$P$9, 0),0,CO37)</f>
        <v>63.295166349531719</v>
      </c>
      <c r="CP119" s="35">
        <f ca="1">IF(CP2&gt;EOMONTH(Assumptions!$P$9, 0),0,CP37)</f>
        <v>63.160429334447031</v>
      </c>
      <c r="CQ119" s="35">
        <f ca="1">IF(CQ2&gt;EOMONTH(Assumptions!$P$9, 0),0,CQ37)</f>
        <v>63.034373881505388</v>
      </c>
      <c r="CR119" s="35">
        <f ca="1">IF(CR2&gt;EOMONTH(Assumptions!$P$9, 0),0,CR37)</f>
        <v>62.908570009773456</v>
      </c>
      <c r="CS119" s="35">
        <f ca="1">IF(CS2&gt;EOMONTH(Assumptions!$P$9, 0),0,CS37)</f>
        <v>62.78301721714594</v>
      </c>
      <c r="CT119" s="35">
        <f ca="1">IF(CT2&gt;EOMONTH(Assumptions!$P$9, 0),0,CT37)</f>
        <v>62.657715002519701</v>
      </c>
      <c r="CU119" s="35">
        <f ca="1">IF(CU2&gt;EOMONTH(Assumptions!$P$9, 0),0,CU37)</f>
        <v>62.532662865791707</v>
      </c>
      <c r="CV119" s="35">
        <f ca="1">IF(CV2&gt;EOMONTH(Assumptions!$P$9, 0),0,CV37)</f>
        <v>62.407860307856986</v>
      </c>
      <c r="CW119" s="35">
        <f ca="1">IF(CW2&gt;EOMONTH(Assumptions!$P$9, 0),0,CW37)</f>
        <v>62.283306830606733</v>
      </c>
      <c r="CX119" s="35">
        <f ca="1">IF(CX2&gt;EOMONTH(Assumptions!$P$9, 0),0,CX37)</f>
        <v>62.159001936926202</v>
      </c>
      <c r="CY119" s="35">
        <f ca="1">IF(CY2&gt;EOMONTH(Assumptions!$P$9, 0),0,CY37)</f>
        <v>62.034945130692854</v>
      </c>
      <c r="CZ119" s="35">
        <f ca="1">IF(CZ2&gt;EOMONTH(Assumptions!$P$9, 0),0,CZ37)</f>
        <v>61.911135916774249</v>
      </c>
      <c r="DA119" s="35">
        <f ca="1">IF(DA2&gt;EOMONTH(Assumptions!$P$9, 0),0,DA37)</f>
        <v>61.795803597803541</v>
      </c>
      <c r="DB119" s="35">
        <f ca="1">IF(DB2&gt;EOMONTH(Assumptions!$P$9, 0),0,DB37)</f>
        <v>61.664258290290661</v>
      </c>
      <c r="DC119" s="35">
        <f ca="1">IF(DC2&gt;EOMONTH(Assumptions!$P$9, 0),0,DC37)</f>
        <v>61.54118889239389</v>
      </c>
      <c r="DD119" s="35">
        <f ca="1">IF(DD2&gt;EOMONTH(Assumptions!$P$9, 0),0,DD37)</f>
        <v>61.418365116144372</v>
      </c>
      <c r="DE119" s="35">
        <f ca="1">IF(DE2&gt;EOMONTH(Assumptions!$P$9, 0),0,DE37)</f>
        <v>61.295786471330963</v>
      </c>
      <c r="DF119" s="35">
        <f ca="1">IF(DF2&gt;EOMONTH(Assumptions!$P$9, 0),0,DF37)</f>
        <v>61.173452468720818</v>
      </c>
      <c r="DG119" s="35">
        <f ca="1">IF(DG2&gt;EOMONTH(Assumptions!$P$9, 0),0,DG37)</f>
        <v>61.051362620057581</v>
      </c>
      <c r="DH119" s="35">
        <f ca="1">IF(DH2&gt;EOMONTH(Assumptions!$P$9, 0),0,DH37)</f>
        <v>60.929516438059309</v>
      </c>
      <c r="DI119" s="35">
        <f ca="1">IF(DI2&gt;EOMONTH(Assumptions!$P$9, 0),0,DI37)</f>
        <v>60.807913436416541</v>
      </c>
      <c r="DJ119" s="35">
        <f ca="1">IF(DJ2&gt;EOMONTH(Assumptions!$P$9, 0),0,DJ37)</f>
        <v>60.686553129790461</v>
      </c>
      <c r="DK119" s="35">
        <f ca="1">IF(DK2&gt;EOMONTH(Assumptions!$P$9, 0),0,DK37)</f>
        <v>60.565435033810864</v>
      </c>
      <c r="DL119" s="35">
        <f ca="1">IF(DL2&gt;EOMONTH(Assumptions!$P$9, 0),0,DL37)</f>
        <v>60.444558665074233</v>
      </c>
      <c r="DM119" s="35">
        <f ca="1">IF(DM2&gt;EOMONTH(Assumptions!$P$9, 0),0,DM37)</f>
        <v>60.327940830305614</v>
      </c>
      <c r="DN119" s="35">
        <f ca="1">IF(DN2&gt;EOMONTH(Assumptions!$P$9, 0),0,DN37)</f>
        <v>60.203529180537863</v>
      </c>
      <c r="DO119" s="35">
        <f ca="1">IF(DO2&gt;EOMONTH(Assumptions!$P$9, 0),0,DO37)</f>
        <v>60.083375102747283</v>
      </c>
      <c r="DP119" s="35">
        <f ca="1">IF(DP2&gt;EOMONTH(Assumptions!$P$9, 0),0,DP37)</f>
        <v>59.963460828214195</v>
      </c>
      <c r="DQ119" s="35">
        <f ca="1">IF(DQ2&gt;EOMONTH(Assumptions!$P$9, 0),0,DQ37)</f>
        <v>59.843785878339752</v>
      </c>
      <c r="DR119" s="35">
        <f ca="1">IF(DR2&gt;EOMONTH(Assumptions!$P$9, 0),0,DR37)</f>
        <v>59.724349775480285</v>
      </c>
      <c r="DS119" s="35">
        <f ca="1">IF(DS2&gt;EOMONTH(Assumptions!$P$9, 0),0,DS37)</f>
        <v>59.605152042945456</v>
      </c>
      <c r="DT119" s="35">
        <f ca="1">IF(DT2&gt;EOMONTH(Assumptions!$P$9, 0),0,DT37)</f>
        <v>59.48619220499625</v>
      </c>
      <c r="DU119" s="35">
        <f ca="1">IF(DU2&gt;EOMONTH(Assumptions!$P$9, 0),0,DU37)</f>
        <v>59.367469786843152</v>
      </c>
      <c r="DV119" s="35">
        <f ca="1">IF(DV2&gt;EOMONTH(Assumptions!$P$9, 0),0,DV37)</f>
        <v>59.248984314644225</v>
      </c>
      <c r="DW119" s="35">
        <f ca="1">IF(DW2&gt;EOMONTH(Assumptions!$P$9, 0),0,DW37)</f>
        <v>59.130735315503216</v>
      </c>
      <c r="DX119" s="35">
        <f ca="1">IF(DX2&gt;EOMONTH(Assumptions!$P$9, 0),0,DX37)</f>
        <v>59.01272231746772</v>
      </c>
      <c r="DY119" s="35">
        <f ca="1">IF(DY2&gt;EOMONTH(Assumptions!$P$9, 0),0,DY37)</f>
        <v>58.902789362549917</v>
      </c>
      <c r="DZ119" s="35">
        <f ca="1">IF(DZ2&gt;EOMONTH(Assumptions!$P$9, 0),0,DZ37)</f>
        <v>58.777402441611194</v>
      </c>
      <c r="EA119" s="35">
        <f ca="1">IF(EA2&gt;EOMONTH(Assumptions!$P$9, 0),0,EA37)</f>
        <v>58.660094624587394</v>
      </c>
      <c r="EB119" s="35">
        <f ca="1">IF(EB2&gt;EOMONTH(Assumptions!$P$9, 0),0,EB37)</f>
        <v>58.543020930259793</v>
      </c>
      <c r="EC119" s="35">
        <f ca="1">IF(EC2&gt;EOMONTH(Assumptions!$P$9, 0),0,EC37)</f>
        <v>58.426180891366791</v>
      </c>
      <c r="ED119" s="35">
        <f ca="1">IF(ED2&gt;EOMONTH(Assumptions!$P$9, 0),0,ED37)</f>
        <v>58.309574041579367</v>
      </c>
      <c r="EE119" s="35">
        <f ca="1">IF(EE2&gt;EOMONTH(Assumptions!$P$9, 0),0,EE37)</f>
        <v>58.193199915499186</v>
      </c>
      <c r="EF119" s="35">
        <f ca="1">IF(EF2&gt;EOMONTH(Assumptions!$P$9, 0),0,EF37)</f>
        <v>58.077058048656767</v>
      </c>
      <c r="EG119" s="35">
        <f ca="1">IF(EG2&gt;EOMONTH(Assumptions!$P$9, 0),0,EG37)</f>
        <v>57.961147977509611</v>
      </c>
      <c r="EH119" s="35">
        <f ca="1">IF(EH2&gt;EOMONTH(Assumptions!$P$9, 0),0,EH37)</f>
        <v>57.845469239440355</v>
      </c>
      <c r="EI119" s="35">
        <f ca="1">IF(EI2&gt;EOMONTH(Assumptions!$P$9, 0),0,EI37)</f>
        <v>57.730021372754891</v>
      </c>
      <c r="EJ119" s="35">
        <f ca="1">IF(EJ2&gt;EOMONTH(Assumptions!$P$9, 0),0,EJ37)</f>
        <v>57.614803916680643</v>
      </c>
      <c r="EK119" s="35">
        <f ca="1">IF(EK2&gt;EOMONTH(Assumptions!$P$9, 0),0,EK37)</f>
        <v>57.507475100234977</v>
      </c>
      <c r="EL119" s="35">
        <f ca="1">IF(EL2&gt;EOMONTH(Assumptions!$P$9, 0),0,EL37)</f>
        <v>57.385058397871425</v>
      </c>
      <c r="EM119" s="35">
        <f ca="1">IF(EM2&gt;EOMONTH(Assumptions!$P$9, 0),0,EM37)</f>
        <v>0</v>
      </c>
      <c r="EN119" s="35">
        <f ca="1">IF(EN2&gt;EOMONTH(Assumptions!$P$9, 0),0,EN37)</f>
        <v>0</v>
      </c>
      <c r="EO119" s="35">
        <f ca="1">IF(EO2&gt;EOMONTH(Assumptions!$P$9, 0),0,EO37)</f>
        <v>0</v>
      </c>
      <c r="EP119" s="35">
        <f ca="1">IF(EP2&gt;EOMONTH(Assumptions!$P$9, 0),0,EP37)</f>
        <v>0</v>
      </c>
      <c r="EQ119" s="35">
        <f ca="1">IF(EQ2&gt;EOMONTH(Assumptions!$P$9, 0),0,EQ37)</f>
        <v>0</v>
      </c>
      <c r="ER119" s="35">
        <f ca="1">IF(ER2&gt;EOMONTH(Assumptions!$P$9, 0),0,ER37)</f>
        <v>0</v>
      </c>
      <c r="ES119" s="35">
        <f ca="1">IF(ES2&gt;EOMONTH(Assumptions!$P$9, 0),0,ES37)</f>
        <v>0</v>
      </c>
      <c r="ET119" s="35">
        <f ca="1">IF(ET2&gt;EOMONTH(Assumptions!$P$9, 0),0,ET37)</f>
        <v>0</v>
      </c>
      <c r="EU119" s="35">
        <f ca="1">IF(EU2&gt;EOMONTH(Assumptions!$P$9, 0),0,EU37)</f>
        <v>0</v>
      </c>
      <c r="EV119" s="35">
        <f ca="1">IF(EV2&gt;EOMONTH(Assumptions!$P$9, 0),0,EV37)</f>
        <v>0</v>
      </c>
      <c r="EW119" s="35">
        <f ca="1">IF(EW2&gt;EOMONTH(Assumptions!$P$9, 0),0,EW37)</f>
        <v>0</v>
      </c>
      <c r="EX119" s="35">
        <f ca="1">IF(EX2&gt;EOMONTH(Assumptions!$P$9, 0),0,EX37)</f>
        <v>0</v>
      </c>
      <c r="EY119" s="35">
        <f ca="1">IF(EY2&gt;EOMONTH(Assumptions!$P$9, 0),0,EY37)</f>
        <v>0</v>
      </c>
      <c r="EZ119" s="35">
        <f ca="1">IF(EZ2&gt;EOMONTH(Assumptions!$P$9, 0),0,EZ37)</f>
        <v>0</v>
      </c>
      <c r="FA119" s="35">
        <f ca="1">IF(FA2&gt;EOMONTH(Assumptions!$P$9, 0),0,FA37)</f>
        <v>0</v>
      </c>
      <c r="FB119" s="35">
        <f ca="1">IF(FB2&gt;EOMONTH(Assumptions!$P$9, 0),0,FB37)</f>
        <v>0</v>
      </c>
      <c r="FC119" s="35">
        <f ca="1">IF(FC2&gt;EOMONTH(Assumptions!$P$9, 0),0,FC37)</f>
        <v>0</v>
      </c>
      <c r="FD119" s="35">
        <f ca="1">IF(FD2&gt;EOMONTH(Assumptions!$P$9, 0),0,FD37)</f>
        <v>0</v>
      </c>
      <c r="FE119" s="35">
        <f ca="1">IF(FE2&gt;EOMONTH(Assumptions!$P$9, 0),0,FE37)</f>
        <v>0</v>
      </c>
      <c r="FF119" s="35">
        <f ca="1">IF(FF2&gt;EOMONTH(Assumptions!$P$9, 0),0,FF37)</f>
        <v>0</v>
      </c>
      <c r="FG119" s="35">
        <f ca="1">IF(FG2&gt;EOMONTH(Assumptions!$P$9, 0),0,FG37)</f>
        <v>0</v>
      </c>
      <c r="FH119" s="35">
        <f ca="1">IF(FH2&gt;EOMONTH(Assumptions!$P$9, 0),0,FH37)</f>
        <v>0</v>
      </c>
      <c r="FI119" s="35">
        <f ca="1">IF(FI2&gt;EOMONTH(Assumptions!$P$9, 0),0,FI37)</f>
        <v>0</v>
      </c>
      <c r="FJ119" s="35">
        <f ca="1">IF(FJ2&gt;EOMONTH(Assumptions!$P$9, 0),0,FJ37)</f>
        <v>0</v>
      </c>
      <c r="FK119" s="35">
        <f ca="1">IF(FK2&gt;EOMONTH(Assumptions!$P$9, 0),0,FK37)</f>
        <v>0</v>
      </c>
      <c r="FL119" s="35">
        <f ca="1">IF(FL2&gt;EOMONTH(Assumptions!$P$9, 0),0,FL37)</f>
        <v>0</v>
      </c>
      <c r="FM119" s="35">
        <f ca="1">IF(FM2&gt;EOMONTH(Assumptions!$P$9, 0),0,FM37)</f>
        <v>0</v>
      </c>
      <c r="FN119" s="35">
        <f ca="1">IF(FN2&gt;EOMONTH(Assumptions!$P$9, 0),0,FN37)</f>
        <v>0</v>
      </c>
      <c r="FO119" s="35">
        <f ca="1">IF(FO2&gt;EOMONTH(Assumptions!$P$9, 0),0,FO37)</f>
        <v>0</v>
      </c>
      <c r="FP119" s="35">
        <f ca="1">IF(FP2&gt;EOMONTH(Assumptions!$P$9, 0),0,FP37)</f>
        <v>0</v>
      </c>
      <c r="FQ119" s="35">
        <f ca="1">IF(FQ2&gt;EOMONTH(Assumptions!$P$9, 0),0,FQ37)</f>
        <v>0</v>
      </c>
      <c r="FR119" s="35">
        <f ca="1">IF(FR2&gt;EOMONTH(Assumptions!$P$9, 0),0,FR37)</f>
        <v>0</v>
      </c>
      <c r="FS119" s="35">
        <f ca="1">IF(FS2&gt;EOMONTH(Assumptions!$P$9, 0),0,FS37)</f>
        <v>0</v>
      </c>
      <c r="FT119" s="35">
        <f ca="1">IF(FT2&gt;EOMONTH(Assumptions!$P$9, 0),0,FT37)</f>
        <v>0</v>
      </c>
      <c r="FU119" s="35">
        <f ca="1">IF(FU2&gt;EOMONTH(Assumptions!$P$9, 0),0,FU37)</f>
        <v>0</v>
      </c>
      <c r="FV119" s="35">
        <f ca="1">IF(FV2&gt;EOMONTH(Assumptions!$P$9, 0),0,FV37)</f>
        <v>0</v>
      </c>
      <c r="FW119" s="35">
        <f ca="1">IF(FW2&gt;EOMONTH(Assumptions!$P$9, 0),0,FW37)</f>
        <v>0</v>
      </c>
      <c r="FX119" s="35">
        <f ca="1">IF(FX2&gt;EOMONTH(Assumptions!$P$9, 0),0,FX37)</f>
        <v>0</v>
      </c>
      <c r="FY119" s="35">
        <f ca="1">IF(FY2&gt;EOMONTH(Assumptions!$P$9, 0),0,FY37)</f>
        <v>0</v>
      </c>
      <c r="FZ119" s="35">
        <f ca="1">IF(FZ2&gt;EOMONTH(Assumptions!$P$9, 0),0,FZ37)</f>
        <v>0</v>
      </c>
      <c r="GA119" s="35">
        <f ca="1">IF(GA2&gt;EOMONTH(Assumptions!$P$9, 0),0,GA37)</f>
        <v>0</v>
      </c>
      <c r="GB119" s="35">
        <f ca="1">IF(GB2&gt;EOMONTH(Assumptions!$P$9, 0),0,GB37)</f>
        <v>0</v>
      </c>
      <c r="GC119" s="35">
        <f ca="1">IF(GC2&gt;EOMONTH(Assumptions!$P$9, 0),0,GC37)</f>
        <v>0</v>
      </c>
      <c r="GD119" s="35">
        <f ca="1">IF(GD2&gt;EOMONTH(Assumptions!$P$9, 0),0,GD37)</f>
        <v>0</v>
      </c>
      <c r="GE119" s="35">
        <f ca="1">IF(GE2&gt;EOMONTH(Assumptions!$P$9, 0),0,GE37)</f>
        <v>0</v>
      </c>
    </row>
    <row r="120" spans="1:187" x14ac:dyDescent="0.45">
      <c r="D120" s="10" t="s">
        <v>85</v>
      </c>
      <c r="H120" s="35">
        <f ca="1">IF(H2&gt;EOMONTH(Assumptions!$P$9, 0),0,H38)</f>
        <v>500</v>
      </c>
      <c r="I120" s="35">
        <f ca="1">IF(I2&gt;EOMONTH(Assumptions!$P$9, 0),0,I38)</f>
        <v>499.06856563635216</v>
      </c>
      <c r="J120" s="35">
        <f ca="1">IF(J2&gt;EOMONTH(Assumptions!$P$9, 0),0,J38)</f>
        <v>498.00619369336516</v>
      </c>
      <c r="K120" s="35">
        <f ca="1">IF(K2&gt;EOMONTH(Assumptions!$P$9, 0),0,K38)</f>
        <v>497.01227397218429</v>
      </c>
      <c r="L120" s="35">
        <f ca="1">IF(L2&gt;EOMONTH(Assumptions!$P$9, 0),0,L38)</f>
        <v>496.02033791390704</v>
      </c>
      <c r="M120" s="35">
        <f ca="1">IF(M2&gt;EOMONTH(Assumptions!$P$9, 0),0,M38)</f>
        <v>495.03038155954283</v>
      </c>
      <c r="N120" s="35">
        <f ca="1">IF(N2&gt;EOMONTH(Assumptions!$P$9, 0),0,N38)</f>
        <v>494.0424009580031</v>
      </c>
      <c r="O120" s="35">
        <f ca="1">IF(O2&gt;EOMONTH(Assumptions!$P$9, 0),0,O38)</f>
        <v>493.05639216608427</v>
      </c>
      <c r="P120" s="35">
        <f ca="1">IF(P2&gt;EOMONTH(Assumptions!$P$9, 0),0,P38)</f>
        <v>492.07235124845289</v>
      </c>
      <c r="Q120" s="35">
        <f ca="1">IF(Q2&gt;EOMONTH(Assumptions!$P$9, 0),0,Q38)</f>
        <v>491.09027427762948</v>
      </c>
      <c r="R120" s="35">
        <f ca="1">IF(R2&gt;EOMONTH(Assumptions!$P$9, 0),0,R38)</f>
        <v>490.11015733397318</v>
      </c>
      <c r="S120" s="35">
        <f ca="1">IF(S2&gt;EOMONTH(Assumptions!$P$9, 0),0,S38)</f>
        <v>489.13199650566577</v>
      </c>
      <c r="T120" s="35">
        <f ca="1">IF(T2&gt;EOMONTH(Assumptions!$P$9, 0),0,T38)</f>
        <v>488.15578788869658</v>
      </c>
      <c r="U120" s="35">
        <f ca="1">IF(U2&gt;EOMONTH(Assumptions!$P$9, 0),0,U38)</f>
        <v>487.21397158180957</v>
      </c>
      <c r="V120" s="35">
        <f ca="1">IF(V2&gt;EOMONTH(Assumptions!$P$9, 0),0,V38)</f>
        <v>486.20921171167106</v>
      </c>
      <c r="W120" s="35">
        <f ca="1">IF(W2&gt;EOMONTH(Assumptions!$P$9, 0),0,W38)</f>
        <v>485.23883638248861</v>
      </c>
      <c r="X120" s="35">
        <f ca="1">IF(X2&gt;EOMONTH(Assumptions!$P$9, 0),0,X38)</f>
        <v>484.27039772636164</v>
      </c>
      <c r="Y120" s="35">
        <f ca="1">IF(Y2&gt;EOMONTH(Assumptions!$P$9, 0),0,Y38)</f>
        <v>483.30389187808146</v>
      </c>
      <c r="Z120" s="35">
        <f ca="1">IF(Z2&gt;EOMONTH(Assumptions!$P$9, 0),0,Z38)</f>
        <v>482.33931498015471</v>
      </c>
      <c r="AA120" s="35">
        <f ca="1">IF(AA2&gt;EOMONTH(Assumptions!$P$9, 0),0,AA38)</f>
        <v>481.37666318278616</v>
      </c>
      <c r="AB120" s="35">
        <f ca="1">IF(AB2&gt;EOMONTH(Assumptions!$P$9, 0),0,AB38)</f>
        <v>480.41593264386393</v>
      </c>
      <c r="AC120" s="35">
        <f ca="1">IF(AC2&gt;EOMONTH(Assumptions!$P$9, 0),0,AC38)</f>
        <v>479.45711952894465</v>
      </c>
      <c r="AD120" s="35">
        <f ca="1">IF(AD2&gt;EOMONTH(Assumptions!$P$9, 0),0,AD38)</f>
        <v>478.50022001123745</v>
      </c>
      <c r="AE120" s="35">
        <f ca="1">IF(AE2&gt;EOMONTH(Assumptions!$P$9, 0),0,AE38)</f>
        <v>477.54523027158905</v>
      </c>
      <c r="AF120" s="35">
        <f ca="1">IF(AF2&gt;EOMONTH(Assumptions!$P$9, 0),0,AF38)</f>
        <v>476.59214649846831</v>
      </c>
      <c r="AG120" s="35">
        <f ca="1">IF(AG2&gt;EOMONTH(Assumptions!$P$9, 0),0,AG38)</f>
        <v>475.7043178930814</v>
      </c>
      <c r="AH120" s="35">
        <f ca="1">IF(AH2&gt;EOMONTH(Assumptions!$P$9, 0),0,AH38)</f>
        <v>474.69168164370569</v>
      </c>
      <c r="AI120" s="35">
        <f ca="1">IF(AI2&gt;EOMONTH(Assumptions!$P$9, 0),0,AI38)</f>
        <v>473.74429297697617</v>
      </c>
      <c r="AJ120" s="35">
        <f ca="1">IF(AJ2&gt;EOMONTH(Assumptions!$P$9, 0),0,AJ38)</f>
        <v>472.79879510656906</v>
      </c>
      <c r="AK120" s="35">
        <f ca="1">IF(AK2&gt;EOMONTH(Assumptions!$P$9, 0),0,AK38)</f>
        <v>471.85518425883657</v>
      </c>
      <c r="AL120" s="35">
        <f ca="1">IF(AL2&gt;EOMONTH(Assumptions!$P$9, 0),0,AL38)</f>
        <v>470.91345666766324</v>
      </c>
      <c r="AM120" s="35">
        <f ca="1">IF(AM2&gt;EOMONTH(Assumptions!$P$9, 0),0,AM38)</f>
        <v>469.97360857444932</v>
      </c>
      <c r="AN120" s="35">
        <f ca="1">IF(AN2&gt;EOMONTH(Assumptions!$P$9, 0),0,AN38)</f>
        <v>469.03563622809673</v>
      </c>
      <c r="AO120" s="35">
        <f ca="1">IF(AO2&gt;EOMONTH(Assumptions!$P$9, 0),0,AO38)</f>
        <v>468.09953588499394</v>
      </c>
      <c r="AP120" s="35">
        <f ca="1">IF(AP2&gt;EOMONTH(Assumptions!$P$9, 0),0,AP38)</f>
        <v>467.16530380900048</v>
      </c>
      <c r="AQ120" s="35">
        <f ca="1">IF(AQ2&gt;EOMONTH(Assumptions!$P$9, 0),0,AQ38)</f>
        <v>466.23293627143318</v>
      </c>
      <c r="AR120" s="35">
        <f ca="1">IF(AR2&gt;EOMONTH(Assumptions!$P$9, 0),0,AR38)</f>
        <v>465.30242955104984</v>
      </c>
      <c r="AS120" s="35">
        <f ca="1">IF(AS2&gt;EOMONTH(Assumptions!$P$9, 0),0,AS38)</f>
        <v>464.43563220630438</v>
      </c>
      <c r="AT120" s="35">
        <f ca="1">IF(AT2&gt;EOMONTH(Assumptions!$P$9, 0),0,AT38)</f>
        <v>463.44698371398692</v>
      </c>
      <c r="AU120" s="35">
        <f ca="1">IF(AU2&gt;EOMONTH(Assumptions!$P$9, 0),0,AU38)</f>
        <v>462.52203719189873</v>
      </c>
      <c r="AV120" s="35">
        <f ca="1">IF(AV2&gt;EOMONTH(Assumptions!$P$9, 0),0,AV38)</f>
        <v>461.59893667614722</v>
      </c>
      <c r="AW120" s="35">
        <f ca="1">IF(AW2&gt;EOMONTH(Assumptions!$P$9, 0),0,AW38)</f>
        <v>460.67767848247689</v>
      </c>
      <c r="AX120" s="35">
        <f ca="1">IF(AX2&gt;EOMONTH(Assumptions!$P$9, 0),0,AX38)</f>
        <v>459.75825893398553</v>
      </c>
      <c r="AY120" s="35">
        <f ca="1">IF(AY2&gt;EOMONTH(Assumptions!$P$9, 0),0,AY38)</f>
        <v>458.84067436110848</v>
      </c>
      <c r="AZ120" s="35">
        <f ca="1">IF(AZ2&gt;EOMONTH(Assumptions!$P$9, 0),0,AZ38)</f>
        <v>457.92492110160532</v>
      </c>
      <c r="BA120" s="35">
        <f ca="1">IF(BA2&gt;EOMONTH(Assumptions!$P$9, 0),0,BA38)</f>
        <v>457.01099550054488</v>
      </c>
      <c r="BB120" s="35">
        <f ca="1">IF(BB2&gt;EOMONTH(Assumptions!$P$9, 0),0,BB38)</f>
        <v>456.09889391029009</v>
      </c>
      <c r="BC120" s="35">
        <f ca="1">IF(BC2&gt;EOMONTH(Assumptions!$P$9, 0),0,BC38)</f>
        <v>455.18861269048381</v>
      </c>
      <c r="BD120" s="35">
        <f ca="1">IF(BD2&gt;EOMONTH(Assumptions!$P$9, 0),0,BD38)</f>
        <v>454.28014820803497</v>
      </c>
      <c r="BE120" s="35">
        <f ca="1">IF(BE2&gt;EOMONTH(Assumptions!$P$9, 0),0,BE38)</f>
        <v>453.43388392650684</v>
      </c>
      <c r="BF120" s="35">
        <f ca="1">IF(BF2&gt;EOMONTH(Assumptions!$P$9, 0),0,BF38)</f>
        <v>452.46865495908247</v>
      </c>
      <c r="BG120" s="35">
        <f ca="1">IF(BG2&gt;EOMONTH(Assumptions!$P$9, 0),0,BG38)</f>
        <v>451.56561896259262</v>
      </c>
      <c r="BH120" s="35">
        <f ca="1">IF(BH2&gt;EOMONTH(Assumptions!$P$9, 0),0,BH38)</f>
        <v>450.66438524345841</v>
      </c>
      <c r="BI120" s="35">
        <f ca="1">IF(BI2&gt;EOMONTH(Assumptions!$P$9, 0),0,BI38)</f>
        <v>449.76495020469832</v>
      </c>
      <c r="BJ120" s="35">
        <f ca="1">IF(BJ2&gt;EOMONTH(Assumptions!$P$9, 0),0,BJ38)</f>
        <v>448.86731025651011</v>
      </c>
      <c r="BK120" s="35">
        <f ca="1">IF(BK2&gt;EOMONTH(Assumptions!$P$9, 0),0,BK38)</f>
        <v>447.9714618162555</v>
      </c>
      <c r="BL120" s="35">
        <f ca="1">IF(BL2&gt;EOMONTH(Assumptions!$P$9, 0),0,BL38)</f>
        <v>447.07740130844678</v>
      </c>
      <c r="BM120" s="35">
        <f ca="1">IF(BM2&gt;EOMONTH(Assumptions!$P$9, 0),0,BM38)</f>
        <v>446.18512516473214</v>
      </c>
      <c r="BN120" s="35">
        <f ca="1">IF(BN2&gt;EOMONTH(Assumptions!$P$9, 0),0,BN38)</f>
        <v>445.29462982388134</v>
      </c>
      <c r="BO120" s="35">
        <f ca="1">IF(BO2&gt;EOMONTH(Assumptions!$P$9, 0),0,BO38)</f>
        <v>444.40591173177182</v>
      </c>
      <c r="BP120" s="35">
        <f ca="1">IF(BP2&gt;EOMONTH(Assumptions!$P$9, 0),0,BP38)</f>
        <v>443.51896734137426</v>
      </c>
      <c r="BQ120" s="35">
        <f ca="1">IF(BQ2&gt;EOMONTH(Assumptions!$P$9, 0),0,BQ38)</f>
        <v>442.66327043841949</v>
      </c>
      <c r="BR120" s="35">
        <f ca="1">IF(BR2&gt;EOMONTH(Assumptions!$P$9, 0),0,BR38)</f>
        <v>441.75038551297945</v>
      </c>
      <c r="BS120" s="35">
        <f ca="1">IF(BS2&gt;EOMONTH(Assumptions!$P$9, 0),0,BS38)</f>
        <v>440.86874101626267</v>
      </c>
      <c r="BT120" s="35">
        <f ca="1">IF(BT2&gt;EOMONTH(Assumptions!$P$9, 0),0,BT38)</f>
        <v>439.98885610379102</v>
      </c>
      <c r="BU120" s="35">
        <f ca="1">IF(BU2&gt;EOMONTH(Assumptions!$P$9, 0),0,BU38)</f>
        <v>439.11072726378984</v>
      </c>
      <c r="BV120" s="35">
        <f ca="1">IF(BV2&gt;EOMONTH(Assumptions!$P$9, 0),0,BV38)</f>
        <v>438.23435099149339</v>
      </c>
      <c r="BW120" s="35">
        <f ca="1">IF(BW2&gt;EOMONTH(Assumptions!$P$9, 0),0,BW38)</f>
        <v>437.35972378913084</v>
      </c>
      <c r="BX120" s="35">
        <f ca="1">IF(BX2&gt;EOMONTH(Assumptions!$P$9, 0),0,BX38)</f>
        <v>436.48684216591158</v>
      </c>
      <c r="BY120" s="35">
        <f ca="1">IF(BY2&gt;EOMONTH(Assumptions!$P$9, 0),0,BY38)</f>
        <v>435.61570263801309</v>
      </c>
      <c r="BZ120" s="35">
        <f ca="1">IF(BZ2&gt;EOMONTH(Assumptions!$P$9, 0),0,BZ38)</f>
        <v>434.74630172856462</v>
      </c>
      <c r="CA120" s="35">
        <f ca="1">IF(CA2&gt;EOMONTH(Assumptions!$P$9, 0),0,CA38)</f>
        <v>433.87863596763526</v>
      </c>
      <c r="CB120" s="35">
        <f ca="1">IF(CB2&gt;EOMONTH(Assumptions!$P$9, 0),0,CB38)</f>
        <v>433.0127018922193</v>
      </c>
      <c r="CC120" s="35">
        <f ca="1">IF(CC2&gt;EOMONTH(Assumptions!$P$9, 0),0,CC38)</f>
        <v>432.20605607134246</v>
      </c>
      <c r="CD120" s="35">
        <f ca="1">IF(CD2&gt;EOMONTH(Assumptions!$P$9, 0),0,CD38)</f>
        <v>431.28601498044787</v>
      </c>
      <c r="CE120" s="35">
        <f ca="1">IF(CE2&gt;EOMONTH(Assumptions!$P$9, 0),0,CE38)</f>
        <v>430.42525525258287</v>
      </c>
      <c r="CF120" s="35">
        <f ca="1">IF(CF2&gt;EOMONTH(Assumptions!$P$9, 0),0,CF38)</f>
        <v>429.56621342718501</v>
      </c>
      <c r="CG120" s="35">
        <f ca="1">IF(CG2&gt;EOMONTH(Assumptions!$P$9, 0),0,CG38)</f>
        <v>428.70888607566798</v>
      </c>
      <c r="CH120" s="35">
        <f ca="1">IF(CH2&gt;EOMONTH(Assumptions!$P$9, 0),0,CH38)</f>
        <v>427.85326977628824</v>
      </c>
      <c r="CI120" s="35">
        <f ca="1">IF(CI2&gt;EOMONTH(Assumptions!$P$9, 0),0,CI38)</f>
        <v>426.99936111413166</v>
      </c>
      <c r="CJ120" s="35">
        <f ca="1">IF(CJ2&gt;EOMONTH(Assumptions!$P$9, 0),0,CJ38)</f>
        <v>426.14715668109943</v>
      </c>
      <c r="CK120" s="35">
        <f ca="1">IF(CK2&gt;EOMONTH(Assumptions!$P$9, 0),0,CK38)</f>
        <v>425.29665307589482</v>
      </c>
      <c r="CL120" s="35">
        <f ca="1">IF(CL2&gt;EOMONTH(Assumptions!$P$9, 0),0,CL38)</f>
        <v>424.44784690400888</v>
      </c>
      <c r="CM120" s="35">
        <f ca="1">IF(CM2&gt;EOMONTH(Assumptions!$P$9, 0),0,CM38)</f>
        <v>423.60073477770788</v>
      </c>
      <c r="CN120" s="35">
        <f ca="1">IF(CN2&gt;EOMONTH(Assumptions!$P$9, 0),0,CN38)</f>
        <v>422.75531331601923</v>
      </c>
      <c r="CO120" s="35">
        <f ca="1">IF(CO2&gt;EOMONTH(Assumptions!$P$9, 0),0,CO38)</f>
        <v>421.96777566354478</v>
      </c>
      <c r="CP120" s="35">
        <f ca="1">IF(CP2&gt;EOMONTH(Assumptions!$P$9, 0),0,CP38)</f>
        <v>421.06952889631356</v>
      </c>
      <c r="CQ120" s="35">
        <f ca="1">IF(CQ2&gt;EOMONTH(Assumptions!$P$9, 0),0,CQ38)</f>
        <v>420.22915921003585</v>
      </c>
      <c r="CR120" s="35">
        <f ca="1">IF(CR2&gt;EOMONTH(Assumptions!$P$9, 0),0,CR38)</f>
        <v>419.39046673182304</v>
      </c>
      <c r="CS120" s="35">
        <f ca="1">IF(CS2&gt;EOMONTH(Assumptions!$P$9, 0),0,CS38)</f>
        <v>418.55344811430626</v>
      </c>
      <c r="CT120" s="35">
        <f ca="1">IF(CT2&gt;EOMONTH(Assumptions!$P$9, 0),0,CT38)</f>
        <v>417.71810001679796</v>
      </c>
      <c r="CU120" s="35">
        <f ca="1">IF(CU2&gt;EOMONTH(Assumptions!$P$9, 0),0,CU38)</f>
        <v>416.88441910527808</v>
      </c>
      <c r="CV120" s="35">
        <f ca="1">IF(CV2&gt;EOMONTH(Assumptions!$P$9, 0),0,CV38)</f>
        <v>416.05240205237988</v>
      </c>
      <c r="CW120" s="35">
        <f ca="1">IF(CW2&gt;EOMONTH(Assumptions!$P$9, 0),0,CW38)</f>
        <v>415.22204553737822</v>
      </c>
      <c r="CX120" s="35">
        <f ca="1">IF(CX2&gt;EOMONTH(Assumptions!$P$9, 0),0,CX38)</f>
        <v>414.39334624617464</v>
      </c>
      <c r="CY120" s="35">
        <f ca="1">IF(CY2&gt;EOMONTH(Assumptions!$P$9, 0),0,CY38)</f>
        <v>413.56630087128565</v>
      </c>
      <c r="CZ120" s="35">
        <f ca="1">IF(CZ2&gt;EOMONTH(Assumptions!$P$9, 0),0,CZ38)</f>
        <v>412.74090611182839</v>
      </c>
      <c r="DA120" s="35">
        <f ca="1">IF(DA2&gt;EOMONTH(Assumptions!$P$9, 0),0,DA38)</f>
        <v>411.97202398535688</v>
      </c>
      <c r="DB120" s="35">
        <f ca="1">IF(DB2&gt;EOMONTH(Assumptions!$P$9, 0),0,DB38)</f>
        <v>411.09505526860443</v>
      </c>
      <c r="DC120" s="35">
        <f ca="1">IF(DC2&gt;EOMONTH(Assumptions!$P$9, 0),0,DC38)</f>
        <v>410.27459261595919</v>
      </c>
      <c r="DD120" s="35">
        <f ca="1">IF(DD2&gt;EOMONTH(Assumptions!$P$9, 0),0,DD38)</f>
        <v>409.45576744096252</v>
      </c>
      <c r="DE120" s="35">
        <f ca="1">IF(DE2&gt;EOMONTH(Assumptions!$P$9, 0),0,DE38)</f>
        <v>408.63857647553971</v>
      </c>
      <c r="DF120" s="35">
        <f ca="1">IF(DF2&gt;EOMONTH(Assumptions!$P$9, 0),0,DF38)</f>
        <v>407.82301645813874</v>
      </c>
      <c r="DG120" s="35">
        <f ca="1">IF(DG2&gt;EOMONTH(Assumptions!$P$9, 0),0,DG38)</f>
        <v>407.00908413371724</v>
      </c>
      <c r="DH120" s="35">
        <f ca="1">IF(DH2&gt;EOMONTH(Assumptions!$P$9, 0),0,DH38)</f>
        <v>406.19677625372867</v>
      </c>
      <c r="DI120" s="35">
        <f ca="1">IF(DI2&gt;EOMONTH(Assumptions!$P$9, 0),0,DI38)</f>
        <v>405.38608957611029</v>
      </c>
      <c r="DJ120" s="35">
        <f ca="1">IF(DJ2&gt;EOMONTH(Assumptions!$P$9, 0),0,DJ38)</f>
        <v>404.57702086526973</v>
      </c>
      <c r="DK120" s="35">
        <f ca="1">IF(DK2&gt;EOMONTH(Assumptions!$P$9, 0),0,DK38)</f>
        <v>403.76956689207236</v>
      </c>
      <c r="DL120" s="35">
        <f ca="1">IF(DL2&gt;EOMONTH(Assumptions!$P$9, 0),0,DL38)</f>
        <v>402.96372443382819</v>
      </c>
      <c r="DM120" s="35">
        <f ca="1">IF(DM2&gt;EOMONTH(Assumptions!$P$9, 0),0,DM38)</f>
        <v>402.1862722020374</v>
      </c>
      <c r="DN120" s="35">
        <f ca="1">IF(DN2&gt;EOMONTH(Assumptions!$P$9, 0),0,DN38)</f>
        <v>401.35686120358577</v>
      </c>
      <c r="DO120" s="35">
        <f ca="1">IF(DO2&gt;EOMONTH(Assumptions!$P$9, 0),0,DO38)</f>
        <v>400.55583401831518</v>
      </c>
      <c r="DP120" s="35">
        <f ca="1">IF(DP2&gt;EOMONTH(Assumptions!$P$9, 0),0,DP38)</f>
        <v>399.75640552142801</v>
      </c>
      <c r="DQ120" s="35">
        <f ca="1">IF(DQ2&gt;EOMONTH(Assumptions!$P$9, 0),0,DQ38)</f>
        <v>398.958572522265</v>
      </c>
      <c r="DR120" s="35">
        <f ca="1">IF(DR2&gt;EOMONTH(Assumptions!$P$9, 0),0,DR38)</f>
        <v>398.1623318365352</v>
      </c>
      <c r="DS120" s="35">
        <f ca="1">IF(DS2&gt;EOMONTH(Assumptions!$P$9, 0),0,DS38)</f>
        <v>397.36768028630303</v>
      </c>
      <c r="DT120" s="35">
        <f ca="1">IF(DT2&gt;EOMONTH(Assumptions!$P$9, 0),0,DT38)</f>
        <v>396.57461469997497</v>
      </c>
      <c r="DU120" s="35">
        <f ca="1">IF(DU2&gt;EOMONTH(Assumptions!$P$9, 0),0,DU38)</f>
        <v>395.78313191228767</v>
      </c>
      <c r="DV120" s="35">
        <f ca="1">IF(DV2&gt;EOMONTH(Assumptions!$P$9, 0),0,DV38)</f>
        <v>394.99322876429477</v>
      </c>
      <c r="DW120" s="35">
        <f ca="1">IF(DW2&gt;EOMONTH(Assumptions!$P$9, 0),0,DW38)</f>
        <v>394.2049021033547</v>
      </c>
      <c r="DX120" s="35">
        <f ca="1">IF(DX2&gt;EOMONTH(Assumptions!$P$9, 0),0,DX38)</f>
        <v>393.41814878311817</v>
      </c>
      <c r="DY120" s="35">
        <f ca="1">IF(DY2&gt;EOMONTH(Assumptions!$P$9, 0),0,DY38)</f>
        <v>392.68526241699942</v>
      </c>
      <c r="DZ120" s="35">
        <f ca="1">IF(DZ2&gt;EOMONTH(Assumptions!$P$9, 0),0,DZ38)</f>
        <v>391.84934961074129</v>
      </c>
      <c r="EA120" s="35">
        <f ca="1">IF(EA2&gt;EOMONTH(Assumptions!$P$9, 0),0,EA38)</f>
        <v>391.06729749724923</v>
      </c>
      <c r="EB120" s="35">
        <f ca="1">IF(EB2&gt;EOMONTH(Assumptions!$P$9, 0),0,EB38)</f>
        <v>390.28680620173196</v>
      </c>
      <c r="EC120" s="35">
        <f ca="1">IF(EC2&gt;EOMONTH(Assumptions!$P$9, 0),0,EC38)</f>
        <v>389.50787260911187</v>
      </c>
      <c r="ED120" s="35">
        <f ca="1">IF(ED2&gt;EOMONTH(Assumptions!$P$9, 0),0,ED38)</f>
        <v>388.73049361052904</v>
      </c>
      <c r="EE120" s="35">
        <f ca="1">IF(EE2&gt;EOMONTH(Assumptions!$P$9, 0),0,EE38)</f>
        <v>387.9546661033279</v>
      </c>
      <c r="EF120" s="35">
        <f ca="1">IF(EF2&gt;EOMONTH(Assumptions!$P$9, 0),0,EF38)</f>
        <v>387.18038699104511</v>
      </c>
      <c r="EG120" s="35">
        <f ca="1">IF(EG2&gt;EOMONTH(Assumptions!$P$9, 0),0,EG38)</f>
        <v>386.40765318339743</v>
      </c>
      <c r="EH120" s="35">
        <f ca="1">IF(EH2&gt;EOMONTH(Assumptions!$P$9, 0),0,EH38)</f>
        <v>385.63646159626899</v>
      </c>
      <c r="EI120" s="35">
        <f ca="1">IF(EI2&gt;EOMONTH(Assumptions!$P$9, 0),0,EI38)</f>
        <v>384.86680915169921</v>
      </c>
      <c r="EJ120" s="35">
        <f ca="1">IF(EJ2&gt;EOMONTH(Assumptions!$P$9, 0),0,EJ38)</f>
        <v>384.09869277787101</v>
      </c>
      <c r="EK120" s="35">
        <f ca="1">IF(EK2&gt;EOMONTH(Assumptions!$P$9, 0),0,EK38)</f>
        <v>383.38316733489984</v>
      </c>
      <c r="EL120" s="35">
        <f ca="1">IF(EL2&gt;EOMONTH(Assumptions!$P$9, 0),0,EL38)</f>
        <v>382.56705598580953</v>
      </c>
      <c r="EM120" s="35">
        <f ca="1">IF(EM2&gt;EOMONTH(Assumptions!$P$9, 0),0,EM38)</f>
        <v>0</v>
      </c>
      <c r="EN120" s="35">
        <f ca="1">IF(EN2&gt;EOMONTH(Assumptions!$P$9, 0),0,EN38)</f>
        <v>0</v>
      </c>
      <c r="EO120" s="35">
        <f ca="1">IF(EO2&gt;EOMONTH(Assumptions!$P$9, 0),0,EO38)</f>
        <v>0</v>
      </c>
      <c r="EP120" s="35">
        <f ca="1">IF(EP2&gt;EOMONTH(Assumptions!$P$9, 0),0,EP38)</f>
        <v>0</v>
      </c>
      <c r="EQ120" s="35">
        <f ca="1">IF(EQ2&gt;EOMONTH(Assumptions!$P$9, 0),0,EQ38)</f>
        <v>0</v>
      </c>
      <c r="ER120" s="35">
        <f ca="1">IF(ER2&gt;EOMONTH(Assumptions!$P$9, 0),0,ER38)</f>
        <v>0</v>
      </c>
      <c r="ES120" s="35">
        <f ca="1">IF(ES2&gt;EOMONTH(Assumptions!$P$9, 0),0,ES38)</f>
        <v>0</v>
      </c>
      <c r="ET120" s="35">
        <f ca="1">IF(ET2&gt;EOMONTH(Assumptions!$P$9, 0),0,ET38)</f>
        <v>0</v>
      </c>
      <c r="EU120" s="35">
        <f ca="1">IF(EU2&gt;EOMONTH(Assumptions!$P$9, 0),0,EU38)</f>
        <v>0</v>
      </c>
      <c r="EV120" s="35">
        <f ca="1">IF(EV2&gt;EOMONTH(Assumptions!$P$9, 0),0,EV38)</f>
        <v>0</v>
      </c>
      <c r="EW120" s="35">
        <f ca="1">IF(EW2&gt;EOMONTH(Assumptions!$P$9, 0),0,EW38)</f>
        <v>0</v>
      </c>
      <c r="EX120" s="35">
        <f ca="1">IF(EX2&gt;EOMONTH(Assumptions!$P$9, 0),0,EX38)</f>
        <v>0</v>
      </c>
      <c r="EY120" s="35">
        <f ca="1">IF(EY2&gt;EOMONTH(Assumptions!$P$9, 0),0,EY38)</f>
        <v>0</v>
      </c>
      <c r="EZ120" s="35">
        <f ca="1">IF(EZ2&gt;EOMONTH(Assumptions!$P$9, 0),0,EZ38)</f>
        <v>0</v>
      </c>
      <c r="FA120" s="35">
        <f ca="1">IF(FA2&gt;EOMONTH(Assumptions!$P$9, 0),0,FA38)</f>
        <v>0</v>
      </c>
      <c r="FB120" s="35">
        <f ca="1">IF(FB2&gt;EOMONTH(Assumptions!$P$9, 0),0,FB38)</f>
        <v>0</v>
      </c>
      <c r="FC120" s="35">
        <f ca="1">IF(FC2&gt;EOMONTH(Assumptions!$P$9, 0),0,FC38)</f>
        <v>0</v>
      </c>
      <c r="FD120" s="35">
        <f ca="1">IF(FD2&gt;EOMONTH(Assumptions!$P$9, 0),0,FD38)</f>
        <v>0</v>
      </c>
      <c r="FE120" s="35">
        <f ca="1">IF(FE2&gt;EOMONTH(Assumptions!$P$9, 0),0,FE38)</f>
        <v>0</v>
      </c>
      <c r="FF120" s="35">
        <f ca="1">IF(FF2&gt;EOMONTH(Assumptions!$P$9, 0),0,FF38)</f>
        <v>0</v>
      </c>
      <c r="FG120" s="35">
        <f ca="1">IF(FG2&gt;EOMONTH(Assumptions!$P$9, 0),0,FG38)</f>
        <v>0</v>
      </c>
      <c r="FH120" s="35">
        <f ca="1">IF(FH2&gt;EOMONTH(Assumptions!$P$9, 0),0,FH38)</f>
        <v>0</v>
      </c>
      <c r="FI120" s="35">
        <f ca="1">IF(FI2&gt;EOMONTH(Assumptions!$P$9, 0),0,FI38)</f>
        <v>0</v>
      </c>
      <c r="FJ120" s="35">
        <f ca="1">IF(FJ2&gt;EOMONTH(Assumptions!$P$9, 0),0,FJ38)</f>
        <v>0</v>
      </c>
      <c r="FK120" s="35">
        <f ca="1">IF(FK2&gt;EOMONTH(Assumptions!$P$9, 0),0,FK38)</f>
        <v>0</v>
      </c>
      <c r="FL120" s="35">
        <f ca="1">IF(FL2&gt;EOMONTH(Assumptions!$P$9, 0),0,FL38)</f>
        <v>0</v>
      </c>
      <c r="FM120" s="35">
        <f ca="1">IF(FM2&gt;EOMONTH(Assumptions!$P$9, 0),0,FM38)</f>
        <v>0</v>
      </c>
      <c r="FN120" s="35">
        <f ca="1">IF(FN2&gt;EOMONTH(Assumptions!$P$9, 0),0,FN38)</f>
        <v>0</v>
      </c>
      <c r="FO120" s="35">
        <f ca="1">IF(FO2&gt;EOMONTH(Assumptions!$P$9, 0),0,FO38)</f>
        <v>0</v>
      </c>
      <c r="FP120" s="35">
        <f ca="1">IF(FP2&gt;EOMONTH(Assumptions!$P$9, 0),0,FP38)</f>
        <v>0</v>
      </c>
      <c r="FQ120" s="35">
        <f ca="1">IF(FQ2&gt;EOMONTH(Assumptions!$P$9, 0),0,FQ38)</f>
        <v>0</v>
      </c>
      <c r="FR120" s="35">
        <f ca="1">IF(FR2&gt;EOMONTH(Assumptions!$P$9, 0),0,FR38)</f>
        <v>0</v>
      </c>
      <c r="FS120" s="35">
        <f ca="1">IF(FS2&gt;EOMONTH(Assumptions!$P$9, 0),0,FS38)</f>
        <v>0</v>
      </c>
      <c r="FT120" s="35">
        <f ca="1">IF(FT2&gt;EOMONTH(Assumptions!$P$9, 0),0,FT38)</f>
        <v>0</v>
      </c>
      <c r="FU120" s="35">
        <f ca="1">IF(FU2&gt;EOMONTH(Assumptions!$P$9, 0),0,FU38)</f>
        <v>0</v>
      </c>
      <c r="FV120" s="35">
        <f ca="1">IF(FV2&gt;EOMONTH(Assumptions!$P$9, 0),0,FV38)</f>
        <v>0</v>
      </c>
      <c r="FW120" s="35">
        <f ca="1">IF(FW2&gt;EOMONTH(Assumptions!$P$9, 0),0,FW38)</f>
        <v>0</v>
      </c>
      <c r="FX120" s="35">
        <f ca="1">IF(FX2&gt;EOMONTH(Assumptions!$P$9, 0),0,FX38)</f>
        <v>0</v>
      </c>
      <c r="FY120" s="35">
        <f ca="1">IF(FY2&gt;EOMONTH(Assumptions!$P$9, 0),0,FY38)</f>
        <v>0</v>
      </c>
      <c r="FZ120" s="35">
        <f ca="1">IF(FZ2&gt;EOMONTH(Assumptions!$P$9, 0),0,FZ38)</f>
        <v>0</v>
      </c>
      <c r="GA120" s="35">
        <f ca="1">IF(GA2&gt;EOMONTH(Assumptions!$P$9, 0),0,GA38)</f>
        <v>0</v>
      </c>
      <c r="GB120" s="35">
        <f ca="1">IF(GB2&gt;EOMONTH(Assumptions!$P$9, 0),0,GB38)</f>
        <v>0</v>
      </c>
      <c r="GC120" s="35">
        <f ca="1">IF(GC2&gt;EOMONTH(Assumptions!$P$9, 0),0,GC38)</f>
        <v>0</v>
      </c>
      <c r="GD120" s="35">
        <f ca="1">IF(GD2&gt;EOMONTH(Assumptions!$P$9, 0),0,GD38)</f>
        <v>0</v>
      </c>
      <c r="GE120" s="35">
        <f ca="1">IF(GE2&gt;EOMONTH(Assumptions!$P$9, 0),0,GE38)</f>
        <v>0</v>
      </c>
    </row>
    <row r="121" spans="1:187" x14ac:dyDescent="0.45">
      <c r="D121" s="20" t="s">
        <v>119</v>
      </c>
      <c r="E121" s="22"/>
      <c r="F121" s="22"/>
      <c r="G121" s="22"/>
      <c r="H121" s="36">
        <f ca="1">IF(H2&gt;EOMONTH(Assumptions!$P$9, 0),0,H45)</f>
        <v>125</v>
      </c>
      <c r="I121" s="36">
        <f ca="1">IF(I2&gt;EOMONTH(Assumptions!$P$9, 0),0,I45)</f>
        <v>124.76714140908804</v>
      </c>
      <c r="J121" s="36">
        <f ca="1">IF(J2&gt;EOMONTH(Assumptions!$P$9, 0),0,J45)</f>
        <v>124.50154842334129</v>
      </c>
      <c r="K121" s="36">
        <f ca="1">IF(K2&gt;EOMONTH(Assumptions!$P$9, 0),0,K45)</f>
        <v>124.25306849304607</v>
      </c>
      <c r="L121" s="36">
        <f ca="1">IF(L2&gt;EOMONTH(Assumptions!$P$9, 0),0,L45)</f>
        <v>124.00508447847676</v>
      </c>
      <c r="M121" s="36">
        <f ca="1">IF(M2&gt;EOMONTH(Assumptions!$P$9, 0),0,M45)</f>
        <v>123.75759538988571</v>
      </c>
      <c r="N121" s="36">
        <f ca="1">IF(N2&gt;EOMONTH(Assumptions!$P$9, 0),0,N45)</f>
        <v>123.51060023950077</v>
      </c>
      <c r="O121" s="36">
        <f ca="1">IF(O2&gt;EOMONTH(Assumptions!$P$9, 0),0,O45)</f>
        <v>123.26409804152107</v>
      </c>
      <c r="P121" s="36">
        <f ca="1">IF(P2&gt;EOMONTH(Assumptions!$P$9, 0),0,P45)</f>
        <v>123.01808781211322</v>
      </c>
      <c r="Q121" s="36">
        <f ca="1">IF(Q2&gt;EOMONTH(Assumptions!$P$9, 0),0,Q45)</f>
        <v>122.77256856940737</v>
      </c>
      <c r="R121" s="36">
        <f ca="1">IF(R2&gt;EOMONTH(Assumptions!$P$9, 0),0,R45)</f>
        <v>122.52753933349329</v>
      </c>
      <c r="S121" s="36">
        <f ca="1">IF(S2&gt;EOMONTH(Assumptions!$P$9, 0),0,S45)</f>
        <v>122.28299912641644</v>
      </c>
      <c r="T121" s="36">
        <f ca="1">IF(T2&gt;EOMONTH(Assumptions!$P$9, 0),0,T45)</f>
        <v>122.03894697217414</v>
      </c>
      <c r="U121" s="36">
        <f ca="1">IF(U2&gt;EOMONTH(Assumptions!$P$9, 0),0,U45)</f>
        <v>121.80349289545239</v>
      </c>
      <c r="V121" s="36">
        <f ca="1">IF(V2&gt;EOMONTH(Assumptions!$P$9, 0),0,V45)</f>
        <v>121.55230292791776</v>
      </c>
      <c r="W121" s="36">
        <f ca="1">IF(W2&gt;EOMONTH(Assumptions!$P$9, 0),0,W45)</f>
        <v>121.30970909562215</v>
      </c>
      <c r="X121" s="36">
        <f ca="1">IF(X2&gt;EOMONTH(Assumptions!$P$9, 0),0,X45)</f>
        <v>121.06759943159041</v>
      </c>
      <c r="Y121" s="36">
        <f ca="1">IF(Y2&gt;EOMONTH(Assumptions!$P$9, 0),0,Y45)</f>
        <v>120.82597296952036</v>
      </c>
      <c r="Z121" s="36">
        <f ca="1">IF(Z2&gt;EOMONTH(Assumptions!$P$9, 0),0,Z45)</f>
        <v>120.58482874503868</v>
      </c>
      <c r="AA121" s="36">
        <f ca="1">IF(AA2&gt;EOMONTH(Assumptions!$P$9, 0),0,AA45)</f>
        <v>120.34416579569654</v>
      </c>
      <c r="AB121" s="36">
        <f ca="1">IF(AB2&gt;EOMONTH(Assumptions!$P$9, 0),0,AB45)</f>
        <v>120.10398316096598</v>
      </c>
      <c r="AC121" s="36">
        <f ca="1">IF(AC2&gt;EOMONTH(Assumptions!$P$9, 0),0,AC45)</f>
        <v>119.86427988223616</v>
      </c>
      <c r="AD121" s="36">
        <f ca="1">IF(AD2&gt;EOMONTH(Assumptions!$P$9, 0),0,AD45)</f>
        <v>119.62505500280936</v>
      </c>
      <c r="AE121" s="36">
        <f ca="1">IF(AE2&gt;EOMONTH(Assumptions!$P$9, 0),0,AE45)</f>
        <v>119.38630756789726</v>
      </c>
      <c r="AF121" s="36">
        <f ca="1">IF(AF2&gt;EOMONTH(Assumptions!$P$9, 0),0,AF45)</f>
        <v>119.14803662461708</v>
      </c>
      <c r="AG121" s="36">
        <f ca="1">IF(AG2&gt;EOMONTH(Assumptions!$P$9, 0),0,AG45)</f>
        <v>118.92607947327035</v>
      </c>
      <c r="AH121" s="36">
        <f ca="1">IF(AH2&gt;EOMONTH(Assumptions!$P$9, 0),0,AH45)</f>
        <v>118.67292041092642</v>
      </c>
      <c r="AI121" s="36">
        <f ca="1">IF(AI2&gt;EOMONTH(Assumptions!$P$9, 0),0,AI45)</f>
        <v>118.43607324424404</v>
      </c>
      <c r="AJ121" s="36">
        <f ca="1">IF(AJ2&gt;EOMONTH(Assumptions!$P$9, 0),0,AJ45)</f>
        <v>118.19969877664226</v>
      </c>
      <c r="AK121" s="36">
        <f ca="1">IF(AK2&gt;EOMONTH(Assumptions!$P$9, 0),0,AK45)</f>
        <v>117.96379606470914</v>
      </c>
      <c r="AL121" s="36">
        <f ca="1">IF(AL2&gt;EOMONTH(Assumptions!$P$9, 0),0,AL45)</f>
        <v>117.72836416691581</v>
      </c>
      <c r="AM121" s="36">
        <f ca="1">IF(AM2&gt;EOMONTH(Assumptions!$P$9, 0),0,AM45)</f>
        <v>117.49340214361233</v>
      </c>
      <c r="AN121" s="36">
        <f ca="1">IF(AN2&gt;EOMONTH(Assumptions!$P$9, 0),0,AN45)</f>
        <v>117.25890905702418</v>
      </c>
      <c r="AO121" s="36">
        <f ca="1">IF(AO2&gt;EOMONTH(Assumptions!$P$9, 0),0,AO45)</f>
        <v>117.02488397124849</v>
      </c>
      <c r="AP121" s="36">
        <f ca="1">IF(AP2&gt;EOMONTH(Assumptions!$P$9, 0),0,AP45)</f>
        <v>116.79132595225012</v>
      </c>
      <c r="AQ121" s="36">
        <f ca="1">IF(AQ2&gt;EOMONTH(Assumptions!$P$9, 0),0,AQ45)</f>
        <v>116.55823406785829</v>
      </c>
      <c r="AR121" s="36">
        <f ca="1">IF(AR2&gt;EOMONTH(Assumptions!$P$9, 0),0,AR45)</f>
        <v>116.32560738776246</v>
      </c>
      <c r="AS121" s="36">
        <f ca="1">IF(AS2&gt;EOMONTH(Assumptions!$P$9, 0),0,AS45)</f>
        <v>116.10890805157609</v>
      </c>
      <c r="AT121" s="36">
        <f ca="1">IF(AT2&gt;EOMONTH(Assumptions!$P$9, 0),0,AT45)</f>
        <v>115.86174592849673</v>
      </c>
      <c r="AU121" s="36">
        <f ca="1">IF(AU2&gt;EOMONTH(Assumptions!$P$9, 0),0,AU45)</f>
        <v>115.63050929797468</v>
      </c>
      <c r="AV121" s="36">
        <f ca="1">IF(AV2&gt;EOMONTH(Assumptions!$P$9, 0),0,AV45)</f>
        <v>115.3997341690368</v>
      </c>
      <c r="AW121" s="36">
        <f ca="1">IF(AW2&gt;EOMONTH(Assumptions!$P$9, 0),0,AW45)</f>
        <v>115.16941962061922</v>
      </c>
      <c r="AX121" s="36">
        <f ca="1">IF(AX2&gt;EOMONTH(Assumptions!$P$9, 0),0,AX45)</f>
        <v>114.93956473349638</v>
      </c>
      <c r="AY121" s="36">
        <f ca="1">IF(AY2&gt;EOMONTH(Assumptions!$P$9, 0),0,AY45)</f>
        <v>114.71016859027712</v>
      </c>
      <c r="AZ121" s="36">
        <f ca="1">IF(AZ2&gt;EOMONTH(Assumptions!$P$9, 0),0,AZ45)</f>
        <v>114.48123027540133</v>
      </c>
      <c r="BA121" s="36">
        <f ca="1">IF(BA2&gt;EOMONTH(Assumptions!$P$9, 0),0,BA45)</f>
        <v>114.25274887513622</v>
      </c>
      <c r="BB121" s="36">
        <f ca="1">IF(BB2&gt;EOMONTH(Assumptions!$P$9, 0),0,BB45)</f>
        <v>114.02472347757252</v>
      </c>
      <c r="BC121" s="36">
        <f ca="1">IF(BC2&gt;EOMONTH(Assumptions!$P$9, 0),0,BC45)</f>
        <v>113.79715317262095</v>
      </c>
      <c r="BD121" s="36">
        <f ca="1">IF(BD2&gt;EOMONTH(Assumptions!$P$9, 0),0,BD45)</f>
        <v>113.57003705200874</v>
      </c>
      <c r="BE121" s="36">
        <f ca="1">IF(BE2&gt;EOMONTH(Assumptions!$P$9, 0),0,BE45)</f>
        <v>113.35847098162671</v>
      </c>
      <c r="BF121" s="36">
        <f ca="1">IF(BF2&gt;EOMONTH(Assumptions!$P$9, 0),0,BF45)</f>
        <v>113.11716373977062</v>
      </c>
      <c r="BG121" s="36">
        <f ca="1">IF(BG2&gt;EOMONTH(Assumptions!$P$9, 0),0,BG45)</f>
        <v>112.89140474064816</v>
      </c>
      <c r="BH121" s="36">
        <f ca="1">IF(BH2&gt;EOMONTH(Assumptions!$P$9, 0),0,BH45)</f>
        <v>112.6660963108646</v>
      </c>
      <c r="BI121" s="36">
        <f ca="1">IF(BI2&gt;EOMONTH(Assumptions!$P$9, 0),0,BI45)</f>
        <v>112.44123755117458</v>
      </c>
      <c r="BJ121" s="36">
        <f ca="1">IF(BJ2&gt;EOMONTH(Assumptions!$P$9, 0),0,BJ45)</f>
        <v>112.21682756412753</v>
      </c>
      <c r="BK121" s="36">
        <f ca="1">IF(BK2&gt;EOMONTH(Assumptions!$P$9, 0),0,BK45)</f>
        <v>111.99286545406387</v>
      </c>
      <c r="BL121" s="36">
        <f ca="1">IF(BL2&gt;EOMONTH(Assumptions!$P$9, 0),0,BL45)</f>
        <v>111.7693503271117</v>
      </c>
      <c r="BM121" s="36">
        <f ca="1">IF(BM2&gt;EOMONTH(Assumptions!$P$9, 0),0,BM45)</f>
        <v>111.54628129118304</v>
      </c>
      <c r="BN121" s="36">
        <f ca="1">IF(BN2&gt;EOMONTH(Assumptions!$P$9, 0),0,BN45)</f>
        <v>111.32365745597033</v>
      </c>
      <c r="BO121" s="36">
        <f ca="1">IF(BO2&gt;EOMONTH(Assumptions!$P$9, 0),0,BO45)</f>
        <v>111.10147793294296</v>
      </c>
      <c r="BP121" s="36">
        <f ca="1">IF(BP2&gt;EOMONTH(Assumptions!$P$9, 0),0,BP45)</f>
        <v>110.87974183534357</v>
      </c>
      <c r="BQ121" s="36">
        <f ca="1">IF(BQ2&gt;EOMONTH(Assumptions!$P$9, 0),0,BQ45)</f>
        <v>110.66581760960487</v>
      </c>
      <c r="BR121" s="36">
        <f ca="1">IF(BR2&gt;EOMONTH(Assumptions!$P$9, 0),0,BR45)</f>
        <v>110.43759637824486</v>
      </c>
      <c r="BS121" s="36">
        <f ca="1">IF(BS2&gt;EOMONTH(Assumptions!$P$9, 0),0,BS45)</f>
        <v>110.21718525406567</v>
      </c>
      <c r="BT121" s="36">
        <f ca="1">IF(BT2&gt;EOMONTH(Assumptions!$P$9, 0),0,BT45)</f>
        <v>109.99721402594776</v>
      </c>
      <c r="BU121" s="36">
        <f ca="1">IF(BU2&gt;EOMONTH(Assumptions!$P$9, 0),0,BU45)</f>
        <v>109.77768181594746</v>
      </c>
      <c r="BV121" s="36">
        <f ca="1">IF(BV2&gt;EOMONTH(Assumptions!$P$9, 0),0,BV45)</f>
        <v>109.55858774787335</v>
      </c>
      <c r="BW121" s="36">
        <f ca="1">IF(BW2&gt;EOMONTH(Assumptions!$P$9, 0),0,BW45)</f>
        <v>109.33993094728271</v>
      </c>
      <c r="BX121" s="36">
        <f ca="1">IF(BX2&gt;EOMONTH(Assumptions!$P$9, 0),0,BX45)</f>
        <v>109.1217105414779</v>
      </c>
      <c r="BY121" s="36">
        <f ca="1">IF(BY2&gt;EOMONTH(Assumptions!$P$9, 0),0,BY45)</f>
        <v>108.90392565950327</v>
      </c>
      <c r="BZ121" s="36">
        <f ca="1">IF(BZ2&gt;EOMONTH(Assumptions!$P$9, 0),0,BZ45)</f>
        <v>108.68657543214115</v>
      </c>
      <c r="CA121" s="36">
        <f ca="1">IF(CA2&gt;EOMONTH(Assumptions!$P$9, 0),0,CA45)</f>
        <v>108.46965899190882</v>
      </c>
      <c r="CB121" s="36">
        <f ca="1">IF(CB2&gt;EOMONTH(Assumptions!$P$9, 0),0,CB45)</f>
        <v>108.25317547305482</v>
      </c>
      <c r="CC121" s="36">
        <f ca="1">IF(CC2&gt;EOMONTH(Assumptions!$P$9, 0),0,CC45)</f>
        <v>108.05151401783561</v>
      </c>
      <c r="CD121" s="36">
        <f ca="1">IF(CD2&gt;EOMONTH(Assumptions!$P$9, 0),0,CD45)</f>
        <v>107.82150374511197</v>
      </c>
      <c r="CE121" s="36">
        <f ca="1">IF(CE2&gt;EOMONTH(Assumptions!$P$9, 0),0,CE45)</f>
        <v>107.60631381314572</v>
      </c>
      <c r="CF121" s="36">
        <f ca="1">IF(CF2&gt;EOMONTH(Assumptions!$P$9, 0),0,CF45)</f>
        <v>107.39155335679625</v>
      </c>
      <c r="CG121" s="36">
        <f ca="1">IF(CG2&gt;EOMONTH(Assumptions!$P$9, 0),0,CG45)</f>
        <v>107.17722151891699</v>
      </c>
      <c r="CH121" s="36">
        <f ca="1">IF(CH2&gt;EOMONTH(Assumptions!$P$9, 0),0,CH45)</f>
        <v>106.96331744407206</v>
      </c>
      <c r="CI121" s="36">
        <f ca="1">IF(CI2&gt;EOMONTH(Assumptions!$P$9, 0),0,CI45)</f>
        <v>106.74984027853291</v>
      </c>
      <c r="CJ121" s="36">
        <f ca="1">IF(CJ2&gt;EOMONTH(Assumptions!$P$9, 0),0,CJ45)</f>
        <v>106.53678917027486</v>
      </c>
      <c r="CK121" s="36">
        <f ca="1">IF(CK2&gt;EOMONTH(Assumptions!$P$9, 0),0,CK45)</f>
        <v>106.32416326897371</v>
      </c>
      <c r="CL121" s="36">
        <f ca="1">IF(CL2&gt;EOMONTH(Assumptions!$P$9, 0),0,CL45)</f>
        <v>106.11196172600222</v>
      </c>
      <c r="CM121" s="36">
        <f ca="1">IF(CM2&gt;EOMONTH(Assumptions!$P$9, 0),0,CM45)</f>
        <v>105.90018369442697</v>
      </c>
      <c r="CN121" s="36">
        <f ca="1">IF(CN2&gt;EOMONTH(Assumptions!$P$9, 0),0,CN45)</f>
        <v>105.68882832900481</v>
      </c>
      <c r="CO121" s="36">
        <f ca="1">IF(CO2&gt;EOMONTH(Assumptions!$P$9, 0),0,CO45)</f>
        <v>105.4919439158862</v>
      </c>
      <c r="CP121" s="36">
        <f ca="1">IF(CP2&gt;EOMONTH(Assumptions!$P$9, 0),0,CP45)</f>
        <v>105.26738222407839</v>
      </c>
      <c r="CQ121" s="36">
        <f ca="1">IF(CQ2&gt;EOMONTH(Assumptions!$P$9, 0),0,CQ45)</f>
        <v>105.05728980250896</v>
      </c>
      <c r="CR121" s="36">
        <f ca="1">IF(CR2&gt;EOMONTH(Assumptions!$P$9, 0),0,CR45)</f>
        <v>104.84761668295576</v>
      </c>
      <c r="CS121" s="36">
        <f ca="1">IF(CS2&gt;EOMONTH(Assumptions!$P$9, 0),0,CS45)</f>
        <v>104.63836202857657</v>
      </c>
      <c r="CT121" s="36">
        <f ca="1">IF(CT2&gt;EOMONTH(Assumptions!$P$9, 0),0,CT45)</f>
        <v>104.42952500419949</v>
      </c>
      <c r="CU121" s="36">
        <f ca="1">IF(CU2&gt;EOMONTH(Assumptions!$P$9, 0),0,CU45)</f>
        <v>104.22110477631952</v>
      </c>
      <c r="CV121" s="36">
        <f ca="1">IF(CV2&gt;EOMONTH(Assumptions!$P$9, 0),0,CV45)</f>
        <v>104.01310051309497</v>
      </c>
      <c r="CW121" s="36">
        <f ca="1">IF(CW2&gt;EOMONTH(Assumptions!$P$9, 0),0,CW45)</f>
        <v>103.80551138434456</v>
      </c>
      <c r="CX121" s="36">
        <f ca="1">IF(CX2&gt;EOMONTH(Assumptions!$P$9, 0),0,CX45)</f>
        <v>103.59833656154366</v>
      </c>
      <c r="CY121" s="36">
        <f ca="1">IF(CY2&gt;EOMONTH(Assumptions!$P$9, 0),0,CY45)</f>
        <v>103.39157521782141</v>
      </c>
      <c r="CZ121" s="36">
        <f ca="1">IF(CZ2&gt;EOMONTH(Assumptions!$P$9, 0),0,CZ45)</f>
        <v>103.1852265279571</v>
      </c>
      <c r="DA121" s="36">
        <f ca="1">IF(DA2&gt;EOMONTH(Assumptions!$P$9, 0),0,DA45)</f>
        <v>102.99300599633922</v>
      </c>
      <c r="DB121" s="36">
        <f ca="1">IF(DB2&gt;EOMONTH(Assumptions!$P$9, 0),0,DB45)</f>
        <v>102.77376381715111</v>
      </c>
      <c r="DC121" s="36">
        <f ca="1">IF(DC2&gt;EOMONTH(Assumptions!$P$9, 0),0,DC45)</f>
        <v>102.5686481539898</v>
      </c>
      <c r="DD121" s="36">
        <f ca="1">IF(DD2&gt;EOMONTH(Assumptions!$P$9, 0),0,DD45)</f>
        <v>102.36394186024063</v>
      </c>
      <c r="DE121" s="36">
        <f ca="1">IF(DE2&gt;EOMONTH(Assumptions!$P$9, 0),0,DE45)</f>
        <v>102.15964411888493</v>
      </c>
      <c r="DF121" s="36">
        <f ca="1">IF(DF2&gt;EOMONTH(Assumptions!$P$9, 0),0,DF45)</f>
        <v>101.95575411453468</v>
      </c>
      <c r="DG121" s="36">
        <f ca="1">IF(DG2&gt;EOMONTH(Assumptions!$P$9, 0),0,DG45)</f>
        <v>101.75227103342931</v>
      </c>
      <c r="DH121" s="36">
        <f ca="1">IF(DH2&gt;EOMONTH(Assumptions!$P$9, 0),0,DH45)</f>
        <v>101.54919406343217</v>
      </c>
      <c r="DI121" s="36">
        <f ca="1">IF(DI2&gt;EOMONTH(Assumptions!$P$9, 0),0,DI45)</f>
        <v>101.34652239402757</v>
      </c>
      <c r="DJ121" s="36">
        <f ca="1">IF(DJ2&gt;EOMONTH(Assumptions!$P$9, 0),0,DJ45)</f>
        <v>101.14425521631743</v>
      </c>
      <c r="DK121" s="36">
        <f ca="1">IF(DK2&gt;EOMONTH(Assumptions!$P$9, 0),0,DK45)</f>
        <v>100.94239172301809</v>
      </c>
      <c r="DL121" s="36">
        <f ca="1">IF(DL2&gt;EOMONTH(Assumptions!$P$9, 0),0,DL45)</f>
        <v>100.74093110845705</v>
      </c>
      <c r="DM121" s="36">
        <f ca="1">IF(DM2&gt;EOMONTH(Assumptions!$P$9, 0),0,DM45)</f>
        <v>100.54656805050935</v>
      </c>
      <c r="DN121" s="36">
        <f ca="1">IF(DN2&gt;EOMONTH(Assumptions!$P$9, 0),0,DN45)</f>
        <v>100.33921530089644</v>
      </c>
      <c r="DO121" s="36">
        <f ca="1">IF(DO2&gt;EOMONTH(Assumptions!$P$9, 0),0,DO45)</f>
        <v>100.1389585045788</v>
      </c>
      <c r="DP121" s="36">
        <f ca="1">IF(DP2&gt;EOMONTH(Assumptions!$P$9, 0),0,DP45)</f>
        <v>99.939101380357002</v>
      </c>
      <c r="DQ121" s="36">
        <f ca="1">IF(DQ2&gt;EOMONTH(Assumptions!$P$9, 0),0,DQ45)</f>
        <v>99.73964313056625</v>
      </c>
      <c r="DR121" s="36">
        <f ca="1">IF(DR2&gt;EOMONTH(Assumptions!$P$9, 0),0,DR45)</f>
        <v>99.540582959133801</v>
      </c>
      <c r="DS121" s="36">
        <f ca="1">IF(DS2&gt;EOMONTH(Assumptions!$P$9, 0),0,DS45)</f>
        <v>99.341920071575757</v>
      </c>
      <c r="DT121" s="36">
        <f ca="1">IF(DT2&gt;EOMONTH(Assumptions!$P$9, 0),0,DT45)</f>
        <v>99.143653674993743</v>
      </c>
      <c r="DU121" s="36">
        <f ca="1">IF(DU2&gt;EOMONTH(Assumptions!$P$9, 0),0,DU45)</f>
        <v>98.945782978071918</v>
      </c>
      <c r="DV121" s="36">
        <f ca="1">IF(DV2&gt;EOMONTH(Assumptions!$P$9, 0),0,DV45)</f>
        <v>98.748307191073692</v>
      </c>
      <c r="DW121" s="36">
        <f ca="1">IF(DW2&gt;EOMONTH(Assumptions!$P$9, 0),0,DW45)</f>
        <v>98.551225525838674</v>
      </c>
      <c r="DX121" s="36">
        <f ca="1">IF(DX2&gt;EOMONTH(Assumptions!$P$9, 0),0,DX45)</f>
        <v>98.354537195779542</v>
      </c>
      <c r="DY121" s="36">
        <f ca="1">IF(DY2&gt;EOMONTH(Assumptions!$P$9, 0),0,DY45)</f>
        <v>98.171315604249855</v>
      </c>
      <c r="DZ121" s="36">
        <f ca="1">IF(DZ2&gt;EOMONTH(Assumptions!$P$9, 0),0,DZ45)</f>
        <v>97.962337402685321</v>
      </c>
      <c r="EA121" s="36">
        <f ca="1">IF(EA2&gt;EOMONTH(Assumptions!$P$9, 0),0,EA45)</f>
        <v>97.766824374312307</v>
      </c>
      <c r="EB121" s="36">
        <f ca="1">IF(EB2&gt;EOMONTH(Assumptions!$P$9, 0),0,EB45)</f>
        <v>97.571701550432991</v>
      </c>
      <c r="EC121" s="36">
        <f ca="1">IF(EC2&gt;EOMONTH(Assumptions!$P$9, 0),0,EC45)</f>
        <v>97.376968152277968</v>
      </c>
      <c r="ED121" s="36">
        <f ca="1">IF(ED2&gt;EOMONTH(Assumptions!$P$9, 0),0,ED45)</f>
        <v>97.18262340263226</v>
      </c>
      <c r="EE121" s="36">
        <f ca="1">IF(EE2&gt;EOMONTH(Assumptions!$P$9, 0),0,EE45)</f>
        <v>96.988666525831974</v>
      </c>
      <c r="EF121" s="36">
        <f ca="1">IF(EF2&gt;EOMONTH(Assumptions!$P$9, 0),0,EF45)</f>
        <v>96.795096747761278</v>
      </c>
      <c r="EG121" s="36">
        <f ca="1">IF(EG2&gt;EOMONTH(Assumptions!$P$9, 0),0,EG45)</f>
        <v>96.601913295849357</v>
      </c>
      <c r="EH121" s="36">
        <f ca="1">IF(EH2&gt;EOMONTH(Assumptions!$P$9, 0),0,EH45)</f>
        <v>96.409115399067247</v>
      </c>
      <c r="EI121" s="36">
        <f ca="1">IF(EI2&gt;EOMONTH(Assumptions!$P$9, 0),0,EI45)</f>
        <v>96.216702287924804</v>
      </c>
      <c r="EJ121" s="36">
        <f ca="1">IF(EJ2&gt;EOMONTH(Assumptions!$P$9, 0),0,EJ45)</f>
        <v>96.024673194467752</v>
      </c>
      <c r="EK121" s="36">
        <f ca="1">IF(EK2&gt;EOMONTH(Assumptions!$P$9, 0),0,EK45)</f>
        <v>95.845791833724959</v>
      </c>
      <c r="EL121" s="36">
        <f ca="1">IF(EL2&gt;EOMONTH(Assumptions!$P$9, 0),0,EL45)</f>
        <v>95.641763996452383</v>
      </c>
      <c r="EM121" s="36">
        <f ca="1">IF(EM2&gt;EOMONTH(Assumptions!$P$9, 0),0,EM45)</f>
        <v>0</v>
      </c>
      <c r="EN121" s="36">
        <f ca="1">IF(EN2&gt;EOMONTH(Assumptions!$P$9, 0),0,EN45)</f>
        <v>0</v>
      </c>
      <c r="EO121" s="36">
        <f ca="1">IF(EO2&gt;EOMONTH(Assumptions!$P$9, 0),0,EO45)</f>
        <v>0</v>
      </c>
      <c r="EP121" s="36">
        <f ca="1">IF(EP2&gt;EOMONTH(Assumptions!$P$9, 0),0,EP45)</f>
        <v>0</v>
      </c>
      <c r="EQ121" s="36">
        <f ca="1">IF(EQ2&gt;EOMONTH(Assumptions!$P$9, 0),0,EQ45)</f>
        <v>0</v>
      </c>
      <c r="ER121" s="36">
        <f ca="1">IF(ER2&gt;EOMONTH(Assumptions!$P$9, 0),0,ER45)</f>
        <v>0</v>
      </c>
      <c r="ES121" s="36">
        <f ca="1">IF(ES2&gt;EOMONTH(Assumptions!$P$9, 0),0,ES45)</f>
        <v>0</v>
      </c>
      <c r="ET121" s="36">
        <f ca="1">IF(ET2&gt;EOMONTH(Assumptions!$P$9, 0),0,ET45)</f>
        <v>0</v>
      </c>
      <c r="EU121" s="36">
        <f ca="1">IF(EU2&gt;EOMONTH(Assumptions!$P$9, 0),0,EU45)</f>
        <v>0</v>
      </c>
      <c r="EV121" s="36">
        <f ca="1">IF(EV2&gt;EOMONTH(Assumptions!$P$9, 0),0,EV45)</f>
        <v>0</v>
      </c>
      <c r="EW121" s="36">
        <f ca="1">IF(EW2&gt;EOMONTH(Assumptions!$P$9, 0),0,EW45)</f>
        <v>0</v>
      </c>
      <c r="EX121" s="36">
        <f ca="1">IF(EX2&gt;EOMONTH(Assumptions!$P$9, 0),0,EX45)</f>
        <v>0</v>
      </c>
      <c r="EY121" s="36">
        <f ca="1">IF(EY2&gt;EOMONTH(Assumptions!$P$9, 0),0,EY45)</f>
        <v>0</v>
      </c>
      <c r="EZ121" s="36">
        <f ca="1">IF(EZ2&gt;EOMONTH(Assumptions!$P$9, 0),0,EZ45)</f>
        <v>0</v>
      </c>
      <c r="FA121" s="36">
        <f ca="1">IF(FA2&gt;EOMONTH(Assumptions!$P$9, 0),0,FA45)</f>
        <v>0</v>
      </c>
      <c r="FB121" s="36">
        <f ca="1">IF(FB2&gt;EOMONTH(Assumptions!$P$9, 0),0,FB45)</f>
        <v>0</v>
      </c>
      <c r="FC121" s="36">
        <f ca="1">IF(FC2&gt;EOMONTH(Assumptions!$P$9, 0),0,FC45)</f>
        <v>0</v>
      </c>
      <c r="FD121" s="36">
        <f ca="1">IF(FD2&gt;EOMONTH(Assumptions!$P$9, 0),0,FD45)</f>
        <v>0</v>
      </c>
      <c r="FE121" s="36">
        <f ca="1">IF(FE2&gt;EOMONTH(Assumptions!$P$9, 0),0,FE45)</f>
        <v>0</v>
      </c>
      <c r="FF121" s="36">
        <f ca="1">IF(FF2&gt;EOMONTH(Assumptions!$P$9, 0),0,FF45)</f>
        <v>0</v>
      </c>
      <c r="FG121" s="36">
        <f ca="1">IF(FG2&gt;EOMONTH(Assumptions!$P$9, 0),0,FG45)</f>
        <v>0</v>
      </c>
      <c r="FH121" s="36">
        <f ca="1">IF(FH2&gt;EOMONTH(Assumptions!$P$9, 0),0,FH45)</f>
        <v>0</v>
      </c>
      <c r="FI121" s="36">
        <f ca="1">IF(FI2&gt;EOMONTH(Assumptions!$P$9, 0),0,FI45)</f>
        <v>0</v>
      </c>
      <c r="FJ121" s="36">
        <f ca="1">IF(FJ2&gt;EOMONTH(Assumptions!$P$9, 0),0,FJ45)</f>
        <v>0</v>
      </c>
      <c r="FK121" s="36">
        <f ca="1">IF(FK2&gt;EOMONTH(Assumptions!$P$9, 0),0,FK45)</f>
        <v>0</v>
      </c>
      <c r="FL121" s="36">
        <f ca="1">IF(FL2&gt;EOMONTH(Assumptions!$P$9, 0),0,FL45)</f>
        <v>0</v>
      </c>
      <c r="FM121" s="36">
        <f ca="1">IF(FM2&gt;EOMONTH(Assumptions!$P$9, 0),0,FM45)</f>
        <v>0</v>
      </c>
      <c r="FN121" s="36">
        <f ca="1">IF(FN2&gt;EOMONTH(Assumptions!$P$9, 0),0,FN45)</f>
        <v>0</v>
      </c>
      <c r="FO121" s="36">
        <f ca="1">IF(FO2&gt;EOMONTH(Assumptions!$P$9, 0),0,FO45)</f>
        <v>0</v>
      </c>
      <c r="FP121" s="36">
        <f ca="1">IF(FP2&gt;EOMONTH(Assumptions!$P$9, 0),0,FP45)</f>
        <v>0</v>
      </c>
      <c r="FQ121" s="36">
        <f ca="1">IF(FQ2&gt;EOMONTH(Assumptions!$P$9, 0),0,FQ45)</f>
        <v>0</v>
      </c>
      <c r="FR121" s="36">
        <f ca="1">IF(FR2&gt;EOMONTH(Assumptions!$P$9, 0),0,FR45)</f>
        <v>0</v>
      </c>
      <c r="FS121" s="36">
        <f ca="1">IF(FS2&gt;EOMONTH(Assumptions!$P$9, 0),0,FS45)</f>
        <v>0</v>
      </c>
      <c r="FT121" s="36">
        <f ca="1">IF(FT2&gt;EOMONTH(Assumptions!$P$9, 0),0,FT45)</f>
        <v>0</v>
      </c>
      <c r="FU121" s="36">
        <f ca="1">IF(FU2&gt;EOMONTH(Assumptions!$P$9, 0),0,FU45)</f>
        <v>0</v>
      </c>
      <c r="FV121" s="36">
        <f ca="1">IF(FV2&gt;EOMONTH(Assumptions!$P$9, 0),0,FV45)</f>
        <v>0</v>
      </c>
      <c r="FW121" s="36">
        <f ca="1">IF(FW2&gt;EOMONTH(Assumptions!$P$9, 0),0,FW45)</f>
        <v>0</v>
      </c>
      <c r="FX121" s="36">
        <f ca="1">IF(FX2&gt;EOMONTH(Assumptions!$P$9, 0),0,FX45)</f>
        <v>0</v>
      </c>
      <c r="FY121" s="36">
        <f ca="1">IF(FY2&gt;EOMONTH(Assumptions!$P$9, 0),0,FY45)</f>
        <v>0</v>
      </c>
      <c r="FZ121" s="36">
        <f ca="1">IF(FZ2&gt;EOMONTH(Assumptions!$P$9, 0),0,FZ45)</f>
        <v>0</v>
      </c>
      <c r="GA121" s="36">
        <f ca="1">IF(GA2&gt;EOMONTH(Assumptions!$P$9, 0),0,GA45)</f>
        <v>0</v>
      </c>
      <c r="GB121" s="36">
        <f ca="1">IF(GB2&gt;EOMONTH(Assumptions!$P$9, 0),0,GB45)</f>
        <v>0</v>
      </c>
      <c r="GC121" s="36">
        <f ca="1">IF(GC2&gt;EOMONTH(Assumptions!$P$9, 0),0,GC45)</f>
        <v>0</v>
      </c>
      <c r="GD121" s="36">
        <f ca="1">IF(GD2&gt;EOMONTH(Assumptions!$P$9, 0),0,GD45)</f>
        <v>0</v>
      </c>
      <c r="GE121" s="36">
        <f ca="1">IF(GE2&gt;EOMONTH(Assumptions!$P$9, 0),0,GE45)</f>
        <v>0</v>
      </c>
    </row>
    <row r="122" spans="1:187" x14ac:dyDescent="0.45">
      <c r="D122" s="2" t="s">
        <v>115</v>
      </c>
      <c r="H122" s="35">
        <f ca="1">H119+H120-H121</f>
        <v>450</v>
      </c>
      <c r="I122" s="35">
        <f t="shared" ref="I122:BT122" ca="1" si="165">I119+I120-I121</f>
        <v>449.16170907271692</v>
      </c>
      <c r="J122" s="35">
        <f t="shared" ca="1" si="165"/>
        <v>448.20557432402859</v>
      </c>
      <c r="K122" s="35">
        <f t="shared" ca="1" si="165"/>
        <v>447.31104657496587</v>
      </c>
      <c r="L122" s="35">
        <f t="shared" ca="1" si="165"/>
        <v>446.41830412251636</v>
      </c>
      <c r="M122" s="35">
        <f t="shared" ca="1" si="165"/>
        <v>445.52734340358853</v>
      </c>
      <c r="N122" s="35">
        <f t="shared" ca="1" si="165"/>
        <v>444.63816086220282</v>
      </c>
      <c r="O122" s="35">
        <f t="shared" ca="1" si="165"/>
        <v>443.7507529494759</v>
      </c>
      <c r="P122" s="35">
        <f t="shared" ca="1" si="165"/>
        <v>442.86511612360766</v>
      </c>
      <c r="Q122" s="35">
        <f t="shared" ca="1" si="165"/>
        <v>441.98124684986652</v>
      </c>
      <c r="R122" s="35">
        <f t="shared" ca="1" si="165"/>
        <v>441.09914160057582</v>
      </c>
      <c r="S122" s="35">
        <f t="shared" ca="1" si="165"/>
        <v>440.21879685509924</v>
      </c>
      <c r="T122" s="35">
        <f t="shared" ca="1" si="165"/>
        <v>439.34020909982689</v>
      </c>
      <c r="U122" s="35">
        <f t="shared" ca="1" si="165"/>
        <v>438.49257442362858</v>
      </c>
      <c r="V122" s="35">
        <f t="shared" ca="1" si="165"/>
        <v>437.58829054050392</v>
      </c>
      <c r="W122" s="35">
        <f t="shared" ca="1" si="165"/>
        <v>436.71495274423972</v>
      </c>
      <c r="X122" s="35">
        <f t="shared" ca="1" si="165"/>
        <v>435.8433579537255</v>
      </c>
      <c r="Y122" s="35">
        <f t="shared" ca="1" si="165"/>
        <v>434.97350269027328</v>
      </c>
      <c r="Z122" s="35">
        <f t="shared" ca="1" si="165"/>
        <v>434.10538348213919</v>
      </c>
      <c r="AA122" s="35">
        <f t="shared" ca="1" si="165"/>
        <v>433.2389968645075</v>
      </c>
      <c r="AB122" s="35">
        <f t="shared" ca="1" si="165"/>
        <v>432.37433937947753</v>
      </c>
      <c r="AC122" s="35">
        <f t="shared" ca="1" si="165"/>
        <v>431.51140757605026</v>
      </c>
      <c r="AD122" s="35">
        <f t="shared" ca="1" si="165"/>
        <v>430.65019801011368</v>
      </c>
      <c r="AE122" s="35">
        <f t="shared" ca="1" si="165"/>
        <v>429.79070724443022</v>
      </c>
      <c r="AF122" s="35">
        <f t="shared" ca="1" si="165"/>
        <v>428.93293184862142</v>
      </c>
      <c r="AG122" s="35">
        <f t="shared" ca="1" si="165"/>
        <v>428.13388610377325</v>
      </c>
      <c r="AH122" s="35">
        <f t="shared" ca="1" si="165"/>
        <v>427.22251347933513</v>
      </c>
      <c r="AI122" s="35">
        <f t="shared" ca="1" si="165"/>
        <v>426.36986367927858</v>
      </c>
      <c r="AJ122" s="35">
        <f t="shared" ca="1" si="165"/>
        <v>425.51891559591212</v>
      </c>
      <c r="AK122" s="35">
        <f t="shared" ca="1" si="165"/>
        <v>424.66966583295294</v>
      </c>
      <c r="AL122" s="35">
        <f t="shared" ca="1" si="165"/>
        <v>423.82211100089688</v>
      </c>
      <c r="AM122" s="35">
        <f t="shared" ca="1" si="165"/>
        <v>422.97624771700441</v>
      </c>
      <c r="AN122" s="35">
        <f t="shared" ca="1" si="165"/>
        <v>422.13207260528702</v>
      </c>
      <c r="AO122" s="35">
        <f t="shared" ca="1" si="165"/>
        <v>421.28958229649453</v>
      </c>
      <c r="AP122" s="35">
        <f t="shared" ca="1" si="165"/>
        <v>420.44877342810042</v>
      </c>
      <c r="AQ122" s="35">
        <f t="shared" ca="1" si="165"/>
        <v>419.60964264428992</v>
      </c>
      <c r="AR122" s="35">
        <f t="shared" ca="1" si="165"/>
        <v>418.77218659594485</v>
      </c>
      <c r="AS122" s="35">
        <f t="shared" ca="1" si="165"/>
        <v>417.99206898567388</v>
      </c>
      <c r="AT122" s="35">
        <f t="shared" ca="1" si="165"/>
        <v>417.10228534258829</v>
      </c>
      <c r="AU122" s="35">
        <f t="shared" ca="1" si="165"/>
        <v>416.26983347270885</v>
      </c>
      <c r="AV122" s="35">
        <f t="shared" ca="1" si="165"/>
        <v>415.43904300853251</v>
      </c>
      <c r="AW122" s="35">
        <f t="shared" ca="1" si="165"/>
        <v>414.60991063422921</v>
      </c>
      <c r="AX122" s="35">
        <f t="shared" ca="1" si="165"/>
        <v>413.78243304058697</v>
      </c>
      <c r="AY122" s="35">
        <f t="shared" ca="1" si="165"/>
        <v>412.95660692499757</v>
      </c>
      <c r="AZ122" s="35">
        <f t="shared" ca="1" si="165"/>
        <v>412.13242899144473</v>
      </c>
      <c r="BA122" s="35">
        <f t="shared" ca="1" si="165"/>
        <v>411.30989595049044</v>
      </c>
      <c r="BB122" s="35">
        <f t="shared" ca="1" si="165"/>
        <v>410.48900451926107</v>
      </c>
      <c r="BC122" s="35">
        <f t="shared" ca="1" si="165"/>
        <v>409.66975142143542</v>
      </c>
      <c r="BD122" s="35">
        <f t="shared" ca="1" si="165"/>
        <v>408.85213338723145</v>
      </c>
      <c r="BE122" s="35">
        <f t="shared" ca="1" si="165"/>
        <v>408.09049553385614</v>
      </c>
      <c r="BF122" s="35">
        <f t="shared" ca="1" si="165"/>
        <v>407.22178946317422</v>
      </c>
      <c r="BG122" s="35">
        <f t="shared" ca="1" si="165"/>
        <v>406.40905706633333</v>
      </c>
      <c r="BH122" s="35">
        <f t="shared" ca="1" si="165"/>
        <v>405.5979467191126</v>
      </c>
      <c r="BI122" s="35">
        <f t="shared" ca="1" si="165"/>
        <v>404.7884551842285</v>
      </c>
      <c r="BJ122" s="35">
        <f t="shared" ca="1" si="165"/>
        <v>403.98057923085906</v>
      </c>
      <c r="BK122" s="35">
        <f t="shared" ca="1" si="165"/>
        <v>403.17431563462998</v>
      </c>
      <c r="BL122" s="35">
        <f t="shared" ca="1" si="165"/>
        <v>402.36966117760215</v>
      </c>
      <c r="BM122" s="35">
        <f t="shared" ca="1" si="165"/>
        <v>401.56661264825891</v>
      </c>
      <c r="BN122" s="35">
        <f t="shared" ca="1" si="165"/>
        <v>400.76516684149328</v>
      </c>
      <c r="BO122" s="35">
        <f t="shared" ca="1" si="165"/>
        <v>399.96532055859467</v>
      </c>
      <c r="BP122" s="35">
        <f t="shared" ca="1" si="165"/>
        <v>399.16707060723684</v>
      </c>
      <c r="BQ122" s="35">
        <f t="shared" ca="1" si="165"/>
        <v>398.39694339457759</v>
      </c>
      <c r="BR122" s="35">
        <f t="shared" ca="1" si="165"/>
        <v>397.57534696168153</v>
      </c>
      <c r="BS122" s="35">
        <f t="shared" ca="1" si="165"/>
        <v>396.7818669146364</v>
      </c>
      <c r="BT122" s="35">
        <f t="shared" ca="1" si="165"/>
        <v>395.98997049341193</v>
      </c>
      <c r="BU122" s="35">
        <f t="shared" ref="BU122:EF122" ca="1" si="166">BU119+BU120-BU121</f>
        <v>395.19965453741088</v>
      </c>
      <c r="BV122" s="35">
        <f t="shared" ca="1" si="166"/>
        <v>394.41091589234406</v>
      </c>
      <c r="BW122" s="35">
        <f t="shared" ca="1" si="166"/>
        <v>393.62375141021778</v>
      </c>
      <c r="BX122" s="35">
        <f t="shared" ca="1" si="166"/>
        <v>392.83815794932042</v>
      </c>
      <c r="BY122" s="35">
        <f t="shared" ca="1" si="166"/>
        <v>392.05413237421175</v>
      </c>
      <c r="BZ122" s="35">
        <f t="shared" ca="1" si="166"/>
        <v>391.27167155570817</v>
      </c>
      <c r="CA122" s="35">
        <f t="shared" ca="1" si="166"/>
        <v>390.49077237087175</v>
      </c>
      <c r="CB122" s="35">
        <f t="shared" ca="1" si="166"/>
        <v>389.7114317029974</v>
      </c>
      <c r="CC122" s="35">
        <f t="shared" ca="1" si="166"/>
        <v>388.98545046420816</v>
      </c>
      <c r="CD122" s="35">
        <f t="shared" ca="1" si="166"/>
        <v>388.15741348240311</v>
      </c>
      <c r="CE122" s="35">
        <f t="shared" ca="1" si="166"/>
        <v>387.3827297273246</v>
      </c>
      <c r="CF122" s="35">
        <f t="shared" ca="1" si="166"/>
        <v>386.6095920844665</v>
      </c>
      <c r="CG122" s="35">
        <f t="shared" ca="1" si="166"/>
        <v>385.83799746810115</v>
      </c>
      <c r="CH122" s="35">
        <f t="shared" ca="1" si="166"/>
        <v>385.06794279865943</v>
      </c>
      <c r="CI122" s="35">
        <f t="shared" ca="1" si="166"/>
        <v>384.29942500271846</v>
      </c>
      <c r="CJ122" s="35">
        <f t="shared" ca="1" si="166"/>
        <v>383.53244101298952</v>
      </c>
      <c r="CK122" s="35">
        <f t="shared" ca="1" si="166"/>
        <v>382.76698776830528</v>
      </c>
      <c r="CL122" s="35">
        <f t="shared" ca="1" si="166"/>
        <v>382.00306221360802</v>
      </c>
      <c r="CM122" s="35">
        <f t="shared" ca="1" si="166"/>
        <v>381.24066129993713</v>
      </c>
      <c r="CN122" s="35">
        <f t="shared" ca="1" si="166"/>
        <v>380.47978198441729</v>
      </c>
      <c r="CO122" s="35">
        <f t="shared" ca="1" si="166"/>
        <v>379.77099809719027</v>
      </c>
      <c r="CP122" s="35">
        <f t="shared" ca="1" si="166"/>
        <v>378.96257600668218</v>
      </c>
      <c r="CQ122" s="35">
        <f t="shared" ca="1" si="166"/>
        <v>378.20624328903227</v>
      </c>
      <c r="CR122" s="35">
        <f t="shared" ca="1" si="166"/>
        <v>377.45142005864079</v>
      </c>
      <c r="CS122" s="35">
        <f t="shared" ca="1" si="166"/>
        <v>376.69810330287561</v>
      </c>
      <c r="CT122" s="35">
        <f t="shared" ca="1" si="166"/>
        <v>375.94629001511817</v>
      </c>
      <c r="CU122" s="35">
        <f t="shared" ca="1" si="166"/>
        <v>375.1959771947503</v>
      </c>
      <c r="CV122" s="35">
        <f t="shared" ca="1" si="166"/>
        <v>374.4471618471419</v>
      </c>
      <c r="CW122" s="35">
        <f t="shared" ca="1" si="166"/>
        <v>373.69984098364046</v>
      </c>
      <c r="CX122" s="35">
        <f t="shared" ca="1" si="166"/>
        <v>372.95401162155719</v>
      </c>
      <c r="CY122" s="35">
        <f t="shared" ca="1" si="166"/>
        <v>372.20967078415708</v>
      </c>
      <c r="CZ122" s="35">
        <f t="shared" ca="1" si="166"/>
        <v>371.46681550064557</v>
      </c>
      <c r="DA122" s="35">
        <f t="shared" ca="1" si="166"/>
        <v>370.77482158682119</v>
      </c>
      <c r="DB122" s="35">
        <f t="shared" ca="1" si="166"/>
        <v>369.98554974174397</v>
      </c>
      <c r="DC122" s="35">
        <f t="shared" ca="1" si="166"/>
        <v>369.24713335436331</v>
      </c>
      <c r="DD122" s="35">
        <f t="shared" ca="1" si="166"/>
        <v>368.51019069686629</v>
      </c>
      <c r="DE122" s="35">
        <f t="shared" ca="1" si="166"/>
        <v>367.77471882798579</v>
      </c>
      <c r="DF122" s="35">
        <f t="shared" ca="1" si="166"/>
        <v>367.04071481232489</v>
      </c>
      <c r="DG122" s="35">
        <f t="shared" ca="1" si="166"/>
        <v>366.3081757203455</v>
      </c>
      <c r="DH122" s="35">
        <f t="shared" ca="1" si="166"/>
        <v>365.57709862835577</v>
      </c>
      <c r="DI122" s="35">
        <f t="shared" ca="1" si="166"/>
        <v>364.84748061849928</v>
      </c>
      <c r="DJ122" s="35">
        <f t="shared" ca="1" si="166"/>
        <v>364.11931877874275</v>
      </c>
      <c r="DK122" s="35">
        <f t="shared" ca="1" si="166"/>
        <v>363.39261020286511</v>
      </c>
      <c r="DL122" s="35">
        <f t="shared" ca="1" si="166"/>
        <v>362.66735199044535</v>
      </c>
      <c r="DM122" s="35">
        <f t="shared" ca="1" si="166"/>
        <v>361.9676449818337</v>
      </c>
      <c r="DN122" s="35">
        <f t="shared" ca="1" si="166"/>
        <v>361.22117508322719</v>
      </c>
      <c r="DO122" s="35">
        <f t="shared" ca="1" si="166"/>
        <v>360.50025061648364</v>
      </c>
      <c r="DP122" s="35">
        <f t="shared" ca="1" si="166"/>
        <v>359.7807649692852</v>
      </c>
      <c r="DQ122" s="35">
        <f t="shared" ca="1" si="166"/>
        <v>359.0627152700385</v>
      </c>
      <c r="DR122" s="35">
        <f t="shared" ca="1" si="166"/>
        <v>358.34609865288166</v>
      </c>
      <c r="DS122" s="35">
        <f t="shared" ca="1" si="166"/>
        <v>357.63091225767272</v>
      </c>
      <c r="DT122" s="35">
        <f t="shared" ca="1" si="166"/>
        <v>356.91715322997749</v>
      </c>
      <c r="DU122" s="35">
        <f t="shared" ca="1" si="166"/>
        <v>356.20481872105893</v>
      </c>
      <c r="DV122" s="35">
        <f t="shared" ca="1" si="166"/>
        <v>355.49390588786531</v>
      </c>
      <c r="DW122" s="35">
        <f t="shared" ca="1" si="166"/>
        <v>354.78441189301924</v>
      </c>
      <c r="DX122" s="35">
        <f t="shared" ca="1" si="166"/>
        <v>354.07633390480635</v>
      </c>
      <c r="DY122" s="35">
        <f t="shared" ca="1" si="166"/>
        <v>353.41673617529949</v>
      </c>
      <c r="DZ122" s="35">
        <f t="shared" ca="1" si="166"/>
        <v>352.66441464966715</v>
      </c>
      <c r="EA122" s="35">
        <f t="shared" ca="1" si="166"/>
        <v>351.96056774752429</v>
      </c>
      <c r="EB122" s="35">
        <f t="shared" ca="1" si="166"/>
        <v>351.25812558155877</v>
      </c>
      <c r="EC122" s="35">
        <f t="shared" ca="1" si="166"/>
        <v>350.5570853482007</v>
      </c>
      <c r="ED122" s="35">
        <f t="shared" ca="1" si="166"/>
        <v>349.85744424947615</v>
      </c>
      <c r="EE122" s="35">
        <f t="shared" ca="1" si="166"/>
        <v>349.15919949299507</v>
      </c>
      <c r="EF122" s="35">
        <f t="shared" ca="1" si="166"/>
        <v>348.46234829194066</v>
      </c>
      <c r="EG122" s="35">
        <f t="shared" ref="EG122:GE122" ca="1" si="167">EG119+EG120-EG121</f>
        <v>347.7668878650577</v>
      </c>
      <c r="EH122" s="35">
        <f t="shared" ca="1" si="167"/>
        <v>347.07281543664214</v>
      </c>
      <c r="EI122" s="35">
        <f t="shared" ca="1" si="167"/>
        <v>346.38012823652929</v>
      </c>
      <c r="EJ122" s="35">
        <f t="shared" ca="1" si="167"/>
        <v>345.68882350008386</v>
      </c>
      <c r="EK122" s="35">
        <f t="shared" ca="1" si="167"/>
        <v>345.04485060140985</v>
      </c>
      <c r="EL122" s="35">
        <f t="shared" ca="1" si="167"/>
        <v>344.3103503872286</v>
      </c>
      <c r="EM122" s="35">
        <f t="shared" ca="1" si="167"/>
        <v>0</v>
      </c>
      <c r="EN122" s="35">
        <f t="shared" ca="1" si="167"/>
        <v>0</v>
      </c>
      <c r="EO122" s="35">
        <f t="shared" ca="1" si="167"/>
        <v>0</v>
      </c>
      <c r="EP122" s="35">
        <f t="shared" ca="1" si="167"/>
        <v>0</v>
      </c>
      <c r="EQ122" s="35">
        <f t="shared" ca="1" si="167"/>
        <v>0</v>
      </c>
      <c r="ER122" s="35">
        <f t="shared" ca="1" si="167"/>
        <v>0</v>
      </c>
      <c r="ES122" s="35">
        <f t="shared" ca="1" si="167"/>
        <v>0</v>
      </c>
      <c r="ET122" s="35">
        <f t="shared" ca="1" si="167"/>
        <v>0</v>
      </c>
      <c r="EU122" s="35">
        <f t="shared" ca="1" si="167"/>
        <v>0</v>
      </c>
      <c r="EV122" s="35">
        <f t="shared" ca="1" si="167"/>
        <v>0</v>
      </c>
      <c r="EW122" s="35">
        <f t="shared" ca="1" si="167"/>
        <v>0</v>
      </c>
      <c r="EX122" s="35">
        <f t="shared" ca="1" si="167"/>
        <v>0</v>
      </c>
      <c r="EY122" s="35">
        <f t="shared" ca="1" si="167"/>
        <v>0</v>
      </c>
      <c r="EZ122" s="35">
        <f t="shared" ca="1" si="167"/>
        <v>0</v>
      </c>
      <c r="FA122" s="35">
        <f t="shared" ca="1" si="167"/>
        <v>0</v>
      </c>
      <c r="FB122" s="35">
        <f t="shared" ca="1" si="167"/>
        <v>0</v>
      </c>
      <c r="FC122" s="35">
        <f t="shared" ca="1" si="167"/>
        <v>0</v>
      </c>
      <c r="FD122" s="35">
        <f t="shared" ca="1" si="167"/>
        <v>0</v>
      </c>
      <c r="FE122" s="35">
        <f t="shared" ca="1" si="167"/>
        <v>0</v>
      </c>
      <c r="FF122" s="35">
        <f t="shared" ca="1" si="167"/>
        <v>0</v>
      </c>
      <c r="FG122" s="35">
        <f t="shared" ca="1" si="167"/>
        <v>0</v>
      </c>
      <c r="FH122" s="35">
        <f t="shared" ca="1" si="167"/>
        <v>0</v>
      </c>
      <c r="FI122" s="35">
        <f t="shared" ca="1" si="167"/>
        <v>0</v>
      </c>
      <c r="FJ122" s="35">
        <f t="shared" ca="1" si="167"/>
        <v>0</v>
      </c>
      <c r="FK122" s="35">
        <f t="shared" ca="1" si="167"/>
        <v>0</v>
      </c>
      <c r="FL122" s="35">
        <f t="shared" ca="1" si="167"/>
        <v>0</v>
      </c>
      <c r="FM122" s="35">
        <f t="shared" ca="1" si="167"/>
        <v>0</v>
      </c>
      <c r="FN122" s="35">
        <f t="shared" ca="1" si="167"/>
        <v>0</v>
      </c>
      <c r="FO122" s="35">
        <f t="shared" ca="1" si="167"/>
        <v>0</v>
      </c>
      <c r="FP122" s="35">
        <f t="shared" ca="1" si="167"/>
        <v>0</v>
      </c>
      <c r="FQ122" s="35">
        <f t="shared" ca="1" si="167"/>
        <v>0</v>
      </c>
      <c r="FR122" s="35">
        <f t="shared" ca="1" si="167"/>
        <v>0</v>
      </c>
      <c r="FS122" s="35">
        <f t="shared" ca="1" si="167"/>
        <v>0</v>
      </c>
      <c r="FT122" s="35">
        <f t="shared" ca="1" si="167"/>
        <v>0</v>
      </c>
      <c r="FU122" s="35">
        <f t="shared" ca="1" si="167"/>
        <v>0</v>
      </c>
      <c r="FV122" s="35">
        <f t="shared" ca="1" si="167"/>
        <v>0</v>
      </c>
      <c r="FW122" s="35">
        <f t="shared" ca="1" si="167"/>
        <v>0</v>
      </c>
      <c r="FX122" s="35">
        <f t="shared" ca="1" si="167"/>
        <v>0</v>
      </c>
      <c r="FY122" s="35">
        <f t="shared" ca="1" si="167"/>
        <v>0</v>
      </c>
      <c r="FZ122" s="35">
        <f t="shared" ca="1" si="167"/>
        <v>0</v>
      </c>
      <c r="GA122" s="35">
        <f t="shared" ca="1" si="167"/>
        <v>0</v>
      </c>
      <c r="GB122" s="35">
        <f t="shared" ca="1" si="167"/>
        <v>0</v>
      </c>
      <c r="GC122" s="35">
        <f t="shared" ca="1" si="167"/>
        <v>0</v>
      </c>
      <c r="GD122" s="35">
        <f t="shared" ca="1" si="167"/>
        <v>0</v>
      </c>
      <c r="GE122" s="35">
        <f t="shared" ca="1" si="167"/>
        <v>0</v>
      </c>
    </row>
    <row r="123" spans="1:187" x14ac:dyDescent="0.45"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35"/>
      <c r="BT123" s="35"/>
      <c r="BU123" s="35"/>
      <c r="BV123" s="35"/>
      <c r="BW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/>
      <c r="CM123" s="35"/>
      <c r="CN123" s="35"/>
      <c r="CO123" s="35"/>
      <c r="CP123" s="35"/>
      <c r="CQ123" s="35"/>
      <c r="CR123" s="35"/>
      <c r="CS123" s="35"/>
      <c r="CT123" s="35"/>
      <c r="CU123" s="35"/>
      <c r="CV123" s="35"/>
      <c r="CW123" s="35"/>
      <c r="CX123" s="35"/>
      <c r="CY123" s="35"/>
      <c r="CZ123" s="35"/>
      <c r="DA123" s="35"/>
      <c r="DB123" s="35"/>
      <c r="DC123" s="35"/>
      <c r="DD123" s="35"/>
      <c r="DE123" s="35"/>
      <c r="DF123" s="35"/>
      <c r="DG123" s="35"/>
      <c r="DH123" s="35"/>
      <c r="DI123" s="35"/>
      <c r="DJ123" s="35"/>
      <c r="DK123" s="35"/>
      <c r="DL123" s="35"/>
      <c r="DM123" s="35"/>
      <c r="DN123" s="35"/>
      <c r="DO123" s="35"/>
      <c r="DP123" s="35"/>
      <c r="DQ123" s="35"/>
      <c r="DR123" s="35"/>
      <c r="DS123" s="35"/>
      <c r="DT123" s="35"/>
      <c r="DU123" s="35"/>
      <c r="DV123" s="35"/>
      <c r="DW123" s="35"/>
      <c r="DX123" s="35"/>
      <c r="DY123" s="35"/>
      <c r="DZ123" s="35"/>
      <c r="EA123" s="35"/>
      <c r="EB123" s="35"/>
      <c r="EC123" s="35"/>
      <c r="ED123" s="35"/>
      <c r="EE123" s="35"/>
      <c r="EF123" s="35"/>
      <c r="EG123" s="35"/>
      <c r="EH123" s="35"/>
      <c r="EI123" s="35"/>
      <c r="EJ123" s="35"/>
      <c r="EK123" s="35"/>
      <c r="EL123" s="35"/>
      <c r="EM123" s="35"/>
      <c r="EN123" s="35"/>
      <c r="EO123" s="35"/>
      <c r="EP123" s="35"/>
      <c r="EQ123" s="35"/>
      <c r="ER123" s="35"/>
      <c r="ES123" s="35"/>
      <c r="ET123" s="35"/>
      <c r="EU123" s="35"/>
      <c r="EV123" s="35"/>
      <c r="EW123" s="35"/>
      <c r="EX123" s="35"/>
      <c r="EY123" s="35"/>
      <c r="EZ123" s="35"/>
      <c r="FA123" s="35"/>
      <c r="FB123" s="35"/>
      <c r="FC123" s="35"/>
      <c r="FD123" s="35"/>
      <c r="FE123" s="35"/>
      <c r="FF123" s="35"/>
      <c r="FG123" s="35"/>
      <c r="FH123" s="35"/>
      <c r="FI123" s="35"/>
      <c r="FJ123" s="35"/>
      <c r="FK123" s="35"/>
      <c r="FL123" s="35"/>
      <c r="FM123" s="35"/>
      <c r="FN123" s="35"/>
      <c r="FO123" s="35"/>
      <c r="FP123" s="35"/>
      <c r="FQ123" s="35"/>
      <c r="FR123" s="35"/>
      <c r="FS123" s="35"/>
      <c r="FT123" s="35"/>
      <c r="FU123" s="35"/>
      <c r="FV123" s="35"/>
      <c r="FW123" s="35"/>
      <c r="FX123" s="35"/>
      <c r="FY123" s="35"/>
      <c r="FZ123" s="35"/>
      <c r="GA123" s="35"/>
      <c r="GB123" s="35"/>
      <c r="GC123" s="35"/>
      <c r="GD123" s="35"/>
      <c r="GE123" s="35"/>
    </row>
    <row r="124" spans="1:187" x14ac:dyDescent="0.45">
      <c r="D124" s="1" t="s">
        <v>60</v>
      </c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/>
      <c r="CM124" s="35"/>
      <c r="CN124" s="35"/>
      <c r="CO124" s="35"/>
      <c r="CP124" s="35"/>
      <c r="CQ124" s="35"/>
      <c r="CR124" s="35"/>
      <c r="CS124" s="35"/>
      <c r="CT124" s="35"/>
      <c r="CU124" s="35"/>
      <c r="CV124" s="35"/>
      <c r="CW124" s="35"/>
      <c r="CX124" s="35"/>
      <c r="CY124" s="35"/>
      <c r="CZ124" s="35"/>
      <c r="DA124" s="35"/>
      <c r="DB124" s="35"/>
      <c r="DC124" s="35"/>
      <c r="DD124" s="35"/>
      <c r="DE124" s="35"/>
      <c r="DF124" s="35"/>
      <c r="DG124" s="35"/>
      <c r="DH124" s="35"/>
      <c r="DI124" s="35"/>
      <c r="DJ124" s="35"/>
      <c r="DK124" s="35"/>
      <c r="DL124" s="35"/>
      <c r="DM124" s="35"/>
      <c r="DN124" s="35"/>
      <c r="DO124" s="35"/>
      <c r="DP124" s="35"/>
      <c r="DQ124" s="35"/>
      <c r="DR124" s="35"/>
      <c r="DS124" s="35"/>
      <c r="DT124" s="35"/>
      <c r="DU124" s="35"/>
      <c r="DV124" s="35"/>
      <c r="DW124" s="35"/>
      <c r="DX124" s="35"/>
      <c r="DY124" s="35"/>
      <c r="DZ124" s="35"/>
      <c r="EA124" s="35"/>
      <c r="EB124" s="35"/>
      <c r="EC124" s="35"/>
      <c r="ED124" s="35"/>
      <c r="EE124" s="35"/>
      <c r="EF124" s="35"/>
      <c r="EG124" s="35"/>
      <c r="EH124" s="35"/>
      <c r="EI124" s="35"/>
      <c r="EJ124" s="35"/>
      <c r="EK124" s="35"/>
      <c r="EL124" s="35"/>
      <c r="EM124" s="35"/>
      <c r="EN124" s="35"/>
      <c r="EO124" s="35"/>
      <c r="EP124" s="35"/>
      <c r="EQ124" s="35"/>
      <c r="ER124" s="35"/>
      <c r="ES124" s="35"/>
      <c r="ET124" s="35"/>
      <c r="EU124" s="35"/>
      <c r="EV124" s="35"/>
      <c r="EW124" s="35"/>
      <c r="EX124" s="35"/>
      <c r="EY124" s="35"/>
      <c r="EZ124" s="35"/>
      <c r="FA124" s="35"/>
      <c r="FB124" s="35"/>
      <c r="FC124" s="35"/>
      <c r="FD124" s="35"/>
      <c r="FE124" s="35"/>
      <c r="FF124" s="35"/>
      <c r="FG124" s="35"/>
      <c r="FH124" s="35"/>
      <c r="FI124" s="35"/>
      <c r="FJ124" s="35"/>
      <c r="FK124" s="35"/>
      <c r="FL124" s="35"/>
      <c r="FM124" s="35"/>
      <c r="FN124" s="35"/>
      <c r="FO124" s="35"/>
      <c r="FP124" s="35"/>
      <c r="FQ124" s="35"/>
      <c r="FR124" s="35"/>
      <c r="FS124" s="35"/>
      <c r="FT124" s="35"/>
      <c r="FU124" s="35"/>
      <c r="FV124" s="35"/>
      <c r="FW124" s="35"/>
      <c r="FX124" s="35"/>
      <c r="FY124" s="35"/>
      <c r="FZ124" s="35"/>
      <c r="GA124" s="35"/>
      <c r="GB124" s="35"/>
      <c r="GC124" s="35"/>
      <c r="GD124" s="35"/>
      <c r="GE124" s="35"/>
    </row>
    <row r="125" spans="1:187" x14ac:dyDescent="0.45">
      <c r="D125" s="10" t="s">
        <v>116</v>
      </c>
      <c r="H125" s="35">
        <f ca="1">IF(H2&gt;EOMONTH(Assumptions!$P$9, 0),0,G128)</f>
        <v>100</v>
      </c>
      <c r="I125" s="35">
        <f ca="1">IF(I2&gt;EOMONTH(Assumptions!$P$9, 0),0,H128)</f>
        <v>128.15765298737517</v>
      </c>
      <c r="J125" s="35">
        <f ca="1">IF(J2&gt;EOMONTH(Assumptions!$P$9, 0),0,I128)</f>
        <v>125.79654429611216</v>
      </c>
      <c r="K125" s="35">
        <f ca="1">IF(K2&gt;EOMONTH(Assumptions!$P$9, 0),0,J128)</f>
        <v>123.47893542028746</v>
      </c>
      <c r="L125" s="35">
        <f ca="1">IF(L2&gt;EOMONTH(Assumptions!$P$9, 0),0,K128)</f>
        <v>221.20402494235086</v>
      </c>
      <c r="M125" s="35">
        <f ca="1">IF(M2&gt;EOMONTH(Assumptions!$P$9, 0),0,L128)</f>
        <v>217.12867919701955</v>
      </c>
      <c r="N125" s="35">
        <f ca="1">IF(N2&gt;EOMONTH(Assumptions!$P$9, 0),0,M128)</f>
        <v>213.12841546228151</v>
      </c>
      <c r="O125" s="35">
        <f ca="1">IF(O2&gt;EOMONTH(Assumptions!$P$9, 0),0,N128)</f>
        <v>209.20185046695752</v>
      </c>
      <c r="P125" s="35">
        <f ca="1">IF(P2&gt;EOMONTH(Assumptions!$P$9, 0),0,O128)</f>
        <v>205.34762642452367</v>
      </c>
      <c r="Q125" s="35">
        <f ca="1">IF(Q2&gt;EOMONTH(Assumptions!$P$9, 0),0,P128)</f>
        <v>261.56441056359546</v>
      </c>
      <c r="R125" s="35">
        <f ca="1">IF(R2&gt;EOMONTH(Assumptions!$P$9, 0),0,Q128)</f>
        <v>256.74548645948732</v>
      </c>
      <c r="S125" s="35">
        <f ca="1">IF(S2&gt;EOMONTH(Assumptions!$P$9, 0),0,R128)</f>
        <v>252.01534365965188</v>
      </c>
      <c r="T125" s="35">
        <f ca="1">IF(T2&gt;EOMONTH(Assumptions!$P$9, 0),0,S128)</f>
        <v>247.37234650438208</v>
      </c>
      <c r="U125" s="35">
        <f ca="1">IF(U2&gt;EOMONTH(Assumptions!$P$9, 0),0,T128)</f>
        <v>242.81488946849865</v>
      </c>
      <c r="V125" s="35">
        <f ca="1">IF(V2&gt;EOMONTH(Assumptions!$P$9, 0),0,U128)</f>
        <v>238.34139660616748</v>
      </c>
      <c r="W125" s="35">
        <f ca="1">IF(W2&gt;EOMONTH(Assumptions!$P$9, 0),0,V128)</f>
        <v>233.95032100594545</v>
      </c>
      <c r="X125" s="35">
        <f ca="1">IF(X2&gt;EOMONTH(Assumptions!$P$9, 0),0,W128)</f>
        <v>229.6401442558662</v>
      </c>
      <c r="Y125" s="35">
        <f ca="1">IF(Y2&gt;EOMONTH(Assumptions!$P$9, 0),0,X128)</f>
        <v>225.4093759183809</v>
      </c>
      <c r="Z125" s="35">
        <f ca="1">IF(Z2&gt;EOMONTH(Assumptions!$P$9, 0),0,Y128)</f>
        <v>221.25655301497233</v>
      </c>
      <c r="AA125" s="35">
        <f ca="1">IF(AA2&gt;EOMONTH(Assumptions!$P$9, 0),0,Z128)</f>
        <v>217.18023952026431</v>
      </c>
      <c r="AB125" s="35">
        <f ca="1">IF(AB2&gt;EOMONTH(Assumptions!$P$9, 0),0,AA128)</f>
        <v>213.17902586545125</v>
      </c>
      <c r="AC125" s="35">
        <f ca="1">IF(AC2&gt;EOMONTH(Assumptions!$P$9, 0),0,AB128)</f>
        <v>309.25152845087638</v>
      </c>
      <c r="AD125" s="35">
        <f ca="1">IF(AD2&gt;EOMONTH(Assumptions!$P$9, 0),0,AC128)</f>
        <v>303.55404215496503</v>
      </c>
      <c r="AE125" s="35">
        <f ca="1">IF(AE2&gt;EOMONTH(Assumptions!$P$9, 0),0,AD128)</f>
        <v>297.96152332762108</v>
      </c>
      <c r="AF125" s="35">
        <f ca="1">IF(AF2&gt;EOMONTH(Assumptions!$P$9, 0),0,AE128)</f>
        <v>292.47203810382319</v>
      </c>
      <c r="AG125" s="35">
        <f ca="1">IF(AG2&gt;EOMONTH(Assumptions!$P$9, 0),0,AF128)</f>
        <v>287.08368824705445</v>
      </c>
      <c r="AH125" s="35">
        <f ca="1">IF(AH2&gt;EOMONTH(Assumptions!$P$9, 0),0,AG128)</f>
        <v>281.79461049290165</v>
      </c>
      <c r="AI125" s="35">
        <f ca="1">IF(AI2&gt;EOMONTH(Assumptions!$P$9, 0),0,AH128)</f>
        <v>276.60297590474789</v>
      </c>
      <c r="AJ125" s="35">
        <f ca="1">IF(AJ2&gt;EOMONTH(Assumptions!$P$9, 0),0,AI128)</f>
        <v>271.50698924133536</v>
      </c>
      <c r="AK125" s="35">
        <f ca="1">IF(AK2&gt;EOMONTH(Assumptions!$P$9, 0),0,AJ128)</f>
        <v>266.50488833598001</v>
      </c>
      <c r="AL125" s="35">
        <f ca="1">IF(AL2&gt;EOMONTH(Assumptions!$P$9, 0),0,AK128)</f>
        <v>261.59494348722296</v>
      </c>
      <c r="AM125" s="35">
        <f ca="1">IF(AM2&gt;EOMONTH(Assumptions!$P$9, 0),0,AL128)</f>
        <v>256.77545686070846</v>
      </c>
      <c r="AN125" s="35">
        <f ca="1">IF(AN2&gt;EOMONTH(Assumptions!$P$9, 0),0,AM128)</f>
        <v>252.04476190208143</v>
      </c>
      <c r="AO125" s="35">
        <f ca="1">IF(AO2&gt;EOMONTH(Assumptions!$P$9, 0),0,AN128)</f>
        <v>347.40122276070105</v>
      </c>
      <c r="AP125" s="35">
        <f ca="1">IF(AP2&gt;EOMONTH(Assumptions!$P$9, 0),0,AO128)</f>
        <v>341.00088671134711</v>
      </c>
      <c r="AQ125" s="35">
        <f ca="1">IF(AQ2&gt;EOMONTH(Assumptions!$P$9, 0),0,AP128)</f>
        <v>334.71846706199642</v>
      </c>
      <c r="AR125" s="35">
        <f ca="1">IF(AR2&gt;EOMONTH(Assumptions!$P$9, 0),0,AQ128)</f>
        <v>328.5517913833761</v>
      </c>
      <c r="AS125" s="35">
        <f ca="1">IF(AS2&gt;EOMONTH(Assumptions!$P$9, 0),0,AR128)</f>
        <v>322.49872726989906</v>
      </c>
      <c r="AT125" s="35">
        <f ca="1">IF(AT2&gt;EOMONTH(Assumptions!$P$9, 0),0,AS128)</f>
        <v>316.55718160228895</v>
      </c>
      <c r="AU125" s="35">
        <f ca="1">IF(AU2&gt;EOMONTH(Assumptions!$P$9, 0),0,AT128)</f>
        <v>310.72509982378983</v>
      </c>
      <c r="AV125" s="35">
        <f ca="1">IF(AV2&gt;EOMONTH(Assumptions!$P$9, 0),0,AU128)</f>
        <v>305.0004652297107</v>
      </c>
      <c r="AW125" s="35">
        <f ca="1">IF(AW2&gt;EOMONTH(Assumptions!$P$9, 0),0,AV128)</f>
        <v>299.38129827005929</v>
      </c>
      <c r="AX125" s="35">
        <f ca="1">IF(AX2&gt;EOMONTH(Assumptions!$P$9, 0),0,AW128)</f>
        <v>293.86565586502343</v>
      </c>
      <c r="AY125" s="35">
        <f ca="1">IF(AY2&gt;EOMONTH(Assumptions!$P$9, 0),0,AX128)</f>
        <v>288.45163073306378</v>
      </c>
      <c r="AZ125" s="35">
        <f ca="1">IF(AZ2&gt;EOMONTH(Assumptions!$P$9, 0),0,AY128)</f>
        <v>283.13735073138554</v>
      </c>
      <c r="BA125" s="35">
        <f ca="1">IF(BA2&gt;EOMONTH(Assumptions!$P$9, 0),0,AZ128)</f>
        <v>377.92097820856077</v>
      </c>
      <c r="BB125" s="35">
        <f ca="1">IF(BB2&gt;EOMONTH(Assumptions!$P$9, 0),0,BA128)</f>
        <v>370.95836235645282</v>
      </c>
      <c r="BC125" s="35">
        <f ca="1">IF(BC2&gt;EOMONTH(Assumptions!$P$9, 0),0,BB128)</f>
        <v>364.12402204949672</v>
      </c>
      <c r="BD125" s="35">
        <f ca="1">IF(BD2&gt;EOMONTH(Assumptions!$P$9, 0),0,BC128)</f>
        <v>357.4155940070184</v>
      </c>
      <c r="BE125" s="35">
        <f ca="1">IF(BE2&gt;EOMONTH(Assumptions!$P$9, 0),0,BD128)</f>
        <v>350.83075848817481</v>
      </c>
      <c r="BF125" s="35">
        <f ca="1">IF(BF2&gt;EOMONTH(Assumptions!$P$9, 0),0,BE128)</f>
        <v>344.36723848979886</v>
      </c>
      <c r="BG125" s="35">
        <f ca="1">IF(BG2&gt;EOMONTH(Assumptions!$P$9, 0),0,BF128)</f>
        <v>338.02279895902342</v>
      </c>
      <c r="BH125" s="35">
        <f ca="1">IF(BH2&gt;EOMONTH(Assumptions!$P$9, 0),0,BG128)</f>
        <v>331.79524602041101</v>
      </c>
      <c r="BI125" s="35">
        <f ca="1">IF(BI2&gt;EOMONTH(Assumptions!$P$9, 0),0,BH128)</f>
        <v>325.68242621732276</v>
      </c>
      <c r="BJ125" s="35">
        <f ca="1">IF(BJ2&gt;EOMONTH(Assumptions!$P$9, 0),0,BI128)</f>
        <v>319.68222576726384</v>
      </c>
      <c r="BK125" s="35">
        <f ca="1">IF(BK2&gt;EOMONTH(Assumptions!$P$9, 0),0,BJ128)</f>
        <v>313.79256983094808</v>
      </c>
      <c r="BL125" s="35">
        <f ca="1">IF(BL2&gt;EOMONTH(Assumptions!$P$9, 0),0,BK128)</f>
        <v>308.01142179482889</v>
      </c>
      <c r="BM125" s="35">
        <f ca="1">IF(BM2&gt;EOMONTH(Assumptions!$P$9, 0),0,BL128)</f>
        <v>4302.3367825668483</v>
      </c>
      <c r="BN125" s="35">
        <f ca="1">IF(BN2&gt;EOMONTH(Assumptions!$P$9, 0),0,BM128)</f>
        <v>4223.072809380169</v>
      </c>
      <c r="BO125" s="35">
        <f ca="1">IF(BO2&gt;EOMONTH(Assumptions!$P$9, 0),0,BN128)</f>
        <v>4145.2691536355815</v>
      </c>
      <c r="BP125" s="35">
        <f ca="1">IF(BP2&gt;EOMONTH(Assumptions!$P$9, 0),0,BO128)</f>
        <v>4068.8989112183176</v>
      </c>
      <c r="BQ125" s="35">
        <f ca="1">IF(BQ2&gt;EOMONTH(Assumptions!$P$9, 0),0,BP128)</f>
        <v>3993.9356736807626</v>
      </c>
      <c r="BR125" s="35">
        <f ca="1">IF(BR2&gt;EOMONTH(Assumptions!$P$9, 0),0,BQ128)</f>
        <v>3920.3535191105475</v>
      </c>
      <c r="BS125" s="35">
        <f ca="1">IF(BS2&gt;EOMONTH(Assumptions!$P$9, 0),0,BR128)</f>
        <v>3848.1270031668819</v>
      </c>
      <c r="BT125" s="35">
        <f ca="1">IF(BT2&gt;EOMONTH(Assumptions!$P$9, 0),0,BS128)</f>
        <v>3777.2311502820271</v>
      </c>
      <c r="BU125" s="35">
        <f ca="1">IF(BU2&gt;EOMONTH(Assumptions!$P$9, 0),0,BT128)</f>
        <v>3707.6414450248717</v>
      </c>
      <c r="BV125" s="35">
        <f ca="1">IF(BV2&gt;EOMONTH(Assumptions!$P$9, 0),0,BU128)</f>
        <v>3639.3338236236159</v>
      </c>
      <c r="BW125" s="35">
        <f ca="1">IF(BW2&gt;EOMONTH(Assumptions!$P$9, 0),0,BV128)</f>
        <v>3572.2846656446409</v>
      </c>
      <c r="BX125" s="35">
        <f ca="1">IF(BX2&gt;EOMONTH(Assumptions!$P$9, 0),0,BW128)</f>
        <v>3506.470785824682</v>
      </c>
      <c r="BY125" s="35">
        <f ca="1">IF(BY2&gt;EOMONTH(Assumptions!$P$9, 0),0,BX128)</f>
        <v>3541.8694260534785</v>
      </c>
      <c r="BZ125" s="35">
        <f ca="1">IF(BZ2&gt;EOMONTH(Assumptions!$P$9, 0),0,BY128)</f>
        <v>3476.6159004915098</v>
      </c>
      <c r="CA125" s="35">
        <f ca="1">IF(CA2&gt;EOMONTH(Assumptions!$P$9, 0),0,BZ128)</f>
        <v>3412.5645713083645</v>
      </c>
      <c r="CB125" s="35">
        <f ca="1">IF(CB2&gt;EOMONTH(Assumptions!$P$9, 0),0,CA128)</f>
        <v>3349.6932898749715</v>
      </c>
      <c r="CC125" s="35">
        <f ca="1">IF(CC2&gt;EOMONTH(Assumptions!$P$9, 0),0,CB128)</f>
        <v>3287.9803156168655</v>
      </c>
      <c r="CD125" s="35">
        <f ca="1">IF(CD2&gt;EOMONTH(Assumptions!$P$9, 0),0,CC128)</f>
        <v>3227.4043084964055</v>
      </c>
      <c r="CE125" s="35">
        <f ca="1">IF(CE2&gt;EOMONTH(Assumptions!$P$9, 0),0,CD128)</f>
        <v>3167.9443216334967</v>
      </c>
      <c r="CF125" s="35">
        <f ca="1">IF(CF2&gt;EOMONTH(Assumptions!$P$9, 0),0,CE128)</f>
        <v>3109.5797940622638</v>
      </c>
      <c r="CG125" s="35">
        <f ca="1">IF(CG2&gt;EOMONTH(Assumptions!$P$9, 0),0,CF128)</f>
        <v>3052.2905436211722</v>
      </c>
      <c r="CH125" s="35">
        <f ca="1">IF(CH2&gt;EOMONTH(Assumptions!$P$9, 0),0,CG128)</f>
        <v>2996.0567599741371</v>
      </c>
      <c r="CI125" s="35">
        <f ca="1">IF(CI2&gt;EOMONTH(Assumptions!$P$9, 0),0,CH128)</f>
        <v>2940.8589977602091</v>
      </c>
      <c r="CJ125" s="35">
        <f ca="1">IF(CJ2&gt;EOMONTH(Assumptions!$P$9, 0),0,CI128)</f>
        <v>2886.6781698694654</v>
      </c>
      <c r="CK125" s="35">
        <f ca="1">IF(CK2&gt;EOMONTH(Assumptions!$P$9, 0),0,CJ128)</f>
        <v>2933.4955408427822</v>
      </c>
      <c r="CL125" s="35">
        <f ca="1">IF(CL2&gt;EOMONTH(Assumptions!$P$9, 0),0,CK128)</f>
        <v>2879.4503733805827</v>
      </c>
      <c r="CM125" s="35">
        <f ca="1">IF(CM2&gt;EOMONTH(Assumptions!$P$9, 0),0,CL128)</f>
        <v>2826.400905446591</v>
      </c>
      <c r="CN125" s="35">
        <f ca="1">IF(CN2&gt;EOMONTH(Assumptions!$P$9, 0),0,CM128)</f>
        <v>2774.3287928002947</v>
      </c>
      <c r="CO125" s="35">
        <f ca="1">IF(CO2&gt;EOMONTH(Assumptions!$P$9, 0),0,CN128)</f>
        <v>2723.2160291657478</v>
      </c>
      <c r="CP125" s="35">
        <f ca="1">IF(CP2&gt;EOMONTH(Assumptions!$P$9, 0),0,CO128)</f>
        <v>2673.044940005092</v>
      </c>
      <c r="CQ125" s="35">
        <f ca="1">IF(CQ2&gt;EOMONTH(Assumptions!$P$9, 0),0,CP128)</f>
        <v>2623.798176406789</v>
      </c>
      <c r="CR125" s="35">
        <f ca="1">IF(CR2&gt;EOMONTH(Assumptions!$P$9, 0),0,CQ128)</f>
        <v>2575.4587090864538</v>
      </c>
      <c r="CS125" s="35">
        <f ca="1">IF(CS2&gt;EOMONTH(Assumptions!$P$9, 0),0,CR128)</f>
        <v>2528.0098224982135</v>
      </c>
      <c r="CT125" s="35">
        <f ca="1">IF(CT2&gt;EOMONTH(Assumptions!$P$9, 0),0,CS128)</f>
        <v>2481.4351090545551</v>
      </c>
      <c r="CU125" s="35">
        <f ca="1">IF(CU2&gt;EOMONTH(Assumptions!$P$9, 0),0,CT128)</f>
        <v>2435.7184634526648</v>
      </c>
      <c r="CV125" s="35">
        <f ca="1">IF(CV2&gt;EOMONTH(Assumptions!$P$9, 0),0,CU128)</f>
        <v>2390.8440771052929</v>
      </c>
      <c r="CW125" s="35">
        <f ca="1">IF(CW2&gt;EOMONTH(Assumptions!$P$9, 0),0,CV128)</f>
        <v>2446.7964326742258</v>
      </c>
      <c r="CX125" s="35">
        <f ca="1">IF(CX2&gt;EOMONTH(Assumptions!$P$9, 0),0,CW128)</f>
        <v>2401.7179516918413</v>
      </c>
      <c r="CY125" s="35">
        <f ca="1">IF(CY2&gt;EOMONTH(Assumptions!$P$9, 0),0,CX128)</f>
        <v>2357.4699727571724</v>
      </c>
      <c r="CZ125" s="35">
        <f ca="1">IF(CZ2&gt;EOMONTH(Assumptions!$P$9, 0),0,CY128)</f>
        <v>2314.0371951405532</v>
      </c>
      <c r="DA125" s="35">
        <f ca="1">IF(DA2&gt;EOMONTH(Assumptions!$P$9, 0),0,CZ128)</f>
        <v>2271.4046000048538</v>
      </c>
      <c r="DB125" s="35">
        <f ca="1">IF(DB2&gt;EOMONTH(Assumptions!$P$9, 0),0,DA128)</f>
        <v>2229.5574452120413</v>
      </c>
      <c r="DC125" s="35">
        <f ca="1">IF(DC2&gt;EOMONTH(Assumptions!$P$9, 0),0,DB128)</f>
        <v>2188.4812602254228</v>
      </c>
      <c r="DD125" s="35">
        <f ca="1">IF(DD2&gt;EOMONTH(Assumptions!$P$9, 0),0,DC128)</f>
        <v>2148.1618411058053</v>
      </c>
      <c r="DE125" s="35">
        <f ca="1">IF(DE2&gt;EOMONTH(Assumptions!$P$9, 0),0,DD128)</f>
        <v>2108.5852455998456</v>
      </c>
      <c r="DF125" s="35">
        <f ca="1">IF(DF2&gt;EOMONTH(Assumptions!$P$9, 0),0,DE128)</f>
        <v>2069.7377883188888</v>
      </c>
      <c r="DG125" s="35">
        <f ca="1">IF(DG2&gt;EOMONTH(Assumptions!$P$9, 0),0,DF128)</f>
        <v>2031.6060360066283</v>
      </c>
      <c r="DH125" s="35">
        <f ca="1">IF(DH2&gt;EOMONTH(Assumptions!$P$9, 0),0,DG128)</f>
        <v>1994.1768028939543</v>
      </c>
      <c r="DI125" s="35">
        <f ca="1">IF(DI2&gt;EOMONTH(Assumptions!$P$9, 0),0,DH128)</f>
        <v>2057.4371461393798</v>
      </c>
      <c r="DJ125" s="35">
        <f ca="1">IF(DJ2&gt;EOMONTH(Assumptions!$P$9, 0),0,DI128)</f>
        <v>2019.5320143408474</v>
      </c>
      <c r="DK125" s="35">
        <f ca="1">IF(DK2&gt;EOMONTH(Assumptions!$P$9, 0),0,DJ128)</f>
        <v>1982.3252266056365</v>
      </c>
      <c r="DL125" s="35">
        <f ca="1">IF(DL2&gt;EOMONTH(Assumptions!$P$9, 0),0,DK128)</f>
        <v>1945.803917012759</v>
      </c>
      <c r="DM125" s="35">
        <f ca="1">IF(DM2&gt;EOMONTH(Assumptions!$P$9, 0),0,DL128)</f>
        <v>1909.9554566761374</v>
      </c>
      <c r="DN125" s="35">
        <f ca="1">IF(DN2&gt;EOMONTH(Assumptions!$P$9, 0),0,DM128)</f>
        <v>1874.7674493775996</v>
      </c>
      <c r="DO125" s="35">
        <f ca="1">IF(DO2&gt;EOMONTH(Assumptions!$P$9, 0),0,DN128)</f>
        <v>1840.2277272803285</v>
      </c>
      <c r="DP125" s="35">
        <f ca="1">IF(DP2&gt;EOMONTH(Assumptions!$P$9, 0),0,DO128)</f>
        <v>1806.3243467212856</v>
      </c>
      <c r="DQ125" s="35">
        <f ca="1">IF(DQ2&gt;EOMONTH(Assumptions!$P$9, 0),0,DP128)</f>
        <v>1773.045584081151</v>
      </c>
      <c r="DR125" s="35">
        <f ca="1">IF(DR2&gt;EOMONTH(Assumptions!$P$9, 0),0,DQ128)</f>
        <v>1740.3799317303553</v>
      </c>
      <c r="DS125" s="35">
        <f ca="1">IF(DS2&gt;EOMONTH(Assumptions!$P$9, 0),0,DR128)</f>
        <v>1708.3160940497989</v>
      </c>
      <c r="DT125" s="35">
        <f ca="1">IF(DT2&gt;EOMONTH(Assumptions!$P$9, 0),0,DS128)</f>
        <v>1676.8429835248833</v>
      </c>
      <c r="DU125" s="35">
        <f ca="1">IF(DU2&gt;EOMONTH(Assumptions!$P$9, 0),0,DT128)</f>
        <v>1745.9497169115034</v>
      </c>
      <c r="DV125" s="35">
        <f ca="1">IF(DV2&gt;EOMONTH(Assumptions!$P$9, 0),0,DU128)</f>
        <v>1713.7832644600526</v>
      </c>
      <c r="DW125" s="35">
        <f ca="1">IF(DW2&gt;EOMONTH(Assumptions!$P$9, 0),0,DV128)</f>
        <v>1682.2094296844084</v>
      </c>
      <c r="DX125" s="35">
        <f ca="1">IF(DX2&gt;EOMONTH(Assumptions!$P$9, 0),0,DW128)</f>
        <v>1651.2172945105244</v>
      </c>
      <c r="DY125" s="35">
        <f ca="1">IF(DY2&gt;EOMONTH(Assumptions!$P$9, 0),0,DX128)</f>
        <v>1620.7961420131651</v>
      </c>
      <c r="DZ125" s="35">
        <f ca="1">IF(DZ2&gt;EOMONTH(Assumptions!$P$9, 0),0,DY128)</f>
        <v>1590.935452710047</v>
      </c>
      <c r="EA125" s="35">
        <f ca="1">IF(EA2&gt;EOMONTH(Assumptions!$P$9, 0),0,DZ128)</f>
        <v>1561.624900924254</v>
      </c>
      <c r="EB125" s="35">
        <f ca="1">IF(EB2&gt;EOMONTH(Assumptions!$P$9, 0),0,EA128)</f>
        <v>1532.8543512136705</v>
      </c>
      <c r="EC125" s="35">
        <f ca="1">IF(EC2&gt;EOMONTH(Assumptions!$P$9, 0),0,EB128)</f>
        <v>1504.6138548661957</v>
      </c>
      <c r="ED125" s="35">
        <f ca="1">IF(ED2&gt;EOMONTH(Assumptions!$P$9, 0),0,EC128)</f>
        <v>1476.893646459529</v>
      </c>
      <c r="EE125" s="35">
        <f ca="1">IF(EE2&gt;EOMONTH(Assumptions!$P$9, 0),0,ED128)</f>
        <v>1449.6841404843358</v>
      </c>
      <c r="EF125" s="35">
        <f ca="1">IF(EF2&gt;EOMONTH(Assumptions!$P$9, 0),0,EE128)</f>
        <v>1422.9759280296266</v>
      </c>
      <c r="EG125" s="35">
        <f ca="1">IF(EG2&gt;EOMONTH(Assumptions!$P$9, 0),0,EF128)</f>
        <v>1496.7597735292022</v>
      </c>
      <c r="EH125" s="35">
        <f ca="1">IF(EH2&gt;EOMONTH(Assumptions!$P$9, 0),0,EG128)</f>
        <v>1469.1842645554168</v>
      </c>
      <c r="EI125" s="35">
        <f ca="1">IF(EI2&gt;EOMONTH(Assumptions!$P$9, 0),0,EH128)</f>
        <v>1442.1167921474259</v>
      </c>
      <c r="EJ125" s="35">
        <f ca="1">IF(EJ2&gt;EOMONTH(Assumptions!$P$9, 0),0,EI128)</f>
        <v>1415.5479965087368</v>
      </c>
      <c r="EK125" s="35">
        <f ca="1">IF(EK2&gt;EOMONTH(Assumptions!$P$9, 0),0,EJ128)</f>
        <v>1389.4686902827873</v>
      </c>
      <c r="EL125" s="35">
        <f ca="1">IF(EL2&gt;EOMONTH(Assumptions!$P$9, 0),0,EK128)</f>
        <v>1363.869855376005</v>
      </c>
      <c r="EM125" s="35">
        <f ca="1">IF(EM2&gt;EOMONTH(Assumptions!$P$9, 0),0,EL128)</f>
        <v>0</v>
      </c>
      <c r="EN125" s="35">
        <f ca="1">IF(EN2&gt;EOMONTH(Assumptions!$P$9, 0),0,EM128)</f>
        <v>0</v>
      </c>
      <c r="EO125" s="35">
        <f ca="1">IF(EO2&gt;EOMONTH(Assumptions!$P$9, 0),0,EN128)</f>
        <v>0</v>
      </c>
      <c r="EP125" s="35">
        <f ca="1">IF(EP2&gt;EOMONTH(Assumptions!$P$9, 0),0,EO128)</f>
        <v>0</v>
      </c>
      <c r="EQ125" s="35">
        <f ca="1">IF(EQ2&gt;EOMONTH(Assumptions!$P$9, 0),0,EP128)</f>
        <v>0</v>
      </c>
      <c r="ER125" s="35">
        <f ca="1">IF(ER2&gt;EOMONTH(Assumptions!$P$9, 0),0,EQ128)</f>
        <v>0</v>
      </c>
      <c r="ES125" s="35">
        <f ca="1">IF(ES2&gt;EOMONTH(Assumptions!$P$9, 0),0,ER128)</f>
        <v>0</v>
      </c>
      <c r="ET125" s="35">
        <f ca="1">IF(ET2&gt;EOMONTH(Assumptions!$P$9, 0),0,ES128)</f>
        <v>0</v>
      </c>
      <c r="EU125" s="35">
        <f ca="1">IF(EU2&gt;EOMONTH(Assumptions!$P$9, 0),0,ET128)</f>
        <v>0</v>
      </c>
      <c r="EV125" s="35">
        <f ca="1">IF(EV2&gt;EOMONTH(Assumptions!$P$9, 0),0,EU128)</f>
        <v>0</v>
      </c>
      <c r="EW125" s="35">
        <f ca="1">IF(EW2&gt;EOMONTH(Assumptions!$P$9, 0),0,EV128)</f>
        <v>0</v>
      </c>
      <c r="EX125" s="35">
        <f ca="1">IF(EX2&gt;EOMONTH(Assumptions!$P$9, 0),0,EW128)</f>
        <v>0</v>
      </c>
      <c r="EY125" s="35">
        <f ca="1">IF(EY2&gt;EOMONTH(Assumptions!$P$9, 0),0,EX128)</f>
        <v>0</v>
      </c>
      <c r="EZ125" s="35">
        <f ca="1">IF(EZ2&gt;EOMONTH(Assumptions!$P$9, 0),0,EY128)</f>
        <v>0</v>
      </c>
      <c r="FA125" s="35">
        <f ca="1">IF(FA2&gt;EOMONTH(Assumptions!$P$9, 0),0,EZ128)</f>
        <v>0</v>
      </c>
      <c r="FB125" s="35">
        <f ca="1">IF(FB2&gt;EOMONTH(Assumptions!$P$9, 0),0,FA128)</f>
        <v>0</v>
      </c>
      <c r="FC125" s="35">
        <f ca="1">IF(FC2&gt;EOMONTH(Assumptions!$P$9, 0),0,FB128)</f>
        <v>0</v>
      </c>
      <c r="FD125" s="35">
        <f ca="1">IF(FD2&gt;EOMONTH(Assumptions!$P$9, 0),0,FC128)</f>
        <v>0</v>
      </c>
      <c r="FE125" s="35">
        <f ca="1">IF(FE2&gt;EOMONTH(Assumptions!$P$9, 0),0,FD128)</f>
        <v>0</v>
      </c>
      <c r="FF125" s="35">
        <f ca="1">IF(FF2&gt;EOMONTH(Assumptions!$P$9, 0),0,FE128)</f>
        <v>0</v>
      </c>
      <c r="FG125" s="35">
        <f ca="1">IF(FG2&gt;EOMONTH(Assumptions!$P$9, 0),0,FF128)</f>
        <v>0</v>
      </c>
      <c r="FH125" s="35">
        <f ca="1">IF(FH2&gt;EOMONTH(Assumptions!$P$9, 0),0,FG128)</f>
        <v>0</v>
      </c>
      <c r="FI125" s="35">
        <f ca="1">IF(FI2&gt;EOMONTH(Assumptions!$P$9, 0),0,FH128)</f>
        <v>0</v>
      </c>
      <c r="FJ125" s="35">
        <f ca="1">IF(FJ2&gt;EOMONTH(Assumptions!$P$9, 0),0,FI128)</f>
        <v>0</v>
      </c>
      <c r="FK125" s="35">
        <f ca="1">IF(FK2&gt;EOMONTH(Assumptions!$P$9, 0),0,FJ128)</f>
        <v>0</v>
      </c>
      <c r="FL125" s="35">
        <f ca="1">IF(FL2&gt;EOMONTH(Assumptions!$P$9, 0),0,FK128)</f>
        <v>0</v>
      </c>
      <c r="FM125" s="35">
        <f ca="1">IF(FM2&gt;EOMONTH(Assumptions!$P$9, 0),0,FL128)</f>
        <v>0</v>
      </c>
      <c r="FN125" s="35">
        <f ca="1">IF(FN2&gt;EOMONTH(Assumptions!$P$9, 0),0,FM128)</f>
        <v>0</v>
      </c>
      <c r="FO125" s="35">
        <f ca="1">IF(FO2&gt;EOMONTH(Assumptions!$P$9, 0),0,FN128)</f>
        <v>0</v>
      </c>
      <c r="FP125" s="35">
        <f ca="1">IF(FP2&gt;EOMONTH(Assumptions!$P$9, 0),0,FO128)</f>
        <v>0</v>
      </c>
      <c r="FQ125" s="35">
        <f ca="1">IF(FQ2&gt;EOMONTH(Assumptions!$P$9, 0),0,FP128)</f>
        <v>0</v>
      </c>
      <c r="FR125" s="35">
        <f ca="1">IF(FR2&gt;EOMONTH(Assumptions!$P$9, 0),0,FQ128)</f>
        <v>0</v>
      </c>
      <c r="FS125" s="35">
        <f ca="1">IF(FS2&gt;EOMONTH(Assumptions!$P$9, 0),0,FR128)</f>
        <v>0</v>
      </c>
      <c r="FT125" s="35">
        <f ca="1">IF(FT2&gt;EOMONTH(Assumptions!$P$9, 0),0,FS128)</f>
        <v>0</v>
      </c>
      <c r="FU125" s="35">
        <f ca="1">IF(FU2&gt;EOMONTH(Assumptions!$P$9, 0),0,FT128)</f>
        <v>0</v>
      </c>
      <c r="FV125" s="35">
        <f ca="1">IF(FV2&gt;EOMONTH(Assumptions!$P$9, 0),0,FU128)</f>
        <v>0</v>
      </c>
      <c r="FW125" s="35">
        <f ca="1">IF(FW2&gt;EOMONTH(Assumptions!$P$9, 0),0,FV128)</f>
        <v>0</v>
      </c>
      <c r="FX125" s="35">
        <f ca="1">IF(FX2&gt;EOMONTH(Assumptions!$P$9, 0),0,FW128)</f>
        <v>0</v>
      </c>
      <c r="FY125" s="35">
        <f ca="1">IF(FY2&gt;EOMONTH(Assumptions!$P$9, 0),0,FX128)</f>
        <v>0</v>
      </c>
      <c r="FZ125" s="35">
        <f ca="1">IF(FZ2&gt;EOMONTH(Assumptions!$P$9, 0),0,FY128)</f>
        <v>0</v>
      </c>
      <c r="GA125" s="35">
        <f ca="1">IF(GA2&gt;EOMONTH(Assumptions!$P$9, 0),0,FZ128)</f>
        <v>0</v>
      </c>
      <c r="GB125" s="35">
        <f ca="1">IF(GB2&gt;EOMONTH(Assumptions!$P$9, 0),0,GA128)</f>
        <v>0</v>
      </c>
      <c r="GC125" s="35">
        <f ca="1">IF(GC2&gt;EOMONTH(Assumptions!$P$9, 0),0,GB128)</f>
        <v>0</v>
      </c>
      <c r="GD125" s="35">
        <f ca="1">IF(GD2&gt;EOMONTH(Assumptions!$P$9, 0),0,GC128)</f>
        <v>0</v>
      </c>
      <c r="GE125" s="35">
        <f ca="1">IF(GE2&gt;EOMONTH(Assumptions!$P$9, 0),0,GD128)</f>
        <v>0</v>
      </c>
    </row>
    <row r="126" spans="1:187" x14ac:dyDescent="0.45">
      <c r="D126" s="10" t="s">
        <v>164</v>
      </c>
      <c r="H126" s="35">
        <f t="shared" ref="H126:AM126" ca="1" si="168">-H72</f>
        <v>30</v>
      </c>
      <c r="I126" s="35">
        <f t="shared" ca="1" si="168"/>
        <v>0</v>
      </c>
      <c r="J126" s="35">
        <f t="shared" ca="1" si="168"/>
        <v>0</v>
      </c>
      <c r="K126" s="35">
        <f t="shared" ca="1" si="168"/>
        <v>100</v>
      </c>
      <c r="L126" s="35">
        <f t="shared" ca="1" si="168"/>
        <v>0</v>
      </c>
      <c r="M126" s="35">
        <f t="shared" ca="1" si="168"/>
        <v>0</v>
      </c>
      <c r="N126" s="35">
        <f t="shared" ca="1" si="168"/>
        <v>0</v>
      </c>
      <c r="O126" s="35">
        <f t="shared" ca="1" si="168"/>
        <v>0</v>
      </c>
      <c r="P126" s="35">
        <f t="shared" ca="1" si="168"/>
        <v>60</v>
      </c>
      <c r="Q126" s="35">
        <f t="shared" ca="1" si="168"/>
        <v>0</v>
      </c>
      <c r="R126" s="35">
        <f t="shared" ca="1" si="168"/>
        <v>0</v>
      </c>
      <c r="S126" s="35">
        <f t="shared" ca="1" si="168"/>
        <v>0</v>
      </c>
      <c r="T126" s="35">
        <f t="shared" ca="1" si="168"/>
        <v>0</v>
      </c>
      <c r="U126" s="35">
        <f t="shared" ca="1" si="168"/>
        <v>0</v>
      </c>
      <c r="V126" s="35">
        <f t="shared" ca="1" si="168"/>
        <v>0</v>
      </c>
      <c r="W126" s="35">
        <f t="shared" ca="1" si="168"/>
        <v>0</v>
      </c>
      <c r="X126" s="35">
        <f t="shared" ca="1" si="168"/>
        <v>0</v>
      </c>
      <c r="Y126" s="35">
        <f t="shared" ca="1" si="168"/>
        <v>0</v>
      </c>
      <c r="Z126" s="35">
        <f t="shared" ca="1" si="168"/>
        <v>0</v>
      </c>
      <c r="AA126" s="35">
        <f t="shared" ca="1" si="168"/>
        <v>0</v>
      </c>
      <c r="AB126" s="35">
        <f t="shared" ca="1" si="168"/>
        <v>100</v>
      </c>
      <c r="AC126" s="35">
        <f t="shared" ca="1" si="168"/>
        <v>0</v>
      </c>
      <c r="AD126" s="35">
        <f t="shared" ca="1" si="168"/>
        <v>0</v>
      </c>
      <c r="AE126" s="35">
        <f t="shared" ca="1" si="168"/>
        <v>0</v>
      </c>
      <c r="AF126" s="35">
        <f t="shared" ca="1" si="168"/>
        <v>0</v>
      </c>
      <c r="AG126" s="35">
        <f t="shared" ca="1" si="168"/>
        <v>0</v>
      </c>
      <c r="AH126" s="35">
        <f t="shared" ca="1" si="168"/>
        <v>0</v>
      </c>
      <c r="AI126" s="35">
        <f t="shared" ca="1" si="168"/>
        <v>0</v>
      </c>
      <c r="AJ126" s="35">
        <f t="shared" ca="1" si="168"/>
        <v>0</v>
      </c>
      <c r="AK126" s="35">
        <f t="shared" ca="1" si="168"/>
        <v>0</v>
      </c>
      <c r="AL126" s="35">
        <f t="shared" ca="1" si="168"/>
        <v>0</v>
      </c>
      <c r="AM126" s="35">
        <f t="shared" ca="1" si="168"/>
        <v>0</v>
      </c>
      <c r="AN126" s="35">
        <f t="shared" ref="AN126:BS126" ca="1" si="169">-AN72</f>
        <v>100</v>
      </c>
      <c r="AO126" s="35">
        <f t="shared" ca="1" si="169"/>
        <v>0</v>
      </c>
      <c r="AP126" s="35">
        <f t="shared" ca="1" si="169"/>
        <v>0</v>
      </c>
      <c r="AQ126" s="35">
        <f t="shared" ca="1" si="169"/>
        <v>0</v>
      </c>
      <c r="AR126" s="35">
        <f t="shared" ca="1" si="169"/>
        <v>0</v>
      </c>
      <c r="AS126" s="35">
        <f t="shared" ca="1" si="169"/>
        <v>0</v>
      </c>
      <c r="AT126" s="35">
        <f t="shared" ca="1" si="169"/>
        <v>0</v>
      </c>
      <c r="AU126" s="35">
        <f t="shared" ca="1" si="169"/>
        <v>0</v>
      </c>
      <c r="AV126" s="35">
        <f t="shared" ca="1" si="169"/>
        <v>0</v>
      </c>
      <c r="AW126" s="35">
        <f t="shared" ca="1" si="169"/>
        <v>0</v>
      </c>
      <c r="AX126" s="35">
        <f t="shared" ca="1" si="169"/>
        <v>0</v>
      </c>
      <c r="AY126" s="35">
        <f t="shared" ca="1" si="169"/>
        <v>0</v>
      </c>
      <c r="AZ126" s="35">
        <f t="shared" ca="1" si="169"/>
        <v>100</v>
      </c>
      <c r="BA126" s="35">
        <f t="shared" ca="1" si="169"/>
        <v>0</v>
      </c>
      <c r="BB126" s="35">
        <f t="shared" ca="1" si="169"/>
        <v>0</v>
      </c>
      <c r="BC126" s="35">
        <f t="shared" ca="1" si="169"/>
        <v>0</v>
      </c>
      <c r="BD126" s="35">
        <f t="shared" ca="1" si="169"/>
        <v>0</v>
      </c>
      <c r="BE126" s="35">
        <f t="shared" ca="1" si="169"/>
        <v>0</v>
      </c>
      <c r="BF126" s="35">
        <f t="shared" ca="1" si="169"/>
        <v>0</v>
      </c>
      <c r="BG126" s="35">
        <f t="shared" ca="1" si="169"/>
        <v>0</v>
      </c>
      <c r="BH126" s="35">
        <f t="shared" ca="1" si="169"/>
        <v>0</v>
      </c>
      <c r="BI126" s="35">
        <f t="shared" ca="1" si="169"/>
        <v>0</v>
      </c>
      <c r="BJ126" s="35">
        <f t="shared" ca="1" si="169"/>
        <v>0</v>
      </c>
      <c r="BK126" s="35">
        <f t="shared" ca="1" si="169"/>
        <v>0</v>
      </c>
      <c r="BL126" s="35">
        <f t="shared" ca="1" si="169"/>
        <v>4000</v>
      </c>
      <c r="BM126" s="35">
        <f t="shared" ca="1" si="169"/>
        <v>0</v>
      </c>
      <c r="BN126" s="35">
        <f t="shared" ca="1" si="169"/>
        <v>0</v>
      </c>
      <c r="BO126" s="35">
        <f t="shared" ca="1" si="169"/>
        <v>0</v>
      </c>
      <c r="BP126" s="35">
        <f t="shared" ca="1" si="169"/>
        <v>0</v>
      </c>
      <c r="BQ126" s="35">
        <f t="shared" ca="1" si="169"/>
        <v>0</v>
      </c>
      <c r="BR126" s="35">
        <f t="shared" ca="1" si="169"/>
        <v>0</v>
      </c>
      <c r="BS126" s="35">
        <f t="shared" ca="1" si="169"/>
        <v>0</v>
      </c>
      <c r="BT126" s="35">
        <f t="shared" ref="BT126:CY126" ca="1" si="170">-BT72</f>
        <v>0</v>
      </c>
      <c r="BU126" s="35">
        <f t="shared" ca="1" si="170"/>
        <v>0</v>
      </c>
      <c r="BV126" s="35">
        <f t="shared" ca="1" si="170"/>
        <v>0</v>
      </c>
      <c r="BW126" s="35">
        <f t="shared" ca="1" si="170"/>
        <v>0</v>
      </c>
      <c r="BX126" s="35">
        <f t="shared" ca="1" si="170"/>
        <v>100</v>
      </c>
      <c r="BY126" s="35">
        <f t="shared" ca="1" si="170"/>
        <v>0</v>
      </c>
      <c r="BZ126" s="35">
        <f t="shared" ca="1" si="170"/>
        <v>0</v>
      </c>
      <c r="CA126" s="35">
        <f t="shared" ca="1" si="170"/>
        <v>0</v>
      </c>
      <c r="CB126" s="35">
        <f t="shared" ca="1" si="170"/>
        <v>0</v>
      </c>
      <c r="CC126" s="35">
        <f t="shared" ca="1" si="170"/>
        <v>0</v>
      </c>
      <c r="CD126" s="35">
        <f t="shared" ca="1" si="170"/>
        <v>0</v>
      </c>
      <c r="CE126" s="35">
        <f t="shared" ca="1" si="170"/>
        <v>0</v>
      </c>
      <c r="CF126" s="35">
        <f t="shared" ca="1" si="170"/>
        <v>0</v>
      </c>
      <c r="CG126" s="35">
        <f t="shared" ca="1" si="170"/>
        <v>0</v>
      </c>
      <c r="CH126" s="35">
        <f t="shared" ca="1" si="170"/>
        <v>0</v>
      </c>
      <c r="CI126" s="35">
        <f t="shared" ca="1" si="170"/>
        <v>0</v>
      </c>
      <c r="CJ126" s="35">
        <f t="shared" ca="1" si="170"/>
        <v>100</v>
      </c>
      <c r="CK126" s="35">
        <f t="shared" ca="1" si="170"/>
        <v>0</v>
      </c>
      <c r="CL126" s="35">
        <f t="shared" ca="1" si="170"/>
        <v>0</v>
      </c>
      <c r="CM126" s="35">
        <f t="shared" ca="1" si="170"/>
        <v>0</v>
      </c>
      <c r="CN126" s="35">
        <f t="shared" ca="1" si="170"/>
        <v>0</v>
      </c>
      <c r="CO126" s="35">
        <f t="shared" ca="1" si="170"/>
        <v>0</v>
      </c>
      <c r="CP126" s="35">
        <f t="shared" ca="1" si="170"/>
        <v>0</v>
      </c>
      <c r="CQ126" s="35">
        <f t="shared" ca="1" si="170"/>
        <v>0</v>
      </c>
      <c r="CR126" s="35">
        <f t="shared" ca="1" si="170"/>
        <v>0</v>
      </c>
      <c r="CS126" s="35">
        <f t="shared" ca="1" si="170"/>
        <v>0</v>
      </c>
      <c r="CT126" s="35">
        <f t="shared" ca="1" si="170"/>
        <v>0</v>
      </c>
      <c r="CU126" s="35">
        <f t="shared" ca="1" si="170"/>
        <v>0</v>
      </c>
      <c r="CV126" s="35">
        <f t="shared" ca="1" si="170"/>
        <v>100</v>
      </c>
      <c r="CW126" s="35">
        <f t="shared" ca="1" si="170"/>
        <v>0</v>
      </c>
      <c r="CX126" s="35">
        <f t="shared" ca="1" si="170"/>
        <v>0</v>
      </c>
      <c r="CY126" s="35">
        <f t="shared" ca="1" si="170"/>
        <v>0</v>
      </c>
      <c r="CZ126" s="35">
        <f t="shared" ref="CZ126:EE126" ca="1" si="171">-CZ72</f>
        <v>0</v>
      </c>
      <c r="DA126" s="35">
        <f t="shared" ca="1" si="171"/>
        <v>0</v>
      </c>
      <c r="DB126" s="35">
        <f t="shared" ca="1" si="171"/>
        <v>0</v>
      </c>
      <c r="DC126" s="35">
        <f t="shared" ca="1" si="171"/>
        <v>0</v>
      </c>
      <c r="DD126" s="35">
        <f t="shared" ca="1" si="171"/>
        <v>0</v>
      </c>
      <c r="DE126" s="35">
        <f t="shared" ca="1" si="171"/>
        <v>0</v>
      </c>
      <c r="DF126" s="35">
        <f t="shared" ca="1" si="171"/>
        <v>0</v>
      </c>
      <c r="DG126" s="35">
        <f t="shared" ca="1" si="171"/>
        <v>0</v>
      </c>
      <c r="DH126" s="35">
        <f t="shared" ca="1" si="171"/>
        <v>100</v>
      </c>
      <c r="DI126" s="35">
        <f t="shared" ca="1" si="171"/>
        <v>0</v>
      </c>
      <c r="DJ126" s="35">
        <f t="shared" ca="1" si="171"/>
        <v>0</v>
      </c>
      <c r="DK126" s="35">
        <f t="shared" ca="1" si="171"/>
        <v>0</v>
      </c>
      <c r="DL126" s="35">
        <f t="shared" ca="1" si="171"/>
        <v>0</v>
      </c>
      <c r="DM126" s="35">
        <f t="shared" ca="1" si="171"/>
        <v>0</v>
      </c>
      <c r="DN126" s="35">
        <f t="shared" ca="1" si="171"/>
        <v>0</v>
      </c>
      <c r="DO126" s="35">
        <f t="shared" ca="1" si="171"/>
        <v>0</v>
      </c>
      <c r="DP126" s="35">
        <f t="shared" ca="1" si="171"/>
        <v>0</v>
      </c>
      <c r="DQ126" s="35">
        <f t="shared" ca="1" si="171"/>
        <v>0</v>
      </c>
      <c r="DR126" s="35">
        <f t="shared" ca="1" si="171"/>
        <v>0</v>
      </c>
      <c r="DS126" s="35">
        <f t="shared" ca="1" si="171"/>
        <v>0</v>
      </c>
      <c r="DT126" s="35">
        <f t="shared" ca="1" si="171"/>
        <v>100</v>
      </c>
      <c r="DU126" s="35">
        <f t="shared" ca="1" si="171"/>
        <v>0</v>
      </c>
      <c r="DV126" s="35">
        <f t="shared" ca="1" si="171"/>
        <v>0</v>
      </c>
      <c r="DW126" s="35">
        <f t="shared" ca="1" si="171"/>
        <v>0</v>
      </c>
      <c r="DX126" s="35">
        <f t="shared" ca="1" si="171"/>
        <v>0</v>
      </c>
      <c r="DY126" s="35">
        <f t="shared" ca="1" si="171"/>
        <v>0</v>
      </c>
      <c r="DZ126" s="35">
        <f t="shared" ca="1" si="171"/>
        <v>0</v>
      </c>
      <c r="EA126" s="35">
        <f t="shared" ca="1" si="171"/>
        <v>0</v>
      </c>
      <c r="EB126" s="35">
        <f t="shared" ca="1" si="171"/>
        <v>0</v>
      </c>
      <c r="EC126" s="35">
        <f t="shared" ca="1" si="171"/>
        <v>0</v>
      </c>
      <c r="ED126" s="35">
        <f t="shared" ca="1" si="171"/>
        <v>0</v>
      </c>
      <c r="EE126" s="35">
        <f t="shared" ca="1" si="171"/>
        <v>0</v>
      </c>
      <c r="EF126" s="35">
        <f t="shared" ref="EF126:FK126" ca="1" si="172">-EF72</f>
        <v>100</v>
      </c>
      <c r="EG126" s="35">
        <f t="shared" ca="1" si="172"/>
        <v>0</v>
      </c>
      <c r="EH126" s="35">
        <f t="shared" ca="1" si="172"/>
        <v>0</v>
      </c>
      <c r="EI126" s="35">
        <f t="shared" ca="1" si="172"/>
        <v>0</v>
      </c>
      <c r="EJ126" s="35">
        <f t="shared" ca="1" si="172"/>
        <v>0</v>
      </c>
      <c r="EK126" s="35">
        <f t="shared" ca="1" si="172"/>
        <v>0</v>
      </c>
      <c r="EL126" s="35">
        <f t="shared" ca="1" si="172"/>
        <v>-3206.6447231626648</v>
      </c>
      <c r="EM126" s="35">
        <f t="shared" ca="1" si="172"/>
        <v>0</v>
      </c>
      <c r="EN126" s="35">
        <f t="shared" ca="1" si="172"/>
        <v>0</v>
      </c>
      <c r="EO126" s="35">
        <f t="shared" ca="1" si="172"/>
        <v>0</v>
      </c>
      <c r="EP126" s="35">
        <f t="shared" ca="1" si="172"/>
        <v>0</v>
      </c>
      <c r="EQ126" s="35">
        <f t="shared" ca="1" si="172"/>
        <v>0</v>
      </c>
      <c r="ER126" s="35">
        <f t="shared" ca="1" si="172"/>
        <v>0</v>
      </c>
      <c r="ES126" s="35">
        <f t="shared" ca="1" si="172"/>
        <v>0</v>
      </c>
      <c r="ET126" s="35">
        <f t="shared" ca="1" si="172"/>
        <v>0</v>
      </c>
      <c r="EU126" s="35">
        <f t="shared" ca="1" si="172"/>
        <v>0</v>
      </c>
      <c r="EV126" s="35">
        <f t="shared" ca="1" si="172"/>
        <v>0</v>
      </c>
      <c r="EW126" s="35">
        <f t="shared" ca="1" si="172"/>
        <v>0</v>
      </c>
      <c r="EX126" s="35">
        <f t="shared" ca="1" si="172"/>
        <v>0</v>
      </c>
      <c r="EY126" s="35">
        <f t="shared" ca="1" si="172"/>
        <v>0</v>
      </c>
      <c r="EZ126" s="35">
        <f t="shared" ca="1" si="172"/>
        <v>0</v>
      </c>
      <c r="FA126" s="35">
        <f t="shared" ca="1" si="172"/>
        <v>0</v>
      </c>
      <c r="FB126" s="35">
        <f t="shared" ca="1" si="172"/>
        <v>0</v>
      </c>
      <c r="FC126" s="35">
        <f t="shared" ca="1" si="172"/>
        <v>0</v>
      </c>
      <c r="FD126" s="35">
        <f t="shared" ca="1" si="172"/>
        <v>0</v>
      </c>
      <c r="FE126" s="35">
        <f t="shared" ca="1" si="172"/>
        <v>0</v>
      </c>
      <c r="FF126" s="35">
        <f t="shared" ca="1" si="172"/>
        <v>0</v>
      </c>
      <c r="FG126" s="35">
        <f t="shared" ca="1" si="172"/>
        <v>0</v>
      </c>
      <c r="FH126" s="35">
        <f t="shared" ca="1" si="172"/>
        <v>0</v>
      </c>
      <c r="FI126" s="35">
        <f t="shared" ca="1" si="172"/>
        <v>0</v>
      </c>
      <c r="FJ126" s="35">
        <f t="shared" ca="1" si="172"/>
        <v>0</v>
      </c>
      <c r="FK126" s="35">
        <f t="shared" ca="1" si="172"/>
        <v>0</v>
      </c>
      <c r="FL126" s="35">
        <f t="shared" ref="FL126:GE126" ca="1" si="173">-FL72</f>
        <v>0</v>
      </c>
      <c r="FM126" s="35">
        <f t="shared" ca="1" si="173"/>
        <v>0</v>
      </c>
      <c r="FN126" s="35">
        <f t="shared" ca="1" si="173"/>
        <v>0</v>
      </c>
      <c r="FO126" s="35">
        <f t="shared" ca="1" si="173"/>
        <v>0</v>
      </c>
      <c r="FP126" s="35">
        <f t="shared" ca="1" si="173"/>
        <v>0</v>
      </c>
      <c r="FQ126" s="35">
        <f t="shared" ca="1" si="173"/>
        <v>0</v>
      </c>
      <c r="FR126" s="35">
        <f t="shared" ca="1" si="173"/>
        <v>0</v>
      </c>
      <c r="FS126" s="35">
        <f t="shared" ca="1" si="173"/>
        <v>0</v>
      </c>
      <c r="FT126" s="35">
        <f t="shared" ca="1" si="173"/>
        <v>0</v>
      </c>
      <c r="FU126" s="35">
        <f t="shared" ca="1" si="173"/>
        <v>0</v>
      </c>
      <c r="FV126" s="35">
        <f t="shared" ca="1" si="173"/>
        <v>0</v>
      </c>
      <c r="FW126" s="35">
        <f t="shared" ca="1" si="173"/>
        <v>0</v>
      </c>
      <c r="FX126" s="35">
        <f t="shared" ca="1" si="173"/>
        <v>0</v>
      </c>
      <c r="FY126" s="35">
        <f t="shared" ca="1" si="173"/>
        <v>0</v>
      </c>
      <c r="FZ126" s="35">
        <f t="shared" ca="1" si="173"/>
        <v>0</v>
      </c>
      <c r="GA126" s="35">
        <f t="shared" ca="1" si="173"/>
        <v>0</v>
      </c>
      <c r="GB126" s="35">
        <f t="shared" ca="1" si="173"/>
        <v>0</v>
      </c>
      <c r="GC126" s="35">
        <f t="shared" ca="1" si="173"/>
        <v>0</v>
      </c>
      <c r="GD126" s="35">
        <f t="shared" ca="1" si="173"/>
        <v>0</v>
      </c>
      <c r="GE126" s="35">
        <f t="shared" ca="1" si="173"/>
        <v>0</v>
      </c>
    </row>
    <row r="127" spans="1:187" x14ac:dyDescent="0.45">
      <c r="D127" s="20" t="s">
        <v>117</v>
      </c>
      <c r="E127" s="22"/>
      <c r="F127" s="22"/>
      <c r="G127" s="22"/>
      <c r="H127" s="36">
        <f ca="1">IF(H2&gt;EOMONTH(Assumptions!$P$9, 0),0,G128*((1+Assumptions!$G$8)^(1/12)-1))</f>
        <v>-1.8423470126248342</v>
      </c>
      <c r="I127" s="36">
        <f ca="1">IF(I2&gt;EOMONTH(Assumptions!$P$9, 0),0,H128*((1+Assumptions!$G$8)^(1/12)-1))</f>
        <v>-2.3611086912630079</v>
      </c>
      <c r="J127" s="36">
        <f ca="1">IF(J2&gt;EOMONTH(Assumptions!$P$9, 0),0,I128*((1+Assumptions!$G$8)^(1/12)-1))</f>
        <v>-2.3176088758246989</v>
      </c>
      <c r="K127" s="36">
        <f ca="1">IF(K2&gt;EOMONTH(Assumptions!$P$9, 0),0,J128*((1+Assumptions!$G$8)^(1/12)-1))</f>
        <v>-2.2749104779366141</v>
      </c>
      <c r="L127" s="36">
        <f ca="1">IF(L2&gt;EOMONTH(Assumptions!$P$9, 0),0,K128*((1+Assumptions!$G$8)^(1/12)-1))</f>
        <v>-4.075345745331294</v>
      </c>
      <c r="M127" s="36">
        <f ca="1">IF(M2&gt;EOMONTH(Assumptions!$P$9, 0),0,L128*((1+Assumptions!$G$8)^(1/12)-1))</f>
        <v>-4.0002637347380494</v>
      </c>
      <c r="N127" s="36">
        <f ca="1">IF(N2&gt;EOMONTH(Assumptions!$P$9, 0),0,M128*((1+Assumptions!$G$8)^(1/12)-1))</f>
        <v>-3.9265649953239885</v>
      </c>
      <c r="O127" s="36">
        <f ca="1">IF(O2&gt;EOMONTH(Assumptions!$P$9, 0),0,N128*((1+Assumptions!$G$8)^(1/12)-1))</f>
        <v>-3.8542240424338647</v>
      </c>
      <c r="P127" s="36">
        <f ca="1">IF(P2&gt;EOMONTH(Assumptions!$P$9, 0),0,O128*((1+Assumptions!$G$8)^(1/12)-1))</f>
        <v>-3.7832158609282165</v>
      </c>
      <c r="Q127" s="36">
        <f ca="1">IF(Q2&gt;EOMONTH(Assumptions!$P$9, 0),0,P128*((1+Assumptions!$G$8)^(1/12)-1))</f>
        <v>-4.8189241041081576</v>
      </c>
      <c r="R127" s="36">
        <f ca="1">IF(R2&gt;EOMONTH(Assumptions!$P$9, 0),0,Q128*((1+Assumptions!$G$8)^(1/12)-1))</f>
        <v>-4.7301427998354626</v>
      </c>
      <c r="S127" s="36">
        <f ca="1">IF(S2&gt;EOMONTH(Assumptions!$P$9, 0),0,R128*((1+Assumptions!$G$8)^(1/12)-1))</f>
        <v>-4.6429971552698062</v>
      </c>
      <c r="T127" s="36">
        <f ca="1">IF(T2&gt;EOMONTH(Assumptions!$P$9, 0),0,S128*((1+Assumptions!$G$8)^(1/12)-1))</f>
        <v>-4.557457035883437</v>
      </c>
      <c r="U127" s="36">
        <f ca="1">IF(U2&gt;EOMONTH(Assumptions!$P$9, 0),0,T128*((1+Assumptions!$G$8)^(1/12)-1))</f>
        <v>-4.4734928623311783</v>
      </c>
      <c r="V127" s="36">
        <f ca="1">IF(V2&gt;EOMONTH(Assumptions!$P$9, 0),0,U128*((1+Assumptions!$G$8)^(1/12)-1))</f>
        <v>-4.3910756002220346</v>
      </c>
      <c r="W127" s="36">
        <f ca="1">IF(W2&gt;EOMONTH(Assumptions!$P$9, 0),0,V128*((1+Assumptions!$G$8)^(1/12)-1))</f>
        <v>-4.3101767500792461</v>
      </c>
      <c r="X127" s="36">
        <f ca="1">IF(X2&gt;EOMONTH(Assumptions!$P$9, 0),0,W128*((1+Assumptions!$G$8)^(1/12)-1))</f>
        <v>-4.2307683374853111</v>
      </c>
      <c r="Y127" s="36">
        <f ca="1">IF(Y2&gt;EOMONTH(Assumptions!$P$9, 0),0,X128*((1+Assumptions!$G$8)^(1/12)-1))</f>
        <v>-4.1528229034085733</v>
      </c>
      <c r="Z127" s="36">
        <f ca="1">IF(Z2&gt;EOMONTH(Assumptions!$P$9, 0),0,Y128*((1+Assumptions!$G$8)^(1/12)-1))</f>
        <v>-4.0763134947080255</v>
      </c>
      <c r="AA127" s="36">
        <f ca="1">IF(AA2&gt;EOMONTH(Assumptions!$P$9, 0),0,Z128*((1+Assumptions!$G$8)^(1/12)-1))</f>
        <v>-4.001213654813049</v>
      </c>
      <c r="AB127" s="36">
        <f ca="1">IF(AB2&gt;EOMONTH(Assumptions!$P$9, 0),0,AA128*((1+Assumptions!$G$8)^(1/12)-1))</f>
        <v>-3.927497414574864</v>
      </c>
      <c r="AC127" s="36">
        <f ca="1">IF(AC2&gt;EOMONTH(Assumptions!$P$9, 0),0,AB128*((1+Assumptions!$G$8)^(1/12)-1))</f>
        <v>-5.6974862959113599</v>
      </c>
      <c r="AD127" s="36">
        <f ca="1">IF(AD2&gt;EOMONTH(Assumptions!$P$9, 0),0,AC128*((1+Assumptions!$G$8)^(1/12)-1))</f>
        <v>-5.5925188273439286</v>
      </c>
      <c r="AE127" s="36">
        <f ca="1">IF(AE2&gt;EOMONTH(Assumptions!$P$9, 0),0,AD128*((1+Assumptions!$G$8)^(1/12)-1))</f>
        <v>-5.4894852237978755</v>
      </c>
      <c r="AF127" s="36">
        <f ca="1">IF(AF2&gt;EOMONTH(Assumptions!$P$9, 0),0,AE128*((1+Assumptions!$G$8)^(1/12)-1))</f>
        <v>-5.3883498567687536</v>
      </c>
      <c r="AG127" s="36">
        <f ca="1">IF(AG2&gt;EOMONTH(Assumptions!$P$9, 0),0,AF128*((1+Assumptions!$G$8)^(1/12)-1))</f>
        <v>-5.2890777541528005</v>
      </c>
      <c r="AH127" s="36">
        <f ca="1">IF(AH2&gt;EOMONTH(Assumptions!$P$9, 0),0,AG128*((1+Assumptions!$G$8)^(1/12)-1))</f>
        <v>-5.1916345881537609</v>
      </c>
      <c r="AI127" s="36">
        <f ca="1">IF(AI2&gt;EOMONTH(Assumptions!$P$9, 0),0,AH128*((1+Assumptions!$G$8)^(1/12)-1))</f>
        <v>-5.0959866634125133</v>
      </c>
      <c r="AJ127" s="36">
        <f ca="1">IF(AJ2&gt;EOMONTH(Assumptions!$P$9, 0),0,AI128*((1+Assumptions!$G$8)^(1/12)-1))</f>
        <v>-5.0021009053553724</v>
      </c>
      <c r="AK127" s="36">
        <f ca="1">IF(AK2&gt;EOMONTH(Assumptions!$P$9, 0),0,AJ128*((1+Assumptions!$G$8)^(1/12)-1))</f>
        <v>-4.9099448487570783</v>
      </c>
      <c r="AL127" s="36">
        <f ca="1">IF(AL2&gt;EOMONTH(Assumptions!$P$9, 0),0,AK128*((1+Assumptions!$G$8)^(1/12)-1))</f>
        <v>-4.8194866265144753</v>
      </c>
      <c r="AM127" s="36">
        <f ca="1">IF(AM2&gt;EOMONTH(Assumptions!$P$9, 0),0,AL128*((1+Assumptions!$G$8)^(1/12)-1))</f>
        <v>-4.7306949586270326</v>
      </c>
      <c r="AN127" s="36">
        <f ca="1">IF(AN2&gt;EOMONTH(Assumptions!$P$9, 0),0,AM128*((1+Assumptions!$G$8)^(1/12)-1))</f>
        <v>-4.6435391413803737</v>
      </c>
      <c r="AO127" s="36">
        <f ca="1">IF(AO2&gt;EOMONTH(Assumptions!$P$9, 0),0,AN128*((1+Assumptions!$G$8)^(1/12)-1))</f>
        <v>-6.4003360493539212</v>
      </c>
      <c r="AP127" s="36">
        <f ca="1">IF(AP2&gt;EOMONTH(Assumptions!$P$9, 0),0,AO128*((1+Assumptions!$G$8)^(1/12)-1))</f>
        <v>-6.2824196493506985</v>
      </c>
      <c r="AQ127" s="36">
        <f ca="1">IF(AQ2&gt;EOMONTH(Assumptions!$P$9, 0),0,AP128*((1+Assumptions!$G$8)^(1/12)-1))</f>
        <v>-6.1666756786203312</v>
      </c>
      <c r="AR127" s="36">
        <f ca="1">IF(AR2&gt;EOMONTH(Assumptions!$P$9, 0),0,AQ128*((1+Assumptions!$G$8)^(1/12)-1))</f>
        <v>-6.0530641134770073</v>
      </c>
      <c r="AS127" s="36">
        <f ca="1">IF(AS2&gt;EOMONTH(Assumptions!$P$9, 0),0,AR128*((1+Assumptions!$G$8)^(1/12)-1))</f>
        <v>-5.9415456676100975</v>
      </c>
      <c r="AT127" s="36">
        <f ca="1">IF(AT2&gt;EOMONTH(Assumptions!$P$9, 0),0,AS128*((1+Assumptions!$G$8)^(1/12)-1))</f>
        <v>-5.8320817784991421</v>
      </c>
      <c r="AU127" s="36">
        <f ca="1">IF(AU2&gt;EOMONTH(Assumptions!$P$9, 0),0,AT128*((1+Assumptions!$G$8)^(1/12)-1))</f>
        <v>-5.7246345940791263</v>
      </c>
      <c r="AV127" s="36">
        <f ca="1">IF(AV2&gt;EOMONTH(Assumptions!$P$9, 0),0,AU128*((1+Assumptions!$G$8)^(1/12)-1))</f>
        <v>-5.6191669596514213</v>
      </c>
      <c r="AW127" s="36">
        <f ca="1">IF(AW2&gt;EOMONTH(Assumptions!$P$9, 0),0,AV128*((1+Assumptions!$G$8)^(1/12)-1))</f>
        <v>-5.5156424050358819</v>
      </c>
      <c r="AX127" s="36">
        <f ca="1">IF(AX2&gt;EOMONTH(Assumptions!$P$9, 0),0,AW128*((1+Assumptions!$G$8)^(1/12)-1))</f>
        <v>-5.4140251319596349</v>
      </c>
      <c r="AY127" s="36">
        <f ca="1">IF(AY2&gt;EOMONTH(Assumptions!$P$9, 0),0,AX128*((1+Assumptions!$G$8)^(1/12)-1))</f>
        <v>-5.3142800016782186</v>
      </c>
      <c r="AZ127" s="36">
        <f ca="1">IF(AZ2&gt;EOMONTH(Assumptions!$P$9, 0),0,AY128*((1+Assumptions!$G$8)^(1/12)-1))</f>
        <v>-5.2163725228247806</v>
      </c>
      <c r="BA127" s="36">
        <f ca="1">IF(BA2&gt;EOMONTH(Assumptions!$P$9, 0),0,AZ128*((1+Assumptions!$G$8)^(1/12)-1))</f>
        <v>-6.9626158521079704</v>
      </c>
      <c r="BB127" s="36">
        <f ca="1">IF(BB2&gt;EOMONTH(Assumptions!$P$9, 0),0,BA128*((1+Assumptions!$G$8)^(1/12)-1))</f>
        <v>-6.8343403069561166</v>
      </c>
      <c r="BC127" s="36">
        <f ca="1">IF(BC2&gt;EOMONTH(Assumptions!$P$9, 0),0,BB128*((1+Assumptions!$G$8)^(1/12)-1))</f>
        <v>-6.7084280424782952</v>
      </c>
      <c r="BD127" s="36">
        <f ca="1">IF(BD2&gt;EOMONTH(Assumptions!$P$9, 0),0,BC128*((1+Assumptions!$G$8)^(1/12)-1))</f>
        <v>-6.5848355188436098</v>
      </c>
      <c r="BE127" s="36">
        <f ca="1">IF(BE2&gt;EOMONTH(Assumptions!$P$9, 0),0,BD128*((1+Assumptions!$G$8)^(1/12)-1))</f>
        <v>-6.4635199983759355</v>
      </c>
      <c r="BF127" s="36">
        <f ca="1">IF(BF2&gt;EOMONTH(Assumptions!$P$9, 0),0,BE128*((1+Assumptions!$G$8)^(1/12)-1))</f>
        <v>-6.344439530775448</v>
      </c>
      <c r="BG127" s="36">
        <f ca="1">IF(BG2&gt;EOMONTH(Assumptions!$P$9, 0),0,BF128*((1+Assumptions!$G$8)^(1/12)-1))</f>
        <v>-6.2275529386124173</v>
      </c>
      <c r="BH127" s="36">
        <f ca="1">IF(BH2&gt;EOMONTH(Assumptions!$P$9, 0),0,BG128*((1+Assumptions!$G$8)^(1/12)-1))</f>
        <v>-6.1128198030882617</v>
      </c>
      <c r="BI127" s="36">
        <f ca="1">IF(BI2&gt;EOMONTH(Assumptions!$P$9, 0),0,BH128*((1+Assumptions!$G$8)^(1/12)-1))</f>
        <v>-6.0002004500589257</v>
      </c>
      <c r="BJ127" s="36">
        <f ca="1">IF(BJ2&gt;EOMONTH(Assumptions!$P$9, 0),0,BI128*((1+Assumptions!$G$8)^(1/12)-1))</f>
        <v>-5.8896559363157639</v>
      </c>
      <c r="BK127" s="36">
        <f ca="1">IF(BK2&gt;EOMONTH(Assumptions!$P$9, 0),0,BJ128*((1+Assumptions!$G$8)^(1/12)-1))</f>
        <v>-5.7811480361191689</v>
      </c>
      <c r="BL127" s="36">
        <f ca="1">IF(BL2&gt;EOMONTH(Assumptions!$P$9, 0),0,BK128*((1+Assumptions!$G$8)^(1/12)-1))</f>
        <v>-5.6746392279803075</v>
      </c>
      <c r="BM127" s="36">
        <f ca="1">IF(BM2&gt;EOMONTH(Assumptions!$P$9, 0),0,BL128*((1+Assumptions!$G$8)^(1/12)-1))</f>
        <v>-79.263973186679735</v>
      </c>
      <c r="BN127" s="36">
        <f ca="1">IF(BN2&gt;EOMONTH(Assumptions!$P$9, 0),0,BM128*((1+Assumptions!$G$8)^(1/12)-1))</f>
        <v>-77.803655744587203</v>
      </c>
      <c r="BO127" s="36">
        <f ca="1">IF(BO2&gt;EOMONTH(Assumptions!$P$9, 0),0,BN128*((1+Assumptions!$G$8)^(1/12)-1))</f>
        <v>-76.370242417263881</v>
      </c>
      <c r="BP127" s="36">
        <f ca="1">IF(BP2&gt;EOMONTH(Assumptions!$P$9, 0),0,BO128*((1+Assumptions!$G$8)^(1/12)-1))</f>
        <v>-74.963237537555088</v>
      </c>
      <c r="BQ127" s="36">
        <f ca="1">IF(BQ2&gt;EOMONTH(Assumptions!$P$9, 0),0,BP128*((1+Assumptions!$G$8)^(1/12)-1))</f>
        <v>-73.582154570215081</v>
      </c>
      <c r="BR127" s="36">
        <f ca="1">IF(BR2&gt;EOMONTH(Assumptions!$P$9, 0),0,BQ128*((1+Assumptions!$G$8)^(1/12)-1))</f>
        <v>-72.226515943665731</v>
      </c>
      <c r="BS127" s="36">
        <f ca="1">IF(BS2&gt;EOMONTH(Assumptions!$P$9, 0),0,BR128*((1+Assumptions!$G$8)^(1/12)-1))</f>
        <v>-70.895852884854605</v>
      </c>
      <c r="BT127" s="36">
        <f ca="1">IF(BT2&gt;EOMONTH(Assumptions!$P$9, 0),0,BS128*((1+Assumptions!$G$8)^(1/12)-1))</f>
        <v>-69.589705257155586</v>
      </c>
      <c r="BU127" s="36">
        <f ca="1">IF(BU2&gt;EOMONTH(Assumptions!$P$9, 0),0,BT128*((1+Assumptions!$G$8)^(1/12)-1))</f>
        <v>-68.307621401255957</v>
      </c>
      <c r="BV127" s="36">
        <f ca="1">IF(BV2&gt;EOMONTH(Assumptions!$P$9, 0),0,BU128*((1+Assumptions!$G$8)^(1/12)-1))</f>
        <v>-67.049157978974847</v>
      </c>
      <c r="BW127" s="36">
        <f ca="1">IF(BW2&gt;EOMONTH(Assumptions!$P$9, 0),0,BV128*((1+Assumptions!$G$8)^(1/12)-1))</f>
        <v>-65.813879819959084</v>
      </c>
      <c r="BX127" s="36">
        <f ca="1">IF(BX2&gt;EOMONTH(Assumptions!$P$9, 0),0,BW128*((1+Assumptions!$G$8)^(1/12)-1))</f>
        <v>-64.601359771203576</v>
      </c>
      <c r="BY127" s="36">
        <f ca="1">IF(BY2&gt;EOMONTH(Assumptions!$P$9, 0),0,BX128*((1+Assumptions!$G$8)^(1/12)-1))</f>
        <v>-65.25352556196863</v>
      </c>
      <c r="BZ127" s="36">
        <f ca="1">IF(BZ2&gt;EOMONTH(Assumptions!$P$9, 0),0,BY128*((1+Assumptions!$G$8)^(1/12)-1))</f>
        <v>-64.051329183145313</v>
      </c>
      <c r="CA127" s="36">
        <f ca="1">IF(CA2&gt;EOMONTH(Assumptions!$P$9, 0),0,BZ128*((1+Assumptions!$G$8)^(1/12)-1))</f>
        <v>-62.871281433393136</v>
      </c>
      <c r="CB127" s="36">
        <f ca="1">IF(CB2&gt;EOMONTH(Assumptions!$P$9, 0),0,CA128*((1+Assumptions!$G$8)^(1/12)-1))</f>
        <v>-61.712974258106065</v>
      </c>
      <c r="CC127" s="36">
        <f ca="1">IF(CC2&gt;EOMONTH(Assumptions!$P$9, 0),0,CB128*((1+Assumptions!$G$8)^(1/12)-1))</f>
        <v>-60.57600712045992</v>
      </c>
      <c r="CD127" s="36">
        <f ca="1">IF(CD2&gt;EOMONTH(Assumptions!$P$9, 0),0,CC128*((1+Assumptions!$G$8)^(1/12)-1))</f>
        <v>-59.459986862908714</v>
      </c>
      <c r="CE127" s="36">
        <f ca="1">IF(CE2&gt;EOMONTH(Assumptions!$P$9, 0),0,CD128*((1+Assumptions!$G$8)^(1/12)-1))</f>
        <v>-58.364527571232799</v>
      </c>
      <c r="CF127" s="36">
        <f ca="1">IF(CF2&gt;EOMONTH(Assumptions!$P$9, 0),0,CE128*((1+Assumptions!$G$8)^(1/12)-1))</f>
        <v>-57.289250441091589</v>
      </c>
      <c r="CG127" s="36">
        <f ca="1">IF(CG2&gt;EOMONTH(Assumptions!$P$9, 0),0,CF128*((1+Assumptions!$G$8)^(1/12)-1))</f>
        <v>-56.233783647034983</v>
      </c>
      <c r="CH127" s="36">
        <f ca="1">IF(CH2&gt;EOMONTH(Assumptions!$P$9, 0),0,CG128*((1+Assumptions!$G$8)^(1/12)-1))</f>
        <v>-55.197762213927916</v>
      </c>
      <c r="CI127" s="36">
        <f ca="1">IF(CI2&gt;EOMONTH(Assumptions!$P$9, 0),0,CH128*((1+Assumptions!$G$8)^(1/12)-1))</f>
        <v>-54.180827890743856</v>
      </c>
      <c r="CJ127" s="36">
        <f ca="1">IF(CJ2&gt;EOMONTH(Assumptions!$P$9, 0),0,CI128*((1+Assumptions!$G$8)^(1/12)-1))</f>
        <v>-53.18262902668333</v>
      </c>
      <c r="CK127" s="36">
        <f ca="1">IF(CK2&gt;EOMONTH(Assumptions!$P$9, 0),0,CJ128*((1+Assumptions!$G$8)^(1/12)-1))</f>
        <v>-54.045167462199721</v>
      </c>
      <c r="CL127" s="36">
        <f ca="1">IF(CL2&gt;EOMONTH(Assumptions!$P$9, 0),0,CK128*((1+Assumptions!$G$8)^(1/12)-1))</f>
        <v>-53.049467933991799</v>
      </c>
      <c r="CM127" s="36">
        <f ca="1">IF(CM2&gt;EOMONTH(Assumptions!$P$9, 0),0,CL128*((1+Assumptions!$G$8)^(1/12)-1))</f>
        <v>-52.072112646296532</v>
      </c>
      <c r="CN127" s="36">
        <f ca="1">IF(CN2&gt;EOMONTH(Assumptions!$P$9, 0),0,CM128*((1+Assumptions!$G$8)^(1/12)-1))</f>
        <v>-51.112763634546859</v>
      </c>
      <c r="CO127" s="36">
        <f ca="1">IF(CO2&gt;EOMONTH(Assumptions!$P$9, 0),0,CN128*((1+Assumptions!$G$8)^(1/12)-1))</f>
        <v>-50.171089160655789</v>
      </c>
      <c r="CP127" s="36">
        <f ca="1">IF(CP2&gt;EOMONTH(Assumptions!$P$9, 0),0,CO128*((1+Assumptions!$G$8)^(1/12)-1))</f>
        <v>-49.246763598303104</v>
      </c>
      <c r="CQ127" s="36">
        <f ca="1">IF(CQ2&gt;EOMONTH(Assumptions!$P$9, 0),0,CP128*((1+Assumptions!$G$8)^(1/12)-1))</f>
        <v>-48.339467320335359</v>
      </c>
      <c r="CR127" s="36">
        <f ca="1">IF(CR2&gt;EOMONTH(Assumptions!$P$9, 0),0,CQ128*((1+Assumptions!$G$8)^(1/12)-1))</f>
        <v>-47.448886588240406</v>
      </c>
      <c r="CS127" s="36">
        <f ca="1">IF(CS2&gt;EOMONTH(Assumptions!$P$9, 0),0,CR128*((1+Assumptions!$G$8)^(1/12)-1))</f>
        <v>-46.574713443658212</v>
      </c>
      <c r="CT127" s="36">
        <f ca="1">IF(CT2&gt;EOMONTH(Assumptions!$P$9, 0),0,CS128*((1+Assumptions!$G$8)^(1/12)-1))</f>
        <v>-45.716645601890392</v>
      </c>
      <c r="CU127" s="36">
        <f ca="1">IF(CU2&gt;EOMONTH(Assumptions!$P$9, 0),0,CT128*((1+Assumptions!$G$8)^(1/12)-1))</f>
        <v>-44.874386347371683</v>
      </c>
      <c r="CV127" s="36">
        <f ca="1">IF(CV2&gt;EOMONTH(Assumptions!$P$9, 0),0,CU128*((1+Assumptions!$G$8)^(1/12)-1))</f>
        <v>-44.047644431067148</v>
      </c>
      <c r="CW127" s="36">
        <f ca="1">IF(CW2&gt;EOMONTH(Assumptions!$P$9, 0),0,CV128*((1+Assumptions!$G$8)^(1/12)-1))</f>
        <v>-45.078480982384612</v>
      </c>
      <c r="CX127" s="36">
        <f ca="1">IF(CX2&gt;EOMONTH(Assumptions!$P$9, 0),0,CW128*((1+Assumptions!$G$8)^(1/12)-1))</f>
        <v>-44.247978934669</v>
      </c>
      <c r="CY127" s="36">
        <f ca="1">IF(CY2&gt;EOMONTH(Assumptions!$P$9, 0),0,CX128*((1+Assumptions!$G$8)^(1/12)-1))</f>
        <v>-43.432777616619262</v>
      </c>
      <c r="CZ127" s="36">
        <f ca="1">IF(CZ2&gt;EOMONTH(Assumptions!$P$9, 0),0,CY128*((1+Assumptions!$G$8)^(1/12)-1))</f>
        <v>-42.632595135699489</v>
      </c>
      <c r="DA127" s="36">
        <f ca="1">IF(DA2&gt;EOMONTH(Assumptions!$P$9, 0),0,CZ128*((1+Assumptions!$G$8)^(1/12)-1))</f>
        <v>-41.847154792812489</v>
      </c>
      <c r="DB127" s="36">
        <f ca="1">IF(DB2&gt;EOMONTH(Assumptions!$P$9, 0),0,DA128*((1+Assumptions!$G$8)^(1/12)-1))</f>
        <v>-41.076184986618621</v>
      </c>
      <c r="DC127" s="36">
        <f ca="1">IF(DC2&gt;EOMONTH(Assumptions!$P$9, 0),0,DB128*((1+Assumptions!$G$8)^(1/12)-1))</f>
        <v>-40.3194191196174</v>
      </c>
      <c r="DD127" s="36">
        <f ca="1">IF(DD2&gt;EOMONTH(Assumptions!$P$9, 0),0,DC128*((1+Assumptions!$G$8)^(1/12)-1))</f>
        <v>-39.576595505959439</v>
      </c>
      <c r="DE127" s="36">
        <f ca="1">IF(DE2&gt;EOMONTH(Assumptions!$P$9, 0),0,DD128*((1+Assumptions!$G$8)^(1/12)-1))</f>
        <v>-38.847457280956782</v>
      </c>
      <c r="DF127" s="36">
        <f ca="1">IF(DF2&gt;EOMONTH(Assumptions!$P$9, 0),0,DE128*((1+Assumptions!$G$8)^(1/12)-1))</f>
        <v>-38.13175231226036</v>
      </c>
      <c r="DG127" s="36">
        <f ca="1">IF(DG2&gt;EOMONTH(Assumptions!$P$9, 0),0,DF128*((1+Assumptions!$G$8)^(1/12)-1))</f>
        <v>-37.429233112673934</v>
      </c>
      <c r="DH127" s="36">
        <f ca="1">IF(DH2&gt;EOMONTH(Assumptions!$P$9, 0),0,DG128*((1+Assumptions!$G$8)^(1/12)-1))</f>
        <v>-36.739656754574199</v>
      </c>
      <c r="DI127" s="36">
        <f ca="1">IF(DI2&gt;EOMONTH(Assumptions!$P$9, 0),0,DH128*((1+Assumptions!$G$8)^(1/12)-1))</f>
        <v>-37.905131798532508</v>
      </c>
      <c r="DJ127" s="36">
        <f ca="1">IF(DJ2&gt;EOMONTH(Assumptions!$P$9, 0),0,DI128*((1+Assumptions!$G$8)^(1/12)-1))</f>
        <v>-37.206787735210739</v>
      </c>
      <c r="DK127" s="36">
        <f ca="1">IF(DK2&gt;EOMONTH(Assumptions!$P$9, 0),0,DJ128*((1+Assumptions!$G$8)^(1/12)-1))</f>
        <v>-36.521309592877422</v>
      </c>
      <c r="DL127" s="36">
        <f ca="1">IF(DL2&gt;EOMONTH(Assumptions!$P$9, 0),0,DK128*((1+Assumptions!$G$8)^(1/12)-1))</f>
        <v>-35.848460336621578</v>
      </c>
      <c r="DM127" s="36">
        <f ca="1">IF(DM2&gt;EOMONTH(Assumptions!$P$9, 0),0,DL128*((1+Assumptions!$G$8)^(1/12)-1))</f>
        <v>-35.188007298537826</v>
      </c>
      <c r="DN127" s="36">
        <f ca="1">IF(DN2&gt;EOMONTH(Assumptions!$P$9, 0),0,DM128*((1+Assumptions!$G$8)^(1/12)-1))</f>
        <v>-34.53972209727101</v>
      </c>
      <c r="DO127" s="36">
        <f ca="1">IF(DO2&gt;EOMONTH(Assumptions!$P$9, 0),0,DN128*((1+Assumptions!$G$8)^(1/12)-1))</f>
        <v>-33.903380559043015</v>
      </c>
      <c r="DP127" s="36">
        <f ca="1">IF(DP2&gt;EOMONTH(Assumptions!$P$9, 0),0,DO128*((1+Assumptions!$G$8)^(1/12)-1))</f>
        <v>-33.278762640134659</v>
      </c>
      <c r="DQ127" s="36">
        <f ca="1">IF(DQ2&gt;EOMONTH(Assumptions!$P$9, 0),0,DP128*((1+Assumptions!$G$8)^(1/12)-1))</f>
        <v>-32.665652350795632</v>
      </c>
      <c r="DR127" s="36">
        <f ca="1">IF(DR2&gt;EOMONTH(Assumptions!$P$9, 0),0,DQ128*((1+Assumptions!$G$8)^(1/12)-1))</f>
        <v>-32.063837680556333</v>
      </c>
      <c r="DS127" s="36">
        <f ca="1">IF(DS2&gt;EOMONTH(Assumptions!$P$9, 0),0,DR128*((1+Assumptions!$G$8)^(1/12)-1))</f>
        <v>-31.473110524915725</v>
      </c>
      <c r="DT127" s="36">
        <f ca="1">IF(DT2&gt;EOMONTH(Assumptions!$P$9, 0),0,DS128*((1+Assumptions!$G$8)^(1/12)-1))</f>
        <v>-30.893266613379829</v>
      </c>
      <c r="DU127" s="36">
        <f ca="1">IF(DU2&gt;EOMONTH(Assumptions!$P$9, 0),0,DT128*((1+Assumptions!$G$8)^(1/12)-1))</f>
        <v>-32.16645245145083</v>
      </c>
      <c r="DV127" s="36">
        <f ca="1">IF(DV2&gt;EOMONTH(Assumptions!$P$9, 0),0,DU128*((1+Assumptions!$G$8)^(1/12)-1))</f>
        <v>-31.573834775644141</v>
      </c>
      <c r="DW127" s="36">
        <f ca="1">IF(DW2&gt;EOMONTH(Assumptions!$P$9, 0),0,DV128*((1+Assumptions!$G$8)^(1/12)-1))</f>
        <v>-30.992135173883959</v>
      </c>
      <c r="DX127" s="36">
        <f ca="1">IF(DX2&gt;EOMONTH(Assumptions!$P$9, 0),0,DW128*((1+Assumptions!$G$8)^(1/12)-1))</f>
        <v>-30.421152497359259</v>
      </c>
      <c r="DY127" s="36">
        <f ca="1">IF(DY2&gt;EOMONTH(Assumptions!$P$9, 0),0,DX128*((1+Assumptions!$G$8)^(1/12)-1))</f>
        <v>-29.860689303118114</v>
      </c>
      <c r="DZ127" s="36">
        <f ca="1">IF(DZ2&gt;EOMONTH(Assumptions!$P$9, 0),0,DY128*((1+Assumptions!$G$8)^(1/12)-1))</f>
        <v>-29.310551785792935</v>
      </c>
      <c r="EA127" s="36">
        <f ca="1">IF(EA2&gt;EOMONTH(Assumptions!$P$9, 0),0,DZ128*((1+Assumptions!$G$8)^(1/12)-1))</f>
        <v>-28.77054971058352</v>
      </c>
      <c r="EB127" s="36">
        <f ca="1">IF(EB2&gt;EOMONTH(Assumptions!$P$9, 0),0,EA128*((1+Assumptions!$G$8)^(1/12)-1))</f>
        <v>-28.240496347474842</v>
      </c>
      <c r="EC127" s="36">
        <f ca="1">IF(EC2&gt;EOMONTH(Assumptions!$P$9, 0),0,EB128*((1+Assumptions!$G$8)^(1/12)-1))</f>
        <v>-27.720208406666714</v>
      </c>
      <c r="ED127" s="36">
        <f ca="1">IF(ED2&gt;EOMONTH(Assumptions!$P$9, 0),0,EC128*((1+Assumptions!$G$8)^(1/12)-1))</f>
        <v>-27.209505975193114</v>
      </c>
      <c r="EE127" s="36">
        <f ca="1">IF(EE2&gt;EOMONTH(Assumptions!$P$9, 0),0,ED128*((1+Assumptions!$G$8)^(1/12)-1))</f>
        <v>-26.708212454709166</v>
      </c>
      <c r="EF127" s="36">
        <f ca="1">IF(EF2&gt;EOMONTH(Assumptions!$P$9, 0),0,EE128*((1+Assumptions!$G$8)^(1/12)-1))</f>
        <v>-26.216154500424338</v>
      </c>
      <c r="EG127" s="36">
        <f ca="1">IF(EG2&gt;EOMONTH(Assumptions!$P$9, 0),0,EF128*((1+Assumptions!$G$8)^(1/12)-1))</f>
        <v>-27.575508973785492</v>
      </c>
      <c r="EH127" s="36">
        <f ca="1">IF(EH2&gt;EOMONTH(Assumptions!$P$9, 0),0,EG128*((1+Assumptions!$G$8)^(1/12)-1))</f>
        <v>-27.067472407990863</v>
      </c>
      <c r="EI127" s="36">
        <f ca="1">IF(EI2&gt;EOMONTH(Assumptions!$P$9, 0),0,EH128*((1+Assumptions!$G$8)^(1/12)-1))</f>
        <v>-26.568795638689192</v>
      </c>
      <c r="EJ127" s="36">
        <f ca="1">IF(EJ2&gt;EOMONTH(Assumptions!$P$9, 0),0,EI128*((1+Assumptions!$G$8)^(1/12)-1))</f>
        <v>-26.079306225949406</v>
      </c>
      <c r="EK127" s="36">
        <f ca="1">IF(EK2&gt;EOMONTH(Assumptions!$P$9, 0),0,EJ128*((1+Assumptions!$G$8)^(1/12)-1))</f>
        <v>-25.598834906782344</v>
      </c>
      <c r="EL127" s="36">
        <f ca="1">IF(EL2&gt;EOMONTH(Assumptions!$P$9, 0),0,EK128*((1+Assumptions!$G$8)^(1/12)-1))</f>
        <v>-25.127215536610475</v>
      </c>
      <c r="EM127" s="36">
        <f ca="1">IF(EM2&gt;EOMONTH(Assumptions!$P$9, 0),0,EL128*((1+Assumptions!$G$8)^(1/12)-1))</f>
        <v>0</v>
      </c>
      <c r="EN127" s="36">
        <f ca="1">IF(EN2&gt;EOMONTH(Assumptions!$P$9, 0),0,EM128*((1+Assumptions!$G$8)^(1/12)-1))</f>
        <v>0</v>
      </c>
      <c r="EO127" s="36">
        <f ca="1">IF(EO2&gt;EOMONTH(Assumptions!$P$9, 0),0,EN128*((1+Assumptions!$G$8)^(1/12)-1))</f>
        <v>0</v>
      </c>
      <c r="EP127" s="36">
        <f ca="1">IF(EP2&gt;EOMONTH(Assumptions!$P$9, 0),0,EO128*((1+Assumptions!$G$8)^(1/12)-1))</f>
        <v>0</v>
      </c>
      <c r="EQ127" s="36">
        <f ca="1">IF(EQ2&gt;EOMONTH(Assumptions!$P$9, 0),0,EP128*((1+Assumptions!$G$8)^(1/12)-1))</f>
        <v>0</v>
      </c>
      <c r="ER127" s="36">
        <f ca="1">IF(ER2&gt;EOMONTH(Assumptions!$P$9, 0),0,EQ128*((1+Assumptions!$G$8)^(1/12)-1))</f>
        <v>0</v>
      </c>
      <c r="ES127" s="36">
        <f ca="1">IF(ES2&gt;EOMONTH(Assumptions!$P$9, 0),0,ER128*((1+Assumptions!$G$8)^(1/12)-1))</f>
        <v>0</v>
      </c>
      <c r="ET127" s="36">
        <f ca="1">IF(ET2&gt;EOMONTH(Assumptions!$P$9, 0),0,ES128*((1+Assumptions!$G$8)^(1/12)-1))</f>
        <v>0</v>
      </c>
      <c r="EU127" s="36">
        <f ca="1">IF(EU2&gt;EOMONTH(Assumptions!$P$9, 0),0,ET128*((1+Assumptions!$G$8)^(1/12)-1))</f>
        <v>0</v>
      </c>
      <c r="EV127" s="36">
        <f ca="1">IF(EV2&gt;EOMONTH(Assumptions!$P$9, 0),0,EU128*((1+Assumptions!$G$8)^(1/12)-1))</f>
        <v>0</v>
      </c>
      <c r="EW127" s="36">
        <f ca="1">IF(EW2&gt;EOMONTH(Assumptions!$P$9, 0),0,EV128*((1+Assumptions!$G$8)^(1/12)-1))</f>
        <v>0</v>
      </c>
      <c r="EX127" s="36">
        <f ca="1">IF(EX2&gt;EOMONTH(Assumptions!$P$9, 0),0,EW128*((1+Assumptions!$G$8)^(1/12)-1))</f>
        <v>0</v>
      </c>
      <c r="EY127" s="36">
        <f ca="1">IF(EY2&gt;EOMONTH(Assumptions!$P$9, 0),0,EX128*((1+Assumptions!$G$8)^(1/12)-1))</f>
        <v>0</v>
      </c>
      <c r="EZ127" s="36">
        <f ca="1">IF(EZ2&gt;EOMONTH(Assumptions!$P$9, 0),0,EY128*((1+Assumptions!$G$8)^(1/12)-1))</f>
        <v>0</v>
      </c>
      <c r="FA127" s="36">
        <f ca="1">IF(FA2&gt;EOMONTH(Assumptions!$P$9, 0),0,EZ128*((1+Assumptions!$G$8)^(1/12)-1))</f>
        <v>0</v>
      </c>
      <c r="FB127" s="36">
        <f ca="1">IF(FB2&gt;EOMONTH(Assumptions!$P$9, 0),0,FA128*((1+Assumptions!$G$8)^(1/12)-1))</f>
        <v>0</v>
      </c>
      <c r="FC127" s="36">
        <f ca="1">IF(FC2&gt;EOMONTH(Assumptions!$P$9, 0),0,FB128*((1+Assumptions!$G$8)^(1/12)-1))</f>
        <v>0</v>
      </c>
      <c r="FD127" s="36">
        <f ca="1">IF(FD2&gt;EOMONTH(Assumptions!$P$9, 0),0,FC128*((1+Assumptions!$G$8)^(1/12)-1))</f>
        <v>0</v>
      </c>
      <c r="FE127" s="36">
        <f ca="1">IF(FE2&gt;EOMONTH(Assumptions!$P$9, 0),0,FD128*((1+Assumptions!$G$8)^(1/12)-1))</f>
        <v>0</v>
      </c>
      <c r="FF127" s="36">
        <f ca="1">IF(FF2&gt;EOMONTH(Assumptions!$P$9, 0),0,FE128*((1+Assumptions!$G$8)^(1/12)-1))</f>
        <v>0</v>
      </c>
      <c r="FG127" s="36">
        <f ca="1">IF(FG2&gt;EOMONTH(Assumptions!$P$9, 0),0,FF128*((1+Assumptions!$G$8)^(1/12)-1))</f>
        <v>0</v>
      </c>
      <c r="FH127" s="36">
        <f ca="1">IF(FH2&gt;EOMONTH(Assumptions!$P$9, 0),0,FG128*((1+Assumptions!$G$8)^(1/12)-1))</f>
        <v>0</v>
      </c>
      <c r="FI127" s="36">
        <f ca="1">IF(FI2&gt;EOMONTH(Assumptions!$P$9, 0),0,FH128*((1+Assumptions!$G$8)^(1/12)-1))</f>
        <v>0</v>
      </c>
      <c r="FJ127" s="36">
        <f ca="1">IF(FJ2&gt;EOMONTH(Assumptions!$P$9, 0),0,FI128*((1+Assumptions!$G$8)^(1/12)-1))</f>
        <v>0</v>
      </c>
      <c r="FK127" s="36">
        <f ca="1">IF(FK2&gt;EOMONTH(Assumptions!$P$9, 0),0,FJ128*((1+Assumptions!$G$8)^(1/12)-1))</f>
        <v>0</v>
      </c>
      <c r="FL127" s="36">
        <f ca="1">IF(FL2&gt;EOMONTH(Assumptions!$P$9, 0),0,FK128*((1+Assumptions!$G$8)^(1/12)-1))</f>
        <v>0</v>
      </c>
      <c r="FM127" s="36">
        <f ca="1">IF(FM2&gt;EOMONTH(Assumptions!$P$9, 0),0,FL128*((1+Assumptions!$G$8)^(1/12)-1))</f>
        <v>0</v>
      </c>
      <c r="FN127" s="36">
        <f ca="1">IF(FN2&gt;EOMONTH(Assumptions!$P$9, 0),0,FM128*((1+Assumptions!$G$8)^(1/12)-1))</f>
        <v>0</v>
      </c>
      <c r="FO127" s="36">
        <f ca="1">IF(FO2&gt;EOMONTH(Assumptions!$P$9, 0),0,FN128*((1+Assumptions!$G$8)^(1/12)-1))</f>
        <v>0</v>
      </c>
      <c r="FP127" s="36">
        <f ca="1">IF(FP2&gt;EOMONTH(Assumptions!$P$9, 0),0,FO128*((1+Assumptions!$G$8)^(1/12)-1))</f>
        <v>0</v>
      </c>
      <c r="FQ127" s="36">
        <f ca="1">IF(FQ2&gt;EOMONTH(Assumptions!$P$9, 0),0,FP128*((1+Assumptions!$G$8)^(1/12)-1))</f>
        <v>0</v>
      </c>
      <c r="FR127" s="36">
        <f ca="1">IF(FR2&gt;EOMONTH(Assumptions!$P$9, 0),0,FQ128*((1+Assumptions!$G$8)^(1/12)-1))</f>
        <v>0</v>
      </c>
      <c r="FS127" s="36">
        <f ca="1">IF(FS2&gt;EOMONTH(Assumptions!$P$9, 0),0,FR128*((1+Assumptions!$G$8)^(1/12)-1))</f>
        <v>0</v>
      </c>
      <c r="FT127" s="36">
        <f ca="1">IF(FT2&gt;EOMONTH(Assumptions!$P$9, 0),0,FS128*((1+Assumptions!$G$8)^(1/12)-1))</f>
        <v>0</v>
      </c>
      <c r="FU127" s="36">
        <f ca="1">IF(FU2&gt;EOMONTH(Assumptions!$P$9, 0),0,FT128*((1+Assumptions!$G$8)^(1/12)-1))</f>
        <v>0</v>
      </c>
      <c r="FV127" s="36">
        <f ca="1">IF(FV2&gt;EOMONTH(Assumptions!$P$9, 0),0,FU128*((1+Assumptions!$G$8)^(1/12)-1))</f>
        <v>0</v>
      </c>
      <c r="FW127" s="36">
        <f ca="1">IF(FW2&gt;EOMONTH(Assumptions!$P$9, 0),0,FV128*((1+Assumptions!$G$8)^(1/12)-1))</f>
        <v>0</v>
      </c>
      <c r="FX127" s="36">
        <f ca="1">IF(FX2&gt;EOMONTH(Assumptions!$P$9, 0),0,FW128*((1+Assumptions!$G$8)^(1/12)-1))</f>
        <v>0</v>
      </c>
      <c r="FY127" s="36">
        <f ca="1">IF(FY2&gt;EOMONTH(Assumptions!$P$9, 0),0,FX128*((1+Assumptions!$G$8)^(1/12)-1))</f>
        <v>0</v>
      </c>
      <c r="FZ127" s="36">
        <f ca="1">IF(FZ2&gt;EOMONTH(Assumptions!$P$9, 0),0,FY128*((1+Assumptions!$G$8)^(1/12)-1))</f>
        <v>0</v>
      </c>
      <c r="GA127" s="36">
        <f ca="1">IF(GA2&gt;EOMONTH(Assumptions!$P$9, 0),0,FZ128*((1+Assumptions!$G$8)^(1/12)-1))</f>
        <v>0</v>
      </c>
      <c r="GB127" s="36">
        <f ca="1">IF(GB2&gt;EOMONTH(Assumptions!$P$9, 0),0,GA128*((1+Assumptions!$G$8)^(1/12)-1))</f>
        <v>0</v>
      </c>
      <c r="GC127" s="36">
        <f ca="1">IF(GC2&gt;EOMONTH(Assumptions!$P$9, 0),0,GB128*((1+Assumptions!$G$8)^(1/12)-1))</f>
        <v>0</v>
      </c>
      <c r="GD127" s="36">
        <f ca="1">IF(GD2&gt;EOMONTH(Assumptions!$P$9, 0),0,GC128*((1+Assumptions!$G$8)^(1/12)-1))</f>
        <v>0</v>
      </c>
      <c r="GE127" s="36">
        <f ca="1">IF(GE2&gt;EOMONTH(Assumptions!$P$9, 0),0,GD128*((1+Assumptions!$G$8)^(1/12)-1))</f>
        <v>0</v>
      </c>
    </row>
    <row r="128" spans="1:187" x14ac:dyDescent="0.45">
      <c r="D128" s="2" t="s">
        <v>118</v>
      </c>
      <c r="G128" s="9">
        <v>100</v>
      </c>
      <c r="H128" s="35">
        <f ca="1">SUM(H125:H127)</f>
        <v>128.15765298737517</v>
      </c>
      <c r="I128" s="35">
        <f t="shared" ref="I128:BT128" ca="1" si="174">SUM(I125:I127)</f>
        <v>125.79654429611216</v>
      </c>
      <c r="J128" s="35">
        <f t="shared" ca="1" si="174"/>
        <v>123.47893542028746</v>
      </c>
      <c r="K128" s="35">
        <f t="shared" ca="1" si="174"/>
        <v>221.20402494235086</v>
      </c>
      <c r="L128" s="35">
        <f t="shared" ca="1" si="174"/>
        <v>217.12867919701955</v>
      </c>
      <c r="M128" s="35">
        <f t="shared" ca="1" si="174"/>
        <v>213.12841546228151</v>
      </c>
      <c r="N128" s="35">
        <f t="shared" ca="1" si="174"/>
        <v>209.20185046695752</v>
      </c>
      <c r="O128" s="35">
        <f t="shared" ca="1" si="174"/>
        <v>205.34762642452367</v>
      </c>
      <c r="P128" s="35">
        <f t="shared" ca="1" si="174"/>
        <v>261.56441056359546</v>
      </c>
      <c r="Q128" s="35">
        <f t="shared" ca="1" si="174"/>
        <v>256.74548645948732</v>
      </c>
      <c r="R128" s="35">
        <f t="shared" ca="1" si="174"/>
        <v>252.01534365965188</v>
      </c>
      <c r="S128" s="35">
        <f t="shared" ca="1" si="174"/>
        <v>247.37234650438208</v>
      </c>
      <c r="T128" s="35">
        <f t="shared" ca="1" si="174"/>
        <v>242.81488946849865</v>
      </c>
      <c r="U128" s="35">
        <f t="shared" ca="1" si="174"/>
        <v>238.34139660616748</v>
      </c>
      <c r="V128" s="35">
        <f t="shared" ca="1" si="174"/>
        <v>233.95032100594545</v>
      </c>
      <c r="W128" s="35">
        <f t="shared" ca="1" si="174"/>
        <v>229.6401442558662</v>
      </c>
      <c r="X128" s="35">
        <f t="shared" ca="1" si="174"/>
        <v>225.4093759183809</v>
      </c>
      <c r="Y128" s="35">
        <f t="shared" ca="1" si="174"/>
        <v>221.25655301497233</v>
      </c>
      <c r="Z128" s="35">
        <f t="shared" ca="1" si="174"/>
        <v>217.18023952026431</v>
      </c>
      <c r="AA128" s="35">
        <f t="shared" ca="1" si="174"/>
        <v>213.17902586545125</v>
      </c>
      <c r="AB128" s="35">
        <f t="shared" ca="1" si="174"/>
        <v>309.25152845087638</v>
      </c>
      <c r="AC128" s="35">
        <f t="shared" ca="1" si="174"/>
        <v>303.55404215496503</v>
      </c>
      <c r="AD128" s="35">
        <f t="shared" ca="1" si="174"/>
        <v>297.96152332762108</v>
      </c>
      <c r="AE128" s="35">
        <f t="shared" ca="1" si="174"/>
        <v>292.47203810382319</v>
      </c>
      <c r="AF128" s="35">
        <f t="shared" ca="1" si="174"/>
        <v>287.08368824705445</v>
      </c>
      <c r="AG128" s="35">
        <f t="shared" ca="1" si="174"/>
        <v>281.79461049290165</v>
      </c>
      <c r="AH128" s="35">
        <f t="shared" ca="1" si="174"/>
        <v>276.60297590474789</v>
      </c>
      <c r="AI128" s="35">
        <f t="shared" ca="1" si="174"/>
        <v>271.50698924133536</v>
      </c>
      <c r="AJ128" s="35">
        <f t="shared" ca="1" si="174"/>
        <v>266.50488833598001</v>
      </c>
      <c r="AK128" s="35">
        <f t="shared" ca="1" si="174"/>
        <v>261.59494348722296</v>
      </c>
      <c r="AL128" s="35">
        <f t="shared" ca="1" si="174"/>
        <v>256.77545686070846</v>
      </c>
      <c r="AM128" s="35">
        <f t="shared" ca="1" si="174"/>
        <v>252.04476190208143</v>
      </c>
      <c r="AN128" s="35">
        <f t="shared" ca="1" si="174"/>
        <v>347.40122276070105</v>
      </c>
      <c r="AO128" s="35">
        <f t="shared" ca="1" si="174"/>
        <v>341.00088671134711</v>
      </c>
      <c r="AP128" s="35">
        <f t="shared" ca="1" si="174"/>
        <v>334.71846706199642</v>
      </c>
      <c r="AQ128" s="35">
        <f t="shared" ca="1" si="174"/>
        <v>328.5517913833761</v>
      </c>
      <c r="AR128" s="35">
        <f t="shared" ca="1" si="174"/>
        <v>322.49872726989906</v>
      </c>
      <c r="AS128" s="35">
        <f t="shared" ca="1" si="174"/>
        <v>316.55718160228895</v>
      </c>
      <c r="AT128" s="35">
        <f t="shared" ca="1" si="174"/>
        <v>310.72509982378983</v>
      </c>
      <c r="AU128" s="35">
        <f t="shared" ca="1" si="174"/>
        <v>305.0004652297107</v>
      </c>
      <c r="AV128" s="35">
        <f t="shared" ca="1" si="174"/>
        <v>299.38129827005929</v>
      </c>
      <c r="AW128" s="35">
        <f t="shared" ca="1" si="174"/>
        <v>293.86565586502343</v>
      </c>
      <c r="AX128" s="35">
        <f t="shared" ca="1" si="174"/>
        <v>288.45163073306378</v>
      </c>
      <c r="AY128" s="35">
        <f t="shared" ca="1" si="174"/>
        <v>283.13735073138554</v>
      </c>
      <c r="AZ128" s="35">
        <f t="shared" ca="1" si="174"/>
        <v>377.92097820856077</v>
      </c>
      <c r="BA128" s="35">
        <f t="shared" ca="1" si="174"/>
        <v>370.95836235645282</v>
      </c>
      <c r="BB128" s="35">
        <f t="shared" ca="1" si="174"/>
        <v>364.12402204949672</v>
      </c>
      <c r="BC128" s="35">
        <f t="shared" ca="1" si="174"/>
        <v>357.4155940070184</v>
      </c>
      <c r="BD128" s="35">
        <f t="shared" ca="1" si="174"/>
        <v>350.83075848817481</v>
      </c>
      <c r="BE128" s="35">
        <f t="shared" ca="1" si="174"/>
        <v>344.36723848979886</v>
      </c>
      <c r="BF128" s="35">
        <f t="shared" ca="1" si="174"/>
        <v>338.02279895902342</v>
      </c>
      <c r="BG128" s="35">
        <f t="shared" ca="1" si="174"/>
        <v>331.79524602041101</v>
      </c>
      <c r="BH128" s="35">
        <f t="shared" ca="1" si="174"/>
        <v>325.68242621732276</v>
      </c>
      <c r="BI128" s="35">
        <f t="shared" ca="1" si="174"/>
        <v>319.68222576726384</v>
      </c>
      <c r="BJ128" s="35">
        <f t="shared" ca="1" si="174"/>
        <v>313.79256983094808</v>
      </c>
      <c r="BK128" s="35">
        <f t="shared" ca="1" si="174"/>
        <v>308.01142179482889</v>
      </c>
      <c r="BL128" s="35">
        <f t="shared" ca="1" si="174"/>
        <v>4302.3367825668483</v>
      </c>
      <c r="BM128" s="35">
        <f t="shared" ca="1" si="174"/>
        <v>4223.072809380169</v>
      </c>
      <c r="BN128" s="35">
        <f t="shared" ca="1" si="174"/>
        <v>4145.2691536355815</v>
      </c>
      <c r="BO128" s="35">
        <f t="shared" ca="1" si="174"/>
        <v>4068.8989112183176</v>
      </c>
      <c r="BP128" s="35">
        <f t="shared" ca="1" si="174"/>
        <v>3993.9356736807626</v>
      </c>
      <c r="BQ128" s="35">
        <f t="shared" ca="1" si="174"/>
        <v>3920.3535191105475</v>
      </c>
      <c r="BR128" s="35">
        <f t="shared" ca="1" si="174"/>
        <v>3848.1270031668819</v>
      </c>
      <c r="BS128" s="35">
        <f t="shared" ca="1" si="174"/>
        <v>3777.2311502820271</v>
      </c>
      <c r="BT128" s="35">
        <f t="shared" ca="1" si="174"/>
        <v>3707.6414450248717</v>
      </c>
      <c r="BU128" s="35">
        <f t="shared" ref="BU128:EF128" ca="1" si="175">SUM(BU125:BU127)</f>
        <v>3639.3338236236159</v>
      </c>
      <c r="BV128" s="35">
        <f t="shared" ca="1" si="175"/>
        <v>3572.2846656446409</v>
      </c>
      <c r="BW128" s="35">
        <f t="shared" ca="1" si="175"/>
        <v>3506.470785824682</v>
      </c>
      <c r="BX128" s="35">
        <f t="shared" ca="1" si="175"/>
        <v>3541.8694260534785</v>
      </c>
      <c r="BY128" s="35">
        <f t="shared" ca="1" si="175"/>
        <v>3476.6159004915098</v>
      </c>
      <c r="BZ128" s="35">
        <f t="shared" ca="1" si="175"/>
        <v>3412.5645713083645</v>
      </c>
      <c r="CA128" s="35">
        <f t="shared" ca="1" si="175"/>
        <v>3349.6932898749715</v>
      </c>
      <c r="CB128" s="35">
        <f t="shared" ca="1" si="175"/>
        <v>3287.9803156168655</v>
      </c>
      <c r="CC128" s="35">
        <f t="shared" ca="1" si="175"/>
        <v>3227.4043084964055</v>
      </c>
      <c r="CD128" s="35">
        <f t="shared" ca="1" si="175"/>
        <v>3167.9443216334967</v>
      </c>
      <c r="CE128" s="35">
        <f t="shared" ca="1" si="175"/>
        <v>3109.5797940622638</v>
      </c>
      <c r="CF128" s="35">
        <f t="shared" ca="1" si="175"/>
        <v>3052.2905436211722</v>
      </c>
      <c r="CG128" s="35">
        <f t="shared" ca="1" si="175"/>
        <v>2996.0567599741371</v>
      </c>
      <c r="CH128" s="35">
        <f t="shared" ca="1" si="175"/>
        <v>2940.8589977602091</v>
      </c>
      <c r="CI128" s="35">
        <f t="shared" ca="1" si="175"/>
        <v>2886.6781698694654</v>
      </c>
      <c r="CJ128" s="35">
        <f t="shared" ca="1" si="175"/>
        <v>2933.4955408427822</v>
      </c>
      <c r="CK128" s="35">
        <f t="shared" ca="1" si="175"/>
        <v>2879.4503733805827</v>
      </c>
      <c r="CL128" s="35">
        <f t="shared" ca="1" si="175"/>
        <v>2826.400905446591</v>
      </c>
      <c r="CM128" s="35">
        <f t="shared" ca="1" si="175"/>
        <v>2774.3287928002947</v>
      </c>
      <c r="CN128" s="35">
        <f t="shared" ca="1" si="175"/>
        <v>2723.2160291657478</v>
      </c>
      <c r="CO128" s="35">
        <f t="shared" ca="1" si="175"/>
        <v>2673.044940005092</v>
      </c>
      <c r="CP128" s="35">
        <f t="shared" ca="1" si="175"/>
        <v>2623.798176406789</v>
      </c>
      <c r="CQ128" s="35">
        <f t="shared" ca="1" si="175"/>
        <v>2575.4587090864538</v>
      </c>
      <c r="CR128" s="35">
        <f t="shared" ca="1" si="175"/>
        <v>2528.0098224982135</v>
      </c>
      <c r="CS128" s="35">
        <f t="shared" ca="1" si="175"/>
        <v>2481.4351090545551</v>
      </c>
      <c r="CT128" s="35">
        <f t="shared" ca="1" si="175"/>
        <v>2435.7184634526648</v>
      </c>
      <c r="CU128" s="35">
        <f t="shared" ca="1" si="175"/>
        <v>2390.8440771052929</v>
      </c>
      <c r="CV128" s="35">
        <f t="shared" ca="1" si="175"/>
        <v>2446.7964326742258</v>
      </c>
      <c r="CW128" s="35">
        <f t="shared" ca="1" si="175"/>
        <v>2401.7179516918413</v>
      </c>
      <c r="CX128" s="35">
        <f t="shared" ca="1" si="175"/>
        <v>2357.4699727571724</v>
      </c>
      <c r="CY128" s="35">
        <f t="shared" ca="1" si="175"/>
        <v>2314.0371951405532</v>
      </c>
      <c r="CZ128" s="35">
        <f t="shared" ca="1" si="175"/>
        <v>2271.4046000048538</v>
      </c>
      <c r="DA128" s="35">
        <f t="shared" ca="1" si="175"/>
        <v>2229.5574452120413</v>
      </c>
      <c r="DB128" s="35">
        <f t="shared" ca="1" si="175"/>
        <v>2188.4812602254228</v>
      </c>
      <c r="DC128" s="35">
        <f t="shared" ca="1" si="175"/>
        <v>2148.1618411058053</v>
      </c>
      <c r="DD128" s="35">
        <f t="shared" ca="1" si="175"/>
        <v>2108.5852455998456</v>
      </c>
      <c r="DE128" s="35">
        <f t="shared" ca="1" si="175"/>
        <v>2069.7377883188888</v>
      </c>
      <c r="DF128" s="35">
        <f t="shared" ca="1" si="175"/>
        <v>2031.6060360066283</v>
      </c>
      <c r="DG128" s="35">
        <f t="shared" ca="1" si="175"/>
        <v>1994.1768028939543</v>
      </c>
      <c r="DH128" s="35">
        <f t="shared" ca="1" si="175"/>
        <v>2057.4371461393798</v>
      </c>
      <c r="DI128" s="35">
        <f t="shared" ca="1" si="175"/>
        <v>2019.5320143408474</v>
      </c>
      <c r="DJ128" s="35">
        <f t="shared" ca="1" si="175"/>
        <v>1982.3252266056365</v>
      </c>
      <c r="DK128" s="35">
        <f t="shared" ca="1" si="175"/>
        <v>1945.803917012759</v>
      </c>
      <c r="DL128" s="35">
        <f t="shared" ca="1" si="175"/>
        <v>1909.9554566761374</v>
      </c>
      <c r="DM128" s="35">
        <f t="shared" ca="1" si="175"/>
        <v>1874.7674493775996</v>
      </c>
      <c r="DN128" s="35">
        <f t="shared" ca="1" si="175"/>
        <v>1840.2277272803285</v>
      </c>
      <c r="DO128" s="35">
        <f t="shared" ca="1" si="175"/>
        <v>1806.3243467212856</v>
      </c>
      <c r="DP128" s="35">
        <f t="shared" ca="1" si="175"/>
        <v>1773.045584081151</v>
      </c>
      <c r="DQ128" s="35">
        <f t="shared" ca="1" si="175"/>
        <v>1740.3799317303553</v>
      </c>
      <c r="DR128" s="35">
        <f t="shared" ca="1" si="175"/>
        <v>1708.3160940497989</v>
      </c>
      <c r="DS128" s="35">
        <f t="shared" ca="1" si="175"/>
        <v>1676.8429835248833</v>
      </c>
      <c r="DT128" s="35">
        <f t="shared" ca="1" si="175"/>
        <v>1745.9497169115034</v>
      </c>
      <c r="DU128" s="35">
        <f t="shared" ca="1" si="175"/>
        <v>1713.7832644600526</v>
      </c>
      <c r="DV128" s="35">
        <f t="shared" ca="1" si="175"/>
        <v>1682.2094296844084</v>
      </c>
      <c r="DW128" s="35">
        <f t="shared" ca="1" si="175"/>
        <v>1651.2172945105244</v>
      </c>
      <c r="DX128" s="35">
        <f t="shared" ca="1" si="175"/>
        <v>1620.7961420131651</v>
      </c>
      <c r="DY128" s="35">
        <f t="shared" ca="1" si="175"/>
        <v>1590.935452710047</v>
      </c>
      <c r="DZ128" s="35">
        <f t="shared" ca="1" si="175"/>
        <v>1561.624900924254</v>
      </c>
      <c r="EA128" s="35">
        <f t="shared" ca="1" si="175"/>
        <v>1532.8543512136705</v>
      </c>
      <c r="EB128" s="35">
        <f t="shared" ca="1" si="175"/>
        <v>1504.6138548661957</v>
      </c>
      <c r="EC128" s="35">
        <f t="shared" ca="1" si="175"/>
        <v>1476.893646459529</v>
      </c>
      <c r="ED128" s="35">
        <f t="shared" ca="1" si="175"/>
        <v>1449.6841404843358</v>
      </c>
      <c r="EE128" s="35">
        <f t="shared" ca="1" si="175"/>
        <v>1422.9759280296266</v>
      </c>
      <c r="EF128" s="35">
        <f t="shared" ca="1" si="175"/>
        <v>1496.7597735292022</v>
      </c>
      <c r="EG128" s="35">
        <f t="shared" ref="EG128:GE128" ca="1" si="176">SUM(EG125:EG127)</f>
        <v>1469.1842645554168</v>
      </c>
      <c r="EH128" s="35">
        <f t="shared" ca="1" si="176"/>
        <v>1442.1167921474259</v>
      </c>
      <c r="EI128" s="35">
        <f t="shared" ca="1" si="176"/>
        <v>1415.5479965087368</v>
      </c>
      <c r="EJ128" s="35">
        <f t="shared" ca="1" si="176"/>
        <v>1389.4686902827873</v>
      </c>
      <c r="EK128" s="35">
        <f t="shared" ca="1" si="176"/>
        <v>1363.869855376005</v>
      </c>
      <c r="EL128" s="35">
        <f t="shared" ca="1" si="176"/>
        <v>-1867.9020833232703</v>
      </c>
      <c r="EM128" s="35">
        <f t="shared" ca="1" si="176"/>
        <v>0</v>
      </c>
      <c r="EN128" s="35">
        <f t="shared" ca="1" si="176"/>
        <v>0</v>
      </c>
      <c r="EO128" s="35">
        <f t="shared" ca="1" si="176"/>
        <v>0</v>
      </c>
      <c r="EP128" s="35">
        <f t="shared" ca="1" si="176"/>
        <v>0</v>
      </c>
      <c r="EQ128" s="35">
        <f t="shared" ca="1" si="176"/>
        <v>0</v>
      </c>
      <c r="ER128" s="35">
        <f t="shared" ca="1" si="176"/>
        <v>0</v>
      </c>
      <c r="ES128" s="35">
        <f t="shared" ca="1" si="176"/>
        <v>0</v>
      </c>
      <c r="ET128" s="35">
        <f t="shared" ca="1" si="176"/>
        <v>0</v>
      </c>
      <c r="EU128" s="35">
        <f t="shared" ca="1" si="176"/>
        <v>0</v>
      </c>
      <c r="EV128" s="35">
        <f t="shared" ca="1" si="176"/>
        <v>0</v>
      </c>
      <c r="EW128" s="35">
        <f t="shared" ca="1" si="176"/>
        <v>0</v>
      </c>
      <c r="EX128" s="35">
        <f t="shared" ca="1" si="176"/>
        <v>0</v>
      </c>
      <c r="EY128" s="35">
        <f t="shared" ca="1" si="176"/>
        <v>0</v>
      </c>
      <c r="EZ128" s="35">
        <f t="shared" ca="1" si="176"/>
        <v>0</v>
      </c>
      <c r="FA128" s="35">
        <f t="shared" ca="1" si="176"/>
        <v>0</v>
      </c>
      <c r="FB128" s="35">
        <f t="shared" ca="1" si="176"/>
        <v>0</v>
      </c>
      <c r="FC128" s="35">
        <f t="shared" ca="1" si="176"/>
        <v>0</v>
      </c>
      <c r="FD128" s="35">
        <f t="shared" ca="1" si="176"/>
        <v>0</v>
      </c>
      <c r="FE128" s="35">
        <f t="shared" ca="1" si="176"/>
        <v>0</v>
      </c>
      <c r="FF128" s="35">
        <f t="shared" ca="1" si="176"/>
        <v>0</v>
      </c>
      <c r="FG128" s="35">
        <f t="shared" ca="1" si="176"/>
        <v>0</v>
      </c>
      <c r="FH128" s="35">
        <f t="shared" ca="1" si="176"/>
        <v>0</v>
      </c>
      <c r="FI128" s="35">
        <f t="shared" ca="1" si="176"/>
        <v>0</v>
      </c>
      <c r="FJ128" s="35">
        <f t="shared" ca="1" si="176"/>
        <v>0</v>
      </c>
      <c r="FK128" s="35">
        <f t="shared" ca="1" si="176"/>
        <v>0</v>
      </c>
      <c r="FL128" s="35">
        <f t="shared" ca="1" si="176"/>
        <v>0</v>
      </c>
      <c r="FM128" s="35">
        <f t="shared" ca="1" si="176"/>
        <v>0</v>
      </c>
      <c r="FN128" s="35">
        <f t="shared" ca="1" si="176"/>
        <v>0</v>
      </c>
      <c r="FO128" s="35">
        <f t="shared" ca="1" si="176"/>
        <v>0</v>
      </c>
      <c r="FP128" s="35">
        <f t="shared" ca="1" si="176"/>
        <v>0</v>
      </c>
      <c r="FQ128" s="35">
        <f t="shared" ca="1" si="176"/>
        <v>0</v>
      </c>
      <c r="FR128" s="35">
        <f t="shared" ca="1" si="176"/>
        <v>0</v>
      </c>
      <c r="FS128" s="35">
        <f t="shared" ca="1" si="176"/>
        <v>0</v>
      </c>
      <c r="FT128" s="35">
        <f t="shared" ca="1" si="176"/>
        <v>0</v>
      </c>
      <c r="FU128" s="35">
        <f t="shared" ca="1" si="176"/>
        <v>0</v>
      </c>
      <c r="FV128" s="35">
        <f t="shared" ca="1" si="176"/>
        <v>0</v>
      </c>
      <c r="FW128" s="35">
        <f t="shared" ca="1" si="176"/>
        <v>0</v>
      </c>
      <c r="FX128" s="35">
        <f t="shared" ca="1" si="176"/>
        <v>0</v>
      </c>
      <c r="FY128" s="35">
        <f t="shared" ca="1" si="176"/>
        <v>0</v>
      </c>
      <c r="FZ128" s="35">
        <f t="shared" ca="1" si="176"/>
        <v>0</v>
      </c>
      <c r="GA128" s="35">
        <f t="shared" ca="1" si="176"/>
        <v>0</v>
      </c>
      <c r="GB128" s="35">
        <f t="shared" ca="1" si="176"/>
        <v>0</v>
      </c>
      <c r="GC128" s="35">
        <f t="shared" ca="1" si="176"/>
        <v>0</v>
      </c>
      <c r="GD128" s="35">
        <f t="shared" ca="1" si="176"/>
        <v>0</v>
      </c>
      <c r="GE128" s="35">
        <f t="shared" ca="1" si="176"/>
        <v>0</v>
      </c>
    </row>
    <row r="129" spans="4:187" x14ac:dyDescent="0.45"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35"/>
      <c r="BT129" s="35"/>
      <c r="BU129" s="35"/>
      <c r="BV129" s="35"/>
      <c r="BW129" s="35"/>
      <c r="BX129" s="35"/>
      <c r="BY129" s="35"/>
      <c r="BZ129" s="35"/>
      <c r="CA129" s="35"/>
      <c r="CB129" s="35"/>
      <c r="CC129" s="35"/>
      <c r="CD129" s="35"/>
      <c r="CE129" s="35"/>
      <c r="CF129" s="35"/>
      <c r="CG129" s="35"/>
      <c r="CH129" s="35"/>
      <c r="CI129" s="35"/>
      <c r="CJ129" s="35"/>
      <c r="CK129" s="35"/>
      <c r="CL129" s="35"/>
      <c r="CM129" s="35"/>
      <c r="CN129" s="35"/>
      <c r="CO129" s="35"/>
      <c r="CP129" s="35"/>
      <c r="CQ129" s="35"/>
      <c r="CR129" s="35"/>
      <c r="CS129" s="35"/>
      <c r="CT129" s="35"/>
      <c r="CU129" s="35"/>
      <c r="CV129" s="35"/>
      <c r="CW129" s="35"/>
      <c r="CX129" s="35"/>
      <c r="CY129" s="35"/>
      <c r="CZ129" s="35"/>
      <c r="DA129" s="35"/>
      <c r="DB129" s="35"/>
      <c r="DC129" s="35"/>
      <c r="DD129" s="35"/>
      <c r="DE129" s="35"/>
      <c r="DF129" s="35"/>
      <c r="DG129" s="35"/>
      <c r="DH129" s="35"/>
      <c r="DI129" s="35"/>
      <c r="DJ129" s="35"/>
      <c r="DK129" s="35"/>
      <c r="DL129" s="35"/>
      <c r="DM129" s="35"/>
      <c r="DN129" s="35"/>
      <c r="DO129" s="35"/>
      <c r="DP129" s="35"/>
      <c r="DQ129" s="35"/>
      <c r="DR129" s="35"/>
      <c r="DS129" s="35"/>
      <c r="DT129" s="35"/>
      <c r="DU129" s="35"/>
      <c r="DV129" s="35"/>
      <c r="DW129" s="35"/>
      <c r="DX129" s="35"/>
      <c r="DY129" s="35"/>
      <c r="DZ129" s="35"/>
      <c r="EA129" s="35"/>
      <c r="EB129" s="35"/>
      <c r="EC129" s="35"/>
      <c r="ED129" s="35"/>
      <c r="EE129" s="35"/>
      <c r="EF129" s="35"/>
      <c r="EG129" s="35"/>
      <c r="EH129" s="35"/>
      <c r="EI129" s="35"/>
      <c r="EJ129" s="35"/>
      <c r="EK129" s="35"/>
      <c r="EL129" s="35"/>
      <c r="EM129" s="35"/>
      <c r="EN129" s="35"/>
      <c r="EO129" s="35"/>
      <c r="EP129" s="35"/>
      <c r="EQ129" s="35"/>
      <c r="ER129" s="35"/>
      <c r="ES129" s="35"/>
      <c r="ET129" s="35"/>
      <c r="EU129" s="35"/>
      <c r="EV129" s="35"/>
      <c r="EW129" s="35"/>
      <c r="EX129" s="35"/>
      <c r="EY129" s="35"/>
      <c r="EZ129" s="35"/>
      <c r="FA129" s="35"/>
      <c r="FB129" s="35"/>
      <c r="FC129" s="35"/>
      <c r="FD129" s="35"/>
      <c r="FE129" s="35"/>
      <c r="FF129" s="35"/>
      <c r="FG129" s="35"/>
      <c r="FH129" s="35"/>
      <c r="FI129" s="35"/>
      <c r="FJ129" s="35"/>
      <c r="FK129" s="35"/>
      <c r="FL129" s="35"/>
      <c r="FM129" s="35"/>
      <c r="FN129" s="35"/>
      <c r="FO129" s="35"/>
      <c r="FP129" s="35"/>
      <c r="FQ129" s="35"/>
      <c r="FR129" s="35"/>
      <c r="FS129" s="35"/>
      <c r="FT129" s="35"/>
      <c r="FU129" s="35"/>
      <c r="FV129" s="35"/>
      <c r="FW129" s="35"/>
      <c r="FX129" s="35"/>
      <c r="FY129" s="35"/>
      <c r="FZ129" s="35"/>
      <c r="GA129" s="35"/>
      <c r="GB129" s="35"/>
      <c r="GC129" s="35"/>
      <c r="GD129" s="35"/>
      <c r="GE129" s="35"/>
    </row>
    <row r="130" spans="4:187" x14ac:dyDescent="0.45">
      <c r="D130" s="1" t="s">
        <v>120</v>
      </c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35"/>
      <c r="BT130" s="35"/>
      <c r="BU130" s="35"/>
      <c r="BV130" s="35"/>
      <c r="BW130" s="35"/>
      <c r="BX130" s="35"/>
      <c r="BY130" s="35"/>
      <c r="BZ130" s="35"/>
      <c r="CA130" s="35"/>
      <c r="CB130" s="35"/>
      <c r="CC130" s="35"/>
      <c r="CD130" s="35"/>
      <c r="CE130" s="35"/>
      <c r="CF130" s="35"/>
      <c r="CG130" s="35"/>
      <c r="CH130" s="35"/>
      <c r="CI130" s="35"/>
      <c r="CJ130" s="35"/>
      <c r="CK130" s="35"/>
      <c r="CL130" s="35"/>
      <c r="CM130" s="35"/>
      <c r="CN130" s="35"/>
      <c r="CO130" s="35"/>
      <c r="CP130" s="35"/>
      <c r="CQ130" s="35"/>
      <c r="CR130" s="35"/>
      <c r="CS130" s="35"/>
      <c r="CT130" s="35"/>
      <c r="CU130" s="35"/>
      <c r="CV130" s="35"/>
      <c r="CW130" s="35"/>
      <c r="CX130" s="35"/>
      <c r="CY130" s="35"/>
      <c r="CZ130" s="35"/>
      <c r="DA130" s="35"/>
      <c r="DB130" s="35"/>
      <c r="DC130" s="35"/>
      <c r="DD130" s="35"/>
      <c r="DE130" s="35"/>
      <c r="DF130" s="35"/>
      <c r="DG130" s="35"/>
      <c r="DH130" s="35"/>
      <c r="DI130" s="35"/>
      <c r="DJ130" s="35"/>
      <c r="DK130" s="35"/>
      <c r="DL130" s="35"/>
      <c r="DM130" s="35"/>
      <c r="DN130" s="35"/>
      <c r="DO130" s="35"/>
      <c r="DP130" s="35"/>
      <c r="DQ130" s="35"/>
      <c r="DR130" s="35"/>
      <c r="DS130" s="35"/>
      <c r="DT130" s="35"/>
      <c r="DU130" s="35"/>
      <c r="DV130" s="35"/>
      <c r="DW130" s="35"/>
      <c r="DX130" s="35"/>
      <c r="DY130" s="35"/>
      <c r="DZ130" s="35"/>
      <c r="EA130" s="35"/>
      <c r="EB130" s="35"/>
      <c r="EC130" s="35"/>
      <c r="ED130" s="35"/>
      <c r="EE130" s="35"/>
      <c r="EF130" s="35"/>
      <c r="EG130" s="35"/>
      <c r="EH130" s="35"/>
      <c r="EI130" s="35"/>
      <c r="EJ130" s="35"/>
      <c r="EK130" s="35"/>
      <c r="EL130" s="35"/>
      <c r="EM130" s="35"/>
      <c r="EN130" s="35"/>
      <c r="EO130" s="35"/>
      <c r="EP130" s="35"/>
      <c r="EQ130" s="35"/>
      <c r="ER130" s="35"/>
      <c r="ES130" s="35"/>
      <c r="ET130" s="35"/>
      <c r="EU130" s="35"/>
      <c r="EV130" s="35"/>
      <c r="EW130" s="35"/>
      <c r="EX130" s="35"/>
      <c r="EY130" s="35"/>
      <c r="EZ130" s="35"/>
      <c r="FA130" s="35"/>
      <c r="FB130" s="35"/>
      <c r="FC130" s="35"/>
      <c r="FD130" s="35"/>
      <c r="FE130" s="35"/>
      <c r="FF130" s="35"/>
      <c r="FG130" s="35"/>
      <c r="FH130" s="35"/>
      <c r="FI130" s="35"/>
      <c r="FJ130" s="35"/>
      <c r="FK130" s="35"/>
      <c r="FL130" s="35"/>
      <c r="FM130" s="35"/>
      <c r="FN130" s="35"/>
      <c r="FO130" s="35"/>
      <c r="FP130" s="35"/>
      <c r="FQ130" s="35"/>
      <c r="FR130" s="35"/>
      <c r="FS130" s="35"/>
      <c r="FT130" s="35"/>
      <c r="FU130" s="35"/>
      <c r="FV130" s="35"/>
      <c r="FW130" s="35"/>
      <c r="FX130" s="35"/>
      <c r="FY130" s="35"/>
      <c r="FZ130" s="35"/>
      <c r="GA130" s="35"/>
      <c r="GB130" s="35"/>
      <c r="GC130" s="35"/>
      <c r="GD130" s="35"/>
      <c r="GE130" s="35"/>
    </row>
    <row r="131" spans="4:187" x14ac:dyDescent="0.45">
      <c r="D131" s="10" t="s">
        <v>121</v>
      </c>
      <c r="H131" s="35">
        <f>G135</f>
        <v>0</v>
      </c>
      <c r="I131" s="35">
        <f t="shared" ref="I131:BT131" ca="1" si="177">H135</f>
        <v>1000</v>
      </c>
      <c r="J131" s="35">
        <f t="shared" ca="1" si="177"/>
        <v>909.45296931916721</v>
      </c>
      <c r="K131" s="35">
        <f t="shared" ca="1" si="177"/>
        <v>826.44555793683094</v>
      </c>
      <c r="L131" s="35">
        <f t="shared" ca="1" si="177"/>
        <v>826.44555793683094</v>
      </c>
      <c r="M131" s="35">
        <f t="shared" ca="1" si="177"/>
        <v>750.95112860651068</v>
      </c>
      <c r="N131" s="35">
        <f t="shared" ca="1" si="177"/>
        <v>688.30801897006245</v>
      </c>
      <c r="O131" s="35">
        <f t="shared" ca="1" si="177"/>
        <v>625.36836182793093</v>
      </c>
      <c r="P131" s="35">
        <f t="shared" ca="1" si="177"/>
        <v>568.15049169872043</v>
      </c>
      <c r="Q131" s="35">
        <f t="shared" ca="1" si="177"/>
        <v>536.0661586449047</v>
      </c>
      <c r="R131" s="35">
        <f t="shared" ca="1" si="177"/>
        <v>486.95252879134063</v>
      </c>
      <c r="S131" s="35">
        <f t="shared" ca="1" si="177"/>
        <v>442.30377437900967</v>
      </c>
      <c r="T131" s="35">
        <f t="shared" ca="1" si="177"/>
        <v>401.71399764052694</v>
      </c>
      <c r="U131" s="35">
        <f t="shared" ca="1" si="177"/>
        <v>364.81420060554268</v>
      </c>
      <c r="V131" s="35">
        <f t="shared" ca="1" si="177"/>
        <v>331.26893057373877</v>
      </c>
      <c r="W131" s="35">
        <f t="shared" ca="1" si="177"/>
        <v>300.77323054482616</v>
      </c>
      <c r="X131" s="35">
        <f t="shared" ca="1" si="177"/>
        <v>273.04986688217832</v>
      </c>
      <c r="Y131" s="35">
        <f t="shared" ca="1" si="177"/>
        <v>247.84680900704393</v>
      </c>
      <c r="Z131" s="35">
        <f t="shared" ca="1" si="177"/>
        <v>224.9349382114672</v>
      </c>
      <c r="AA131" s="35">
        <f t="shared" ca="1" si="177"/>
        <v>204.1059647609429</v>
      </c>
      <c r="AB131" s="35">
        <f t="shared" ca="1" si="177"/>
        <v>185.17053435137535</v>
      </c>
      <c r="AC131" s="35">
        <f t="shared" ca="1" si="177"/>
        <v>185.17053435137535</v>
      </c>
      <c r="AD131" s="35">
        <f t="shared" ca="1" si="177"/>
        <v>167.91752500831299</v>
      </c>
      <c r="AE131" s="35">
        <f t="shared" ca="1" si="177"/>
        <v>152.23297106007448</v>
      </c>
      <c r="AF131" s="35">
        <f t="shared" ca="1" si="177"/>
        <v>137.97428565258491</v>
      </c>
      <c r="AG131" s="35">
        <f t="shared" ca="1" si="177"/>
        <v>125.01184437304896</v>
      </c>
      <c r="AH131" s="35">
        <f t="shared" ca="1" si="177"/>
        <v>113.22780684619809</v>
      </c>
      <c r="AI131" s="35">
        <f t="shared" ca="1" si="177"/>
        <v>102.51504545815185</v>
      </c>
      <c r="AJ131" s="35">
        <f t="shared" ca="1" si="177"/>
        <v>92.776171469018891</v>
      </c>
      <c r="AK131" s="35">
        <f t="shared" ca="1" si="177"/>
        <v>83.922649660716203</v>
      </c>
      <c r="AL131" s="35">
        <f t="shared" ca="1" si="177"/>
        <v>75.873993471350133</v>
      </c>
      <c r="AM131" s="35">
        <f t="shared" ca="1" si="177"/>
        <v>68.557033299199148</v>
      </c>
      <c r="AN131" s="35">
        <f t="shared" ca="1" si="177"/>
        <v>61.905251324516442</v>
      </c>
      <c r="AO131" s="35">
        <f t="shared" ca="1" si="177"/>
        <v>61.905251324516442</v>
      </c>
      <c r="AP131" s="35">
        <f t="shared" ca="1" si="177"/>
        <v>55.81278173096517</v>
      </c>
      <c r="AQ131" s="35">
        <f t="shared" ca="1" si="177"/>
        <v>50.274173009554929</v>
      </c>
      <c r="AR131" s="35">
        <f t="shared" ca="1" si="177"/>
        <v>45.239074171909252</v>
      </c>
      <c r="AS131" s="35">
        <f t="shared" ca="1" si="177"/>
        <v>40.661711592231363</v>
      </c>
      <c r="AT131" s="35">
        <f t="shared" ca="1" si="177"/>
        <v>36.500472883433282</v>
      </c>
      <c r="AU131" s="35">
        <f t="shared" ca="1" si="177"/>
        <v>32.717528602707752</v>
      </c>
      <c r="AV131" s="35">
        <f t="shared" ca="1" si="177"/>
        <v>29.278488347502726</v>
      </c>
      <c r="AW131" s="35">
        <f t="shared" ca="1" si="177"/>
        <v>26.152088115498159</v>
      </c>
      <c r="AX131" s="35">
        <f t="shared" ca="1" si="177"/>
        <v>23.309906086403096</v>
      </c>
      <c r="AY131" s="35">
        <f t="shared" ca="1" si="177"/>
        <v>20.726104241771221</v>
      </c>
      <c r="AZ131" s="35">
        <f t="shared" ca="1" si="177"/>
        <v>18.377193473924063</v>
      </c>
      <c r="BA131" s="35">
        <f t="shared" ca="1" si="177"/>
        <v>18.377193473924063</v>
      </c>
      <c r="BB131" s="35">
        <f t="shared" ca="1" si="177"/>
        <v>16.180721624281549</v>
      </c>
      <c r="BC131" s="35">
        <f t="shared" ca="1" si="177"/>
        <v>14.183929033697446</v>
      </c>
      <c r="BD131" s="35">
        <f t="shared" ca="1" si="177"/>
        <v>12.368663042257351</v>
      </c>
      <c r="BE131" s="35">
        <f t="shared" ca="1" si="177"/>
        <v>10.718421231857265</v>
      </c>
      <c r="BF131" s="35">
        <f t="shared" ca="1" si="177"/>
        <v>9.2182014042208245</v>
      </c>
      <c r="BG131" s="35">
        <f t="shared" ca="1" si="177"/>
        <v>7.8543651972786055</v>
      </c>
      <c r="BH131" s="35">
        <f t="shared" ca="1" si="177"/>
        <v>6.6145141000584058</v>
      </c>
      <c r="BI131" s="35">
        <f t="shared" ca="1" si="177"/>
        <v>5.4873767389491341</v>
      </c>
      <c r="BJ131" s="35">
        <f t="shared" ca="1" si="177"/>
        <v>4.4627064106679777</v>
      </c>
      <c r="BK131" s="35">
        <f t="shared" ca="1" si="177"/>
        <v>3.531187930412381</v>
      </c>
      <c r="BL131" s="35">
        <f t="shared" ca="1" si="177"/>
        <v>2.6843529483618385</v>
      </c>
      <c r="BM131" s="35">
        <f t="shared" ca="1" si="177"/>
        <v>2.6843529483618385</v>
      </c>
      <c r="BN131" s="35">
        <f t="shared" ca="1" si="177"/>
        <v>1.7030638040966344</v>
      </c>
      <c r="BO131" s="35">
        <f t="shared" ca="1" si="177"/>
        <v>0.81098276385554002</v>
      </c>
      <c r="BP131" s="35">
        <f t="shared" ca="1" si="177"/>
        <v>-1.1102230246251565E-16</v>
      </c>
      <c r="BQ131" s="35">
        <f t="shared" ca="1" si="177"/>
        <v>0</v>
      </c>
      <c r="BR131" s="35">
        <f t="shared" ca="1" si="177"/>
        <v>0</v>
      </c>
      <c r="BS131" s="35">
        <f t="shared" ca="1" si="177"/>
        <v>0</v>
      </c>
      <c r="BT131" s="35">
        <f t="shared" ca="1" si="177"/>
        <v>0</v>
      </c>
      <c r="BU131" s="35">
        <f t="shared" ref="BU131:EF131" ca="1" si="178">BT135</f>
        <v>0</v>
      </c>
      <c r="BV131" s="35">
        <f t="shared" ca="1" si="178"/>
        <v>0</v>
      </c>
      <c r="BW131" s="35">
        <f t="shared" ca="1" si="178"/>
        <v>0</v>
      </c>
      <c r="BX131" s="35">
        <f t="shared" ca="1" si="178"/>
        <v>0</v>
      </c>
      <c r="BY131" s="35">
        <f t="shared" ca="1" si="178"/>
        <v>0</v>
      </c>
      <c r="BZ131" s="35">
        <f t="shared" ca="1" si="178"/>
        <v>0</v>
      </c>
      <c r="CA131" s="35">
        <f t="shared" ca="1" si="178"/>
        <v>0</v>
      </c>
      <c r="CB131" s="35">
        <f t="shared" ca="1" si="178"/>
        <v>0</v>
      </c>
      <c r="CC131" s="35">
        <f t="shared" ca="1" si="178"/>
        <v>0</v>
      </c>
      <c r="CD131" s="35">
        <f t="shared" ca="1" si="178"/>
        <v>0</v>
      </c>
      <c r="CE131" s="35">
        <f t="shared" ca="1" si="178"/>
        <v>0</v>
      </c>
      <c r="CF131" s="35">
        <f t="shared" ca="1" si="178"/>
        <v>0</v>
      </c>
      <c r="CG131" s="35">
        <f t="shared" ca="1" si="178"/>
        <v>0</v>
      </c>
      <c r="CH131" s="35">
        <f t="shared" ca="1" si="178"/>
        <v>0</v>
      </c>
      <c r="CI131" s="35">
        <f t="shared" ca="1" si="178"/>
        <v>0</v>
      </c>
      <c r="CJ131" s="35">
        <f t="shared" ca="1" si="178"/>
        <v>0</v>
      </c>
      <c r="CK131" s="35">
        <f t="shared" ca="1" si="178"/>
        <v>0</v>
      </c>
      <c r="CL131" s="35">
        <f t="shared" ca="1" si="178"/>
        <v>0</v>
      </c>
      <c r="CM131" s="35">
        <f t="shared" ca="1" si="178"/>
        <v>0</v>
      </c>
      <c r="CN131" s="35">
        <f t="shared" ca="1" si="178"/>
        <v>0</v>
      </c>
      <c r="CO131" s="35">
        <f t="shared" ca="1" si="178"/>
        <v>0</v>
      </c>
      <c r="CP131" s="35">
        <f t="shared" ca="1" si="178"/>
        <v>0</v>
      </c>
      <c r="CQ131" s="35">
        <f t="shared" ca="1" si="178"/>
        <v>0</v>
      </c>
      <c r="CR131" s="35">
        <f t="shared" ca="1" si="178"/>
        <v>0</v>
      </c>
      <c r="CS131" s="35">
        <f t="shared" ca="1" si="178"/>
        <v>0</v>
      </c>
      <c r="CT131" s="35">
        <f t="shared" ca="1" si="178"/>
        <v>0</v>
      </c>
      <c r="CU131" s="35">
        <f t="shared" ca="1" si="178"/>
        <v>0</v>
      </c>
      <c r="CV131" s="35">
        <f t="shared" ca="1" si="178"/>
        <v>0</v>
      </c>
      <c r="CW131" s="35">
        <f t="shared" ca="1" si="178"/>
        <v>0</v>
      </c>
      <c r="CX131" s="35">
        <f t="shared" ca="1" si="178"/>
        <v>0</v>
      </c>
      <c r="CY131" s="35">
        <f t="shared" ca="1" si="178"/>
        <v>0</v>
      </c>
      <c r="CZ131" s="35">
        <f t="shared" ca="1" si="178"/>
        <v>0</v>
      </c>
      <c r="DA131" s="35">
        <f t="shared" ca="1" si="178"/>
        <v>0</v>
      </c>
      <c r="DB131" s="35">
        <f t="shared" ca="1" si="178"/>
        <v>0</v>
      </c>
      <c r="DC131" s="35">
        <f t="shared" ca="1" si="178"/>
        <v>0</v>
      </c>
      <c r="DD131" s="35">
        <f t="shared" ca="1" si="178"/>
        <v>0</v>
      </c>
      <c r="DE131" s="35">
        <f t="shared" ca="1" si="178"/>
        <v>0</v>
      </c>
      <c r="DF131" s="35">
        <f t="shared" ca="1" si="178"/>
        <v>0</v>
      </c>
      <c r="DG131" s="35">
        <f t="shared" ca="1" si="178"/>
        <v>0</v>
      </c>
      <c r="DH131" s="35">
        <f t="shared" ca="1" si="178"/>
        <v>0</v>
      </c>
      <c r="DI131" s="35">
        <f t="shared" ca="1" si="178"/>
        <v>0</v>
      </c>
      <c r="DJ131" s="35">
        <f t="shared" ca="1" si="178"/>
        <v>0</v>
      </c>
      <c r="DK131" s="35">
        <f t="shared" ca="1" si="178"/>
        <v>0</v>
      </c>
      <c r="DL131" s="35">
        <f t="shared" ca="1" si="178"/>
        <v>0</v>
      </c>
      <c r="DM131" s="35">
        <f t="shared" ca="1" si="178"/>
        <v>0</v>
      </c>
      <c r="DN131" s="35">
        <f t="shared" ca="1" si="178"/>
        <v>0</v>
      </c>
      <c r="DO131" s="35">
        <f t="shared" ca="1" si="178"/>
        <v>0</v>
      </c>
      <c r="DP131" s="35">
        <f t="shared" ca="1" si="178"/>
        <v>0</v>
      </c>
      <c r="DQ131" s="35">
        <f t="shared" ca="1" si="178"/>
        <v>0</v>
      </c>
      <c r="DR131" s="35">
        <f t="shared" ca="1" si="178"/>
        <v>0</v>
      </c>
      <c r="DS131" s="35">
        <f t="shared" ca="1" si="178"/>
        <v>0</v>
      </c>
      <c r="DT131" s="35">
        <f t="shared" ca="1" si="178"/>
        <v>0</v>
      </c>
      <c r="DU131" s="35">
        <f t="shared" ca="1" si="178"/>
        <v>0</v>
      </c>
      <c r="DV131" s="35">
        <f t="shared" ca="1" si="178"/>
        <v>0</v>
      </c>
      <c r="DW131" s="35">
        <f t="shared" ca="1" si="178"/>
        <v>0</v>
      </c>
      <c r="DX131" s="35">
        <f t="shared" ca="1" si="178"/>
        <v>0</v>
      </c>
      <c r="DY131" s="35">
        <f t="shared" ca="1" si="178"/>
        <v>0</v>
      </c>
      <c r="DZ131" s="35">
        <f t="shared" ca="1" si="178"/>
        <v>0</v>
      </c>
      <c r="EA131" s="35">
        <f t="shared" ca="1" si="178"/>
        <v>0</v>
      </c>
      <c r="EB131" s="35">
        <f t="shared" ca="1" si="178"/>
        <v>0</v>
      </c>
      <c r="EC131" s="35">
        <f t="shared" ca="1" si="178"/>
        <v>0</v>
      </c>
      <c r="ED131" s="35">
        <f t="shared" ca="1" si="178"/>
        <v>0</v>
      </c>
      <c r="EE131" s="35">
        <f t="shared" ca="1" si="178"/>
        <v>0</v>
      </c>
      <c r="EF131" s="35">
        <f t="shared" ca="1" si="178"/>
        <v>0</v>
      </c>
      <c r="EG131" s="35">
        <f t="shared" ref="EG131:GE131" ca="1" si="179">EF135</f>
        <v>0</v>
      </c>
      <c r="EH131" s="35">
        <f t="shared" ca="1" si="179"/>
        <v>0</v>
      </c>
      <c r="EI131" s="35">
        <f t="shared" ca="1" si="179"/>
        <v>0</v>
      </c>
      <c r="EJ131" s="35">
        <f t="shared" ca="1" si="179"/>
        <v>0</v>
      </c>
      <c r="EK131" s="35">
        <f t="shared" ca="1" si="179"/>
        <v>0</v>
      </c>
      <c r="EL131" s="35">
        <f t="shared" ca="1" si="179"/>
        <v>0</v>
      </c>
      <c r="EM131" s="35">
        <f t="shared" ca="1" si="179"/>
        <v>0</v>
      </c>
      <c r="EN131" s="35">
        <f t="shared" ca="1" si="179"/>
        <v>0</v>
      </c>
      <c r="EO131" s="35">
        <f t="shared" ca="1" si="179"/>
        <v>0</v>
      </c>
      <c r="EP131" s="35">
        <f t="shared" ca="1" si="179"/>
        <v>0</v>
      </c>
      <c r="EQ131" s="35">
        <f t="shared" ca="1" si="179"/>
        <v>0</v>
      </c>
      <c r="ER131" s="35">
        <f t="shared" ca="1" si="179"/>
        <v>0</v>
      </c>
      <c r="ES131" s="35">
        <f t="shared" ca="1" si="179"/>
        <v>0</v>
      </c>
      <c r="ET131" s="35">
        <f t="shared" ca="1" si="179"/>
        <v>0</v>
      </c>
      <c r="EU131" s="35">
        <f t="shared" ca="1" si="179"/>
        <v>0</v>
      </c>
      <c r="EV131" s="35">
        <f t="shared" ca="1" si="179"/>
        <v>0</v>
      </c>
      <c r="EW131" s="35">
        <f t="shared" ca="1" si="179"/>
        <v>0</v>
      </c>
      <c r="EX131" s="35">
        <f t="shared" ca="1" si="179"/>
        <v>0</v>
      </c>
      <c r="EY131" s="35">
        <f t="shared" ca="1" si="179"/>
        <v>0</v>
      </c>
      <c r="EZ131" s="35">
        <f t="shared" ca="1" si="179"/>
        <v>0</v>
      </c>
      <c r="FA131" s="35">
        <f t="shared" ca="1" si="179"/>
        <v>0</v>
      </c>
      <c r="FB131" s="35">
        <f t="shared" ca="1" si="179"/>
        <v>0</v>
      </c>
      <c r="FC131" s="35">
        <f t="shared" ca="1" si="179"/>
        <v>0</v>
      </c>
      <c r="FD131" s="35">
        <f t="shared" ca="1" si="179"/>
        <v>0</v>
      </c>
      <c r="FE131" s="35">
        <f t="shared" ca="1" si="179"/>
        <v>0</v>
      </c>
      <c r="FF131" s="35">
        <f t="shared" ca="1" si="179"/>
        <v>0</v>
      </c>
      <c r="FG131" s="35">
        <f t="shared" ca="1" si="179"/>
        <v>0</v>
      </c>
      <c r="FH131" s="35">
        <f t="shared" ca="1" si="179"/>
        <v>0</v>
      </c>
      <c r="FI131" s="35">
        <f t="shared" ca="1" si="179"/>
        <v>0</v>
      </c>
      <c r="FJ131" s="35">
        <f t="shared" ca="1" si="179"/>
        <v>0</v>
      </c>
      <c r="FK131" s="35">
        <f t="shared" ca="1" si="179"/>
        <v>0</v>
      </c>
      <c r="FL131" s="35">
        <f t="shared" ca="1" si="179"/>
        <v>0</v>
      </c>
      <c r="FM131" s="35">
        <f t="shared" ca="1" si="179"/>
        <v>0</v>
      </c>
      <c r="FN131" s="35">
        <f t="shared" ca="1" si="179"/>
        <v>0</v>
      </c>
      <c r="FO131" s="35">
        <f t="shared" ca="1" si="179"/>
        <v>0</v>
      </c>
      <c r="FP131" s="35">
        <f t="shared" ca="1" si="179"/>
        <v>0</v>
      </c>
      <c r="FQ131" s="35">
        <f t="shared" ca="1" si="179"/>
        <v>0</v>
      </c>
      <c r="FR131" s="35">
        <f t="shared" ca="1" si="179"/>
        <v>0</v>
      </c>
      <c r="FS131" s="35">
        <f t="shared" ca="1" si="179"/>
        <v>0</v>
      </c>
      <c r="FT131" s="35">
        <f t="shared" ca="1" si="179"/>
        <v>0</v>
      </c>
      <c r="FU131" s="35">
        <f t="shared" ca="1" si="179"/>
        <v>0</v>
      </c>
      <c r="FV131" s="35">
        <f t="shared" ca="1" si="179"/>
        <v>0</v>
      </c>
      <c r="FW131" s="35">
        <f t="shared" ca="1" si="179"/>
        <v>0</v>
      </c>
      <c r="FX131" s="35">
        <f t="shared" ca="1" si="179"/>
        <v>0</v>
      </c>
      <c r="FY131" s="35">
        <f t="shared" ca="1" si="179"/>
        <v>0</v>
      </c>
      <c r="FZ131" s="35">
        <f t="shared" ca="1" si="179"/>
        <v>0</v>
      </c>
      <c r="GA131" s="35">
        <f t="shared" ca="1" si="179"/>
        <v>0</v>
      </c>
      <c r="GB131" s="35">
        <f t="shared" ca="1" si="179"/>
        <v>0</v>
      </c>
      <c r="GC131" s="35">
        <f t="shared" ca="1" si="179"/>
        <v>0</v>
      </c>
      <c r="GD131" s="35">
        <f t="shared" ca="1" si="179"/>
        <v>0</v>
      </c>
      <c r="GE131" s="35">
        <f t="shared" ca="1" si="179"/>
        <v>0</v>
      </c>
    </row>
    <row r="132" spans="4:187" x14ac:dyDescent="0.45">
      <c r="D132" s="10" t="s">
        <v>122</v>
      </c>
      <c r="H132" s="35">
        <f ca="1">IF(H$2=EOMONTH(Assumptions!$P$15,0),Assumptions!$Q$18*Assumptions!$G$9, 0)</f>
        <v>1000</v>
      </c>
      <c r="I132" s="35">
        <f ca="1">IF(I$2=EOMONTH(Assumptions!$P$15,0),Assumptions!$Q$18*Assumptions!$G$9, 0)</f>
        <v>0</v>
      </c>
      <c r="J132" s="35">
        <f ca="1">IF(J$2=EOMONTH(Assumptions!$P$15,0),Assumptions!$Q$18*Assumptions!$G$9, 0)</f>
        <v>0</v>
      </c>
      <c r="K132" s="35">
        <f ca="1">IF(K$2=EOMONTH(Assumptions!$P$15,0),Assumptions!$Q$18*Assumptions!$G$9, 0)</f>
        <v>0</v>
      </c>
      <c r="L132" s="35">
        <f ca="1">IF(L$2=EOMONTH(Assumptions!$P$15,0),Assumptions!$Q$18*Assumptions!$G$9, 0)</f>
        <v>0</v>
      </c>
      <c r="M132" s="35">
        <f ca="1">IF(M$2=EOMONTH(Assumptions!$P$15,0),Assumptions!$Q$18*Assumptions!$G$9, 0)</f>
        <v>0</v>
      </c>
      <c r="N132" s="35">
        <f ca="1">IF(N$2=EOMONTH(Assumptions!$P$15,0),Assumptions!$Q$18*Assumptions!$G$9, 0)</f>
        <v>0</v>
      </c>
      <c r="O132" s="35">
        <f ca="1">IF(O$2=EOMONTH(Assumptions!$P$15,0),Assumptions!$Q$18*Assumptions!$G$9, 0)</f>
        <v>0</v>
      </c>
      <c r="P132" s="35">
        <f ca="1">IF(P$2=EOMONTH(Assumptions!$P$15,0),Assumptions!$Q$18*Assumptions!$G$9, 0)</f>
        <v>0</v>
      </c>
      <c r="Q132" s="35">
        <f ca="1">IF(Q$2=EOMONTH(Assumptions!$P$15,0),Assumptions!$Q$18*Assumptions!$G$9, 0)</f>
        <v>0</v>
      </c>
      <c r="R132" s="35">
        <f ca="1">IF(R$2=EOMONTH(Assumptions!$P$15,0),Assumptions!$Q$18*Assumptions!$G$9, 0)</f>
        <v>0</v>
      </c>
      <c r="S132" s="35">
        <f ca="1">IF(S$2=EOMONTH(Assumptions!$P$15,0),Assumptions!$Q$18*Assumptions!$G$9, 0)</f>
        <v>0</v>
      </c>
      <c r="T132" s="35">
        <f ca="1">IF(T$2=EOMONTH(Assumptions!$P$15,0),Assumptions!$Q$18*Assumptions!$G$9, 0)</f>
        <v>0</v>
      </c>
      <c r="U132" s="35">
        <f ca="1">IF(U$2=EOMONTH(Assumptions!$P$15,0),Assumptions!$Q$18*Assumptions!$G$9, 0)</f>
        <v>0</v>
      </c>
      <c r="V132" s="35">
        <f ca="1">IF(V$2=EOMONTH(Assumptions!$P$15,0),Assumptions!$Q$18*Assumptions!$G$9, 0)</f>
        <v>0</v>
      </c>
      <c r="W132" s="35">
        <f ca="1">IF(W$2=EOMONTH(Assumptions!$P$15,0),Assumptions!$Q$18*Assumptions!$G$9, 0)</f>
        <v>0</v>
      </c>
      <c r="X132" s="35">
        <f ca="1">IF(X$2=EOMONTH(Assumptions!$P$15,0),Assumptions!$Q$18*Assumptions!$G$9, 0)</f>
        <v>0</v>
      </c>
      <c r="Y132" s="35">
        <f ca="1">IF(Y$2=EOMONTH(Assumptions!$P$15,0),Assumptions!$Q$18*Assumptions!$G$9, 0)</f>
        <v>0</v>
      </c>
      <c r="Z132" s="35">
        <f ca="1">IF(Z$2=EOMONTH(Assumptions!$P$15,0),Assumptions!$Q$18*Assumptions!$G$9, 0)</f>
        <v>0</v>
      </c>
      <c r="AA132" s="35">
        <f ca="1">IF(AA$2=EOMONTH(Assumptions!$P$15,0),Assumptions!$Q$18*Assumptions!$G$9, 0)</f>
        <v>0</v>
      </c>
      <c r="AB132" s="35">
        <f ca="1">IF(AB$2=EOMONTH(Assumptions!$P$15,0),Assumptions!$Q$18*Assumptions!$G$9, 0)</f>
        <v>0</v>
      </c>
      <c r="AC132" s="35">
        <f ca="1">IF(AC$2=EOMONTH(Assumptions!$P$15,0),Assumptions!$Q$18*Assumptions!$G$9, 0)</f>
        <v>0</v>
      </c>
      <c r="AD132" s="35">
        <f ca="1">IF(AD$2=EOMONTH(Assumptions!$P$15,0),Assumptions!$Q$18*Assumptions!$G$9, 0)</f>
        <v>0</v>
      </c>
      <c r="AE132" s="35">
        <f ca="1">IF(AE$2=EOMONTH(Assumptions!$P$15,0),Assumptions!$Q$18*Assumptions!$G$9, 0)</f>
        <v>0</v>
      </c>
      <c r="AF132" s="35">
        <f ca="1">IF(AF$2=EOMONTH(Assumptions!$P$15,0),Assumptions!$Q$18*Assumptions!$G$9, 0)</f>
        <v>0</v>
      </c>
      <c r="AG132" s="35">
        <f ca="1">IF(AG$2=EOMONTH(Assumptions!$P$15,0),Assumptions!$Q$18*Assumptions!$G$9, 0)</f>
        <v>0</v>
      </c>
      <c r="AH132" s="35">
        <f ca="1">IF(AH$2=EOMONTH(Assumptions!$P$15,0),Assumptions!$Q$18*Assumptions!$G$9, 0)</f>
        <v>0</v>
      </c>
      <c r="AI132" s="35">
        <f ca="1">IF(AI$2=EOMONTH(Assumptions!$P$15,0),Assumptions!$Q$18*Assumptions!$G$9, 0)</f>
        <v>0</v>
      </c>
      <c r="AJ132" s="35">
        <f ca="1">IF(AJ$2=EOMONTH(Assumptions!$P$15,0),Assumptions!$Q$18*Assumptions!$G$9, 0)</f>
        <v>0</v>
      </c>
      <c r="AK132" s="35">
        <f ca="1">IF(AK$2=EOMONTH(Assumptions!$P$15,0),Assumptions!$Q$18*Assumptions!$G$9, 0)</f>
        <v>0</v>
      </c>
      <c r="AL132" s="35">
        <f ca="1">IF(AL$2=EOMONTH(Assumptions!$P$15,0),Assumptions!$Q$18*Assumptions!$G$9, 0)</f>
        <v>0</v>
      </c>
      <c r="AM132" s="35">
        <f ca="1">IF(AM$2=EOMONTH(Assumptions!$P$15,0),Assumptions!$Q$18*Assumptions!$G$9, 0)</f>
        <v>0</v>
      </c>
      <c r="AN132" s="35">
        <f ca="1">IF(AN$2=EOMONTH(Assumptions!$P$15,0),Assumptions!$Q$18*Assumptions!$G$9, 0)</f>
        <v>0</v>
      </c>
      <c r="AO132" s="35">
        <f ca="1">IF(AO$2=EOMONTH(Assumptions!$P$15,0),Assumptions!$Q$18*Assumptions!$G$9, 0)</f>
        <v>0</v>
      </c>
      <c r="AP132" s="35">
        <f ca="1">IF(AP$2=EOMONTH(Assumptions!$P$15,0),Assumptions!$Q$18*Assumptions!$G$9, 0)</f>
        <v>0</v>
      </c>
      <c r="AQ132" s="35">
        <f ca="1">IF(AQ$2=EOMONTH(Assumptions!$P$15,0),Assumptions!$Q$18*Assumptions!$G$9, 0)</f>
        <v>0</v>
      </c>
      <c r="AR132" s="35">
        <f ca="1">IF(AR$2=EOMONTH(Assumptions!$P$15,0),Assumptions!$Q$18*Assumptions!$G$9, 0)</f>
        <v>0</v>
      </c>
      <c r="AS132" s="35">
        <f ca="1">IF(AS$2=EOMONTH(Assumptions!$P$15,0),Assumptions!$Q$18*Assumptions!$G$9, 0)</f>
        <v>0</v>
      </c>
      <c r="AT132" s="35">
        <f ca="1">IF(AT$2=EOMONTH(Assumptions!$P$15,0),Assumptions!$Q$18*Assumptions!$G$9, 0)</f>
        <v>0</v>
      </c>
      <c r="AU132" s="35">
        <f ca="1">IF(AU$2=EOMONTH(Assumptions!$P$15,0),Assumptions!$Q$18*Assumptions!$G$9, 0)</f>
        <v>0</v>
      </c>
      <c r="AV132" s="35">
        <f ca="1">IF(AV$2=EOMONTH(Assumptions!$P$15,0),Assumptions!$Q$18*Assumptions!$G$9, 0)</f>
        <v>0</v>
      </c>
      <c r="AW132" s="35">
        <f ca="1">IF(AW$2=EOMONTH(Assumptions!$P$15,0),Assumptions!$Q$18*Assumptions!$G$9, 0)</f>
        <v>0</v>
      </c>
      <c r="AX132" s="35">
        <f ca="1">IF(AX$2=EOMONTH(Assumptions!$P$15,0),Assumptions!$Q$18*Assumptions!$G$9, 0)</f>
        <v>0</v>
      </c>
      <c r="AY132" s="35">
        <f ca="1">IF(AY$2=EOMONTH(Assumptions!$P$15,0),Assumptions!$Q$18*Assumptions!$G$9, 0)</f>
        <v>0</v>
      </c>
      <c r="AZ132" s="35">
        <f ca="1">IF(AZ$2=EOMONTH(Assumptions!$P$15,0),Assumptions!$Q$18*Assumptions!$G$9, 0)</f>
        <v>0</v>
      </c>
      <c r="BA132" s="35">
        <f ca="1">IF(BA$2=EOMONTH(Assumptions!$P$15,0),Assumptions!$Q$18*Assumptions!$G$9, 0)</f>
        <v>0</v>
      </c>
      <c r="BB132" s="35">
        <f ca="1">IF(BB$2=EOMONTH(Assumptions!$P$15,0),Assumptions!$Q$18*Assumptions!$G$9, 0)</f>
        <v>0</v>
      </c>
      <c r="BC132" s="35">
        <f ca="1">IF(BC$2=EOMONTH(Assumptions!$P$15,0),Assumptions!$Q$18*Assumptions!$G$9, 0)</f>
        <v>0</v>
      </c>
      <c r="BD132" s="35">
        <f ca="1">IF(BD$2=EOMONTH(Assumptions!$P$15,0),Assumptions!$Q$18*Assumptions!$G$9, 0)</f>
        <v>0</v>
      </c>
      <c r="BE132" s="35">
        <f ca="1">IF(BE$2=EOMONTH(Assumptions!$P$15,0),Assumptions!$Q$18*Assumptions!$G$9, 0)</f>
        <v>0</v>
      </c>
      <c r="BF132" s="35">
        <f ca="1">IF(BF$2=EOMONTH(Assumptions!$P$15,0),Assumptions!$Q$18*Assumptions!$G$9, 0)</f>
        <v>0</v>
      </c>
      <c r="BG132" s="35">
        <f ca="1">IF(BG$2=EOMONTH(Assumptions!$P$15,0),Assumptions!$Q$18*Assumptions!$G$9, 0)</f>
        <v>0</v>
      </c>
      <c r="BH132" s="35">
        <f ca="1">IF(BH$2=EOMONTH(Assumptions!$P$15,0),Assumptions!$Q$18*Assumptions!$G$9, 0)</f>
        <v>0</v>
      </c>
      <c r="BI132" s="35">
        <f ca="1">IF(BI$2=EOMONTH(Assumptions!$P$15,0),Assumptions!$Q$18*Assumptions!$G$9, 0)</f>
        <v>0</v>
      </c>
      <c r="BJ132" s="35">
        <f ca="1">IF(BJ$2=EOMONTH(Assumptions!$P$15,0),Assumptions!$Q$18*Assumptions!$G$9, 0)</f>
        <v>0</v>
      </c>
      <c r="BK132" s="35">
        <f ca="1">IF(BK$2=EOMONTH(Assumptions!$P$15,0),Assumptions!$Q$18*Assumptions!$G$9, 0)</f>
        <v>0</v>
      </c>
      <c r="BL132" s="35">
        <f ca="1">IF(BL$2=EOMONTH(Assumptions!$P$15,0),Assumptions!$Q$18*Assumptions!$G$9, 0)</f>
        <v>0</v>
      </c>
      <c r="BM132" s="35">
        <f ca="1">IF(BM$2=EOMONTH(Assumptions!$P$15,0),Assumptions!$Q$18*Assumptions!$G$9, 0)</f>
        <v>0</v>
      </c>
      <c r="BN132" s="35">
        <f ca="1">IF(BN$2=EOMONTH(Assumptions!$P$15,0),Assumptions!$Q$18*Assumptions!$G$9, 0)</f>
        <v>0</v>
      </c>
      <c r="BO132" s="35">
        <f ca="1">IF(BO$2=EOMONTH(Assumptions!$P$15,0),Assumptions!$Q$18*Assumptions!$G$9, 0)</f>
        <v>0</v>
      </c>
      <c r="BP132" s="35">
        <f ca="1">IF(BP$2=EOMONTH(Assumptions!$P$15,0),Assumptions!$Q$18*Assumptions!$G$9, 0)</f>
        <v>0</v>
      </c>
      <c r="BQ132" s="35">
        <f ca="1">IF(BQ$2=EOMONTH(Assumptions!$P$15,0),Assumptions!$Q$18*Assumptions!$G$9, 0)</f>
        <v>0</v>
      </c>
      <c r="BR132" s="35">
        <f ca="1">IF(BR$2=EOMONTH(Assumptions!$P$15,0),Assumptions!$Q$18*Assumptions!$G$9, 0)</f>
        <v>0</v>
      </c>
      <c r="BS132" s="35">
        <f ca="1">IF(BS$2=EOMONTH(Assumptions!$P$15,0),Assumptions!$Q$18*Assumptions!$G$9, 0)</f>
        <v>0</v>
      </c>
      <c r="BT132" s="35">
        <f ca="1">IF(BT$2=EOMONTH(Assumptions!$P$15,0),Assumptions!$Q$18*Assumptions!$G$9, 0)</f>
        <v>0</v>
      </c>
      <c r="BU132" s="35">
        <f ca="1">IF(BU$2=EOMONTH(Assumptions!$P$15,0),Assumptions!$Q$18*Assumptions!$G$9, 0)</f>
        <v>0</v>
      </c>
      <c r="BV132" s="35">
        <f ca="1">IF(BV$2=EOMONTH(Assumptions!$P$15,0),Assumptions!$Q$18*Assumptions!$G$9, 0)</f>
        <v>0</v>
      </c>
      <c r="BW132" s="35">
        <f ca="1">IF(BW$2=EOMONTH(Assumptions!$P$15,0),Assumptions!$Q$18*Assumptions!$G$9, 0)</f>
        <v>0</v>
      </c>
      <c r="BX132" s="35">
        <f ca="1">IF(BX$2=EOMONTH(Assumptions!$P$15,0),Assumptions!$Q$18*Assumptions!$G$9, 0)</f>
        <v>0</v>
      </c>
      <c r="BY132" s="35">
        <f ca="1">IF(BY$2=EOMONTH(Assumptions!$P$15,0),Assumptions!$Q$18*Assumptions!$G$9, 0)</f>
        <v>0</v>
      </c>
      <c r="BZ132" s="35">
        <f ca="1">IF(BZ$2=EOMONTH(Assumptions!$P$15,0),Assumptions!$Q$18*Assumptions!$G$9, 0)</f>
        <v>0</v>
      </c>
      <c r="CA132" s="35">
        <f ca="1">IF(CA$2=EOMONTH(Assumptions!$P$15,0),Assumptions!$Q$18*Assumptions!$G$9, 0)</f>
        <v>0</v>
      </c>
      <c r="CB132" s="35">
        <f ca="1">IF(CB$2=EOMONTH(Assumptions!$P$15,0),Assumptions!$Q$18*Assumptions!$G$9, 0)</f>
        <v>0</v>
      </c>
      <c r="CC132" s="35">
        <f ca="1">IF(CC$2=EOMONTH(Assumptions!$P$15,0),Assumptions!$Q$18*Assumptions!$G$9, 0)</f>
        <v>0</v>
      </c>
      <c r="CD132" s="35">
        <f ca="1">IF(CD$2=EOMONTH(Assumptions!$P$15,0),Assumptions!$Q$18*Assumptions!$G$9, 0)</f>
        <v>0</v>
      </c>
      <c r="CE132" s="35">
        <f ca="1">IF(CE$2=EOMONTH(Assumptions!$P$15,0),Assumptions!$Q$18*Assumptions!$G$9, 0)</f>
        <v>0</v>
      </c>
      <c r="CF132" s="35">
        <f ca="1">IF(CF$2=EOMONTH(Assumptions!$P$15,0),Assumptions!$Q$18*Assumptions!$G$9, 0)</f>
        <v>0</v>
      </c>
      <c r="CG132" s="35">
        <f ca="1">IF(CG$2=EOMONTH(Assumptions!$P$15,0),Assumptions!$Q$18*Assumptions!$G$9, 0)</f>
        <v>0</v>
      </c>
      <c r="CH132" s="35">
        <f ca="1">IF(CH$2=EOMONTH(Assumptions!$P$15,0),Assumptions!$Q$18*Assumptions!$G$9, 0)</f>
        <v>0</v>
      </c>
      <c r="CI132" s="35">
        <f ca="1">IF(CI$2=EOMONTH(Assumptions!$P$15,0),Assumptions!$Q$18*Assumptions!$G$9, 0)</f>
        <v>0</v>
      </c>
      <c r="CJ132" s="35">
        <f ca="1">IF(CJ$2=EOMONTH(Assumptions!$P$15,0),Assumptions!$Q$18*Assumptions!$G$9, 0)</f>
        <v>0</v>
      </c>
      <c r="CK132" s="35">
        <f ca="1">IF(CK$2=EOMONTH(Assumptions!$P$15,0),Assumptions!$Q$18*Assumptions!$G$9, 0)</f>
        <v>0</v>
      </c>
      <c r="CL132" s="35">
        <f ca="1">IF(CL$2=EOMONTH(Assumptions!$P$15,0),Assumptions!$Q$18*Assumptions!$G$9, 0)</f>
        <v>0</v>
      </c>
      <c r="CM132" s="35">
        <f ca="1">IF(CM$2=EOMONTH(Assumptions!$P$15,0),Assumptions!$Q$18*Assumptions!$G$9, 0)</f>
        <v>0</v>
      </c>
      <c r="CN132" s="35">
        <f ca="1">IF(CN$2=EOMONTH(Assumptions!$P$15,0),Assumptions!$Q$18*Assumptions!$G$9, 0)</f>
        <v>0</v>
      </c>
      <c r="CO132" s="35">
        <f ca="1">IF(CO$2=EOMONTH(Assumptions!$P$15,0),Assumptions!$Q$18*Assumptions!$G$9, 0)</f>
        <v>0</v>
      </c>
      <c r="CP132" s="35">
        <f ca="1">IF(CP$2=EOMONTH(Assumptions!$P$15,0),Assumptions!$Q$18*Assumptions!$G$9, 0)</f>
        <v>0</v>
      </c>
      <c r="CQ132" s="35">
        <f ca="1">IF(CQ$2=EOMONTH(Assumptions!$P$15,0),Assumptions!$Q$18*Assumptions!$G$9, 0)</f>
        <v>0</v>
      </c>
      <c r="CR132" s="35">
        <f ca="1">IF(CR$2=EOMONTH(Assumptions!$P$15,0),Assumptions!$Q$18*Assumptions!$G$9, 0)</f>
        <v>0</v>
      </c>
      <c r="CS132" s="35">
        <f ca="1">IF(CS$2=EOMONTH(Assumptions!$P$15,0),Assumptions!$Q$18*Assumptions!$G$9, 0)</f>
        <v>0</v>
      </c>
      <c r="CT132" s="35">
        <f ca="1">IF(CT$2=EOMONTH(Assumptions!$P$15,0),Assumptions!$Q$18*Assumptions!$G$9, 0)</f>
        <v>0</v>
      </c>
      <c r="CU132" s="35">
        <f ca="1">IF(CU$2=EOMONTH(Assumptions!$P$15,0),Assumptions!$Q$18*Assumptions!$G$9, 0)</f>
        <v>0</v>
      </c>
      <c r="CV132" s="35">
        <f ca="1">IF(CV$2=EOMONTH(Assumptions!$P$15,0),Assumptions!$Q$18*Assumptions!$G$9, 0)</f>
        <v>0</v>
      </c>
      <c r="CW132" s="35">
        <f ca="1">IF(CW$2=EOMONTH(Assumptions!$P$15,0),Assumptions!$Q$18*Assumptions!$G$9, 0)</f>
        <v>0</v>
      </c>
      <c r="CX132" s="35">
        <f ca="1">IF(CX$2=EOMONTH(Assumptions!$P$15,0),Assumptions!$Q$18*Assumptions!$G$9, 0)</f>
        <v>0</v>
      </c>
      <c r="CY132" s="35">
        <f ca="1">IF(CY$2=EOMONTH(Assumptions!$P$15,0),Assumptions!$Q$18*Assumptions!$G$9, 0)</f>
        <v>0</v>
      </c>
      <c r="CZ132" s="35">
        <f ca="1">IF(CZ$2=EOMONTH(Assumptions!$P$15,0),Assumptions!$Q$18*Assumptions!$G$9, 0)</f>
        <v>0</v>
      </c>
      <c r="DA132" s="35">
        <f ca="1">IF(DA$2=EOMONTH(Assumptions!$P$15,0),Assumptions!$Q$18*Assumptions!$G$9, 0)</f>
        <v>0</v>
      </c>
      <c r="DB132" s="35">
        <f ca="1">IF(DB$2=EOMONTH(Assumptions!$P$15,0),Assumptions!$Q$18*Assumptions!$G$9, 0)</f>
        <v>0</v>
      </c>
      <c r="DC132" s="35">
        <f ca="1">IF(DC$2=EOMONTH(Assumptions!$P$15,0),Assumptions!$Q$18*Assumptions!$G$9, 0)</f>
        <v>0</v>
      </c>
      <c r="DD132" s="35">
        <f ca="1">IF(DD$2=EOMONTH(Assumptions!$P$15,0),Assumptions!$Q$18*Assumptions!$G$9, 0)</f>
        <v>0</v>
      </c>
      <c r="DE132" s="35">
        <f ca="1">IF(DE$2=EOMONTH(Assumptions!$P$15,0),Assumptions!$Q$18*Assumptions!$G$9, 0)</f>
        <v>0</v>
      </c>
      <c r="DF132" s="35">
        <f ca="1">IF(DF$2=EOMONTH(Assumptions!$P$15,0),Assumptions!$Q$18*Assumptions!$G$9, 0)</f>
        <v>0</v>
      </c>
      <c r="DG132" s="35">
        <f ca="1">IF(DG$2=EOMONTH(Assumptions!$P$15,0),Assumptions!$Q$18*Assumptions!$G$9, 0)</f>
        <v>0</v>
      </c>
      <c r="DH132" s="35">
        <f ca="1">IF(DH$2=EOMONTH(Assumptions!$P$15,0),Assumptions!$Q$18*Assumptions!$G$9, 0)</f>
        <v>0</v>
      </c>
      <c r="DI132" s="35">
        <f ca="1">IF(DI$2=EOMONTH(Assumptions!$P$15,0),Assumptions!$Q$18*Assumptions!$G$9, 0)</f>
        <v>0</v>
      </c>
      <c r="DJ132" s="35">
        <f ca="1">IF(DJ$2=EOMONTH(Assumptions!$P$15,0),Assumptions!$Q$18*Assumptions!$G$9, 0)</f>
        <v>0</v>
      </c>
      <c r="DK132" s="35">
        <f ca="1">IF(DK$2=EOMONTH(Assumptions!$P$15,0),Assumptions!$Q$18*Assumptions!$G$9, 0)</f>
        <v>0</v>
      </c>
      <c r="DL132" s="35">
        <f ca="1">IF(DL$2=EOMONTH(Assumptions!$P$15,0),Assumptions!$Q$18*Assumptions!$G$9, 0)</f>
        <v>0</v>
      </c>
      <c r="DM132" s="35">
        <f ca="1">IF(DM$2=EOMONTH(Assumptions!$P$15,0),Assumptions!$Q$18*Assumptions!$G$9, 0)</f>
        <v>0</v>
      </c>
      <c r="DN132" s="35">
        <f ca="1">IF(DN$2=EOMONTH(Assumptions!$P$15,0),Assumptions!$Q$18*Assumptions!$G$9, 0)</f>
        <v>0</v>
      </c>
      <c r="DO132" s="35">
        <f ca="1">IF(DO$2=EOMONTH(Assumptions!$P$15,0),Assumptions!$Q$18*Assumptions!$G$9, 0)</f>
        <v>0</v>
      </c>
      <c r="DP132" s="35">
        <f ca="1">IF(DP$2=EOMONTH(Assumptions!$P$15,0),Assumptions!$Q$18*Assumptions!$G$9, 0)</f>
        <v>0</v>
      </c>
      <c r="DQ132" s="35">
        <f ca="1">IF(DQ$2=EOMONTH(Assumptions!$P$15,0),Assumptions!$Q$18*Assumptions!$G$9, 0)</f>
        <v>0</v>
      </c>
      <c r="DR132" s="35">
        <f ca="1">IF(DR$2=EOMONTH(Assumptions!$P$15,0),Assumptions!$Q$18*Assumptions!$G$9, 0)</f>
        <v>0</v>
      </c>
      <c r="DS132" s="35">
        <f ca="1">IF(DS$2=EOMONTH(Assumptions!$P$15,0),Assumptions!$Q$18*Assumptions!$G$9, 0)</f>
        <v>0</v>
      </c>
      <c r="DT132" s="35">
        <f ca="1">IF(DT$2=EOMONTH(Assumptions!$P$15,0),Assumptions!$Q$18*Assumptions!$G$9, 0)</f>
        <v>0</v>
      </c>
      <c r="DU132" s="35">
        <f ca="1">IF(DU$2=EOMONTH(Assumptions!$P$15,0),Assumptions!$Q$18*Assumptions!$G$9, 0)</f>
        <v>0</v>
      </c>
      <c r="DV132" s="35">
        <f ca="1">IF(DV$2=EOMONTH(Assumptions!$P$15,0),Assumptions!$Q$18*Assumptions!$G$9, 0)</f>
        <v>0</v>
      </c>
      <c r="DW132" s="35">
        <f ca="1">IF(DW$2=EOMONTH(Assumptions!$P$15,0),Assumptions!$Q$18*Assumptions!$G$9, 0)</f>
        <v>0</v>
      </c>
      <c r="DX132" s="35">
        <f ca="1">IF(DX$2=EOMONTH(Assumptions!$P$15,0),Assumptions!$Q$18*Assumptions!$G$9, 0)</f>
        <v>0</v>
      </c>
      <c r="DY132" s="35">
        <f ca="1">IF(DY$2=EOMONTH(Assumptions!$P$15,0),Assumptions!$Q$18*Assumptions!$G$9, 0)</f>
        <v>0</v>
      </c>
      <c r="DZ132" s="35">
        <f ca="1">IF(DZ$2=EOMONTH(Assumptions!$P$15,0),Assumptions!$Q$18*Assumptions!$G$9, 0)</f>
        <v>0</v>
      </c>
      <c r="EA132" s="35">
        <f ca="1">IF(EA$2=EOMONTH(Assumptions!$P$15,0),Assumptions!$Q$18*Assumptions!$G$9, 0)</f>
        <v>0</v>
      </c>
      <c r="EB132" s="35">
        <f ca="1">IF(EB$2=EOMONTH(Assumptions!$P$15,0),Assumptions!$Q$18*Assumptions!$G$9, 0)</f>
        <v>0</v>
      </c>
      <c r="EC132" s="35">
        <f ca="1">IF(EC$2=EOMONTH(Assumptions!$P$15,0),Assumptions!$Q$18*Assumptions!$G$9, 0)</f>
        <v>0</v>
      </c>
      <c r="ED132" s="35">
        <f ca="1">IF(ED$2=EOMONTH(Assumptions!$P$15,0),Assumptions!$Q$18*Assumptions!$G$9, 0)</f>
        <v>0</v>
      </c>
      <c r="EE132" s="35">
        <f ca="1">IF(EE$2=EOMONTH(Assumptions!$P$15,0),Assumptions!$Q$18*Assumptions!$G$9, 0)</f>
        <v>0</v>
      </c>
      <c r="EF132" s="35">
        <f ca="1">IF(EF$2=EOMONTH(Assumptions!$P$15,0),Assumptions!$Q$18*Assumptions!$G$9, 0)</f>
        <v>0</v>
      </c>
      <c r="EG132" s="35">
        <f ca="1">IF(EG$2=EOMONTH(Assumptions!$P$15,0),Assumptions!$Q$18*Assumptions!$G$9, 0)</f>
        <v>0</v>
      </c>
      <c r="EH132" s="35">
        <f ca="1">IF(EH$2=EOMONTH(Assumptions!$P$15,0),Assumptions!$Q$18*Assumptions!$G$9, 0)</f>
        <v>0</v>
      </c>
      <c r="EI132" s="35">
        <f ca="1">IF(EI$2=EOMONTH(Assumptions!$P$15,0),Assumptions!$Q$18*Assumptions!$G$9, 0)</f>
        <v>0</v>
      </c>
      <c r="EJ132" s="35">
        <f ca="1">IF(EJ$2=EOMONTH(Assumptions!$P$15,0),Assumptions!$Q$18*Assumptions!$G$9, 0)</f>
        <v>0</v>
      </c>
      <c r="EK132" s="35">
        <f ca="1">IF(EK$2=EOMONTH(Assumptions!$P$15,0),Assumptions!$Q$18*Assumptions!$G$9, 0)</f>
        <v>0</v>
      </c>
      <c r="EL132" s="35">
        <f ca="1">IF(EL$2=EOMONTH(Assumptions!$P$15,0),Assumptions!$Q$18*Assumptions!$G$9, 0)</f>
        <v>0</v>
      </c>
      <c r="EM132" s="35">
        <f ca="1">IF(EM$2=EOMONTH(Assumptions!$P$15,0),Assumptions!$Q$18*Assumptions!$G$9, 0)</f>
        <v>0</v>
      </c>
      <c r="EN132" s="35">
        <f ca="1">IF(EN$2=EOMONTH(Assumptions!$P$15,0),Assumptions!$Q$18*Assumptions!$G$9, 0)</f>
        <v>0</v>
      </c>
      <c r="EO132" s="35">
        <f ca="1">IF(EO$2=EOMONTH(Assumptions!$P$15,0),Assumptions!$Q$18*Assumptions!$G$9, 0)</f>
        <v>0</v>
      </c>
      <c r="EP132" s="35">
        <f ca="1">IF(EP$2=EOMONTH(Assumptions!$P$15,0),Assumptions!$Q$18*Assumptions!$G$9, 0)</f>
        <v>0</v>
      </c>
      <c r="EQ132" s="35">
        <f ca="1">IF(EQ$2=EOMONTH(Assumptions!$P$15,0),Assumptions!$Q$18*Assumptions!$G$9, 0)</f>
        <v>0</v>
      </c>
      <c r="ER132" s="35">
        <f ca="1">IF(ER$2=EOMONTH(Assumptions!$P$15,0),Assumptions!$Q$18*Assumptions!$G$9, 0)</f>
        <v>0</v>
      </c>
      <c r="ES132" s="35">
        <f ca="1">IF(ES$2=EOMONTH(Assumptions!$P$15,0),Assumptions!$Q$18*Assumptions!$G$9, 0)</f>
        <v>0</v>
      </c>
      <c r="ET132" s="35">
        <f ca="1">IF(ET$2=EOMONTH(Assumptions!$P$15,0),Assumptions!$Q$18*Assumptions!$G$9, 0)</f>
        <v>0</v>
      </c>
      <c r="EU132" s="35">
        <f ca="1">IF(EU$2=EOMONTH(Assumptions!$P$15,0),Assumptions!$Q$18*Assumptions!$G$9, 0)</f>
        <v>0</v>
      </c>
      <c r="EV132" s="35">
        <f ca="1">IF(EV$2=EOMONTH(Assumptions!$P$15,0),Assumptions!$Q$18*Assumptions!$G$9, 0)</f>
        <v>0</v>
      </c>
      <c r="EW132" s="35">
        <f ca="1">IF(EW$2=EOMONTH(Assumptions!$P$15,0),Assumptions!$Q$18*Assumptions!$G$9, 0)</f>
        <v>0</v>
      </c>
      <c r="EX132" s="35">
        <f ca="1">IF(EX$2=EOMONTH(Assumptions!$P$15,0),Assumptions!$Q$18*Assumptions!$G$9, 0)</f>
        <v>0</v>
      </c>
      <c r="EY132" s="35">
        <f ca="1">IF(EY$2=EOMONTH(Assumptions!$P$15,0),Assumptions!$Q$18*Assumptions!$G$9, 0)</f>
        <v>0</v>
      </c>
      <c r="EZ132" s="35">
        <f ca="1">IF(EZ$2=EOMONTH(Assumptions!$P$15,0),Assumptions!$Q$18*Assumptions!$G$9, 0)</f>
        <v>0</v>
      </c>
      <c r="FA132" s="35">
        <f ca="1">IF(FA$2=EOMONTH(Assumptions!$P$15,0),Assumptions!$Q$18*Assumptions!$G$9, 0)</f>
        <v>0</v>
      </c>
      <c r="FB132" s="35">
        <f ca="1">IF(FB$2=EOMONTH(Assumptions!$P$15,0),Assumptions!$Q$18*Assumptions!$G$9, 0)</f>
        <v>0</v>
      </c>
      <c r="FC132" s="35">
        <f ca="1">IF(FC$2=EOMONTH(Assumptions!$P$15,0),Assumptions!$Q$18*Assumptions!$G$9, 0)</f>
        <v>0</v>
      </c>
      <c r="FD132" s="35">
        <f ca="1">IF(FD$2=EOMONTH(Assumptions!$P$15,0),Assumptions!$Q$18*Assumptions!$G$9, 0)</f>
        <v>0</v>
      </c>
      <c r="FE132" s="35">
        <f ca="1">IF(FE$2=EOMONTH(Assumptions!$P$15,0),Assumptions!$Q$18*Assumptions!$G$9, 0)</f>
        <v>0</v>
      </c>
      <c r="FF132" s="35">
        <f ca="1">IF(FF$2=EOMONTH(Assumptions!$P$15,0),Assumptions!$Q$18*Assumptions!$G$9, 0)</f>
        <v>0</v>
      </c>
      <c r="FG132" s="35">
        <f ca="1">IF(FG$2=EOMONTH(Assumptions!$P$15,0),Assumptions!$Q$18*Assumptions!$G$9, 0)</f>
        <v>0</v>
      </c>
      <c r="FH132" s="35">
        <f ca="1">IF(FH$2=EOMONTH(Assumptions!$P$15,0),Assumptions!$Q$18*Assumptions!$G$9, 0)</f>
        <v>0</v>
      </c>
      <c r="FI132" s="35">
        <f ca="1">IF(FI$2=EOMONTH(Assumptions!$P$15,0),Assumptions!$Q$18*Assumptions!$G$9, 0)</f>
        <v>0</v>
      </c>
      <c r="FJ132" s="35">
        <f ca="1">IF(FJ$2=EOMONTH(Assumptions!$P$15,0),Assumptions!$Q$18*Assumptions!$G$9, 0)</f>
        <v>0</v>
      </c>
      <c r="FK132" s="35">
        <f ca="1">IF(FK$2=EOMONTH(Assumptions!$P$15,0),Assumptions!$Q$18*Assumptions!$G$9, 0)</f>
        <v>0</v>
      </c>
      <c r="FL132" s="35">
        <f ca="1">IF(FL$2=EOMONTH(Assumptions!$P$15,0),Assumptions!$Q$18*Assumptions!$G$9, 0)</f>
        <v>0</v>
      </c>
      <c r="FM132" s="35">
        <f ca="1">IF(FM$2=EOMONTH(Assumptions!$P$15,0),Assumptions!$Q$18*Assumptions!$G$9, 0)</f>
        <v>0</v>
      </c>
      <c r="FN132" s="35">
        <f ca="1">IF(FN$2=EOMONTH(Assumptions!$P$15,0),Assumptions!$Q$18*Assumptions!$G$9, 0)</f>
        <v>0</v>
      </c>
      <c r="FO132" s="35">
        <f ca="1">IF(FO$2=EOMONTH(Assumptions!$P$15,0),Assumptions!$Q$18*Assumptions!$G$9, 0)</f>
        <v>0</v>
      </c>
      <c r="FP132" s="35">
        <f ca="1">IF(FP$2=EOMONTH(Assumptions!$P$15,0),Assumptions!$Q$18*Assumptions!$G$9, 0)</f>
        <v>0</v>
      </c>
      <c r="FQ132" s="35">
        <f ca="1">IF(FQ$2=EOMONTH(Assumptions!$P$15,0),Assumptions!$Q$18*Assumptions!$G$9, 0)</f>
        <v>0</v>
      </c>
      <c r="FR132" s="35">
        <f ca="1">IF(FR$2=EOMONTH(Assumptions!$P$15,0),Assumptions!$Q$18*Assumptions!$G$9, 0)</f>
        <v>0</v>
      </c>
      <c r="FS132" s="35">
        <f ca="1">IF(FS$2=EOMONTH(Assumptions!$P$15,0),Assumptions!$Q$18*Assumptions!$G$9, 0)</f>
        <v>0</v>
      </c>
      <c r="FT132" s="35">
        <f ca="1">IF(FT$2=EOMONTH(Assumptions!$P$15,0),Assumptions!$Q$18*Assumptions!$G$9, 0)</f>
        <v>0</v>
      </c>
      <c r="FU132" s="35">
        <f ca="1">IF(FU$2=EOMONTH(Assumptions!$P$15,0),Assumptions!$Q$18*Assumptions!$G$9, 0)</f>
        <v>0</v>
      </c>
      <c r="FV132" s="35">
        <f ca="1">IF(FV$2=EOMONTH(Assumptions!$P$15,0),Assumptions!$Q$18*Assumptions!$G$9, 0)</f>
        <v>0</v>
      </c>
      <c r="FW132" s="35">
        <f ca="1">IF(FW$2=EOMONTH(Assumptions!$P$15,0),Assumptions!$Q$18*Assumptions!$G$9, 0)</f>
        <v>0</v>
      </c>
      <c r="FX132" s="35">
        <f ca="1">IF(FX$2=EOMONTH(Assumptions!$P$15,0),Assumptions!$Q$18*Assumptions!$G$9, 0)</f>
        <v>0</v>
      </c>
      <c r="FY132" s="35">
        <f ca="1">IF(FY$2=EOMONTH(Assumptions!$P$15,0),Assumptions!$Q$18*Assumptions!$G$9, 0)</f>
        <v>0</v>
      </c>
      <c r="FZ132" s="35">
        <f ca="1">IF(FZ$2=EOMONTH(Assumptions!$P$15,0),Assumptions!$Q$18*Assumptions!$G$9, 0)</f>
        <v>0</v>
      </c>
      <c r="GA132" s="35">
        <f ca="1">IF(GA$2=EOMONTH(Assumptions!$P$15,0),Assumptions!$Q$18*Assumptions!$G$9, 0)</f>
        <v>0</v>
      </c>
      <c r="GB132" s="35">
        <f ca="1">IF(GB$2=EOMONTH(Assumptions!$P$15,0),Assumptions!$Q$18*Assumptions!$G$9, 0)</f>
        <v>0</v>
      </c>
      <c r="GC132" s="35">
        <f ca="1">IF(GC$2=EOMONTH(Assumptions!$P$15,0),Assumptions!$Q$18*Assumptions!$G$9, 0)</f>
        <v>0</v>
      </c>
      <c r="GD132" s="35">
        <f ca="1">IF(GD$2=EOMONTH(Assumptions!$P$15,0),Assumptions!$Q$18*Assumptions!$G$9, 0)</f>
        <v>0</v>
      </c>
      <c r="GE132" s="35">
        <f ca="1">IF(GE$2=EOMONTH(Assumptions!$P$15,0),Assumptions!$Q$18*Assumptions!$G$9, 0)</f>
        <v>0</v>
      </c>
    </row>
    <row r="133" spans="4:187" x14ac:dyDescent="0.45">
      <c r="D133" s="68" t="s">
        <v>123</v>
      </c>
      <c r="E133" s="60"/>
      <c r="F133" s="60"/>
      <c r="G133" s="60"/>
      <c r="H133" s="69">
        <f ca="1">-IF(AND(H$92&gt;0, SUM(H$131:H$132)&gt;0), MIN(IFERROR(PMT(Assumptions!$P$19, DATEDIF('Monthly Model'!H$2, EOMONTH(Assumptions!$P$15, Assumptions!$P$20*12), "m"), -'Monthly Model'!H$131, 0, 1), 0), H$92), 0)-H140</f>
        <v>0</v>
      </c>
      <c r="I133" s="69">
        <f ca="1">-IF(AND(I$92&gt;0, SUM(I$131:I$132)&gt;0), MIN(IFERROR(PMT(Assumptions!$P$19, DATEDIF('Monthly Model'!I$2, EOMONTH(Assumptions!$P$15, Assumptions!$P$20*12), "m"), -'Monthly Model'!I$131, 0, 1), 0), I$92), 0)</f>
        <v>-90.547030680832776</v>
      </c>
      <c r="J133" s="69">
        <f ca="1">-IF(AND(J$92&gt;0, SUM(J$131:J$132)&gt;0), MIN(IFERROR(PMT(Assumptions!$P$19, DATEDIF('Monthly Model'!J$2, EOMONTH(Assumptions!$P$15, Assumptions!$P$20*12), "m"), -'Monthly Model'!J$131, 0, 1), 0), J$92), 0)</f>
        <v>-83.007411382336286</v>
      </c>
      <c r="K133" s="69">
        <f ca="1">-IF(AND(K$92&gt;0, SUM(K$131:K$132)&gt;0), MIN(IFERROR(PMT(Assumptions!$P$19, DATEDIF('Monthly Model'!K$2, EOMONTH(Assumptions!$P$15, Assumptions!$P$20*12), "m"), -'Monthly Model'!K$131, 0, 1), 0), K$92), 0)</f>
        <v>0</v>
      </c>
      <c r="L133" s="69">
        <f ca="1">-IF(AND(L$92&gt;0, SUM(L$131:L$132)&gt;0), MIN(IFERROR(PMT(Assumptions!$P$19, DATEDIF('Monthly Model'!L$2, EOMONTH(Assumptions!$P$15, Assumptions!$P$20*12), "m"), -'Monthly Model'!L$131, 0, 1), 0), L$92), 0)</f>
        <v>-75.494429330320287</v>
      </c>
      <c r="M133" s="69">
        <f ca="1">-IF(AND(M$92&gt;0, SUM(M$131:M$132)&gt;0), MIN(IFERROR(PMT(Assumptions!$P$19, DATEDIF('Monthly Model'!M$2, EOMONTH(Assumptions!$P$15, Assumptions!$P$20*12), "m"), -'Monthly Model'!M$131, 0, 1), 0), M$92), 0)-M140</f>
        <v>-62.643109636448187</v>
      </c>
      <c r="N133" s="69">
        <f ca="1">-IF(AND(N$92&gt;0, SUM(N$131:N$132)&gt;0), MIN(IFERROR(PMT(Assumptions!$P$19, DATEDIF('Monthly Model'!N$2, EOMONTH(Assumptions!$P$15, Assumptions!$P$20*12), "m"), -'Monthly Model'!N$131, 0, 1), 0), N$92), 0)</f>
        <v>-62.939657142131516</v>
      </c>
      <c r="O133" s="69">
        <f ca="1">-IF(AND(O$92&gt;0, SUM(O$131:O$132)&gt;0), MIN(IFERROR(PMT(Assumptions!$P$19, DATEDIF('Monthly Model'!O$2, EOMONTH(Assumptions!$P$15, Assumptions!$P$20*12), "m"), -'Monthly Model'!O$131, 0, 1), 0), O$92), 0)</f>
        <v>-57.217870129210468</v>
      </c>
      <c r="P133" s="69">
        <f ca="1">-IF(AND(P$92&gt;0, SUM(P$131:P$132)&gt;0), MIN(IFERROR(PMT(Assumptions!$P$19, DATEDIF('Monthly Model'!P$2, EOMONTH(Assumptions!$P$15, Assumptions!$P$20*12), "m"), -'Monthly Model'!P$131, 0, 1), 0), P$92), 0)</f>
        <v>-32.08433305381574</v>
      </c>
      <c r="Q133" s="69">
        <f ca="1">-IF(AND(Q$92&gt;0, SUM(Q$131:Q$132)&gt;0), MIN(IFERROR(PMT(Assumptions!$P$19, DATEDIF('Monthly Model'!Q$2, EOMONTH(Assumptions!$P$15, Assumptions!$P$20*12), "m"), -'Monthly Model'!Q$131, 0, 1), 0), Q$92), 0)</f>
        <v>-49.113629853564063</v>
      </c>
      <c r="R133" s="69">
        <f ca="1">-IF(AND(R$92&gt;0, SUM(R$131:R$132)&gt;0), MIN(IFERROR(PMT(Assumptions!$P$19, DATEDIF('Monthly Model'!R$2, EOMONTH(Assumptions!$P$15, Assumptions!$P$20*12), "m"), -'Monthly Model'!R$131, 0, 1), 0), R$92), 0)</f>
        <v>-44.648754412330966</v>
      </c>
      <c r="S133" s="69">
        <f ca="1">-IF(AND(S$92&gt;0, SUM(S$131:S$132)&gt;0), MIN(IFERROR(PMT(Assumptions!$P$19, DATEDIF('Monthly Model'!S$2, EOMONTH(Assumptions!$P$15, Assumptions!$P$20*12), "m"), -'Monthly Model'!S$131, 0, 1), 0), S$92), 0)</f>
        <v>-40.589776738482698</v>
      </c>
      <c r="T133" s="69">
        <f ca="1">-IF(AND(T$92&gt;0, SUM(T$131:T$132)&gt;0), MIN(IFERROR(PMT(Assumptions!$P$19, DATEDIF('Monthly Model'!T$2, EOMONTH(Assumptions!$P$15, Assumptions!$P$20*12), "m"), -'Monthly Model'!T$131, 0, 1), 0), T$92), 0)</f>
        <v>-36.899797034984267</v>
      </c>
      <c r="U133" s="69">
        <f ca="1">-IF(AND(U$92&gt;0, SUM(U$131:U$132)&gt;0), MIN(IFERROR(PMT(Assumptions!$P$19, DATEDIF('Monthly Model'!U$2, EOMONTH(Assumptions!$P$15, Assumptions!$P$20*12), "m"), -'Monthly Model'!U$131, 0, 1), 0), U$92), 0)</f>
        <v>-33.545270031803881</v>
      </c>
      <c r="V133" s="69">
        <f ca="1">-IF(AND(V$92&gt;0, SUM(V$131:V$132)&gt;0), MIN(IFERROR(PMT(Assumptions!$P$19, DATEDIF('Monthly Model'!V$2, EOMONTH(Assumptions!$P$15, Assumptions!$P$20*12), "m"), -'Monthly Model'!V$131, 0, 1), 0), V$92), 0)</f>
        <v>-30.495700028912616</v>
      </c>
      <c r="W133" s="69">
        <f ca="1">-IF(AND(W$92&gt;0, SUM(W$131:W$132)&gt;0), MIN(IFERROR(PMT(Assumptions!$P$19, DATEDIF('Monthly Model'!W$2, EOMONTH(Assumptions!$P$15, Assumptions!$P$20*12), "m"), -'Monthly Model'!W$131, 0, 1), 0), W$92), 0)</f>
        <v>-27.723363662647831</v>
      </c>
      <c r="X133" s="69">
        <f ca="1">-IF(AND(X$92&gt;0, SUM(X$131:X$132)&gt;0), MIN(IFERROR(PMT(Assumptions!$P$19, DATEDIF('Monthly Model'!X$2, EOMONTH(Assumptions!$P$15, Assumptions!$P$20*12), "m"), -'Monthly Model'!X$131, 0, 1), 0), X$92), 0)</f>
        <v>-25.203057875134391</v>
      </c>
      <c r="Y133" s="69">
        <f ca="1">-IF(AND(Y$92&gt;0, SUM(Y$131:Y$132)&gt;0), MIN(IFERROR(PMT(Assumptions!$P$19, DATEDIF('Monthly Model'!Y$2, EOMONTH(Assumptions!$P$15, Assumptions!$P$20*12), "m"), -'Monthly Model'!Y$131, 0, 1), 0), Y$92), 0)</f>
        <v>-22.911870795576721</v>
      </c>
      <c r="Z133" s="69">
        <f ca="1">-IF(AND(Z$92&gt;0, SUM(Z$131:Z$132)&gt;0), MIN(IFERROR(PMT(Assumptions!$P$19, DATEDIF('Monthly Model'!Z$2, EOMONTH(Assumptions!$P$15, Assumptions!$P$20*12), "m"), -'Monthly Model'!Z$131, 0, 1), 0), Z$92), 0)</f>
        <v>-20.828973450524291</v>
      </c>
      <c r="AA133" s="69">
        <f ca="1">-IF(AND(AA$92&gt;0, SUM(AA$131:AA$132)&gt;0), MIN(IFERROR(PMT(Assumptions!$P$19, DATEDIF('Monthly Model'!AA$2, EOMONTH(Assumptions!$P$15, Assumptions!$P$20*12), "m"), -'Monthly Model'!AA$131, 0, 1), 0), AA$92), 0)</f>
        <v>-18.935430409567534</v>
      </c>
      <c r="AB133" s="69">
        <f ca="1">-IF(AND(AB$92&gt;0, SUM(AB$131:AB$132)&gt;0), MIN(IFERROR(PMT(Assumptions!$P$19, DATEDIF('Monthly Model'!AB$2, EOMONTH(Assumptions!$P$15, Assumptions!$P$20*12), "m"), -'Monthly Model'!AB$131, 0, 1), 0), AB$92), 0)</f>
        <v>0</v>
      </c>
      <c r="AC133" s="69">
        <f ca="1">-IF(AND(AC$92&gt;0, SUM(AC$131:AC$132)&gt;0), MIN(IFERROR(PMT(Assumptions!$P$19, DATEDIF('Monthly Model'!AC$2, EOMONTH(Assumptions!$P$15, Assumptions!$P$20*12), "m"), -'Monthly Model'!AC$131, 0, 1), 0), AC$92), 0)</f>
        <v>-17.253009343062363</v>
      </c>
      <c r="AD133" s="69">
        <f ca="1">-IF(AND(AD$92&gt;0, SUM(AD$131:AD$132)&gt;0), MIN(IFERROR(PMT(Assumptions!$P$19, DATEDIF('Monthly Model'!AD$2, EOMONTH(Assumptions!$P$15, Assumptions!$P$20*12), "m"), -'Monthly Model'!AD$131, 0, 1), 0), AD$92), 0)</f>
        <v>-15.684553948238509</v>
      </c>
      <c r="AE133" s="69">
        <f ca="1">-IF(AND(AE$92&gt;0, SUM(AE$131:AE$132)&gt;0), MIN(IFERROR(PMT(Assumptions!$P$19, DATEDIF('Monthly Model'!AE$2, EOMONTH(Assumptions!$P$15, Assumptions!$P$20*12), "m"), -'Monthly Model'!AE$131, 0, 1), 0), AE$92), 0)</f>
        <v>-14.258685407489555</v>
      </c>
      <c r="AF133" s="69">
        <f ca="1">-IF(AND(AF$92&gt;0, SUM(AF$131:AF$132)&gt;0), MIN(IFERROR(PMT(Assumptions!$P$19, DATEDIF('Monthly Model'!AF$2, EOMONTH(Assumptions!$P$15, Assumptions!$P$20*12), "m"), -'Monthly Model'!AF$131, 0, 1), 0), AF$92), 0)</f>
        <v>-12.962441279535955</v>
      </c>
      <c r="AG133" s="69">
        <f ca="1">-IF(AND(AG$92&gt;0, SUM(AG$131:AG$132)&gt;0), MIN(IFERROR(PMT(Assumptions!$P$19, DATEDIF('Monthly Model'!AG$2, EOMONTH(Assumptions!$P$15, Assumptions!$P$20*12), "m"), -'Monthly Model'!AG$131, 0, 1), 0), AG$92), 0)</f>
        <v>-11.78403752685087</v>
      </c>
      <c r="AH133" s="69">
        <f ca="1">-IF(AND(AH$92&gt;0, SUM(AH$131:AH$132)&gt;0), MIN(IFERROR(PMT(Assumptions!$P$19, DATEDIF('Monthly Model'!AH$2, EOMONTH(Assumptions!$P$15, Assumptions!$P$20*12), "m"), -'Monthly Model'!AH$131, 0, 1), 0), AH$92), 0)</f>
        <v>-10.712761388046248</v>
      </c>
      <c r="AI133" s="69">
        <f ca="1">-IF(AND(AI$92&gt;0, SUM(AI$131:AI$132)&gt;0), MIN(IFERROR(PMT(Assumptions!$P$19, DATEDIF('Monthly Model'!AI$2, EOMONTH(Assumptions!$P$15, Assumptions!$P$20*12), "m"), -'Monthly Model'!AI$131, 0, 1), 0), AI$92), 0)</f>
        <v>-9.7388739891329514</v>
      </c>
      <c r="AJ133" s="69">
        <f ca="1">-IF(AND(AJ$92&gt;0, SUM(AJ$131:AJ$132)&gt;0), MIN(IFERROR(PMT(Assumptions!$P$19, DATEDIF('Monthly Model'!AJ$2, EOMONTH(Assumptions!$P$15, Assumptions!$P$20*12), "m"), -'Monthly Model'!AJ$131, 0, 1), 0), AJ$92), 0)</f>
        <v>-8.8535218083026823</v>
      </c>
      <c r="AK133" s="69">
        <f ca="1">-IF(AND(AK$92&gt;0, SUM(AK$131:AK$132)&gt;0), MIN(IFERROR(PMT(Assumptions!$P$19, DATEDIF('Monthly Model'!AK$2, EOMONTH(Assumptions!$P$15, Assumptions!$P$20*12), "m"), -'Monthly Model'!AK$131, 0, 1), 0), AK$92), 0)</f>
        <v>-8.0486561893660742</v>
      </c>
      <c r="AL133" s="69">
        <f ca="1">-IF(AND(AL$92&gt;0, SUM(AL$131:AL$132)&gt;0), MIN(IFERROR(PMT(Assumptions!$P$19, DATEDIF('Monthly Model'!AL$2, EOMONTH(Assumptions!$P$15, Assumptions!$P$20*12), "m"), -'Monthly Model'!AL$131, 0, 1), 0), AL$92), 0)</f>
        <v>-7.3169601721509787</v>
      </c>
      <c r="AM133" s="69">
        <f ca="1">-IF(AND(AM$92&gt;0, SUM(AM$131:AM$132)&gt;0), MIN(IFERROR(PMT(Assumptions!$P$19, DATEDIF('Monthly Model'!AM$2, EOMONTH(Assumptions!$P$15, Assumptions!$P$20*12), "m"), -'Monthly Model'!AM$131, 0, 1), 0), AM$92), 0)</f>
        <v>-6.6517819746827058</v>
      </c>
      <c r="AN133" s="69">
        <f ca="1">-IF(AND(AN$92&gt;0, SUM(AN$131:AN$132)&gt;0), MIN(IFERROR(PMT(Assumptions!$P$19, DATEDIF('Monthly Model'!AN$2, EOMONTH(Assumptions!$P$15, Assumptions!$P$20*12), "m"), -'Monthly Model'!AN$131, 0, 1), 0), AN$92), 0)</f>
        <v>0</v>
      </c>
      <c r="AO133" s="69">
        <f ca="1">-IF(AND(AO$92&gt;0, SUM(AO$131:AO$132)&gt;0), MIN(IFERROR(PMT(Assumptions!$P$19, DATEDIF('Monthly Model'!AO$2, EOMONTH(Assumptions!$P$15, Assumptions!$P$20*12), "m"), -'Monthly Model'!AO$131, 0, 1), 0), AO$92), 0)</f>
        <v>-6.0924695935512689</v>
      </c>
      <c r="AP133" s="69">
        <f ca="1">-IF(AND(AP$92&gt;0, SUM(AP$131:AP$132)&gt;0), MIN(IFERROR(PMT(Assumptions!$P$19, DATEDIF('Monthly Model'!AP$2, EOMONTH(Assumptions!$P$15, Assumptions!$P$20*12), "m"), -'Monthly Model'!AP$131, 0, 1), 0), AP$92), 0)</f>
        <v>-5.5386087214102453</v>
      </c>
      <c r="AQ133" s="69">
        <f ca="1">-IF(AND(AQ$92&gt;0, SUM(AQ$131:AQ$132)&gt;0), MIN(IFERROR(PMT(Assumptions!$P$19, DATEDIF('Monthly Model'!AQ$2, EOMONTH(Assumptions!$P$15, Assumptions!$P$20*12), "m"), -'Monthly Model'!AQ$131, 0, 1), 0), AQ$92), 0)</f>
        <v>-5.0350988376456778</v>
      </c>
      <c r="AR133" s="69">
        <f ca="1">-IF(AND(AR$92&gt;0, SUM(AR$131:AR$132)&gt;0), MIN(IFERROR(PMT(Assumptions!$P$19, DATEDIF('Monthly Model'!AR$2, EOMONTH(Assumptions!$P$15, Assumptions!$P$20*12), "m"), -'Monthly Model'!AR$131, 0, 1), 0), AR$92), 0)</f>
        <v>-4.5773625796778887</v>
      </c>
      <c r="AS133" s="69">
        <f ca="1">-IF(AND(AS$92&gt;0, SUM(AS$131:AS$132)&gt;0), MIN(IFERROR(PMT(Assumptions!$P$19, DATEDIF('Monthly Model'!AS$2, EOMONTH(Assumptions!$P$15, Assumptions!$P$20*12), "m"), -'Monthly Model'!AS$131, 0, 1), 0), AS$92), 0)</f>
        <v>-4.1612387087980798</v>
      </c>
      <c r="AT133" s="69">
        <f ca="1">-IF(AND(AT$92&gt;0, SUM(AT$131:AT$132)&gt;0), MIN(IFERROR(PMT(Assumptions!$P$19, DATEDIF('Monthly Model'!AT$2, EOMONTH(Assumptions!$P$15, Assumptions!$P$20*12), "m"), -'Monthly Model'!AT$131, 0, 1), 0), AT$92), 0)</f>
        <v>-3.7829442807255274</v>
      </c>
      <c r="AU133" s="69">
        <f ca="1">-IF(AND(AU$92&gt;0, SUM(AU$131:AU$132)&gt;0), MIN(IFERROR(PMT(Assumptions!$P$19, DATEDIF('Monthly Model'!AU$2, EOMONTH(Assumptions!$P$15, Assumptions!$P$20*12), "m"), -'Monthly Model'!AU$131, 0, 1), 0), AU$92), 0)</f>
        <v>-3.4390402552050245</v>
      </c>
      <c r="AV133" s="69">
        <f ca="1">-IF(AND(AV$92&gt;0, SUM(AV$131:AV$132)&gt;0), MIN(IFERROR(PMT(Assumptions!$P$19, DATEDIF('Monthly Model'!AV$2, EOMONTH(Assumptions!$P$15, Assumptions!$P$20*12), "m"), -'Monthly Model'!AV$131, 0, 1), 0), AV$92), 0)</f>
        <v>-3.1264002320045674</v>
      </c>
      <c r="AW133" s="69">
        <f ca="1">-IF(AND(AW$92&gt;0, SUM(AW$131:AW$132)&gt;0), MIN(IFERROR(PMT(Assumptions!$P$19, DATEDIF('Monthly Model'!AW$2, EOMONTH(Assumptions!$P$15, Assumptions!$P$20*12), "m"), -'Monthly Model'!AW$131, 0, 1), 0), AW$92), 0)</f>
        <v>-2.8421820290950621</v>
      </c>
      <c r="AX133" s="69">
        <f ca="1">-IF(AND(AX$92&gt;0, SUM(AX$131:AX$132)&gt;0), MIN(IFERROR(PMT(Assumptions!$P$19, DATEDIF('Monthly Model'!AX$2, EOMONTH(Assumptions!$P$15, Assumptions!$P$20*12), "m"), -'Monthly Model'!AX$131, 0, 1), 0), AX$92), 0)</f>
        <v>-2.5838018446318745</v>
      </c>
      <c r="AY133" s="69">
        <f ca="1">-IF(AND(AY$92&gt;0, SUM(AY$131:AY$132)&gt;0), MIN(IFERROR(PMT(Assumptions!$P$19, DATEDIF('Monthly Model'!AY$2, EOMONTH(Assumptions!$P$15, Assumptions!$P$20*12), "m"), -'Monthly Model'!AY$131, 0, 1), 0), AY$92), 0)</f>
        <v>-2.3489107678471584</v>
      </c>
      <c r="AZ133" s="69">
        <f ca="1">-IF(AND(AZ$92&gt;0, SUM(AZ$131:AZ$132)&gt;0), MIN(IFERROR(PMT(Assumptions!$P$19, DATEDIF('Monthly Model'!AZ$2, EOMONTH(Assumptions!$P$15, Assumptions!$P$20*12), "m"), -'Monthly Model'!AZ$131, 0, 1), 0), AZ$92), 0)</f>
        <v>0</v>
      </c>
      <c r="BA133" s="69">
        <f ca="1">-IF(AND(BA$92&gt;0, SUM(BA$131:BA$132)&gt;0), MIN(IFERROR(PMT(Assumptions!$P$19, DATEDIF('Monthly Model'!BA$2, EOMONTH(Assumptions!$P$15, Assumptions!$P$20*12), "m"), -'Monthly Model'!BA$131, 0, 1), 0), BA$92), 0)</f>
        <v>-2.196471849642514</v>
      </c>
      <c r="BB133" s="69">
        <f ca="1">-IF(AND(BB$92&gt;0, SUM(BB$131:BB$132)&gt;0), MIN(IFERROR(PMT(Assumptions!$P$19, DATEDIF('Monthly Model'!BB$2, EOMONTH(Assumptions!$P$15, Assumptions!$P$20*12), "m"), -'Monthly Model'!BB$131, 0, 1), 0), BB$92), 0)</f>
        <v>-1.9967925905841035</v>
      </c>
      <c r="BC133" s="69">
        <f ca="1">-IF(AND(BC$92&gt;0, SUM(BC$131:BC$132)&gt;0), MIN(IFERROR(PMT(Assumptions!$P$19, DATEDIF('Monthly Model'!BC$2, EOMONTH(Assumptions!$P$15, Assumptions!$P$20*12), "m"), -'Monthly Model'!BC$131, 0, 1), 0), BC$92), 0)</f>
        <v>-1.8152659914400939</v>
      </c>
      <c r="BD133" s="69">
        <f ca="1">-IF(AND(BD$92&gt;0, SUM(BD$131:BD$132)&gt;0), MIN(IFERROR(PMT(Assumptions!$P$19, DATEDIF('Monthly Model'!BD$2, EOMONTH(Assumptions!$P$15, Assumptions!$P$20*12), "m"), -'Monthly Model'!BD$131, 0, 1), 0), BD$92), 0)</f>
        <v>-1.6502418104000858</v>
      </c>
      <c r="BE133" s="69">
        <f ca="1">-IF(AND(BE$92&gt;0, SUM(BE$131:BE$132)&gt;0), MIN(IFERROR(PMT(Assumptions!$P$19, DATEDIF('Monthly Model'!BE$2, EOMONTH(Assumptions!$P$15, Assumptions!$P$20*12), "m"), -'Monthly Model'!BE$131, 0, 1), 0), BE$92), 0)</f>
        <v>-1.5002198276364411</v>
      </c>
      <c r="BF133" s="69">
        <f ca="1">-IF(AND(BF$92&gt;0, SUM(BF$131:BF$132)&gt;0), MIN(IFERROR(PMT(Assumptions!$P$19, DATEDIF('Monthly Model'!BF$2, EOMONTH(Assumptions!$P$15, Assumptions!$P$20*12), "m"), -'Monthly Model'!BF$131, 0, 1), 0), BF$92), 0)</f>
        <v>-1.3638362069422192</v>
      </c>
      <c r="BG133" s="69">
        <f ca="1">-IF(AND(BG$92&gt;0, SUM(BG$131:BG$132)&gt;0), MIN(IFERROR(PMT(Assumptions!$P$19, DATEDIF('Monthly Model'!BG$2, EOMONTH(Assumptions!$P$15, Assumptions!$P$20*12), "m"), -'Monthly Model'!BG$131, 0, 1), 0), BG$92), 0)</f>
        <v>-1.2398510972201995</v>
      </c>
      <c r="BH133" s="69">
        <f ca="1">-IF(AND(BH$92&gt;0, SUM(BH$131:BH$132)&gt;0), MIN(IFERROR(PMT(Assumptions!$P$19, DATEDIF('Monthly Model'!BH$2, EOMONTH(Assumptions!$P$15, Assumptions!$P$20*12), "m"), -'Monthly Model'!BH$131, 0, 1), 0), BH$92), 0)</f>
        <v>-1.1271373611092721</v>
      </c>
      <c r="BI133" s="69">
        <f ca="1">-IF(AND(BI$92&gt;0, SUM(BI$131:BI$132)&gt;0), MIN(IFERROR(PMT(Assumptions!$P$19, DATEDIF('Monthly Model'!BI$2, EOMONTH(Assumptions!$P$15, Assumptions!$P$20*12), "m"), -'Monthly Model'!BI$131, 0, 1), 0), BI$92), 0)</f>
        <v>-1.0246703282811565</v>
      </c>
      <c r="BJ133" s="69">
        <f ca="1">-IF(AND(BJ$92&gt;0, SUM(BJ$131:BJ$132)&gt;0), MIN(IFERROR(PMT(Assumptions!$P$19, DATEDIF('Monthly Model'!BJ$2, EOMONTH(Assumptions!$P$15, Assumptions!$P$20*12), "m"), -'Monthly Model'!BJ$131, 0, 1), 0), BJ$92), 0)</f>
        <v>-0.93151848025559691</v>
      </c>
      <c r="BK133" s="69">
        <f ca="1">-IF(AND(BK$92&gt;0, SUM(BK$131:BK$132)&gt;0), MIN(IFERROR(PMT(Assumptions!$P$19, DATEDIF('Monthly Model'!BK$2, EOMONTH(Assumptions!$P$15, Assumptions!$P$20*12), "m"), -'Monthly Model'!BK$131, 0, 1), 0), BK$92), 0)</f>
        <v>-0.84683498205054264</v>
      </c>
      <c r="BL133" s="69">
        <f ca="1">-IF(AND(BL$92&gt;0, SUM(BL$131:BL$132)&gt;0), MIN(IFERROR(PMT(Assumptions!$P$19, DATEDIF('Monthly Model'!BL$2, EOMONTH(Assumptions!$P$15, Assumptions!$P$20*12), "m"), -'Monthly Model'!BL$131, 0, 1), 0), BL$92), 0)</f>
        <v>0</v>
      </c>
      <c r="BM133" s="69">
        <f ca="1">-IF(AND(BM$92&gt;0, SUM(BM$131:BM$132)&gt;0), MIN(IFERROR(PMT(Assumptions!$P$19, DATEDIF('Monthly Model'!BM$2, EOMONTH(Assumptions!$P$15, Assumptions!$P$20*12), "m"), -'Monthly Model'!BM$131, 0, 1), 0), BM$92), 0)</f>
        <v>-0.98128914426520408</v>
      </c>
      <c r="BN133" s="69">
        <f ca="1">-IF(AND(BN$92&gt;0, SUM(BN$131:BN$132)&gt;0), MIN(IFERROR(PMT(Assumptions!$P$19, DATEDIF('Monthly Model'!BN$2, EOMONTH(Assumptions!$P$15, Assumptions!$P$20*12), "m"), -'Monthly Model'!BN$131, 0, 1), 0), BN$92), 0)</f>
        <v>-0.89208104024109436</v>
      </c>
      <c r="BO133" s="69">
        <f ca="1">-IF(AND(BO$92&gt;0, SUM(BO$131:BO$132)&gt;0), MIN(IFERROR(PMT(Assumptions!$P$19, DATEDIF('Monthly Model'!BO$2, EOMONTH(Assumptions!$P$15, Assumptions!$P$20*12), "m"), -'Monthly Model'!BO$131, 0, 1), 0), BO$92), 0)</f>
        <v>-0.81098276385554013</v>
      </c>
      <c r="BP133" s="69">
        <f ca="1">-IF(AND(BP$92&gt;0, SUM(BP$131:BP$132)&gt;0), MIN(IFERROR(PMT(Assumptions!$P$19, DATEDIF('Monthly Model'!BP$2, EOMONTH(Assumptions!$P$15, Assumptions!$P$20*12), "m"), -'Monthly Model'!BP$131, 0, 1), 0), BP$92), 0)</f>
        <v>0</v>
      </c>
      <c r="BQ133" s="69">
        <f ca="1">-IF(AND(BQ$92&gt;0, SUM(BQ$131:BQ$132)&gt;0), MIN(IFERROR(PMT(Assumptions!$P$19, DATEDIF('Monthly Model'!BQ$2, EOMONTH(Assumptions!$P$15, Assumptions!$P$20*12), "m"), -'Monthly Model'!BQ$131, 0, 1), 0), BQ$92), 0)</f>
        <v>0</v>
      </c>
      <c r="BR133" s="69">
        <f ca="1">-IF(AND(BR$92&gt;0, SUM(BR$131:BR$132)&gt;0), MIN(IFERROR(PMT(Assumptions!$P$19, DATEDIF('Monthly Model'!BR$2, EOMONTH(Assumptions!$P$15, Assumptions!$P$20*12), "m"), -'Monthly Model'!BR$131, 0, 1), 0), BR$92), 0)</f>
        <v>0</v>
      </c>
      <c r="BS133" s="69">
        <f ca="1">-IF(AND(BS$92&gt;0, SUM(BS$131:BS$132)&gt;0), MIN(IFERROR(PMT(Assumptions!$P$19, DATEDIF('Monthly Model'!BS$2, EOMONTH(Assumptions!$P$15, Assumptions!$P$20*12), "m"), -'Monthly Model'!BS$131, 0, 1), 0), BS$92), 0)</f>
        <v>0</v>
      </c>
      <c r="BT133" s="69">
        <f ca="1">-IF(AND(BT$92&gt;0, SUM(BT$131:BT$132)&gt;0), MIN(IFERROR(PMT(Assumptions!$P$19, DATEDIF('Monthly Model'!BT$2, EOMONTH(Assumptions!$P$15, Assumptions!$P$20*12), "m"), -'Monthly Model'!BT$131, 0, 1), 0), BT$92), 0)</f>
        <v>0</v>
      </c>
      <c r="BU133" s="69">
        <f ca="1">-IF(AND(BU$92&gt;0, SUM(BU$131:BU$132)&gt;0), MIN(IFERROR(PMT(Assumptions!$P$19, DATEDIF('Monthly Model'!BU$2, EOMONTH(Assumptions!$P$15, Assumptions!$P$20*12), "m"), -'Monthly Model'!BU$131, 0, 1), 0), BU$92), 0)</f>
        <v>0</v>
      </c>
      <c r="BV133" s="69">
        <f ca="1">-IF(AND(BV$92&gt;0, SUM(BV$131:BV$132)&gt;0), MIN(IFERROR(PMT(Assumptions!$P$19, DATEDIF('Monthly Model'!BV$2, EOMONTH(Assumptions!$P$15, Assumptions!$P$20*12), "m"), -'Monthly Model'!BV$131, 0, 1), 0), BV$92), 0)</f>
        <v>0</v>
      </c>
      <c r="BW133" s="69">
        <f ca="1">-IF(AND(BW$92&gt;0, SUM(BW$131:BW$132)&gt;0), MIN(IFERROR(PMT(Assumptions!$P$19, DATEDIF('Monthly Model'!BW$2, EOMONTH(Assumptions!$P$15, Assumptions!$P$20*12), "m"), -'Monthly Model'!BW$131, 0, 1), 0), BW$92), 0)</f>
        <v>0</v>
      </c>
      <c r="BX133" s="69">
        <f ca="1">-IF(AND(BX$92&gt;0, SUM(BX$131:BX$132)&gt;0), MIN(IFERROR(PMT(Assumptions!$P$19, DATEDIF('Monthly Model'!BX$2, EOMONTH(Assumptions!$P$15, Assumptions!$P$20*12), "m"), -'Monthly Model'!BX$131, 0, 1), 0), BX$92), 0)</f>
        <v>0</v>
      </c>
      <c r="BY133" s="69">
        <f ca="1">-IF(AND(BY$92&gt;0, SUM(BY$131:BY$132)&gt;0), MIN(IFERROR(PMT(Assumptions!$P$19, DATEDIF('Monthly Model'!BY$2, EOMONTH(Assumptions!$P$15, Assumptions!$P$20*12), "m"), -'Monthly Model'!BY$131, 0, 1), 0), BY$92), 0)</f>
        <v>0</v>
      </c>
      <c r="BZ133" s="69">
        <f ca="1">-IF(AND(BZ$92&gt;0, SUM(BZ$131:BZ$132)&gt;0), MIN(IFERROR(PMT(Assumptions!$P$19, DATEDIF('Monthly Model'!BZ$2, EOMONTH(Assumptions!$P$15, Assumptions!$P$20*12), "m"), -'Monthly Model'!BZ$131, 0, 1), 0), BZ$92), 0)</f>
        <v>0</v>
      </c>
      <c r="CA133" s="69">
        <f ca="1">-IF(AND(CA$92&gt;0, SUM(CA$131:CA$132)&gt;0), MIN(IFERROR(PMT(Assumptions!$P$19, DATEDIF('Monthly Model'!CA$2, EOMONTH(Assumptions!$P$15, Assumptions!$P$20*12), "m"), -'Monthly Model'!CA$131, 0, 1), 0), CA$92), 0)</f>
        <v>0</v>
      </c>
      <c r="CB133" s="69">
        <f ca="1">-IF(AND(CB$92&gt;0, SUM(CB$131:CB$132)&gt;0), MIN(IFERROR(PMT(Assumptions!$P$19, DATEDIF('Monthly Model'!CB$2, EOMONTH(Assumptions!$P$15, Assumptions!$P$20*12), "m"), -'Monthly Model'!CB$131, 0, 1), 0), CB$92), 0)</f>
        <v>0</v>
      </c>
      <c r="CC133" s="69">
        <f ca="1">-IF(AND(CC$92&gt;0, SUM(CC$131:CC$132)&gt;0), MIN(IFERROR(PMT(Assumptions!$P$19, DATEDIF('Monthly Model'!CC$2, EOMONTH(Assumptions!$P$15, Assumptions!$P$20*12), "m"), -'Monthly Model'!CC$131, 0, 1), 0), CC$92), 0)</f>
        <v>0</v>
      </c>
      <c r="CD133" s="69">
        <f ca="1">-IF(AND(CD$92&gt;0, SUM(CD$131:CD$132)&gt;0), MIN(IFERROR(PMT(Assumptions!$P$19, DATEDIF('Monthly Model'!CD$2, EOMONTH(Assumptions!$P$15, Assumptions!$P$20*12), "m"), -'Monthly Model'!CD$131, 0, 1), 0), CD$92), 0)</f>
        <v>0</v>
      </c>
      <c r="CE133" s="69">
        <f ca="1">-IF(AND(CE$92&gt;0, SUM(CE$131:CE$132)&gt;0), MIN(IFERROR(PMT(Assumptions!$P$19, DATEDIF('Monthly Model'!CE$2, EOMONTH(Assumptions!$P$15, Assumptions!$P$20*12), "m"), -'Monthly Model'!CE$131, 0, 1), 0), CE$92), 0)</f>
        <v>0</v>
      </c>
      <c r="CF133" s="69">
        <f ca="1">-IF(AND(CF$92&gt;0, SUM(CF$131:CF$132)&gt;0), MIN(IFERROR(PMT(Assumptions!$P$19, DATEDIF('Monthly Model'!CF$2, EOMONTH(Assumptions!$P$15, Assumptions!$P$20*12), "m"), -'Monthly Model'!CF$131, 0, 1), 0), CF$92), 0)</f>
        <v>0</v>
      </c>
      <c r="CG133" s="69">
        <f ca="1">-IF(AND(CG$92&gt;0, SUM(CG$131:CG$132)&gt;0), MIN(IFERROR(PMT(Assumptions!$P$19, DATEDIF('Monthly Model'!CG$2, EOMONTH(Assumptions!$P$15, Assumptions!$P$20*12), "m"), -'Monthly Model'!CG$131, 0, 1), 0), CG$92), 0)</f>
        <v>0</v>
      </c>
      <c r="CH133" s="69">
        <f ca="1">-IF(AND(CH$92&gt;0, SUM(CH$131:CH$132)&gt;0), MIN(IFERROR(PMT(Assumptions!$P$19, DATEDIF('Monthly Model'!CH$2, EOMONTH(Assumptions!$P$15, Assumptions!$P$20*12), "m"), -'Monthly Model'!CH$131, 0, 1), 0), CH$92), 0)</f>
        <v>0</v>
      </c>
      <c r="CI133" s="69">
        <f ca="1">-IF(AND(CI$92&gt;0, SUM(CI$131:CI$132)&gt;0), MIN(IFERROR(PMT(Assumptions!$P$19, DATEDIF('Monthly Model'!CI$2, EOMONTH(Assumptions!$P$15, Assumptions!$P$20*12), "m"), -'Monthly Model'!CI$131, 0, 1), 0), CI$92), 0)</f>
        <v>0</v>
      </c>
      <c r="CJ133" s="69">
        <f ca="1">-IF(AND(CJ$92&gt;0, SUM(CJ$131:CJ$132)&gt;0), MIN(IFERROR(PMT(Assumptions!$P$19, DATEDIF('Monthly Model'!CJ$2, EOMONTH(Assumptions!$P$15, Assumptions!$P$20*12), "m"), -'Monthly Model'!CJ$131, 0, 1), 0), CJ$92), 0)</f>
        <v>0</v>
      </c>
      <c r="CK133" s="69">
        <f ca="1">-IF(AND(CK$92&gt;0, SUM(CK$131:CK$132)&gt;0), MIN(IFERROR(PMT(Assumptions!$P$19, DATEDIF('Monthly Model'!CK$2, EOMONTH(Assumptions!$P$15, Assumptions!$P$20*12), "m"), -'Monthly Model'!CK$131, 0, 1), 0), CK$92), 0)</f>
        <v>0</v>
      </c>
      <c r="CL133" s="69">
        <f ca="1">-IF(AND(CL$92&gt;0, SUM(CL$131:CL$132)&gt;0), MIN(IFERROR(PMT(Assumptions!$P$19, DATEDIF('Monthly Model'!CL$2, EOMONTH(Assumptions!$P$15, Assumptions!$P$20*12), "m"), -'Monthly Model'!CL$131, 0, 1), 0), CL$92), 0)</f>
        <v>0</v>
      </c>
      <c r="CM133" s="69">
        <f ca="1">-IF(AND(CM$92&gt;0, SUM(CM$131:CM$132)&gt;0), MIN(IFERROR(PMT(Assumptions!$P$19, DATEDIF('Monthly Model'!CM$2, EOMONTH(Assumptions!$P$15, Assumptions!$P$20*12), "m"), -'Monthly Model'!CM$131, 0, 1), 0), CM$92), 0)</f>
        <v>0</v>
      </c>
      <c r="CN133" s="69">
        <f ca="1">-IF(AND(CN$92&gt;0, SUM(CN$131:CN$132)&gt;0), MIN(IFERROR(PMT(Assumptions!$P$19, DATEDIF('Monthly Model'!CN$2, EOMONTH(Assumptions!$P$15, Assumptions!$P$20*12), "m"), -'Monthly Model'!CN$131, 0, 1), 0), CN$92), 0)</f>
        <v>0</v>
      </c>
      <c r="CO133" s="69">
        <f ca="1">-IF(AND(CO$92&gt;0, SUM(CO$131:CO$132)&gt;0), MIN(IFERROR(PMT(Assumptions!$P$19, DATEDIF('Monthly Model'!CO$2, EOMONTH(Assumptions!$P$15, Assumptions!$P$20*12), "m"), -'Monthly Model'!CO$131, 0, 1), 0), CO$92), 0)</f>
        <v>0</v>
      </c>
      <c r="CP133" s="69">
        <f ca="1">-IF(AND(CP$92&gt;0, SUM(CP$131:CP$132)&gt;0), MIN(IFERROR(PMT(Assumptions!$P$19, DATEDIF('Monthly Model'!CP$2, EOMONTH(Assumptions!$P$15, Assumptions!$P$20*12), "m"), -'Monthly Model'!CP$131, 0, 1), 0), CP$92), 0)</f>
        <v>0</v>
      </c>
      <c r="CQ133" s="69">
        <f ca="1">-IF(AND(CQ$92&gt;0, SUM(CQ$131:CQ$132)&gt;0), MIN(IFERROR(PMT(Assumptions!$P$19, DATEDIF('Monthly Model'!CQ$2, EOMONTH(Assumptions!$P$15, Assumptions!$P$20*12), "m"), -'Monthly Model'!CQ$131, 0, 1), 0), CQ$92), 0)</f>
        <v>0</v>
      </c>
      <c r="CR133" s="69">
        <f ca="1">-IF(AND(CR$92&gt;0, SUM(CR$131:CR$132)&gt;0), MIN(IFERROR(PMT(Assumptions!$P$19, DATEDIF('Monthly Model'!CR$2, EOMONTH(Assumptions!$P$15, Assumptions!$P$20*12), "m"), -'Monthly Model'!CR$131, 0, 1), 0), CR$92), 0)</f>
        <v>0</v>
      </c>
      <c r="CS133" s="69">
        <f ca="1">-IF(AND(CS$92&gt;0, SUM(CS$131:CS$132)&gt;0), MIN(IFERROR(PMT(Assumptions!$P$19, DATEDIF('Monthly Model'!CS$2, EOMONTH(Assumptions!$P$15, Assumptions!$P$20*12), "m"), -'Monthly Model'!CS$131, 0, 1), 0), CS$92), 0)</f>
        <v>0</v>
      </c>
      <c r="CT133" s="69">
        <f ca="1">-IF(AND(CT$92&gt;0, SUM(CT$131:CT$132)&gt;0), MIN(IFERROR(PMT(Assumptions!$P$19, DATEDIF('Monthly Model'!CT$2, EOMONTH(Assumptions!$P$15, Assumptions!$P$20*12), "m"), -'Monthly Model'!CT$131, 0, 1), 0), CT$92), 0)</f>
        <v>0</v>
      </c>
      <c r="CU133" s="69">
        <f ca="1">-IF(AND(CU$92&gt;0, SUM(CU$131:CU$132)&gt;0), MIN(IFERROR(PMT(Assumptions!$P$19, DATEDIF('Monthly Model'!CU$2, EOMONTH(Assumptions!$P$15, Assumptions!$P$20*12), "m"), -'Monthly Model'!CU$131, 0, 1), 0), CU$92), 0)</f>
        <v>0</v>
      </c>
      <c r="CV133" s="69">
        <f ca="1">-IF(AND(CV$92&gt;0, SUM(CV$131:CV$132)&gt;0), MIN(IFERROR(PMT(Assumptions!$P$19, DATEDIF('Monthly Model'!CV$2, EOMONTH(Assumptions!$P$15, Assumptions!$P$20*12), "m"), -'Monthly Model'!CV$131, 0, 1), 0), CV$92), 0)</f>
        <v>0</v>
      </c>
      <c r="CW133" s="69">
        <f ca="1">-IF(AND(CW$92&gt;0, SUM(CW$131:CW$132)&gt;0), MIN(IFERROR(PMT(Assumptions!$P$19, DATEDIF('Monthly Model'!CW$2, EOMONTH(Assumptions!$P$15, Assumptions!$P$20*12), "m"), -'Monthly Model'!CW$131, 0, 1), 0), CW$92), 0)</f>
        <v>0</v>
      </c>
      <c r="CX133" s="69">
        <f ca="1">-IF(AND(CX$92&gt;0, SUM(CX$131:CX$132)&gt;0), MIN(IFERROR(PMT(Assumptions!$P$19, DATEDIF('Monthly Model'!CX$2, EOMONTH(Assumptions!$P$15, Assumptions!$P$20*12), "m"), -'Monthly Model'!CX$131, 0, 1), 0), CX$92), 0)</f>
        <v>0</v>
      </c>
      <c r="CY133" s="69">
        <f ca="1">-IF(AND(CY$92&gt;0, SUM(CY$131:CY$132)&gt;0), MIN(IFERROR(PMT(Assumptions!$P$19, DATEDIF('Monthly Model'!CY$2, EOMONTH(Assumptions!$P$15, Assumptions!$P$20*12), "m"), -'Monthly Model'!CY$131, 0, 1), 0), CY$92), 0)</f>
        <v>0</v>
      </c>
      <c r="CZ133" s="69">
        <f ca="1">-IF(AND(CZ$92&gt;0, SUM(CZ$131:CZ$132)&gt;0), MIN(IFERROR(PMT(Assumptions!$P$19, DATEDIF('Monthly Model'!CZ$2, EOMONTH(Assumptions!$P$15, Assumptions!$P$20*12), "m"), -'Monthly Model'!CZ$131, 0, 1), 0), CZ$92), 0)</f>
        <v>0</v>
      </c>
      <c r="DA133" s="69">
        <f ca="1">-IF(AND(DA$92&gt;0, SUM(DA$131:DA$132)&gt;0), MIN(IFERROR(PMT(Assumptions!$P$19, DATEDIF('Monthly Model'!DA$2, EOMONTH(Assumptions!$P$15, Assumptions!$P$20*12), "m"), -'Monthly Model'!DA$131, 0, 1), 0), DA$92), 0)</f>
        <v>0</v>
      </c>
      <c r="DB133" s="69">
        <f ca="1">-IF(AND(DB$92&gt;0, SUM(DB$131:DB$132)&gt;0), MIN(IFERROR(PMT(Assumptions!$P$19, DATEDIF('Monthly Model'!DB$2, EOMONTH(Assumptions!$P$15, Assumptions!$P$20*12), "m"), -'Monthly Model'!DB$131, 0, 1), 0), DB$92), 0)</f>
        <v>0</v>
      </c>
      <c r="DC133" s="69">
        <f ca="1">-IF(AND(DC$92&gt;0, SUM(DC$131:DC$132)&gt;0), MIN(IFERROR(PMT(Assumptions!$P$19, DATEDIF('Monthly Model'!DC$2, EOMONTH(Assumptions!$P$15, Assumptions!$P$20*12), "m"), -'Monthly Model'!DC$131, 0, 1), 0), DC$92), 0)</f>
        <v>0</v>
      </c>
      <c r="DD133" s="69">
        <f ca="1">-IF(AND(DD$92&gt;0, SUM(DD$131:DD$132)&gt;0), MIN(IFERROR(PMT(Assumptions!$P$19, DATEDIF('Monthly Model'!DD$2, EOMONTH(Assumptions!$P$15, Assumptions!$P$20*12), "m"), -'Monthly Model'!DD$131, 0, 1), 0), DD$92), 0)</f>
        <v>0</v>
      </c>
      <c r="DE133" s="69">
        <f ca="1">-IF(AND(DE$92&gt;0, SUM(DE$131:DE$132)&gt;0), MIN(IFERROR(PMT(Assumptions!$P$19, DATEDIF('Monthly Model'!DE$2, EOMONTH(Assumptions!$P$15, Assumptions!$P$20*12), "m"), -'Monthly Model'!DE$131, 0, 1), 0), DE$92), 0)</f>
        <v>0</v>
      </c>
      <c r="DF133" s="69">
        <f ca="1">-IF(AND(DF$92&gt;0, SUM(DF$131:DF$132)&gt;0), MIN(IFERROR(PMT(Assumptions!$P$19, DATEDIF('Monthly Model'!DF$2, EOMONTH(Assumptions!$P$15, Assumptions!$P$20*12), "m"), -'Monthly Model'!DF$131, 0, 1), 0), DF$92), 0)</f>
        <v>0</v>
      </c>
      <c r="DG133" s="69">
        <f ca="1">-IF(AND(DG$92&gt;0, SUM(DG$131:DG$132)&gt;0), MIN(IFERROR(PMT(Assumptions!$P$19, DATEDIF('Monthly Model'!DG$2, EOMONTH(Assumptions!$P$15, Assumptions!$P$20*12), "m"), -'Monthly Model'!DG$131, 0, 1), 0), DG$92), 0)</f>
        <v>0</v>
      </c>
      <c r="DH133" s="69">
        <f ca="1">-IF(AND(DH$92&gt;0, SUM(DH$131:DH$132)&gt;0), MIN(IFERROR(PMT(Assumptions!$P$19, DATEDIF('Monthly Model'!DH$2, EOMONTH(Assumptions!$P$15, Assumptions!$P$20*12), "m"), -'Monthly Model'!DH$131, 0, 1), 0), DH$92), 0)</f>
        <v>0</v>
      </c>
      <c r="DI133" s="69">
        <f ca="1">-IF(AND(DI$92&gt;0, SUM(DI$131:DI$132)&gt;0), MIN(IFERROR(PMT(Assumptions!$P$19, DATEDIF('Monthly Model'!DI$2, EOMONTH(Assumptions!$P$15, Assumptions!$P$20*12), "m"), -'Monthly Model'!DI$131, 0, 1), 0), DI$92), 0)</f>
        <v>0</v>
      </c>
      <c r="DJ133" s="69">
        <f ca="1">-IF(AND(DJ$92&gt;0, SUM(DJ$131:DJ$132)&gt;0), MIN(IFERROR(PMT(Assumptions!$P$19, DATEDIF('Monthly Model'!DJ$2, EOMONTH(Assumptions!$P$15, Assumptions!$P$20*12), "m"), -'Monthly Model'!DJ$131, 0, 1), 0), DJ$92), 0)</f>
        <v>0</v>
      </c>
      <c r="DK133" s="69">
        <f ca="1">-IF(AND(DK$92&gt;0, SUM(DK$131:DK$132)&gt;0), MIN(IFERROR(PMT(Assumptions!$P$19, DATEDIF('Monthly Model'!DK$2, EOMONTH(Assumptions!$P$15, Assumptions!$P$20*12), "m"), -'Monthly Model'!DK$131, 0, 1), 0), DK$92), 0)</f>
        <v>0</v>
      </c>
      <c r="DL133" s="69">
        <f ca="1">-IF(AND(DL$92&gt;0, SUM(DL$131:DL$132)&gt;0), MIN(IFERROR(PMT(Assumptions!$P$19, DATEDIF('Monthly Model'!DL$2, EOMONTH(Assumptions!$P$15, Assumptions!$P$20*12), "m"), -'Monthly Model'!DL$131, 0, 1), 0), DL$92), 0)</f>
        <v>0</v>
      </c>
      <c r="DM133" s="69">
        <f ca="1">-IF(AND(DM$92&gt;0, SUM(DM$131:DM$132)&gt;0), MIN(IFERROR(PMT(Assumptions!$P$19, DATEDIF('Monthly Model'!DM$2, EOMONTH(Assumptions!$P$15, Assumptions!$P$20*12), "m"), -'Monthly Model'!DM$131, 0, 1), 0), DM$92), 0)</f>
        <v>0</v>
      </c>
      <c r="DN133" s="69">
        <f ca="1">-IF(AND(DN$92&gt;0, SUM(DN$131:DN$132)&gt;0), MIN(IFERROR(PMT(Assumptions!$P$19, DATEDIF('Monthly Model'!DN$2, EOMONTH(Assumptions!$P$15, Assumptions!$P$20*12), "m"), -'Monthly Model'!DN$131, 0, 1), 0), DN$92), 0)</f>
        <v>0</v>
      </c>
      <c r="DO133" s="69">
        <f ca="1">-IF(AND(DO$92&gt;0, SUM(DO$131:DO$132)&gt;0), MIN(IFERROR(PMT(Assumptions!$P$19, DATEDIF('Monthly Model'!DO$2, EOMONTH(Assumptions!$P$15, Assumptions!$P$20*12), "m"), -'Monthly Model'!DO$131, 0, 1), 0), DO$92), 0)</f>
        <v>0</v>
      </c>
      <c r="DP133" s="69">
        <f ca="1">-IF(AND(DP$92&gt;0, SUM(DP$131:DP$132)&gt;0), MIN(IFERROR(PMT(Assumptions!$P$19, DATEDIF('Monthly Model'!DP$2, EOMONTH(Assumptions!$P$15, Assumptions!$P$20*12), "m"), -'Monthly Model'!DP$131, 0, 1), 0), DP$92), 0)</f>
        <v>0</v>
      </c>
      <c r="DQ133" s="69">
        <f ca="1">-IF(AND(DQ$92&gt;0, SUM(DQ$131:DQ$132)&gt;0), MIN(IFERROR(PMT(Assumptions!$P$19, DATEDIF('Monthly Model'!DQ$2, EOMONTH(Assumptions!$P$15, Assumptions!$P$20*12), "m"), -'Monthly Model'!DQ$131, 0, 1), 0), DQ$92), 0)</f>
        <v>0</v>
      </c>
      <c r="DR133" s="69">
        <f ca="1">-IF(AND(DR$92&gt;0, SUM(DR$131:DR$132)&gt;0), MIN(IFERROR(PMT(Assumptions!$P$19, DATEDIF('Monthly Model'!DR$2, EOMONTH(Assumptions!$P$15, Assumptions!$P$20*12), "m"), -'Monthly Model'!DR$131, 0, 1), 0), DR$92), 0)</f>
        <v>0</v>
      </c>
      <c r="DS133" s="69">
        <f ca="1">-IF(AND(DS$92&gt;0, SUM(DS$131:DS$132)&gt;0), MIN(IFERROR(PMT(Assumptions!$P$19, DATEDIF('Monthly Model'!DS$2, EOMONTH(Assumptions!$P$15, Assumptions!$P$20*12), "m"), -'Monthly Model'!DS$131, 0, 1), 0), DS$92), 0)</f>
        <v>0</v>
      </c>
      <c r="DT133" s="69">
        <f ca="1">-IF(AND(DT$92&gt;0, SUM(DT$131:DT$132)&gt;0), MIN(IFERROR(PMT(Assumptions!$P$19, DATEDIF('Monthly Model'!DT$2, EOMONTH(Assumptions!$P$15, Assumptions!$P$20*12), "m"), -'Monthly Model'!DT$131, 0, 1), 0), DT$92), 0)</f>
        <v>0</v>
      </c>
      <c r="DU133" s="69">
        <f ca="1">-IF(AND(DU$92&gt;0, SUM(DU$131:DU$132)&gt;0), MIN(IFERROR(PMT(Assumptions!$P$19, DATEDIF('Monthly Model'!DU$2, EOMONTH(Assumptions!$P$15, Assumptions!$P$20*12), "m"), -'Monthly Model'!DU$131, 0, 1), 0), DU$92), 0)</f>
        <v>0</v>
      </c>
      <c r="DV133" s="69">
        <f ca="1">-IF(AND(DV$92&gt;0, SUM(DV$131:DV$132)&gt;0), MIN(IFERROR(PMT(Assumptions!$P$19, DATEDIF('Monthly Model'!DV$2, EOMONTH(Assumptions!$P$15, Assumptions!$P$20*12), "m"), -'Monthly Model'!DV$131, 0, 1), 0), DV$92), 0)</f>
        <v>0</v>
      </c>
      <c r="DW133" s="69">
        <f ca="1">-IF(AND(DW$92&gt;0, SUM(DW$131:DW$132)&gt;0), MIN(IFERROR(PMT(Assumptions!$P$19, DATEDIF('Monthly Model'!DW$2, EOMONTH(Assumptions!$P$15, Assumptions!$P$20*12), "m"), -'Monthly Model'!DW$131, 0, 1), 0), DW$92), 0)</f>
        <v>0</v>
      </c>
      <c r="DX133" s="69">
        <f ca="1">-IF(AND(DX$92&gt;0, SUM(DX$131:DX$132)&gt;0), MIN(IFERROR(PMT(Assumptions!$P$19, DATEDIF('Monthly Model'!DX$2, EOMONTH(Assumptions!$P$15, Assumptions!$P$20*12), "m"), -'Monthly Model'!DX$131, 0, 1), 0), DX$92), 0)</f>
        <v>0</v>
      </c>
      <c r="DY133" s="69">
        <f ca="1">-IF(AND(DY$92&gt;0, SUM(DY$131:DY$132)&gt;0), MIN(IFERROR(PMT(Assumptions!$P$19, DATEDIF('Monthly Model'!DY$2, EOMONTH(Assumptions!$P$15, Assumptions!$P$20*12), "m"), -'Monthly Model'!DY$131, 0, 1), 0), DY$92), 0)</f>
        <v>0</v>
      </c>
      <c r="DZ133" s="69">
        <f ca="1">-IF(AND(DZ$92&gt;0, SUM(DZ$131:DZ$132)&gt;0), MIN(IFERROR(PMT(Assumptions!$P$19, DATEDIF('Monthly Model'!DZ$2, EOMONTH(Assumptions!$P$15, Assumptions!$P$20*12), "m"), -'Monthly Model'!DZ$131, 0, 1), 0), DZ$92), 0)</f>
        <v>0</v>
      </c>
      <c r="EA133" s="69">
        <f ca="1">-IF(AND(EA$92&gt;0, SUM(EA$131:EA$132)&gt;0), MIN(IFERROR(PMT(Assumptions!$P$19, DATEDIF('Monthly Model'!EA$2, EOMONTH(Assumptions!$P$15, Assumptions!$P$20*12), "m"), -'Monthly Model'!EA$131, 0, 1), 0), EA$92), 0)</f>
        <v>0</v>
      </c>
      <c r="EB133" s="69">
        <f ca="1">-IF(AND(EB$92&gt;0, SUM(EB$131:EB$132)&gt;0), MIN(IFERROR(PMT(Assumptions!$P$19, DATEDIF('Monthly Model'!EB$2, EOMONTH(Assumptions!$P$15, Assumptions!$P$20*12), "m"), -'Monthly Model'!EB$131, 0, 1), 0), EB$92), 0)</f>
        <v>0</v>
      </c>
      <c r="EC133" s="69">
        <f ca="1">-IF(AND(EC$92&gt;0, SUM(EC$131:EC$132)&gt;0), MIN(IFERROR(PMT(Assumptions!$P$19, DATEDIF('Monthly Model'!EC$2, EOMONTH(Assumptions!$P$15, Assumptions!$P$20*12), "m"), -'Monthly Model'!EC$131, 0, 1), 0), EC$92), 0)</f>
        <v>0</v>
      </c>
      <c r="ED133" s="69">
        <f ca="1">-IF(AND(ED$92&gt;0, SUM(ED$131:ED$132)&gt;0), MIN(IFERROR(PMT(Assumptions!$P$19, DATEDIF('Monthly Model'!ED$2, EOMONTH(Assumptions!$P$15, Assumptions!$P$20*12), "m"), -'Monthly Model'!ED$131, 0, 1), 0), ED$92), 0)</f>
        <v>0</v>
      </c>
      <c r="EE133" s="69">
        <f ca="1">-IF(AND(EE$92&gt;0, SUM(EE$131:EE$132)&gt;0), MIN(IFERROR(PMT(Assumptions!$P$19, DATEDIF('Monthly Model'!EE$2, EOMONTH(Assumptions!$P$15, Assumptions!$P$20*12), "m"), -'Monthly Model'!EE$131, 0, 1), 0), EE$92), 0)</f>
        <v>0</v>
      </c>
      <c r="EF133" s="69">
        <f ca="1">-IF(AND(EF$92&gt;0, SUM(EF$131:EF$132)&gt;0), MIN(IFERROR(PMT(Assumptions!$P$19, DATEDIF('Monthly Model'!EF$2, EOMONTH(Assumptions!$P$15, Assumptions!$P$20*12), "m"), -'Monthly Model'!EF$131, 0, 1), 0), EF$92), 0)</f>
        <v>0</v>
      </c>
      <c r="EG133" s="69">
        <f ca="1">-IF(AND(EG$92&gt;0, SUM(EG$131:EG$132)&gt;0), MIN(IFERROR(PMT(Assumptions!$P$19, DATEDIF('Monthly Model'!EG$2, EOMONTH(Assumptions!$P$15, Assumptions!$P$20*12), "m"), -'Monthly Model'!EG$131, 0, 1), 0), EG$92), 0)</f>
        <v>0</v>
      </c>
      <c r="EH133" s="69">
        <f ca="1">-IF(AND(EH$92&gt;0, SUM(EH$131:EH$132)&gt;0), MIN(IFERROR(PMT(Assumptions!$P$19, DATEDIF('Monthly Model'!EH$2, EOMONTH(Assumptions!$P$15, Assumptions!$P$20*12), "m"), -'Monthly Model'!EH$131, 0, 1), 0), EH$92), 0)</f>
        <v>0</v>
      </c>
      <c r="EI133" s="69">
        <f ca="1">-IF(AND(EI$92&gt;0, SUM(EI$131:EI$132)&gt;0), MIN(IFERROR(PMT(Assumptions!$P$19, DATEDIF('Monthly Model'!EI$2, EOMONTH(Assumptions!$P$15, Assumptions!$P$20*12), "m"), -'Monthly Model'!EI$131, 0, 1), 0), EI$92), 0)</f>
        <v>0</v>
      </c>
      <c r="EJ133" s="69">
        <f ca="1">-IF(AND(EJ$92&gt;0, SUM(EJ$131:EJ$132)&gt;0), MIN(IFERROR(PMT(Assumptions!$P$19, DATEDIF('Monthly Model'!EJ$2, EOMONTH(Assumptions!$P$15, Assumptions!$P$20*12), "m"), -'Monthly Model'!EJ$131, 0, 1), 0), EJ$92), 0)</f>
        <v>0</v>
      </c>
      <c r="EK133" s="69">
        <f ca="1">-IF(AND(EK$92&gt;0, SUM(EK$131:EK$132)&gt;0), MIN(IFERROR(PMT(Assumptions!$P$19, DATEDIF('Monthly Model'!EK$2, EOMONTH(Assumptions!$P$15, Assumptions!$P$20*12), "m"), -'Monthly Model'!EK$131, 0, 1), 0), EK$92), 0)</f>
        <v>0</v>
      </c>
      <c r="EL133" s="69">
        <f ca="1">-IF(AND(EL$92&gt;0, SUM(EL$131:EL$132)&gt;0), MIN(IFERROR(PMT(Assumptions!$P$19, DATEDIF('Monthly Model'!EL$2, EOMONTH(Assumptions!$P$15, Assumptions!$P$20*12), "m"), -'Monthly Model'!EL$131, 0, 1), 0), EL$92), 0)</f>
        <v>0</v>
      </c>
      <c r="EM133" s="69">
        <f ca="1">-IF(AND(EM$92&gt;0, SUM(EM$131:EM$132)&gt;0), MIN(IFERROR(PMT(Assumptions!$P$19, DATEDIF('Monthly Model'!EM$2, EOMONTH(Assumptions!$P$15, Assumptions!$P$20*12), "m"), -'Monthly Model'!EM$131, 0, 1), 0), EM$92), 0)</f>
        <v>0</v>
      </c>
      <c r="EN133" s="69">
        <f ca="1">-IF(AND(EN$92&gt;0, SUM(EN$131:EN$132)&gt;0), MIN(IFERROR(PMT(Assumptions!$P$19, DATEDIF('Monthly Model'!EN$2, EOMONTH(Assumptions!$P$15, Assumptions!$P$20*12), "m"), -'Monthly Model'!EN$131, 0, 1), 0), EN$92), 0)</f>
        <v>0</v>
      </c>
      <c r="EO133" s="69">
        <f ca="1">-IF(AND(EO$92&gt;0, SUM(EO$131:EO$132)&gt;0), MIN(IFERROR(PMT(Assumptions!$P$19, DATEDIF('Monthly Model'!EO$2, EOMONTH(Assumptions!$P$15, Assumptions!$P$20*12), "m"), -'Monthly Model'!EO$131, 0, 1), 0), EO$92), 0)</f>
        <v>0</v>
      </c>
      <c r="EP133" s="69">
        <f ca="1">-IF(AND(EP$92&gt;0, SUM(EP$131:EP$132)&gt;0), MIN(IFERROR(PMT(Assumptions!$P$19, DATEDIF('Monthly Model'!EP$2, EOMONTH(Assumptions!$P$15, Assumptions!$P$20*12), "m"), -'Monthly Model'!EP$131, 0, 1), 0), EP$92), 0)</f>
        <v>0</v>
      </c>
      <c r="EQ133" s="69">
        <f ca="1">-IF(AND(EQ$92&gt;0, SUM(EQ$131:EQ$132)&gt;0), MIN(IFERROR(PMT(Assumptions!$P$19, DATEDIF('Monthly Model'!EQ$2, EOMONTH(Assumptions!$P$15, Assumptions!$P$20*12), "m"), -'Monthly Model'!EQ$131, 0, 1), 0), EQ$92), 0)</f>
        <v>0</v>
      </c>
      <c r="ER133" s="69">
        <f ca="1">-IF(AND(ER$92&gt;0, SUM(ER$131:ER$132)&gt;0), MIN(IFERROR(PMT(Assumptions!$P$19, DATEDIF('Monthly Model'!ER$2, EOMONTH(Assumptions!$P$15, Assumptions!$P$20*12), "m"), -'Monthly Model'!ER$131, 0, 1), 0), ER$92), 0)</f>
        <v>0</v>
      </c>
      <c r="ES133" s="69">
        <f ca="1">-IF(AND(ES$92&gt;0, SUM(ES$131:ES$132)&gt;0), MIN(IFERROR(PMT(Assumptions!$P$19, DATEDIF('Monthly Model'!ES$2, EOMONTH(Assumptions!$P$15, Assumptions!$P$20*12), "m"), -'Monthly Model'!ES$131, 0, 1), 0), ES$92), 0)</f>
        <v>0</v>
      </c>
      <c r="ET133" s="69">
        <f ca="1">-IF(AND(ET$92&gt;0, SUM(ET$131:ET$132)&gt;0), MIN(IFERROR(PMT(Assumptions!$P$19, DATEDIF('Monthly Model'!ET$2, EOMONTH(Assumptions!$P$15, Assumptions!$P$20*12), "m"), -'Monthly Model'!ET$131, 0, 1), 0), ET$92), 0)</f>
        <v>0</v>
      </c>
      <c r="EU133" s="69">
        <f ca="1">-IF(AND(EU$92&gt;0, SUM(EU$131:EU$132)&gt;0), MIN(IFERROR(PMT(Assumptions!$P$19, DATEDIF('Monthly Model'!EU$2, EOMONTH(Assumptions!$P$15, Assumptions!$P$20*12), "m"), -'Monthly Model'!EU$131, 0, 1), 0), EU$92), 0)</f>
        <v>0</v>
      </c>
      <c r="EV133" s="69">
        <f ca="1">-IF(AND(EV$92&gt;0, SUM(EV$131:EV$132)&gt;0), MIN(IFERROR(PMT(Assumptions!$P$19, DATEDIF('Monthly Model'!EV$2, EOMONTH(Assumptions!$P$15, Assumptions!$P$20*12), "m"), -'Monthly Model'!EV$131, 0, 1), 0), EV$92), 0)</f>
        <v>0</v>
      </c>
      <c r="EW133" s="69">
        <f ca="1">-IF(AND(EW$92&gt;0, SUM(EW$131:EW$132)&gt;0), MIN(IFERROR(PMT(Assumptions!$P$19, DATEDIF('Monthly Model'!EW$2, EOMONTH(Assumptions!$P$15, Assumptions!$P$20*12), "m"), -'Monthly Model'!EW$131, 0, 1), 0), EW$92), 0)</f>
        <v>0</v>
      </c>
      <c r="EX133" s="69">
        <f ca="1">-IF(AND(EX$92&gt;0, SUM(EX$131:EX$132)&gt;0), MIN(IFERROR(PMT(Assumptions!$P$19, DATEDIF('Monthly Model'!EX$2, EOMONTH(Assumptions!$P$15, Assumptions!$P$20*12), "m"), -'Monthly Model'!EX$131, 0, 1), 0), EX$92), 0)</f>
        <v>0</v>
      </c>
      <c r="EY133" s="69">
        <f ca="1">-IF(AND(EY$92&gt;0, SUM(EY$131:EY$132)&gt;0), MIN(IFERROR(PMT(Assumptions!$P$19, DATEDIF('Monthly Model'!EY$2, EOMONTH(Assumptions!$P$15, Assumptions!$P$20*12), "m"), -'Monthly Model'!EY$131, 0, 1), 0), EY$92), 0)</f>
        <v>0</v>
      </c>
      <c r="EZ133" s="69">
        <f ca="1">-IF(AND(EZ$92&gt;0, SUM(EZ$131:EZ$132)&gt;0), MIN(IFERROR(PMT(Assumptions!$P$19, DATEDIF('Monthly Model'!EZ$2, EOMONTH(Assumptions!$P$15, Assumptions!$P$20*12), "m"), -'Monthly Model'!EZ$131, 0, 1), 0), EZ$92), 0)</f>
        <v>0</v>
      </c>
      <c r="FA133" s="69">
        <f ca="1">-IF(AND(FA$92&gt;0, SUM(FA$131:FA$132)&gt;0), MIN(IFERROR(PMT(Assumptions!$P$19, DATEDIF('Monthly Model'!FA$2, EOMONTH(Assumptions!$P$15, Assumptions!$P$20*12), "m"), -'Monthly Model'!FA$131, 0, 1), 0), FA$92), 0)</f>
        <v>0</v>
      </c>
      <c r="FB133" s="69">
        <f ca="1">-IF(AND(FB$92&gt;0, SUM(FB$131:FB$132)&gt;0), MIN(IFERROR(PMT(Assumptions!$P$19, DATEDIF('Monthly Model'!FB$2, EOMONTH(Assumptions!$P$15, Assumptions!$P$20*12), "m"), -'Monthly Model'!FB$131, 0, 1), 0), FB$92), 0)</f>
        <v>0</v>
      </c>
      <c r="FC133" s="69">
        <f ca="1">-IF(AND(FC$92&gt;0, SUM(FC$131:FC$132)&gt;0), MIN(IFERROR(PMT(Assumptions!$P$19, DATEDIF('Monthly Model'!FC$2, EOMONTH(Assumptions!$P$15, Assumptions!$P$20*12), "m"), -'Monthly Model'!FC$131, 0, 1), 0), FC$92), 0)</f>
        <v>0</v>
      </c>
      <c r="FD133" s="69">
        <f ca="1">-IF(AND(FD$92&gt;0, SUM(FD$131:FD$132)&gt;0), MIN(IFERROR(PMT(Assumptions!$P$19, DATEDIF('Monthly Model'!FD$2, EOMONTH(Assumptions!$P$15, Assumptions!$P$20*12), "m"), -'Monthly Model'!FD$131, 0, 1), 0), FD$92), 0)</f>
        <v>0</v>
      </c>
      <c r="FE133" s="69">
        <f ca="1">-IF(AND(FE$92&gt;0, SUM(FE$131:FE$132)&gt;0), MIN(IFERROR(PMT(Assumptions!$P$19, DATEDIF('Monthly Model'!FE$2, EOMONTH(Assumptions!$P$15, Assumptions!$P$20*12), "m"), -'Monthly Model'!FE$131, 0, 1), 0), FE$92), 0)</f>
        <v>0</v>
      </c>
      <c r="FF133" s="69">
        <f ca="1">-IF(AND(FF$92&gt;0, SUM(FF$131:FF$132)&gt;0), MIN(IFERROR(PMT(Assumptions!$P$19, DATEDIF('Monthly Model'!FF$2, EOMONTH(Assumptions!$P$15, Assumptions!$P$20*12), "m"), -'Monthly Model'!FF$131, 0, 1), 0), FF$92), 0)</f>
        <v>0</v>
      </c>
      <c r="FG133" s="69">
        <f ca="1">-IF(AND(FG$92&gt;0, SUM(FG$131:FG$132)&gt;0), MIN(IFERROR(PMT(Assumptions!$P$19, DATEDIF('Monthly Model'!FG$2, EOMONTH(Assumptions!$P$15, Assumptions!$P$20*12), "m"), -'Monthly Model'!FG$131, 0, 1), 0), FG$92), 0)</f>
        <v>0</v>
      </c>
      <c r="FH133" s="69">
        <f ca="1">-IF(AND(FH$92&gt;0, SUM(FH$131:FH$132)&gt;0), MIN(IFERROR(PMT(Assumptions!$P$19, DATEDIF('Monthly Model'!FH$2, EOMONTH(Assumptions!$P$15, Assumptions!$P$20*12), "m"), -'Monthly Model'!FH$131, 0, 1), 0), FH$92), 0)</f>
        <v>0</v>
      </c>
      <c r="FI133" s="69">
        <f ca="1">-IF(AND(FI$92&gt;0, SUM(FI$131:FI$132)&gt;0), MIN(IFERROR(PMT(Assumptions!$P$19, DATEDIF('Monthly Model'!FI$2, EOMONTH(Assumptions!$P$15, Assumptions!$P$20*12), "m"), -'Monthly Model'!FI$131, 0, 1), 0), FI$92), 0)</f>
        <v>0</v>
      </c>
      <c r="FJ133" s="69">
        <f ca="1">-IF(AND(FJ$92&gt;0, SUM(FJ$131:FJ$132)&gt;0), MIN(IFERROR(PMT(Assumptions!$P$19, DATEDIF('Monthly Model'!FJ$2, EOMONTH(Assumptions!$P$15, Assumptions!$P$20*12), "m"), -'Monthly Model'!FJ$131, 0, 1), 0), FJ$92), 0)</f>
        <v>0</v>
      </c>
      <c r="FK133" s="69">
        <f ca="1">-IF(AND(FK$92&gt;0, SUM(FK$131:FK$132)&gt;0), MIN(IFERROR(PMT(Assumptions!$P$19, DATEDIF('Monthly Model'!FK$2, EOMONTH(Assumptions!$P$15, Assumptions!$P$20*12), "m"), -'Monthly Model'!FK$131, 0, 1), 0), FK$92), 0)</f>
        <v>0</v>
      </c>
      <c r="FL133" s="69">
        <f ca="1">-IF(AND(FL$92&gt;0, SUM(FL$131:FL$132)&gt;0), MIN(IFERROR(PMT(Assumptions!$P$19, DATEDIF('Monthly Model'!FL$2, EOMONTH(Assumptions!$P$15, Assumptions!$P$20*12), "m"), -'Monthly Model'!FL$131, 0, 1), 0), FL$92), 0)</f>
        <v>0</v>
      </c>
      <c r="FM133" s="69">
        <f ca="1">-IF(AND(FM$92&gt;0, SUM(FM$131:FM$132)&gt;0), MIN(IFERROR(PMT(Assumptions!$P$19, DATEDIF('Monthly Model'!FM$2, EOMONTH(Assumptions!$P$15, Assumptions!$P$20*12), "m"), -'Monthly Model'!FM$131, 0, 1), 0), FM$92), 0)</f>
        <v>0</v>
      </c>
      <c r="FN133" s="69">
        <f ca="1">-IF(AND(FN$92&gt;0, SUM(FN$131:FN$132)&gt;0), MIN(IFERROR(PMT(Assumptions!$P$19, DATEDIF('Monthly Model'!FN$2, EOMONTH(Assumptions!$P$15, Assumptions!$P$20*12), "m"), -'Monthly Model'!FN$131, 0, 1), 0), FN$92), 0)</f>
        <v>0</v>
      </c>
      <c r="FO133" s="69">
        <f ca="1">-IF(AND(FO$92&gt;0, SUM(FO$131:FO$132)&gt;0), MIN(IFERROR(PMT(Assumptions!$P$19, DATEDIF('Monthly Model'!FO$2, EOMONTH(Assumptions!$P$15, Assumptions!$P$20*12), "m"), -'Monthly Model'!FO$131, 0, 1), 0), FO$92), 0)</f>
        <v>0</v>
      </c>
      <c r="FP133" s="69">
        <f ca="1">-IF(AND(FP$92&gt;0, SUM(FP$131:FP$132)&gt;0), MIN(IFERROR(PMT(Assumptions!$P$19, DATEDIF('Monthly Model'!FP$2, EOMONTH(Assumptions!$P$15, Assumptions!$P$20*12), "m"), -'Monthly Model'!FP$131, 0, 1), 0), FP$92), 0)</f>
        <v>0</v>
      </c>
      <c r="FQ133" s="69">
        <f ca="1">-IF(AND(FQ$92&gt;0, SUM(FQ$131:FQ$132)&gt;0), MIN(IFERROR(PMT(Assumptions!$P$19, DATEDIF('Monthly Model'!FQ$2, EOMONTH(Assumptions!$P$15, Assumptions!$P$20*12), "m"), -'Monthly Model'!FQ$131, 0, 1), 0), FQ$92), 0)</f>
        <v>0</v>
      </c>
      <c r="FR133" s="69">
        <f ca="1">-IF(AND(FR$92&gt;0, SUM(FR$131:FR$132)&gt;0), MIN(IFERROR(PMT(Assumptions!$P$19, DATEDIF('Monthly Model'!FR$2, EOMONTH(Assumptions!$P$15, Assumptions!$P$20*12), "m"), -'Monthly Model'!FR$131, 0, 1), 0), FR$92), 0)</f>
        <v>0</v>
      </c>
      <c r="FS133" s="69">
        <f ca="1">-IF(AND(FS$92&gt;0, SUM(FS$131:FS$132)&gt;0), MIN(IFERROR(PMT(Assumptions!$P$19, DATEDIF('Monthly Model'!FS$2, EOMONTH(Assumptions!$P$15, Assumptions!$P$20*12), "m"), -'Monthly Model'!FS$131, 0, 1), 0), FS$92), 0)</f>
        <v>0</v>
      </c>
      <c r="FT133" s="69">
        <f ca="1">-IF(AND(FT$92&gt;0, SUM(FT$131:FT$132)&gt;0), MIN(IFERROR(PMT(Assumptions!$P$19, DATEDIF('Monthly Model'!FT$2, EOMONTH(Assumptions!$P$15, Assumptions!$P$20*12), "m"), -'Monthly Model'!FT$131, 0, 1), 0), FT$92), 0)</f>
        <v>0</v>
      </c>
      <c r="FU133" s="69">
        <f ca="1">-IF(AND(FU$92&gt;0, SUM(FU$131:FU$132)&gt;0), MIN(IFERROR(PMT(Assumptions!$P$19, DATEDIF('Monthly Model'!FU$2, EOMONTH(Assumptions!$P$15, Assumptions!$P$20*12), "m"), -'Monthly Model'!FU$131, 0, 1), 0), FU$92), 0)</f>
        <v>0</v>
      </c>
      <c r="FV133" s="69">
        <f ca="1">-IF(AND(FV$92&gt;0, SUM(FV$131:FV$132)&gt;0), MIN(IFERROR(PMT(Assumptions!$P$19, DATEDIF('Monthly Model'!FV$2, EOMONTH(Assumptions!$P$15, Assumptions!$P$20*12), "m"), -'Monthly Model'!FV$131, 0, 1), 0), FV$92), 0)</f>
        <v>0</v>
      </c>
      <c r="FW133" s="69">
        <f ca="1">-IF(AND(FW$92&gt;0, SUM(FW$131:FW$132)&gt;0), MIN(IFERROR(PMT(Assumptions!$P$19, DATEDIF('Monthly Model'!FW$2, EOMONTH(Assumptions!$P$15, Assumptions!$P$20*12), "m"), -'Monthly Model'!FW$131, 0, 1), 0), FW$92), 0)</f>
        <v>0</v>
      </c>
      <c r="FX133" s="69">
        <f ca="1">-IF(AND(FX$92&gt;0, SUM(FX$131:FX$132)&gt;0), MIN(IFERROR(PMT(Assumptions!$P$19, DATEDIF('Monthly Model'!FX$2, EOMONTH(Assumptions!$P$15, Assumptions!$P$20*12), "m"), -'Monthly Model'!FX$131, 0, 1), 0), FX$92), 0)</f>
        <v>0</v>
      </c>
      <c r="FY133" s="69">
        <f ca="1">-IF(AND(FY$92&gt;0, SUM(FY$131:FY$132)&gt;0), MIN(IFERROR(PMT(Assumptions!$P$19, DATEDIF('Monthly Model'!FY$2, EOMONTH(Assumptions!$P$15, Assumptions!$P$20*12), "m"), -'Monthly Model'!FY$131, 0, 1), 0), FY$92), 0)</f>
        <v>0</v>
      </c>
      <c r="FZ133" s="69">
        <f ca="1">-IF(AND(FZ$92&gt;0, SUM(FZ$131:FZ$132)&gt;0), MIN(IFERROR(PMT(Assumptions!$P$19, DATEDIF('Monthly Model'!FZ$2, EOMONTH(Assumptions!$P$15, Assumptions!$P$20*12), "m"), -'Monthly Model'!FZ$131, 0, 1), 0), FZ$92), 0)</f>
        <v>0</v>
      </c>
      <c r="GA133" s="69">
        <f ca="1">-IF(AND(GA$92&gt;0, SUM(GA$131:GA$132)&gt;0), MIN(IFERROR(PMT(Assumptions!$P$19, DATEDIF('Monthly Model'!GA$2, EOMONTH(Assumptions!$P$15, Assumptions!$P$20*12), "m"), -'Monthly Model'!GA$131, 0, 1), 0), GA$92), 0)</f>
        <v>0</v>
      </c>
      <c r="GB133" s="69">
        <f ca="1">-IF(AND(GB$92&gt;0, SUM(GB$131:GB$132)&gt;0), MIN(IFERROR(PMT(Assumptions!$P$19, DATEDIF('Monthly Model'!GB$2, EOMONTH(Assumptions!$P$15, Assumptions!$P$20*12), "m"), -'Monthly Model'!GB$131, 0, 1), 0), GB$92), 0)</f>
        <v>0</v>
      </c>
      <c r="GC133" s="69">
        <f ca="1">-IF(AND(GC$92&gt;0, SUM(GC$131:GC$132)&gt;0), MIN(IFERROR(PMT(Assumptions!$P$19, DATEDIF('Monthly Model'!GC$2, EOMONTH(Assumptions!$P$15, Assumptions!$P$20*12), "m"), -'Monthly Model'!GC$131, 0, 1), 0), GC$92), 0)</f>
        <v>0</v>
      </c>
      <c r="GD133" s="69">
        <f ca="1">-IF(AND(GD$92&gt;0, SUM(GD$131:GD$132)&gt;0), MIN(IFERROR(PMT(Assumptions!$P$19, DATEDIF('Monthly Model'!GD$2, EOMONTH(Assumptions!$P$15, Assumptions!$P$20*12), "m"), -'Monthly Model'!GD$131, 0, 1), 0), GD$92), 0)</f>
        <v>0</v>
      </c>
      <c r="GE133" s="69">
        <f ca="1">-IF(AND(GE$92&gt;0, SUM(GE$131:GE$132)&gt;0), MIN(IFERROR(PMT(Assumptions!$P$19, DATEDIF('Monthly Model'!GE$2, EOMONTH(Assumptions!$P$15, Assumptions!$P$20*12), "m"), -'Monthly Model'!GE$131, 0, 1), 0), GE$92), 0)</f>
        <v>0</v>
      </c>
    </row>
    <row r="134" spans="4:187" x14ac:dyDescent="0.45">
      <c r="D134" s="20" t="s">
        <v>103</v>
      </c>
      <c r="E134" s="22"/>
      <c r="F134" s="22"/>
      <c r="G134" s="22"/>
      <c r="H134" s="70">
        <f t="shared" ref="H134:AM134" ca="1" si="180">-MIN(H90,SUM(H131:H133))</f>
        <v>0</v>
      </c>
      <c r="I134" s="70">
        <f t="shared" ca="1" si="180"/>
        <v>0</v>
      </c>
      <c r="J134" s="70">
        <f t="shared" ca="1" si="180"/>
        <v>0</v>
      </c>
      <c r="K134" s="70">
        <f t="shared" ca="1" si="180"/>
        <v>0</v>
      </c>
      <c r="L134" s="70">
        <f t="shared" ca="1" si="180"/>
        <v>0</v>
      </c>
      <c r="M134" s="70">
        <f t="shared" ca="1" si="180"/>
        <v>0</v>
      </c>
      <c r="N134" s="70">
        <f t="shared" ca="1" si="180"/>
        <v>0</v>
      </c>
      <c r="O134" s="70">
        <f t="shared" ca="1" si="180"/>
        <v>0</v>
      </c>
      <c r="P134" s="70">
        <f t="shared" ca="1" si="180"/>
        <v>0</v>
      </c>
      <c r="Q134" s="70">
        <f t="shared" ca="1" si="180"/>
        <v>0</v>
      </c>
      <c r="R134" s="70">
        <f t="shared" ca="1" si="180"/>
        <v>0</v>
      </c>
      <c r="S134" s="70">
        <f t="shared" ca="1" si="180"/>
        <v>0</v>
      </c>
      <c r="T134" s="70">
        <f t="shared" ca="1" si="180"/>
        <v>0</v>
      </c>
      <c r="U134" s="70">
        <f t="shared" ca="1" si="180"/>
        <v>0</v>
      </c>
      <c r="V134" s="70">
        <f t="shared" ca="1" si="180"/>
        <v>0</v>
      </c>
      <c r="W134" s="70">
        <f t="shared" ca="1" si="180"/>
        <v>0</v>
      </c>
      <c r="X134" s="70">
        <f t="shared" ca="1" si="180"/>
        <v>0</v>
      </c>
      <c r="Y134" s="70">
        <f t="shared" ca="1" si="180"/>
        <v>0</v>
      </c>
      <c r="Z134" s="70">
        <f t="shared" ca="1" si="180"/>
        <v>0</v>
      </c>
      <c r="AA134" s="70">
        <f t="shared" ca="1" si="180"/>
        <v>0</v>
      </c>
      <c r="AB134" s="70">
        <f t="shared" ca="1" si="180"/>
        <v>0</v>
      </c>
      <c r="AC134" s="70">
        <f t="shared" ca="1" si="180"/>
        <v>0</v>
      </c>
      <c r="AD134" s="70">
        <f t="shared" ca="1" si="180"/>
        <v>0</v>
      </c>
      <c r="AE134" s="70">
        <f t="shared" ca="1" si="180"/>
        <v>0</v>
      </c>
      <c r="AF134" s="70">
        <f t="shared" ca="1" si="180"/>
        <v>0</v>
      </c>
      <c r="AG134" s="70">
        <f t="shared" ca="1" si="180"/>
        <v>0</v>
      </c>
      <c r="AH134" s="70">
        <f t="shared" ca="1" si="180"/>
        <v>0</v>
      </c>
      <c r="AI134" s="70">
        <f t="shared" ca="1" si="180"/>
        <v>0</v>
      </c>
      <c r="AJ134" s="70">
        <f t="shared" ca="1" si="180"/>
        <v>0</v>
      </c>
      <c r="AK134" s="70">
        <f t="shared" ca="1" si="180"/>
        <v>0</v>
      </c>
      <c r="AL134" s="70">
        <f t="shared" ca="1" si="180"/>
        <v>0</v>
      </c>
      <c r="AM134" s="70">
        <f t="shared" ca="1" si="180"/>
        <v>0</v>
      </c>
      <c r="AN134" s="70">
        <f t="shared" ref="AN134:BS134" ca="1" si="181">-MIN(AN90,SUM(AN131:AN133))</f>
        <v>0</v>
      </c>
      <c r="AO134" s="70">
        <f t="shared" ca="1" si="181"/>
        <v>0</v>
      </c>
      <c r="AP134" s="70">
        <f t="shared" ca="1" si="181"/>
        <v>0</v>
      </c>
      <c r="AQ134" s="70">
        <f t="shared" ca="1" si="181"/>
        <v>0</v>
      </c>
      <c r="AR134" s="70">
        <f t="shared" ca="1" si="181"/>
        <v>0</v>
      </c>
      <c r="AS134" s="70">
        <f t="shared" ca="1" si="181"/>
        <v>0</v>
      </c>
      <c r="AT134" s="70">
        <f t="shared" ca="1" si="181"/>
        <v>0</v>
      </c>
      <c r="AU134" s="70">
        <f t="shared" ca="1" si="181"/>
        <v>0</v>
      </c>
      <c r="AV134" s="70">
        <f t="shared" ca="1" si="181"/>
        <v>0</v>
      </c>
      <c r="AW134" s="70">
        <f t="shared" ca="1" si="181"/>
        <v>0</v>
      </c>
      <c r="AX134" s="70">
        <f t="shared" ca="1" si="181"/>
        <v>0</v>
      </c>
      <c r="AY134" s="70">
        <f t="shared" ca="1" si="181"/>
        <v>0</v>
      </c>
      <c r="AZ134" s="70">
        <f t="shared" ca="1" si="181"/>
        <v>0</v>
      </c>
      <c r="BA134" s="70">
        <f t="shared" ca="1" si="181"/>
        <v>0</v>
      </c>
      <c r="BB134" s="70">
        <f t="shared" ca="1" si="181"/>
        <v>0</v>
      </c>
      <c r="BC134" s="70">
        <f t="shared" ca="1" si="181"/>
        <v>0</v>
      </c>
      <c r="BD134" s="70">
        <f t="shared" ca="1" si="181"/>
        <v>0</v>
      </c>
      <c r="BE134" s="70">
        <f t="shared" ca="1" si="181"/>
        <v>0</v>
      </c>
      <c r="BF134" s="70">
        <f t="shared" ca="1" si="181"/>
        <v>0</v>
      </c>
      <c r="BG134" s="70">
        <f t="shared" ca="1" si="181"/>
        <v>0</v>
      </c>
      <c r="BH134" s="70">
        <f t="shared" ca="1" si="181"/>
        <v>0</v>
      </c>
      <c r="BI134" s="70">
        <f t="shared" ca="1" si="181"/>
        <v>0</v>
      </c>
      <c r="BJ134" s="70">
        <f t="shared" ca="1" si="181"/>
        <v>0</v>
      </c>
      <c r="BK134" s="70">
        <f t="shared" ca="1" si="181"/>
        <v>0</v>
      </c>
      <c r="BL134" s="70">
        <f t="shared" ca="1" si="181"/>
        <v>0</v>
      </c>
      <c r="BM134" s="70">
        <f t="shared" ca="1" si="181"/>
        <v>0</v>
      </c>
      <c r="BN134" s="70">
        <f t="shared" ca="1" si="181"/>
        <v>0</v>
      </c>
      <c r="BO134" s="70">
        <f t="shared" ca="1" si="181"/>
        <v>0</v>
      </c>
      <c r="BP134" s="70">
        <f t="shared" ca="1" si="181"/>
        <v>1.1102230246251565E-16</v>
      </c>
      <c r="BQ134" s="70">
        <f t="shared" ca="1" si="181"/>
        <v>0</v>
      </c>
      <c r="BR134" s="70">
        <f t="shared" ca="1" si="181"/>
        <v>0</v>
      </c>
      <c r="BS134" s="70">
        <f t="shared" ca="1" si="181"/>
        <v>0</v>
      </c>
      <c r="BT134" s="70">
        <f t="shared" ref="BT134:CY134" ca="1" si="182">-MIN(BT90,SUM(BT131:BT133))</f>
        <v>0</v>
      </c>
      <c r="BU134" s="70">
        <f t="shared" ca="1" si="182"/>
        <v>0</v>
      </c>
      <c r="BV134" s="70">
        <f t="shared" ca="1" si="182"/>
        <v>0</v>
      </c>
      <c r="BW134" s="70">
        <f t="shared" ca="1" si="182"/>
        <v>0</v>
      </c>
      <c r="BX134" s="70">
        <f t="shared" ca="1" si="182"/>
        <v>0</v>
      </c>
      <c r="BY134" s="70">
        <f t="shared" ca="1" si="182"/>
        <v>0</v>
      </c>
      <c r="BZ134" s="70">
        <f t="shared" ca="1" si="182"/>
        <v>0</v>
      </c>
      <c r="CA134" s="70">
        <f t="shared" ca="1" si="182"/>
        <v>0</v>
      </c>
      <c r="CB134" s="70">
        <f t="shared" ca="1" si="182"/>
        <v>0</v>
      </c>
      <c r="CC134" s="70">
        <f t="shared" ca="1" si="182"/>
        <v>0</v>
      </c>
      <c r="CD134" s="70">
        <f t="shared" ca="1" si="182"/>
        <v>0</v>
      </c>
      <c r="CE134" s="70">
        <f t="shared" ca="1" si="182"/>
        <v>0</v>
      </c>
      <c r="CF134" s="70">
        <f t="shared" ca="1" si="182"/>
        <v>0</v>
      </c>
      <c r="CG134" s="70">
        <f t="shared" ca="1" si="182"/>
        <v>0</v>
      </c>
      <c r="CH134" s="70">
        <f t="shared" ca="1" si="182"/>
        <v>0</v>
      </c>
      <c r="CI134" s="70">
        <f t="shared" ca="1" si="182"/>
        <v>0</v>
      </c>
      <c r="CJ134" s="70">
        <f t="shared" ca="1" si="182"/>
        <v>0</v>
      </c>
      <c r="CK134" s="70">
        <f t="shared" ca="1" si="182"/>
        <v>0</v>
      </c>
      <c r="CL134" s="70">
        <f t="shared" ca="1" si="182"/>
        <v>0</v>
      </c>
      <c r="CM134" s="70">
        <f t="shared" ca="1" si="182"/>
        <v>0</v>
      </c>
      <c r="CN134" s="70">
        <f t="shared" ca="1" si="182"/>
        <v>0</v>
      </c>
      <c r="CO134" s="70">
        <f t="shared" ca="1" si="182"/>
        <v>0</v>
      </c>
      <c r="CP134" s="70">
        <f t="shared" ca="1" si="182"/>
        <v>0</v>
      </c>
      <c r="CQ134" s="70">
        <f t="shared" ca="1" si="182"/>
        <v>0</v>
      </c>
      <c r="CR134" s="70">
        <f t="shared" ca="1" si="182"/>
        <v>0</v>
      </c>
      <c r="CS134" s="70">
        <f t="shared" ca="1" si="182"/>
        <v>0</v>
      </c>
      <c r="CT134" s="70">
        <f t="shared" ca="1" si="182"/>
        <v>0</v>
      </c>
      <c r="CU134" s="70">
        <f t="shared" ca="1" si="182"/>
        <v>0</v>
      </c>
      <c r="CV134" s="70">
        <f t="shared" ca="1" si="182"/>
        <v>0</v>
      </c>
      <c r="CW134" s="70">
        <f t="shared" ca="1" si="182"/>
        <v>0</v>
      </c>
      <c r="CX134" s="70">
        <f t="shared" ca="1" si="182"/>
        <v>0</v>
      </c>
      <c r="CY134" s="70">
        <f t="shared" ca="1" si="182"/>
        <v>0</v>
      </c>
      <c r="CZ134" s="70">
        <f t="shared" ref="CZ134:EE134" ca="1" si="183">-MIN(CZ90,SUM(CZ131:CZ133))</f>
        <v>0</v>
      </c>
      <c r="DA134" s="70">
        <f t="shared" ca="1" si="183"/>
        <v>0</v>
      </c>
      <c r="DB134" s="70">
        <f t="shared" ca="1" si="183"/>
        <v>0</v>
      </c>
      <c r="DC134" s="70">
        <f t="shared" ca="1" si="183"/>
        <v>0</v>
      </c>
      <c r="DD134" s="70">
        <f t="shared" ca="1" si="183"/>
        <v>0</v>
      </c>
      <c r="DE134" s="70">
        <f t="shared" ca="1" si="183"/>
        <v>0</v>
      </c>
      <c r="DF134" s="70">
        <f t="shared" ca="1" si="183"/>
        <v>0</v>
      </c>
      <c r="DG134" s="70">
        <f t="shared" ca="1" si="183"/>
        <v>0</v>
      </c>
      <c r="DH134" s="70">
        <f t="shared" ca="1" si="183"/>
        <v>0</v>
      </c>
      <c r="DI134" s="70">
        <f t="shared" ca="1" si="183"/>
        <v>0</v>
      </c>
      <c r="DJ134" s="70">
        <f t="shared" ca="1" si="183"/>
        <v>0</v>
      </c>
      <c r="DK134" s="70">
        <f t="shared" ca="1" si="183"/>
        <v>0</v>
      </c>
      <c r="DL134" s="70">
        <f t="shared" ca="1" si="183"/>
        <v>0</v>
      </c>
      <c r="DM134" s="70">
        <f t="shared" ca="1" si="183"/>
        <v>0</v>
      </c>
      <c r="DN134" s="70">
        <f t="shared" ca="1" si="183"/>
        <v>0</v>
      </c>
      <c r="DO134" s="70">
        <f t="shared" ca="1" si="183"/>
        <v>0</v>
      </c>
      <c r="DP134" s="70">
        <f t="shared" ca="1" si="183"/>
        <v>0</v>
      </c>
      <c r="DQ134" s="70">
        <f t="shared" ca="1" si="183"/>
        <v>0</v>
      </c>
      <c r="DR134" s="70">
        <f t="shared" ca="1" si="183"/>
        <v>0</v>
      </c>
      <c r="DS134" s="70">
        <f t="shared" ca="1" si="183"/>
        <v>0</v>
      </c>
      <c r="DT134" s="70">
        <f t="shared" ca="1" si="183"/>
        <v>0</v>
      </c>
      <c r="DU134" s="70">
        <f t="shared" ca="1" si="183"/>
        <v>0</v>
      </c>
      <c r="DV134" s="70">
        <f t="shared" ca="1" si="183"/>
        <v>0</v>
      </c>
      <c r="DW134" s="70">
        <f t="shared" ca="1" si="183"/>
        <v>0</v>
      </c>
      <c r="DX134" s="70">
        <f t="shared" ca="1" si="183"/>
        <v>0</v>
      </c>
      <c r="DY134" s="70">
        <f t="shared" ca="1" si="183"/>
        <v>0</v>
      </c>
      <c r="DZ134" s="70">
        <f t="shared" ca="1" si="183"/>
        <v>0</v>
      </c>
      <c r="EA134" s="70">
        <f t="shared" ca="1" si="183"/>
        <v>0</v>
      </c>
      <c r="EB134" s="70">
        <f t="shared" ca="1" si="183"/>
        <v>0</v>
      </c>
      <c r="EC134" s="70">
        <f t="shared" ca="1" si="183"/>
        <v>0</v>
      </c>
      <c r="ED134" s="70">
        <f t="shared" ca="1" si="183"/>
        <v>0</v>
      </c>
      <c r="EE134" s="70">
        <f t="shared" ca="1" si="183"/>
        <v>0</v>
      </c>
      <c r="EF134" s="70">
        <f t="shared" ref="EF134:FK134" ca="1" si="184">-MIN(EF90,SUM(EF131:EF133))</f>
        <v>0</v>
      </c>
      <c r="EG134" s="70">
        <f t="shared" ca="1" si="184"/>
        <v>0</v>
      </c>
      <c r="EH134" s="70">
        <f t="shared" ca="1" si="184"/>
        <v>0</v>
      </c>
      <c r="EI134" s="70">
        <f t="shared" ca="1" si="184"/>
        <v>0</v>
      </c>
      <c r="EJ134" s="70">
        <f t="shared" ca="1" si="184"/>
        <v>0</v>
      </c>
      <c r="EK134" s="70">
        <f t="shared" ca="1" si="184"/>
        <v>0</v>
      </c>
      <c r="EL134" s="70">
        <f t="shared" ca="1" si="184"/>
        <v>0</v>
      </c>
      <c r="EM134" s="70">
        <f t="shared" ca="1" si="184"/>
        <v>0</v>
      </c>
      <c r="EN134" s="70">
        <f t="shared" ca="1" si="184"/>
        <v>0</v>
      </c>
      <c r="EO134" s="70">
        <f t="shared" ca="1" si="184"/>
        <v>0</v>
      </c>
      <c r="EP134" s="70">
        <f t="shared" ca="1" si="184"/>
        <v>0</v>
      </c>
      <c r="EQ134" s="70">
        <f t="shared" ca="1" si="184"/>
        <v>0</v>
      </c>
      <c r="ER134" s="70">
        <f t="shared" ca="1" si="184"/>
        <v>0</v>
      </c>
      <c r="ES134" s="70">
        <f t="shared" ca="1" si="184"/>
        <v>0</v>
      </c>
      <c r="ET134" s="70">
        <f t="shared" ca="1" si="184"/>
        <v>0</v>
      </c>
      <c r="EU134" s="70">
        <f t="shared" ca="1" si="184"/>
        <v>0</v>
      </c>
      <c r="EV134" s="70">
        <f t="shared" ca="1" si="184"/>
        <v>0</v>
      </c>
      <c r="EW134" s="70">
        <f t="shared" ca="1" si="184"/>
        <v>0</v>
      </c>
      <c r="EX134" s="70">
        <f t="shared" ca="1" si="184"/>
        <v>0</v>
      </c>
      <c r="EY134" s="70">
        <f t="shared" ca="1" si="184"/>
        <v>0</v>
      </c>
      <c r="EZ134" s="70">
        <f t="shared" ca="1" si="184"/>
        <v>0</v>
      </c>
      <c r="FA134" s="70">
        <f t="shared" ca="1" si="184"/>
        <v>0</v>
      </c>
      <c r="FB134" s="70">
        <f t="shared" ca="1" si="184"/>
        <v>0</v>
      </c>
      <c r="FC134" s="70">
        <f t="shared" ca="1" si="184"/>
        <v>0</v>
      </c>
      <c r="FD134" s="70">
        <f t="shared" ca="1" si="184"/>
        <v>0</v>
      </c>
      <c r="FE134" s="70">
        <f t="shared" ca="1" si="184"/>
        <v>0</v>
      </c>
      <c r="FF134" s="70">
        <f t="shared" ca="1" si="184"/>
        <v>0</v>
      </c>
      <c r="FG134" s="70">
        <f t="shared" ca="1" si="184"/>
        <v>0</v>
      </c>
      <c r="FH134" s="70">
        <f t="shared" ca="1" si="184"/>
        <v>0</v>
      </c>
      <c r="FI134" s="70">
        <f t="shared" ca="1" si="184"/>
        <v>0</v>
      </c>
      <c r="FJ134" s="70">
        <f t="shared" ca="1" si="184"/>
        <v>0</v>
      </c>
      <c r="FK134" s="70">
        <f t="shared" ca="1" si="184"/>
        <v>0</v>
      </c>
      <c r="FL134" s="70">
        <f t="shared" ref="FL134:GE134" ca="1" si="185">-MIN(FL90,SUM(FL131:FL133))</f>
        <v>0</v>
      </c>
      <c r="FM134" s="70">
        <f t="shared" ca="1" si="185"/>
        <v>0</v>
      </c>
      <c r="FN134" s="70">
        <f t="shared" ca="1" si="185"/>
        <v>0</v>
      </c>
      <c r="FO134" s="70">
        <f t="shared" ca="1" si="185"/>
        <v>0</v>
      </c>
      <c r="FP134" s="70">
        <f t="shared" ca="1" si="185"/>
        <v>0</v>
      </c>
      <c r="FQ134" s="70">
        <f t="shared" ca="1" si="185"/>
        <v>0</v>
      </c>
      <c r="FR134" s="70">
        <f t="shared" ca="1" si="185"/>
        <v>0</v>
      </c>
      <c r="FS134" s="70">
        <f t="shared" ca="1" si="185"/>
        <v>0</v>
      </c>
      <c r="FT134" s="70">
        <f t="shared" ca="1" si="185"/>
        <v>0</v>
      </c>
      <c r="FU134" s="70">
        <f t="shared" ca="1" si="185"/>
        <v>0</v>
      </c>
      <c r="FV134" s="70">
        <f t="shared" ca="1" si="185"/>
        <v>0</v>
      </c>
      <c r="FW134" s="70">
        <f t="shared" ca="1" si="185"/>
        <v>0</v>
      </c>
      <c r="FX134" s="70">
        <f t="shared" ca="1" si="185"/>
        <v>0</v>
      </c>
      <c r="FY134" s="70">
        <f t="shared" ca="1" si="185"/>
        <v>0</v>
      </c>
      <c r="FZ134" s="70">
        <f t="shared" ca="1" si="185"/>
        <v>0</v>
      </c>
      <c r="GA134" s="70">
        <f t="shared" ca="1" si="185"/>
        <v>0</v>
      </c>
      <c r="GB134" s="70">
        <f t="shared" ca="1" si="185"/>
        <v>0</v>
      </c>
      <c r="GC134" s="70">
        <f t="shared" ca="1" si="185"/>
        <v>0</v>
      </c>
      <c r="GD134" s="70">
        <f t="shared" ca="1" si="185"/>
        <v>0</v>
      </c>
      <c r="GE134" s="70">
        <f t="shared" ca="1" si="185"/>
        <v>0</v>
      </c>
    </row>
    <row r="135" spans="4:187" x14ac:dyDescent="0.45">
      <c r="D135" s="10" t="s">
        <v>124</v>
      </c>
      <c r="H135" s="35">
        <f ca="1">SUM(H131:H134)</f>
        <v>1000</v>
      </c>
      <c r="I135" s="35">
        <f t="shared" ref="I135:BT135" ca="1" si="186">SUM(I131:I134)</f>
        <v>909.45296931916721</v>
      </c>
      <c r="J135" s="35">
        <f t="shared" ca="1" si="186"/>
        <v>826.44555793683094</v>
      </c>
      <c r="K135" s="35">
        <f t="shared" ca="1" si="186"/>
        <v>826.44555793683094</v>
      </c>
      <c r="L135" s="35">
        <f t="shared" ca="1" si="186"/>
        <v>750.95112860651068</v>
      </c>
      <c r="M135" s="35">
        <f t="shared" ca="1" si="186"/>
        <v>688.30801897006245</v>
      </c>
      <c r="N135" s="35">
        <f t="shared" ca="1" si="186"/>
        <v>625.36836182793093</v>
      </c>
      <c r="O135" s="35">
        <f t="shared" ca="1" si="186"/>
        <v>568.15049169872043</v>
      </c>
      <c r="P135" s="35">
        <f t="shared" ca="1" si="186"/>
        <v>536.0661586449047</v>
      </c>
      <c r="Q135" s="35">
        <f t="shared" ca="1" si="186"/>
        <v>486.95252879134063</v>
      </c>
      <c r="R135" s="35">
        <f t="shared" ca="1" si="186"/>
        <v>442.30377437900967</v>
      </c>
      <c r="S135" s="35">
        <f t="shared" ca="1" si="186"/>
        <v>401.71399764052694</v>
      </c>
      <c r="T135" s="35">
        <f t="shared" ca="1" si="186"/>
        <v>364.81420060554268</v>
      </c>
      <c r="U135" s="35">
        <f t="shared" ca="1" si="186"/>
        <v>331.26893057373877</v>
      </c>
      <c r="V135" s="35">
        <f t="shared" ca="1" si="186"/>
        <v>300.77323054482616</v>
      </c>
      <c r="W135" s="35">
        <f t="shared" ca="1" si="186"/>
        <v>273.04986688217832</v>
      </c>
      <c r="X135" s="35">
        <f t="shared" ca="1" si="186"/>
        <v>247.84680900704393</v>
      </c>
      <c r="Y135" s="35">
        <f t="shared" ca="1" si="186"/>
        <v>224.9349382114672</v>
      </c>
      <c r="Z135" s="35">
        <f t="shared" ca="1" si="186"/>
        <v>204.1059647609429</v>
      </c>
      <c r="AA135" s="35">
        <f t="shared" ca="1" si="186"/>
        <v>185.17053435137535</v>
      </c>
      <c r="AB135" s="35">
        <f t="shared" ca="1" si="186"/>
        <v>185.17053435137535</v>
      </c>
      <c r="AC135" s="35">
        <f t="shared" ca="1" si="186"/>
        <v>167.91752500831299</v>
      </c>
      <c r="AD135" s="35">
        <f t="shared" ca="1" si="186"/>
        <v>152.23297106007448</v>
      </c>
      <c r="AE135" s="35">
        <f t="shared" ca="1" si="186"/>
        <v>137.97428565258491</v>
      </c>
      <c r="AF135" s="35">
        <f t="shared" ca="1" si="186"/>
        <v>125.01184437304896</v>
      </c>
      <c r="AG135" s="35">
        <f t="shared" ca="1" si="186"/>
        <v>113.22780684619809</v>
      </c>
      <c r="AH135" s="35">
        <f t="shared" ca="1" si="186"/>
        <v>102.51504545815185</v>
      </c>
      <c r="AI135" s="35">
        <f t="shared" ca="1" si="186"/>
        <v>92.776171469018891</v>
      </c>
      <c r="AJ135" s="35">
        <f t="shared" ca="1" si="186"/>
        <v>83.922649660716203</v>
      </c>
      <c r="AK135" s="35">
        <f t="shared" ca="1" si="186"/>
        <v>75.873993471350133</v>
      </c>
      <c r="AL135" s="35">
        <f t="shared" ca="1" si="186"/>
        <v>68.557033299199148</v>
      </c>
      <c r="AM135" s="35">
        <f t="shared" ca="1" si="186"/>
        <v>61.905251324516442</v>
      </c>
      <c r="AN135" s="35">
        <f t="shared" ca="1" si="186"/>
        <v>61.905251324516442</v>
      </c>
      <c r="AO135" s="35">
        <f t="shared" ca="1" si="186"/>
        <v>55.81278173096517</v>
      </c>
      <c r="AP135" s="35">
        <f t="shared" ca="1" si="186"/>
        <v>50.274173009554929</v>
      </c>
      <c r="AQ135" s="35">
        <f t="shared" ca="1" si="186"/>
        <v>45.239074171909252</v>
      </c>
      <c r="AR135" s="35">
        <f t="shared" ca="1" si="186"/>
        <v>40.661711592231363</v>
      </c>
      <c r="AS135" s="35">
        <f t="shared" ca="1" si="186"/>
        <v>36.500472883433282</v>
      </c>
      <c r="AT135" s="35">
        <f t="shared" ca="1" si="186"/>
        <v>32.717528602707752</v>
      </c>
      <c r="AU135" s="35">
        <f t="shared" ca="1" si="186"/>
        <v>29.278488347502726</v>
      </c>
      <c r="AV135" s="35">
        <f t="shared" ca="1" si="186"/>
        <v>26.152088115498159</v>
      </c>
      <c r="AW135" s="35">
        <f t="shared" ca="1" si="186"/>
        <v>23.309906086403096</v>
      </c>
      <c r="AX135" s="35">
        <f t="shared" ca="1" si="186"/>
        <v>20.726104241771221</v>
      </c>
      <c r="AY135" s="35">
        <f t="shared" ca="1" si="186"/>
        <v>18.377193473924063</v>
      </c>
      <c r="AZ135" s="35">
        <f t="shared" ca="1" si="186"/>
        <v>18.377193473924063</v>
      </c>
      <c r="BA135" s="35">
        <f t="shared" ca="1" si="186"/>
        <v>16.180721624281549</v>
      </c>
      <c r="BB135" s="35">
        <f t="shared" ca="1" si="186"/>
        <v>14.183929033697446</v>
      </c>
      <c r="BC135" s="35">
        <f t="shared" ca="1" si="186"/>
        <v>12.368663042257351</v>
      </c>
      <c r="BD135" s="35">
        <f t="shared" ca="1" si="186"/>
        <v>10.718421231857265</v>
      </c>
      <c r="BE135" s="35">
        <f t="shared" ca="1" si="186"/>
        <v>9.2182014042208245</v>
      </c>
      <c r="BF135" s="35">
        <f t="shared" ca="1" si="186"/>
        <v>7.8543651972786055</v>
      </c>
      <c r="BG135" s="35">
        <f t="shared" ca="1" si="186"/>
        <v>6.6145141000584058</v>
      </c>
      <c r="BH135" s="35">
        <f t="shared" ca="1" si="186"/>
        <v>5.4873767389491341</v>
      </c>
      <c r="BI135" s="35">
        <f t="shared" ca="1" si="186"/>
        <v>4.4627064106679777</v>
      </c>
      <c r="BJ135" s="35">
        <f t="shared" ca="1" si="186"/>
        <v>3.531187930412381</v>
      </c>
      <c r="BK135" s="35">
        <f t="shared" ca="1" si="186"/>
        <v>2.6843529483618385</v>
      </c>
      <c r="BL135" s="35">
        <f t="shared" ca="1" si="186"/>
        <v>2.6843529483618385</v>
      </c>
      <c r="BM135" s="35">
        <f t="shared" ca="1" si="186"/>
        <v>1.7030638040966344</v>
      </c>
      <c r="BN135" s="35">
        <f t="shared" ca="1" si="186"/>
        <v>0.81098276385554002</v>
      </c>
      <c r="BO135" s="35">
        <f t="shared" ca="1" si="186"/>
        <v>-1.1102230246251565E-16</v>
      </c>
      <c r="BP135" s="35">
        <f t="shared" ca="1" si="186"/>
        <v>0</v>
      </c>
      <c r="BQ135" s="35">
        <f t="shared" ca="1" si="186"/>
        <v>0</v>
      </c>
      <c r="BR135" s="35">
        <f t="shared" ca="1" si="186"/>
        <v>0</v>
      </c>
      <c r="BS135" s="35">
        <f t="shared" ca="1" si="186"/>
        <v>0</v>
      </c>
      <c r="BT135" s="35">
        <f t="shared" ca="1" si="186"/>
        <v>0</v>
      </c>
      <c r="BU135" s="35">
        <f t="shared" ref="BU135:EF135" ca="1" si="187">SUM(BU131:BU134)</f>
        <v>0</v>
      </c>
      <c r="BV135" s="35">
        <f t="shared" ca="1" si="187"/>
        <v>0</v>
      </c>
      <c r="BW135" s="35">
        <f t="shared" ca="1" si="187"/>
        <v>0</v>
      </c>
      <c r="BX135" s="35">
        <f t="shared" ca="1" si="187"/>
        <v>0</v>
      </c>
      <c r="BY135" s="35">
        <f t="shared" ca="1" si="187"/>
        <v>0</v>
      </c>
      <c r="BZ135" s="35">
        <f t="shared" ca="1" si="187"/>
        <v>0</v>
      </c>
      <c r="CA135" s="35">
        <f t="shared" ca="1" si="187"/>
        <v>0</v>
      </c>
      <c r="CB135" s="35">
        <f t="shared" ca="1" si="187"/>
        <v>0</v>
      </c>
      <c r="CC135" s="35">
        <f t="shared" ca="1" si="187"/>
        <v>0</v>
      </c>
      <c r="CD135" s="35">
        <f t="shared" ca="1" si="187"/>
        <v>0</v>
      </c>
      <c r="CE135" s="35">
        <f t="shared" ca="1" si="187"/>
        <v>0</v>
      </c>
      <c r="CF135" s="35">
        <f t="shared" ca="1" si="187"/>
        <v>0</v>
      </c>
      <c r="CG135" s="35">
        <f t="shared" ca="1" si="187"/>
        <v>0</v>
      </c>
      <c r="CH135" s="35">
        <f t="shared" ca="1" si="187"/>
        <v>0</v>
      </c>
      <c r="CI135" s="35">
        <f t="shared" ca="1" si="187"/>
        <v>0</v>
      </c>
      <c r="CJ135" s="35">
        <f t="shared" ca="1" si="187"/>
        <v>0</v>
      </c>
      <c r="CK135" s="35">
        <f t="shared" ca="1" si="187"/>
        <v>0</v>
      </c>
      <c r="CL135" s="35">
        <f t="shared" ca="1" si="187"/>
        <v>0</v>
      </c>
      <c r="CM135" s="35">
        <f t="shared" ca="1" si="187"/>
        <v>0</v>
      </c>
      <c r="CN135" s="35">
        <f t="shared" ca="1" si="187"/>
        <v>0</v>
      </c>
      <c r="CO135" s="35">
        <f t="shared" ca="1" si="187"/>
        <v>0</v>
      </c>
      <c r="CP135" s="35">
        <f t="shared" ca="1" si="187"/>
        <v>0</v>
      </c>
      <c r="CQ135" s="35">
        <f t="shared" ca="1" si="187"/>
        <v>0</v>
      </c>
      <c r="CR135" s="35">
        <f t="shared" ca="1" si="187"/>
        <v>0</v>
      </c>
      <c r="CS135" s="35">
        <f t="shared" ca="1" si="187"/>
        <v>0</v>
      </c>
      <c r="CT135" s="35">
        <f t="shared" ca="1" si="187"/>
        <v>0</v>
      </c>
      <c r="CU135" s="35">
        <f t="shared" ca="1" si="187"/>
        <v>0</v>
      </c>
      <c r="CV135" s="35">
        <f t="shared" ca="1" si="187"/>
        <v>0</v>
      </c>
      <c r="CW135" s="35">
        <f t="shared" ca="1" si="187"/>
        <v>0</v>
      </c>
      <c r="CX135" s="35">
        <f t="shared" ca="1" si="187"/>
        <v>0</v>
      </c>
      <c r="CY135" s="35">
        <f t="shared" ca="1" si="187"/>
        <v>0</v>
      </c>
      <c r="CZ135" s="35">
        <f t="shared" ca="1" si="187"/>
        <v>0</v>
      </c>
      <c r="DA135" s="35">
        <f t="shared" ca="1" si="187"/>
        <v>0</v>
      </c>
      <c r="DB135" s="35">
        <f t="shared" ca="1" si="187"/>
        <v>0</v>
      </c>
      <c r="DC135" s="35">
        <f t="shared" ca="1" si="187"/>
        <v>0</v>
      </c>
      <c r="DD135" s="35">
        <f t="shared" ca="1" si="187"/>
        <v>0</v>
      </c>
      <c r="DE135" s="35">
        <f t="shared" ca="1" si="187"/>
        <v>0</v>
      </c>
      <c r="DF135" s="35">
        <f t="shared" ca="1" si="187"/>
        <v>0</v>
      </c>
      <c r="DG135" s="35">
        <f t="shared" ca="1" si="187"/>
        <v>0</v>
      </c>
      <c r="DH135" s="35">
        <f t="shared" ca="1" si="187"/>
        <v>0</v>
      </c>
      <c r="DI135" s="35">
        <f t="shared" ca="1" si="187"/>
        <v>0</v>
      </c>
      <c r="DJ135" s="35">
        <f t="shared" ca="1" si="187"/>
        <v>0</v>
      </c>
      <c r="DK135" s="35">
        <f t="shared" ca="1" si="187"/>
        <v>0</v>
      </c>
      <c r="DL135" s="35">
        <f t="shared" ca="1" si="187"/>
        <v>0</v>
      </c>
      <c r="DM135" s="35">
        <f t="shared" ca="1" si="187"/>
        <v>0</v>
      </c>
      <c r="DN135" s="35">
        <f t="shared" ca="1" si="187"/>
        <v>0</v>
      </c>
      <c r="DO135" s="35">
        <f t="shared" ca="1" si="187"/>
        <v>0</v>
      </c>
      <c r="DP135" s="35">
        <f t="shared" ca="1" si="187"/>
        <v>0</v>
      </c>
      <c r="DQ135" s="35">
        <f t="shared" ca="1" si="187"/>
        <v>0</v>
      </c>
      <c r="DR135" s="35">
        <f t="shared" ca="1" si="187"/>
        <v>0</v>
      </c>
      <c r="DS135" s="35">
        <f t="shared" ca="1" si="187"/>
        <v>0</v>
      </c>
      <c r="DT135" s="35">
        <f t="shared" ca="1" si="187"/>
        <v>0</v>
      </c>
      <c r="DU135" s="35">
        <f t="shared" ca="1" si="187"/>
        <v>0</v>
      </c>
      <c r="DV135" s="35">
        <f t="shared" ca="1" si="187"/>
        <v>0</v>
      </c>
      <c r="DW135" s="35">
        <f t="shared" ca="1" si="187"/>
        <v>0</v>
      </c>
      <c r="DX135" s="35">
        <f t="shared" ca="1" si="187"/>
        <v>0</v>
      </c>
      <c r="DY135" s="35">
        <f t="shared" ca="1" si="187"/>
        <v>0</v>
      </c>
      <c r="DZ135" s="35">
        <f t="shared" ca="1" si="187"/>
        <v>0</v>
      </c>
      <c r="EA135" s="35">
        <f t="shared" ca="1" si="187"/>
        <v>0</v>
      </c>
      <c r="EB135" s="35">
        <f t="shared" ca="1" si="187"/>
        <v>0</v>
      </c>
      <c r="EC135" s="35">
        <f t="shared" ca="1" si="187"/>
        <v>0</v>
      </c>
      <c r="ED135" s="35">
        <f t="shared" ca="1" si="187"/>
        <v>0</v>
      </c>
      <c r="EE135" s="35">
        <f t="shared" ca="1" si="187"/>
        <v>0</v>
      </c>
      <c r="EF135" s="35">
        <f t="shared" ca="1" si="187"/>
        <v>0</v>
      </c>
      <c r="EG135" s="35">
        <f t="shared" ref="EG135:GE135" ca="1" si="188">SUM(EG131:EG134)</f>
        <v>0</v>
      </c>
      <c r="EH135" s="35">
        <f t="shared" ca="1" si="188"/>
        <v>0</v>
      </c>
      <c r="EI135" s="35">
        <f t="shared" ca="1" si="188"/>
        <v>0</v>
      </c>
      <c r="EJ135" s="35">
        <f t="shared" ca="1" si="188"/>
        <v>0</v>
      </c>
      <c r="EK135" s="35">
        <f t="shared" ca="1" si="188"/>
        <v>0</v>
      </c>
      <c r="EL135" s="35">
        <f t="shared" ca="1" si="188"/>
        <v>0</v>
      </c>
      <c r="EM135" s="35">
        <f t="shared" ca="1" si="188"/>
        <v>0</v>
      </c>
      <c r="EN135" s="35">
        <f t="shared" ca="1" si="188"/>
        <v>0</v>
      </c>
      <c r="EO135" s="35">
        <f t="shared" ca="1" si="188"/>
        <v>0</v>
      </c>
      <c r="EP135" s="35">
        <f t="shared" ca="1" si="188"/>
        <v>0</v>
      </c>
      <c r="EQ135" s="35">
        <f t="shared" ca="1" si="188"/>
        <v>0</v>
      </c>
      <c r="ER135" s="35">
        <f t="shared" ca="1" si="188"/>
        <v>0</v>
      </c>
      <c r="ES135" s="35">
        <f t="shared" ca="1" si="188"/>
        <v>0</v>
      </c>
      <c r="ET135" s="35">
        <f t="shared" ca="1" si="188"/>
        <v>0</v>
      </c>
      <c r="EU135" s="35">
        <f t="shared" ca="1" si="188"/>
        <v>0</v>
      </c>
      <c r="EV135" s="35">
        <f t="shared" ca="1" si="188"/>
        <v>0</v>
      </c>
      <c r="EW135" s="35">
        <f t="shared" ca="1" si="188"/>
        <v>0</v>
      </c>
      <c r="EX135" s="35">
        <f t="shared" ca="1" si="188"/>
        <v>0</v>
      </c>
      <c r="EY135" s="35">
        <f t="shared" ca="1" si="188"/>
        <v>0</v>
      </c>
      <c r="EZ135" s="35">
        <f t="shared" ca="1" si="188"/>
        <v>0</v>
      </c>
      <c r="FA135" s="35">
        <f t="shared" ca="1" si="188"/>
        <v>0</v>
      </c>
      <c r="FB135" s="35">
        <f t="shared" ca="1" si="188"/>
        <v>0</v>
      </c>
      <c r="FC135" s="35">
        <f t="shared" ca="1" si="188"/>
        <v>0</v>
      </c>
      <c r="FD135" s="35">
        <f t="shared" ca="1" si="188"/>
        <v>0</v>
      </c>
      <c r="FE135" s="35">
        <f t="shared" ca="1" si="188"/>
        <v>0</v>
      </c>
      <c r="FF135" s="35">
        <f t="shared" ca="1" si="188"/>
        <v>0</v>
      </c>
      <c r="FG135" s="35">
        <f t="shared" ca="1" si="188"/>
        <v>0</v>
      </c>
      <c r="FH135" s="35">
        <f t="shared" ca="1" si="188"/>
        <v>0</v>
      </c>
      <c r="FI135" s="35">
        <f t="shared" ca="1" si="188"/>
        <v>0</v>
      </c>
      <c r="FJ135" s="35">
        <f t="shared" ca="1" si="188"/>
        <v>0</v>
      </c>
      <c r="FK135" s="35">
        <f t="shared" ca="1" si="188"/>
        <v>0</v>
      </c>
      <c r="FL135" s="35">
        <f t="shared" ca="1" si="188"/>
        <v>0</v>
      </c>
      <c r="FM135" s="35">
        <f t="shared" ca="1" si="188"/>
        <v>0</v>
      </c>
      <c r="FN135" s="35">
        <f t="shared" ca="1" si="188"/>
        <v>0</v>
      </c>
      <c r="FO135" s="35">
        <f t="shared" ca="1" si="188"/>
        <v>0</v>
      </c>
      <c r="FP135" s="35">
        <f t="shared" ca="1" si="188"/>
        <v>0</v>
      </c>
      <c r="FQ135" s="35">
        <f t="shared" ca="1" si="188"/>
        <v>0</v>
      </c>
      <c r="FR135" s="35">
        <f t="shared" ca="1" si="188"/>
        <v>0</v>
      </c>
      <c r="FS135" s="35">
        <f t="shared" ca="1" si="188"/>
        <v>0</v>
      </c>
      <c r="FT135" s="35">
        <f t="shared" ca="1" si="188"/>
        <v>0</v>
      </c>
      <c r="FU135" s="35">
        <f t="shared" ca="1" si="188"/>
        <v>0</v>
      </c>
      <c r="FV135" s="35">
        <f t="shared" ca="1" si="188"/>
        <v>0</v>
      </c>
      <c r="FW135" s="35">
        <f t="shared" ca="1" si="188"/>
        <v>0</v>
      </c>
      <c r="FX135" s="35">
        <f t="shared" ca="1" si="188"/>
        <v>0</v>
      </c>
      <c r="FY135" s="35">
        <f t="shared" ca="1" si="188"/>
        <v>0</v>
      </c>
      <c r="FZ135" s="35">
        <f t="shared" ca="1" si="188"/>
        <v>0</v>
      </c>
      <c r="GA135" s="35">
        <f t="shared" ca="1" si="188"/>
        <v>0</v>
      </c>
      <c r="GB135" s="35">
        <f t="shared" ca="1" si="188"/>
        <v>0</v>
      </c>
      <c r="GC135" s="35">
        <f t="shared" ca="1" si="188"/>
        <v>0</v>
      </c>
      <c r="GD135" s="35">
        <f t="shared" ca="1" si="188"/>
        <v>0</v>
      </c>
      <c r="GE135" s="35">
        <f t="shared" ca="1" si="188"/>
        <v>0</v>
      </c>
    </row>
    <row r="136" spans="4:187" x14ac:dyDescent="0.45"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L136" s="35"/>
      <c r="CM136" s="35"/>
      <c r="CN136" s="35"/>
      <c r="CO136" s="35"/>
      <c r="CP136" s="35"/>
      <c r="CQ136" s="35"/>
      <c r="CR136" s="35"/>
      <c r="CS136" s="35"/>
      <c r="CT136" s="35"/>
      <c r="CU136" s="35"/>
      <c r="CV136" s="35"/>
      <c r="CW136" s="35"/>
      <c r="CX136" s="35"/>
      <c r="CY136" s="35"/>
      <c r="CZ136" s="35"/>
      <c r="DA136" s="35"/>
      <c r="DB136" s="35"/>
      <c r="DC136" s="35"/>
      <c r="DD136" s="35"/>
      <c r="DE136" s="35"/>
      <c r="DF136" s="35"/>
      <c r="DG136" s="35"/>
      <c r="DH136" s="35"/>
      <c r="DI136" s="35"/>
      <c r="DJ136" s="35"/>
      <c r="DK136" s="35"/>
      <c r="DL136" s="35"/>
      <c r="DM136" s="35"/>
      <c r="DN136" s="35"/>
      <c r="DO136" s="35"/>
      <c r="DP136" s="35"/>
      <c r="DQ136" s="35"/>
      <c r="DR136" s="35"/>
      <c r="DS136" s="35"/>
      <c r="DT136" s="35"/>
      <c r="DU136" s="35"/>
      <c r="DV136" s="35"/>
      <c r="DW136" s="35"/>
      <c r="DX136" s="35"/>
      <c r="DY136" s="35"/>
      <c r="DZ136" s="35"/>
      <c r="EA136" s="35"/>
      <c r="EB136" s="35"/>
      <c r="EC136" s="35"/>
      <c r="ED136" s="35"/>
      <c r="EE136" s="35"/>
      <c r="EF136" s="35"/>
      <c r="EG136" s="35"/>
      <c r="EH136" s="35"/>
      <c r="EI136" s="35"/>
      <c r="EJ136" s="35"/>
      <c r="EK136" s="35"/>
      <c r="EL136" s="35"/>
      <c r="EM136" s="35"/>
      <c r="EN136" s="35"/>
      <c r="EO136" s="35"/>
      <c r="EP136" s="35"/>
      <c r="EQ136" s="35"/>
      <c r="ER136" s="35"/>
      <c r="ES136" s="35"/>
      <c r="ET136" s="35"/>
      <c r="EU136" s="35"/>
      <c r="EV136" s="35"/>
      <c r="EW136" s="35"/>
      <c r="EX136" s="35"/>
      <c r="EY136" s="35"/>
      <c r="EZ136" s="35"/>
      <c r="FA136" s="35"/>
      <c r="FB136" s="35"/>
      <c r="FC136" s="35"/>
      <c r="FD136" s="35"/>
      <c r="FE136" s="35"/>
      <c r="FF136" s="35"/>
      <c r="FG136" s="35"/>
      <c r="FH136" s="35"/>
      <c r="FI136" s="35"/>
      <c r="FJ136" s="35"/>
      <c r="FK136" s="35"/>
      <c r="FL136" s="35"/>
      <c r="FM136" s="35"/>
      <c r="FN136" s="35"/>
      <c r="FO136" s="35"/>
      <c r="FP136" s="35"/>
      <c r="FQ136" s="35"/>
      <c r="FR136" s="35"/>
      <c r="FS136" s="35"/>
      <c r="FT136" s="35"/>
      <c r="FU136" s="35"/>
      <c r="FV136" s="35"/>
      <c r="FW136" s="35"/>
      <c r="FX136" s="35"/>
      <c r="FY136" s="35"/>
      <c r="FZ136" s="35"/>
      <c r="GA136" s="35"/>
      <c r="GB136" s="35"/>
      <c r="GC136" s="35"/>
      <c r="GD136" s="35"/>
      <c r="GE136" s="35"/>
    </row>
    <row r="137" spans="4:187" x14ac:dyDescent="0.45">
      <c r="D137" s="1" t="s">
        <v>57</v>
      </c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5"/>
      <c r="CR137" s="35"/>
      <c r="CS137" s="35"/>
      <c r="CT137" s="35"/>
      <c r="CU137" s="35"/>
      <c r="CV137" s="35"/>
      <c r="CW137" s="35"/>
      <c r="CX137" s="35"/>
      <c r="CY137" s="35"/>
      <c r="CZ137" s="35"/>
      <c r="DA137" s="35"/>
      <c r="DB137" s="35"/>
      <c r="DC137" s="35"/>
      <c r="DD137" s="35"/>
      <c r="DE137" s="35"/>
      <c r="DF137" s="35"/>
      <c r="DG137" s="35"/>
      <c r="DH137" s="35"/>
      <c r="DI137" s="35"/>
      <c r="DJ137" s="35"/>
      <c r="DK137" s="35"/>
      <c r="DL137" s="35"/>
      <c r="DM137" s="35"/>
      <c r="DN137" s="35"/>
      <c r="DO137" s="35"/>
      <c r="DP137" s="35"/>
      <c r="DQ137" s="35"/>
      <c r="DR137" s="35"/>
      <c r="DS137" s="35"/>
      <c r="DT137" s="35"/>
      <c r="DU137" s="35"/>
      <c r="DV137" s="35"/>
      <c r="DW137" s="35"/>
      <c r="DX137" s="35"/>
      <c r="DY137" s="35"/>
      <c r="DZ137" s="35"/>
      <c r="EA137" s="35"/>
      <c r="EB137" s="35"/>
      <c r="EC137" s="35"/>
      <c r="ED137" s="35"/>
      <c r="EE137" s="35"/>
      <c r="EF137" s="35"/>
      <c r="EG137" s="35"/>
      <c r="EH137" s="35"/>
      <c r="EI137" s="35"/>
      <c r="EJ137" s="35"/>
      <c r="EK137" s="35"/>
      <c r="EL137" s="35"/>
      <c r="EM137" s="35"/>
      <c r="EN137" s="35"/>
      <c r="EO137" s="35"/>
      <c r="EP137" s="35"/>
      <c r="EQ137" s="35"/>
      <c r="ER137" s="35"/>
      <c r="ES137" s="35"/>
      <c r="ET137" s="35"/>
      <c r="EU137" s="35"/>
      <c r="EV137" s="35"/>
      <c r="EW137" s="35"/>
      <c r="EX137" s="35"/>
      <c r="EY137" s="35"/>
      <c r="EZ137" s="35"/>
      <c r="FA137" s="35"/>
      <c r="FB137" s="35"/>
      <c r="FC137" s="35"/>
      <c r="FD137" s="35"/>
      <c r="FE137" s="35"/>
      <c r="FF137" s="35"/>
      <c r="FG137" s="35"/>
      <c r="FH137" s="35"/>
      <c r="FI137" s="35"/>
      <c r="FJ137" s="35"/>
      <c r="FK137" s="35"/>
      <c r="FL137" s="35"/>
      <c r="FM137" s="35"/>
      <c r="FN137" s="35"/>
      <c r="FO137" s="35"/>
      <c r="FP137" s="35"/>
      <c r="FQ137" s="35"/>
      <c r="FR137" s="35"/>
      <c r="FS137" s="35"/>
      <c r="FT137" s="35"/>
      <c r="FU137" s="35"/>
      <c r="FV137" s="35"/>
      <c r="FW137" s="35"/>
      <c r="FX137" s="35"/>
      <c r="FY137" s="35"/>
      <c r="FZ137" s="35"/>
      <c r="GA137" s="35"/>
      <c r="GB137" s="35"/>
      <c r="GC137" s="35"/>
      <c r="GD137" s="35"/>
      <c r="GE137" s="35"/>
    </row>
    <row r="138" spans="4:187" x14ac:dyDescent="0.45">
      <c r="D138" s="10" t="s">
        <v>121</v>
      </c>
      <c r="H138" s="35">
        <f>G141</f>
        <v>0</v>
      </c>
      <c r="I138" s="35">
        <f t="shared" ref="I138:BT138" ca="1" si="189">H141</f>
        <v>0</v>
      </c>
      <c r="J138" s="35">
        <f t="shared" ca="1" si="189"/>
        <v>0</v>
      </c>
      <c r="K138" s="35">
        <f t="shared" ca="1" si="189"/>
        <v>0</v>
      </c>
      <c r="L138" s="35">
        <f t="shared" ca="1" si="189"/>
        <v>0</v>
      </c>
      <c r="M138" s="35">
        <f t="shared" ca="1" si="189"/>
        <v>0</v>
      </c>
      <c r="N138" s="35">
        <f t="shared" ca="1" si="189"/>
        <v>0</v>
      </c>
      <c r="O138" s="35">
        <f t="shared" ca="1" si="189"/>
        <v>0</v>
      </c>
      <c r="P138" s="35">
        <f t="shared" ca="1" si="189"/>
        <v>0</v>
      </c>
      <c r="Q138" s="35">
        <f t="shared" ca="1" si="189"/>
        <v>0</v>
      </c>
      <c r="R138" s="35">
        <f t="shared" ca="1" si="189"/>
        <v>0</v>
      </c>
      <c r="S138" s="35">
        <f t="shared" ca="1" si="189"/>
        <v>0</v>
      </c>
      <c r="T138" s="35">
        <f t="shared" ca="1" si="189"/>
        <v>0</v>
      </c>
      <c r="U138" s="35">
        <f t="shared" ca="1" si="189"/>
        <v>0</v>
      </c>
      <c r="V138" s="35">
        <f t="shared" ca="1" si="189"/>
        <v>0</v>
      </c>
      <c r="W138" s="35">
        <f t="shared" ca="1" si="189"/>
        <v>0</v>
      </c>
      <c r="X138" s="35">
        <f t="shared" ca="1" si="189"/>
        <v>0</v>
      </c>
      <c r="Y138" s="35">
        <f t="shared" ca="1" si="189"/>
        <v>0</v>
      </c>
      <c r="Z138" s="35">
        <f t="shared" ca="1" si="189"/>
        <v>0</v>
      </c>
      <c r="AA138" s="35">
        <f t="shared" ca="1" si="189"/>
        <v>0</v>
      </c>
      <c r="AB138" s="35">
        <f t="shared" ca="1" si="189"/>
        <v>0</v>
      </c>
      <c r="AC138" s="35">
        <f t="shared" ca="1" si="189"/>
        <v>0</v>
      </c>
      <c r="AD138" s="35">
        <f t="shared" ca="1" si="189"/>
        <v>0</v>
      </c>
      <c r="AE138" s="35">
        <f t="shared" ca="1" si="189"/>
        <v>0</v>
      </c>
      <c r="AF138" s="35">
        <f t="shared" ca="1" si="189"/>
        <v>0</v>
      </c>
      <c r="AG138" s="35">
        <f t="shared" ca="1" si="189"/>
        <v>0</v>
      </c>
      <c r="AH138" s="35">
        <f t="shared" ca="1" si="189"/>
        <v>0</v>
      </c>
      <c r="AI138" s="35">
        <f t="shared" ca="1" si="189"/>
        <v>0</v>
      </c>
      <c r="AJ138" s="35">
        <f t="shared" ca="1" si="189"/>
        <v>0</v>
      </c>
      <c r="AK138" s="35">
        <f t="shared" ca="1" si="189"/>
        <v>0</v>
      </c>
      <c r="AL138" s="35">
        <f t="shared" ca="1" si="189"/>
        <v>0</v>
      </c>
      <c r="AM138" s="35">
        <f t="shared" ca="1" si="189"/>
        <v>0</v>
      </c>
      <c r="AN138" s="35">
        <f t="shared" ca="1" si="189"/>
        <v>0</v>
      </c>
      <c r="AO138" s="35">
        <f t="shared" ca="1" si="189"/>
        <v>0</v>
      </c>
      <c r="AP138" s="35">
        <f t="shared" ca="1" si="189"/>
        <v>0</v>
      </c>
      <c r="AQ138" s="35">
        <f t="shared" ca="1" si="189"/>
        <v>0</v>
      </c>
      <c r="AR138" s="35">
        <f t="shared" ca="1" si="189"/>
        <v>0</v>
      </c>
      <c r="AS138" s="35">
        <f t="shared" ca="1" si="189"/>
        <v>0</v>
      </c>
      <c r="AT138" s="35">
        <f t="shared" ca="1" si="189"/>
        <v>0</v>
      </c>
      <c r="AU138" s="35">
        <f t="shared" ca="1" si="189"/>
        <v>0</v>
      </c>
      <c r="AV138" s="35">
        <f t="shared" ca="1" si="189"/>
        <v>0</v>
      </c>
      <c r="AW138" s="35">
        <f t="shared" ca="1" si="189"/>
        <v>0</v>
      </c>
      <c r="AX138" s="35">
        <f t="shared" ca="1" si="189"/>
        <v>0</v>
      </c>
      <c r="AY138" s="35">
        <f t="shared" ca="1" si="189"/>
        <v>0</v>
      </c>
      <c r="AZ138" s="35">
        <f t="shared" ca="1" si="189"/>
        <v>0</v>
      </c>
      <c r="BA138" s="35">
        <f t="shared" ca="1" si="189"/>
        <v>0</v>
      </c>
      <c r="BB138" s="35">
        <f t="shared" ca="1" si="189"/>
        <v>0</v>
      </c>
      <c r="BC138" s="35">
        <f t="shared" ca="1" si="189"/>
        <v>0</v>
      </c>
      <c r="BD138" s="35">
        <f t="shared" ca="1" si="189"/>
        <v>0</v>
      </c>
      <c r="BE138" s="35">
        <f t="shared" ca="1" si="189"/>
        <v>0</v>
      </c>
      <c r="BF138" s="35">
        <f t="shared" ca="1" si="189"/>
        <v>0</v>
      </c>
      <c r="BG138" s="35">
        <f t="shared" ca="1" si="189"/>
        <v>0</v>
      </c>
      <c r="BH138" s="35">
        <f t="shared" ca="1" si="189"/>
        <v>0</v>
      </c>
      <c r="BI138" s="35">
        <f t="shared" ca="1" si="189"/>
        <v>0</v>
      </c>
      <c r="BJ138" s="35">
        <f t="shared" ca="1" si="189"/>
        <v>0</v>
      </c>
      <c r="BK138" s="35">
        <f t="shared" ca="1" si="189"/>
        <v>0</v>
      </c>
      <c r="BL138" s="35">
        <f t="shared" ca="1" si="189"/>
        <v>0</v>
      </c>
      <c r="BM138" s="35">
        <f t="shared" ca="1" si="189"/>
        <v>0</v>
      </c>
      <c r="BN138" s="35">
        <f t="shared" ca="1" si="189"/>
        <v>0</v>
      </c>
      <c r="BO138" s="35">
        <f t="shared" ca="1" si="189"/>
        <v>0</v>
      </c>
      <c r="BP138" s="35">
        <f t="shared" ca="1" si="189"/>
        <v>0</v>
      </c>
      <c r="BQ138" s="35">
        <f t="shared" ca="1" si="189"/>
        <v>-8.8530743057632802E-19</v>
      </c>
      <c r="BR138" s="35">
        <f t="shared" ca="1" si="189"/>
        <v>-8.8530743057632802E-19</v>
      </c>
      <c r="BS138" s="35">
        <f t="shared" ca="1" si="189"/>
        <v>-8.8530743057632802E-19</v>
      </c>
      <c r="BT138" s="35">
        <f t="shared" ca="1" si="189"/>
        <v>-8.8530743057632802E-19</v>
      </c>
      <c r="BU138" s="35">
        <f t="shared" ref="BU138:EF138" ca="1" si="190">BT141</f>
        <v>-8.8530743057632802E-19</v>
      </c>
      <c r="BV138" s="35">
        <f t="shared" ca="1" si="190"/>
        <v>-8.8530743057632802E-19</v>
      </c>
      <c r="BW138" s="35">
        <f t="shared" ca="1" si="190"/>
        <v>-8.8530743057632802E-19</v>
      </c>
      <c r="BX138" s="35">
        <f t="shared" ca="1" si="190"/>
        <v>-8.8530743057632802E-19</v>
      </c>
      <c r="BY138" s="35">
        <f t="shared" ca="1" si="190"/>
        <v>-8.8530743057632802E-19</v>
      </c>
      <c r="BZ138" s="35">
        <f t="shared" ca="1" si="190"/>
        <v>-8.8530743057632802E-19</v>
      </c>
      <c r="CA138" s="35">
        <f t="shared" ca="1" si="190"/>
        <v>-8.8530743057632802E-19</v>
      </c>
      <c r="CB138" s="35">
        <f t="shared" ca="1" si="190"/>
        <v>-8.8530743057632802E-19</v>
      </c>
      <c r="CC138" s="35">
        <f t="shared" ca="1" si="190"/>
        <v>-8.8530743057632802E-19</v>
      </c>
      <c r="CD138" s="35">
        <f t="shared" ca="1" si="190"/>
        <v>-8.8530743057632802E-19</v>
      </c>
      <c r="CE138" s="35">
        <f t="shared" ca="1" si="190"/>
        <v>-8.8530743057632802E-19</v>
      </c>
      <c r="CF138" s="35">
        <f t="shared" ca="1" si="190"/>
        <v>-8.8530743057632802E-19</v>
      </c>
      <c r="CG138" s="35">
        <f t="shared" ca="1" si="190"/>
        <v>-8.8530743057632802E-19</v>
      </c>
      <c r="CH138" s="35">
        <f t="shared" ca="1" si="190"/>
        <v>-8.8530743057632802E-19</v>
      </c>
      <c r="CI138" s="35">
        <f t="shared" ca="1" si="190"/>
        <v>-8.8530743057632802E-19</v>
      </c>
      <c r="CJ138" s="35">
        <f t="shared" ca="1" si="190"/>
        <v>-8.8530743057632802E-19</v>
      </c>
      <c r="CK138" s="35">
        <f t="shared" ca="1" si="190"/>
        <v>-8.8530743057632802E-19</v>
      </c>
      <c r="CL138" s="35">
        <f t="shared" ca="1" si="190"/>
        <v>-8.8530743057632802E-19</v>
      </c>
      <c r="CM138" s="35">
        <f t="shared" ca="1" si="190"/>
        <v>-8.8530743057632802E-19</v>
      </c>
      <c r="CN138" s="35">
        <f t="shared" ca="1" si="190"/>
        <v>-8.8530743057632802E-19</v>
      </c>
      <c r="CO138" s="35">
        <f t="shared" ca="1" si="190"/>
        <v>-8.8530743057632802E-19</v>
      </c>
      <c r="CP138" s="35">
        <f t="shared" ca="1" si="190"/>
        <v>-8.8530743057632802E-19</v>
      </c>
      <c r="CQ138" s="35">
        <f t="shared" ca="1" si="190"/>
        <v>-8.8530743057632802E-19</v>
      </c>
      <c r="CR138" s="35">
        <f t="shared" ca="1" si="190"/>
        <v>-8.8530743057632802E-19</v>
      </c>
      <c r="CS138" s="35">
        <f t="shared" ca="1" si="190"/>
        <v>-8.8530743057632802E-19</v>
      </c>
      <c r="CT138" s="35">
        <f t="shared" ca="1" si="190"/>
        <v>-8.8530743057632802E-19</v>
      </c>
      <c r="CU138" s="35">
        <f t="shared" ca="1" si="190"/>
        <v>-8.8530743057632802E-19</v>
      </c>
      <c r="CV138" s="35">
        <f t="shared" ca="1" si="190"/>
        <v>-8.8530743057632802E-19</v>
      </c>
      <c r="CW138" s="35">
        <f t="shared" ca="1" si="190"/>
        <v>-8.8530743057632802E-19</v>
      </c>
      <c r="CX138" s="35">
        <f t="shared" ca="1" si="190"/>
        <v>-8.8530743057632802E-19</v>
      </c>
      <c r="CY138" s="35">
        <f t="shared" ca="1" si="190"/>
        <v>-8.8530743057632802E-19</v>
      </c>
      <c r="CZ138" s="35">
        <f t="shared" ca="1" si="190"/>
        <v>-8.8530743057632802E-19</v>
      </c>
      <c r="DA138" s="35">
        <f t="shared" ca="1" si="190"/>
        <v>-8.8530743057632802E-19</v>
      </c>
      <c r="DB138" s="35">
        <f t="shared" ca="1" si="190"/>
        <v>-8.8530743057632802E-19</v>
      </c>
      <c r="DC138" s="35">
        <f t="shared" ca="1" si="190"/>
        <v>-8.8530743057632802E-19</v>
      </c>
      <c r="DD138" s="35">
        <f t="shared" ca="1" si="190"/>
        <v>-8.8530743057632802E-19</v>
      </c>
      <c r="DE138" s="35">
        <f t="shared" ca="1" si="190"/>
        <v>-8.8530743057632802E-19</v>
      </c>
      <c r="DF138" s="35">
        <f t="shared" ca="1" si="190"/>
        <v>-8.8530743057632802E-19</v>
      </c>
      <c r="DG138" s="35">
        <f t="shared" ca="1" si="190"/>
        <v>-8.8530743057632802E-19</v>
      </c>
      <c r="DH138" s="35">
        <f t="shared" ca="1" si="190"/>
        <v>-8.8530743057632802E-19</v>
      </c>
      <c r="DI138" s="35">
        <f t="shared" ca="1" si="190"/>
        <v>-8.8530743057632802E-19</v>
      </c>
      <c r="DJ138" s="35">
        <f t="shared" ca="1" si="190"/>
        <v>-8.8530743057632802E-19</v>
      </c>
      <c r="DK138" s="35">
        <f t="shared" ca="1" si="190"/>
        <v>-8.8530743057632802E-19</v>
      </c>
      <c r="DL138" s="35">
        <f t="shared" ca="1" si="190"/>
        <v>-8.8530743057632802E-19</v>
      </c>
      <c r="DM138" s="35">
        <f t="shared" ca="1" si="190"/>
        <v>-8.8530743057632802E-19</v>
      </c>
      <c r="DN138" s="35">
        <f t="shared" ca="1" si="190"/>
        <v>-8.8530743057632802E-19</v>
      </c>
      <c r="DO138" s="35">
        <f t="shared" ca="1" si="190"/>
        <v>-8.8530743057632802E-19</v>
      </c>
      <c r="DP138" s="35">
        <f t="shared" ca="1" si="190"/>
        <v>-8.8530743057632802E-19</v>
      </c>
      <c r="DQ138" s="35">
        <f t="shared" ca="1" si="190"/>
        <v>-8.8530743057632802E-19</v>
      </c>
      <c r="DR138" s="35">
        <f t="shared" ca="1" si="190"/>
        <v>-8.8530743057632802E-19</v>
      </c>
      <c r="DS138" s="35">
        <f t="shared" ca="1" si="190"/>
        <v>-8.8530743057632802E-19</v>
      </c>
      <c r="DT138" s="35">
        <f t="shared" ca="1" si="190"/>
        <v>-8.8530743057632802E-19</v>
      </c>
      <c r="DU138" s="35">
        <f t="shared" ca="1" si="190"/>
        <v>-8.8530743057632802E-19</v>
      </c>
      <c r="DV138" s="35">
        <f t="shared" ca="1" si="190"/>
        <v>-8.8530743057632802E-19</v>
      </c>
      <c r="DW138" s="35">
        <f t="shared" ca="1" si="190"/>
        <v>-8.8530743057632802E-19</v>
      </c>
      <c r="DX138" s="35">
        <f t="shared" ca="1" si="190"/>
        <v>-8.8530743057632802E-19</v>
      </c>
      <c r="DY138" s="35">
        <f t="shared" ca="1" si="190"/>
        <v>-8.8530743057632802E-19</v>
      </c>
      <c r="DZ138" s="35">
        <f t="shared" ca="1" si="190"/>
        <v>-8.8530743057632802E-19</v>
      </c>
      <c r="EA138" s="35">
        <f t="shared" ca="1" si="190"/>
        <v>-8.8530743057632802E-19</v>
      </c>
      <c r="EB138" s="35">
        <f t="shared" ca="1" si="190"/>
        <v>-8.8530743057632802E-19</v>
      </c>
      <c r="EC138" s="35">
        <f t="shared" ca="1" si="190"/>
        <v>-8.8530743057632802E-19</v>
      </c>
      <c r="ED138" s="35">
        <f t="shared" ca="1" si="190"/>
        <v>-8.8530743057632802E-19</v>
      </c>
      <c r="EE138" s="35">
        <f t="shared" ca="1" si="190"/>
        <v>-8.8530743057632802E-19</v>
      </c>
      <c r="EF138" s="35">
        <f t="shared" ca="1" si="190"/>
        <v>-8.8530743057632802E-19</v>
      </c>
      <c r="EG138" s="35">
        <f t="shared" ref="EG138:GE138" ca="1" si="191">EF141</f>
        <v>-8.8530743057632802E-19</v>
      </c>
      <c r="EH138" s="35">
        <f t="shared" ca="1" si="191"/>
        <v>-8.8530743057632802E-19</v>
      </c>
      <c r="EI138" s="35">
        <f t="shared" ca="1" si="191"/>
        <v>-8.8530743057632802E-19</v>
      </c>
      <c r="EJ138" s="35">
        <f t="shared" ca="1" si="191"/>
        <v>-8.8530743057632802E-19</v>
      </c>
      <c r="EK138" s="35">
        <f t="shared" ca="1" si="191"/>
        <v>-8.8530743057632802E-19</v>
      </c>
      <c r="EL138" s="35">
        <f t="shared" ca="1" si="191"/>
        <v>-8.8530743057632802E-19</v>
      </c>
      <c r="EM138" s="35">
        <f t="shared" ca="1" si="191"/>
        <v>-8.8530743057632802E-19</v>
      </c>
      <c r="EN138" s="35">
        <f t="shared" ca="1" si="191"/>
        <v>-8.8530743057632802E-19</v>
      </c>
      <c r="EO138" s="35">
        <f t="shared" ca="1" si="191"/>
        <v>-8.8530743057632802E-19</v>
      </c>
      <c r="EP138" s="35">
        <f t="shared" ca="1" si="191"/>
        <v>-8.8530743057632802E-19</v>
      </c>
      <c r="EQ138" s="35">
        <f t="shared" ca="1" si="191"/>
        <v>-8.8530743057632802E-19</v>
      </c>
      <c r="ER138" s="35">
        <f t="shared" ca="1" si="191"/>
        <v>-8.8530743057632802E-19</v>
      </c>
      <c r="ES138" s="35">
        <f t="shared" ca="1" si="191"/>
        <v>-8.8530743057632802E-19</v>
      </c>
      <c r="ET138" s="35">
        <f t="shared" ca="1" si="191"/>
        <v>-8.8530743057632802E-19</v>
      </c>
      <c r="EU138" s="35">
        <f t="shared" ca="1" si="191"/>
        <v>-8.8530743057632802E-19</v>
      </c>
      <c r="EV138" s="35">
        <f t="shared" ca="1" si="191"/>
        <v>-8.8530743057632802E-19</v>
      </c>
      <c r="EW138" s="35">
        <f t="shared" ca="1" si="191"/>
        <v>-8.8530743057632802E-19</v>
      </c>
      <c r="EX138" s="35">
        <f t="shared" ca="1" si="191"/>
        <v>-8.8530743057632802E-19</v>
      </c>
      <c r="EY138" s="35">
        <f t="shared" ca="1" si="191"/>
        <v>-8.8530743057632802E-19</v>
      </c>
      <c r="EZ138" s="35">
        <f t="shared" ca="1" si="191"/>
        <v>-8.8530743057632802E-19</v>
      </c>
      <c r="FA138" s="35">
        <f t="shared" ca="1" si="191"/>
        <v>-8.8530743057632802E-19</v>
      </c>
      <c r="FB138" s="35">
        <f t="shared" ca="1" si="191"/>
        <v>-8.8530743057632802E-19</v>
      </c>
      <c r="FC138" s="35">
        <f t="shared" ca="1" si="191"/>
        <v>-8.8530743057632802E-19</v>
      </c>
      <c r="FD138" s="35">
        <f t="shared" ca="1" si="191"/>
        <v>-8.8530743057632802E-19</v>
      </c>
      <c r="FE138" s="35">
        <f t="shared" ca="1" si="191"/>
        <v>-8.8530743057632802E-19</v>
      </c>
      <c r="FF138" s="35">
        <f t="shared" ca="1" si="191"/>
        <v>-8.8530743057632802E-19</v>
      </c>
      <c r="FG138" s="35">
        <f t="shared" ca="1" si="191"/>
        <v>-8.8530743057632802E-19</v>
      </c>
      <c r="FH138" s="35">
        <f t="shared" ca="1" si="191"/>
        <v>-8.8530743057632802E-19</v>
      </c>
      <c r="FI138" s="35">
        <f t="shared" ca="1" si="191"/>
        <v>-8.8530743057632802E-19</v>
      </c>
      <c r="FJ138" s="35">
        <f t="shared" ca="1" si="191"/>
        <v>-8.8530743057632802E-19</v>
      </c>
      <c r="FK138" s="35">
        <f t="shared" ca="1" si="191"/>
        <v>-8.8530743057632802E-19</v>
      </c>
      <c r="FL138" s="35">
        <f t="shared" ca="1" si="191"/>
        <v>-8.8530743057632802E-19</v>
      </c>
      <c r="FM138" s="35">
        <f t="shared" ca="1" si="191"/>
        <v>-8.8530743057632802E-19</v>
      </c>
      <c r="FN138" s="35">
        <f t="shared" ca="1" si="191"/>
        <v>-8.8530743057632802E-19</v>
      </c>
      <c r="FO138" s="35">
        <f t="shared" ca="1" si="191"/>
        <v>-8.8530743057632802E-19</v>
      </c>
      <c r="FP138" s="35">
        <f t="shared" ca="1" si="191"/>
        <v>-8.8530743057632802E-19</v>
      </c>
      <c r="FQ138" s="35">
        <f t="shared" ca="1" si="191"/>
        <v>-8.8530743057632802E-19</v>
      </c>
      <c r="FR138" s="35">
        <f t="shared" ca="1" si="191"/>
        <v>-8.8530743057632802E-19</v>
      </c>
      <c r="FS138" s="35">
        <f t="shared" ca="1" si="191"/>
        <v>-8.8530743057632802E-19</v>
      </c>
      <c r="FT138" s="35">
        <f t="shared" ca="1" si="191"/>
        <v>-8.8530743057632802E-19</v>
      </c>
      <c r="FU138" s="35">
        <f t="shared" ca="1" si="191"/>
        <v>-8.8530743057632802E-19</v>
      </c>
      <c r="FV138" s="35">
        <f t="shared" ca="1" si="191"/>
        <v>-8.8530743057632802E-19</v>
      </c>
      <c r="FW138" s="35">
        <f t="shared" ca="1" si="191"/>
        <v>-8.8530743057632802E-19</v>
      </c>
      <c r="FX138" s="35">
        <f t="shared" ca="1" si="191"/>
        <v>-8.8530743057632802E-19</v>
      </c>
      <c r="FY138" s="35">
        <f t="shared" ca="1" si="191"/>
        <v>-8.8530743057632802E-19</v>
      </c>
      <c r="FZ138" s="35">
        <f t="shared" ca="1" si="191"/>
        <v>-8.8530743057632802E-19</v>
      </c>
      <c r="GA138" s="35">
        <f t="shared" ca="1" si="191"/>
        <v>-8.8530743057632802E-19</v>
      </c>
      <c r="GB138" s="35">
        <f t="shared" ca="1" si="191"/>
        <v>-8.8530743057632802E-19</v>
      </c>
      <c r="GC138" s="35">
        <f t="shared" ca="1" si="191"/>
        <v>-8.8530743057632802E-19</v>
      </c>
      <c r="GD138" s="35">
        <f t="shared" ca="1" si="191"/>
        <v>-8.8530743057632802E-19</v>
      </c>
      <c r="GE138" s="35">
        <f t="shared" ca="1" si="191"/>
        <v>-8.8530743057632802E-19</v>
      </c>
    </row>
    <row r="139" spans="4:187" x14ac:dyDescent="0.45">
      <c r="D139" s="10" t="s">
        <v>122</v>
      </c>
      <c r="H139" s="35">
        <f ca="1">G$135*((1+Assumptions!$P$19)^(1/12)-1)</f>
        <v>0</v>
      </c>
      <c r="I139" s="35">
        <f ca="1">H$135*((1+Assumptions!$P$19)^(1/12)-1)</f>
        <v>7.9741404289037643</v>
      </c>
      <c r="J139" s="35">
        <f ca="1">I$135*((1+Assumptions!$P$19)^(1/12)-1)</f>
        <v>7.2521056908345463</v>
      </c>
      <c r="K139" s="35">
        <f ca="1">J$135*((1+Assumptions!$P$19)^(1/12)-1)</f>
        <v>6.5901929358320119</v>
      </c>
      <c r="L139" s="35">
        <f ca="1">K$135*((1+Assumptions!$P$19)^(1/12)-1)</f>
        <v>6.5901929358320119</v>
      </c>
      <c r="M139" s="35">
        <f ca="1">L$135*((1+Assumptions!$P$19)^(1/12)-1)</f>
        <v>5.9881897547520868</v>
      </c>
      <c r="N139" s="35">
        <f ca="1">M$135*((1+Assumptions!$P$19)^(1/12)-1)</f>
        <v>5.4886648016078343</v>
      </c>
      <c r="O139" s="35">
        <f ca="1">N$135*((1+Assumptions!$P$19)^(1/12)-1)</f>
        <v>4.9867751370094213</v>
      </c>
      <c r="P139" s="35">
        <f ca="1">O$135*((1+Assumptions!$P$19)^(1/12)-1)</f>
        <v>4.5305118055563192</v>
      </c>
      <c r="Q139" s="35">
        <f ca="1">P$135*((1+Assumptions!$P$19)^(1/12)-1)</f>
        <v>4.274666828217474</v>
      </c>
      <c r="R139" s="35">
        <f ca="1">Q$135*((1+Assumptions!$P$19)^(1/12)-1)</f>
        <v>3.8830278467919537</v>
      </c>
      <c r="S139" s="35">
        <f ca="1">R$135*((1+Assumptions!$P$19)^(1/12)-1)</f>
        <v>3.5269924091323901</v>
      </c>
      <c r="T139" s="35">
        <f ca="1">S$135*((1+Assumptions!$P$19)^(1/12)-1)</f>
        <v>3.2033238294418771</v>
      </c>
      <c r="U139" s="35">
        <f ca="1">T$135*((1+Assumptions!$P$19)^(1/12)-1)</f>
        <v>2.9090796660868659</v>
      </c>
      <c r="V139" s="35">
        <f ca="1">U$135*((1+Assumptions!$P$19)^(1/12)-1)</f>
        <v>2.6415849721277644</v>
      </c>
      <c r="W139" s="35">
        <f ca="1">V$135*((1+Assumptions!$P$19)^(1/12)-1)</f>
        <v>2.3984079776194909</v>
      </c>
      <c r="X139" s="35">
        <f ca="1">W$135*((1+Assumptions!$P$19)^(1/12)-1)</f>
        <v>2.1773379826119692</v>
      </c>
      <c r="Y139" s="35">
        <f ca="1">X$135*((1+Assumptions!$P$19)^(1/12)-1)</f>
        <v>1.9763652598778587</v>
      </c>
      <c r="Z139" s="35">
        <f ca="1">Y$135*((1+Assumptions!$P$19)^(1/12)-1)</f>
        <v>1.7936627846650308</v>
      </c>
      <c r="AA139" s="35">
        <f ca="1">Z$135*((1+Assumptions!$P$19)^(1/12)-1)</f>
        <v>1.6275696253806418</v>
      </c>
      <c r="AB139" s="35">
        <f ca="1">AA$135*((1+Assumptions!$P$19)^(1/12)-1)</f>
        <v>1.4765758442130155</v>
      </c>
      <c r="AC139" s="35">
        <f ca="1">AB$135*((1+Assumptions!$P$19)^(1/12)-1)</f>
        <v>1.4765758442130155</v>
      </c>
      <c r="AD139" s="35">
        <f ca="1">AC$135*((1+Assumptions!$P$19)^(1/12)-1)</f>
        <v>1.3389979248902475</v>
      </c>
      <c r="AE139" s="35">
        <f ca="1">AD$135*((1+Assumptions!$P$19)^(1/12)-1)</f>
        <v>1.2139270891422766</v>
      </c>
      <c r="AF139" s="35">
        <f ca="1">AE$135*((1+Assumptions!$P$19)^(1/12)-1)</f>
        <v>1.1002263293713939</v>
      </c>
      <c r="AG139" s="35">
        <f ca="1">AF$135*((1+Assumptions!$P$19)^(1/12)-1)</f>
        <v>0.99686200230695521</v>
      </c>
      <c r="AH139" s="35">
        <f ca="1">AG$135*((1+Assumptions!$P$19)^(1/12)-1)</f>
        <v>0.90289443224837462</v>
      </c>
      <c r="AI139" s="35">
        <f ca="1">AH$135*((1+Assumptions!$P$19)^(1/12)-1)</f>
        <v>0.81746936855875585</v>
      </c>
      <c r="AJ139" s="35">
        <f ca="1">AI$135*((1+Assumptions!$P$19)^(1/12)-1)</f>
        <v>0.73981021975001149</v>
      </c>
      <c r="AK139" s="35">
        <f ca="1">AJ$135*((1+Assumptions!$P$19)^(1/12)-1)</f>
        <v>0.66921099356024383</v>
      </c>
      <c r="AL139" s="35">
        <f ca="1">AK$135*((1+Assumptions!$P$19)^(1/12)-1)</f>
        <v>0.60502987884227333</v>
      </c>
      <c r="AM139" s="35">
        <f ca="1">AL$135*((1+Assumptions!$P$19)^(1/12)-1)</f>
        <v>0.54668341091684558</v>
      </c>
      <c r="AN139" s="35">
        <f ca="1">AM$135*((1+Assumptions!$P$19)^(1/12)-1)</f>
        <v>0.49364116734827485</v>
      </c>
      <c r="AO139" s="35">
        <f ca="1">AN$135*((1+Assumptions!$P$19)^(1/12)-1)</f>
        <v>0.49364116734827485</v>
      </c>
      <c r="AP139" s="35">
        <f ca="1">AO$135*((1+Assumptions!$P$19)^(1/12)-1)</f>
        <v>0.44505895925047079</v>
      </c>
      <c r="AQ139" s="35">
        <f ca="1">AP$135*((1+Assumptions!$P$19)^(1/12)-1)</f>
        <v>0.40089331552519442</v>
      </c>
      <c r="AR139" s="35">
        <f ca="1">AQ$135*((1+Assumptions!$P$19)^(1/12)-1)</f>
        <v>0.36074273032039766</v>
      </c>
      <c r="AS139" s="35">
        <f ca="1">AR$135*((1+Assumptions!$P$19)^(1/12)-1)</f>
        <v>0.32424219831603696</v>
      </c>
      <c r="AT139" s="35">
        <f ca="1">AS$135*((1+Assumptions!$P$19)^(1/12)-1)</f>
        <v>0.29105989649389091</v>
      </c>
      <c r="AU139" s="35">
        <f ca="1">AT$135*((1+Assumptions!$P$19)^(1/12)-1)</f>
        <v>0.26089416756466716</v>
      </c>
      <c r="AV139" s="35">
        <f ca="1">AU$135*((1+Assumptions!$P$19)^(1/12)-1)</f>
        <v>0.23347077762900925</v>
      </c>
      <c r="AW139" s="35">
        <f ca="1">AV$135*((1+Assumptions!$P$19)^(1/12)-1)</f>
        <v>0.20854042314204754</v>
      </c>
      <c r="AX139" s="35">
        <f ca="1">AW$135*((1+Assumptions!$P$19)^(1/12)-1)</f>
        <v>0.18587646451753684</v>
      </c>
      <c r="AY139" s="35">
        <f ca="1">AX$135*((1+Assumptions!$P$19)^(1/12)-1)</f>
        <v>0.1652728657679817</v>
      </c>
      <c r="AZ139" s="35">
        <f ca="1">AY$135*((1+Assumptions!$P$19)^(1/12)-1)</f>
        <v>0.14654232145020429</v>
      </c>
      <c r="BA139" s="35">
        <f ca="1">AZ$135*((1+Assumptions!$P$19)^(1/12)-1)</f>
        <v>0.14654232145020429</v>
      </c>
      <c r="BB139" s="35">
        <f ca="1">BA$135*((1+Assumptions!$P$19)^(1/12)-1)</f>
        <v>0.12902734647302089</v>
      </c>
      <c r="BC139" s="35">
        <f ca="1">BB$135*((1+Assumptions!$P$19)^(1/12)-1)</f>
        <v>0.1131046419483087</v>
      </c>
      <c r="BD139" s="35">
        <f ca="1">BC$135*((1+Assumptions!$P$19)^(1/12)-1)</f>
        <v>9.8629456016752173E-2</v>
      </c>
      <c r="BE139" s="35">
        <f ca="1">BD$135*((1+Assumptions!$P$19)^(1/12)-1)</f>
        <v>8.5470196078973507E-2</v>
      </c>
      <c r="BF139" s="35">
        <f ca="1">BE$135*((1+Assumptions!$P$19)^(1/12)-1)</f>
        <v>7.3507232499174721E-2</v>
      </c>
      <c r="BG139" s="35">
        <f ca="1">BF$135*((1+Assumptions!$P$19)^(1/12)-1)</f>
        <v>6.2631811062994022E-2</v>
      </c>
      <c r="BH139" s="35">
        <f ca="1">BG$135*((1+Assumptions!$P$19)^(1/12)-1)</f>
        <v>5.2745064302829735E-2</v>
      </c>
      <c r="BI139" s="35">
        <f ca="1">BH$135*((1+Assumptions!$P$19)^(1/12)-1)</f>
        <v>4.3757112702680387E-2</v>
      </c>
      <c r="BJ139" s="35">
        <f ca="1">BI$135*((1+Assumptions!$P$19)^(1/12)-1)</f>
        <v>3.5586247611635528E-2</v>
      </c>
      <c r="BK139" s="35">
        <f ca="1">BJ$135*((1+Assumptions!$P$19)^(1/12)-1)</f>
        <v>2.8158188437958379E-2</v>
      </c>
      <c r="BL139" s="35">
        <f ca="1">BK$135*((1+Assumptions!$P$19)^(1/12)-1)</f>
        <v>2.1405407370979155E-2</v>
      </c>
      <c r="BM139" s="35">
        <f ca="1">BL$135*((1+Assumptions!$P$19)^(1/12)-1)</f>
        <v>2.1405407370979155E-2</v>
      </c>
      <c r="BN139" s="35">
        <f ca="1">BM$135*((1+Assumptions!$P$19)^(1/12)-1)</f>
        <v>1.3580469933249613E-2</v>
      </c>
      <c r="BO139" s="35">
        <f ca="1">BN$135*((1+Assumptions!$P$19)^(1/12)-1)</f>
        <v>6.466890444404576E-3</v>
      </c>
      <c r="BP139" s="35">
        <f ca="1">BO$135*((1+Assumptions!$P$19)^(1/12)-1)</f>
        <v>-8.8530743057632802E-19</v>
      </c>
      <c r="BQ139" s="35">
        <f ca="1">BP$135*((1+Assumptions!$P$19)^(1/12)-1)</f>
        <v>0</v>
      </c>
      <c r="BR139" s="35">
        <f ca="1">BQ$135*((1+Assumptions!$P$19)^(1/12)-1)</f>
        <v>0</v>
      </c>
      <c r="BS139" s="35">
        <f ca="1">BR$135*((1+Assumptions!$P$19)^(1/12)-1)</f>
        <v>0</v>
      </c>
      <c r="BT139" s="35">
        <f ca="1">BS$135*((1+Assumptions!$P$19)^(1/12)-1)</f>
        <v>0</v>
      </c>
      <c r="BU139" s="35">
        <f ca="1">BT$135*((1+Assumptions!$P$19)^(1/12)-1)</f>
        <v>0</v>
      </c>
      <c r="BV139" s="35">
        <f ca="1">BU$135*((1+Assumptions!$P$19)^(1/12)-1)</f>
        <v>0</v>
      </c>
      <c r="BW139" s="35">
        <f ca="1">BV$135*((1+Assumptions!$P$19)^(1/12)-1)</f>
        <v>0</v>
      </c>
      <c r="BX139" s="35">
        <f ca="1">BW$135*((1+Assumptions!$P$19)^(1/12)-1)</f>
        <v>0</v>
      </c>
      <c r="BY139" s="35">
        <f ca="1">BX$135*((1+Assumptions!$P$19)^(1/12)-1)</f>
        <v>0</v>
      </c>
      <c r="BZ139" s="35">
        <f ca="1">BY$135*((1+Assumptions!$P$19)^(1/12)-1)</f>
        <v>0</v>
      </c>
      <c r="CA139" s="35">
        <f ca="1">BZ$135*((1+Assumptions!$P$19)^(1/12)-1)</f>
        <v>0</v>
      </c>
      <c r="CB139" s="35">
        <f ca="1">CA$135*((1+Assumptions!$P$19)^(1/12)-1)</f>
        <v>0</v>
      </c>
      <c r="CC139" s="35">
        <f ca="1">CB$135*((1+Assumptions!$P$19)^(1/12)-1)</f>
        <v>0</v>
      </c>
      <c r="CD139" s="35">
        <f ca="1">CC$135*((1+Assumptions!$P$19)^(1/12)-1)</f>
        <v>0</v>
      </c>
      <c r="CE139" s="35">
        <f ca="1">CD$135*((1+Assumptions!$P$19)^(1/12)-1)</f>
        <v>0</v>
      </c>
      <c r="CF139" s="35">
        <f ca="1">CE$135*((1+Assumptions!$P$19)^(1/12)-1)</f>
        <v>0</v>
      </c>
      <c r="CG139" s="35">
        <f ca="1">CF$135*((1+Assumptions!$P$19)^(1/12)-1)</f>
        <v>0</v>
      </c>
      <c r="CH139" s="35">
        <f ca="1">CG$135*((1+Assumptions!$P$19)^(1/12)-1)</f>
        <v>0</v>
      </c>
      <c r="CI139" s="35">
        <f ca="1">CH$135*((1+Assumptions!$P$19)^(1/12)-1)</f>
        <v>0</v>
      </c>
      <c r="CJ139" s="35">
        <f ca="1">CI$135*((1+Assumptions!$P$19)^(1/12)-1)</f>
        <v>0</v>
      </c>
      <c r="CK139" s="35">
        <f ca="1">CJ$135*((1+Assumptions!$P$19)^(1/12)-1)</f>
        <v>0</v>
      </c>
      <c r="CL139" s="35">
        <f ca="1">CK$135*((1+Assumptions!$P$19)^(1/12)-1)</f>
        <v>0</v>
      </c>
      <c r="CM139" s="35">
        <f ca="1">CL$135*((1+Assumptions!$P$19)^(1/12)-1)</f>
        <v>0</v>
      </c>
      <c r="CN139" s="35">
        <f ca="1">CM$135*((1+Assumptions!$P$19)^(1/12)-1)</f>
        <v>0</v>
      </c>
      <c r="CO139" s="35">
        <f ca="1">CN$135*((1+Assumptions!$P$19)^(1/12)-1)</f>
        <v>0</v>
      </c>
      <c r="CP139" s="35">
        <f ca="1">CO$135*((1+Assumptions!$P$19)^(1/12)-1)</f>
        <v>0</v>
      </c>
      <c r="CQ139" s="35">
        <f ca="1">CP$135*((1+Assumptions!$P$19)^(1/12)-1)</f>
        <v>0</v>
      </c>
      <c r="CR139" s="35">
        <f ca="1">CQ$135*((1+Assumptions!$P$19)^(1/12)-1)</f>
        <v>0</v>
      </c>
      <c r="CS139" s="35">
        <f ca="1">CR$135*((1+Assumptions!$P$19)^(1/12)-1)</f>
        <v>0</v>
      </c>
      <c r="CT139" s="35">
        <f ca="1">CS$135*((1+Assumptions!$P$19)^(1/12)-1)</f>
        <v>0</v>
      </c>
      <c r="CU139" s="35">
        <f ca="1">CT$135*((1+Assumptions!$P$19)^(1/12)-1)</f>
        <v>0</v>
      </c>
      <c r="CV139" s="35">
        <f ca="1">CU$135*((1+Assumptions!$P$19)^(1/12)-1)</f>
        <v>0</v>
      </c>
      <c r="CW139" s="35">
        <f ca="1">CV$135*((1+Assumptions!$P$19)^(1/12)-1)</f>
        <v>0</v>
      </c>
      <c r="CX139" s="35">
        <f ca="1">CW$135*((1+Assumptions!$P$19)^(1/12)-1)</f>
        <v>0</v>
      </c>
      <c r="CY139" s="35">
        <f ca="1">CX$135*((1+Assumptions!$P$19)^(1/12)-1)</f>
        <v>0</v>
      </c>
      <c r="CZ139" s="35">
        <f ca="1">CY$135*((1+Assumptions!$P$19)^(1/12)-1)</f>
        <v>0</v>
      </c>
      <c r="DA139" s="35">
        <f ca="1">CZ$135*((1+Assumptions!$P$19)^(1/12)-1)</f>
        <v>0</v>
      </c>
      <c r="DB139" s="35">
        <f ca="1">DA$135*((1+Assumptions!$P$19)^(1/12)-1)</f>
        <v>0</v>
      </c>
      <c r="DC139" s="35">
        <f ca="1">DB$135*((1+Assumptions!$P$19)^(1/12)-1)</f>
        <v>0</v>
      </c>
      <c r="DD139" s="35">
        <f ca="1">DC$135*((1+Assumptions!$P$19)^(1/12)-1)</f>
        <v>0</v>
      </c>
      <c r="DE139" s="35">
        <f ca="1">DD$135*((1+Assumptions!$P$19)^(1/12)-1)</f>
        <v>0</v>
      </c>
      <c r="DF139" s="35">
        <f ca="1">DE$135*((1+Assumptions!$P$19)^(1/12)-1)</f>
        <v>0</v>
      </c>
      <c r="DG139" s="35">
        <f ca="1">DF$135*((1+Assumptions!$P$19)^(1/12)-1)</f>
        <v>0</v>
      </c>
      <c r="DH139" s="35">
        <f ca="1">DG$135*((1+Assumptions!$P$19)^(1/12)-1)</f>
        <v>0</v>
      </c>
      <c r="DI139" s="35">
        <f ca="1">DH$135*((1+Assumptions!$P$19)^(1/12)-1)</f>
        <v>0</v>
      </c>
      <c r="DJ139" s="35">
        <f ca="1">DI$135*((1+Assumptions!$P$19)^(1/12)-1)</f>
        <v>0</v>
      </c>
      <c r="DK139" s="35">
        <f ca="1">DJ$135*((1+Assumptions!$P$19)^(1/12)-1)</f>
        <v>0</v>
      </c>
      <c r="DL139" s="35">
        <f ca="1">DK$135*((1+Assumptions!$P$19)^(1/12)-1)</f>
        <v>0</v>
      </c>
      <c r="DM139" s="35">
        <f ca="1">DL$135*((1+Assumptions!$P$19)^(1/12)-1)</f>
        <v>0</v>
      </c>
      <c r="DN139" s="35">
        <f ca="1">DM$135*((1+Assumptions!$P$19)^(1/12)-1)</f>
        <v>0</v>
      </c>
      <c r="DO139" s="35">
        <f ca="1">DN$135*((1+Assumptions!$P$19)^(1/12)-1)</f>
        <v>0</v>
      </c>
      <c r="DP139" s="35">
        <f ca="1">DO$135*((1+Assumptions!$P$19)^(1/12)-1)</f>
        <v>0</v>
      </c>
      <c r="DQ139" s="35">
        <f ca="1">DP$135*((1+Assumptions!$P$19)^(1/12)-1)</f>
        <v>0</v>
      </c>
      <c r="DR139" s="35">
        <f ca="1">DQ$135*((1+Assumptions!$P$19)^(1/12)-1)</f>
        <v>0</v>
      </c>
      <c r="DS139" s="35">
        <f ca="1">DR$135*((1+Assumptions!$P$19)^(1/12)-1)</f>
        <v>0</v>
      </c>
      <c r="DT139" s="35">
        <f ca="1">DS$135*((1+Assumptions!$P$19)^(1/12)-1)</f>
        <v>0</v>
      </c>
      <c r="DU139" s="35">
        <f ca="1">DT$135*((1+Assumptions!$P$19)^(1/12)-1)</f>
        <v>0</v>
      </c>
      <c r="DV139" s="35">
        <f ca="1">DU$135*((1+Assumptions!$P$19)^(1/12)-1)</f>
        <v>0</v>
      </c>
      <c r="DW139" s="35">
        <f ca="1">DV$135*((1+Assumptions!$P$19)^(1/12)-1)</f>
        <v>0</v>
      </c>
      <c r="DX139" s="35">
        <f ca="1">DW$135*((1+Assumptions!$P$19)^(1/12)-1)</f>
        <v>0</v>
      </c>
      <c r="DY139" s="35">
        <f ca="1">DX$135*((1+Assumptions!$P$19)^(1/12)-1)</f>
        <v>0</v>
      </c>
      <c r="DZ139" s="35">
        <f ca="1">DY$135*((1+Assumptions!$P$19)^(1/12)-1)</f>
        <v>0</v>
      </c>
      <c r="EA139" s="35">
        <f ca="1">DZ$135*((1+Assumptions!$P$19)^(1/12)-1)</f>
        <v>0</v>
      </c>
      <c r="EB139" s="35">
        <f ca="1">EA$135*((1+Assumptions!$P$19)^(1/12)-1)</f>
        <v>0</v>
      </c>
      <c r="EC139" s="35">
        <f ca="1">EB$135*((1+Assumptions!$P$19)^(1/12)-1)</f>
        <v>0</v>
      </c>
      <c r="ED139" s="35">
        <f ca="1">EC$135*((1+Assumptions!$P$19)^(1/12)-1)</f>
        <v>0</v>
      </c>
      <c r="EE139" s="35">
        <f ca="1">ED$135*((1+Assumptions!$P$19)^(1/12)-1)</f>
        <v>0</v>
      </c>
      <c r="EF139" s="35">
        <f ca="1">EE$135*((1+Assumptions!$P$19)^(1/12)-1)</f>
        <v>0</v>
      </c>
      <c r="EG139" s="35">
        <f ca="1">EF$135*((1+Assumptions!$P$19)^(1/12)-1)</f>
        <v>0</v>
      </c>
      <c r="EH139" s="35">
        <f ca="1">EG$135*((1+Assumptions!$P$19)^(1/12)-1)</f>
        <v>0</v>
      </c>
      <c r="EI139" s="35">
        <f ca="1">EH$135*((1+Assumptions!$P$19)^(1/12)-1)</f>
        <v>0</v>
      </c>
      <c r="EJ139" s="35">
        <f ca="1">EI$135*((1+Assumptions!$P$19)^(1/12)-1)</f>
        <v>0</v>
      </c>
      <c r="EK139" s="35">
        <f ca="1">EJ$135*((1+Assumptions!$P$19)^(1/12)-1)</f>
        <v>0</v>
      </c>
      <c r="EL139" s="35">
        <f ca="1">EK$135*((1+Assumptions!$P$19)^(1/12)-1)</f>
        <v>0</v>
      </c>
      <c r="EM139" s="35">
        <f ca="1">EL$135*((1+Assumptions!$P$19)^(1/12)-1)</f>
        <v>0</v>
      </c>
      <c r="EN139" s="35">
        <f ca="1">EM$135*((1+Assumptions!$P$19)^(1/12)-1)</f>
        <v>0</v>
      </c>
      <c r="EO139" s="35">
        <f ca="1">EN$135*((1+Assumptions!$P$19)^(1/12)-1)</f>
        <v>0</v>
      </c>
      <c r="EP139" s="35">
        <f ca="1">EO$135*((1+Assumptions!$P$19)^(1/12)-1)</f>
        <v>0</v>
      </c>
      <c r="EQ139" s="35">
        <f ca="1">EP$135*((1+Assumptions!$P$19)^(1/12)-1)</f>
        <v>0</v>
      </c>
      <c r="ER139" s="35">
        <f ca="1">EQ$135*((1+Assumptions!$P$19)^(1/12)-1)</f>
        <v>0</v>
      </c>
      <c r="ES139" s="35">
        <f ca="1">ER$135*((1+Assumptions!$P$19)^(1/12)-1)</f>
        <v>0</v>
      </c>
      <c r="ET139" s="35">
        <f ca="1">ES$135*((1+Assumptions!$P$19)^(1/12)-1)</f>
        <v>0</v>
      </c>
      <c r="EU139" s="35">
        <f ca="1">ET$135*((1+Assumptions!$P$19)^(1/12)-1)</f>
        <v>0</v>
      </c>
      <c r="EV139" s="35">
        <f ca="1">EU$135*((1+Assumptions!$P$19)^(1/12)-1)</f>
        <v>0</v>
      </c>
      <c r="EW139" s="35">
        <f ca="1">EV$135*((1+Assumptions!$P$19)^(1/12)-1)</f>
        <v>0</v>
      </c>
      <c r="EX139" s="35">
        <f ca="1">EW$135*((1+Assumptions!$P$19)^(1/12)-1)</f>
        <v>0</v>
      </c>
      <c r="EY139" s="35">
        <f ca="1">EX$135*((1+Assumptions!$P$19)^(1/12)-1)</f>
        <v>0</v>
      </c>
      <c r="EZ139" s="35">
        <f ca="1">EY$135*((1+Assumptions!$P$19)^(1/12)-1)</f>
        <v>0</v>
      </c>
      <c r="FA139" s="35">
        <f ca="1">EZ$135*((1+Assumptions!$P$19)^(1/12)-1)</f>
        <v>0</v>
      </c>
      <c r="FB139" s="35">
        <f ca="1">FA$135*((1+Assumptions!$P$19)^(1/12)-1)</f>
        <v>0</v>
      </c>
      <c r="FC139" s="35">
        <f ca="1">FB$135*((1+Assumptions!$P$19)^(1/12)-1)</f>
        <v>0</v>
      </c>
      <c r="FD139" s="35">
        <f ca="1">FC$135*((1+Assumptions!$P$19)^(1/12)-1)</f>
        <v>0</v>
      </c>
      <c r="FE139" s="35">
        <f ca="1">FD$135*((1+Assumptions!$P$19)^(1/12)-1)</f>
        <v>0</v>
      </c>
      <c r="FF139" s="35">
        <f ca="1">FE$135*((1+Assumptions!$P$19)^(1/12)-1)</f>
        <v>0</v>
      </c>
      <c r="FG139" s="35">
        <f ca="1">FF$135*((1+Assumptions!$P$19)^(1/12)-1)</f>
        <v>0</v>
      </c>
      <c r="FH139" s="35">
        <f ca="1">FG$135*((1+Assumptions!$P$19)^(1/12)-1)</f>
        <v>0</v>
      </c>
      <c r="FI139" s="35">
        <f ca="1">FH$135*((1+Assumptions!$P$19)^(1/12)-1)</f>
        <v>0</v>
      </c>
      <c r="FJ139" s="35">
        <f ca="1">FI$135*((1+Assumptions!$P$19)^(1/12)-1)</f>
        <v>0</v>
      </c>
      <c r="FK139" s="35">
        <f ca="1">FJ$135*((1+Assumptions!$P$19)^(1/12)-1)</f>
        <v>0</v>
      </c>
      <c r="FL139" s="35">
        <f ca="1">FK$135*((1+Assumptions!$P$19)^(1/12)-1)</f>
        <v>0</v>
      </c>
      <c r="FM139" s="35">
        <f ca="1">FL$135*((1+Assumptions!$P$19)^(1/12)-1)</f>
        <v>0</v>
      </c>
      <c r="FN139" s="35">
        <f ca="1">FM$135*((1+Assumptions!$P$19)^(1/12)-1)</f>
        <v>0</v>
      </c>
      <c r="FO139" s="35">
        <f ca="1">FN$135*((1+Assumptions!$P$19)^(1/12)-1)</f>
        <v>0</v>
      </c>
      <c r="FP139" s="35">
        <f ca="1">FO$135*((1+Assumptions!$P$19)^(1/12)-1)</f>
        <v>0</v>
      </c>
      <c r="FQ139" s="35">
        <f ca="1">FP$135*((1+Assumptions!$P$19)^(1/12)-1)</f>
        <v>0</v>
      </c>
      <c r="FR139" s="35">
        <f ca="1">FQ$135*((1+Assumptions!$P$19)^(1/12)-1)</f>
        <v>0</v>
      </c>
      <c r="FS139" s="35">
        <f ca="1">FR$135*((1+Assumptions!$P$19)^(1/12)-1)</f>
        <v>0</v>
      </c>
      <c r="FT139" s="35">
        <f ca="1">FS$135*((1+Assumptions!$P$19)^(1/12)-1)</f>
        <v>0</v>
      </c>
      <c r="FU139" s="35">
        <f ca="1">FT$135*((1+Assumptions!$P$19)^(1/12)-1)</f>
        <v>0</v>
      </c>
      <c r="FV139" s="35">
        <f ca="1">FU$135*((1+Assumptions!$P$19)^(1/12)-1)</f>
        <v>0</v>
      </c>
      <c r="FW139" s="35">
        <f ca="1">FV$135*((1+Assumptions!$P$19)^(1/12)-1)</f>
        <v>0</v>
      </c>
      <c r="FX139" s="35">
        <f ca="1">FW$135*((1+Assumptions!$P$19)^(1/12)-1)</f>
        <v>0</v>
      </c>
      <c r="FY139" s="35">
        <f ca="1">FX$135*((1+Assumptions!$P$19)^(1/12)-1)</f>
        <v>0</v>
      </c>
      <c r="FZ139" s="35">
        <f ca="1">FY$135*((1+Assumptions!$P$19)^(1/12)-1)</f>
        <v>0</v>
      </c>
      <c r="GA139" s="35">
        <f ca="1">FZ$135*((1+Assumptions!$P$19)^(1/12)-1)</f>
        <v>0</v>
      </c>
      <c r="GB139" s="35">
        <f ca="1">GA$135*((1+Assumptions!$P$19)^(1/12)-1)</f>
        <v>0</v>
      </c>
      <c r="GC139" s="35">
        <f ca="1">GB$135*((1+Assumptions!$P$19)^(1/12)-1)</f>
        <v>0</v>
      </c>
      <c r="GD139" s="35">
        <f ca="1">GC$135*((1+Assumptions!$P$19)^(1/12)-1)</f>
        <v>0</v>
      </c>
      <c r="GE139" s="35">
        <f ca="1">GD$135*((1+Assumptions!$P$19)^(1/12)-1)</f>
        <v>0</v>
      </c>
    </row>
    <row r="140" spans="4:187" x14ac:dyDescent="0.45">
      <c r="D140" s="20" t="s">
        <v>123</v>
      </c>
      <c r="E140" s="22"/>
      <c r="F140" s="22"/>
      <c r="G140" s="22"/>
      <c r="H140" s="36">
        <f t="shared" ref="H140:AM140" ca="1" si="192">IF(SUM(H$138:H$139)&gt;0, -MIN(SUM(H$138:H$139),H$22), 0)</f>
        <v>0</v>
      </c>
      <c r="I140" s="36">
        <f t="shared" ca="1" si="192"/>
        <v>-7.9741404289037643</v>
      </c>
      <c r="J140" s="36">
        <f t="shared" ca="1" si="192"/>
        <v>-7.2521056908345463</v>
      </c>
      <c r="K140" s="36">
        <f t="shared" ca="1" si="192"/>
        <v>-6.5901929358320119</v>
      </c>
      <c r="L140" s="36">
        <f t="shared" ca="1" si="192"/>
        <v>-6.5901929358320119</v>
      </c>
      <c r="M140" s="36">
        <f t="shared" ca="1" si="192"/>
        <v>-5.9881897547520868</v>
      </c>
      <c r="N140" s="36">
        <f t="shared" ca="1" si="192"/>
        <v>-5.4886648016078343</v>
      </c>
      <c r="O140" s="36">
        <f t="shared" ca="1" si="192"/>
        <v>-4.9867751370094213</v>
      </c>
      <c r="P140" s="36">
        <f t="shared" ca="1" si="192"/>
        <v>-4.5305118055563192</v>
      </c>
      <c r="Q140" s="36">
        <f t="shared" ca="1" si="192"/>
        <v>-4.274666828217474</v>
      </c>
      <c r="R140" s="36">
        <f t="shared" ca="1" si="192"/>
        <v>-3.8830278467919537</v>
      </c>
      <c r="S140" s="36">
        <f t="shared" ca="1" si="192"/>
        <v>-3.5269924091323901</v>
      </c>
      <c r="T140" s="36">
        <f t="shared" ca="1" si="192"/>
        <v>-3.2033238294418771</v>
      </c>
      <c r="U140" s="36">
        <f t="shared" ca="1" si="192"/>
        <v>-2.9090796660868659</v>
      </c>
      <c r="V140" s="36">
        <f t="shared" ca="1" si="192"/>
        <v>-2.6415849721277644</v>
      </c>
      <c r="W140" s="36">
        <f t="shared" ca="1" si="192"/>
        <v>-2.3984079776194909</v>
      </c>
      <c r="X140" s="36">
        <f t="shared" ca="1" si="192"/>
        <v>-2.1773379826119692</v>
      </c>
      <c r="Y140" s="36">
        <f t="shared" ca="1" si="192"/>
        <v>-1.9763652598778587</v>
      </c>
      <c r="Z140" s="36">
        <f t="shared" ca="1" si="192"/>
        <v>-1.7936627846650308</v>
      </c>
      <c r="AA140" s="36">
        <f t="shared" ca="1" si="192"/>
        <v>-1.6275696253806418</v>
      </c>
      <c r="AB140" s="36">
        <f t="shared" ca="1" si="192"/>
        <v>-1.4765758442130155</v>
      </c>
      <c r="AC140" s="36">
        <f t="shared" ca="1" si="192"/>
        <v>-1.4765758442130155</v>
      </c>
      <c r="AD140" s="36">
        <f t="shared" ca="1" si="192"/>
        <v>-1.3389979248902475</v>
      </c>
      <c r="AE140" s="36">
        <f t="shared" ca="1" si="192"/>
        <v>-1.2139270891422766</v>
      </c>
      <c r="AF140" s="36">
        <f t="shared" ca="1" si="192"/>
        <v>-1.1002263293713939</v>
      </c>
      <c r="AG140" s="36">
        <f t="shared" ca="1" si="192"/>
        <v>-0.99686200230695521</v>
      </c>
      <c r="AH140" s="36">
        <f t="shared" ca="1" si="192"/>
        <v>-0.90289443224837462</v>
      </c>
      <c r="AI140" s="36">
        <f t="shared" ca="1" si="192"/>
        <v>-0.81746936855875585</v>
      </c>
      <c r="AJ140" s="36">
        <f t="shared" ca="1" si="192"/>
        <v>-0.73981021975001149</v>
      </c>
      <c r="AK140" s="36">
        <f t="shared" ca="1" si="192"/>
        <v>-0.66921099356024383</v>
      </c>
      <c r="AL140" s="36">
        <f t="shared" ca="1" si="192"/>
        <v>-0.60502987884227333</v>
      </c>
      <c r="AM140" s="36">
        <f t="shared" ca="1" si="192"/>
        <v>-0.54668341091684558</v>
      </c>
      <c r="AN140" s="36">
        <f t="shared" ref="AN140:BS140" ca="1" si="193">IF(SUM(AN$138:AN$139)&gt;0, -MIN(SUM(AN$138:AN$139),AN$22), 0)</f>
        <v>-0.49364116734827485</v>
      </c>
      <c r="AO140" s="36">
        <f t="shared" ca="1" si="193"/>
        <v>-0.49364116734827485</v>
      </c>
      <c r="AP140" s="36">
        <f t="shared" ca="1" si="193"/>
        <v>-0.44505895925047079</v>
      </c>
      <c r="AQ140" s="36">
        <f t="shared" ca="1" si="193"/>
        <v>-0.40089331552519442</v>
      </c>
      <c r="AR140" s="36">
        <f t="shared" ca="1" si="193"/>
        <v>-0.36074273032039766</v>
      </c>
      <c r="AS140" s="36">
        <f t="shared" ca="1" si="193"/>
        <v>-0.32424219831603696</v>
      </c>
      <c r="AT140" s="36">
        <f t="shared" ca="1" si="193"/>
        <v>-0.29105989649389091</v>
      </c>
      <c r="AU140" s="36">
        <f t="shared" ca="1" si="193"/>
        <v>-0.26089416756466716</v>
      </c>
      <c r="AV140" s="36">
        <f t="shared" ca="1" si="193"/>
        <v>-0.23347077762900925</v>
      </c>
      <c r="AW140" s="36">
        <f t="shared" ca="1" si="193"/>
        <v>-0.20854042314204754</v>
      </c>
      <c r="AX140" s="36">
        <f t="shared" ca="1" si="193"/>
        <v>-0.18587646451753684</v>
      </c>
      <c r="AY140" s="36">
        <f t="shared" ca="1" si="193"/>
        <v>-0.1652728657679817</v>
      </c>
      <c r="AZ140" s="36">
        <f t="shared" ca="1" si="193"/>
        <v>-0.14654232145020429</v>
      </c>
      <c r="BA140" s="36">
        <f t="shared" ca="1" si="193"/>
        <v>-0.14654232145020429</v>
      </c>
      <c r="BB140" s="36">
        <f t="shared" ca="1" si="193"/>
        <v>-0.12902734647302089</v>
      </c>
      <c r="BC140" s="36">
        <f t="shared" ca="1" si="193"/>
        <v>-0.1131046419483087</v>
      </c>
      <c r="BD140" s="36">
        <f t="shared" ca="1" si="193"/>
        <v>-9.8629456016752173E-2</v>
      </c>
      <c r="BE140" s="36">
        <f t="shared" ca="1" si="193"/>
        <v>-8.5470196078973507E-2</v>
      </c>
      <c r="BF140" s="36">
        <f t="shared" ca="1" si="193"/>
        <v>-7.3507232499174721E-2</v>
      </c>
      <c r="BG140" s="36">
        <f t="shared" ca="1" si="193"/>
        <v>-6.2631811062994022E-2</v>
      </c>
      <c r="BH140" s="36">
        <f t="shared" ca="1" si="193"/>
        <v>-5.2745064302829735E-2</v>
      </c>
      <c r="BI140" s="36">
        <f t="shared" ca="1" si="193"/>
        <v>-4.3757112702680387E-2</v>
      </c>
      <c r="BJ140" s="36">
        <f t="shared" ca="1" si="193"/>
        <v>-3.5586247611635528E-2</v>
      </c>
      <c r="BK140" s="36">
        <f t="shared" ca="1" si="193"/>
        <v>-2.8158188437958379E-2</v>
      </c>
      <c r="BL140" s="36">
        <f t="shared" ca="1" si="193"/>
        <v>-2.1405407370979155E-2</v>
      </c>
      <c r="BM140" s="36">
        <f t="shared" ca="1" si="193"/>
        <v>-2.1405407370979155E-2</v>
      </c>
      <c r="BN140" s="36">
        <f t="shared" ca="1" si="193"/>
        <v>-1.3580469933249613E-2</v>
      </c>
      <c r="BO140" s="36">
        <f t="shared" ca="1" si="193"/>
        <v>-6.466890444404576E-3</v>
      </c>
      <c r="BP140" s="36">
        <f t="shared" ca="1" si="193"/>
        <v>0</v>
      </c>
      <c r="BQ140" s="36">
        <f t="shared" ca="1" si="193"/>
        <v>0</v>
      </c>
      <c r="BR140" s="36">
        <f t="shared" ca="1" si="193"/>
        <v>0</v>
      </c>
      <c r="BS140" s="36">
        <f t="shared" ca="1" si="193"/>
        <v>0</v>
      </c>
      <c r="BT140" s="36">
        <f t="shared" ref="BT140:CY140" ca="1" si="194">IF(SUM(BT$138:BT$139)&gt;0, -MIN(SUM(BT$138:BT$139),BT$22), 0)</f>
        <v>0</v>
      </c>
      <c r="BU140" s="36">
        <f t="shared" ca="1" si="194"/>
        <v>0</v>
      </c>
      <c r="BV140" s="36">
        <f t="shared" ca="1" si="194"/>
        <v>0</v>
      </c>
      <c r="BW140" s="36">
        <f t="shared" ca="1" si="194"/>
        <v>0</v>
      </c>
      <c r="BX140" s="36">
        <f t="shared" ca="1" si="194"/>
        <v>0</v>
      </c>
      <c r="BY140" s="36">
        <f t="shared" ca="1" si="194"/>
        <v>0</v>
      </c>
      <c r="BZ140" s="36">
        <f t="shared" ca="1" si="194"/>
        <v>0</v>
      </c>
      <c r="CA140" s="36">
        <f t="shared" ca="1" si="194"/>
        <v>0</v>
      </c>
      <c r="CB140" s="36">
        <f t="shared" ca="1" si="194"/>
        <v>0</v>
      </c>
      <c r="CC140" s="36">
        <f t="shared" ca="1" si="194"/>
        <v>0</v>
      </c>
      <c r="CD140" s="36">
        <f t="shared" ca="1" si="194"/>
        <v>0</v>
      </c>
      <c r="CE140" s="36">
        <f t="shared" ca="1" si="194"/>
        <v>0</v>
      </c>
      <c r="CF140" s="36">
        <f t="shared" ca="1" si="194"/>
        <v>0</v>
      </c>
      <c r="CG140" s="36">
        <f t="shared" ca="1" si="194"/>
        <v>0</v>
      </c>
      <c r="CH140" s="36">
        <f t="shared" ca="1" si="194"/>
        <v>0</v>
      </c>
      <c r="CI140" s="36">
        <f t="shared" ca="1" si="194"/>
        <v>0</v>
      </c>
      <c r="CJ140" s="36">
        <f t="shared" ca="1" si="194"/>
        <v>0</v>
      </c>
      <c r="CK140" s="36">
        <f t="shared" ca="1" si="194"/>
        <v>0</v>
      </c>
      <c r="CL140" s="36">
        <f t="shared" ca="1" si="194"/>
        <v>0</v>
      </c>
      <c r="CM140" s="36">
        <f t="shared" ca="1" si="194"/>
        <v>0</v>
      </c>
      <c r="CN140" s="36">
        <f t="shared" ca="1" si="194"/>
        <v>0</v>
      </c>
      <c r="CO140" s="36">
        <f t="shared" ca="1" si="194"/>
        <v>0</v>
      </c>
      <c r="CP140" s="36">
        <f t="shared" ca="1" si="194"/>
        <v>0</v>
      </c>
      <c r="CQ140" s="36">
        <f t="shared" ca="1" si="194"/>
        <v>0</v>
      </c>
      <c r="CR140" s="36">
        <f t="shared" ca="1" si="194"/>
        <v>0</v>
      </c>
      <c r="CS140" s="36">
        <f t="shared" ca="1" si="194"/>
        <v>0</v>
      </c>
      <c r="CT140" s="36">
        <f t="shared" ca="1" si="194"/>
        <v>0</v>
      </c>
      <c r="CU140" s="36">
        <f t="shared" ca="1" si="194"/>
        <v>0</v>
      </c>
      <c r="CV140" s="36">
        <f t="shared" ca="1" si="194"/>
        <v>0</v>
      </c>
      <c r="CW140" s="36">
        <f t="shared" ca="1" si="194"/>
        <v>0</v>
      </c>
      <c r="CX140" s="36">
        <f t="shared" ca="1" si="194"/>
        <v>0</v>
      </c>
      <c r="CY140" s="36">
        <f t="shared" ca="1" si="194"/>
        <v>0</v>
      </c>
      <c r="CZ140" s="36">
        <f t="shared" ref="CZ140:EE140" ca="1" si="195">IF(SUM(CZ$138:CZ$139)&gt;0, -MIN(SUM(CZ$138:CZ$139),CZ$22), 0)</f>
        <v>0</v>
      </c>
      <c r="DA140" s="36">
        <f t="shared" ca="1" si="195"/>
        <v>0</v>
      </c>
      <c r="DB140" s="36">
        <f t="shared" ca="1" si="195"/>
        <v>0</v>
      </c>
      <c r="DC140" s="36">
        <f t="shared" ca="1" si="195"/>
        <v>0</v>
      </c>
      <c r="DD140" s="36">
        <f t="shared" ca="1" si="195"/>
        <v>0</v>
      </c>
      <c r="DE140" s="36">
        <f t="shared" ca="1" si="195"/>
        <v>0</v>
      </c>
      <c r="DF140" s="36">
        <f t="shared" ca="1" si="195"/>
        <v>0</v>
      </c>
      <c r="DG140" s="36">
        <f t="shared" ca="1" si="195"/>
        <v>0</v>
      </c>
      <c r="DH140" s="36">
        <f t="shared" ca="1" si="195"/>
        <v>0</v>
      </c>
      <c r="DI140" s="36">
        <f t="shared" ca="1" si="195"/>
        <v>0</v>
      </c>
      <c r="DJ140" s="36">
        <f t="shared" ca="1" si="195"/>
        <v>0</v>
      </c>
      <c r="DK140" s="36">
        <f t="shared" ca="1" si="195"/>
        <v>0</v>
      </c>
      <c r="DL140" s="36">
        <f t="shared" ca="1" si="195"/>
        <v>0</v>
      </c>
      <c r="DM140" s="36">
        <f t="shared" ca="1" si="195"/>
        <v>0</v>
      </c>
      <c r="DN140" s="36">
        <f t="shared" ca="1" si="195"/>
        <v>0</v>
      </c>
      <c r="DO140" s="36">
        <f t="shared" ca="1" si="195"/>
        <v>0</v>
      </c>
      <c r="DP140" s="36">
        <f t="shared" ca="1" si="195"/>
        <v>0</v>
      </c>
      <c r="DQ140" s="36">
        <f t="shared" ca="1" si="195"/>
        <v>0</v>
      </c>
      <c r="DR140" s="36">
        <f t="shared" ca="1" si="195"/>
        <v>0</v>
      </c>
      <c r="DS140" s="36">
        <f t="shared" ca="1" si="195"/>
        <v>0</v>
      </c>
      <c r="DT140" s="36">
        <f t="shared" ca="1" si="195"/>
        <v>0</v>
      </c>
      <c r="DU140" s="36">
        <f t="shared" ca="1" si="195"/>
        <v>0</v>
      </c>
      <c r="DV140" s="36">
        <f t="shared" ca="1" si="195"/>
        <v>0</v>
      </c>
      <c r="DW140" s="36">
        <f t="shared" ca="1" si="195"/>
        <v>0</v>
      </c>
      <c r="DX140" s="36">
        <f t="shared" ca="1" si="195"/>
        <v>0</v>
      </c>
      <c r="DY140" s="36">
        <f t="shared" ca="1" si="195"/>
        <v>0</v>
      </c>
      <c r="DZ140" s="36">
        <f t="shared" ca="1" si="195"/>
        <v>0</v>
      </c>
      <c r="EA140" s="36">
        <f t="shared" ca="1" si="195"/>
        <v>0</v>
      </c>
      <c r="EB140" s="36">
        <f t="shared" ca="1" si="195"/>
        <v>0</v>
      </c>
      <c r="EC140" s="36">
        <f t="shared" ca="1" si="195"/>
        <v>0</v>
      </c>
      <c r="ED140" s="36">
        <f t="shared" ca="1" si="195"/>
        <v>0</v>
      </c>
      <c r="EE140" s="36">
        <f t="shared" ca="1" si="195"/>
        <v>0</v>
      </c>
      <c r="EF140" s="36">
        <f t="shared" ref="EF140:FK140" ca="1" si="196">IF(SUM(EF$138:EF$139)&gt;0, -MIN(SUM(EF$138:EF$139),EF$22), 0)</f>
        <v>0</v>
      </c>
      <c r="EG140" s="36">
        <f t="shared" ca="1" si="196"/>
        <v>0</v>
      </c>
      <c r="EH140" s="36">
        <f t="shared" ca="1" si="196"/>
        <v>0</v>
      </c>
      <c r="EI140" s="36">
        <f t="shared" ca="1" si="196"/>
        <v>0</v>
      </c>
      <c r="EJ140" s="36">
        <f t="shared" ca="1" si="196"/>
        <v>0</v>
      </c>
      <c r="EK140" s="36">
        <f t="shared" ca="1" si="196"/>
        <v>0</v>
      </c>
      <c r="EL140" s="36">
        <f t="shared" ca="1" si="196"/>
        <v>0</v>
      </c>
      <c r="EM140" s="36">
        <f t="shared" ca="1" si="196"/>
        <v>0</v>
      </c>
      <c r="EN140" s="36">
        <f t="shared" ca="1" si="196"/>
        <v>0</v>
      </c>
      <c r="EO140" s="36">
        <f t="shared" ca="1" si="196"/>
        <v>0</v>
      </c>
      <c r="EP140" s="36">
        <f t="shared" ca="1" si="196"/>
        <v>0</v>
      </c>
      <c r="EQ140" s="36">
        <f t="shared" ca="1" si="196"/>
        <v>0</v>
      </c>
      <c r="ER140" s="36">
        <f t="shared" ca="1" si="196"/>
        <v>0</v>
      </c>
      <c r="ES140" s="36">
        <f t="shared" ca="1" si="196"/>
        <v>0</v>
      </c>
      <c r="ET140" s="36">
        <f t="shared" ca="1" si="196"/>
        <v>0</v>
      </c>
      <c r="EU140" s="36">
        <f t="shared" ca="1" si="196"/>
        <v>0</v>
      </c>
      <c r="EV140" s="36">
        <f t="shared" ca="1" si="196"/>
        <v>0</v>
      </c>
      <c r="EW140" s="36">
        <f t="shared" ca="1" si="196"/>
        <v>0</v>
      </c>
      <c r="EX140" s="36">
        <f t="shared" ca="1" si="196"/>
        <v>0</v>
      </c>
      <c r="EY140" s="36">
        <f t="shared" ca="1" si="196"/>
        <v>0</v>
      </c>
      <c r="EZ140" s="36">
        <f t="shared" ca="1" si="196"/>
        <v>0</v>
      </c>
      <c r="FA140" s="36">
        <f t="shared" ca="1" si="196"/>
        <v>0</v>
      </c>
      <c r="FB140" s="36">
        <f t="shared" ca="1" si="196"/>
        <v>0</v>
      </c>
      <c r="FC140" s="36">
        <f t="shared" ca="1" si="196"/>
        <v>0</v>
      </c>
      <c r="FD140" s="36">
        <f t="shared" ca="1" si="196"/>
        <v>0</v>
      </c>
      <c r="FE140" s="36">
        <f t="shared" ca="1" si="196"/>
        <v>0</v>
      </c>
      <c r="FF140" s="36">
        <f t="shared" ca="1" si="196"/>
        <v>0</v>
      </c>
      <c r="FG140" s="36">
        <f t="shared" ca="1" si="196"/>
        <v>0</v>
      </c>
      <c r="FH140" s="36">
        <f t="shared" ca="1" si="196"/>
        <v>0</v>
      </c>
      <c r="FI140" s="36">
        <f t="shared" ca="1" si="196"/>
        <v>0</v>
      </c>
      <c r="FJ140" s="36">
        <f t="shared" ca="1" si="196"/>
        <v>0</v>
      </c>
      <c r="FK140" s="36">
        <f t="shared" ca="1" si="196"/>
        <v>0</v>
      </c>
      <c r="FL140" s="36">
        <f t="shared" ref="FL140:GE140" ca="1" si="197">IF(SUM(FL$138:FL$139)&gt;0, -MIN(SUM(FL$138:FL$139),FL$22), 0)</f>
        <v>0</v>
      </c>
      <c r="FM140" s="36">
        <f t="shared" ca="1" si="197"/>
        <v>0</v>
      </c>
      <c r="FN140" s="36">
        <f t="shared" ca="1" si="197"/>
        <v>0</v>
      </c>
      <c r="FO140" s="36">
        <f t="shared" ca="1" si="197"/>
        <v>0</v>
      </c>
      <c r="FP140" s="36">
        <f t="shared" ca="1" si="197"/>
        <v>0</v>
      </c>
      <c r="FQ140" s="36">
        <f t="shared" ca="1" si="197"/>
        <v>0</v>
      </c>
      <c r="FR140" s="36">
        <f t="shared" ca="1" si="197"/>
        <v>0</v>
      </c>
      <c r="FS140" s="36">
        <f t="shared" ca="1" si="197"/>
        <v>0</v>
      </c>
      <c r="FT140" s="36">
        <f t="shared" ca="1" si="197"/>
        <v>0</v>
      </c>
      <c r="FU140" s="36">
        <f t="shared" ca="1" si="197"/>
        <v>0</v>
      </c>
      <c r="FV140" s="36">
        <f t="shared" ca="1" si="197"/>
        <v>0</v>
      </c>
      <c r="FW140" s="36">
        <f t="shared" ca="1" si="197"/>
        <v>0</v>
      </c>
      <c r="FX140" s="36">
        <f t="shared" ca="1" si="197"/>
        <v>0</v>
      </c>
      <c r="FY140" s="36">
        <f t="shared" ca="1" si="197"/>
        <v>0</v>
      </c>
      <c r="FZ140" s="36">
        <f t="shared" ca="1" si="197"/>
        <v>0</v>
      </c>
      <c r="GA140" s="36">
        <f t="shared" ca="1" si="197"/>
        <v>0</v>
      </c>
      <c r="GB140" s="36">
        <f t="shared" ca="1" si="197"/>
        <v>0</v>
      </c>
      <c r="GC140" s="36">
        <f t="shared" ca="1" si="197"/>
        <v>0</v>
      </c>
      <c r="GD140" s="36">
        <f t="shared" ca="1" si="197"/>
        <v>0</v>
      </c>
      <c r="GE140" s="36">
        <f t="shared" ca="1" si="197"/>
        <v>0</v>
      </c>
    </row>
    <row r="141" spans="4:187" x14ac:dyDescent="0.45">
      <c r="D141" s="10" t="s">
        <v>124</v>
      </c>
      <c r="H141" s="35">
        <f ca="1">SUM(H138:H140)</f>
        <v>0</v>
      </c>
      <c r="I141" s="35">
        <f t="shared" ref="I141:BT141" ca="1" si="198">SUM(I138:I140)</f>
        <v>0</v>
      </c>
      <c r="J141" s="35">
        <f t="shared" ca="1" si="198"/>
        <v>0</v>
      </c>
      <c r="K141" s="35">
        <f t="shared" ca="1" si="198"/>
        <v>0</v>
      </c>
      <c r="L141" s="35">
        <f t="shared" ca="1" si="198"/>
        <v>0</v>
      </c>
      <c r="M141" s="35">
        <f t="shared" ca="1" si="198"/>
        <v>0</v>
      </c>
      <c r="N141" s="35">
        <f t="shared" ca="1" si="198"/>
        <v>0</v>
      </c>
      <c r="O141" s="35">
        <f t="shared" ca="1" si="198"/>
        <v>0</v>
      </c>
      <c r="P141" s="35">
        <f t="shared" ca="1" si="198"/>
        <v>0</v>
      </c>
      <c r="Q141" s="35">
        <f t="shared" ca="1" si="198"/>
        <v>0</v>
      </c>
      <c r="R141" s="35">
        <f t="shared" ca="1" si="198"/>
        <v>0</v>
      </c>
      <c r="S141" s="35">
        <f t="shared" ca="1" si="198"/>
        <v>0</v>
      </c>
      <c r="T141" s="35">
        <f t="shared" ca="1" si="198"/>
        <v>0</v>
      </c>
      <c r="U141" s="35">
        <f t="shared" ca="1" si="198"/>
        <v>0</v>
      </c>
      <c r="V141" s="35">
        <f t="shared" ca="1" si="198"/>
        <v>0</v>
      </c>
      <c r="W141" s="35">
        <f t="shared" ca="1" si="198"/>
        <v>0</v>
      </c>
      <c r="X141" s="35">
        <f t="shared" ca="1" si="198"/>
        <v>0</v>
      </c>
      <c r="Y141" s="35">
        <f t="shared" ca="1" si="198"/>
        <v>0</v>
      </c>
      <c r="Z141" s="35">
        <f t="shared" ca="1" si="198"/>
        <v>0</v>
      </c>
      <c r="AA141" s="35">
        <f t="shared" ca="1" si="198"/>
        <v>0</v>
      </c>
      <c r="AB141" s="35">
        <f t="shared" ca="1" si="198"/>
        <v>0</v>
      </c>
      <c r="AC141" s="35">
        <f t="shared" ca="1" si="198"/>
        <v>0</v>
      </c>
      <c r="AD141" s="35">
        <f t="shared" ca="1" si="198"/>
        <v>0</v>
      </c>
      <c r="AE141" s="35">
        <f t="shared" ca="1" si="198"/>
        <v>0</v>
      </c>
      <c r="AF141" s="35">
        <f t="shared" ca="1" si="198"/>
        <v>0</v>
      </c>
      <c r="AG141" s="35">
        <f t="shared" ca="1" si="198"/>
        <v>0</v>
      </c>
      <c r="AH141" s="35">
        <f t="shared" ca="1" si="198"/>
        <v>0</v>
      </c>
      <c r="AI141" s="35">
        <f t="shared" ca="1" si="198"/>
        <v>0</v>
      </c>
      <c r="AJ141" s="35">
        <f t="shared" ca="1" si="198"/>
        <v>0</v>
      </c>
      <c r="AK141" s="35">
        <f t="shared" ca="1" si="198"/>
        <v>0</v>
      </c>
      <c r="AL141" s="35">
        <f t="shared" ca="1" si="198"/>
        <v>0</v>
      </c>
      <c r="AM141" s="35">
        <f t="shared" ca="1" si="198"/>
        <v>0</v>
      </c>
      <c r="AN141" s="35">
        <f t="shared" ca="1" si="198"/>
        <v>0</v>
      </c>
      <c r="AO141" s="35">
        <f t="shared" ca="1" si="198"/>
        <v>0</v>
      </c>
      <c r="AP141" s="35">
        <f t="shared" ca="1" si="198"/>
        <v>0</v>
      </c>
      <c r="AQ141" s="35">
        <f t="shared" ca="1" si="198"/>
        <v>0</v>
      </c>
      <c r="AR141" s="35">
        <f t="shared" ca="1" si="198"/>
        <v>0</v>
      </c>
      <c r="AS141" s="35">
        <f t="shared" ca="1" si="198"/>
        <v>0</v>
      </c>
      <c r="AT141" s="35">
        <f t="shared" ca="1" si="198"/>
        <v>0</v>
      </c>
      <c r="AU141" s="35">
        <f t="shared" ca="1" si="198"/>
        <v>0</v>
      </c>
      <c r="AV141" s="35">
        <f t="shared" ca="1" si="198"/>
        <v>0</v>
      </c>
      <c r="AW141" s="35">
        <f t="shared" ca="1" si="198"/>
        <v>0</v>
      </c>
      <c r="AX141" s="35">
        <f t="shared" ca="1" si="198"/>
        <v>0</v>
      </c>
      <c r="AY141" s="35">
        <f t="shared" ca="1" si="198"/>
        <v>0</v>
      </c>
      <c r="AZ141" s="35">
        <f t="shared" ca="1" si="198"/>
        <v>0</v>
      </c>
      <c r="BA141" s="35">
        <f t="shared" ca="1" si="198"/>
        <v>0</v>
      </c>
      <c r="BB141" s="35">
        <f t="shared" ca="1" si="198"/>
        <v>0</v>
      </c>
      <c r="BC141" s="35">
        <f t="shared" ca="1" si="198"/>
        <v>0</v>
      </c>
      <c r="BD141" s="35">
        <f t="shared" ca="1" si="198"/>
        <v>0</v>
      </c>
      <c r="BE141" s="35">
        <f t="shared" ca="1" si="198"/>
        <v>0</v>
      </c>
      <c r="BF141" s="35">
        <f t="shared" ca="1" si="198"/>
        <v>0</v>
      </c>
      <c r="BG141" s="35">
        <f t="shared" ca="1" si="198"/>
        <v>0</v>
      </c>
      <c r="BH141" s="35">
        <f t="shared" ca="1" si="198"/>
        <v>0</v>
      </c>
      <c r="BI141" s="35">
        <f t="shared" ca="1" si="198"/>
        <v>0</v>
      </c>
      <c r="BJ141" s="35">
        <f t="shared" ca="1" si="198"/>
        <v>0</v>
      </c>
      <c r="BK141" s="35">
        <f t="shared" ca="1" si="198"/>
        <v>0</v>
      </c>
      <c r="BL141" s="35">
        <f t="shared" ca="1" si="198"/>
        <v>0</v>
      </c>
      <c r="BM141" s="35">
        <f t="shared" ca="1" si="198"/>
        <v>0</v>
      </c>
      <c r="BN141" s="35">
        <f t="shared" ca="1" si="198"/>
        <v>0</v>
      </c>
      <c r="BO141" s="35">
        <f t="shared" ca="1" si="198"/>
        <v>0</v>
      </c>
      <c r="BP141" s="35">
        <f t="shared" ca="1" si="198"/>
        <v>-8.8530743057632802E-19</v>
      </c>
      <c r="BQ141" s="35">
        <f t="shared" ca="1" si="198"/>
        <v>-8.8530743057632802E-19</v>
      </c>
      <c r="BR141" s="35">
        <f t="shared" ca="1" si="198"/>
        <v>-8.8530743057632802E-19</v>
      </c>
      <c r="BS141" s="35">
        <f t="shared" ca="1" si="198"/>
        <v>-8.8530743057632802E-19</v>
      </c>
      <c r="BT141" s="35">
        <f t="shared" ca="1" si="198"/>
        <v>-8.8530743057632802E-19</v>
      </c>
      <c r="BU141" s="35">
        <f t="shared" ref="BU141:EF141" ca="1" si="199">SUM(BU138:BU140)</f>
        <v>-8.8530743057632802E-19</v>
      </c>
      <c r="BV141" s="35">
        <f t="shared" ca="1" si="199"/>
        <v>-8.8530743057632802E-19</v>
      </c>
      <c r="BW141" s="35">
        <f t="shared" ca="1" si="199"/>
        <v>-8.8530743057632802E-19</v>
      </c>
      <c r="BX141" s="35">
        <f t="shared" ca="1" si="199"/>
        <v>-8.8530743057632802E-19</v>
      </c>
      <c r="BY141" s="35">
        <f t="shared" ca="1" si="199"/>
        <v>-8.8530743057632802E-19</v>
      </c>
      <c r="BZ141" s="35">
        <f t="shared" ca="1" si="199"/>
        <v>-8.8530743057632802E-19</v>
      </c>
      <c r="CA141" s="35">
        <f t="shared" ca="1" si="199"/>
        <v>-8.8530743057632802E-19</v>
      </c>
      <c r="CB141" s="35">
        <f t="shared" ca="1" si="199"/>
        <v>-8.8530743057632802E-19</v>
      </c>
      <c r="CC141" s="35">
        <f t="shared" ca="1" si="199"/>
        <v>-8.8530743057632802E-19</v>
      </c>
      <c r="CD141" s="35">
        <f t="shared" ca="1" si="199"/>
        <v>-8.8530743057632802E-19</v>
      </c>
      <c r="CE141" s="35">
        <f t="shared" ca="1" si="199"/>
        <v>-8.8530743057632802E-19</v>
      </c>
      <c r="CF141" s="35">
        <f t="shared" ca="1" si="199"/>
        <v>-8.8530743057632802E-19</v>
      </c>
      <c r="CG141" s="35">
        <f t="shared" ca="1" si="199"/>
        <v>-8.8530743057632802E-19</v>
      </c>
      <c r="CH141" s="35">
        <f t="shared" ca="1" si="199"/>
        <v>-8.8530743057632802E-19</v>
      </c>
      <c r="CI141" s="35">
        <f t="shared" ca="1" si="199"/>
        <v>-8.8530743057632802E-19</v>
      </c>
      <c r="CJ141" s="35">
        <f t="shared" ca="1" si="199"/>
        <v>-8.8530743057632802E-19</v>
      </c>
      <c r="CK141" s="35">
        <f t="shared" ca="1" si="199"/>
        <v>-8.8530743057632802E-19</v>
      </c>
      <c r="CL141" s="35">
        <f t="shared" ca="1" si="199"/>
        <v>-8.8530743057632802E-19</v>
      </c>
      <c r="CM141" s="35">
        <f t="shared" ca="1" si="199"/>
        <v>-8.8530743057632802E-19</v>
      </c>
      <c r="CN141" s="35">
        <f t="shared" ca="1" si="199"/>
        <v>-8.8530743057632802E-19</v>
      </c>
      <c r="CO141" s="35">
        <f t="shared" ca="1" si="199"/>
        <v>-8.8530743057632802E-19</v>
      </c>
      <c r="CP141" s="35">
        <f t="shared" ca="1" si="199"/>
        <v>-8.8530743057632802E-19</v>
      </c>
      <c r="CQ141" s="35">
        <f t="shared" ca="1" si="199"/>
        <v>-8.8530743057632802E-19</v>
      </c>
      <c r="CR141" s="35">
        <f t="shared" ca="1" si="199"/>
        <v>-8.8530743057632802E-19</v>
      </c>
      <c r="CS141" s="35">
        <f t="shared" ca="1" si="199"/>
        <v>-8.8530743057632802E-19</v>
      </c>
      <c r="CT141" s="35">
        <f t="shared" ca="1" si="199"/>
        <v>-8.8530743057632802E-19</v>
      </c>
      <c r="CU141" s="35">
        <f t="shared" ca="1" si="199"/>
        <v>-8.8530743057632802E-19</v>
      </c>
      <c r="CV141" s="35">
        <f t="shared" ca="1" si="199"/>
        <v>-8.8530743057632802E-19</v>
      </c>
      <c r="CW141" s="35">
        <f t="shared" ca="1" si="199"/>
        <v>-8.8530743057632802E-19</v>
      </c>
      <c r="CX141" s="35">
        <f t="shared" ca="1" si="199"/>
        <v>-8.8530743057632802E-19</v>
      </c>
      <c r="CY141" s="35">
        <f t="shared" ca="1" si="199"/>
        <v>-8.8530743057632802E-19</v>
      </c>
      <c r="CZ141" s="35">
        <f t="shared" ca="1" si="199"/>
        <v>-8.8530743057632802E-19</v>
      </c>
      <c r="DA141" s="35">
        <f t="shared" ca="1" si="199"/>
        <v>-8.8530743057632802E-19</v>
      </c>
      <c r="DB141" s="35">
        <f t="shared" ca="1" si="199"/>
        <v>-8.8530743057632802E-19</v>
      </c>
      <c r="DC141" s="35">
        <f t="shared" ca="1" si="199"/>
        <v>-8.8530743057632802E-19</v>
      </c>
      <c r="DD141" s="35">
        <f t="shared" ca="1" si="199"/>
        <v>-8.8530743057632802E-19</v>
      </c>
      <c r="DE141" s="35">
        <f t="shared" ca="1" si="199"/>
        <v>-8.8530743057632802E-19</v>
      </c>
      <c r="DF141" s="35">
        <f t="shared" ca="1" si="199"/>
        <v>-8.8530743057632802E-19</v>
      </c>
      <c r="DG141" s="35">
        <f t="shared" ca="1" si="199"/>
        <v>-8.8530743057632802E-19</v>
      </c>
      <c r="DH141" s="35">
        <f t="shared" ca="1" si="199"/>
        <v>-8.8530743057632802E-19</v>
      </c>
      <c r="DI141" s="35">
        <f t="shared" ca="1" si="199"/>
        <v>-8.8530743057632802E-19</v>
      </c>
      <c r="DJ141" s="35">
        <f t="shared" ca="1" si="199"/>
        <v>-8.8530743057632802E-19</v>
      </c>
      <c r="DK141" s="35">
        <f t="shared" ca="1" si="199"/>
        <v>-8.8530743057632802E-19</v>
      </c>
      <c r="DL141" s="35">
        <f t="shared" ca="1" si="199"/>
        <v>-8.8530743057632802E-19</v>
      </c>
      <c r="DM141" s="35">
        <f t="shared" ca="1" si="199"/>
        <v>-8.8530743057632802E-19</v>
      </c>
      <c r="DN141" s="35">
        <f t="shared" ca="1" si="199"/>
        <v>-8.8530743057632802E-19</v>
      </c>
      <c r="DO141" s="35">
        <f t="shared" ca="1" si="199"/>
        <v>-8.8530743057632802E-19</v>
      </c>
      <c r="DP141" s="35">
        <f t="shared" ca="1" si="199"/>
        <v>-8.8530743057632802E-19</v>
      </c>
      <c r="DQ141" s="35">
        <f t="shared" ca="1" si="199"/>
        <v>-8.8530743057632802E-19</v>
      </c>
      <c r="DR141" s="35">
        <f t="shared" ca="1" si="199"/>
        <v>-8.8530743057632802E-19</v>
      </c>
      <c r="DS141" s="35">
        <f t="shared" ca="1" si="199"/>
        <v>-8.8530743057632802E-19</v>
      </c>
      <c r="DT141" s="35">
        <f t="shared" ca="1" si="199"/>
        <v>-8.8530743057632802E-19</v>
      </c>
      <c r="DU141" s="35">
        <f t="shared" ca="1" si="199"/>
        <v>-8.8530743057632802E-19</v>
      </c>
      <c r="DV141" s="35">
        <f t="shared" ca="1" si="199"/>
        <v>-8.8530743057632802E-19</v>
      </c>
      <c r="DW141" s="35">
        <f t="shared" ca="1" si="199"/>
        <v>-8.8530743057632802E-19</v>
      </c>
      <c r="DX141" s="35">
        <f t="shared" ca="1" si="199"/>
        <v>-8.8530743057632802E-19</v>
      </c>
      <c r="DY141" s="35">
        <f t="shared" ca="1" si="199"/>
        <v>-8.8530743057632802E-19</v>
      </c>
      <c r="DZ141" s="35">
        <f t="shared" ca="1" si="199"/>
        <v>-8.8530743057632802E-19</v>
      </c>
      <c r="EA141" s="35">
        <f t="shared" ca="1" si="199"/>
        <v>-8.8530743057632802E-19</v>
      </c>
      <c r="EB141" s="35">
        <f t="shared" ca="1" si="199"/>
        <v>-8.8530743057632802E-19</v>
      </c>
      <c r="EC141" s="35">
        <f t="shared" ca="1" si="199"/>
        <v>-8.8530743057632802E-19</v>
      </c>
      <c r="ED141" s="35">
        <f t="shared" ca="1" si="199"/>
        <v>-8.8530743057632802E-19</v>
      </c>
      <c r="EE141" s="35">
        <f t="shared" ca="1" si="199"/>
        <v>-8.8530743057632802E-19</v>
      </c>
      <c r="EF141" s="35">
        <f t="shared" ca="1" si="199"/>
        <v>-8.8530743057632802E-19</v>
      </c>
      <c r="EG141" s="35">
        <f t="shared" ref="EG141:GE141" ca="1" si="200">SUM(EG138:EG140)</f>
        <v>-8.8530743057632802E-19</v>
      </c>
      <c r="EH141" s="35">
        <f t="shared" ca="1" si="200"/>
        <v>-8.8530743057632802E-19</v>
      </c>
      <c r="EI141" s="35">
        <f t="shared" ca="1" si="200"/>
        <v>-8.8530743057632802E-19</v>
      </c>
      <c r="EJ141" s="35">
        <f t="shared" ca="1" si="200"/>
        <v>-8.8530743057632802E-19</v>
      </c>
      <c r="EK141" s="35">
        <f t="shared" ca="1" si="200"/>
        <v>-8.8530743057632802E-19</v>
      </c>
      <c r="EL141" s="35">
        <f t="shared" ca="1" si="200"/>
        <v>-8.8530743057632802E-19</v>
      </c>
      <c r="EM141" s="35">
        <f t="shared" ca="1" si="200"/>
        <v>-8.8530743057632802E-19</v>
      </c>
      <c r="EN141" s="35">
        <f t="shared" ca="1" si="200"/>
        <v>-8.8530743057632802E-19</v>
      </c>
      <c r="EO141" s="35">
        <f t="shared" ca="1" si="200"/>
        <v>-8.8530743057632802E-19</v>
      </c>
      <c r="EP141" s="35">
        <f t="shared" ca="1" si="200"/>
        <v>-8.8530743057632802E-19</v>
      </c>
      <c r="EQ141" s="35">
        <f t="shared" ca="1" si="200"/>
        <v>-8.8530743057632802E-19</v>
      </c>
      <c r="ER141" s="35">
        <f t="shared" ca="1" si="200"/>
        <v>-8.8530743057632802E-19</v>
      </c>
      <c r="ES141" s="35">
        <f t="shared" ca="1" si="200"/>
        <v>-8.8530743057632802E-19</v>
      </c>
      <c r="ET141" s="35">
        <f t="shared" ca="1" si="200"/>
        <v>-8.8530743057632802E-19</v>
      </c>
      <c r="EU141" s="35">
        <f t="shared" ca="1" si="200"/>
        <v>-8.8530743057632802E-19</v>
      </c>
      <c r="EV141" s="35">
        <f t="shared" ca="1" si="200"/>
        <v>-8.8530743057632802E-19</v>
      </c>
      <c r="EW141" s="35">
        <f t="shared" ca="1" si="200"/>
        <v>-8.8530743057632802E-19</v>
      </c>
      <c r="EX141" s="35">
        <f t="shared" ca="1" si="200"/>
        <v>-8.8530743057632802E-19</v>
      </c>
      <c r="EY141" s="35">
        <f t="shared" ca="1" si="200"/>
        <v>-8.8530743057632802E-19</v>
      </c>
      <c r="EZ141" s="35">
        <f t="shared" ca="1" si="200"/>
        <v>-8.8530743057632802E-19</v>
      </c>
      <c r="FA141" s="35">
        <f t="shared" ca="1" si="200"/>
        <v>-8.8530743057632802E-19</v>
      </c>
      <c r="FB141" s="35">
        <f t="shared" ca="1" si="200"/>
        <v>-8.8530743057632802E-19</v>
      </c>
      <c r="FC141" s="35">
        <f t="shared" ca="1" si="200"/>
        <v>-8.8530743057632802E-19</v>
      </c>
      <c r="FD141" s="35">
        <f t="shared" ca="1" si="200"/>
        <v>-8.8530743057632802E-19</v>
      </c>
      <c r="FE141" s="35">
        <f t="shared" ca="1" si="200"/>
        <v>-8.8530743057632802E-19</v>
      </c>
      <c r="FF141" s="35">
        <f t="shared" ca="1" si="200"/>
        <v>-8.8530743057632802E-19</v>
      </c>
      <c r="FG141" s="35">
        <f t="shared" ca="1" si="200"/>
        <v>-8.8530743057632802E-19</v>
      </c>
      <c r="FH141" s="35">
        <f t="shared" ca="1" si="200"/>
        <v>-8.8530743057632802E-19</v>
      </c>
      <c r="FI141" s="35">
        <f t="shared" ca="1" si="200"/>
        <v>-8.8530743057632802E-19</v>
      </c>
      <c r="FJ141" s="35">
        <f t="shared" ca="1" si="200"/>
        <v>-8.8530743057632802E-19</v>
      </c>
      <c r="FK141" s="35">
        <f t="shared" ca="1" si="200"/>
        <v>-8.8530743057632802E-19</v>
      </c>
      <c r="FL141" s="35">
        <f t="shared" ca="1" si="200"/>
        <v>-8.8530743057632802E-19</v>
      </c>
      <c r="FM141" s="35">
        <f t="shared" ca="1" si="200"/>
        <v>-8.8530743057632802E-19</v>
      </c>
      <c r="FN141" s="35">
        <f t="shared" ca="1" si="200"/>
        <v>-8.8530743057632802E-19</v>
      </c>
      <c r="FO141" s="35">
        <f t="shared" ca="1" si="200"/>
        <v>-8.8530743057632802E-19</v>
      </c>
      <c r="FP141" s="35">
        <f t="shared" ca="1" si="200"/>
        <v>-8.8530743057632802E-19</v>
      </c>
      <c r="FQ141" s="35">
        <f t="shared" ca="1" si="200"/>
        <v>-8.8530743057632802E-19</v>
      </c>
      <c r="FR141" s="35">
        <f t="shared" ca="1" si="200"/>
        <v>-8.8530743057632802E-19</v>
      </c>
      <c r="FS141" s="35">
        <f t="shared" ca="1" si="200"/>
        <v>-8.8530743057632802E-19</v>
      </c>
      <c r="FT141" s="35">
        <f t="shared" ca="1" si="200"/>
        <v>-8.8530743057632802E-19</v>
      </c>
      <c r="FU141" s="35">
        <f t="shared" ca="1" si="200"/>
        <v>-8.8530743057632802E-19</v>
      </c>
      <c r="FV141" s="35">
        <f t="shared" ca="1" si="200"/>
        <v>-8.8530743057632802E-19</v>
      </c>
      <c r="FW141" s="35">
        <f t="shared" ca="1" si="200"/>
        <v>-8.8530743057632802E-19</v>
      </c>
      <c r="FX141" s="35">
        <f t="shared" ca="1" si="200"/>
        <v>-8.8530743057632802E-19</v>
      </c>
      <c r="FY141" s="35">
        <f t="shared" ca="1" si="200"/>
        <v>-8.8530743057632802E-19</v>
      </c>
      <c r="FZ141" s="35">
        <f t="shared" ca="1" si="200"/>
        <v>-8.8530743057632802E-19</v>
      </c>
      <c r="GA141" s="35">
        <f t="shared" ca="1" si="200"/>
        <v>-8.8530743057632802E-19</v>
      </c>
      <c r="GB141" s="35">
        <f t="shared" ca="1" si="200"/>
        <v>-8.8530743057632802E-19</v>
      </c>
      <c r="GC141" s="35">
        <f t="shared" ca="1" si="200"/>
        <v>-8.8530743057632802E-19</v>
      </c>
      <c r="GD141" s="35">
        <f t="shared" ca="1" si="200"/>
        <v>-8.8530743057632802E-19</v>
      </c>
      <c r="GE141" s="35">
        <f t="shared" ca="1" si="200"/>
        <v>-8.8530743057632802E-19</v>
      </c>
    </row>
    <row r="142" spans="4:187" x14ac:dyDescent="0.45"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35"/>
      <c r="BT142" s="35"/>
      <c r="BU142" s="35"/>
      <c r="BV142" s="35"/>
      <c r="BW142" s="35"/>
      <c r="BX142" s="35"/>
      <c r="BY142" s="35"/>
      <c r="BZ142" s="35"/>
      <c r="CA142" s="35"/>
      <c r="CB142" s="35"/>
      <c r="CC142" s="35"/>
      <c r="CD142" s="35"/>
      <c r="CE142" s="35"/>
      <c r="CF142" s="35"/>
      <c r="CG142" s="35"/>
      <c r="CH142" s="35"/>
      <c r="CI142" s="35"/>
      <c r="CJ142" s="35"/>
      <c r="CK142" s="35"/>
      <c r="CL142" s="35"/>
      <c r="CM142" s="35"/>
      <c r="CN142" s="35"/>
      <c r="CO142" s="35"/>
      <c r="CP142" s="35"/>
      <c r="CQ142" s="35"/>
      <c r="CR142" s="35"/>
      <c r="CS142" s="35"/>
      <c r="CT142" s="35"/>
      <c r="CU142" s="35"/>
      <c r="CV142" s="35"/>
      <c r="CW142" s="35"/>
      <c r="CX142" s="35"/>
      <c r="CY142" s="35"/>
      <c r="CZ142" s="35"/>
      <c r="DA142" s="35"/>
      <c r="DB142" s="35"/>
      <c r="DC142" s="35"/>
      <c r="DD142" s="35"/>
      <c r="DE142" s="35"/>
      <c r="DF142" s="35"/>
      <c r="DG142" s="35"/>
      <c r="DH142" s="35"/>
      <c r="DI142" s="35"/>
      <c r="DJ142" s="35"/>
      <c r="DK142" s="35"/>
      <c r="DL142" s="35"/>
      <c r="DM142" s="35"/>
      <c r="DN142" s="35"/>
      <c r="DO142" s="35"/>
      <c r="DP142" s="35"/>
      <c r="DQ142" s="35"/>
      <c r="DR142" s="35"/>
      <c r="DS142" s="35"/>
      <c r="DT142" s="35"/>
      <c r="DU142" s="35"/>
      <c r="DV142" s="35"/>
      <c r="DW142" s="35"/>
      <c r="DX142" s="35"/>
      <c r="DY142" s="35"/>
      <c r="DZ142" s="35"/>
      <c r="EA142" s="35"/>
      <c r="EB142" s="35"/>
      <c r="EC142" s="35"/>
      <c r="ED142" s="35"/>
      <c r="EE142" s="35"/>
      <c r="EF142" s="35"/>
      <c r="EG142" s="35"/>
      <c r="EH142" s="35"/>
      <c r="EI142" s="35"/>
      <c r="EJ142" s="35"/>
      <c r="EK142" s="35"/>
      <c r="EL142" s="35"/>
      <c r="EM142" s="35"/>
      <c r="EN142" s="35"/>
      <c r="EO142" s="35"/>
      <c r="EP142" s="35"/>
      <c r="EQ142" s="35"/>
      <c r="ER142" s="35"/>
      <c r="ES142" s="35"/>
      <c r="ET142" s="35"/>
      <c r="EU142" s="35"/>
      <c r="EV142" s="35"/>
      <c r="EW142" s="35"/>
      <c r="EX142" s="35"/>
      <c r="EY142" s="35"/>
      <c r="EZ142" s="35"/>
      <c r="FA142" s="35"/>
      <c r="FB142" s="35"/>
      <c r="FC142" s="35"/>
      <c r="FD142" s="35"/>
      <c r="FE142" s="35"/>
      <c r="FF142" s="35"/>
      <c r="FG142" s="35"/>
      <c r="FH142" s="35"/>
      <c r="FI142" s="35"/>
      <c r="FJ142" s="35"/>
      <c r="FK142" s="35"/>
      <c r="FL142" s="35"/>
      <c r="FM142" s="35"/>
      <c r="FN142" s="35"/>
      <c r="FO142" s="35"/>
      <c r="FP142" s="35"/>
      <c r="FQ142" s="35"/>
      <c r="FR142" s="35"/>
      <c r="FS142" s="35"/>
      <c r="FT142" s="35"/>
      <c r="FU142" s="35"/>
      <c r="FV142" s="35"/>
      <c r="FW142" s="35"/>
      <c r="FX142" s="35"/>
      <c r="FY142" s="35"/>
      <c r="FZ142" s="35"/>
      <c r="GA142" s="35"/>
      <c r="GB142" s="35"/>
      <c r="GC142" s="35"/>
      <c r="GD142" s="35"/>
      <c r="GE142" s="35"/>
    </row>
    <row r="143" spans="4:187" x14ac:dyDescent="0.45">
      <c r="D143" s="1" t="s">
        <v>125</v>
      </c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35"/>
      <c r="BT143" s="35"/>
      <c r="BU143" s="35"/>
      <c r="BV143" s="35"/>
      <c r="BW143" s="35"/>
      <c r="BX143" s="35"/>
      <c r="BY143" s="35"/>
      <c r="BZ143" s="35"/>
      <c r="CA143" s="35"/>
      <c r="CB143" s="35"/>
      <c r="CC143" s="35"/>
      <c r="CD143" s="35"/>
      <c r="CE143" s="35"/>
      <c r="CF143" s="35"/>
      <c r="CG143" s="35"/>
      <c r="CH143" s="35"/>
      <c r="CI143" s="35"/>
      <c r="CJ143" s="35"/>
      <c r="CK143" s="35"/>
      <c r="CL143" s="35"/>
      <c r="CM143" s="35"/>
      <c r="CN143" s="35"/>
      <c r="CO143" s="35"/>
      <c r="CP143" s="35"/>
      <c r="CQ143" s="35"/>
      <c r="CR143" s="35"/>
      <c r="CS143" s="35"/>
      <c r="CT143" s="35"/>
      <c r="CU143" s="35"/>
      <c r="CV143" s="35"/>
      <c r="CW143" s="35"/>
      <c r="CX143" s="35"/>
      <c r="CY143" s="35"/>
      <c r="CZ143" s="35"/>
      <c r="DA143" s="35"/>
      <c r="DB143" s="35"/>
      <c r="DC143" s="35"/>
      <c r="DD143" s="35"/>
      <c r="DE143" s="35"/>
      <c r="DF143" s="35"/>
      <c r="DG143" s="35"/>
      <c r="DH143" s="35"/>
      <c r="DI143" s="35"/>
      <c r="DJ143" s="35"/>
      <c r="DK143" s="35"/>
      <c r="DL143" s="35"/>
      <c r="DM143" s="35"/>
      <c r="DN143" s="35"/>
      <c r="DO143" s="35"/>
      <c r="DP143" s="35"/>
      <c r="DQ143" s="35"/>
      <c r="DR143" s="35"/>
      <c r="DS143" s="35"/>
      <c r="DT143" s="35"/>
      <c r="DU143" s="35"/>
      <c r="DV143" s="35"/>
      <c r="DW143" s="35"/>
      <c r="DX143" s="35"/>
      <c r="DY143" s="35"/>
      <c r="DZ143" s="35"/>
      <c r="EA143" s="35"/>
      <c r="EB143" s="35"/>
      <c r="EC143" s="35"/>
      <c r="ED143" s="35"/>
      <c r="EE143" s="35"/>
      <c r="EF143" s="35"/>
      <c r="EG143" s="35"/>
      <c r="EH143" s="35"/>
      <c r="EI143" s="35"/>
      <c r="EJ143" s="35"/>
      <c r="EK143" s="35"/>
      <c r="EL143" s="35"/>
      <c r="EM143" s="35"/>
      <c r="EN143" s="35"/>
      <c r="EO143" s="35"/>
      <c r="EP143" s="35"/>
      <c r="EQ143" s="35"/>
      <c r="ER143" s="35"/>
      <c r="ES143" s="35"/>
      <c r="ET143" s="35"/>
      <c r="EU143" s="35"/>
      <c r="EV143" s="35"/>
      <c r="EW143" s="35"/>
      <c r="EX143" s="35"/>
      <c r="EY143" s="35"/>
      <c r="EZ143" s="35"/>
      <c r="FA143" s="35"/>
      <c r="FB143" s="35"/>
      <c r="FC143" s="35"/>
      <c r="FD143" s="35"/>
      <c r="FE143" s="35"/>
      <c r="FF143" s="35"/>
      <c r="FG143" s="35"/>
      <c r="FH143" s="35"/>
      <c r="FI143" s="35"/>
      <c r="FJ143" s="35"/>
      <c r="FK143" s="35"/>
      <c r="FL143" s="35"/>
      <c r="FM143" s="35"/>
      <c r="FN143" s="35"/>
      <c r="FO143" s="35"/>
      <c r="FP143" s="35"/>
      <c r="FQ143" s="35"/>
      <c r="FR143" s="35"/>
      <c r="FS143" s="35"/>
      <c r="FT143" s="35"/>
      <c r="FU143" s="35"/>
      <c r="FV143" s="35"/>
      <c r="FW143" s="35"/>
      <c r="FX143" s="35"/>
      <c r="FY143" s="35"/>
      <c r="FZ143" s="35"/>
      <c r="GA143" s="35"/>
      <c r="GB143" s="35"/>
      <c r="GC143" s="35"/>
      <c r="GD143" s="35"/>
      <c r="GE143" s="35"/>
    </row>
    <row r="144" spans="4:187" x14ac:dyDescent="0.45">
      <c r="D144" s="10" t="s">
        <v>121</v>
      </c>
      <c r="H144" s="35">
        <f>G148</f>
        <v>0</v>
      </c>
      <c r="I144" s="35">
        <f t="shared" ref="I144:BT144" ca="1" si="201">H148</f>
        <v>1952.874743525733</v>
      </c>
      <c r="J144" s="35">
        <f t="shared" ca="1" si="201"/>
        <v>1952.874743525733</v>
      </c>
      <c r="K144" s="35">
        <f t="shared" ca="1" si="201"/>
        <v>1952.874743525733</v>
      </c>
      <c r="L144" s="35">
        <f t="shared" ca="1" si="201"/>
        <v>1952.874743525733</v>
      </c>
      <c r="M144" s="35">
        <f t="shared" ca="1" si="201"/>
        <v>1952.874743525733</v>
      </c>
      <c r="N144" s="35">
        <f t="shared" ca="1" si="201"/>
        <v>1952.874743525733</v>
      </c>
      <c r="O144" s="35">
        <f t="shared" ca="1" si="201"/>
        <v>1952.874743525733</v>
      </c>
      <c r="P144" s="35">
        <f t="shared" ca="1" si="201"/>
        <v>1952.874743525733</v>
      </c>
      <c r="Q144" s="35">
        <f t="shared" ca="1" si="201"/>
        <v>1952.874743525733</v>
      </c>
      <c r="R144" s="35">
        <f t="shared" ca="1" si="201"/>
        <v>1952.874743525733</v>
      </c>
      <c r="S144" s="35">
        <f t="shared" ca="1" si="201"/>
        <v>1944.1872316239292</v>
      </c>
      <c r="T144" s="35">
        <f t="shared" ca="1" si="201"/>
        <v>1917.3888848136262</v>
      </c>
      <c r="U144" s="35">
        <f t="shared" ca="1" si="201"/>
        <v>1892.2545794012358</v>
      </c>
      <c r="V144" s="35">
        <f t="shared" ca="1" si="201"/>
        <v>1859.3009940692466</v>
      </c>
      <c r="W144" s="35">
        <f t="shared" ca="1" si="201"/>
        <v>1826.1149165649936</v>
      </c>
      <c r="X144" s="35">
        <f t="shared" ca="1" si="201"/>
        <v>1788.0334825303262</v>
      </c>
      <c r="Y144" s="35">
        <f t="shared" ca="1" si="201"/>
        <v>1750.1194553946555</v>
      </c>
      <c r="Z144" s="35">
        <f t="shared" ca="1" si="201"/>
        <v>1707.7041571946168</v>
      </c>
      <c r="AA144" s="35">
        <f t="shared" ca="1" si="201"/>
        <v>1663.3681837477202</v>
      </c>
      <c r="AB144" s="35">
        <f t="shared" ca="1" si="201"/>
        <v>1619.675550948441</v>
      </c>
      <c r="AC144" s="35">
        <f t="shared" ca="1" si="201"/>
        <v>1619.675550948441</v>
      </c>
      <c r="AD144" s="35">
        <f t="shared" ca="1" si="201"/>
        <v>1586.6750189704776</v>
      </c>
      <c r="AE144" s="35">
        <f t="shared" ca="1" si="201"/>
        <v>1537.7208052134567</v>
      </c>
      <c r="AF144" s="35">
        <f t="shared" ca="1" si="201"/>
        <v>1487.3657195221592</v>
      </c>
      <c r="AG144" s="35">
        <f t="shared" ca="1" si="201"/>
        <v>1442.9141521621893</v>
      </c>
      <c r="AH144" s="35">
        <f t="shared" ca="1" si="201"/>
        <v>1390.15502005855</v>
      </c>
      <c r="AI144" s="35">
        <f t="shared" ca="1" si="201"/>
        <v>1338.6535168403284</v>
      </c>
      <c r="AJ144" s="35">
        <f t="shared" ca="1" si="201"/>
        <v>1283.7548496296738</v>
      </c>
      <c r="AK144" s="35">
        <f t="shared" ca="1" si="201"/>
        <v>1230.2321357691726</v>
      </c>
      <c r="AL144" s="35">
        <f t="shared" ca="1" si="201"/>
        <v>1173.45562616967</v>
      </c>
      <c r="AM144" s="35">
        <f t="shared" ca="1" si="201"/>
        <v>1115.8186838989895</v>
      </c>
      <c r="AN144" s="35">
        <f t="shared" ca="1" si="201"/>
        <v>1059.7077759708334</v>
      </c>
      <c r="AO144" s="35">
        <f t="shared" ca="1" si="201"/>
        <v>1059.7077759708334</v>
      </c>
      <c r="AP144" s="35">
        <f t="shared" ca="1" si="201"/>
        <v>1010.9620129964795</v>
      </c>
      <c r="AQ144" s="35">
        <f t="shared" ca="1" si="201"/>
        <v>951.2989029618027</v>
      </c>
      <c r="AR144" s="35">
        <f t="shared" ca="1" si="201"/>
        <v>890.9505991955948</v>
      </c>
      <c r="AS144" s="35">
        <f t="shared" ca="1" si="201"/>
        <v>836.86349612595268</v>
      </c>
      <c r="AT144" s="35">
        <f t="shared" ca="1" si="201"/>
        <v>775.28272321012071</v>
      </c>
      <c r="AU144" s="35">
        <f t="shared" ca="1" si="201"/>
        <v>715.41419212031713</v>
      </c>
      <c r="AV144" s="35">
        <f t="shared" ca="1" si="201"/>
        <v>652.70409103802479</v>
      </c>
      <c r="AW144" s="35">
        <f t="shared" ca="1" si="201"/>
        <v>591.72839912020493</v>
      </c>
      <c r="AX144" s="35">
        <f t="shared" ca="1" si="201"/>
        <v>527.96624642772633</v>
      </c>
      <c r="AY144" s="35">
        <f t="shared" ca="1" si="201"/>
        <v>463.69777578844082</v>
      </c>
      <c r="AZ144" s="35">
        <f t="shared" ca="1" si="201"/>
        <v>401.19954172652876</v>
      </c>
      <c r="BA144" s="35">
        <f t="shared" ca="1" si="201"/>
        <v>401.19954172652876</v>
      </c>
      <c r="BB144" s="35">
        <f t="shared" ca="1" si="201"/>
        <v>341.4238188304912</v>
      </c>
      <c r="BC144" s="35">
        <f t="shared" ca="1" si="201"/>
        <v>275.96498807185861</v>
      </c>
      <c r="BD144" s="35">
        <f t="shared" ca="1" si="201"/>
        <v>210.05275540184095</v>
      </c>
      <c r="BE144" s="35">
        <f t="shared" ca="1" si="201"/>
        <v>150.38622597402039</v>
      </c>
      <c r="BF144" s="35">
        <f t="shared" ca="1" si="201"/>
        <v>83.634907020914</v>
      </c>
      <c r="BG144" s="35">
        <f t="shared" ca="1" si="201"/>
        <v>18.688310971462101</v>
      </c>
      <c r="BH144" s="35">
        <f t="shared" ca="1" si="201"/>
        <v>0</v>
      </c>
      <c r="BI144" s="35">
        <f t="shared" ca="1" si="201"/>
        <v>0</v>
      </c>
      <c r="BJ144" s="35">
        <f t="shared" ca="1" si="201"/>
        <v>0</v>
      </c>
      <c r="BK144" s="35">
        <f t="shared" ca="1" si="201"/>
        <v>0</v>
      </c>
      <c r="BL144" s="35">
        <f t="shared" ca="1" si="201"/>
        <v>0</v>
      </c>
      <c r="BM144" s="35">
        <f t="shared" ca="1" si="201"/>
        <v>658.88408058670575</v>
      </c>
      <c r="BN144" s="35">
        <f t="shared" ca="1" si="201"/>
        <v>596.84915869603492</v>
      </c>
      <c r="BO144" s="35">
        <f t="shared" ca="1" si="201"/>
        <v>532.33068228863681</v>
      </c>
      <c r="BP144" s="35">
        <f t="shared" ca="1" si="201"/>
        <v>467.49056810416317</v>
      </c>
      <c r="BQ144" s="35">
        <f t="shared" ca="1" si="201"/>
        <v>405.99657152911175</v>
      </c>
      <c r="BR144" s="35">
        <f t="shared" ca="1" si="201"/>
        <v>339.94804392906934</v>
      </c>
      <c r="BS144" s="35">
        <f t="shared" ca="1" si="201"/>
        <v>275.78606715316317</v>
      </c>
      <c r="BT144" s="35">
        <f t="shared" ca="1" si="201"/>
        <v>209.22409430241476</v>
      </c>
      <c r="BU144" s="35">
        <f t="shared" ref="BU144:EF144" ca="1" si="202">BT148</f>
        <v>144.52440662923968</v>
      </c>
      <c r="BV144" s="35">
        <f t="shared" ca="1" si="202"/>
        <v>77.430389927428479</v>
      </c>
      <c r="BW144" s="35">
        <f t="shared" ca="1" si="202"/>
        <v>10.057720064132923</v>
      </c>
      <c r="BX144" s="35">
        <f t="shared" ca="1" si="202"/>
        <v>0</v>
      </c>
      <c r="BY144" s="35">
        <f t="shared" ca="1" si="202"/>
        <v>0</v>
      </c>
      <c r="BZ144" s="35">
        <f t="shared" ca="1" si="202"/>
        <v>0</v>
      </c>
      <c r="CA144" s="35">
        <f t="shared" ca="1" si="202"/>
        <v>0</v>
      </c>
      <c r="CB144" s="35">
        <f t="shared" ca="1" si="202"/>
        <v>0</v>
      </c>
      <c r="CC144" s="35">
        <f t="shared" ca="1" si="202"/>
        <v>0</v>
      </c>
      <c r="CD144" s="35">
        <f t="shared" ca="1" si="202"/>
        <v>0</v>
      </c>
      <c r="CE144" s="35">
        <f t="shared" ca="1" si="202"/>
        <v>0</v>
      </c>
      <c r="CF144" s="35">
        <f t="shared" ca="1" si="202"/>
        <v>0</v>
      </c>
      <c r="CG144" s="35">
        <f t="shared" ca="1" si="202"/>
        <v>0</v>
      </c>
      <c r="CH144" s="35">
        <f t="shared" ca="1" si="202"/>
        <v>0</v>
      </c>
      <c r="CI144" s="35">
        <f t="shared" ca="1" si="202"/>
        <v>0</v>
      </c>
      <c r="CJ144" s="35">
        <f t="shared" ca="1" si="202"/>
        <v>0</v>
      </c>
      <c r="CK144" s="35">
        <f t="shared" ca="1" si="202"/>
        <v>0</v>
      </c>
      <c r="CL144" s="35">
        <f t="shared" ca="1" si="202"/>
        <v>0</v>
      </c>
      <c r="CM144" s="35">
        <f t="shared" ca="1" si="202"/>
        <v>0</v>
      </c>
      <c r="CN144" s="35">
        <f t="shared" ca="1" si="202"/>
        <v>0</v>
      </c>
      <c r="CO144" s="35">
        <f t="shared" ca="1" si="202"/>
        <v>0</v>
      </c>
      <c r="CP144" s="35">
        <f t="shared" ca="1" si="202"/>
        <v>0</v>
      </c>
      <c r="CQ144" s="35">
        <f t="shared" ca="1" si="202"/>
        <v>0</v>
      </c>
      <c r="CR144" s="35">
        <f t="shared" ca="1" si="202"/>
        <v>0</v>
      </c>
      <c r="CS144" s="35">
        <f t="shared" ca="1" si="202"/>
        <v>0</v>
      </c>
      <c r="CT144" s="35">
        <f t="shared" ca="1" si="202"/>
        <v>0</v>
      </c>
      <c r="CU144" s="35">
        <f t="shared" ca="1" si="202"/>
        <v>0</v>
      </c>
      <c r="CV144" s="35">
        <f t="shared" ca="1" si="202"/>
        <v>0</v>
      </c>
      <c r="CW144" s="35">
        <f t="shared" ca="1" si="202"/>
        <v>0</v>
      </c>
      <c r="CX144" s="35">
        <f t="shared" ca="1" si="202"/>
        <v>0</v>
      </c>
      <c r="CY144" s="35">
        <f t="shared" ca="1" si="202"/>
        <v>0</v>
      </c>
      <c r="CZ144" s="35">
        <f t="shared" ca="1" si="202"/>
        <v>0</v>
      </c>
      <c r="DA144" s="35">
        <f t="shared" ca="1" si="202"/>
        <v>0</v>
      </c>
      <c r="DB144" s="35">
        <f t="shared" ca="1" si="202"/>
        <v>0</v>
      </c>
      <c r="DC144" s="35">
        <f t="shared" ca="1" si="202"/>
        <v>0</v>
      </c>
      <c r="DD144" s="35">
        <f t="shared" ca="1" si="202"/>
        <v>0</v>
      </c>
      <c r="DE144" s="35">
        <f t="shared" ca="1" si="202"/>
        <v>0</v>
      </c>
      <c r="DF144" s="35">
        <f t="shared" ca="1" si="202"/>
        <v>0</v>
      </c>
      <c r="DG144" s="35">
        <f t="shared" ca="1" si="202"/>
        <v>0</v>
      </c>
      <c r="DH144" s="35">
        <f t="shared" ca="1" si="202"/>
        <v>0</v>
      </c>
      <c r="DI144" s="35">
        <f t="shared" ca="1" si="202"/>
        <v>0</v>
      </c>
      <c r="DJ144" s="35">
        <f t="shared" ca="1" si="202"/>
        <v>0</v>
      </c>
      <c r="DK144" s="35">
        <f t="shared" ca="1" si="202"/>
        <v>0</v>
      </c>
      <c r="DL144" s="35">
        <f t="shared" ca="1" si="202"/>
        <v>0</v>
      </c>
      <c r="DM144" s="35">
        <f t="shared" ca="1" si="202"/>
        <v>0</v>
      </c>
      <c r="DN144" s="35">
        <f t="shared" ca="1" si="202"/>
        <v>0</v>
      </c>
      <c r="DO144" s="35">
        <f t="shared" ca="1" si="202"/>
        <v>0</v>
      </c>
      <c r="DP144" s="35">
        <f t="shared" ca="1" si="202"/>
        <v>0</v>
      </c>
      <c r="DQ144" s="35">
        <f t="shared" ca="1" si="202"/>
        <v>0</v>
      </c>
      <c r="DR144" s="35">
        <f t="shared" ca="1" si="202"/>
        <v>0</v>
      </c>
      <c r="DS144" s="35">
        <f t="shared" ca="1" si="202"/>
        <v>0</v>
      </c>
      <c r="DT144" s="35">
        <f t="shared" ca="1" si="202"/>
        <v>0</v>
      </c>
      <c r="DU144" s="35">
        <f t="shared" ca="1" si="202"/>
        <v>0</v>
      </c>
      <c r="DV144" s="35">
        <f t="shared" ca="1" si="202"/>
        <v>0</v>
      </c>
      <c r="DW144" s="35">
        <f t="shared" ca="1" si="202"/>
        <v>0</v>
      </c>
      <c r="DX144" s="35">
        <f t="shared" ca="1" si="202"/>
        <v>0</v>
      </c>
      <c r="DY144" s="35">
        <f t="shared" ca="1" si="202"/>
        <v>0</v>
      </c>
      <c r="DZ144" s="35">
        <f t="shared" ca="1" si="202"/>
        <v>0</v>
      </c>
      <c r="EA144" s="35">
        <f t="shared" ca="1" si="202"/>
        <v>0</v>
      </c>
      <c r="EB144" s="35">
        <f t="shared" ca="1" si="202"/>
        <v>0</v>
      </c>
      <c r="EC144" s="35">
        <f t="shared" ca="1" si="202"/>
        <v>0</v>
      </c>
      <c r="ED144" s="35">
        <f t="shared" ca="1" si="202"/>
        <v>0</v>
      </c>
      <c r="EE144" s="35">
        <f t="shared" ca="1" si="202"/>
        <v>0</v>
      </c>
      <c r="EF144" s="35">
        <f t="shared" ca="1" si="202"/>
        <v>0</v>
      </c>
      <c r="EG144" s="35">
        <f t="shared" ref="EG144:GE144" ca="1" si="203">EF148</f>
        <v>0</v>
      </c>
      <c r="EH144" s="35">
        <f t="shared" ca="1" si="203"/>
        <v>0</v>
      </c>
      <c r="EI144" s="35">
        <f t="shared" ca="1" si="203"/>
        <v>0</v>
      </c>
      <c r="EJ144" s="35">
        <f t="shared" ca="1" si="203"/>
        <v>0</v>
      </c>
      <c r="EK144" s="35">
        <f t="shared" ca="1" si="203"/>
        <v>0</v>
      </c>
      <c r="EL144" s="35">
        <f t="shared" ca="1" si="203"/>
        <v>0</v>
      </c>
      <c r="EM144" s="35">
        <f t="shared" ca="1" si="203"/>
        <v>0</v>
      </c>
      <c r="EN144" s="35">
        <f t="shared" ca="1" si="203"/>
        <v>0</v>
      </c>
      <c r="EO144" s="35">
        <f t="shared" ca="1" si="203"/>
        <v>0</v>
      </c>
      <c r="EP144" s="35">
        <f t="shared" ca="1" si="203"/>
        <v>0</v>
      </c>
      <c r="EQ144" s="35">
        <f t="shared" ca="1" si="203"/>
        <v>0</v>
      </c>
      <c r="ER144" s="35">
        <f t="shared" ca="1" si="203"/>
        <v>0</v>
      </c>
      <c r="ES144" s="35">
        <f t="shared" ca="1" si="203"/>
        <v>0</v>
      </c>
      <c r="ET144" s="35">
        <f t="shared" ca="1" si="203"/>
        <v>0</v>
      </c>
      <c r="EU144" s="35">
        <f t="shared" ca="1" si="203"/>
        <v>0</v>
      </c>
      <c r="EV144" s="35">
        <f t="shared" ca="1" si="203"/>
        <v>0</v>
      </c>
      <c r="EW144" s="35">
        <f t="shared" ca="1" si="203"/>
        <v>0</v>
      </c>
      <c r="EX144" s="35">
        <f t="shared" ca="1" si="203"/>
        <v>0</v>
      </c>
      <c r="EY144" s="35">
        <f t="shared" ca="1" si="203"/>
        <v>0</v>
      </c>
      <c r="EZ144" s="35">
        <f t="shared" ca="1" si="203"/>
        <v>0</v>
      </c>
      <c r="FA144" s="35">
        <f t="shared" ca="1" si="203"/>
        <v>0</v>
      </c>
      <c r="FB144" s="35">
        <f t="shared" ca="1" si="203"/>
        <v>0</v>
      </c>
      <c r="FC144" s="35">
        <f t="shared" ca="1" si="203"/>
        <v>0</v>
      </c>
      <c r="FD144" s="35">
        <f t="shared" ca="1" si="203"/>
        <v>0</v>
      </c>
      <c r="FE144" s="35">
        <f t="shared" ca="1" si="203"/>
        <v>0</v>
      </c>
      <c r="FF144" s="35">
        <f t="shared" ca="1" si="203"/>
        <v>0</v>
      </c>
      <c r="FG144" s="35">
        <f t="shared" ca="1" si="203"/>
        <v>0</v>
      </c>
      <c r="FH144" s="35">
        <f t="shared" ca="1" si="203"/>
        <v>0</v>
      </c>
      <c r="FI144" s="35">
        <f t="shared" ca="1" si="203"/>
        <v>0</v>
      </c>
      <c r="FJ144" s="35">
        <f t="shared" ca="1" si="203"/>
        <v>0</v>
      </c>
      <c r="FK144" s="35">
        <f t="shared" ca="1" si="203"/>
        <v>0</v>
      </c>
      <c r="FL144" s="35">
        <f t="shared" ca="1" si="203"/>
        <v>0</v>
      </c>
      <c r="FM144" s="35">
        <f t="shared" ca="1" si="203"/>
        <v>0</v>
      </c>
      <c r="FN144" s="35">
        <f t="shared" ca="1" si="203"/>
        <v>0</v>
      </c>
      <c r="FO144" s="35">
        <f t="shared" ca="1" si="203"/>
        <v>0</v>
      </c>
      <c r="FP144" s="35">
        <f t="shared" ca="1" si="203"/>
        <v>0</v>
      </c>
      <c r="FQ144" s="35">
        <f t="shared" ca="1" si="203"/>
        <v>0</v>
      </c>
      <c r="FR144" s="35">
        <f t="shared" ca="1" si="203"/>
        <v>0</v>
      </c>
      <c r="FS144" s="35">
        <f t="shared" ca="1" si="203"/>
        <v>0</v>
      </c>
      <c r="FT144" s="35">
        <f t="shared" ca="1" si="203"/>
        <v>0</v>
      </c>
      <c r="FU144" s="35">
        <f t="shared" ca="1" si="203"/>
        <v>0</v>
      </c>
      <c r="FV144" s="35">
        <f t="shared" ca="1" si="203"/>
        <v>0</v>
      </c>
      <c r="FW144" s="35">
        <f t="shared" ca="1" si="203"/>
        <v>0</v>
      </c>
      <c r="FX144" s="35">
        <f t="shared" ca="1" si="203"/>
        <v>0</v>
      </c>
      <c r="FY144" s="35">
        <f t="shared" ca="1" si="203"/>
        <v>0</v>
      </c>
      <c r="FZ144" s="35">
        <f t="shared" ca="1" si="203"/>
        <v>0</v>
      </c>
      <c r="GA144" s="35">
        <f t="shared" ca="1" si="203"/>
        <v>0</v>
      </c>
      <c r="GB144" s="35">
        <f t="shared" ca="1" si="203"/>
        <v>0</v>
      </c>
      <c r="GC144" s="35">
        <f t="shared" ca="1" si="203"/>
        <v>0</v>
      </c>
      <c r="GD144" s="35">
        <f t="shared" ca="1" si="203"/>
        <v>0</v>
      </c>
      <c r="GE144" s="35">
        <f t="shared" ca="1" si="203"/>
        <v>0</v>
      </c>
    </row>
    <row r="145" spans="4:187" x14ac:dyDescent="0.45">
      <c r="D145" s="10" t="s">
        <v>126</v>
      </c>
      <c r="H145" s="35">
        <f t="shared" ref="H145:AM145" ca="1" si="204">IF(AND(H95&lt;0, (H82+H95)&lt;0), -(H95+H82), 0)</f>
        <v>0</v>
      </c>
      <c r="I145" s="35">
        <f t="shared" ca="1" si="204"/>
        <v>0</v>
      </c>
      <c r="J145" s="35">
        <f t="shared" ca="1" si="204"/>
        <v>0</v>
      </c>
      <c r="K145" s="35">
        <f t="shared" ca="1" si="204"/>
        <v>0</v>
      </c>
      <c r="L145" s="35">
        <f t="shared" ca="1" si="204"/>
        <v>0</v>
      </c>
      <c r="M145" s="35">
        <f t="shared" ca="1" si="204"/>
        <v>0</v>
      </c>
      <c r="N145" s="35">
        <f t="shared" ca="1" si="204"/>
        <v>0</v>
      </c>
      <c r="O145" s="35">
        <f t="shared" ca="1" si="204"/>
        <v>0</v>
      </c>
      <c r="P145" s="35">
        <f t="shared" ca="1" si="204"/>
        <v>0</v>
      </c>
      <c r="Q145" s="35">
        <f t="shared" ca="1" si="204"/>
        <v>0</v>
      </c>
      <c r="R145" s="35">
        <f t="shared" ca="1" si="204"/>
        <v>0</v>
      </c>
      <c r="S145" s="35">
        <f t="shared" ca="1" si="204"/>
        <v>0</v>
      </c>
      <c r="T145" s="35">
        <f t="shared" ca="1" si="204"/>
        <v>0</v>
      </c>
      <c r="U145" s="35">
        <f t="shared" ca="1" si="204"/>
        <v>0</v>
      </c>
      <c r="V145" s="35">
        <f t="shared" ca="1" si="204"/>
        <v>0</v>
      </c>
      <c r="W145" s="35">
        <f t="shared" ca="1" si="204"/>
        <v>0</v>
      </c>
      <c r="X145" s="35">
        <f t="shared" ca="1" si="204"/>
        <v>0</v>
      </c>
      <c r="Y145" s="35">
        <f t="shared" ca="1" si="204"/>
        <v>0</v>
      </c>
      <c r="Z145" s="35">
        <f t="shared" ca="1" si="204"/>
        <v>0</v>
      </c>
      <c r="AA145" s="35">
        <f t="shared" ca="1" si="204"/>
        <v>0</v>
      </c>
      <c r="AB145" s="35">
        <f t="shared" ca="1" si="204"/>
        <v>0</v>
      </c>
      <c r="AC145" s="35">
        <f t="shared" ca="1" si="204"/>
        <v>0</v>
      </c>
      <c r="AD145" s="35">
        <f t="shared" ca="1" si="204"/>
        <v>0</v>
      </c>
      <c r="AE145" s="35">
        <f t="shared" ca="1" si="204"/>
        <v>0</v>
      </c>
      <c r="AF145" s="35">
        <f t="shared" ca="1" si="204"/>
        <v>0</v>
      </c>
      <c r="AG145" s="35">
        <f t="shared" ca="1" si="204"/>
        <v>0</v>
      </c>
      <c r="AH145" s="35">
        <f t="shared" ca="1" si="204"/>
        <v>0</v>
      </c>
      <c r="AI145" s="35">
        <f t="shared" ca="1" si="204"/>
        <v>0</v>
      </c>
      <c r="AJ145" s="35">
        <f t="shared" ca="1" si="204"/>
        <v>0</v>
      </c>
      <c r="AK145" s="35">
        <f t="shared" ca="1" si="204"/>
        <v>0</v>
      </c>
      <c r="AL145" s="35">
        <f t="shared" ca="1" si="204"/>
        <v>0</v>
      </c>
      <c r="AM145" s="35">
        <f t="shared" ca="1" si="204"/>
        <v>0</v>
      </c>
      <c r="AN145" s="35">
        <f t="shared" ref="AN145:BS145" ca="1" si="205">IF(AND(AN95&lt;0, (AN82+AN95)&lt;0), -(AN95+AN82), 0)</f>
        <v>0</v>
      </c>
      <c r="AO145" s="35">
        <f t="shared" ca="1" si="205"/>
        <v>0</v>
      </c>
      <c r="AP145" s="35">
        <f t="shared" ca="1" si="205"/>
        <v>0</v>
      </c>
      <c r="AQ145" s="35">
        <f t="shared" ca="1" si="205"/>
        <v>0</v>
      </c>
      <c r="AR145" s="35">
        <f t="shared" ca="1" si="205"/>
        <v>0</v>
      </c>
      <c r="AS145" s="35">
        <f t="shared" ca="1" si="205"/>
        <v>0</v>
      </c>
      <c r="AT145" s="35">
        <f t="shared" ca="1" si="205"/>
        <v>0</v>
      </c>
      <c r="AU145" s="35">
        <f t="shared" ca="1" si="205"/>
        <v>0</v>
      </c>
      <c r="AV145" s="35">
        <f t="shared" ca="1" si="205"/>
        <v>0</v>
      </c>
      <c r="AW145" s="35">
        <f t="shared" ca="1" si="205"/>
        <v>0</v>
      </c>
      <c r="AX145" s="35">
        <f t="shared" ca="1" si="205"/>
        <v>0</v>
      </c>
      <c r="AY145" s="35">
        <f t="shared" ca="1" si="205"/>
        <v>0</v>
      </c>
      <c r="AZ145" s="35">
        <f t="shared" ca="1" si="205"/>
        <v>0</v>
      </c>
      <c r="BA145" s="35">
        <f t="shared" ca="1" si="205"/>
        <v>0</v>
      </c>
      <c r="BB145" s="35">
        <f t="shared" ca="1" si="205"/>
        <v>0</v>
      </c>
      <c r="BC145" s="35">
        <f t="shared" ca="1" si="205"/>
        <v>0</v>
      </c>
      <c r="BD145" s="35">
        <f t="shared" ca="1" si="205"/>
        <v>0</v>
      </c>
      <c r="BE145" s="35">
        <f t="shared" ca="1" si="205"/>
        <v>0</v>
      </c>
      <c r="BF145" s="35">
        <f t="shared" ca="1" si="205"/>
        <v>0</v>
      </c>
      <c r="BG145" s="35">
        <f t="shared" ca="1" si="205"/>
        <v>0</v>
      </c>
      <c r="BH145" s="35">
        <f t="shared" ca="1" si="205"/>
        <v>0</v>
      </c>
      <c r="BI145" s="35">
        <f t="shared" ca="1" si="205"/>
        <v>0</v>
      </c>
      <c r="BJ145" s="35">
        <f t="shared" ca="1" si="205"/>
        <v>0</v>
      </c>
      <c r="BK145" s="35">
        <f t="shared" ca="1" si="205"/>
        <v>0</v>
      </c>
      <c r="BL145" s="35">
        <f t="shared" ca="1" si="205"/>
        <v>658.88408058670575</v>
      </c>
      <c r="BM145" s="35">
        <f t="shared" ca="1" si="205"/>
        <v>0</v>
      </c>
      <c r="BN145" s="35">
        <f t="shared" ca="1" si="205"/>
        <v>0</v>
      </c>
      <c r="BO145" s="35">
        <f t="shared" ca="1" si="205"/>
        <v>0</v>
      </c>
      <c r="BP145" s="35">
        <f t="shared" ca="1" si="205"/>
        <v>0</v>
      </c>
      <c r="BQ145" s="35">
        <f t="shared" ca="1" si="205"/>
        <v>0</v>
      </c>
      <c r="BR145" s="35">
        <f t="shared" ca="1" si="205"/>
        <v>0</v>
      </c>
      <c r="BS145" s="35">
        <f t="shared" ca="1" si="205"/>
        <v>0</v>
      </c>
      <c r="BT145" s="35">
        <f t="shared" ref="BT145:CY145" ca="1" si="206">IF(AND(BT95&lt;0, (BT82+BT95)&lt;0), -(BT95+BT82), 0)</f>
        <v>0</v>
      </c>
      <c r="BU145" s="35">
        <f t="shared" ca="1" si="206"/>
        <v>0</v>
      </c>
      <c r="BV145" s="35">
        <f t="shared" ca="1" si="206"/>
        <v>0</v>
      </c>
      <c r="BW145" s="35">
        <f t="shared" ca="1" si="206"/>
        <v>0</v>
      </c>
      <c r="BX145" s="35">
        <f t="shared" ca="1" si="206"/>
        <v>0</v>
      </c>
      <c r="BY145" s="35">
        <f t="shared" ca="1" si="206"/>
        <v>0</v>
      </c>
      <c r="BZ145" s="35">
        <f t="shared" ca="1" si="206"/>
        <v>0</v>
      </c>
      <c r="CA145" s="35">
        <f t="shared" ca="1" si="206"/>
        <v>0</v>
      </c>
      <c r="CB145" s="35">
        <f t="shared" ca="1" si="206"/>
        <v>0</v>
      </c>
      <c r="CC145" s="35">
        <f t="shared" ca="1" si="206"/>
        <v>0</v>
      </c>
      <c r="CD145" s="35">
        <f t="shared" ca="1" si="206"/>
        <v>0</v>
      </c>
      <c r="CE145" s="35">
        <f t="shared" ca="1" si="206"/>
        <v>0</v>
      </c>
      <c r="CF145" s="35">
        <f t="shared" ca="1" si="206"/>
        <v>0</v>
      </c>
      <c r="CG145" s="35">
        <f t="shared" ca="1" si="206"/>
        <v>0</v>
      </c>
      <c r="CH145" s="35">
        <f t="shared" ca="1" si="206"/>
        <v>0</v>
      </c>
      <c r="CI145" s="35">
        <f t="shared" ca="1" si="206"/>
        <v>0</v>
      </c>
      <c r="CJ145" s="35">
        <f t="shared" ca="1" si="206"/>
        <v>0</v>
      </c>
      <c r="CK145" s="35">
        <f t="shared" ca="1" si="206"/>
        <v>0</v>
      </c>
      <c r="CL145" s="35">
        <f t="shared" ca="1" si="206"/>
        <v>0</v>
      </c>
      <c r="CM145" s="35">
        <f t="shared" ca="1" si="206"/>
        <v>0</v>
      </c>
      <c r="CN145" s="35">
        <f t="shared" ca="1" si="206"/>
        <v>0</v>
      </c>
      <c r="CO145" s="35">
        <f t="shared" ca="1" si="206"/>
        <v>0</v>
      </c>
      <c r="CP145" s="35">
        <f t="shared" ca="1" si="206"/>
        <v>0</v>
      </c>
      <c r="CQ145" s="35">
        <f t="shared" ca="1" si="206"/>
        <v>0</v>
      </c>
      <c r="CR145" s="35">
        <f t="shared" ca="1" si="206"/>
        <v>0</v>
      </c>
      <c r="CS145" s="35">
        <f t="shared" ca="1" si="206"/>
        <v>0</v>
      </c>
      <c r="CT145" s="35">
        <f t="shared" ca="1" si="206"/>
        <v>0</v>
      </c>
      <c r="CU145" s="35">
        <f t="shared" ca="1" si="206"/>
        <v>0</v>
      </c>
      <c r="CV145" s="35">
        <f t="shared" ca="1" si="206"/>
        <v>0</v>
      </c>
      <c r="CW145" s="35">
        <f t="shared" ca="1" si="206"/>
        <v>0</v>
      </c>
      <c r="CX145" s="35">
        <f t="shared" ca="1" si="206"/>
        <v>0</v>
      </c>
      <c r="CY145" s="35">
        <f t="shared" ca="1" si="206"/>
        <v>0</v>
      </c>
      <c r="CZ145" s="35">
        <f t="shared" ref="CZ145:EE145" ca="1" si="207">IF(AND(CZ95&lt;0, (CZ82+CZ95)&lt;0), -(CZ95+CZ82), 0)</f>
        <v>0</v>
      </c>
      <c r="DA145" s="35">
        <f t="shared" ca="1" si="207"/>
        <v>0</v>
      </c>
      <c r="DB145" s="35">
        <f t="shared" ca="1" si="207"/>
        <v>0</v>
      </c>
      <c r="DC145" s="35">
        <f t="shared" ca="1" si="207"/>
        <v>0</v>
      </c>
      <c r="DD145" s="35">
        <f t="shared" ca="1" si="207"/>
        <v>0</v>
      </c>
      <c r="DE145" s="35">
        <f t="shared" ca="1" si="207"/>
        <v>0</v>
      </c>
      <c r="DF145" s="35">
        <f t="shared" ca="1" si="207"/>
        <v>0</v>
      </c>
      <c r="DG145" s="35">
        <f t="shared" ca="1" si="207"/>
        <v>0</v>
      </c>
      <c r="DH145" s="35">
        <f t="shared" ca="1" si="207"/>
        <v>0</v>
      </c>
      <c r="DI145" s="35">
        <f t="shared" ca="1" si="207"/>
        <v>0</v>
      </c>
      <c r="DJ145" s="35">
        <f t="shared" ca="1" si="207"/>
        <v>0</v>
      </c>
      <c r="DK145" s="35">
        <f t="shared" ca="1" si="207"/>
        <v>0</v>
      </c>
      <c r="DL145" s="35">
        <f t="shared" ca="1" si="207"/>
        <v>0</v>
      </c>
      <c r="DM145" s="35">
        <f t="shared" ca="1" si="207"/>
        <v>0</v>
      </c>
      <c r="DN145" s="35">
        <f t="shared" ca="1" si="207"/>
        <v>0</v>
      </c>
      <c r="DO145" s="35">
        <f t="shared" ca="1" si="207"/>
        <v>0</v>
      </c>
      <c r="DP145" s="35">
        <f t="shared" ca="1" si="207"/>
        <v>0</v>
      </c>
      <c r="DQ145" s="35">
        <f t="shared" ca="1" si="207"/>
        <v>0</v>
      </c>
      <c r="DR145" s="35">
        <f t="shared" ca="1" si="207"/>
        <v>0</v>
      </c>
      <c r="DS145" s="35">
        <f t="shared" ca="1" si="207"/>
        <v>0</v>
      </c>
      <c r="DT145" s="35">
        <f t="shared" ca="1" si="207"/>
        <v>0</v>
      </c>
      <c r="DU145" s="35">
        <f t="shared" ca="1" si="207"/>
        <v>0</v>
      </c>
      <c r="DV145" s="35">
        <f t="shared" ca="1" si="207"/>
        <v>0</v>
      </c>
      <c r="DW145" s="35">
        <f t="shared" ca="1" si="207"/>
        <v>0</v>
      </c>
      <c r="DX145" s="35">
        <f t="shared" ca="1" si="207"/>
        <v>0</v>
      </c>
      <c r="DY145" s="35">
        <f t="shared" ca="1" si="207"/>
        <v>0</v>
      </c>
      <c r="DZ145" s="35">
        <f t="shared" ca="1" si="207"/>
        <v>0</v>
      </c>
      <c r="EA145" s="35">
        <f t="shared" ca="1" si="207"/>
        <v>0</v>
      </c>
      <c r="EB145" s="35">
        <f t="shared" ca="1" si="207"/>
        <v>0</v>
      </c>
      <c r="EC145" s="35">
        <f t="shared" ca="1" si="207"/>
        <v>0</v>
      </c>
      <c r="ED145" s="35">
        <f t="shared" ca="1" si="207"/>
        <v>0</v>
      </c>
      <c r="EE145" s="35">
        <f t="shared" ca="1" si="207"/>
        <v>0</v>
      </c>
      <c r="EF145" s="35">
        <f t="shared" ref="EF145:FK145" ca="1" si="208">IF(AND(EF95&lt;0, (EF82+EF95)&lt;0), -(EF95+EF82), 0)</f>
        <v>0</v>
      </c>
      <c r="EG145" s="35">
        <f t="shared" ca="1" si="208"/>
        <v>0</v>
      </c>
      <c r="EH145" s="35">
        <f t="shared" ca="1" si="208"/>
        <v>0</v>
      </c>
      <c r="EI145" s="35">
        <f t="shared" ca="1" si="208"/>
        <v>0</v>
      </c>
      <c r="EJ145" s="35">
        <f t="shared" ca="1" si="208"/>
        <v>0</v>
      </c>
      <c r="EK145" s="35">
        <f t="shared" ca="1" si="208"/>
        <v>0</v>
      </c>
      <c r="EL145" s="35">
        <f t="shared" ca="1" si="208"/>
        <v>0</v>
      </c>
      <c r="EM145" s="35">
        <f t="shared" ca="1" si="208"/>
        <v>0</v>
      </c>
      <c r="EN145" s="35">
        <f t="shared" ca="1" si="208"/>
        <v>0</v>
      </c>
      <c r="EO145" s="35">
        <f t="shared" ca="1" si="208"/>
        <v>0</v>
      </c>
      <c r="EP145" s="35">
        <f t="shared" ca="1" si="208"/>
        <v>0</v>
      </c>
      <c r="EQ145" s="35">
        <f t="shared" ca="1" si="208"/>
        <v>0</v>
      </c>
      <c r="ER145" s="35">
        <f t="shared" ca="1" si="208"/>
        <v>0</v>
      </c>
      <c r="ES145" s="35">
        <f t="shared" ca="1" si="208"/>
        <v>0</v>
      </c>
      <c r="ET145" s="35">
        <f t="shared" ca="1" si="208"/>
        <v>0</v>
      </c>
      <c r="EU145" s="35">
        <f t="shared" ca="1" si="208"/>
        <v>0</v>
      </c>
      <c r="EV145" s="35">
        <f t="shared" ca="1" si="208"/>
        <v>0</v>
      </c>
      <c r="EW145" s="35">
        <f t="shared" ca="1" si="208"/>
        <v>0</v>
      </c>
      <c r="EX145" s="35">
        <f t="shared" ca="1" si="208"/>
        <v>0</v>
      </c>
      <c r="EY145" s="35">
        <f t="shared" ca="1" si="208"/>
        <v>0</v>
      </c>
      <c r="EZ145" s="35">
        <f t="shared" ca="1" si="208"/>
        <v>0</v>
      </c>
      <c r="FA145" s="35">
        <f t="shared" ca="1" si="208"/>
        <v>0</v>
      </c>
      <c r="FB145" s="35">
        <f t="shared" ca="1" si="208"/>
        <v>0</v>
      </c>
      <c r="FC145" s="35">
        <f t="shared" ca="1" si="208"/>
        <v>0</v>
      </c>
      <c r="FD145" s="35">
        <f t="shared" ca="1" si="208"/>
        <v>0</v>
      </c>
      <c r="FE145" s="35">
        <f t="shared" ca="1" si="208"/>
        <v>0</v>
      </c>
      <c r="FF145" s="35">
        <f t="shared" ca="1" si="208"/>
        <v>0</v>
      </c>
      <c r="FG145" s="35">
        <f t="shared" ca="1" si="208"/>
        <v>0</v>
      </c>
      <c r="FH145" s="35">
        <f t="shared" ca="1" si="208"/>
        <v>0</v>
      </c>
      <c r="FI145" s="35">
        <f t="shared" ca="1" si="208"/>
        <v>0</v>
      </c>
      <c r="FJ145" s="35">
        <f t="shared" ca="1" si="208"/>
        <v>0</v>
      </c>
      <c r="FK145" s="35">
        <f t="shared" ca="1" si="208"/>
        <v>0</v>
      </c>
      <c r="FL145" s="35">
        <f t="shared" ref="FL145:GE145" ca="1" si="209">IF(AND(FL95&lt;0, (FL82+FL95)&lt;0), -(FL95+FL82), 0)</f>
        <v>0</v>
      </c>
      <c r="FM145" s="35">
        <f t="shared" ca="1" si="209"/>
        <v>0</v>
      </c>
      <c r="FN145" s="35">
        <f t="shared" ca="1" si="209"/>
        <v>0</v>
      </c>
      <c r="FO145" s="35">
        <f t="shared" ca="1" si="209"/>
        <v>0</v>
      </c>
      <c r="FP145" s="35">
        <f t="shared" ca="1" si="209"/>
        <v>0</v>
      </c>
      <c r="FQ145" s="35">
        <f t="shared" ca="1" si="209"/>
        <v>0</v>
      </c>
      <c r="FR145" s="35">
        <f t="shared" ca="1" si="209"/>
        <v>0</v>
      </c>
      <c r="FS145" s="35">
        <f t="shared" ca="1" si="209"/>
        <v>0</v>
      </c>
      <c r="FT145" s="35">
        <f t="shared" ca="1" si="209"/>
        <v>0</v>
      </c>
      <c r="FU145" s="35">
        <f t="shared" ca="1" si="209"/>
        <v>0</v>
      </c>
      <c r="FV145" s="35">
        <f t="shared" ca="1" si="209"/>
        <v>0</v>
      </c>
      <c r="FW145" s="35">
        <f t="shared" ca="1" si="209"/>
        <v>0</v>
      </c>
      <c r="FX145" s="35">
        <f t="shared" ca="1" si="209"/>
        <v>0</v>
      </c>
      <c r="FY145" s="35">
        <f t="shared" ca="1" si="209"/>
        <v>0</v>
      </c>
      <c r="FZ145" s="35">
        <f t="shared" ca="1" si="209"/>
        <v>0</v>
      </c>
      <c r="GA145" s="35">
        <f t="shared" ca="1" si="209"/>
        <v>0</v>
      </c>
      <c r="GB145" s="35">
        <f t="shared" ca="1" si="209"/>
        <v>0</v>
      </c>
      <c r="GC145" s="35">
        <f t="shared" ca="1" si="209"/>
        <v>0</v>
      </c>
      <c r="GD145" s="35">
        <f t="shared" ca="1" si="209"/>
        <v>0</v>
      </c>
      <c r="GE145" s="35">
        <f t="shared" ca="1" si="209"/>
        <v>0</v>
      </c>
    </row>
    <row r="146" spans="4:187" x14ac:dyDescent="0.45">
      <c r="D146" s="10" t="s">
        <v>127</v>
      </c>
      <c r="H146" s="35">
        <f ca="1">IF(H$2 = EOMONTH(Assumptions!$P$23, 0), Assumptions!$P$25*Assumptions!$G$9, 0)</f>
        <v>2000</v>
      </c>
      <c r="I146" s="35">
        <f ca="1">IF(I$2 = EOMONTH(Assumptions!$P$23, 0), Assumptions!$P$25*Assumptions!$G$9, 0)</f>
        <v>0</v>
      </c>
      <c r="J146" s="35">
        <f ca="1">IF(J$2 = EOMONTH(Assumptions!$P$23, 0), Assumptions!$P$25*Assumptions!$G$9, 0)</f>
        <v>0</v>
      </c>
      <c r="K146" s="35">
        <f ca="1">IF(K$2 = EOMONTH(Assumptions!$P$23, 0), Assumptions!$P$25*Assumptions!$G$9, 0)</f>
        <v>0</v>
      </c>
      <c r="L146" s="35">
        <f ca="1">IF(L$2 = EOMONTH(Assumptions!$P$23, 0), Assumptions!$P$25*Assumptions!$G$9, 0)</f>
        <v>0</v>
      </c>
      <c r="M146" s="35">
        <f ca="1">IF(M$2 = EOMONTH(Assumptions!$P$23, 0), Assumptions!$P$25*Assumptions!$G$9, 0)</f>
        <v>0</v>
      </c>
      <c r="N146" s="35">
        <f ca="1">IF(N$2 = EOMONTH(Assumptions!$P$23, 0), Assumptions!$P$25*Assumptions!$G$9, 0)</f>
        <v>0</v>
      </c>
      <c r="O146" s="35">
        <f ca="1">IF(O$2 = EOMONTH(Assumptions!$P$23, 0), Assumptions!$P$25*Assumptions!$G$9, 0)</f>
        <v>0</v>
      </c>
      <c r="P146" s="35">
        <f ca="1">IF(P$2 = EOMONTH(Assumptions!$P$23, 0), Assumptions!$P$25*Assumptions!$G$9, 0)</f>
        <v>0</v>
      </c>
      <c r="Q146" s="35">
        <f ca="1">IF(Q$2 = EOMONTH(Assumptions!$P$23, 0), Assumptions!$P$25*Assumptions!$G$9, 0)</f>
        <v>0</v>
      </c>
      <c r="R146" s="35">
        <f ca="1">IF(R$2 = EOMONTH(Assumptions!$P$23, 0), Assumptions!$P$25*Assumptions!$G$9, 0)</f>
        <v>0</v>
      </c>
      <c r="S146" s="35">
        <f ca="1">IF(S$2 = EOMONTH(Assumptions!$P$23, 0), Assumptions!$P$25*Assumptions!$G$9, 0)</f>
        <v>0</v>
      </c>
      <c r="T146" s="35">
        <f ca="1">IF(T$2 = EOMONTH(Assumptions!$P$23, 0), Assumptions!$P$25*Assumptions!$G$9, 0)</f>
        <v>0</v>
      </c>
      <c r="U146" s="35">
        <f ca="1">IF(U$2 = EOMONTH(Assumptions!$P$23, 0), Assumptions!$P$25*Assumptions!$G$9, 0)</f>
        <v>0</v>
      </c>
      <c r="V146" s="35">
        <f ca="1">IF(V$2 = EOMONTH(Assumptions!$P$23, 0), Assumptions!$P$25*Assumptions!$G$9, 0)</f>
        <v>0</v>
      </c>
      <c r="W146" s="35">
        <f ca="1">IF(W$2 = EOMONTH(Assumptions!$P$23, 0), Assumptions!$P$25*Assumptions!$G$9, 0)</f>
        <v>0</v>
      </c>
      <c r="X146" s="35">
        <f ca="1">IF(X$2 = EOMONTH(Assumptions!$P$23, 0), Assumptions!$P$25*Assumptions!$G$9, 0)</f>
        <v>0</v>
      </c>
      <c r="Y146" s="35">
        <f ca="1">IF(Y$2 = EOMONTH(Assumptions!$P$23, 0), Assumptions!$P$25*Assumptions!$G$9, 0)</f>
        <v>0</v>
      </c>
      <c r="Z146" s="35">
        <f ca="1">IF(Z$2 = EOMONTH(Assumptions!$P$23, 0), Assumptions!$P$25*Assumptions!$G$9, 0)</f>
        <v>0</v>
      </c>
      <c r="AA146" s="35">
        <f ca="1">IF(AA$2 = EOMONTH(Assumptions!$P$23, 0), Assumptions!$P$25*Assumptions!$G$9, 0)</f>
        <v>0</v>
      </c>
      <c r="AB146" s="35">
        <f ca="1">IF(AB$2 = EOMONTH(Assumptions!$P$23, 0), Assumptions!$P$25*Assumptions!$G$9, 0)</f>
        <v>0</v>
      </c>
      <c r="AC146" s="35">
        <f ca="1">IF(AC$2 = EOMONTH(Assumptions!$P$23, 0), Assumptions!$P$25*Assumptions!$G$9, 0)</f>
        <v>0</v>
      </c>
      <c r="AD146" s="35">
        <f ca="1">IF(AD$2 = EOMONTH(Assumptions!$P$23, 0), Assumptions!$P$25*Assumptions!$G$9, 0)</f>
        <v>0</v>
      </c>
      <c r="AE146" s="35">
        <f ca="1">IF(AE$2 = EOMONTH(Assumptions!$P$23, 0), Assumptions!$P$25*Assumptions!$G$9, 0)</f>
        <v>0</v>
      </c>
      <c r="AF146" s="35">
        <f ca="1">IF(AF$2 = EOMONTH(Assumptions!$P$23, 0), Assumptions!$P$25*Assumptions!$G$9, 0)</f>
        <v>0</v>
      </c>
      <c r="AG146" s="35">
        <f ca="1">IF(AG$2 = EOMONTH(Assumptions!$P$23, 0), Assumptions!$P$25*Assumptions!$G$9, 0)</f>
        <v>0</v>
      </c>
      <c r="AH146" s="35">
        <f ca="1">IF(AH$2 = EOMONTH(Assumptions!$P$23, 0), Assumptions!$P$25*Assumptions!$G$9, 0)</f>
        <v>0</v>
      </c>
      <c r="AI146" s="35">
        <f ca="1">IF(AI$2 = EOMONTH(Assumptions!$P$23, 0), Assumptions!$P$25*Assumptions!$G$9, 0)</f>
        <v>0</v>
      </c>
      <c r="AJ146" s="35">
        <f ca="1">IF(AJ$2 = EOMONTH(Assumptions!$P$23, 0), Assumptions!$P$25*Assumptions!$G$9, 0)</f>
        <v>0</v>
      </c>
      <c r="AK146" s="35">
        <f ca="1">IF(AK$2 = EOMONTH(Assumptions!$P$23, 0), Assumptions!$P$25*Assumptions!$G$9, 0)</f>
        <v>0</v>
      </c>
      <c r="AL146" s="35">
        <f ca="1">IF(AL$2 = EOMONTH(Assumptions!$P$23, 0), Assumptions!$P$25*Assumptions!$G$9, 0)</f>
        <v>0</v>
      </c>
      <c r="AM146" s="35">
        <f ca="1">IF(AM$2 = EOMONTH(Assumptions!$P$23, 0), Assumptions!$P$25*Assumptions!$G$9, 0)</f>
        <v>0</v>
      </c>
      <c r="AN146" s="35">
        <f ca="1">IF(AN$2 = EOMONTH(Assumptions!$P$23, 0), Assumptions!$P$25*Assumptions!$G$9, 0)</f>
        <v>0</v>
      </c>
      <c r="AO146" s="35">
        <f ca="1">IF(AO$2 = EOMONTH(Assumptions!$P$23, 0), Assumptions!$P$25*Assumptions!$G$9, 0)</f>
        <v>0</v>
      </c>
      <c r="AP146" s="35">
        <f ca="1">IF(AP$2 = EOMONTH(Assumptions!$P$23, 0), Assumptions!$P$25*Assumptions!$G$9, 0)</f>
        <v>0</v>
      </c>
      <c r="AQ146" s="35">
        <f ca="1">IF(AQ$2 = EOMONTH(Assumptions!$P$23, 0), Assumptions!$P$25*Assumptions!$G$9, 0)</f>
        <v>0</v>
      </c>
      <c r="AR146" s="35">
        <f ca="1">IF(AR$2 = EOMONTH(Assumptions!$P$23, 0), Assumptions!$P$25*Assumptions!$G$9, 0)</f>
        <v>0</v>
      </c>
      <c r="AS146" s="35">
        <f ca="1">IF(AS$2 = EOMONTH(Assumptions!$P$23, 0), Assumptions!$P$25*Assumptions!$G$9, 0)</f>
        <v>0</v>
      </c>
      <c r="AT146" s="35">
        <f ca="1">IF(AT$2 = EOMONTH(Assumptions!$P$23, 0), Assumptions!$P$25*Assumptions!$G$9, 0)</f>
        <v>0</v>
      </c>
      <c r="AU146" s="35">
        <f ca="1">IF(AU$2 = EOMONTH(Assumptions!$P$23, 0), Assumptions!$P$25*Assumptions!$G$9, 0)</f>
        <v>0</v>
      </c>
      <c r="AV146" s="35">
        <f ca="1">IF(AV$2 = EOMONTH(Assumptions!$P$23, 0), Assumptions!$P$25*Assumptions!$G$9, 0)</f>
        <v>0</v>
      </c>
      <c r="AW146" s="35">
        <f ca="1">IF(AW$2 = EOMONTH(Assumptions!$P$23, 0), Assumptions!$P$25*Assumptions!$G$9, 0)</f>
        <v>0</v>
      </c>
      <c r="AX146" s="35">
        <f ca="1">IF(AX$2 = EOMONTH(Assumptions!$P$23, 0), Assumptions!$P$25*Assumptions!$G$9, 0)</f>
        <v>0</v>
      </c>
      <c r="AY146" s="35">
        <f ca="1">IF(AY$2 = EOMONTH(Assumptions!$P$23, 0), Assumptions!$P$25*Assumptions!$G$9, 0)</f>
        <v>0</v>
      </c>
      <c r="AZ146" s="35">
        <f ca="1">IF(AZ$2 = EOMONTH(Assumptions!$P$23, 0), Assumptions!$P$25*Assumptions!$G$9, 0)</f>
        <v>0</v>
      </c>
      <c r="BA146" s="35">
        <f ca="1">IF(BA$2 = EOMONTH(Assumptions!$P$23, 0), Assumptions!$P$25*Assumptions!$G$9, 0)</f>
        <v>0</v>
      </c>
      <c r="BB146" s="35">
        <f ca="1">IF(BB$2 = EOMONTH(Assumptions!$P$23, 0), Assumptions!$P$25*Assumptions!$G$9, 0)</f>
        <v>0</v>
      </c>
      <c r="BC146" s="35">
        <f ca="1">IF(BC$2 = EOMONTH(Assumptions!$P$23, 0), Assumptions!$P$25*Assumptions!$G$9, 0)</f>
        <v>0</v>
      </c>
      <c r="BD146" s="35">
        <f ca="1">IF(BD$2 = EOMONTH(Assumptions!$P$23, 0), Assumptions!$P$25*Assumptions!$G$9, 0)</f>
        <v>0</v>
      </c>
      <c r="BE146" s="35">
        <f ca="1">IF(BE$2 = EOMONTH(Assumptions!$P$23, 0), Assumptions!$P$25*Assumptions!$G$9, 0)</f>
        <v>0</v>
      </c>
      <c r="BF146" s="35">
        <f ca="1">IF(BF$2 = EOMONTH(Assumptions!$P$23, 0), Assumptions!$P$25*Assumptions!$G$9, 0)</f>
        <v>0</v>
      </c>
      <c r="BG146" s="35">
        <f ca="1">IF(BG$2 = EOMONTH(Assumptions!$P$23, 0), Assumptions!$P$25*Assumptions!$G$9, 0)</f>
        <v>0</v>
      </c>
      <c r="BH146" s="35">
        <f ca="1">IF(BH$2 = EOMONTH(Assumptions!$P$23, 0), Assumptions!$P$25*Assumptions!$G$9, 0)</f>
        <v>0</v>
      </c>
      <c r="BI146" s="35">
        <f ca="1">IF(BI$2 = EOMONTH(Assumptions!$P$23, 0), Assumptions!$P$25*Assumptions!$G$9, 0)</f>
        <v>0</v>
      </c>
      <c r="BJ146" s="35">
        <f ca="1">IF(BJ$2 = EOMONTH(Assumptions!$P$23, 0), Assumptions!$P$25*Assumptions!$G$9, 0)</f>
        <v>0</v>
      </c>
      <c r="BK146" s="35">
        <f ca="1">IF(BK$2 = EOMONTH(Assumptions!$P$23, 0), Assumptions!$P$25*Assumptions!$G$9, 0)</f>
        <v>0</v>
      </c>
      <c r="BL146" s="35">
        <f ca="1">IF(BL$2 = EOMONTH(Assumptions!$P$23, 0), Assumptions!$P$25*Assumptions!$G$9, 0)</f>
        <v>0</v>
      </c>
      <c r="BM146" s="35">
        <f ca="1">IF(BM$2 = EOMONTH(Assumptions!$P$23, 0), Assumptions!$P$25*Assumptions!$G$9, 0)</f>
        <v>0</v>
      </c>
      <c r="BN146" s="35">
        <f ca="1">IF(BN$2 = EOMONTH(Assumptions!$P$23, 0), Assumptions!$P$25*Assumptions!$G$9, 0)</f>
        <v>0</v>
      </c>
      <c r="BO146" s="35">
        <f ca="1">IF(BO$2 = EOMONTH(Assumptions!$P$23, 0), Assumptions!$P$25*Assumptions!$G$9, 0)</f>
        <v>0</v>
      </c>
      <c r="BP146" s="35">
        <f ca="1">IF(BP$2 = EOMONTH(Assumptions!$P$23, 0), Assumptions!$P$25*Assumptions!$G$9, 0)</f>
        <v>0</v>
      </c>
      <c r="BQ146" s="35">
        <f ca="1">IF(BQ$2 = EOMONTH(Assumptions!$P$23, 0), Assumptions!$P$25*Assumptions!$G$9, 0)</f>
        <v>0</v>
      </c>
      <c r="BR146" s="35">
        <f ca="1">IF(BR$2 = EOMONTH(Assumptions!$P$23, 0), Assumptions!$P$25*Assumptions!$G$9, 0)</f>
        <v>0</v>
      </c>
      <c r="BS146" s="35">
        <f ca="1">IF(BS$2 = EOMONTH(Assumptions!$P$23, 0), Assumptions!$P$25*Assumptions!$G$9, 0)</f>
        <v>0</v>
      </c>
      <c r="BT146" s="35">
        <f ca="1">IF(BT$2 = EOMONTH(Assumptions!$P$23, 0), Assumptions!$P$25*Assumptions!$G$9, 0)</f>
        <v>0</v>
      </c>
      <c r="BU146" s="35">
        <f ca="1">IF(BU$2 = EOMONTH(Assumptions!$P$23, 0), Assumptions!$P$25*Assumptions!$G$9, 0)</f>
        <v>0</v>
      </c>
      <c r="BV146" s="35">
        <f ca="1">IF(BV$2 = EOMONTH(Assumptions!$P$23, 0), Assumptions!$P$25*Assumptions!$G$9, 0)</f>
        <v>0</v>
      </c>
      <c r="BW146" s="35">
        <f ca="1">IF(BW$2 = EOMONTH(Assumptions!$P$23, 0), Assumptions!$P$25*Assumptions!$G$9, 0)</f>
        <v>0</v>
      </c>
      <c r="BX146" s="35">
        <f ca="1">IF(BX$2 = EOMONTH(Assumptions!$P$23, 0), Assumptions!$P$25*Assumptions!$G$9, 0)</f>
        <v>0</v>
      </c>
      <c r="BY146" s="35">
        <f ca="1">IF(BY$2 = EOMONTH(Assumptions!$P$23, 0), Assumptions!$P$25*Assumptions!$G$9, 0)</f>
        <v>0</v>
      </c>
      <c r="BZ146" s="35">
        <f ca="1">IF(BZ$2 = EOMONTH(Assumptions!$P$23, 0), Assumptions!$P$25*Assumptions!$G$9, 0)</f>
        <v>0</v>
      </c>
      <c r="CA146" s="35">
        <f ca="1">IF(CA$2 = EOMONTH(Assumptions!$P$23, 0), Assumptions!$P$25*Assumptions!$G$9, 0)</f>
        <v>0</v>
      </c>
      <c r="CB146" s="35">
        <f ca="1">IF(CB$2 = EOMONTH(Assumptions!$P$23, 0), Assumptions!$P$25*Assumptions!$G$9, 0)</f>
        <v>0</v>
      </c>
      <c r="CC146" s="35">
        <f ca="1">IF(CC$2 = EOMONTH(Assumptions!$P$23, 0), Assumptions!$P$25*Assumptions!$G$9, 0)</f>
        <v>0</v>
      </c>
      <c r="CD146" s="35">
        <f ca="1">IF(CD$2 = EOMONTH(Assumptions!$P$23, 0), Assumptions!$P$25*Assumptions!$G$9, 0)</f>
        <v>0</v>
      </c>
      <c r="CE146" s="35">
        <f ca="1">IF(CE$2 = EOMONTH(Assumptions!$P$23, 0), Assumptions!$P$25*Assumptions!$G$9, 0)</f>
        <v>0</v>
      </c>
      <c r="CF146" s="35">
        <f ca="1">IF(CF$2 = EOMONTH(Assumptions!$P$23, 0), Assumptions!$P$25*Assumptions!$G$9, 0)</f>
        <v>0</v>
      </c>
      <c r="CG146" s="35">
        <f ca="1">IF(CG$2 = EOMONTH(Assumptions!$P$23, 0), Assumptions!$P$25*Assumptions!$G$9, 0)</f>
        <v>0</v>
      </c>
      <c r="CH146" s="35">
        <f ca="1">IF(CH$2 = EOMONTH(Assumptions!$P$23, 0), Assumptions!$P$25*Assumptions!$G$9, 0)</f>
        <v>0</v>
      </c>
      <c r="CI146" s="35">
        <f ca="1">IF(CI$2 = EOMONTH(Assumptions!$P$23, 0), Assumptions!$P$25*Assumptions!$G$9, 0)</f>
        <v>0</v>
      </c>
      <c r="CJ146" s="35">
        <f ca="1">IF(CJ$2 = EOMONTH(Assumptions!$P$23, 0), Assumptions!$P$25*Assumptions!$G$9, 0)</f>
        <v>0</v>
      </c>
      <c r="CK146" s="35">
        <f ca="1">IF(CK$2 = EOMONTH(Assumptions!$P$23, 0), Assumptions!$P$25*Assumptions!$G$9, 0)</f>
        <v>0</v>
      </c>
      <c r="CL146" s="35">
        <f ca="1">IF(CL$2 = EOMONTH(Assumptions!$P$23, 0), Assumptions!$P$25*Assumptions!$G$9, 0)</f>
        <v>0</v>
      </c>
      <c r="CM146" s="35">
        <f ca="1">IF(CM$2 = EOMONTH(Assumptions!$P$23, 0), Assumptions!$P$25*Assumptions!$G$9, 0)</f>
        <v>0</v>
      </c>
      <c r="CN146" s="35">
        <f ca="1">IF(CN$2 = EOMONTH(Assumptions!$P$23, 0), Assumptions!$P$25*Assumptions!$G$9, 0)</f>
        <v>0</v>
      </c>
      <c r="CO146" s="35">
        <f ca="1">IF(CO$2 = EOMONTH(Assumptions!$P$23, 0), Assumptions!$P$25*Assumptions!$G$9, 0)</f>
        <v>0</v>
      </c>
      <c r="CP146" s="35">
        <f ca="1">IF(CP$2 = EOMONTH(Assumptions!$P$23, 0), Assumptions!$P$25*Assumptions!$G$9, 0)</f>
        <v>0</v>
      </c>
      <c r="CQ146" s="35">
        <f ca="1">IF(CQ$2 = EOMONTH(Assumptions!$P$23, 0), Assumptions!$P$25*Assumptions!$G$9, 0)</f>
        <v>0</v>
      </c>
      <c r="CR146" s="35">
        <f ca="1">IF(CR$2 = EOMONTH(Assumptions!$P$23, 0), Assumptions!$P$25*Assumptions!$G$9, 0)</f>
        <v>0</v>
      </c>
      <c r="CS146" s="35">
        <f ca="1">IF(CS$2 = EOMONTH(Assumptions!$P$23, 0), Assumptions!$P$25*Assumptions!$G$9, 0)</f>
        <v>0</v>
      </c>
      <c r="CT146" s="35">
        <f ca="1">IF(CT$2 = EOMONTH(Assumptions!$P$23, 0), Assumptions!$P$25*Assumptions!$G$9, 0)</f>
        <v>0</v>
      </c>
      <c r="CU146" s="35">
        <f ca="1">IF(CU$2 = EOMONTH(Assumptions!$P$23, 0), Assumptions!$P$25*Assumptions!$G$9, 0)</f>
        <v>0</v>
      </c>
      <c r="CV146" s="35">
        <f ca="1">IF(CV$2 = EOMONTH(Assumptions!$P$23, 0), Assumptions!$P$25*Assumptions!$G$9, 0)</f>
        <v>0</v>
      </c>
      <c r="CW146" s="35">
        <f ca="1">IF(CW$2 = EOMONTH(Assumptions!$P$23, 0), Assumptions!$P$25*Assumptions!$G$9, 0)</f>
        <v>0</v>
      </c>
      <c r="CX146" s="35">
        <f ca="1">IF(CX$2 = EOMONTH(Assumptions!$P$23, 0), Assumptions!$P$25*Assumptions!$G$9, 0)</f>
        <v>0</v>
      </c>
      <c r="CY146" s="35">
        <f ca="1">IF(CY$2 = EOMONTH(Assumptions!$P$23, 0), Assumptions!$P$25*Assumptions!$G$9, 0)</f>
        <v>0</v>
      </c>
      <c r="CZ146" s="35">
        <f ca="1">IF(CZ$2 = EOMONTH(Assumptions!$P$23, 0), Assumptions!$P$25*Assumptions!$G$9, 0)</f>
        <v>0</v>
      </c>
      <c r="DA146" s="35">
        <f ca="1">IF(DA$2 = EOMONTH(Assumptions!$P$23, 0), Assumptions!$P$25*Assumptions!$G$9, 0)</f>
        <v>0</v>
      </c>
      <c r="DB146" s="35">
        <f ca="1">IF(DB$2 = EOMONTH(Assumptions!$P$23, 0), Assumptions!$P$25*Assumptions!$G$9, 0)</f>
        <v>0</v>
      </c>
      <c r="DC146" s="35">
        <f ca="1">IF(DC$2 = EOMONTH(Assumptions!$P$23, 0), Assumptions!$P$25*Assumptions!$G$9, 0)</f>
        <v>0</v>
      </c>
      <c r="DD146" s="35">
        <f ca="1">IF(DD$2 = EOMONTH(Assumptions!$P$23, 0), Assumptions!$P$25*Assumptions!$G$9, 0)</f>
        <v>0</v>
      </c>
      <c r="DE146" s="35">
        <f ca="1">IF(DE$2 = EOMONTH(Assumptions!$P$23, 0), Assumptions!$P$25*Assumptions!$G$9, 0)</f>
        <v>0</v>
      </c>
      <c r="DF146" s="35">
        <f ca="1">IF(DF$2 = EOMONTH(Assumptions!$P$23, 0), Assumptions!$P$25*Assumptions!$G$9, 0)</f>
        <v>0</v>
      </c>
      <c r="DG146" s="35">
        <f ca="1">IF(DG$2 = EOMONTH(Assumptions!$P$23, 0), Assumptions!$P$25*Assumptions!$G$9, 0)</f>
        <v>0</v>
      </c>
      <c r="DH146" s="35">
        <f ca="1">IF(DH$2 = EOMONTH(Assumptions!$P$23, 0), Assumptions!$P$25*Assumptions!$G$9, 0)</f>
        <v>0</v>
      </c>
      <c r="DI146" s="35">
        <f ca="1">IF(DI$2 = EOMONTH(Assumptions!$P$23, 0), Assumptions!$P$25*Assumptions!$G$9, 0)</f>
        <v>0</v>
      </c>
      <c r="DJ146" s="35">
        <f ca="1">IF(DJ$2 = EOMONTH(Assumptions!$P$23, 0), Assumptions!$P$25*Assumptions!$G$9, 0)</f>
        <v>0</v>
      </c>
      <c r="DK146" s="35">
        <f ca="1">IF(DK$2 = EOMONTH(Assumptions!$P$23, 0), Assumptions!$P$25*Assumptions!$G$9, 0)</f>
        <v>0</v>
      </c>
      <c r="DL146" s="35">
        <f ca="1">IF(DL$2 = EOMONTH(Assumptions!$P$23, 0), Assumptions!$P$25*Assumptions!$G$9, 0)</f>
        <v>0</v>
      </c>
      <c r="DM146" s="35">
        <f ca="1">IF(DM$2 = EOMONTH(Assumptions!$P$23, 0), Assumptions!$P$25*Assumptions!$G$9, 0)</f>
        <v>0</v>
      </c>
      <c r="DN146" s="35">
        <f ca="1">IF(DN$2 = EOMONTH(Assumptions!$P$23, 0), Assumptions!$P$25*Assumptions!$G$9, 0)</f>
        <v>0</v>
      </c>
      <c r="DO146" s="35">
        <f ca="1">IF(DO$2 = EOMONTH(Assumptions!$P$23, 0), Assumptions!$P$25*Assumptions!$G$9, 0)</f>
        <v>0</v>
      </c>
      <c r="DP146" s="35">
        <f ca="1">IF(DP$2 = EOMONTH(Assumptions!$P$23, 0), Assumptions!$P$25*Assumptions!$G$9, 0)</f>
        <v>0</v>
      </c>
      <c r="DQ146" s="35">
        <f ca="1">IF(DQ$2 = EOMONTH(Assumptions!$P$23, 0), Assumptions!$P$25*Assumptions!$G$9, 0)</f>
        <v>0</v>
      </c>
      <c r="DR146" s="35">
        <f ca="1">IF(DR$2 = EOMONTH(Assumptions!$P$23, 0), Assumptions!$P$25*Assumptions!$G$9, 0)</f>
        <v>0</v>
      </c>
      <c r="DS146" s="35">
        <f ca="1">IF(DS$2 = EOMONTH(Assumptions!$P$23, 0), Assumptions!$P$25*Assumptions!$G$9, 0)</f>
        <v>0</v>
      </c>
      <c r="DT146" s="35">
        <f ca="1">IF(DT$2 = EOMONTH(Assumptions!$P$23, 0), Assumptions!$P$25*Assumptions!$G$9, 0)</f>
        <v>0</v>
      </c>
      <c r="DU146" s="35">
        <f ca="1">IF(DU$2 = EOMONTH(Assumptions!$P$23, 0), Assumptions!$P$25*Assumptions!$G$9, 0)</f>
        <v>0</v>
      </c>
      <c r="DV146" s="35">
        <f ca="1">IF(DV$2 = EOMONTH(Assumptions!$P$23, 0), Assumptions!$P$25*Assumptions!$G$9, 0)</f>
        <v>0</v>
      </c>
      <c r="DW146" s="35">
        <f ca="1">IF(DW$2 = EOMONTH(Assumptions!$P$23, 0), Assumptions!$P$25*Assumptions!$G$9, 0)</f>
        <v>0</v>
      </c>
      <c r="DX146" s="35">
        <f ca="1">IF(DX$2 = EOMONTH(Assumptions!$P$23, 0), Assumptions!$P$25*Assumptions!$G$9, 0)</f>
        <v>0</v>
      </c>
      <c r="DY146" s="35">
        <f ca="1">IF(DY$2 = EOMONTH(Assumptions!$P$23, 0), Assumptions!$P$25*Assumptions!$G$9, 0)</f>
        <v>0</v>
      </c>
      <c r="DZ146" s="35">
        <f ca="1">IF(DZ$2 = EOMONTH(Assumptions!$P$23, 0), Assumptions!$P$25*Assumptions!$G$9, 0)</f>
        <v>0</v>
      </c>
      <c r="EA146" s="35">
        <f ca="1">IF(EA$2 = EOMONTH(Assumptions!$P$23, 0), Assumptions!$P$25*Assumptions!$G$9, 0)</f>
        <v>0</v>
      </c>
      <c r="EB146" s="35">
        <f ca="1">IF(EB$2 = EOMONTH(Assumptions!$P$23, 0), Assumptions!$P$25*Assumptions!$G$9, 0)</f>
        <v>0</v>
      </c>
      <c r="EC146" s="35">
        <f ca="1">IF(EC$2 = EOMONTH(Assumptions!$P$23, 0), Assumptions!$P$25*Assumptions!$G$9, 0)</f>
        <v>0</v>
      </c>
      <c r="ED146" s="35">
        <f ca="1">IF(ED$2 = EOMONTH(Assumptions!$P$23, 0), Assumptions!$P$25*Assumptions!$G$9, 0)</f>
        <v>0</v>
      </c>
      <c r="EE146" s="35">
        <f ca="1">IF(EE$2 = EOMONTH(Assumptions!$P$23, 0), Assumptions!$P$25*Assumptions!$G$9, 0)</f>
        <v>0</v>
      </c>
      <c r="EF146" s="35">
        <f ca="1">IF(EF$2 = EOMONTH(Assumptions!$P$23, 0), Assumptions!$P$25*Assumptions!$G$9, 0)</f>
        <v>0</v>
      </c>
      <c r="EG146" s="35">
        <f ca="1">IF(EG$2 = EOMONTH(Assumptions!$P$23, 0), Assumptions!$P$25*Assumptions!$G$9, 0)</f>
        <v>0</v>
      </c>
      <c r="EH146" s="35">
        <f ca="1">IF(EH$2 = EOMONTH(Assumptions!$P$23, 0), Assumptions!$P$25*Assumptions!$G$9, 0)</f>
        <v>0</v>
      </c>
      <c r="EI146" s="35">
        <f ca="1">IF(EI$2 = EOMONTH(Assumptions!$P$23, 0), Assumptions!$P$25*Assumptions!$G$9, 0)</f>
        <v>0</v>
      </c>
      <c r="EJ146" s="35">
        <f ca="1">IF(EJ$2 = EOMONTH(Assumptions!$P$23, 0), Assumptions!$P$25*Assumptions!$G$9, 0)</f>
        <v>0</v>
      </c>
      <c r="EK146" s="35">
        <f ca="1">IF(EK$2 = EOMONTH(Assumptions!$P$23, 0), Assumptions!$P$25*Assumptions!$G$9, 0)</f>
        <v>0</v>
      </c>
      <c r="EL146" s="35">
        <f ca="1">IF(EL$2 = EOMONTH(Assumptions!$P$23, 0), Assumptions!$P$25*Assumptions!$G$9, 0)</f>
        <v>0</v>
      </c>
      <c r="EM146" s="35">
        <f ca="1">IF(EM$2 = EOMONTH(Assumptions!$P$23, 0), Assumptions!$P$25*Assumptions!$G$9, 0)</f>
        <v>0</v>
      </c>
      <c r="EN146" s="35">
        <f ca="1">IF(EN$2 = EOMONTH(Assumptions!$P$23, 0), Assumptions!$P$25*Assumptions!$G$9, 0)</f>
        <v>0</v>
      </c>
      <c r="EO146" s="35">
        <f ca="1">IF(EO$2 = EOMONTH(Assumptions!$P$23, 0), Assumptions!$P$25*Assumptions!$G$9, 0)</f>
        <v>0</v>
      </c>
      <c r="EP146" s="35">
        <f ca="1">IF(EP$2 = EOMONTH(Assumptions!$P$23, 0), Assumptions!$P$25*Assumptions!$G$9, 0)</f>
        <v>0</v>
      </c>
      <c r="EQ146" s="35">
        <f ca="1">IF(EQ$2 = EOMONTH(Assumptions!$P$23, 0), Assumptions!$P$25*Assumptions!$G$9, 0)</f>
        <v>0</v>
      </c>
      <c r="ER146" s="35">
        <f ca="1">IF(ER$2 = EOMONTH(Assumptions!$P$23, 0), Assumptions!$P$25*Assumptions!$G$9, 0)</f>
        <v>0</v>
      </c>
      <c r="ES146" s="35">
        <f ca="1">IF(ES$2 = EOMONTH(Assumptions!$P$23, 0), Assumptions!$P$25*Assumptions!$G$9, 0)</f>
        <v>0</v>
      </c>
      <c r="ET146" s="35">
        <f ca="1">IF(ET$2 = EOMONTH(Assumptions!$P$23, 0), Assumptions!$P$25*Assumptions!$G$9, 0)</f>
        <v>0</v>
      </c>
      <c r="EU146" s="35">
        <f ca="1">IF(EU$2 = EOMONTH(Assumptions!$P$23, 0), Assumptions!$P$25*Assumptions!$G$9, 0)</f>
        <v>0</v>
      </c>
      <c r="EV146" s="35">
        <f ca="1">IF(EV$2 = EOMONTH(Assumptions!$P$23, 0), Assumptions!$P$25*Assumptions!$G$9, 0)</f>
        <v>0</v>
      </c>
      <c r="EW146" s="35">
        <f ca="1">IF(EW$2 = EOMONTH(Assumptions!$P$23, 0), Assumptions!$P$25*Assumptions!$G$9, 0)</f>
        <v>0</v>
      </c>
      <c r="EX146" s="35">
        <f ca="1">IF(EX$2 = EOMONTH(Assumptions!$P$23, 0), Assumptions!$P$25*Assumptions!$G$9, 0)</f>
        <v>0</v>
      </c>
      <c r="EY146" s="35">
        <f ca="1">IF(EY$2 = EOMONTH(Assumptions!$P$23, 0), Assumptions!$P$25*Assumptions!$G$9, 0)</f>
        <v>0</v>
      </c>
      <c r="EZ146" s="35">
        <f ca="1">IF(EZ$2 = EOMONTH(Assumptions!$P$23, 0), Assumptions!$P$25*Assumptions!$G$9, 0)</f>
        <v>0</v>
      </c>
      <c r="FA146" s="35">
        <f ca="1">IF(FA$2 = EOMONTH(Assumptions!$P$23, 0), Assumptions!$P$25*Assumptions!$G$9, 0)</f>
        <v>0</v>
      </c>
      <c r="FB146" s="35">
        <f ca="1">IF(FB$2 = EOMONTH(Assumptions!$P$23, 0), Assumptions!$P$25*Assumptions!$G$9, 0)</f>
        <v>0</v>
      </c>
      <c r="FC146" s="35">
        <f ca="1">IF(FC$2 = EOMONTH(Assumptions!$P$23, 0), Assumptions!$P$25*Assumptions!$G$9, 0)</f>
        <v>0</v>
      </c>
      <c r="FD146" s="35">
        <f ca="1">IF(FD$2 = EOMONTH(Assumptions!$P$23, 0), Assumptions!$P$25*Assumptions!$G$9, 0)</f>
        <v>0</v>
      </c>
      <c r="FE146" s="35">
        <f ca="1">IF(FE$2 = EOMONTH(Assumptions!$P$23, 0), Assumptions!$P$25*Assumptions!$G$9, 0)</f>
        <v>0</v>
      </c>
      <c r="FF146" s="35">
        <f ca="1">IF(FF$2 = EOMONTH(Assumptions!$P$23, 0), Assumptions!$P$25*Assumptions!$G$9, 0)</f>
        <v>0</v>
      </c>
      <c r="FG146" s="35">
        <f ca="1">IF(FG$2 = EOMONTH(Assumptions!$P$23, 0), Assumptions!$P$25*Assumptions!$G$9, 0)</f>
        <v>0</v>
      </c>
      <c r="FH146" s="35">
        <f ca="1">IF(FH$2 = EOMONTH(Assumptions!$P$23, 0), Assumptions!$P$25*Assumptions!$G$9, 0)</f>
        <v>0</v>
      </c>
      <c r="FI146" s="35">
        <f ca="1">IF(FI$2 = EOMONTH(Assumptions!$P$23, 0), Assumptions!$P$25*Assumptions!$G$9, 0)</f>
        <v>0</v>
      </c>
      <c r="FJ146" s="35">
        <f ca="1">IF(FJ$2 = EOMONTH(Assumptions!$P$23, 0), Assumptions!$P$25*Assumptions!$G$9, 0)</f>
        <v>0</v>
      </c>
      <c r="FK146" s="35">
        <f ca="1">IF(FK$2 = EOMONTH(Assumptions!$P$23, 0), Assumptions!$P$25*Assumptions!$G$9, 0)</f>
        <v>0</v>
      </c>
      <c r="FL146" s="35">
        <f ca="1">IF(FL$2 = EOMONTH(Assumptions!$P$23, 0), Assumptions!$P$25*Assumptions!$G$9, 0)</f>
        <v>0</v>
      </c>
      <c r="FM146" s="35">
        <f ca="1">IF(FM$2 = EOMONTH(Assumptions!$P$23, 0), Assumptions!$P$25*Assumptions!$G$9, 0)</f>
        <v>0</v>
      </c>
      <c r="FN146" s="35">
        <f ca="1">IF(FN$2 = EOMONTH(Assumptions!$P$23, 0), Assumptions!$P$25*Assumptions!$G$9, 0)</f>
        <v>0</v>
      </c>
      <c r="FO146" s="35">
        <f ca="1">IF(FO$2 = EOMONTH(Assumptions!$P$23, 0), Assumptions!$P$25*Assumptions!$G$9, 0)</f>
        <v>0</v>
      </c>
      <c r="FP146" s="35">
        <f ca="1">IF(FP$2 = EOMONTH(Assumptions!$P$23, 0), Assumptions!$P$25*Assumptions!$G$9, 0)</f>
        <v>0</v>
      </c>
      <c r="FQ146" s="35">
        <f ca="1">IF(FQ$2 = EOMONTH(Assumptions!$P$23, 0), Assumptions!$P$25*Assumptions!$G$9, 0)</f>
        <v>0</v>
      </c>
      <c r="FR146" s="35">
        <f ca="1">IF(FR$2 = EOMONTH(Assumptions!$P$23, 0), Assumptions!$P$25*Assumptions!$G$9, 0)</f>
        <v>0</v>
      </c>
      <c r="FS146" s="35">
        <f ca="1">IF(FS$2 = EOMONTH(Assumptions!$P$23, 0), Assumptions!$P$25*Assumptions!$G$9, 0)</f>
        <v>0</v>
      </c>
      <c r="FT146" s="35">
        <f ca="1">IF(FT$2 = EOMONTH(Assumptions!$P$23, 0), Assumptions!$P$25*Assumptions!$G$9, 0)</f>
        <v>0</v>
      </c>
      <c r="FU146" s="35">
        <f ca="1">IF(FU$2 = EOMONTH(Assumptions!$P$23, 0), Assumptions!$P$25*Assumptions!$G$9, 0)</f>
        <v>0</v>
      </c>
      <c r="FV146" s="35">
        <f ca="1">IF(FV$2 = EOMONTH(Assumptions!$P$23, 0), Assumptions!$P$25*Assumptions!$G$9, 0)</f>
        <v>0</v>
      </c>
      <c r="FW146" s="35">
        <f ca="1">IF(FW$2 = EOMONTH(Assumptions!$P$23, 0), Assumptions!$P$25*Assumptions!$G$9, 0)</f>
        <v>0</v>
      </c>
      <c r="FX146" s="35">
        <f ca="1">IF(FX$2 = EOMONTH(Assumptions!$P$23, 0), Assumptions!$P$25*Assumptions!$G$9, 0)</f>
        <v>0</v>
      </c>
      <c r="FY146" s="35">
        <f ca="1">IF(FY$2 = EOMONTH(Assumptions!$P$23, 0), Assumptions!$P$25*Assumptions!$G$9, 0)</f>
        <v>0</v>
      </c>
      <c r="FZ146" s="35">
        <f ca="1">IF(FZ$2 = EOMONTH(Assumptions!$P$23, 0), Assumptions!$P$25*Assumptions!$G$9, 0)</f>
        <v>0</v>
      </c>
      <c r="GA146" s="35">
        <f ca="1">IF(GA$2 = EOMONTH(Assumptions!$P$23, 0), Assumptions!$P$25*Assumptions!$G$9, 0)</f>
        <v>0</v>
      </c>
      <c r="GB146" s="35">
        <f ca="1">IF(GB$2 = EOMONTH(Assumptions!$P$23, 0), Assumptions!$P$25*Assumptions!$G$9, 0)</f>
        <v>0</v>
      </c>
      <c r="GC146" s="35">
        <f ca="1">IF(GC$2 = EOMONTH(Assumptions!$P$23, 0), Assumptions!$P$25*Assumptions!$G$9, 0)</f>
        <v>0</v>
      </c>
      <c r="GD146" s="35">
        <f ca="1">IF(GD$2 = EOMONTH(Assumptions!$P$23, 0), Assumptions!$P$25*Assumptions!$G$9, 0)</f>
        <v>0</v>
      </c>
      <c r="GE146" s="35">
        <f ca="1">IF(GE$2 = EOMONTH(Assumptions!$P$23, 0), Assumptions!$P$25*Assumptions!$G$9, 0)</f>
        <v>0</v>
      </c>
    </row>
    <row r="147" spans="4:187" x14ac:dyDescent="0.45">
      <c r="D147" s="20" t="s">
        <v>123</v>
      </c>
      <c r="E147" s="22"/>
      <c r="F147" s="22"/>
      <c r="G147" s="22"/>
      <c r="H147" s="36">
        <f ca="1">IF(AND(H$97&gt;0, SUM($H144:H$146)&gt;0), -MIN(H$97, SUM(H$144:H$146)), 0)</f>
        <v>-47.125256474267005</v>
      </c>
      <c r="I147" s="36">
        <f ca="1">IF(AND(I$97&gt;0, SUM($H144:I$146)&gt;0), -MIN(I$97, SUM(I$144:I$146)), 0)</f>
        <v>0</v>
      </c>
      <c r="J147" s="36">
        <f ca="1">IF(AND(J$97&gt;0, SUM($H144:J$146)&gt;0), -MIN(J$97, SUM(J$144:J$146)), 0)</f>
        <v>0</v>
      </c>
      <c r="K147" s="36">
        <f ca="1">IF(AND(K$97&gt;0, SUM($H144:K$146)&gt;0), -MIN(K$97, SUM(K$144:K$146)), 0)</f>
        <v>0</v>
      </c>
      <c r="L147" s="36">
        <f ca="1">IF(AND(L$97&gt;0, SUM($H144:L$146)&gt;0), -MIN(L$97, SUM(L$144:L$146)), 0)</f>
        <v>0</v>
      </c>
      <c r="M147" s="36">
        <f ca="1">IF(AND(M$97&gt;0, SUM($H144:M$146)&gt;0), -MIN(M$97, SUM(M$144:M$146)), 0)</f>
        <v>0</v>
      </c>
      <c r="N147" s="36">
        <f ca="1">IF(AND(N$97&gt;0, SUM($H144:N$146)&gt;0), -MIN(N$97, SUM(N$144:N$146)), 0)</f>
        <v>0</v>
      </c>
      <c r="O147" s="36">
        <f ca="1">IF(AND(O$97&gt;0, SUM($H144:O$146)&gt;0), -MIN(O$97, SUM(O$144:O$146)), 0)</f>
        <v>0</v>
      </c>
      <c r="P147" s="36">
        <f ca="1">IF(AND(P$97&gt;0, P144&gt;0), -MIN(P$97, P144), 0)</f>
        <v>0</v>
      </c>
      <c r="Q147" s="36">
        <f t="shared" ref="Q147:CB147" ca="1" si="210">IF(AND(Q$97&gt;0, Q144&gt;0), -MIN(Q$97, Q144), 0)</f>
        <v>0</v>
      </c>
      <c r="R147" s="36">
        <f t="shared" ca="1" si="210"/>
        <v>-8.6875119018038767</v>
      </c>
      <c r="S147" s="36">
        <f t="shared" ca="1" si="210"/>
        <v>-26.798346810302895</v>
      </c>
      <c r="T147" s="36">
        <f t="shared" ca="1" si="210"/>
        <v>-25.13430541239029</v>
      </c>
      <c r="U147" s="36">
        <f t="shared" ca="1" si="210"/>
        <v>-32.95358533198911</v>
      </c>
      <c r="V147" s="36">
        <f t="shared" ca="1" si="210"/>
        <v>-33.186077504253106</v>
      </c>
      <c r="W147" s="36">
        <f t="shared" ca="1" si="210"/>
        <v>-38.081434034667424</v>
      </c>
      <c r="X147" s="36">
        <f t="shared" ca="1" si="210"/>
        <v>-37.914027135670807</v>
      </c>
      <c r="Y147" s="36">
        <f t="shared" ca="1" si="210"/>
        <v>-42.415298200038642</v>
      </c>
      <c r="Z147" s="36">
        <f t="shared" ca="1" si="210"/>
        <v>-44.335973446896674</v>
      </c>
      <c r="AA147" s="36">
        <f t="shared" ca="1" si="210"/>
        <v>-43.692632799279124</v>
      </c>
      <c r="AB147" s="36">
        <f t="shared" ca="1" si="210"/>
        <v>0</v>
      </c>
      <c r="AC147" s="36">
        <f t="shared" ca="1" si="210"/>
        <v>-33.000531977963526</v>
      </c>
      <c r="AD147" s="36">
        <f t="shared" ca="1" si="210"/>
        <v>-48.95421375702081</v>
      </c>
      <c r="AE147" s="36">
        <f t="shared" ca="1" si="210"/>
        <v>-50.355085691297532</v>
      </c>
      <c r="AF147" s="36">
        <f t="shared" ca="1" si="210"/>
        <v>-44.451567359969843</v>
      </c>
      <c r="AG147" s="36">
        <f t="shared" ca="1" si="210"/>
        <v>-52.759132103639402</v>
      </c>
      <c r="AH147" s="36">
        <f t="shared" ca="1" si="210"/>
        <v>-51.501503218221607</v>
      </c>
      <c r="AI147" s="36">
        <f t="shared" ca="1" si="210"/>
        <v>-54.898667210654594</v>
      </c>
      <c r="AJ147" s="36">
        <f t="shared" ca="1" si="210"/>
        <v>-53.522713860501185</v>
      </c>
      <c r="AK147" s="36">
        <f t="shared" ca="1" si="210"/>
        <v>-56.776509599502646</v>
      </c>
      <c r="AL147" s="36">
        <f t="shared" ca="1" si="210"/>
        <v>-57.636942270680379</v>
      </c>
      <c r="AM147" s="36">
        <f t="shared" ca="1" si="210"/>
        <v>-56.110907928156266</v>
      </c>
      <c r="AN147" s="36">
        <f t="shared" ca="1" si="210"/>
        <v>0</v>
      </c>
      <c r="AO147" s="36">
        <f t="shared" ca="1" si="210"/>
        <v>-48.745762974353816</v>
      </c>
      <c r="AP147" s="36">
        <f t="shared" ca="1" si="210"/>
        <v>-59.663110034676777</v>
      </c>
      <c r="AQ147" s="36">
        <f t="shared" ca="1" si="210"/>
        <v>-60.348303766207835</v>
      </c>
      <c r="AR147" s="36">
        <f t="shared" ca="1" si="210"/>
        <v>-54.087103069642161</v>
      </c>
      <c r="AS147" s="36">
        <f t="shared" ca="1" si="210"/>
        <v>-61.580772915831929</v>
      </c>
      <c r="AT147" s="36">
        <f t="shared" ca="1" si="210"/>
        <v>-59.868531089803533</v>
      </c>
      <c r="AU147" s="36">
        <f t="shared" ca="1" si="210"/>
        <v>-62.71010108229229</v>
      </c>
      <c r="AV147" s="36">
        <f t="shared" ca="1" si="210"/>
        <v>-60.975691917819887</v>
      </c>
      <c r="AW147" s="36">
        <f t="shared" ca="1" si="210"/>
        <v>-63.762152692478644</v>
      </c>
      <c r="AX147" s="36">
        <f t="shared" ca="1" si="210"/>
        <v>-64.268470639285539</v>
      </c>
      <c r="AY147" s="36">
        <f t="shared" ca="1" si="210"/>
        <v>-62.498234061912065</v>
      </c>
      <c r="AZ147" s="36">
        <f t="shared" ca="1" si="210"/>
        <v>0</v>
      </c>
      <c r="BA147" s="36">
        <f t="shared" ca="1" si="210"/>
        <v>-59.775722896037593</v>
      </c>
      <c r="BB147" s="36">
        <f t="shared" ca="1" si="210"/>
        <v>-65.458830758632587</v>
      </c>
      <c r="BC147" s="36">
        <f t="shared" ca="1" si="210"/>
        <v>-65.912232670017644</v>
      </c>
      <c r="BD147" s="36">
        <f t="shared" ca="1" si="210"/>
        <v>-59.666529427820564</v>
      </c>
      <c r="BE147" s="36">
        <f t="shared" ca="1" si="210"/>
        <v>-66.751318953106392</v>
      </c>
      <c r="BF147" s="36">
        <f t="shared" ca="1" si="210"/>
        <v>-64.946596049451898</v>
      </c>
      <c r="BG147" s="36">
        <f t="shared" ca="1" si="210"/>
        <v>-18.688310971462101</v>
      </c>
      <c r="BH147" s="36">
        <f t="shared" ca="1" si="210"/>
        <v>0</v>
      </c>
      <c r="BI147" s="36">
        <f t="shared" ca="1" si="210"/>
        <v>0</v>
      </c>
      <c r="BJ147" s="36">
        <f t="shared" ca="1" si="210"/>
        <v>0</v>
      </c>
      <c r="BK147" s="36">
        <f t="shared" ca="1" si="210"/>
        <v>0</v>
      </c>
      <c r="BL147" s="36">
        <f t="shared" ca="1" si="210"/>
        <v>0</v>
      </c>
      <c r="BM147" s="36">
        <f t="shared" ca="1" si="210"/>
        <v>-62.034921890670866</v>
      </c>
      <c r="BN147" s="36">
        <f t="shared" ca="1" si="210"/>
        <v>-64.518476407398168</v>
      </c>
      <c r="BO147" s="36">
        <f t="shared" ca="1" si="210"/>
        <v>-64.840114184473649</v>
      </c>
      <c r="BP147" s="36">
        <f t="shared" ca="1" si="210"/>
        <v>-61.49399657505144</v>
      </c>
      <c r="BQ147" s="36">
        <f t="shared" ca="1" si="210"/>
        <v>-66.048527600042419</v>
      </c>
      <c r="BR147" s="36">
        <f t="shared" ca="1" si="210"/>
        <v>-64.161976775906183</v>
      </c>
      <c r="BS147" s="36">
        <f t="shared" ca="1" si="210"/>
        <v>-66.561972850748404</v>
      </c>
      <c r="BT147" s="36">
        <f t="shared" ca="1" si="210"/>
        <v>-64.699687673175077</v>
      </c>
      <c r="BU147" s="36">
        <f t="shared" ca="1" si="210"/>
        <v>-67.094016701811199</v>
      </c>
      <c r="BV147" s="36">
        <f t="shared" ca="1" si="210"/>
        <v>-67.372669863295556</v>
      </c>
      <c r="BW147" s="36">
        <f t="shared" ca="1" si="210"/>
        <v>-10.057720064132923</v>
      </c>
      <c r="BX147" s="36">
        <f t="shared" ca="1" si="210"/>
        <v>0</v>
      </c>
      <c r="BY147" s="36">
        <f t="shared" ca="1" si="210"/>
        <v>0</v>
      </c>
      <c r="BZ147" s="36">
        <f t="shared" ca="1" si="210"/>
        <v>0</v>
      </c>
      <c r="CA147" s="36">
        <f t="shared" ca="1" si="210"/>
        <v>0</v>
      </c>
      <c r="CB147" s="36">
        <f t="shared" ca="1" si="210"/>
        <v>0</v>
      </c>
      <c r="CC147" s="36">
        <f t="shared" ref="CC147:EN147" ca="1" si="211">IF(AND(CC$97&gt;0, CC144&gt;0), -MIN(CC$97, CC144), 0)</f>
        <v>0</v>
      </c>
      <c r="CD147" s="36">
        <f t="shared" ca="1" si="211"/>
        <v>0</v>
      </c>
      <c r="CE147" s="36">
        <f t="shared" ca="1" si="211"/>
        <v>0</v>
      </c>
      <c r="CF147" s="36">
        <f t="shared" ca="1" si="211"/>
        <v>0</v>
      </c>
      <c r="CG147" s="36">
        <f t="shared" ca="1" si="211"/>
        <v>0</v>
      </c>
      <c r="CH147" s="36">
        <f t="shared" ca="1" si="211"/>
        <v>0</v>
      </c>
      <c r="CI147" s="36">
        <f t="shared" ca="1" si="211"/>
        <v>0</v>
      </c>
      <c r="CJ147" s="36">
        <f t="shared" ca="1" si="211"/>
        <v>0</v>
      </c>
      <c r="CK147" s="36">
        <f t="shared" ca="1" si="211"/>
        <v>0</v>
      </c>
      <c r="CL147" s="36">
        <f t="shared" ca="1" si="211"/>
        <v>0</v>
      </c>
      <c r="CM147" s="36">
        <f t="shared" ca="1" si="211"/>
        <v>0</v>
      </c>
      <c r="CN147" s="36">
        <f t="shared" ca="1" si="211"/>
        <v>0</v>
      </c>
      <c r="CO147" s="36">
        <f t="shared" ca="1" si="211"/>
        <v>0</v>
      </c>
      <c r="CP147" s="36">
        <f t="shared" ca="1" si="211"/>
        <v>0</v>
      </c>
      <c r="CQ147" s="36">
        <f t="shared" ca="1" si="211"/>
        <v>0</v>
      </c>
      <c r="CR147" s="36">
        <f t="shared" ca="1" si="211"/>
        <v>0</v>
      </c>
      <c r="CS147" s="36">
        <f t="shared" ca="1" si="211"/>
        <v>0</v>
      </c>
      <c r="CT147" s="36">
        <f t="shared" ca="1" si="211"/>
        <v>0</v>
      </c>
      <c r="CU147" s="36">
        <f t="shared" ca="1" si="211"/>
        <v>0</v>
      </c>
      <c r="CV147" s="36">
        <f t="shared" ca="1" si="211"/>
        <v>0</v>
      </c>
      <c r="CW147" s="36">
        <f t="shared" ca="1" si="211"/>
        <v>0</v>
      </c>
      <c r="CX147" s="36">
        <f t="shared" ca="1" si="211"/>
        <v>0</v>
      </c>
      <c r="CY147" s="36">
        <f t="shared" ca="1" si="211"/>
        <v>0</v>
      </c>
      <c r="CZ147" s="36">
        <f t="shared" ca="1" si="211"/>
        <v>0</v>
      </c>
      <c r="DA147" s="36">
        <f t="shared" ca="1" si="211"/>
        <v>0</v>
      </c>
      <c r="DB147" s="36">
        <f t="shared" ca="1" si="211"/>
        <v>0</v>
      </c>
      <c r="DC147" s="36">
        <f t="shared" ca="1" si="211"/>
        <v>0</v>
      </c>
      <c r="DD147" s="36">
        <f t="shared" ca="1" si="211"/>
        <v>0</v>
      </c>
      <c r="DE147" s="36">
        <f t="shared" ca="1" si="211"/>
        <v>0</v>
      </c>
      <c r="DF147" s="36">
        <f t="shared" ca="1" si="211"/>
        <v>0</v>
      </c>
      <c r="DG147" s="36">
        <f t="shared" ca="1" si="211"/>
        <v>0</v>
      </c>
      <c r="DH147" s="36">
        <f t="shared" ca="1" si="211"/>
        <v>0</v>
      </c>
      <c r="DI147" s="36">
        <f t="shared" ca="1" si="211"/>
        <v>0</v>
      </c>
      <c r="DJ147" s="36">
        <f t="shared" ca="1" si="211"/>
        <v>0</v>
      </c>
      <c r="DK147" s="36">
        <f t="shared" ca="1" si="211"/>
        <v>0</v>
      </c>
      <c r="DL147" s="36">
        <f t="shared" ca="1" si="211"/>
        <v>0</v>
      </c>
      <c r="DM147" s="36">
        <f t="shared" ca="1" si="211"/>
        <v>0</v>
      </c>
      <c r="DN147" s="36">
        <f t="shared" ca="1" si="211"/>
        <v>0</v>
      </c>
      <c r="DO147" s="36">
        <f t="shared" ca="1" si="211"/>
        <v>0</v>
      </c>
      <c r="DP147" s="36">
        <f t="shared" ca="1" si="211"/>
        <v>0</v>
      </c>
      <c r="DQ147" s="36">
        <f t="shared" ca="1" si="211"/>
        <v>0</v>
      </c>
      <c r="DR147" s="36">
        <f t="shared" ca="1" si="211"/>
        <v>0</v>
      </c>
      <c r="DS147" s="36">
        <f t="shared" ca="1" si="211"/>
        <v>0</v>
      </c>
      <c r="DT147" s="36">
        <f t="shared" ca="1" si="211"/>
        <v>0</v>
      </c>
      <c r="DU147" s="36">
        <f t="shared" ca="1" si="211"/>
        <v>0</v>
      </c>
      <c r="DV147" s="36">
        <f t="shared" ca="1" si="211"/>
        <v>0</v>
      </c>
      <c r="DW147" s="36">
        <f t="shared" ca="1" si="211"/>
        <v>0</v>
      </c>
      <c r="DX147" s="36">
        <f t="shared" ca="1" si="211"/>
        <v>0</v>
      </c>
      <c r="DY147" s="36">
        <f t="shared" ca="1" si="211"/>
        <v>0</v>
      </c>
      <c r="DZ147" s="36">
        <f t="shared" ca="1" si="211"/>
        <v>0</v>
      </c>
      <c r="EA147" s="36">
        <f t="shared" ca="1" si="211"/>
        <v>0</v>
      </c>
      <c r="EB147" s="36">
        <f t="shared" ca="1" si="211"/>
        <v>0</v>
      </c>
      <c r="EC147" s="36">
        <f t="shared" ca="1" si="211"/>
        <v>0</v>
      </c>
      <c r="ED147" s="36">
        <f t="shared" ca="1" si="211"/>
        <v>0</v>
      </c>
      <c r="EE147" s="36">
        <f t="shared" ca="1" si="211"/>
        <v>0</v>
      </c>
      <c r="EF147" s="36">
        <f t="shared" ca="1" si="211"/>
        <v>0</v>
      </c>
      <c r="EG147" s="36">
        <f t="shared" ca="1" si="211"/>
        <v>0</v>
      </c>
      <c r="EH147" s="36">
        <f t="shared" ca="1" si="211"/>
        <v>0</v>
      </c>
      <c r="EI147" s="36">
        <f t="shared" ca="1" si="211"/>
        <v>0</v>
      </c>
      <c r="EJ147" s="36">
        <f t="shared" ca="1" si="211"/>
        <v>0</v>
      </c>
      <c r="EK147" s="36">
        <f t="shared" ca="1" si="211"/>
        <v>0</v>
      </c>
      <c r="EL147" s="36">
        <f t="shared" ca="1" si="211"/>
        <v>0</v>
      </c>
      <c r="EM147" s="36">
        <f t="shared" ca="1" si="211"/>
        <v>0</v>
      </c>
      <c r="EN147" s="36">
        <f t="shared" ca="1" si="211"/>
        <v>0</v>
      </c>
      <c r="EO147" s="36">
        <f t="shared" ref="EO147:GE147" ca="1" si="212">IF(AND(EO$97&gt;0, EO144&gt;0), -MIN(EO$97, EO144), 0)</f>
        <v>0</v>
      </c>
      <c r="EP147" s="36">
        <f t="shared" ca="1" si="212"/>
        <v>0</v>
      </c>
      <c r="EQ147" s="36">
        <f t="shared" ca="1" si="212"/>
        <v>0</v>
      </c>
      <c r="ER147" s="36">
        <f t="shared" ca="1" si="212"/>
        <v>0</v>
      </c>
      <c r="ES147" s="36">
        <f t="shared" ca="1" si="212"/>
        <v>0</v>
      </c>
      <c r="ET147" s="36">
        <f t="shared" ca="1" si="212"/>
        <v>0</v>
      </c>
      <c r="EU147" s="36">
        <f t="shared" ca="1" si="212"/>
        <v>0</v>
      </c>
      <c r="EV147" s="36">
        <f t="shared" ca="1" si="212"/>
        <v>0</v>
      </c>
      <c r="EW147" s="36">
        <f t="shared" ca="1" si="212"/>
        <v>0</v>
      </c>
      <c r="EX147" s="36">
        <f t="shared" ca="1" si="212"/>
        <v>0</v>
      </c>
      <c r="EY147" s="36">
        <f t="shared" ca="1" si="212"/>
        <v>0</v>
      </c>
      <c r="EZ147" s="36">
        <f t="shared" ca="1" si="212"/>
        <v>0</v>
      </c>
      <c r="FA147" s="36">
        <f t="shared" ca="1" si="212"/>
        <v>0</v>
      </c>
      <c r="FB147" s="36">
        <f t="shared" ca="1" si="212"/>
        <v>0</v>
      </c>
      <c r="FC147" s="36">
        <f t="shared" ca="1" si="212"/>
        <v>0</v>
      </c>
      <c r="FD147" s="36">
        <f t="shared" ca="1" si="212"/>
        <v>0</v>
      </c>
      <c r="FE147" s="36">
        <f t="shared" ca="1" si="212"/>
        <v>0</v>
      </c>
      <c r="FF147" s="36">
        <f t="shared" ca="1" si="212"/>
        <v>0</v>
      </c>
      <c r="FG147" s="36">
        <f t="shared" ca="1" si="212"/>
        <v>0</v>
      </c>
      <c r="FH147" s="36">
        <f t="shared" ca="1" si="212"/>
        <v>0</v>
      </c>
      <c r="FI147" s="36">
        <f t="shared" ca="1" si="212"/>
        <v>0</v>
      </c>
      <c r="FJ147" s="36">
        <f t="shared" ca="1" si="212"/>
        <v>0</v>
      </c>
      <c r="FK147" s="36">
        <f t="shared" ca="1" si="212"/>
        <v>0</v>
      </c>
      <c r="FL147" s="36">
        <f t="shared" ca="1" si="212"/>
        <v>0</v>
      </c>
      <c r="FM147" s="36">
        <f t="shared" ca="1" si="212"/>
        <v>0</v>
      </c>
      <c r="FN147" s="36">
        <f t="shared" ca="1" si="212"/>
        <v>0</v>
      </c>
      <c r="FO147" s="36">
        <f t="shared" ca="1" si="212"/>
        <v>0</v>
      </c>
      <c r="FP147" s="36">
        <f t="shared" ca="1" si="212"/>
        <v>0</v>
      </c>
      <c r="FQ147" s="36">
        <f t="shared" ca="1" si="212"/>
        <v>0</v>
      </c>
      <c r="FR147" s="36">
        <f t="shared" ca="1" si="212"/>
        <v>0</v>
      </c>
      <c r="FS147" s="36">
        <f t="shared" ca="1" si="212"/>
        <v>0</v>
      </c>
      <c r="FT147" s="36">
        <f t="shared" ca="1" si="212"/>
        <v>0</v>
      </c>
      <c r="FU147" s="36">
        <f t="shared" ca="1" si="212"/>
        <v>0</v>
      </c>
      <c r="FV147" s="36">
        <f t="shared" ca="1" si="212"/>
        <v>0</v>
      </c>
      <c r="FW147" s="36">
        <f t="shared" ca="1" si="212"/>
        <v>0</v>
      </c>
      <c r="FX147" s="36">
        <f t="shared" ca="1" si="212"/>
        <v>0</v>
      </c>
      <c r="FY147" s="36">
        <f t="shared" ca="1" si="212"/>
        <v>0</v>
      </c>
      <c r="FZ147" s="36">
        <f t="shared" ca="1" si="212"/>
        <v>0</v>
      </c>
      <c r="GA147" s="36">
        <f t="shared" ca="1" si="212"/>
        <v>0</v>
      </c>
      <c r="GB147" s="36">
        <f t="shared" ca="1" si="212"/>
        <v>0</v>
      </c>
      <c r="GC147" s="36">
        <f t="shared" ca="1" si="212"/>
        <v>0</v>
      </c>
      <c r="GD147" s="36">
        <f t="shared" ca="1" si="212"/>
        <v>0</v>
      </c>
      <c r="GE147" s="36">
        <f t="shared" ca="1" si="212"/>
        <v>0</v>
      </c>
    </row>
    <row r="148" spans="4:187" x14ac:dyDescent="0.45">
      <c r="D148" s="10" t="s">
        <v>124</v>
      </c>
      <c r="H148" s="35">
        <f ca="1">SUM(H144:H147)</f>
        <v>1952.874743525733</v>
      </c>
      <c r="I148" s="35">
        <f t="shared" ref="I148:BT148" ca="1" si="213">SUM(I144:I147)</f>
        <v>1952.874743525733</v>
      </c>
      <c r="J148" s="35">
        <f t="shared" ca="1" si="213"/>
        <v>1952.874743525733</v>
      </c>
      <c r="K148" s="35">
        <f t="shared" ca="1" si="213"/>
        <v>1952.874743525733</v>
      </c>
      <c r="L148" s="35">
        <f t="shared" ca="1" si="213"/>
        <v>1952.874743525733</v>
      </c>
      <c r="M148" s="35">
        <f t="shared" ca="1" si="213"/>
        <v>1952.874743525733</v>
      </c>
      <c r="N148" s="35">
        <f t="shared" ca="1" si="213"/>
        <v>1952.874743525733</v>
      </c>
      <c r="O148" s="35">
        <f t="shared" ca="1" si="213"/>
        <v>1952.874743525733</v>
      </c>
      <c r="P148" s="35">
        <f t="shared" ca="1" si="213"/>
        <v>1952.874743525733</v>
      </c>
      <c r="Q148" s="35">
        <f t="shared" ca="1" si="213"/>
        <v>1952.874743525733</v>
      </c>
      <c r="R148" s="35">
        <f t="shared" ca="1" si="213"/>
        <v>1944.1872316239292</v>
      </c>
      <c r="S148" s="35">
        <f t="shared" ca="1" si="213"/>
        <v>1917.3888848136262</v>
      </c>
      <c r="T148" s="35">
        <f t="shared" ca="1" si="213"/>
        <v>1892.2545794012358</v>
      </c>
      <c r="U148" s="35">
        <f t="shared" ca="1" si="213"/>
        <v>1859.3009940692466</v>
      </c>
      <c r="V148" s="35">
        <f t="shared" ca="1" si="213"/>
        <v>1826.1149165649936</v>
      </c>
      <c r="W148" s="35">
        <f t="shared" ca="1" si="213"/>
        <v>1788.0334825303262</v>
      </c>
      <c r="X148" s="35">
        <f t="shared" ca="1" si="213"/>
        <v>1750.1194553946555</v>
      </c>
      <c r="Y148" s="35">
        <f t="shared" ca="1" si="213"/>
        <v>1707.7041571946168</v>
      </c>
      <c r="Z148" s="35">
        <f t="shared" ca="1" si="213"/>
        <v>1663.3681837477202</v>
      </c>
      <c r="AA148" s="35">
        <f t="shared" ca="1" si="213"/>
        <v>1619.675550948441</v>
      </c>
      <c r="AB148" s="35">
        <f t="shared" ca="1" si="213"/>
        <v>1619.675550948441</v>
      </c>
      <c r="AC148" s="35">
        <f t="shared" ca="1" si="213"/>
        <v>1586.6750189704776</v>
      </c>
      <c r="AD148" s="35">
        <f t="shared" ca="1" si="213"/>
        <v>1537.7208052134567</v>
      </c>
      <c r="AE148" s="35">
        <f t="shared" ca="1" si="213"/>
        <v>1487.3657195221592</v>
      </c>
      <c r="AF148" s="35">
        <f t="shared" ca="1" si="213"/>
        <v>1442.9141521621893</v>
      </c>
      <c r="AG148" s="35">
        <f t="shared" ca="1" si="213"/>
        <v>1390.15502005855</v>
      </c>
      <c r="AH148" s="35">
        <f t="shared" ca="1" si="213"/>
        <v>1338.6535168403284</v>
      </c>
      <c r="AI148" s="35">
        <f t="shared" ca="1" si="213"/>
        <v>1283.7548496296738</v>
      </c>
      <c r="AJ148" s="35">
        <f t="shared" ca="1" si="213"/>
        <v>1230.2321357691726</v>
      </c>
      <c r="AK148" s="35">
        <f t="shared" ca="1" si="213"/>
        <v>1173.45562616967</v>
      </c>
      <c r="AL148" s="35">
        <f t="shared" ca="1" si="213"/>
        <v>1115.8186838989895</v>
      </c>
      <c r="AM148" s="35">
        <f t="shared" ca="1" si="213"/>
        <v>1059.7077759708334</v>
      </c>
      <c r="AN148" s="35">
        <f t="shared" ca="1" si="213"/>
        <v>1059.7077759708334</v>
      </c>
      <c r="AO148" s="35">
        <f t="shared" ca="1" si="213"/>
        <v>1010.9620129964795</v>
      </c>
      <c r="AP148" s="35">
        <f t="shared" ca="1" si="213"/>
        <v>951.2989029618027</v>
      </c>
      <c r="AQ148" s="35">
        <f t="shared" ca="1" si="213"/>
        <v>890.9505991955948</v>
      </c>
      <c r="AR148" s="35">
        <f t="shared" ca="1" si="213"/>
        <v>836.86349612595268</v>
      </c>
      <c r="AS148" s="35">
        <f t="shared" ca="1" si="213"/>
        <v>775.28272321012071</v>
      </c>
      <c r="AT148" s="35">
        <f t="shared" ca="1" si="213"/>
        <v>715.41419212031713</v>
      </c>
      <c r="AU148" s="35">
        <f t="shared" ca="1" si="213"/>
        <v>652.70409103802479</v>
      </c>
      <c r="AV148" s="35">
        <f t="shared" ca="1" si="213"/>
        <v>591.72839912020493</v>
      </c>
      <c r="AW148" s="35">
        <f t="shared" ca="1" si="213"/>
        <v>527.96624642772633</v>
      </c>
      <c r="AX148" s="35">
        <f t="shared" ca="1" si="213"/>
        <v>463.69777578844082</v>
      </c>
      <c r="AY148" s="35">
        <f t="shared" ca="1" si="213"/>
        <v>401.19954172652876</v>
      </c>
      <c r="AZ148" s="35">
        <f t="shared" ca="1" si="213"/>
        <v>401.19954172652876</v>
      </c>
      <c r="BA148" s="35">
        <f t="shared" ca="1" si="213"/>
        <v>341.4238188304912</v>
      </c>
      <c r="BB148" s="35">
        <f t="shared" ca="1" si="213"/>
        <v>275.96498807185861</v>
      </c>
      <c r="BC148" s="35">
        <f t="shared" ca="1" si="213"/>
        <v>210.05275540184095</v>
      </c>
      <c r="BD148" s="35">
        <f t="shared" ca="1" si="213"/>
        <v>150.38622597402039</v>
      </c>
      <c r="BE148" s="35">
        <f t="shared" ca="1" si="213"/>
        <v>83.634907020914</v>
      </c>
      <c r="BF148" s="35">
        <f t="shared" ca="1" si="213"/>
        <v>18.688310971462101</v>
      </c>
      <c r="BG148" s="35">
        <f t="shared" ca="1" si="213"/>
        <v>0</v>
      </c>
      <c r="BH148" s="35">
        <f t="shared" ca="1" si="213"/>
        <v>0</v>
      </c>
      <c r="BI148" s="35">
        <f t="shared" ca="1" si="213"/>
        <v>0</v>
      </c>
      <c r="BJ148" s="35">
        <f t="shared" ca="1" si="213"/>
        <v>0</v>
      </c>
      <c r="BK148" s="35">
        <f t="shared" ca="1" si="213"/>
        <v>0</v>
      </c>
      <c r="BL148" s="35">
        <f t="shared" ca="1" si="213"/>
        <v>658.88408058670575</v>
      </c>
      <c r="BM148" s="35">
        <f t="shared" ca="1" si="213"/>
        <v>596.84915869603492</v>
      </c>
      <c r="BN148" s="35">
        <f t="shared" ca="1" si="213"/>
        <v>532.33068228863681</v>
      </c>
      <c r="BO148" s="35">
        <f t="shared" ca="1" si="213"/>
        <v>467.49056810416317</v>
      </c>
      <c r="BP148" s="35">
        <f t="shared" ca="1" si="213"/>
        <v>405.99657152911175</v>
      </c>
      <c r="BQ148" s="35">
        <f t="shared" ca="1" si="213"/>
        <v>339.94804392906934</v>
      </c>
      <c r="BR148" s="35">
        <f t="shared" ca="1" si="213"/>
        <v>275.78606715316317</v>
      </c>
      <c r="BS148" s="35">
        <f t="shared" ca="1" si="213"/>
        <v>209.22409430241476</v>
      </c>
      <c r="BT148" s="35">
        <f t="shared" ca="1" si="213"/>
        <v>144.52440662923968</v>
      </c>
      <c r="BU148" s="35">
        <f t="shared" ref="BU148:EF148" ca="1" si="214">SUM(BU144:BU147)</f>
        <v>77.430389927428479</v>
      </c>
      <c r="BV148" s="35">
        <f t="shared" ca="1" si="214"/>
        <v>10.057720064132923</v>
      </c>
      <c r="BW148" s="35">
        <f t="shared" ca="1" si="214"/>
        <v>0</v>
      </c>
      <c r="BX148" s="35">
        <f t="shared" ca="1" si="214"/>
        <v>0</v>
      </c>
      <c r="BY148" s="35">
        <f t="shared" ca="1" si="214"/>
        <v>0</v>
      </c>
      <c r="BZ148" s="35">
        <f t="shared" ca="1" si="214"/>
        <v>0</v>
      </c>
      <c r="CA148" s="35">
        <f t="shared" ca="1" si="214"/>
        <v>0</v>
      </c>
      <c r="CB148" s="35">
        <f t="shared" ca="1" si="214"/>
        <v>0</v>
      </c>
      <c r="CC148" s="35">
        <f t="shared" ca="1" si="214"/>
        <v>0</v>
      </c>
      <c r="CD148" s="35">
        <f t="shared" ca="1" si="214"/>
        <v>0</v>
      </c>
      <c r="CE148" s="35">
        <f t="shared" ca="1" si="214"/>
        <v>0</v>
      </c>
      <c r="CF148" s="35">
        <f t="shared" ca="1" si="214"/>
        <v>0</v>
      </c>
      <c r="CG148" s="35">
        <f t="shared" ca="1" si="214"/>
        <v>0</v>
      </c>
      <c r="CH148" s="35">
        <f t="shared" ca="1" si="214"/>
        <v>0</v>
      </c>
      <c r="CI148" s="35">
        <f t="shared" ca="1" si="214"/>
        <v>0</v>
      </c>
      <c r="CJ148" s="35">
        <f t="shared" ca="1" si="214"/>
        <v>0</v>
      </c>
      <c r="CK148" s="35">
        <f t="shared" ca="1" si="214"/>
        <v>0</v>
      </c>
      <c r="CL148" s="35">
        <f t="shared" ca="1" si="214"/>
        <v>0</v>
      </c>
      <c r="CM148" s="35">
        <f t="shared" ca="1" si="214"/>
        <v>0</v>
      </c>
      <c r="CN148" s="35">
        <f t="shared" ca="1" si="214"/>
        <v>0</v>
      </c>
      <c r="CO148" s="35">
        <f t="shared" ca="1" si="214"/>
        <v>0</v>
      </c>
      <c r="CP148" s="35">
        <f t="shared" ca="1" si="214"/>
        <v>0</v>
      </c>
      <c r="CQ148" s="35">
        <f t="shared" ca="1" si="214"/>
        <v>0</v>
      </c>
      <c r="CR148" s="35">
        <f t="shared" ca="1" si="214"/>
        <v>0</v>
      </c>
      <c r="CS148" s="35">
        <f t="shared" ca="1" si="214"/>
        <v>0</v>
      </c>
      <c r="CT148" s="35">
        <f t="shared" ca="1" si="214"/>
        <v>0</v>
      </c>
      <c r="CU148" s="35">
        <f t="shared" ca="1" si="214"/>
        <v>0</v>
      </c>
      <c r="CV148" s="35">
        <f t="shared" ca="1" si="214"/>
        <v>0</v>
      </c>
      <c r="CW148" s="35">
        <f t="shared" ca="1" si="214"/>
        <v>0</v>
      </c>
      <c r="CX148" s="35">
        <f t="shared" ca="1" si="214"/>
        <v>0</v>
      </c>
      <c r="CY148" s="35">
        <f t="shared" ca="1" si="214"/>
        <v>0</v>
      </c>
      <c r="CZ148" s="35">
        <f t="shared" ca="1" si="214"/>
        <v>0</v>
      </c>
      <c r="DA148" s="35">
        <f t="shared" ca="1" si="214"/>
        <v>0</v>
      </c>
      <c r="DB148" s="35">
        <f t="shared" ca="1" si="214"/>
        <v>0</v>
      </c>
      <c r="DC148" s="35">
        <f t="shared" ca="1" si="214"/>
        <v>0</v>
      </c>
      <c r="DD148" s="35">
        <f t="shared" ca="1" si="214"/>
        <v>0</v>
      </c>
      <c r="DE148" s="35">
        <f t="shared" ca="1" si="214"/>
        <v>0</v>
      </c>
      <c r="DF148" s="35">
        <f t="shared" ca="1" si="214"/>
        <v>0</v>
      </c>
      <c r="DG148" s="35">
        <f t="shared" ca="1" si="214"/>
        <v>0</v>
      </c>
      <c r="DH148" s="35">
        <f t="shared" ca="1" si="214"/>
        <v>0</v>
      </c>
      <c r="DI148" s="35">
        <f t="shared" ca="1" si="214"/>
        <v>0</v>
      </c>
      <c r="DJ148" s="35">
        <f t="shared" ca="1" si="214"/>
        <v>0</v>
      </c>
      <c r="DK148" s="35">
        <f t="shared" ca="1" si="214"/>
        <v>0</v>
      </c>
      <c r="DL148" s="35">
        <f t="shared" ca="1" si="214"/>
        <v>0</v>
      </c>
      <c r="DM148" s="35">
        <f t="shared" ca="1" si="214"/>
        <v>0</v>
      </c>
      <c r="DN148" s="35">
        <f t="shared" ca="1" si="214"/>
        <v>0</v>
      </c>
      <c r="DO148" s="35">
        <f t="shared" ca="1" si="214"/>
        <v>0</v>
      </c>
      <c r="DP148" s="35">
        <f t="shared" ca="1" si="214"/>
        <v>0</v>
      </c>
      <c r="DQ148" s="35">
        <f t="shared" ca="1" si="214"/>
        <v>0</v>
      </c>
      <c r="DR148" s="35">
        <f t="shared" ca="1" si="214"/>
        <v>0</v>
      </c>
      <c r="DS148" s="35">
        <f t="shared" ca="1" si="214"/>
        <v>0</v>
      </c>
      <c r="DT148" s="35">
        <f t="shared" ca="1" si="214"/>
        <v>0</v>
      </c>
      <c r="DU148" s="35">
        <f t="shared" ca="1" si="214"/>
        <v>0</v>
      </c>
      <c r="DV148" s="35">
        <f t="shared" ca="1" si="214"/>
        <v>0</v>
      </c>
      <c r="DW148" s="35">
        <f t="shared" ca="1" si="214"/>
        <v>0</v>
      </c>
      <c r="DX148" s="35">
        <f t="shared" ca="1" si="214"/>
        <v>0</v>
      </c>
      <c r="DY148" s="35">
        <f t="shared" ca="1" si="214"/>
        <v>0</v>
      </c>
      <c r="DZ148" s="35">
        <f t="shared" ca="1" si="214"/>
        <v>0</v>
      </c>
      <c r="EA148" s="35">
        <f t="shared" ca="1" si="214"/>
        <v>0</v>
      </c>
      <c r="EB148" s="35">
        <f t="shared" ca="1" si="214"/>
        <v>0</v>
      </c>
      <c r="EC148" s="35">
        <f t="shared" ca="1" si="214"/>
        <v>0</v>
      </c>
      <c r="ED148" s="35">
        <f t="shared" ca="1" si="214"/>
        <v>0</v>
      </c>
      <c r="EE148" s="35">
        <f t="shared" ca="1" si="214"/>
        <v>0</v>
      </c>
      <c r="EF148" s="35">
        <f t="shared" ca="1" si="214"/>
        <v>0</v>
      </c>
      <c r="EG148" s="35">
        <f t="shared" ref="EG148:GE148" ca="1" si="215">SUM(EG144:EG147)</f>
        <v>0</v>
      </c>
      <c r="EH148" s="35">
        <f t="shared" ca="1" si="215"/>
        <v>0</v>
      </c>
      <c r="EI148" s="35">
        <f t="shared" ca="1" si="215"/>
        <v>0</v>
      </c>
      <c r="EJ148" s="35">
        <f t="shared" ca="1" si="215"/>
        <v>0</v>
      </c>
      <c r="EK148" s="35">
        <f t="shared" ca="1" si="215"/>
        <v>0</v>
      </c>
      <c r="EL148" s="35">
        <f t="shared" ca="1" si="215"/>
        <v>0</v>
      </c>
      <c r="EM148" s="35">
        <f t="shared" ca="1" si="215"/>
        <v>0</v>
      </c>
      <c r="EN148" s="35">
        <f t="shared" ca="1" si="215"/>
        <v>0</v>
      </c>
      <c r="EO148" s="35">
        <f t="shared" ca="1" si="215"/>
        <v>0</v>
      </c>
      <c r="EP148" s="35">
        <f t="shared" ca="1" si="215"/>
        <v>0</v>
      </c>
      <c r="EQ148" s="35">
        <f t="shared" ca="1" si="215"/>
        <v>0</v>
      </c>
      <c r="ER148" s="35">
        <f t="shared" ca="1" si="215"/>
        <v>0</v>
      </c>
      <c r="ES148" s="35">
        <f t="shared" ca="1" si="215"/>
        <v>0</v>
      </c>
      <c r="ET148" s="35">
        <f t="shared" ca="1" si="215"/>
        <v>0</v>
      </c>
      <c r="EU148" s="35">
        <f t="shared" ca="1" si="215"/>
        <v>0</v>
      </c>
      <c r="EV148" s="35">
        <f t="shared" ca="1" si="215"/>
        <v>0</v>
      </c>
      <c r="EW148" s="35">
        <f t="shared" ca="1" si="215"/>
        <v>0</v>
      </c>
      <c r="EX148" s="35">
        <f t="shared" ca="1" si="215"/>
        <v>0</v>
      </c>
      <c r="EY148" s="35">
        <f t="shared" ca="1" si="215"/>
        <v>0</v>
      </c>
      <c r="EZ148" s="35">
        <f t="shared" ca="1" si="215"/>
        <v>0</v>
      </c>
      <c r="FA148" s="35">
        <f t="shared" ca="1" si="215"/>
        <v>0</v>
      </c>
      <c r="FB148" s="35">
        <f t="shared" ca="1" si="215"/>
        <v>0</v>
      </c>
      <c r="FC148" s="35">
        <f t="shared" ca="1" si="215"/>
        <v>0</v>
      </c>
      <c r="FD148" s="35">
        <f t="shared" ca="1" si="215"/>
        <v>0</v>
      </c>
      <c r="FE148" s="35">
        <f t="shared" ca="1" si="215"/>
        <v>0</v>
      </c>
      <c r="FF148" s="35">
        <f t="shared" ca="1" si="215"/>
        <v>0</v>
      </c>
      <c r="FG148" s="35">
        <f t="shared" ca="1" si="215"/>
        <v>0</v>
      </c>
      <c r="FH148" s="35">
        <f t="shared" ca="1" si="215"/>
        <v>0</v>
      </c>
      <c r="FI148" s="35">
        <f t="shared" ca="1" si="215"/>
        <v>0</v>
      </c>
      <c r="FJ148" s="35">
        <f t="shared" ca="1" si="215"/>
        <v>0</v>
      </c>
      <c r="FK148" s="35">
        <f t="shared" ca="1" si="215"/>
        <v>0</v>
      </c>
      <c r="FL148" s="35">
        <f t="shared" ca="1" si="215"/>
        <v>0</v>
      </c>
      <c r="FM148" s="35">
        <f t="shared" ca="1" si="215"/>
        <v>0</v>
      </c>
      <c r="FN148" s="35">
        <f t="shared" ca="1" si="215"/>
        <v>0</v>
      </c>
      <c r="FO148" s="35">
        <f t="shared" ca="1" si="215"/>
        <v>0</v>
      </c>
      <c r="FP148" s="35">
        <f t="shared" ca="1" si="215"/>
        <v>0</v>
      </c>
      <c r="FQ148" s="35">
        <f t="shared" ca="1" si="215"/>
        <v>0</v>
      </c>
      <c r="FR148" s="35">
        <f t="shared" ca="1" si="215"/>
        <v>0</v>
      </c>
      <c r="FS148" s="35">
        <f t="shared" ca="1" si="215"/>
        <v>0</v>
      </c>
      <c r="FT148" s="35">
        <f t="shared" ca="1" si="215"/>
        <v>0</v>
      </c>
      <c r="FU148" s="35">
        <f t="shared" ca="1" si="215"/>
        <v>0</v>
      </c>
      <c r="FV148" s="35">
        <f t="shared" ca="1" si="215"/>
        <v>0</v>
      </c>
      <c r="FW148" s="35">
        <f t="shared" ca="1" si="215"/>
        <v>0</v>
      </c>
      <c r="FX148" s="35">
        <f t="shared" ca="1" si="215"/>
        <v>0</v>
      </c>
      <c r="FY148" s="35">
        <f t="shared" ca="1" si="215"/>
        <v>0</v>
      </c>
      <c r="FZ148" s="35">
        <f t="shared" ca="1" si="215"/>
        <v>0</v>
      </c>
      <c r="GA148" s="35">
        <f t="shared" ca="1" si="215"/>
        <v>0</v>
      </c>
      <c r="GB148" s="35">
        <f t="shared" ca="1" si="215"/>
        <v>0</v>
      </c>
      <c r="GC148" s="35">
        <f t="shared" ca="1" si="215"/>
        <v>0</v>
      </c>
      <c r="GD148" s="35">
        <f t="shared" ca="1" si="215"/>
        <v>0</v>
      </c>
      <c r="GE148" s="35">
        <f t="shared" ca="1" si="215"/>
        <v>0</v>
      </c>
    </row>
    <row r="149" spans="4:187" x14ac:dyDescent="0.45">
      <c r="D149" s="17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  <c r="BP149" s="35"/>
      <c r="BQ149" s="35"/>
      <c r="BR149" s="35"/>
      <c r="BS149" s="35"/>
      <c r="BT149" s="35"/>
      <c r="BU149" s="35"/>
      <c r="BV149" s="35"/>
      <c r="BW149" s="35"/>
      <c r="BX149" s="35"/>
      <c r="BY149" s="35"/>
      <c r="BZ149" s="35"/>
      <c r="CA149" s="35"/>
      <c r="CB149" s="35"/>
      <c r="CC149" s="35"/>
      <c r="CD149" s="35"/>
      <c r="CE149" s="35"/>
      <c r="CF149" s="35"/>
      <c r="CG149" s="35"/>
      <c r="CH149" s="35"/>
      <c r="CI149" s="35"/>
      <c r="CJ149" s="35"/>
      <c r="CK149" s="35"/>
      <c r="CL149" s="35"/>
      <c r="CM149" s="35"/>
      <c r="CN149" s="35"/>
      <c r="CO149" s="35"/>
      <c r="CP149" s="35"/>
      <c r="CQ149" s="35"/>
      <c r="CR149" s="35"/>
      <c r="CS149" s="35"/>
      <c r="CT149" s="35"/>
      <c r="CU149" s="35"/>
      <c r="CV149" s="35"/>
      <c r="CW149" s="35"/>
      <c r="CX149" s="35"/>
      <c r="CY149" s="35"/>
      <c r="CZ149" s="35"/>
      <c r="DA149" s="35"/>
      <c r="DB149" s="35"/>
      <c r="DC149" s="35"/>
      <c r="DD149" s="35"/>
      <c r="DE149" s="35"/>
      <c r="DF149" s="35"/>
      <c r="DG149" s="35"/>
      <c r="DH149" s="35"/>
      <c r="DI149" s="35"/>
      <c r="DJ149" s="35"/>
      <c r="DK149" s="35"/>
      <c r="DL149" s="35"/>
      <c r="DM149" s="35"/>
      <c r="DN149" s="35"/>
      <c r="DO149" s="35"/>
      <c r="DP149" s="35"/>
      <c r="DQ149" s="35"/>
      <c r="DR149" s="35"/>
      <c r="DS149" s="35"/>
      <c r="DT149" s="35"/>
      <c r="DU149" s="35"/>
      <c r="DV149" s="35"/>
      <c r="DW149" s="35"/>
      <c r="DX149" s="35"/>
      <c r="DY149" s="35"/>
      <c r="DZ149" s="35"/>
      <c r="EA149" s="35"/>
      <c r="EB149" s="35"/>
      <c r="EC149" s="35"/>
      <c r="ED149" s="35"/>
      <c r="EE149" s="35"/>
      <c r="EF149" s="35"/>
      <c r="EG149" s="35"/>
      <c r="EH149" s="35"/>
      <c r="EI149" s="35"/>
      <c r="EJ149" s="35"/>
      <c r="EK149" s="35"/>
      <c r="EL149" s="35"/>
      <c r="EM149" s="35"/>
      <c r="EN149" s="35"/>
      <c r="EO149" s="35"/>
      <c r="EP149" s="35"/>
      <c r="EQ149" s="35"/>
      <c r="ER149" s="35"/>
      <c r="ES149" s="35"/>
      <c r="ET149" s="35"/>
      <c r="EU149" s="35"/>
      <c r="EV149" s="35"/>
      <c r="EW149" s="35"/>
      <c r="EX149" s="35"/>
      <c r="EY149" s="35"/>
      <c r="EZ149" s="35"/>
      <c r="FA149" s="35"/>
      <c r="FB149" s="35"/>
      <c r="FC149" s="35"/>
      <c r="FD149" s="35"/>
      <c r="FE149" s="35"/>
      <c r="FF149" s="35"/>
      <c r="FG149" s="35"/>
      <c r="FH149" s="35"/>
      <c r="FI149" s="35"/>
      <c r="FJ149" s="35"/>
      <c r="FK149" s="35"/>
      <c r="FL149" s="35"/>
      <c r="FM149" s="35"/>
      <c r="FN149" s="35"/>
      <c r="FO149" s="35"/>
      <c r="FP149" s="35"/>
      <c r="FQ149" s="35"/>
      <c r="FR149" s="35"/>
      <c r="FS149" s="35"/>
      <c r="FT149" s="35"/>
      <c r="FU149" s="35"/>
      <c r="FV149" s="35"/>
      <c r="FW149" s="35"/>
      <c r="FX149" s="35"/>
      <c r="FY149" s="35"/>
      <c r="FZ149" s="35"/>
      <c r="GA149" s="35"/>
      <c r="GB149" s="35"/>
      <c r="GC149" s="35"/>
      <c r="GD149" s="35"/>
      <c r="GE149" s="35"/>
    </row>
    <row r="150" spans="4:187" x14ac:dyDescent="0.45">
      <c r="D150" s="1" t="s">
        <v>28</v>
      </c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  <c r="BQ150" s="35"/>
      <c r="BR150" s="35"/>
      <c r="BS150" s="35"/>
      <c r="BT150" s="35"/>
      <c r="BU150" s="35"/>
      <c r="BV150" s="35"/>
      <c r="BW150" s="35"/>
      <c r="BX150" s="35"/>
      <c r="BY150" s="35"/>
      <c r="BZ150" s="35"/>
      <c r="CA150" s="35"/>
      <c r="CB150" s="35"/>
      <c r="CC150" s="35"/>
      <c r="CD150" s="35"/>
      <c r="CE150" s="35"/>
      <c r="CF150" s="35"/>
      <c r="CG150" s="35"/>
      <c r="CH150" s="35"/>
      <c r="CI150" s="35"/>
      <c r="CJ150" s="35"/>
      <c r="CK150" s="35"/>
      <c r="CL150" s="35"/>
      <c r="CM150" s="35"/>
      <c r="CN150" s="35"/>
      <c r="CO150" s="35"/>
      <c r="CP150" s="35"/>
      <c r="CQ150" s="35"/>
      <c r="CR150" s="35"/>
      <c r="CS150" s="35"/>
      <c r="CT150" s="35"/>
      <c r="CU150" s="35"/>
      <c r="CV150" s="35"/>
      <c r="CW150" s="35"/>
      <c r="CX150" s="35"/>
      <c r="CY150" s="35"/>
      <c r="CZ150" s="35"/>
      <c r="DA150" s="35"/>
      <c r="DB150" s="35"/>
      <c r="DC150" s="35"/>
      <c r="DD150" s="35"/>
      <c r="DE150" s="35"/>
      <c r="DF150" s="35"/>
      <c r="DG150" s="35"/>
      <c r="DH150" s="35"/>
      <c r="DI150" s="35"/>
      <c r="DJ150" s="35"/>
      <c r="DK150" s="35"/>
      <c r="DL150" s="35"/>
      <c r="DM150" s="35"/>
      <c r="DN150" s="35"/>
      <c r="DO150" s="35"/>
      <c r="DP150" s="35"/>
      <c r="DQ150" s="35"/>
      <c r="DR150" s="35"/>
      <c r="DS150" s="35"/>
      <c r="DT150" s="35"/>
      <c r="DU150" s="35"/>
      <c r="DV150" s="35"/>
      <c r="DW150" s="35"/>
      <c r="DX150" s="35"/>
      <c r="DY150" s="35"/>
      <c r="DZ150" s="35"/>
      <c r="EA150" s="35"/>
      <c r="EB150" s="35"/>
      <c r="EC150" s="35"/>
      <c r="ED150" s="35"/>
      <c r="EE150" s="35"/>
      <c r="EF150" s="35"/>
      <c r="EG150" s="35"/>
      <c r="EH150" s="35"/>
      <c r="EI150" s="35"/>
      <c r="EJ150" s="35"/>
      <c r="EK150" s="35"/>
      <c r="EL150" s="35"/>
      <c r="EM150" s="35"/>
      <c r="EN150" s="35"/>
      <c r="EO150" s="35"/>
      <c r="EP150" s="35"/>
      <c r="EQ150" s="35"/>
      <c r="ER150" s="35"/>
      <c r="ES150" s="35"/>
      <c r="ET150" s="35"/>
      <c r="EU150" s="35"/>
      <c r="EV150" s="35"/>
      <c r="EW150" s="35"/>
      <c r="EX150" s="35"/>
      <c r="EY150" s="35"/>
      <c r="EZ150" s="35"/>
      <c r="FA150" s="35"/>
      <c r="FB150" s="35"/>
      <c r="FC150" s="35"/>
      <c r="FD150" s="35"/>
      <c r="FE150" s="35"/>
      <c r="FF150" s="35"/>
      <c r="FG150" s="35"/>
      <c r="FH150" s="35"/>
      <c r="FI150" s="35"/>
      <c r="FJ150" s="35"/>
      <c r="FK150" s="35"/>
      <c r="FL150" s="35"/>
      <c r="FM150" s="35"/>
      <c r="FN150" s="35"/>
      <c r="FO150" s="35"/>
      <c r="FP150" s="35"/>
      <c r="FQ150" s="35"/>
      <c r="FR150" s="35"/>
      <c r="FS150" s="35"/>
      <c r="FT150" s="35"/>
      <c r="FU150" s="35"/>
      <c r="FV150" s="35"/>
      <c r="FW150" s="35"/>
      <c r="FX150" s="35"/>
      <c r="FY150" s="35"/>
      <c r="FZ150" s="35"/>
      <c r="GA150" s="35"/>
      <c r="GB150" s="35"/>
      <c r="GC150" s="35"/>
      <c r="GD150" s="35"/>
      <c r="GE150" s="35"/>
    </row>
    <row r="151" spans="4:187" x14ac:dyDescent="0.45">
      <c r="D151" s="10" t="s">
        <v>121</v>
      </c>
      <c r="H151" s="35">
        <f>G154</f>
        <v>0</v>
      </c>
      <c r="I151" s="35">
        <f t="shared" ref="I151:BT151" ca="1" si="216">H154</f>
        <v>0</v>
      </c>
      <c r="J151" s="35">
        <f t="shared" ca="1" si="216"/>
        <v>14.646560576442997</v>
      </c>
      <c r="K151" s="35">
        <f t="shared" ca="1" si="216"/>
        <v>25.454640139468822</v>
      </c>
      <c r="L151" s="35">
        <f t="shared" ca="1" si="216"/>
        <v>40.101200715911816</v>
      </c>
      <c r="M151" s="35">
        <f t="shared" ca="1" si="216"/>
        <v>44.735383490092282</v>
      </c>
      <c r="N151" s="35">
        <f t="shared" ca="1" si="216"/>
        <v>36.323923909768055</v>
      </c>
      <c r="O151" s="35">
        <f t="shared" ca="1" si="216"/>
        <v>27.974678004964446</v>
      </c>
      <c r="P151" s="35">
        <f t="shared" ca="1" si="216"/>
        <v>17.362062726759333</v>
      </c>
      <c r="Q151" s="35">
        <f t="shared" ca="1" si="216"/>
        <v>32.008623303202327</v>
      </c>
      <c r="R151" s="35">
        <f t="shared" ca="1" si="216"/>
        <v>14.73216753999845</v>
      </c>
      <c r="S151" s="35">
        <f t="shared" ca="1" si="216"/>
        <v>0</v>
      </c>
      <c r="T151" s="35">
        <f t="shared" ca="1" si="216"/>
        <v>0</v>
      </c>
      <c r="U151" s="35">
        <f t="shared" ca="1" si="216"/>
        <v>0</v>
      </c>
      <c r="V151" s="35">
        <f t="shared" ca="1" si="216"/>
        <v>0</v>
      </c>
      <c r="W151" s="35">
        <f t="shared" ca="1" si="216"/>
        <v>0</v>
      </c>
      <c r="X151" s="35">
        <f t="shared" ca="1" si="216"/>
        <v>0</v>
      </c>
      <c r="Y151" s="35">
        <f t="shared" ca="1" si="216"/>
        <v>0</v>
      </c>
      <c r="Z151" s="35">
        <f t="shared" ca="1" si="216"/>
        <v>0</v>
      </c>
      <c r="AA151" s="35">
        <f t="shared" ca="1" si="216"/>
        <v>0</v>
      </c>
      <c r="AB151" s="35">
        <f t="shared" ca="1" si="216"/>
        <v>0</v>
      </c>
      <c r="AC151" s="35">
        <f t="shared" ca="1" si="216"/>
        <v>12.147566632113307</v>
      </c>
      <c r="AD151" s="35">
        <f t="shared" ca="1" si="216"/>
        <v>0</v>
      </c>
      <c r="AE151" s="35">
        <f t="shared" ca="1" si="216"/>
        <v>0</v>
      </c>
      <c r="AF151" s="35">
        <f t="shared" ca="1" si="216"/>
        <v>0</v>
      </c>
      <c r="AG151" s="35">
        <f t="shared" ca="1" si="216"/>
        <v>0</v>
      </c>
      <c r="AH151" s="35">
        <f t="shared" ca="1" si="216"/>
        <v>0</v>
      </c>
      <c r="AI151" s="35">
        <f t="shared" ca="1" si="216"/>
        <v>0</v>
      </c>
      <c r="AJ151" s="35">
        <f t="shared" ca="1" si="216"/>
        <v>0</v>
      </c>
      <c r="AK151" s="35">
        <f t="shared" ca="1" si="216"/>
        <v>0</v>
      </c>
      <c r="AL151" s="35">
        <f t="shared" ca="1" si="216"/>
        <v>0</v>
      </c>
      <c r="AM151" s="35">
        <f t="shared" ca="1" si="216"/>
        <v>0</v>
      </c>
      <c r="AN151" s="35">
        <f t="shared" ca="1" si="216"/>
        <v>0</v>
      </c>
      <c r="AO151" s="35">
        <f t="shared" ca="1" si="216"/>
        <v>7.9478083197812497</v>
      </c>
      <c r="AP151" s="35">
        <f t="shared" ca="1" si="216"/>
        <v>0</v>
      </c>
      <c r="AQ151" s="35">
        <f t="shared" ca="1" si="216"/>
        <v>0</v>
      </c>
      <c r="AR151" s="35">
        <f t="shared" ca="1" si="216"/>
        <v>0</v>
      </c>
      <c r="AS151" s="35">
        <f t="shared" ca="1" si="216"/>
        <v>0</v>
      </c>
      <c r="AT151" s="35">
        <f t="shared" ca="1" si="216"/>
        <v>0</v>
      </c>
      <c r="AU151" s="35">
        <f t="shared" ca="1" si="216"/>
        <v>0</v>
      </c>
      <c r="AV151" s="35">
        <f t="shared" ca="1" si="216"/>
        <v>0</v>
      </c>
      <c r="AW151" s="35">
        <f t="shared" ca="1" si="216"/>
        <v>0</v>
      </c>
      <c r="AX151" s="35">
        <f t="shared" ca="1" si="216"/>
        <v>0</v>
      </c>
      <c r="AY151" s="35">
        <f t="shared" ca="1" si="216"/>
        <v>0</v>
      </c>
      <c r="AZ151" s="35">
        <f t="shared" ca="1" si="216"/>
        <v>0</v>
      </c>
      <c r="BA151" s="35">
        <f t="shared" ca="1" si="216"/>
        <v>3.0089965629489654</v>
      </c>
      <c r="BB151" s="35">
        <f t="shared" ca="1" si="216"/>
        <v>0</v>
      </c>
      <c r="BC151" s="35">
        <f t="shared" ca="1" si="216"/>
        <v>0</v>
      </c>
      <c r="BD151" s="35">
        <f t="shared" ca="1" si="216"/>
        <v>0</v>
      </c>
      <c r="BE151" s="35">
        <f t="shared" ca="1" si="216"/>
        <v>0</v>
      </c>
      <c r="BF151" s="35">
        <f t="shared" ca="1" si="216"/>
        <v>0</v>
      </c>
      <c r="BG151" s="35">
        <f t="shared" ca="1" si="216"/>
        <v>0</v>
      </c>
      <c r="BH151" s="35">
        <f t="shared" ca="1" si="216"/>
        <v>0</v>
      </c>
      <c r="BI151" s="35">
        <f t="shared" ca="1" si="216"/>
        <v>0</v>
      </c>
      <c r="BJ151" s="35">
        <f t="shared" ca="1" si="216"/>
        <v>0</v>
      </c>
      <c r="BK151" s="35">
        <f t="shared" ca="1" si="216"/>
        <v>0</v>
      </c>
      <c r="BL151" s="35">
        <f t="shared" ca="1" si="216"/>
        <v>0</v>
      </c>
      <c r="BM151" s="35">
        <f t="shared" ca="1" si="216"/>
        <v>0</v>
      </c>
      <c r="BN151" s="35">
        <f t="shared" ca="1" si="216"/>
        <v>0</v>
      </c>
      <c r="BO151" s="35">
        <f t="shared" ca="1" si="216"/>
        <v>0</v>
      </c>
      <c r="BP151" s="35">
        <f t="shared" ca="1" si="216"/>
        <v>0</v>
      </c>
      <c r="BQ151" s="35">
        <f t="shared" ca="1" si="216"/>
        <v>0</v>
      </c>
      <c r="BR151" s="35">
        <f t="shared" ca="1" si="216"/>
        <v>0</v>
      </c>
      <c r="BS151" s="35">
        <f t="shared" ca="1" si="216"/>
        <v>0</v>
      </c>
      <c r="BT151" s="35">
        <f t="shared" ca="1" si="216"/>
        <v>0</v>
      </c>
      <c r="BU151" s="35">
        <f t="shared" ref="BU151:EF151" ca="1" si="217">BT154</f>
        <v>0</v>
      </c>
      <c r="BV151" s="35">
        <f t="shared" ca="1" si="217"/>
        <v>0</v>
      </c>
      <c r="BW151" s="35">
        <f t="shared" ca="1" si="217"/>
        <v>0</v>
      </c>
      <c r="BX151" s="35">
        <f t="shared" ca="1" si="217"/>
        <v>0</v>
      </c>
      <c r="BY151" s="35">
        <f t="shared" ca="1" si="217"/>
        <v>0</v>
      </c>
      <c r="BZ151" s="35">
        <f t="shared" ca="1" si="217"/>
        <v>0</v>
      </c>
      <c r="CA151" s="35">
        <f t="shared" ca="1" si="217"/>
        <v>0</v>
      </c>
      <c r="CB151" s="35">
        <f t="shared" ca="1" si="217"/>
        <v>0</v>
      </c>
      <c r="CC151" s="35">
        <f t="shared" ca="1" si="217"/>
        <v>0</v>
      </c>
      <c r="CD151" s="35">
        <f t="shared" ca="1" si="217"/>
        <v>0</v>
      </c>
      <c r="CE151" s="35">
        <f t="shared" ca="1" si="217"/>
        <v>0</v>
      </c>
      <c r="CF151" s="35">
        <f t="shared" ca="1" si="217"/>
        <v>0</v>
      </c>
      <c r="CG151" s="35">
        <f t="shared" ca="1" si="217"/>
        <v>0</v>
      </c>
      <c r="CH151" s="35">
        <f t="shared" ca="1" si="217"/>
        <v>0</v>
      </c>
      <c r="CI151" s="35">
        <f t="shared" ca="1" si="217"/>
        <v>0</v>
      </c>
      <c r="CJ151" s="35">
        <f t="shared" ca="1" si="217"/>
        <v>0</v>
      </c>
      <c r="CK151" s="35">
        <f t="shared" ca="1" si="217"/>
        <v>0</v>
      </c>
      <c r="CL151" s="35">
        <f t="shared" ca="1" si="217"/>
        <v>0</v>
      </c>
      <c r="CM151" s="35">
        <f t="shared" ca="1" si="217"/>
        <v>0</v>
      </c>
      <c r="CN151" s="35">
        <f t="shared" ca="1" si="217"/>
        <v>0</v>
      </c>
      <c r="CO151" s="35">
        <f t="shared" ca="1" si="217"/>
        <v>0</v>
      </c>
      <c r="CP151" s="35">
        <f t="shared" ca="1" si="217"/>
        <v>0</v>
      </c>
      <c r="CQ151" s="35">
        <f t="shared" ca="1" si="217"/>
        <v>0</v>
      </c>
      <c r="CR151" s="35">
        <f t="shared" ca="1" si="217"/>
        <v>0</v>
      </c>
      <c r="CS151" s="35">
        <f t="shared" ca="1" si="217"/>
        <v>0</v>
      </c>
      <c r="CT151" s="35">
        <f t="shared" ca="1" si="217"/>
        <v>0</v>
      </c>
      <c r="CU151" s="35">
        <f t="shared" ca="1" si="217"/>
        <v>0</v>
      </c>
      <c r="CV151" s="35">
        <f t="shared" ca="1" si="217"/>
        <v>0</v>
      </c>
      <c r="CW151" s="35">
        <f t="shared" ca="1" si="217"/>
        <v>0</v>
      </c>
      <c r="CX151" s="35">
        <f t="shared" ca="1" si="217"/>
        <v>0</v>
      </c>
      <c r="CY151" s="35">
        <f t="shared" ca="1" si="217"/>
        <v>0</v>
      </c>
      <c r="CZ151" s="35">
        <f t="shared" ca="1" si="217"/>
        <v>0</v>
      </c>
      <c r="DA151" s="35">
        <f t="shared" ca="1" si="217"/>
        <v>0</v>
      </c>
      <c r="DB151" s="35">
        <f t="shared" ca="1" si="217"/>
        <v>0</v>
      </c>
      <c r="DC151" s="35">
        <f t="shared" ca="1" si="217"/>
        <v>0</v>
      </c>
      <c r="DD151" s="35">
        <f t="shared" ca="1" si="217"/>
        <v>0</v>
      </c>
      <c r="DE151" s="35">
        <f t="shared" ca="1" si="217"/>
        <v>0</v>
      </c>
      <c r="DF151" s="35">
        <f t="shared" ca="1" si="217"/>
        <v>0</v>
      </c>
      <c r="DG151" s="35">
        <f t="shared" ca="1" si="217"/>
        <v>0</v>
      </c>
      <c r="DH151" s="35">
        <f t="shared" ca="1" si="217"/>
        <v>0</v>
      </c>
      <c r="DI151" s="35">
        <f t="shared" ca="1" si="217"/>
        <v>0</v>
      </c>
      <c r="DJ151" s="35">
        <f t="shared" ca="1" si="217"/>
        <v>0</v>
      </c>
      <c r="DK151" s="35">
        <f t="shared" ca="1" si="217"/>
        <v>0</v>
      </c>
      <c r="DL151" s="35">
        <f t="shared" ca="1" si="217"/>
        <v>0</v>
      </c>
      <c r="DM151" s="35">
        <f t="shared" ca="1" si="217"/>
        <v>0</v>
      </c>
      <c r="DN151" s="35">
        <f t="shared" ca="1" si="217"/>
        <v>0</v>
      </c>
      <c r="DO151" s="35">
        <f t="shared" ca="1" si="217"/>
        <v>0</v>
      </c>
      <c r="DP151" s="35">
        <f t="shared" ca="1" si="217"/>
        <v>0</v>
      </c>
      <c r="DQ151" s="35">
        <f t="shared" ca="1" si="217"/>
        <v>0</v>
      </c>
      <c r="DR151" s="35">
        <f t="shared" ca="1" si="217"/>
        <v>0</v>
      </c>
      <c r="DS151" s="35">
        <f t="shared" ca="1" si="217"/>
        <v>0</v>
      </c>
      <c r="DT151" s="35">
        <f t="shared" ca="1" si="217"/>
        <v>0</v>
      </c>
      <c r="DU151" s="35">
        <f t="shared" ca="1" si="217"/>
        <v>0</v>
      </c>
      <c r="DV151" s="35">
        <f t="shared" ca="1" si="217"/>
        <v>0</v>
      </c>
      <c r="DW151" s="35">
        <f t="shared" ca="1" si="217"/>
        <v>0</v>
      </c>
      <c r="DX151" s="35">
        <f t="shared" ca="1" si="217"/>
        <v>0</v>
      </c>
      <c r="DY151" s="35">
        <f t="shared" ca="1" si="217"/>
        <v>0</v>
      </c>
      <c r="DZ151" s="35">
        <f t="shared" ca="1" si="217"/>
        <v>0</v>
      </c>
      <c r="EA151" s="35">
        <f t="shared" ca="1" si="217"/>
        <v>0</v>
      </c>
      <c r="EB151" s="35">
        <f t="shared" ca="1" si="217"/>
        <v>0</v>
      </c>
      <c r="EC151" s="35">
        <f t="shared" ca="1" si="217"/>
        <v>0</v>
      </c>
      <c r="ED151" s="35">
        <f t="shared" ca="1" si="217"/>
        <v>0</v>
      </c>
      <c r="EE151" s="35">
        <f t="shared" ca="1" si="217"/>
        <v>0</v>
      </c>
      <c r="EF151" s="35">
        <f t="shared" ca="1" si="217"/>
        <v>0</v>
      </c>
      <c r="EG151" s="35">
        <f t="shared" ref="EG151:GE151" ca="1" si="218">EF154</f>
        <v>0</v>
      </c>
      <c r="EH151" s="35">
        <f t="shared" ca="1" si="218"/>
        <v>0</v>
      </c>
      <c r="EI151" s="35">
        <f t="shared" ca="1" si="218"/>
        <v>0</v>
      </c>
      <c r="EJ151" s="35">
        <f t="shared" ca="1" si="218"/>
        <v>0</v>
      </c>
      <c r="EK151" s="35">
        <f t="shared" ca="1" si="218"/>
        <v>0</v>
      </c>
      <c r="EL151" s="35">
        <f t="shared" ca="1" si="218"/>
        <v>0</v>
      </c>
      <c r="EM151" s="35">
        <f t="shared" ca="1" si="218"/>
        <v>0</v>
      </c>
      <c r="EN151" s="35">
        <f t="shared" ca="1" si="218"/>
        <v>0</v>
      </c>
      <c r="EO151" s="35">
        <f t="shared" ca="1" si="218"/>
        <v>0</v>
      </c>
      <c r="EP151" s="35">
        <f t="shared" ca="1" si="218"/>
        <v>0</v>
      </c>
      <c r="EQ151" s="35">
        <f t="shared" ca="1" si="218"/>
        <v>0</v>
      </c>
      <c r="ER151" s="35">
        <f t="shared" ca="1" si="218"/>
        <v>0</v>
      </c>
      <c r="ES151" s="35">
        <f t="shared" ca="1" si="218"/>
        <v>0</v>
      </c>
      <c r="ET151" s="35">
        <f t="shared" ca="1" si="218"/>
        <v>0</v>
      </c>
      <c r="EU151" s="35">
        <f t="shared" ca="1" si="218"/>
        <v>0</v>
      </c>
      <c r="EV151" s="35">
        <f t="shared" ca="1" si="218"/>
        <v>0</v>
      </c>
      <c r="EW151" s="35">
        <f t="shared" ca="1" si="218"/>
        <v>0</v>
      </c>
      <c r="EX151" s="35">
        <f t="shared" ca="1" si="218"/>
        <v>0</v>
      </c>
      <c r="EY151" s="35">
        <f t="shared" ca="1" si="218"/>
        <v>0</v>
      </c>
      <c r="EZ151" s="35">
        <f t="shared" ca="1" si="218"/>
        <v>0</v>
      </c>
      <c r="FA151" s="35">
        <f t="shared" ca="1" si="218"/>
        <v>0</v>
      </c>
      <c r="FB151" s="35">
        <f t="shared" ca="1" si="218"/>
        <v>0</v>
      </c>
      <c r="FC151" s="35">
        <f t="shared" ca="1" si="218"/>
        <v>0</v>
      </c>
      <c r="FD151" s="35">
        <f t="shared" ca="1" si="218"/>
        <v>0</v>
      </c>
      <c r="FE151" s="35">
        <f t="shared" ca="1" si="218"/>
        <v>0</v>
      </c>
      <c r="FF151" s="35">
        <f t="shared" ca="1" si="218"/>
        <v>0</v>
      </c>
      <c r="FG151" s="35">
        <f t="shared" ca="1" si="218"/>
        <v>0</v>
      </c>
      <c r="FH151" s="35">
        <f t="shared" ca="1" si="218"/>
        <v>0</v>
      </c>
      <c r="FI151" s="35">
        <f t="shared" ca="1" si="218"/>
        <v>0</v>
      </c>
      <c r="FJ151" s="35">
        <f t="shared" ca="1" si="218"/>
        <v>0</v>
      </c>
      <c r="FK151" s="35">
        <f t="shared" ca="1" si="218"/>
        <v>0</v>
      </c>
      <c r="FL151" s="35">
        <f t="shared" ca="1" si="218"/>
        <v>0</v>
      </c>
      <c r="FM151" s="35">
        <f t="shared" ca="1" si="218"/>
        <v>0</v>
      </c>
      <c r="FN151" s="35">
        <f t="shared" ca="1" si="218"/>
        <v>0</v>
      </c>
      <c r="FO151" s="35">
        <f t="shared" ca="1" si="218"/>
        <v>0</v>
      </c>
      <c r="FP151" s="35">
        <f t="shared" ca="1" si="218"/>
        <v>0</v>
      </c>
      <c r="FQ151" s="35">
        <f t="shared" ca="1" si="218"/>
        <v>0</v>
      </c>
      <c r="FR151" s="35">
        <f t="shared" ca="1" si="218"/>
        <v>0</v>
      </c>
      <c r="FS151" s="35">
        <f t="shared" ca="1" si="218"/>
        <v>0</v>
      </c>
      <c r="FT151" s="35">
        <f t="shared" ca="1" si="218"/>
        <v>0</v>
      </c>
      <c r="FU151" s="35">
        <f t="shared" ca="1" si="218"/>
        <v>0</v>
      </c>
      <c r="FV151" s="35">
        <f t="shared" ca="1" si="218"/>
        <v>0</v>
      </c>
      <c r="FW151" s="35">
        <f t="shared" ca="1" si="218"/>
        <v>0</v>
      </c>
      <c r="FX151" s="35">
        <f t="shared" ca="1" si="218"/>
        <v>0</v>
      </c>
      <c r="FY151" s="35">
        <f t="shared" ca="1" si="218"/>
        <v>0</v>
      </c>
      <c r="FZ151" s="35">
        <f t="shared" ca="1" si="218"/>
        <v>0</v>
      </c>
      <c r="GA151" s="35">
        <f t="shared" ca="1" si="218"/>
        <v>0</v>
      </c>
      <c r="GB151" s="35">
        <f t="shared" ca="1" si="218"/>
        <v>0</v>
      </c>
      <c r="GC151" s="35">
        <f t="shared" ca="1" si="218"/>
        <v>0</v>
      </c>
      <c r="GD151" s="35">
        <f t="shared" ca="1" si="218"/>
        <v>0</v>
      </c>
      <c r="GE151" s="35">
        <f t="shared" ca="1" si="218"/>
        <v>0</v>
      </c>
    </row>
    <row r="152" spans="4:187" x14ac:dyDescent="0.45">
      <c r="D152" s="10" t="s">
        <v>122</v>
      </c>
      <c r="H152" s="35">
        <f ca="1">Assumptions!$P$26/12*'Monthly Model'!G$148</f>
        <v>0</v>
      </c>
      <c r="I152" s="35">
        <f ca="1">Assumptions!$P$26/12*'Monthly Model'!H$148</f>
        <v>14.646560576442997</v>
      </c>
      <c r="J152" s="35">
        <f ca="1">Assumptions!$P$26/12*'Monthly Model'!I$148</f>
        <v>14.646560576442997</v>
      </c>
      <c r="K152" s="35">
        <f ca="1">Assumptions!$P$26/12*'Monthly Model'!J$148</f>
        <v>14.646560576442997</v>
      </c>
      <c r="L152" s="35">
        <f ca="1">Assumptions!$P$26/12*'Monthly Model'!K$148</f>
        <v>14.646560576442997</v>
      </c>
      <c r="M152" s="35">
        <f ca="1">Assumptions!$P$26/12*'Monthly Model'!L$148</f>
        <v>14.646560576442997</v>
      </c>
      <c r="N152" s="35">
        <f ca="1">Assumptions!$P$26/12*'Monthly Model'!M$148</f>
        <v>14.646560576442997</v>
      </c>
      <c r="O152" s="35">
        <f ca="1">Assumptions!$P$26/12*'Monthly Model'!N$148</f>
        <v>14.646560576442997</v>
      </c>
      <c r="P152" s="35">
        <f ca="1">Assumptions!$P$26/12*'Monthly Model'!O$148</f>
        <v>14.646560576442997</v>
      </c>
      <c r="Q152" s="35">
        <f ca="1">Assumptions!$P$26/12*'Monthly Model'!P$148</f>
        <v>14.646560576442997</v>
      </c>
      <c r="R152" s="35">
        <f ca="1">Assumptions!$P$26/12*'Monthly Model'!Q$148</f>
        <v>14.646560576442997</v>
      </c>
      <c r="S152" s="35">
        <f ca="1">Assumptions!$P$26/12*'Monthly Model'!R$148</f>
        <v>14.581404237179468</v>
      </c>
      <c r="T152" s="35">
        <f ca="1">Assumptions!$P$26/12*'Monthly Model'!S$148</f>
        <v>14.380416636102195</v>
      </c>
      <c r="U152" s="35">
        <f ca="1">Assumptions!$P$26/12*'Monthly Model'!T$148</f>
        <v>14.191909345509268</v>
      </c>
      <c r="V152" s="35">
        <f ca="1">Assumptions!$P$26/12*'Monthly Model'!U$148</f>
        <v>13.944757455519349</v>
      </c>
      <c r="W152" s="35">
        <f ca="1">Assumptions!$P$26/12*'Monthly Model'!V$148</f>
        <v>13.695861874237451</v>
      </c>
      <c r="X152" s="35">
        <f ca="1">Assumptions!$P$26/12*'Monthly Model'!W$148</f>
        <v>13.410251118977445</v>
      </c>
      <c r="Y152" s="35">
        <f ca="1">Assumptions!$P$26/12*'Monthly Model'!X$148</f>
        <v>13.125895915459916</v>
      </c>
      <c r="Z152" s="35">
        <f ca="1">Assumptions!$P$26/12*'Monthly Model'!Y$148</f>
        <v>12.807781178959624</v>
      </c>
      <c r="AA152" s="35">
        <f ca="1">Assumptions!$P$26/12*'Monthly Model'!Z$148</f>
        <v>12.4752613781079</v>
      </c>
      <c r="AB152" s="35">
        <f ca="1">Assumptions!$P$26/12*'Monthly Model'!AA$148</f>
        <v>12.147566632113307</v>
      </c>
      <c r="AC152" s="35">
        <f ca="1">Assumptions!$P$26/12*'Monthly Model'!AB$148</f>
        <v>12.147566632113307</v>
      </c>
      <c r="AD152" s="35">
        <f ca="1">Assumptions!$P$26/12*'Monthly Model'!AC$148</f>
        <v>11.900062642278581</v>
      </c>
      <c r="AE152" s="35">
        <f ca="1">Assumptions!$P$26/12*'Monthly Model'!AD$148</f>
        <v>11.532906039100926</v>
      </c>
      <c r="AF152" s="35">
        <f ca="1">Assumptions!$P$26/12*'Monthly Model'!AE$148</f>
        <v>11.155242896416194</v>
      </c>
      <c r="AG152" s="35">
        <f ca="1">Assumptions!$P$26/12*'Monthly Model'!AF$148</f>
        <v>10.82185614121642</v>
      </c>
      <c r="AH152" s="35">
        <f ca="1">Assumptions!$P$26/12*'Monthly Model'!AG$148</f>
        <v>10.426162650439124</v>
      </c>
      <c r="AI152" s="35">
        <f ca="1">Assumptions!$P$26/12*'Monthly Model'!AH$148</f>
        <v>10.039901376302463</v>
      </c>
      <c r="AJ152" s="35">
        <f ca="1">Assumptions!$P$26/12*'Monthly Model'!AI$148</f>
        <v>9.6281613722225536</v>
      </c>
      <c r="AK152" s="35">
        <f ca="1">Assumptions!$P$26/12*'Monthly Model'!AJ$148</f>
        <v>9.226741018268795</v>
      </c>
      <c r="AL152" s="35">
        <f ca="1">Assumptions!$P$26/12*'Monthly Model'!AK$148</f>
        <v>8.8009171962725254</v>
      </c>
      <c r="AM152" s="35">
        <f ca="1">Assumptions!$P$26/12*'Monthly Model'!AL$148</f>
        <v>8.3686401292424222</v>
      </c>
      <c r="AN152" s="35">
        <f ca="1">Assumptions!$P$26/12*'Monthly Model'!AM$148</f>
        <v>7.9478083197812497</v>
      </c>
      <c r="AO152" s="35">
        <f ca="1">Assumptions!$P$26/12*'Monthly Model'!AN$148</f>
        <v>7.9478083197812497</v>
      </c>
      <c r="AP152" s="35">
        <f ca="1">Assumptions!$P$26/12*'Monthly Model'!AO$148</f>
        <v>7.582215097473596</v>
      </c>
      <c r="AQ152" s="35">
        <f ca="1">Assumptions!$P$26/12*'Monthly Model'!AP$148</f>
        <v>7.1347417722135198</v>
      </c>
      <c r="AR152" s="35">
        <f ca="1">Assumptions!$P$26/12*'Monthly Model'!AQ$148</f>
        <v>6.6821294939669604</v>
      </c>
      <c r="AS152" s="35">
        <f ca="1">Assumptions!$P$26/12*'Monthly Model'!AR$148</f>
        <v>6.2764762209446445</v>
      </c>
      <c r="AT152" s="35">
        <f ca="1">Assumptions!$P$26/12*'Monthly Model'!AS$148</f>
        <v>5.8146204240759047</v>
      </c>
      <c r="AU152" s="35">
        <f ca="1">Assumptions!$P$26/12*'Monthly Model'!AT$148</f>
        <v>5.3656064409023783</v>
      </c>
      <c r="AV152" s="35">
        <f ca="1">Assumptions!$P$26/12*'Monthly Model'!AU$148</f>
        <v>4.8952806827851854</v>
      </c>
      <c r="AW152" s="35">
        <f ca="1">Assumptions!$P$26/12*'Monthly Model'!AV$148</f>
        <v>4.4379629934015368</v>
      </c>
      <c r="AX152" s="35">
        <f ca="1">Assumptions!$P$26/12*'Monthly Model'!AW$148</f>
        <v>3.9597468482079474</v>
      </c>
      <c r="AY152" s="35">
        <f ca="1">Assumptions!$P$26/12*'Monthly Model'!AX$148</f>
        <v>3.4777333184133061</v>
      </c>
      <c r="AZ152" s="35">
        <f ca="1">Assumptions!$P$26/12*'Monthly Model'!AY$148</f>
        <v>3.0089965629489654</v>
      </c>
      <c r="BA152" s="35">
        <f ca="1">Assumptions!$P$26/12*'Monthly Model'!AZ$148</f>
        <v>3.0089965629489654</v>
      </c>
      <c r="BB152" s="35">
        <f ca="1">Assumptions!$P$26/12*'Monthly Model'!BA$148</f>
        <v>2.5606786412286837</v>
      </c>
      <c r="BC152" s="35">
        <f ca="1">Assumptions!$P$26/12*'Monthly Model'!BB$148</f>
        <v>2.0697374105389397</v>
      </c>
      <c r="BD152" s="35">
        <f ca="1">Assumptions!$P$26/12*'Monthly Model'!BC$148</f>
        <v>1.5753956655138071</v>
      </c>
      <c r="BE152" s="35">
        <f ca="1">Assumptions!$P$26/12*'Monthly Model'!BD$148</f>
        <v>1.127896694805153</v>
      </c>
      <c r="BF152" s="35">
        <f ca="1">Assumptions!$P$26/12*'Monthly Model'!BE$148</f>
        <v>0.62726180265685494</v>
      </c>
      <c r="BG152" s="35">
        <f ca="1">Assumptions!$P$26/12*'Monthly Model'!BF$148</f>
        <v>0.14016233228596575</v>
      </c>
      <c r="BH152" s="35">
        <f ca="1">Assumptions!$P$26/12*'Monthly Model'!BG$148</f>
        <v>0</v>
      </c>
      <c r="BI152" s="35">
        <f ca="1">Assumptions!$P$26/12*'Monthly Model'!BH$148</f>
        <v>0</v>
      </c>
      <c r="BJ152" s="35">
        <f ca="1">Assumptions!$P$26/12*'Monthly Model'!BI$148</f>
        <v>0</v>
      </c>
      <c r="BK152" s="35">
        <f ca="1">Assumptions!$P$26/12*'Monthly Model'!BJ$148</f>
        <v>0</v>
      </c>
      <c r="BL152" s="35">
        <f ca="1">Assumptions!$P$26/12*'Monthly Model'!BK$148</f>
        <v>0</v>
      </c>
      <c r="BM152" s="35">
        <f ca="1">Assumptions!$P$26/12*'Monthly Model'!BL$148</f>
        <v>4.9416306044002933</v>
      </c>
      <c r="BN152" s="35">
        <f ca="1">Assumptions!$P$26/12*'Monthly Model'!BM$148</f>
        <v>4.4763686902202613</v>
      </c>
      <c r="BO152" s="35">
        <f ca="1">Assumptions!$P$26/12*'Monthly Model'!BN$148</f>
        <v>3.9924801171647761</v>
      </c>
      <c r="BP152" s="35">
        <f ca="1">Assumptions!$P$26/12*'Monthly Model'!BO$148</f>
        <v>3.5061792607812237</v>
      </c>
      <c r="BQ152" s="35">
        <f ca="1">Assumptions!$P$26/12*'Monthly Model'!BP$148</f>
        <v>3.0449742864683378</v>
      </c>
      <c r="BR152" s="35">
        <f ca="1">Assumptions!$P$26/12*'Monthly Model'!BQ$148</f>
        <v>2.5496103294680199</v>
      </c>
      <c r="BS152" s="35">
        <f ca="1">Assumptions!$P$26/12*'Monthly Model'!BR$148</f>
        <v>2.0683955036487238</v>
      </c>
      <c r="BT152" s="35">
        <f ca="1">Assumptions!$P$26/12*'Monthly Model'!BS$148</f>
        <v>1.5691807072681105</v>
      </c>
      <c r="BU152" s="35">
        <f ca="1">Assumptions!$P$26/12*'Monthly Model'!BT$148</f>
        <v>1.0839330497192976</v>
      </c>
      <c r="BV152" s="35">
        <f ca="1">Assumptions!$P$26/12*'Monthly Model'!BU$148</f>
        <v>0.58072792445571353</v>
      </c>
      <c r="BW152" s="35">
        <f ca="1">Assumptions!$P$26/12*'Monthly Model'!BV$148</f>
        <v>7.543290048099692E-2</v>
      </c>
      <c r="BX152" s="35">
        <f ca="1">Assumptions!$P$26/12*'Monthly Model'!BW$148</f>
        <v>0</v>
      </c>
      <c r="BY152" s="35">
        <f ca="1">Assumptions!$P$26/12*'Monthly Model'!BX$148</f>
        <v>0</v>
      </c>
      <c r="BZ152" s="35">
        <f ca="1">Assumptions!$P$26/12*'Monthly Model'!BY$148</f>
        <v>0</v>
      </c>
      <c r="CA152" s="35">
        <f ca="1">Assumptions!$P$26/12*'Monthly Model'!BZ$148</f>
        <v>0</v>
      </c>
      <c r="CB152" s="35">
        <f ca="1">Assumptions!$P$26/12*'Monthly Model'!CA$148</f>
        <v>0</v>
      </c>
      <c r="CC152" s="35">
        <f ca="1">Assumptions!$P$26/12*'Monthly Model'!CB$148</f>
        <v>0</v>
      </c>
      <c r="CD152" s="35">
        <f ca="1">Assumptions!$P$26/12*'Monthly Model'!CC$148</f>
        <v>0</v>
      </c>
      <c r="CE152" s="35">
        <f ca="1">Assumptions!$P$26/12*'Monthly Model'!CD$148</f>
        <v>0</v>
      </c>
      <c r="CF152" s="35">
        <f ca="1">Assumptions!$P$26/12*'Monthly Model'!CE$148</f>
        <v>0</v>
      </c>
      <c r="CG152" s="35">
        <f ca="1">Assumptions!$P$26/12*'Monthly Model'!CF$148</f>
        <v>0</v>
      </c>
      <c r="CH152" s="35">
        <f ca="1">Assumptions!$P$26/12*'Monthly Model'!CG$148</f>
        <v>0</v>
      </c>
      <c r="CI152" s="35">
        <f ca="1">Assumptions!$P$26/12*'Monthly Model'!CH$148</f>
        <v>0</v>
      </c>
      <c r="CJ152" s="35">
        <f ca="1">Assumptions!$P$26/12*'Monthly Model'!CI$148</f>
        <v>0</v>
      </c>
      <c r="CK152" s="35">
        <f ca="1">Assumptions!$P$26/12*'Monthly Model'!CJ$148</f>
        <v>0</v>
      </c>
      <c r="CL152" s="35">
        <f ca="1">Assumptions!$P$26/12*'Monthly Model'!CK$148</f>
        <v>0</v>
      </c>
      <c r="CM152" s="35">
        <f ca="1">Assumptions!$P$26/12*'Monthly Model'!CL$148</f>
        <v>0</v>
      </c>
      <c r="CN152" s="35">
        <f ca="1">Assumptions!$P$26/12*'Monthly Model'!CM$148</f>
        <v>0</v>
      </c>
      <c r="CO152" s="35">
        <f ca="1">Assumptions!$P$26/12*'Monthly Model'!CN$148</f>
        <v>0</v>
      </c>
      <c r="CP152" s="35">
        <f ca="1">Assumptions!$P$26/12*'Monthly Model'!CO$148</f>
        <v>0</v>
      </c>
      <c r="CQ152" s="35">
        <f ca="1">Assumptions!$P$26/12*'Monthly Model'!CP$148</f>
        <v>0</v>
      </c>
      <c r="CR152" s="35">
        <f ca="1">Assumptions!$P$26/12*'Monthly Model'!CQ$148</f>
        <v>0</v>
      </c>
      <c r="CS152" s="35">
        <f ca="1">Assumptions!$P$26/12*'Monthly Model'!CR$148</f>
        <v>0</v>
      </c>
      <c r="CT152" s="35">
        <f ca="1">Assumptions!$P$26/12*'Monthly Model'!CS$148</f>
        <v>0</v>
      </c>
      <c r="CU152" s="35">
        <f ca="1">Assumptions!$P$26/12*'Monthly Model'!CT$148</f>
        <v>0</v>
      </c>
      <c r="CV152" s="35">
        <f ca="1">Assumptions!$P$26/12*'Monthly Model'!CU$148</f>
        <v>0</v>
      </c>
      <c r="CW152" s="35">
        <f ca="1">Assumptions!$P$26/12*'Monthly Model'!CV$148</f>
        <v>0</v>
      </c>
      <c r="CX152" s="35">
        <f ca="1">Assumptions!$P$26/12*'Monthly Model'!CW$148</f>
        <v>0</v>
      </c>
      <c r="CY152" s="35">
        <f ca="1">Assumptions!$P$26/12*'Monthly Model'!CX$148</f>
        <v>0</v>
      </c>
      <c r="CZ152" s="35">
        <f ca="1">Assumptions!$P$26/12*'Monthly Model'!CY$148</f>
        <v>0</v>
      </c>
      <c r="DA152" s="35">
        <f ca="1">Assumptions!$P$26/12*'Monthly Model'!CZ$148</f>
        <v>0</v>
      </c>
      <c r="DB152" s="35">
        <f ca="1">Assumptions!$P$26/12*'Monthly Model'!DA$148</f>
        <v>0</v>
      </c>
      <c r="DC152" s="35">
        <f ca="1">Assumptions!$P$26/12*'Monthly Model'!DB$148</f>
        <v>0</v>
      </c>
      <c r="DD152" s="35">
        <f ca="1">Assumptions!$P$26/12*'Monthly Model'!DC$148</f>
        <v>0</v>
      </c>
      <c r="DE152" s="35">
        <f ca="1">Assumptions!$P$26/12*'Monthly Model'!DD$148</f>
        <v>0</v>
      </c>
      <c r="DF152" s="35">
        <f ca="1">Assumptions!$P$26/12*'Monthly Model'!DE$148</f>
        <v>0</v>
      </c>
      <c r="DG152" s="35">
        <f ca="1">Assumptions!$P$26/12*'Monthly Model'!DF$148</f>
        <v>0</v>
      </c>
      <c r="DH152" s="35">
        <f ca="1">Assumptions!$P$26/12*'Monthly Model'!DG$148</f>
        <v>0</v>
      </c>
      <c r="DI152" s="35">
        <f ca="1">Assumptions!$P$26/12*'Monthly Model'!DH$148</f>
        <v>0</v>
      </c>
      <c r="DJ152" s="35">
        <f ca="1">Assumptions!$P$26/12*'Monthly Model'!DI$148</f>
        <v>0</v>
      </c>
      <c r="DK152" s="35">
        <f ca="1">Assumptions!$P$26/12*'Monthly Model'!DJ$148</f>
        <v>0</v>
      </c>
      <c r="DL152" s="35">
        <f ca="1">Assumptions!$P$26/12*'Monthly Model'!DK$148</f>
        <v>0</v>
      </c>
      <c r="DM152" s="35">
        <f ca="1">Assumptions!$P$26/12*'Monthly Model'!DL$148</f>
        <v>0</v>
      </c>
      <c r="DN152" s="35">
        <f ca="1">Assumptions!$P$26/12*'Monthly Model'!DM$148</f>
        <v>0</v>
      </c>
      <c r="DO152" s="35">
        <f ca="1">Assumptions!$P$26/12*'Monthly Model'!DN$148</f>
        <v>0</v>
      </c>
      <c r="DP152" s="35">
        <f ca="1">Assumptions!$P$26/12*'Monthly Model'!DO$148</f>
        <v>0</v>
      </c>
      <c r="DQ152" s="35">
        <f ca="1">Assumptions!$P$26/12*'Monthly Model'!DP$148</f>
        <v>0</v>
      </c>
      <c r="DR152" s="35">
        <f ca="1">Assumptions!$P$26/12*'Monthly Model'!DQ$148</f>
        <v>0</v>
      </c>
      <c r="DS152" s="35">
        <f ca="1">Assumptions!$P$26/12*'Monthly Model'!DR$148</f>
        <v>0</v>
      </c>
      <c r="DT152" s="35">
        <f ca="1">Assumptions!$P$26/12*'Monthly Model'!DS$148</f>
        <v>0</v>
      </c>
      <c r="DU152" s="35">
        <f ca="1">Assumptions!$P$26/12*'Monthly Model'!DT$148</f>
        <v>0</v>
      </c>
      <c r="DV152" s="35">
        <f ca="1">Assumptions!$P$26/12*'Monthly Model'!DU$148</f>
        <v>0</v>
      </c>
      <c r="DW152" s="35">
        <f ca="1">Assumptions!$P$26/12*'Monthly Model'!DV$148</f>
        <v>0</v>
      </c>
      <c r="DX152" s="35">
        <f ca="1">Assumptions!$P$26/12*'Monthly Model'!DW$148</f>
        <v>0</v>
      </c>
      <c r="DY152" s="35">
        <f ca="1">Assumptions!$P$26/12*'Monthly Model'!DX$148</f>
        <v>0</v>
      </c>
      <c r="DZ152" s="35">
        <f ca="1">Assumptions!$P$26/12*'Monthly Model'!DY$148</f>
        <v>0</v>
      </c>
      <c r="EA152" s="35">
        <f ca="1">Assumptions!$P$26/12*'Monthly Model'!DZ$148</f>
        <v>0</v>
      </c>
      <c r="EB152" s="35">
        <f ca="1">Assumptions!$P$26/12*'Monthly Model'!EA$148</f>
        <v>0</v>
      </c>
      <c r="EC152" s="35">
        <f ca="1">Assumptions!$P$26/12*'Monthly Model'!EB$148</f>
        <v>0</v>
      </c>
      <c r="ED152" s="35">
        <f ca="1">Assumptions!$P$26/12*'Monthly Model'!EC$148</f>
        <v>0</v>
      </c>
      <c r="EE152" s="35">
        <f ca="1">Assumptions!$P$26/12*'Monthly Model'!ED$148</f>
        <v>0</v>
      </c>
      <c r="EF152" s="35">
        <f ca="1">Assumptions!$P$26/12*'Monthly Model'!EE$148</f>
        <v>0</v>
      </c>
      <c r="EG152" s="35">
        <f ca="1">Assumptions!$P$26/12*'Monthly Model'!EF$148</f>
        <v>0</v>
      </c>
      <c r="EH152" s="35">
        <f ca="1">Assumptions!$P$26/12*'Monthly Model'!EG$148</f>
        <v>0</v>
      </c>
      <c r="EI152" s="35">
        <f ca="1">Assumptions!$P$26/12*'Monthly Model'!EH$148</f>
        <v>0</v>
      </c>
      <c r="EJ152" s="35">
        <f ca="1">Assumptions!$P$26/12*'Monthly Model'!EI$148</f>
        <v>0</v>
      </c>
      <c r="EK152" s="35">
        <f ca="1">Assumptions!$P$26/12*'Monthly Model'!EJ$148</f>
        <v>0</v>
      </c>
      <c r="EL152" s="35">
        <f ca="1">Assumptions!$P$26/12*'Monthly Model'!EK$148</f>
        <v>0</v>
      </c>
      <c r="EM152" s="35">
        <f ca="1">Assumptions!$P$26/12*'Monthly Model'!EL$148</f>
        <v>0</v>
      </c>
      <c r="EN152" s="35">
        <f ca="1">Assumptions!$P$26/12*'Monthly Model'!EM$148</f>
        <v>0</v>
      </c>
      <c r="EO152" s="35">
        <f ca="1">Assumptions!$P$26/12*'Monthly Model'!EN$148</f>
        <v>0</v>
      </c>
      <c r="EP152" s="35">
        <f ca="1">Assumptions!$P$26/12*'Monthly Model'!EO$148</f>
        <v>0</v>
      </c>
      <c r="EQ152" s="35">
        <f ca="1">Assumptions!$P$26/12*'Monthly Model'!EP$148</f>
        <v>0</v>
      </c>
      <c r="ER152" s="35">
        <f ca="1">Assumptions!$P$26/12*'Monthly Model'!EQ$148</f>
        <v>0</v>
      </c>
      <c r="ES152" s="35">
        <f ca="1">Assumptions!$P$26/12*'Monthly Model'!ER$148</f>
        <v>0</v>
      </c>
      <c r="ET152" s="35">
        <f ca="1">Assumptions!$P$26/12*'Monthly Model'!ES$148</f>
        <v>0</v>
      </c>
      <c r="EU152" s="35">
        <f ca="1">Assumptions!$P$26/12*'Monthly Model'!ET$148</f>
        <v>0</v>
      </c>
      <c r="EV152" s="35">
        <f ca="1">Assumptions!$P$26/12*'Monthly Model'!EU$148</f>
        <v>0</v>
      </c>
      <c r="EW152" s="35">
        <f ca="1">Assumptions!$P$26/12*'Monthly Model'!EV$148</f>
        <v>0</v>
      </c>
      <c r="EX152" s="35">
        <f ca="1">Assumptions!$P$26/12*'Monthly Model'!EW$148</f>
        <v>0</v>
      </c>
      <c r="EY152" s="35">
        <f ca="1">Assumptions!$P$26/12*'Monthly Model'!EX$148</f>
        <v>0</v>
      </c>
      <c r="EZ152" s="35">
        <f ca="1">Assumptions!$P$26/12*'Monthly Model'!EY$148</f>
        <v>0</v>
      </c>
      <c r="FA152" s="35">
        <f ca="1">Assumptions!$P$26/12*'Monthly Model'!EZ$148</f>
        <v>0</v>
      </c>
      <c r="FB152" s="35">
        <f ca="1">Assumptions!$P$26/12*'Monthly Model'!FA$148</f>
        <v>0</v>
      </c>
      <c r="FC152" s="35">
        <f ca="1">Assumptions!$P$26/12*'Monthly Model'!FB$148</f>
        <v>0</v>
      </c>
      <c r="FD152" s="35">
        <f ca="1">Assumptions!$P$26/12*'Monthly Model'!FC$148</f>
        <v>0</v>
      </c>
      <c r="FE152" s="35">
        <f ca="1">Assumptions!$P$26/12*'Monthly Model'!FD$148</f>
        <v>0</v>
      </c>
      <c r="FF152" s="35">
        <f ca="1">Assumptions!$P$26/12*'Monthly Model'!FE$148</f>
        <v>0</v>
      </c>
      <c r="FG152" s="35">
        <f ca="1">Assumptions!$P$26/12*'Monthly Model'!FF$148</f>
        <v>0</v>
      </c>
      <c r="FH152" s="35">
        <f ca="1">Assumptions!$P$26/12*'Monthly Model'!FG$148</f>
        <v>0</v>
      </c>
      <c r="FI152" s="35">
        <f ca="1">Assumptions!$P$26/12*'Monthly Model'!FH$148</f>
        <v>0</v>
      </c>
      <c r="FJ152" s="35">
        <f ca="1">Assumptions!$P$26/12*'Monthly Model'!FI$148</f>
        <v>0</v>
      </c>
      <c r="FK152" s="35">
        <f ca="1">Assumptions!$P$26/12*'Monthly Model'!FJ$148</f>
        <v>0</v>
      </c>
      <c r="FL152" s="35">
        <f ca="1">Assumptions!$P$26/12*'Monthly Model'!FK$148</f>
        <v>0</v>
      </c>
      <c r="FM152" s="35">
        <f ca="1">Assumptions!$P$26/12*'Monthly Model'!FL$148</f>
        <v>0</v>
      </c>
      <c r="FN152" s="35">
        <f ca="1">Assumptions!$P$26/12*'Monthly Model'!FM$148</f>
        <v>0</v>
      </c>
      <c r="FO152" s="35">
        <f ca="1">Assumptions!$P$26/12*'Monthly Model'!FN$148</f>
        <v>0</v>
      </c>
      <c r="FP152" s="35">
        <f ca="1">Assumptions!$P$26/12*'Monthly Model'!FO$148</f>
        <v>0</v>
      </c>
      <c r="FQ152" s="35">
        <f ca="1">Assumptions!$P$26/12*'Monthly Model'!FP$148</f>
        <v>0</v>
      </c>
      <c r="FR152" s="35">
        <f ca="1">Assumptions!$P$26/12*'Monthly Model'!FQ$148</f>
        <v>0</v>
      </c>
      <c r="FS152" s="35">
        <f ca="1">Assumptions!$P$26/12*'Monthly Model'!FR$148</f>
        <v>0</v>
      </c>
      <c r="FT152" s="35">
        <f ca="1">Assumptions!$P$26/12*'Monthly Model'!FS$148</f>
        <v>0</v>
      </c>
      <c r="FU152" s="35">
        <f ca="1">Assumptions!$P$26/12*'Monthly Model'!FT$148</f>
        <v>0</v>
      </c>
      <c r="FV152" s="35">
        <f ca="1">Assumptions!$P$26/12*'Monthly Model'!FU$148</f>
        <v>0</v>
      </c>
      <c r="FW152" s="35">
        <f ca="1">Assumptions!$P$26/12*'Monthly Model'!FV$148</f>
        <v>0</v>
      </c>
      <c r="FX152" s="35">
        <f ca="1">Assumptions!$P$26/12*'Monthly Model'!FW$148</f>
        <v>0</v>
      </c>
      <c r="FY152" s="35">
        <f ca="1">Assumptions!$P$26/12*'Monthly Model'!FX$148</f>
        <v>0</v>
      </c>
      <c r="FZ152" s="35">
        <f ca="1">Assumptions!$P$26/12*'Monthly Model'!FY$148</f>
        <v>0</v>
      </c>
      <c r="GA152" s="35">
        <f ca="1">Assumptions!$P$26/12*'Monthly Model'!FZ$148</f>
        <v>0</v>
      </c>
      <c r="GB152" s="35">
        <f ca="1">Assumptions!$P$26/12*'Monthly Model'!GA$148</f>
        <v>0</v>
      </c>
      <c r="GC152" s="35">
        <f ca="1">Assumptions!$P$26/12*'Monthly Model'!GB$148</f>
        <v>0</v>
      </c>
      <c r="GD152" s="35">
        <f ca="1">Assumptions!$P$26/12*'Monthly Model'!GC$148</f>
        <v>0</v>
      </c>
      <c r="GE152" s="35">
        <f ca="1">Assumptions!$P$26/12*'Monthly Model'!GD$148</f>
        <v>0</v>
      </c>
    </row>
    <row r="153" spans="4:187" x14ac:dyDescent="0.45">
      <c r="D153" s="20" t="s">
        <v>123</v>
      </c>
      <c r="E153" s="22"/>
      <c r="F153" s="22"/>
      <c r="G153" s="22"/>
      <c r="H153" s="36">
        <f t="shared" ref="H153:AM153" ca="1" si="219">IF(AND(H$95&gt;0,SUM(H$151:H$152)&gt;0), -MIN(H$95,SUM(H$151:H$152)), 0)</f>
        <v>0</v>
      </c>
      <c r="I153" s="36">
        <f t="shared" ca="1" si="219"/>
        <v>0</v>
      </c>
      <c r="J153" s="36">
        <f t="shared" ca="1" si="219"/>
        <v>-3.8384810134171743</v>
      </c>
      <c r="K153" s="36">
        <f t="shared" ca="1" si="219"/>
        <v>0</v>
      </c>
      <c r="L153" s="36">
        <f t="shared" ca="1" si="219"/>
        <v>-10.012377802262529</v>
      </c>
      <c r="M153" s="36">
        <f t="shared" ca="1" si="219"/>
        <v>-23.058020156767224</v>
      </c>
      <c r="N153" s="36">
        <f t="shared" ca="1" si="219"/>
        <v>-22.995806481246603</v>
      </c>
      <c r="O153" s="36">
        <f t="shared" ca="1" si="219"/>
        <v>-25.259175854648106</v>
      </c>
      <c r="P153" s="36">
        <f t="shared" ca="1" si="219"/>
        <v>0</v>
      </c>
      <c r="Q153" s="36">
        <f t="shared" ca="1" si="219"/>
        <v>-31.923016339646871</v>
      </c>
      <c r="R153" s="36">
        <f t="shared" ca="1" si="219"/>
        <v>-29.378728116441447</v>
      </c>
      <c r="S153" s="36">
        <f t="shared" ca="1" si="219"/>
        <v>-14.581404237179468</v>
      </c>
      <c r="T153" s="36">
        <f t="shared" ca="1" si="219"/>
        <v>-14.380416636102195</v>
      </c>
      <c r="U153" s="36">
        <f t="shared" ca="1" si="219"/>
        <v>-14.191909345509268</v>
      </c>
      <c r="V153" s="36">
        <f t="shared" ca="1" si="219"/>
        <v>-13.944757455519349</v>
      </c>
      <c r="W153" s="36">
        <f t="shared" ca="1" si="219"/>
        <v>-13.695861874237451</v>
      </c>
      <c r="X153" s="36">
        <f t="shared" ca="1" si="219"/>
        <v>-13.410251118977445</v>
      </c>
      <c r="Y153" s="36">
        <f t="shared" ca="1" si="219"/>
        <v>-13.125895915459916</v>
      </c>
      <c r="Z153" s="36">
        <f t="shared" ca="1" si="219"/>
        <v>-12.807781178959624</v>
      </c>
      <c r="AA153" s="36">
        <f t="shared" ca="1" si="219"/>
        <v>-12.4752613781079</v>
      </c>
      <c r="AB153" s="36">
        <f t="shared" ca="1" si="219"/>
        <v>0</v>
      </c>
      <c r="AC153" s="36">
        <f t="shared" ca="1" si="219"/>
        <v>-24.295133264226614</v>
      </c>
      <c r="AD153" s="36">
        <f t="shared" ca="1" si="219"/>
        <v>-11.900062642278581</v>
      </c>
      <c r="AE153" s="36">
        <f t="shared" ca="1" si="219"/>
        <v>-11.532906039100926</v>
      </c>
      <c r="AF153" s="36">
        <f t="shared" ca="1" si="219"/>
        <v>-11.155242896416194</v>
      </c>
      <c r="AG153" s="36">
        <f t="shared" ca="1" si="219"/>
        <v>-10.82185614121642</v>
      </c>
      <c r="AH153" s="36">
        <f t="shared" ca="1" si="219"/>
        <v>-10.426162650439124</v>
      </c>
      <c r="AI153" s="36">
        <f t="shared" ca="1" si="219"/>
        <v>-10.039901376302463</v>
      </c>
      <c r="AJ153" s="36">
        <f t="shared" ca="1" si="219"/>
        <v>-9.6281613722225536</v>
      </c>
      <c r="AK153" s="36">
        <f t="shared" ca="1" si="219"/>
        <v>-9.226741018268795</v>
      </c>
      <c r="AL153" s="36">
        <f t="shared" ca="1" si="219"/>
        <v>-8.8009171962725254</v>
      </c>
      <c r="AM153" s="36">
        <f t="shared" ca="1" si="219"/>
        <v>-8.3686401292424222</v>
      </c>
      <c r="AN153" s="36">
        <f t="shared" ref="AN153:BS153" ca="1" si="220">IF(AND(AN$95&gt;0,SUM(AN$151:AN$152)&gt;0), -MIN(AN$95,SUM(AN$151:AN$152)), 0)</f>
        <v>0</v>
      </c>
      <c r="AO153" s="36">
        <f t="shared" ca="1" si="220"/>
        <v>-15.895616639562499</v>
      </c>
      <c r="AP153" s="36">
        <f t="shared" ca="1" si="220"/>
        <v>-7.582215097473596</v>
      </c>
      <c r="AQ153" s="36">
        <f t="shared" ca="1" si="220"/>
        <v>-7.1347417722135198</v>
      </c>
      <c r="AR153" s="36">
        <f t="shared" ca="1" si="220"/>
        <v>-6.6821294939669604</v>
      </c>
      <c r="AS153" s="36">
        <f t="shared" ca="1" si="220"/>
        <v>-6.2764762209446445</v>
      </c>
      <c r="AT153" s="36">
        <f t="shared" ca="1" si="220"/>
        <v>-5.8146204240759047</v>
      </c>
      <c r="AU153" s="36">
        <f t="shared" ca="1" si="220"/>
        <v>-5.3656064409023783</v>
      </c>
      <c r="AV153" s="36">
        <f t="shared" ca="1" si="220"/>
        <v>-4.8952806827851854</v>
      </c>
      <c r="AW153" s="36">
        <f t="shared" ca="1" si="220"/>
        <v>-4.4379629934015368</v>
      </c>
      <c r="AX153" s="36">
        <f t="shared" ca="1" si="220"/>
        <v>-3.9597468482079474</v>
      </c>
      <c r="AY153" s="36">
        <f t="shared" ca="1" si="220"/>
        <v>-3.4777333184133061</v>
      </c>
      <c r="AZ153" s="36">
        <f t="shared" ca="1" si="220"/>
        <v>0</v>
      </c>
      <c r="BA153" s="36">
        <f t="shared" ca="1" si="220"/>
        <v>-6.0179931258979309</v>
      </c>
      <c r="BB153" s="36">
        <f t="shared" ca="1" si="220"/>
        <v>-2.5606786412286837</v>
      </c>
      <c r="BC153" s="36">
        <f t="shared" ca="1" si="220"/>
        <v>-2.0697374105389397</v>
      </c>
      <c r="BD153" s="36">
        <f t="shared" ca="1" si="220"/>
        <v>-1.5753956655138071</v>
      </c>
      <c r="BE153" s="36">
        <f t="shared" ca="1" si="220"/>
        <v>-1.127896694805153</v>
      </c>
      <c r="BF153" s="36">
        <f t="shared" ca="1" si="220"/>
        <v>-0.62726180265685494</v>
      </c>
      <c r="BG153" s="36">
        <f t="shared" ca="1" si="220"/>
        <v>-0.14016233228596575</v>
      </c>
      <c r="BH153" s="36">
        <f t="shared" ca="1" si="220"/>
        <v>0</v>
      </c>
      <c r="BI153" s="36">
        <f t="shared" ca="1" si="220"/>
        <v>0</v>
      </c>
      <c r="BJ153" s="36">
        <f t="shared" ca="1" si="220"/>
        <v>0</v>
      </c>
      <c r="BK153" s="36">
        <f t="shared" ca="1" si="220"/>
        <v>0</v>
      </c>
      <c r="BL153" s="36">
        <f t="shared" ca="1" si="220"/>
        <v>0</v>
      </c>
      <c r="BM153" s="36">
        <f t="shared" ca="1" si="220"/>
        <v>-4.9416306044002933</v>
      </c>
      <c r="BN153" s="36">
        <f t="shared" ca="1" si="220"/>
        <v>-4.4763686902202613</v>
      </c>
      <c r="BO153" s="36">
        <f t="shared" ca="1" si="220"/>
        <v>-3.9924801171647761</v>
      </c>
      <c r="BP153" s="36">
        <f t="shared" ca="1" si="220"/>
        <v>-3.5061792607812237</v>
      </c>
      <c r="BQ153" s="36">
        <f t="shared" ca="1" si="220"/>
        <v>-3.0449742864683378</v>
      </c>
      <c r="BR153" s="36">
        <f t="shared" ca="1" si="220"/>
        <v>-2.5496103294680199</v>
      </c>
      <c r="BS153" s="36">
        <f t="shared" ca="1" si="220"/>
        <v>-2.0683955036487238</v>
      </c>
      <c r="BT153" s="36">
        <f t="shared" ref="BT153:CY153" ca="1" si="221">IF(AND(BT$95&gt;0,SUM(BT$151:BT$152)&gt;0), -MIN(BT$95,SUM(BT$151:BT$152)), 0)</f>
        <v>-1.5691807072681105</v>
      </c>
      <c r="BU153" s="36">
        <f t="shared" ca="1" si="221"/>
        <v>-1.0839330497192976</v>
      </c>
      <c r="BV153" s="36">
        <f t="shared" ca="1" si="221"/>
        <v>-0.58072792445571353</v>
      </c>
      <c r="BW153" s="36">
        <f t="shared" ca="1" si="221"/>
        <v>-7.543290048099692E-2</v>
      </c>
      <c r="BX153" s="36">
        <f t="shared" ca="1" si="221"/>
        <v>0</v>
      </c>
      <c r="BY153" s="36">
        <f t="shared" ca="1" si="221"/>
        <v>0</v>
      </c>
      <c r="BZ153" s="36">
        <f t="shared" ca="1" si="221"/>
        <v>0</v>
      </c>
      <c r="CA153" s="36">
        <f t="shared" ca="1" si="221"/>
        <v>0</v>
      </c>
      <c r="CB153" s="36">
        <f t="shared" ca="1" si="221"/>
        <v>0</v>
      </c>
      <c r="CC153" s="36">
        <f t="shared" ca="1" si="221"/>
        <v>0</v>
      </c>
      <c r="CD153" s="36">
        <f t="shared" ca="1" si="221"/>
        <v>0</v>
      </c>
      <c r="CE153" s="36">
        <f t="shared" ca="1" si="221"/>
        <v>0</v>
      </c>
      <c r="CF153" s="36">
        <f t="shared" ca="1" si="221"/>
        <v>0</v>
      </c>
      <c r="CG153" s="36">
        <f t="shared" ca="1" si="221"/>
        <v>0</v>
      </c>
      <c r="CH153" s="36">
        <f t="shared" ca="1" si="221"/>
        <v>0</v>
      </c>
      <c r="CI153" s="36">
        <f t="shared" ca="1" si="221"/>
        <v>0</v>
      </c>
      <c r="CJ153" s="36">
        <f t="shared" ca="1" si="221"/>
        <v>0</v>
      </c>
      <c r="CK153" s="36">
        <f t="shared" ca="1" si="221"/>
        <v>0</v>
      </c>
      <c r="CL153" s="36">
        <f t="shared" ca="1" si="221"/>
        <v>0</v>
      </c>
      <c r="CM153" s="36">
        <f t="shared" ca="1" si="221"/>
        <v>0</v>
      </c>
      <c r="CN153" s="36">
        <f t="shared" ca="1" si="221"/>
        <v>0</v>
      </c>
      <c r="CO153" s="36">
        <f t="shared" ca="1" si="221"/>
        <v>0</v>
      </c>
      <c r="CP153" s="36">
        <f t="shared" ca="1" si="221"/>
        <v>0</v>
      </c>
      <c r="CQ153" s="36">
        <f t="shared" ca="1" si="221"/>
        <v>0</v>
      </c>
      <c r="CR153" s="36">
        <f t="shared" ca="1" si="221"/>
        <v>0</v>
      </c>
      <c r="CS153" s="36">
        <f t="shared" ca="1" si="221"/>
        <v>0</v>
      </c>
      <c r="CT153" s="36">
        <f t="shared" ca="1" si="221"/>
        <v>0</v>
      </c>
      <c r="CU153" s="36">
        <f t="shared" ca="1" si="221"/>
        <v>0</v>
      </c>
      <c r="CV153" s="36">
        <f t="shared" ca="1" si="221"/>
        <v>0</v>
      </c>
      <c r="CW153" s="36">
        <f t="shared" ca="1" si="221"/>
        <v>0</v>
      </c>
      <c r="CX153" s="36">
        <f t="shared" ca="1" si="221"/>
        <v>0</v>
      </c>
      <c r="CY153" s="36">
        <f t="shared" ca="1" si="221"/>
        <v>0</v>
      </c>
      <c r="CZ153" s="36">
        <f t="shared" ref="CZ153:EE153" ca="1" si="222">IF(AND(CZ$95&gt;0,SUM(CZ$151:CZ$152)&gt;0), -MIN(CZ$95,SUM(CZ$151:CZ$152)), 0)</f>
        <v>0</v>
      </c>
      <c r="DA153" s="36">
        <f t="shared" ca="1" si="222"/>
        <v>0</v>
      </c>
      <c r="DB153" s="36">
        <f t="shared" ca="1" si="222"/>
        <v>0</v>
      </c>
      <c r="DC153" s="36">
        <f t="shared" ca="1" si="222"/>
        <v>0</v>
      </c>
      <c r="DD153" s="36">
        <f t="shared" ca="1" si="222"/>
        <v>0</v>
      </c>
      <c r="DE153" s="36">
        <f t="shared" ca="1" si="222"/>
        <v>0</v>
      </c>
      <c r="DF153" s="36">
        <f t="shared" ca="1" si="222"/>
        <v>0</v>
      </c>
      <c r="DG153" s="36">
        <f t="shared" ca="1" si="222"/>
        <v>0</v>
      </c>
      <c r="DH153" s="36">
        <f t="shared" ca="1" si="222"/>
        <v>0</v>
      </c>
      <c r="DI153" s="36">
        <f t="shared" ca="1" si="222"/>
        <v>0</v>
      </c>
      <c r="DJ153" s="36">
        <f t="shared" ca="1" si="222"/>
        <v>0</v>
      </c>
      <c r="DK153" s="36">
        <f t="shared" ca="1" si="222"/>
        <v>0</v>
      </c>
      <c r="DL153" s="36">
        <f t="shared" ca="1" si="222"/>
        <v>0</v>
      </c>
      <c r="DM153" s="36">
        <f t="shared" ca="1" si="222"/>
        <v>0</v>
      </c>
      <c r="DN153" s="36">
        <f t="shared" ca="1" si="222"/>
        <v>0</v>
      </c>
      <c r="DO153" s="36">
        <f t="shared" ca="1" si="222"/>
        <v>0</v>
      </c>
      <c r="DP153" s="36">
        <f t="shared" ca="1" si="222"/>
        <v>0</v>
      </c>
      <c r="DQ153" s="36">
        <f t="shared" ca="1" si="222"/>
        <v>0</v>
      </c>
      <c r="DR153" s="36">
        <f t="shared" ca="1" si="222"/>
        <v>0</v>
      </c>
      <c r="DS153" s="36">
        <f t="shared" ca="1" si="222"/>
        <v>0</v>
      </c>
      <c r="DT153" s="36">
        <f t="shared" ca="1" si="222"/>
        <v>0</v>
      </c>
      <c r="DU153" s="36">
        <f t="shared" ca="1" si="222"/>
        <v>0</v>
      </c>
      <c r="DV153" s="36">
        <f t="shared" ca="1" si="222"/>
        <v>0</v>
      </c>
      <c r="DW153" s="36">
        <f t="shared" ca="1" si="222"/>
        <v>0</v>
      </c>
      <c r="DX153" s="36">
        <f t="shared" ca="1" si="222"/>
        <v>0</v>
      </c>
      <c r="DY153" s="36">
        <f t="shared" ca="1" si="222"/>
        <v>0</v>
      </c>
      <c r="DZ153" s="36">
        <f t="shared" ca="1" si="222"/>
        <v>0</v>
      </c>
      <c r="EA153" s="36">
        <f t="shared" ca="1" si="222"/>
        <v>0</v>
      </c>
      <c r="EB153" s="36">
        <f t="shared" ca="1" si="222"/>
        <v>0</v>
      </c>
      <c r="EC153" s="36">
        <f t="shared" ca="1" si="222"/>
        <v>0</v>
      </c>
      <c r="ED153" s="36">
        <f t="shared" ca="1" si="222"/>
        <v>0</v>
      </c>
      <c r="EE153" s="36">
        <f t="shared" ca="1" si="222"/>
        <v>0</v>
      </c>
      <c r="EF153" s="36">
        <f t="shared" ref="EF153:FK153" ca="1" si="223">IF(AND(EF$95&gt;0,SUM(EF$151:EF$152)&gt;0), -MIN(EF$95,SUM(EF$151:EF$152)), 0)</f>
        <v>0</v>
      </c>
      <c r="EG153" s="36">
        <f t="shared" ca="1" si="223"/>
        <v>0</v>
      </c>
      <c r="EH153" s="36">
        <f t="shared" ca="1" si="223"/>
        <v>0</v>
      </c>
      <c r="EI153" s="36">
        <f t="shared" ca="1" si="223"/>
        <v>0</v>
      </c>
      <c r="EJ153" s="36">
        <f t="shared" ca="1" si="223"/>
        <v>0</v>
      </c>
      <c r="EK153" s="36">
        <f t="shared" ca="1" si="223"/>
        <v>0</v>
      </c>
      <c r="EL153" s="36">
        <f t="shared" ca="1" si="223"/>
        <v>0</v>
      </c>
      <c r="EM153" s="36">
        <f t="shared" ca="1" si="223"/>
        <v>0</v>
      </c>
      <c r="EN153" s="36">
        <f t="shared" ca="1" si="223"/>
        <v>0</v>
      </c>
      <c r="EO153" s="36">
        <f t="shared" ca="1" si="223"/>
        <v>0</v>
      </c>
      <c r="EP153" s="36">
        <f t="shared" ca="1" si="223"/>
        <v>0</v>
      </c>
      <c r="EQ153" s="36">
        <f t="shared" ca="1" si="223"/>
        <v>0</v>
      </c>
      <c r="ER153" s="36">
        <f t="shared" ca="1" si="223"/>
        <v>0</v>
      </c>
      <c r="ES153" s="36">
        <f t="shared" ca="1" si="223"/>
        <v>0</v>
      </c>
      <c r="ET153" s="36">
        <f t="shared" ca="1" si="223"/>
        <v>0</v>
      </c>
      <c r="EU153" s="36">
        <f t="shared" ca="1" si="223"/>
        <v>0</v>
      </c>
      <c r="EV153" s="36">
        <f t="shared" ca="1" si="223"/>
        <v>0</v>
      </c>
      <c r="EW153" s="36">
        <f t="shared" ca="1" si="223"/>
        <v>0</v>
      </c>
      <c r="EX153" s="36">
        <f t="shared" ca="1" si="223"/>
        <v>0</v>
      </c>
      <c r="EY153" s="36">
        <f t="shared" ca="1" si="223"/>
        <v>0</v>
      </c>
      <c r="EZ153" s="36">
        <f t="shared" ca="1" si="223"/>
        <v>0</v>
      </c>
      <c r="FA153" s="36">
        <f t="shared" ca="1" si="223"/>
        <v>0</v>
      </c>
      <c r="FB153" s="36">
        <f t="shared" ca="1" si="223"/>
        <v>0</v>
      </c>
      <c r="FC153" s="36">
        <f t="shared" ca="1" si="223"/>
        <v>0</v>
      </c>
      <c r="FD153" s="36">
        <f t="shared" ca="1" si="223"/>
        <v>0</v>
      </c>
      <c r="FE153" s="36">
        <f t="shared" ca="1" si="223"/>
        <v>0</v>
      </c>
      <c r="FF153" s="36">
        <f t="shared" ca="1" si="223"/>
        <v>0</v>
      </c>
      <c r="FG153" s="36">
        <f t="shared" ca="1" si="223"/>
        <v>0</v>
      </c>
      <c r="FH153" s="36">
        <f t="shared" ca="1" si="223"/>
        <v>0</v>
      </c>
      <c r="FI153" s="36">
        <f t="shared" ca="1" si="223"/>
        <v>0</v>
      </c>
      <c r="FJ153" s="36">
        <f t="shared" ca="1" si="223"/>
        <v>0</v>
      </c>
      <c r="FK153" s="36">
        <f t="shared" ca="1" si="223"/>
        <v>0</v>
      </c>
      <c r="FL153" s="36">
        <f t="shared" ref="FL153:GE153" ca="1" si="224">IF(AND(FL$95&gt;0,SUM(FL$151:FL$152)&gt;0), -MIN(FL$95,SUM(FL$151:FL$152)), 0)</f>
        <v>0</v>
      </c>
      <c r="FM153" s="36">
        <f t="shared" ca="1" si="224"/>
        <v>0</v>
      </c>
      <c r="FN153" s="36">
        <f t="shared" ca="1" si="224"/>
        <v>0</v>
      </c>
      <c r="FO153" s="36">
        <f t="shared" ca="1" si="224"/>
        <v>0</v>
      </c>
      <c r="FP153" s="36">
        <f t="shared" ca="1" si="224"/>
        <v>0</v>
      </c>
      <c r="FQ153" s="36">
        <f t="shared" ca="1" si="224"/>
        <v>0</v>
      </c>
      <c r="FR153" s="36">
        <f t="shared" ca="1" si="224"/>
        <v>0</v>
      </c>
      <c r="FS153" s="36">
        <f t="shared" ca="1" si="224"/>
        <v>0</v>
      </c>
      <c r="FT153" s="36">
        <f t="shared" ca="1" si="224"/>
        <v>0</v>
      </c>
      <c r="FU153" s="36">
        <f t="shared" ca="1" si="224"/>
        <v>0</v>
      </c>
      <c r="FV153" s="36">
        <f t="shared" ca="1" si="224"/>
        <v>0</v>
      </c>
      <c r="FW153" s="36">
        <f t="shared" ca="1" si="224"/>
        <v>0</v>
      </c>
      <c r="FX153" s="36">
        <f t="shared" ca="1" si="224"/>
        <v>0</v>
      </c>
      <c r="FY153" s="36">
        <f t="shared" ca="1" si="224"/>
        <v>0</v>
      </c>
      <c r="FZ153" s="36">
        <f t="shared" ca="1" si="224"/>
        <v>0</v>
      </c>
      <c r="GA153" s="36">
        <f t="shared" ca="1" si="224"/>
        <v>0</v>
      </c>
      <c r="GB153" s="36">
        <f t="shared" ca="1" si="224"/>
        <v>0</v>
      </c>
      <c r="GC153" s="36">
        <f t="shared" ca="1" si="224"/>
        <v>0</v>
      </c>
      <c r="GD153" s="36">
        <f t="shared" ca="1" si="224"/>
        <v>0</v>
      </c>
      <c r="GE153" s="36">
        <f t="shared" ca="1" si="224"/>
        <v>0</v>
      </c>
    </row>
    <row r="154" spans="4:187" x14ac:dyDescent="0.45">
      <c r="D154" s="10" t="s">
        <v>124</v>
      </c>
      <c r="H154" s="35">
        <f ca="1">SUM(H151:H153)</f>
        <v>0</v>
      </c>
      <c r="I154" s="35">
        <f t="shared" ref="I154:BT154" ca="1" si="225">SUM(I151:I153)</f>
        <v>14.646560576442997</v>
      </c>
      <c r="J154" s="35">
        <f t="shared" ca="1" si="225"/>
        <v>25.454640139468822</v>
      </c>
      <c r="K154" s="35">
        <f t="shared" ca="1" si="225"/>
        <v>40.101200715911816</v>
      </c>
      <c r="L154" s="35">
        <f t="shared" ca="1" si="225"/>
        <v>44.735383490092282</v>
      </c>
      <c r="M154" s="35">
        <f t="shared" ca="1" si="225"/>
        <v>36.323923909768055</v>
      </c>
      <c r="N154" s="35">
        <f t="shared" ca="1" si="225"/>
        <v>27.974678004964446</v>
      </c>
      <c r="O154" s="35">
        <f t="shared" ca="1" si="225"/>
        <v>17.362062726759333</v>
      </c>
      <c r="P154" s="35">
        <f t="shared" ca="1" si="225"/>
        <v>32.008623303202327</v>
      </c>
      <c r="Q154" s="35">
        <f t="shared" ca="1" si="225"/>
        <v>14.73216753999845</v>
      </c>
      <c r="R154" s="35">
        <f t="shared" ca="1" si="225"/>
        <v>0</v>
      </c>
      <c r="S154" s="35">
        <f t="shared" ca="1" si="225"/>
        <v>0</v>
      </c>
      <c r="T154" s="35">
        <f t="shared" ca="1" si="225"/>
        <v>0</v>
      </c>
      <c r="U154" s="35">
        <f t="shared" ca="1" si="225"/>
        <v>0</v>
      </c>
      <c r="V154" s="35">
        <f t="shared" ca="1" si="225"/>
        <v>0</v>
      </c>
      <c r="W154" s="35">
        <f t="shared" ca="1" si="225"/>
        <v>0</v>
      </c>
      <c r="X154" s="35">
        <f t="shared" ca="1" si="225"/>
        <v>0</v>
      </c>
      <c r="Y154" s="35">
        <f t="shared" ca="1" si="225"/>
        <v>0</v>
      </c>
      <c r="Z154" s="35">
        <f t="shared" ca="1" si="225"/>
        <v>0</v>
      </c>
      <c r="AA154" s="35">
        <f t="shared" ca="1" si="225"/>
        <v>0</v>
      </c>
      <c r="AB154" s="35">
        <f t="shared" ca="1" si="225"/>
        <v>12.147566632113307</v>
      </c>
      <c r="AC154" s="35">
        <f t="shared" ca="1" si="225"/>
        <v>0</v>
      </c>
      <c r="AD154" s="35">
        <f t="shared" ca="1" si="225"/>
        <v>0</v>
      </c>
      <c r="AE154" s="35">
        <f t="shared" ca="1" si="225"/>
        <v>0</v>
      </c>
      <c r="AF154" s="35">
        <f t="shared" ca="1" si="225"/>
        <v>0</v>
      </c>
      <c r="AG154" s="35">
        <f t="shared" ca="1" si="225"/>
        <v>0</v>
      </c>
      <c r="AH154" s="35">
        <f t="shared" ca="1" si="225"/>
        <v>0</v>
      </c>
      <c r="AI154" s="35">
        <f t="shared" ca="1" si="225"/>
        <v>0</v>
      </c>
      <c r="AJ154" s="35">
        <f t="shared" ca="1" si="225"/>
        <v>0</v>
      </c>
      <c r="AK154" s="35">
        <f t="shared" ca="1" si="225"/>
        <v>0</v>
      </c>
      <c r="AL154" s="35">
        <f t="shared" ca="1" si="225"/>
        <v>0</v>
      </c>
      <c r="AM154" s="35">
        <f t="shared" ca="1" si="225"/>
        <v>0</v>
      </c>
      <c r="AN154" s="35">
        <f t="shared" ca="1" si="225"/>
        <v>7.9478083197812497</v>
      </c>
      <c r="AO154" s="35">
        <f t="shared" ca="1" si="225"/>
        <v>0</v>
      </c>
      <c r="AP154" s="35">
        <f t="shared" ca="1" si="225"/>
        <v>0</v>
      </c>
      <c r="AQ154" s="35">
        <f t="shared" ca="1" si="225"/>
        <v>0</v>
      </c>
      <c r="AR154" s="35">
        <f t="shared" ca="1" si="225"/>
        <v>0</v>
      </c>
      <c r="AS154" s="35">
        <f t="shared" ca="1" si="225"/>
        <v>0</v>
      </c>
      <c r="AT154" s="35">
        <f t="shared" ca="1" si="225"/>
        <v>0</v>
      </c>
      <c r="AU154" s="35">
        <f t="shared" ca="1" si="225"/>
        <v>0</v>
      </c>
      <c r="AV154" s="35">
        <f t="shared" ca="1" si="225"/>
        <v>0</v>
      </c>
      <c r="AW154" s="35">
        <f t="shared" ca="1" si="225"/>
        <v>0</v>
      </c>
      <c r="AX154" s="35">
        <f t="shared" ca="1" si="225"/>
        <v>0</v>
      </c>
      <c r="AY154" s="35">
        <f t="shared" ca="1" si="225"/>
        <v>0</v>
      </c>
      <c r="AZ154" s="35">
        <f t="shared" ca="1" si="225"/>
        <v>3.0089965629489654</v>
      </c>
      <c r="BA154" s="35">
        <f t="shared" ca="1" si="225"/>
        <v>0</v>
      </c>
      <c r="BB154" s="35">
        <f t="shared" ca="1" si="225"/>
        <v>0</v>
      </c>
      <c r="BC154" s="35">
        <f t="shared" ca="1" si="225"/>
        <v>0</v>
      </c>
      <c r="BD154" s="35">
        <f t="shared" ca="1" si="225"/>
        <v>0</v>
      </c>
      <c r="BE154" s="35">
        <f t="shared" ca="1" si="225"/>
        <v>0</v>
      </c>
      <c r="BF154" s="35">
        <f t="shared" ca="1" si="225"/>
        <v>0</v>
      </c>
      <c r="BG154" s="35">
        <f t="shared" ca="1" si="225"/>
        <v>0</v>
      </c>
      <c r="BH154" s="35">
        <f t="shared" ca="1" si="225"/>
        <v>0</v>
      </c>
      <c r="BI154" s="35">
        <f t="shared" ca="1" si="225"/>
        <v>0</v>
      </c>
      <c r="BJ154" s="35">
        <f t="shared" ca="1" si="225"/>
        <v>0</v>
      </c>
      <c r="BK154" s="35">
        <f t="shared" ca="1" si="225"/>
        <v>0</v>
      </c>
      <c r="BL154" s="35">
        <f t="shared" ca="1" si="225"/>
        <v>0</v>
      </c>
      <c r="BM154" s="35">
        <f t="shared" ca="1" si="225"/>
        <v>0</v>
      </c>
      <c r="BN154" s="35">
        <f t="shared" ca="1" si="225"/>
        <v>0</v>
      </c>
      <c r="BO154" s="35">
        <f t="shared" ca="1" si="225"/>
        <v>0</v>
      </c>
      <c r="BP154" s="35">
        <f t="shared" ca="1" si="225"/>
        <v>0</v>
      </c>
      <c r="BQ154" s="35">
        <f t="shared" ca="1" si="225"/>
        <v>0</v>
      </c>
      <c r="BR154" s="35">
        <f t="shared" ca="1" si="225"/>
        <v>0</v>
      </c>
      <c r="BS154" s="35">
        <f t="shared" ca="1" si="225"/>
        <v>0</v>
      </c>
      <c r="BT154" s="35">
        <f t="shared" ca="1" si="225"/>
        <v>0</v>
      </c>
      <c r="BU154" s="35">
        <f t="shared" ref="BU154:EF154" ca="1" si="226">SUM(BU151:BU153)</f>
        <v>0</v>
      </c>
      <c r="BV154" s="35">
        <f t="shared" ca="1" si="226"/>
        <v>0</v>
      </c>
      <c r="BW154" s="35">
        <f t="shared" ca="1" si="226"/>
        <v>0</v>
      </c>
      <c r="BX154" s="35">
        <f t="shared" ca="1" si="226"/>
        <v>0</v>
      </c>
      <c r="BY154" s="35">
        <f t="shared" ca="1" si="226"/>
        <v>0</v>
      </c>
      <c r="BZ154" s="35">
        <f t="shared" ca="1" si="226"/>
        <v>0</v>
      </c>
      <c r="CA154" s="35">
        <f t="shared" ca="1" si="226"/>
        <v>0</v>
      </c>
      <c r="CB154" s="35">
        <f t="shared" ca="1" si="226"/>
        <v>0</v>
      </c>
      <c r="CC154" s="35">
        <f t="shared" ca="1" si="226"/>
        <v>0</v>
      </c>
      <c r="CD154" s="35">
        <f t="shared" ca="1" si="226"/>
        <v>0</v>
      </c>
      <c r="CE154" s="35">
        <f t="shared" ca="1" si="226"/>
        <v>0</v>
      </c>
      <c r="CF154" s="35">
        <f t="shared" ca="1" si="226"/>
        <v>0</v>
      </c>
      <c r="CG154" s="35">
        <f t="shared" ca="1" si="226"/>
        <v>0</v>
      </c>
      <c r="CH154" s="35">
        <f t="shared" ca="1" si="226"/>
        <v>0</v>
      </c>
      <c r="CI154" s="35">
        <f t="shared" ca="1" si="226"/>
        <v>0</v>
      </c>
      <c r="CJ154" s="35">
        <f t="shared" ca="1" si="226"/>
        <v>0</v>
      </c>
      <c r="CK154" s="35">
        <f t="shared" ca="1" si="226"/>
        <v>0</v>
      </c>
      <c r="CL154" s="35">
        <f t="shared" ca="1" si="226"/>
        <v>0</v>
      </c>
      <c r="CM154" s="35">
        <f t="shared" ca="1" si="226"/>
        <v>0</v>
      </c>
      <c r="CN154" s="35">
        <f t="shared" ca="1" si="226"/>
        <v>0</v>
      </c>
      <c r="CO154" s="35">
        <f t="shared" ca="1" si="226"/>
        <v>0</v>
      </c>
      <c r="CP154" s="35">
        <f t="shared" ca="1" si="226"/>
        <v>0</v>
      </c>
      <c r="CQ154" s="35">
        <f t="shared" ca="1" si="226"/>
        <v>0</v>
      </c>
      <c r="CR154" s="35">
        <f t="shared" ca="1" si="226"/>
        <v>0</v>
      </c>
      <c r="CS154" s="35">
        <f t="shared" ca="1" si="226"/>
        <v>0</v>
      </c>
      <c r="CT154" s="35">
        <f t="shared" ca="1" si="226"/>
        <v>0</v>
      </c>
      <c r="CU154" s="35">
        <f t="shared" ca="1" si="226"/>
        <v>0</v>
      </c>
      <c r="CV154" s="35">
        <f t="shared" ca="1" si="226"/>
        <v>0</v>
      </c>
      <c r="CW154" s="35">
        <f t="shared" ca="1" si="226"/>
        <v>0</v>
      </c>
      <c r="CX154" s="35">
        <f t="shared" ca="1" si="226"/>
        <v>0</v>
      </c>
      <c r="CY154" s="35">
        <f t="shared" ca="1" si="226"/>
        <v>0</v>
      </c>
      <c r="CZ154" s="35">
        <f t="shared" ca="1" si="226"/>
        <v>0</v>
      </c>
      <c r="DA154" s="35">
        <f t="shared" ca="1" si="226"/>
        <v>0</v>
      </c>
      <c r="DB154" s="35">
        <f t="shared" ca="1" si="226"/>
        <v>0</v>
      </c>
      <c r="DC154" s="35">
        <f t="shared" ca="1" si="226"/>
        <v>0</v>
      </c>
      <c r="DD154" s="35">
        <f t="shared" ca="1" si="226"/>
        <v>0</v>
      </c>
      <c r="DE154" s="35">
        <f t="shared" ca="1" si="226"/>
        <v>0</v>
      </c>
      <c r="DF154" s="35">
        <f t="shared" ca="1" si="226"/>
        <v>0</v>
      </c>
      <c r="DG154" s="35">
        <f t="shared" ca="1" si="226"/>
        <v>0</v>
      </c>
      <c r="DH154" s="35">
        <f t="shared" ca="1" si="226"/>
        <v>0</v>
      </c>
      <c r="DI154" s="35">
        <f t="shared" ca="1" si="226"/>
        <v>0</v>
      </c>
      <c r="DJ154" s="35">
        <f t="shared" ca="1" si="226"/>
        <v>0</v>
      </c>
      <c r="DK154" s="35">
        <f t="shared" ca="1" si="226"/>
        <v>0</v>
      </c>
      <c r="DL154" s="35">
        <f t="shared" ca="1" si="226"/>
        <v>0</v>
      </c>
      <c r="DM154" s="35">
        <f t="shared" ca="1" si="226"/>
        <v>0</v>
      </c>
      <c r="DN154" s="35">
        <f t="shared" ca="1" si="226"/>
        <v>0</v>
      </c>
      <c r="DO154" s="35">
        <f t="shared" ca="1" si="226"/>
        <v>0</v>
      </c>
      <c r="DP154" s="35">
        <f t="shared" ca="1" si="226"/>
        <v>0</v>
      </c>
      <c r="DQ154" s="35">
        <f t="shared" ca="1" si="226"/>
        <v>0</v>
      </c>
      <c r="DR154" s="35">
        <f t="shared" ca="1" si="226"/>
        <v>0</v>
      </c>
      <c r="DS154" s="35">
        <f t="shared" ca="1" si="226"/>
        <v>0</v>
      </c>
      <c r="DT154" s="35">
        <f t="shared" ca="1" si="226"/>
        <v>0</v>
      </c>
      <c r="DU154" s="35">
        <f t="shared" ca="1" si="226"/>
        <v>0</v>
      </c>
      <c r="DV154" s="35">
        <f t="shared" ca="1" si="226"/>
        <v>0</v>
      </c>
      <c r="DW154" s="35">
        <f t="shared" ca="1" si="226"/>
        <v>0</v>
      </c>
      <c r="DX154" s="35">
        <f t="shared" ca="1" si="226"/>
        <v>0</v>
      </c>
      <c r="DY154" s="35">
        <f t="shared" ca="1" si="226"/>
        <v>0</v>
      </c>
      <c r="DZ154" s="35">
        <f t="shared" ca="1" si="226"/>
        <v>0</v>
      </c>
      <c r="EA154" s="35">
        <f t="shared" ca="1" si="226"/>
        <v>0</v>
      </c>
      <c r="EB154" s="35">
        <f t="shared" ca="1" si="226"/>
        <v>0</v>
      </c>
      <c r="EC154" s="35">
        <f t="shared" ca="1" si="226"/>
        <v>0</v>
      </c>
      <c r="ED154" s="35">
        <f t="shared" ca="1" si="226"/>
        <v>0</v>
      </c>
      <c r="EE154" s="35">
        <f t="shared" ca="1" si="226"/>
        <v>0</v>
      </c>
      <c r="EF154" s="35">
        <f t="shared" ca="1" si="226"/>
        <v>0</v>
      </c>
      <c r="EG154" s="35">
        <f t="shared" ref="EG154:GE154" ca="1" si="227">SUM(EG151:EG153)</f>
        <v>0</v>
      </c>
      <c r="EH154" s="35">
        <f t="shared" ca="1" si="227"/>
        <v>0</v>
      </c>
      <c r="EI154" s="35">
        <f t="shared" ca="1" si="227"/>
        <v>0</v>
      </c>
      <c r="EJ154" s="35">
        <f t="shared" ca="1" si="227"/>
        <v>0</v>
      </c>
      <c r="EK154" s="35">
        <f t="shared" ca="1" si="227"/>
        <v>0</v>
      </c>
      <c r="EL154" s="35">
        <f t="shared" ca="1" si="227"/>
        <v>0</v>
      </c>
      <c r="EM154" s="35">
        <f t="shared" ca="1" si="227"/>
        <v>0</v>
      </c>
      <c r="EN154" s="35">
        <f t="shared" ca="1" si="227"/>
        <v>0</v>
      </c>
      <c r="EO154" s="35">
        <f t="shared" ca="1" si="227"/>
        <v>0</v>
      </c>
      <c r="EP154" s="35">
        <f t="shared" ca="1" si="227"/>
        <v>0</v>
      </c>
      <c r="EQ154" s="35">
        <f t="shared" ca="1" si="227"/>
        <v>0</v>
      </c>
      <c r="ER154" s="35">
        <f t="shared" ca="1" si="227"/>
        <v>0</v>
      </c>
      <c r="ES154" s="35">
        <f t="shared" ca="1" si="227"/>
        <v>0</v>
      </c>
      <c r="ET154" s="35">
        <f t="shared" ca="1" si="227"/>
        <v>0</v>
      </c>
      <c r="EU154" s="35">
        <f t="shared" ca="1" si="227"/>
        <v>0</v>
      </c>
      <c r="EV154" s="35">
        <f t="shared" ca="1" si="227"/>
        <v>0</v>
      </c>
      <c r="EW154" s="35">
        <f t="shared" ca="1" si="227"/>
        <v>0</v>
      </c>
      <c r="EX154" s="35">
        <f t="shared" ca="1" si="227"/>
        <v>0</v>
      </c>
      <c r="EY154" s="35">
        <f t="shared" ca="1" si="227"/>
        <v>0</v>
      </c>
      <c r="EZ154" s="35">
        <f t="shared" ca="1" si="227"/>
        <v>0</v>
      </c>
      <c r="FA154" s="35">
        <f t="shared" ca="1" si="227"/>
        <v>0</v>
      </c>
      <c r="FB154" s="35">
        <f t="shared" ca="1" si="227"/>
        <v>0</v>
      </c>
      <c r="FC154" s="35">
        <f t="shared" ca="1" si="227"/>
        <v>0</v>
      </c>
      <c r="FD154" s="35">
        <f t="shared" ca="1" si="227"/>
        <v>0</v>
      </c>
      <c r="FE154" s="35">
        <f t="shared" ca="1" si="227"/>
        <v>0</v>
      </c>
      <c r="FF154" s="35">
        <f t="shared" ca="1" si="227"/>
        <v>0</v>
      </c>
      <c r="FG154" s="35">
        <f t="shared" ca="1" si="227"/>
        <v>0</v>
      </c>
      <c r="FH154" s="35">
        <f t="shared" ca="1" si="227"/>
        <v>0</v>
      </c>
      <c r="FI154" s="35">
        <f t="shared" ca="1" si="227"/>
        <v>0</v>
      </c>
      <c r="FJ154" s="35">
        <f t="shared" ca="1" si="227"/>
        <v>0</v>
      </c>
      <c r="FK154" s="35">
        <f t="shared" ca="1" si="227"/>
        <v>0</v>
      </c>
      <c r="FL154" s="35">
        <f t="shared" ca="1" si="227"/>
        <v>0</v>
      </c>
      <c r="FM154" s="35">
        <f t="shared" ca="1" si="227"/>
        <v>0</v>
      </c>
      <c r="FN154" s="35">
        <f t="shared" ca="1" si="227"/>
        <v>0</v>
      </c>
      <c r="FO154" s="35">
        <f t="shared" ca="1" si="227"/>
        <v>0</v>
      </c>
      <c r="FP154" s="35">
        <f t="shared" ca="1" si="227"/>
        <v>0</v>
      </c>
      <c r="FQ154" s="35">
        <f t="shared" ca="1" si="227"/>
        <v>0</v>
      </c>
      <c r="FR154" s="35">
        <f t="shared" ca="1" si="227"/>
        <v>0</v>
      </c>
      <c r="FS154" s="35">
        <f t="shared" ca="1" si="227"/>
        <v>0</v>
      </c>
      <c r="FT154" s="35">
        <f t="shared" ca="1" si="227"/>
        <v>0</v>
      </c>
      <c r="FU154" s="35">
        <f t="shared" ca="1" si="227"/>
        <v>0</v>
      </c>
      <c r="FV154" s="35">
        <f t="shared" ca="1" si="227"/>
        <v>0</v>
      </c>
      <c r="FW154" s="35">
        <f t="shared" ca="1" si="227"/>
        <v>0</v>
      </c>
      <c r="FX154" s="35">
        <f t="shared" ca="1" si="227"/>
        <v>0</v>
      </c>
      <c r="FY154" s="35">
        <f t="shared" ca="1" si="227"/>
        <v>0</v>
      </c>
      <c r="FZ154" s="35">
        <f t="shared" ca="1" si="227"/>
        <v>0</v>
      </c>
      <c r="GA154" s="35">
        <f t="shared" ca="1" si="227"/>
        <v>0</v>
      </c>
      <c r="GB154" s="35">
        <f t="shared" ca="1" si="227"/>
        <v>0</v>
      </c>
      <c r="GC154" s="35">
        <f t="shared" ca="1" si="227"/>
        <v>0</v>
      </c>
      <c r="GD154" s="35">
        <f t="shared" ca="1" si="227"/>
        <v>0</v>
      </c>
      <c r="GE154" s="35">
        <f t="shared" ca="1" si="227"/>
        <v>0</v>
      </c>
    </row>
    <row r="155" spans="4:187" x14ac:dyDescent="0.45"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  <c r="BO155" s="35"/>
      <c r="BP155" s="35"/>
      <c r="BQ155" s="35"/>
      <c r="BR155" s="35"/>
      <c r="BS155" s="35"/>
      <c r="BT155" s="35"/>
      <c r="BU155" s="35"/>
      <c r="BV155" s="35"/>
      <c r="BW155" s="35"/>
      <c r="BX155" s="35"/>
      <c r="BY155" s="35"/>
      <c r="BZ155" s="35"/>
      <c r="CA155" s="35"/>
      <c r="CB155" s="35"/>
      <c r="CC155" s="35"/>
      <c r="CD155" s="35"/>
      <c r="CE155" s="35"/>
      <c r="CF155" s="35"/>
      <c r="CG155" s="35"/>
      <c r="CH155" s="35"/>
      <c r="CI155" s="35"/>
      <c r="CJ155" s="35"/>
      <c r="CK155" s="35"/>
      <c r="CL155" s="35"/>
      <c r="CM155" s="35"/>
      <c r="CN155" s="35"/>
      <c r="CO155" s="35"/>
      <c r="CP155" s="35"/>
      <c r="CQ155" s="35"/>
      <c r="CR155" s="35"/>
      <c r="CS155" s="35"/>
      <c r="CT155" s="35"/>
      <c r="CU155" s="35"/>
      <c r="CV155" s="35"/>
      <c r="CW155" s="35"/>
      <c r="CX155" s="35"/>
      <c r="CY155" s="35"/>
      <c r="CZ155" s="35"/>
      <c r="DA155" s="35"/>
      <c r="DB155" s="35"/>
      <c r="DC155" s="35"/>
      <c r="DD155" s="35"/>
      <c r="DE155" s="35"/>
      <c r="DF155" s="35"/>
      <c r="DG155" s="35"/>
      <c r="DH155" s="35"/>
      <c r="DI155" s="35"/>
      <c r="DJ155" s="35"/>
      <c r="DK155" s="35"/>
      <c r="DL155" s="35"/>
      <c r="DM155" s="35"/>
      <c r="DN155" s="35"/>
      <c r="DO155" s="35"/>
      <c r="DP155" s="35"/>
      <c r="DQ155" s="35"/>
      <c r="DR155" s="35"/>
      <c r="DS155" s="35"/>
      <c r="DT155" s="35"/>
      <c r="DU155" s="35"/>
      <c r="DV155" s="35"/>
      <c r="DW155" s="35"/>
      <c r="DX155" s="35"/>
      <c r="DY155" s="35"/>
      <c r="DZ155" s="35"/>
      <c r="EA155" s="35"/>
      <c r="EB155" s="35"/>
      <c r="EC155" s="35"/>
      <c r="ED155" s="35"/>
      <c r="EE155" s="35"/>
      <c r="EF155" s="35"/>
      <c r="EG155" s="35"/>
      <c r="EH155" s="35"/>
      <c r="EI155" s="35"/>
      <c r="EJ155" s="35"/>
      <c r="EK155" s="35"/>
      <c r="EL155" s="35"/>
      <c r="EM155" s="35"/>
      <c r="EN155" s="35"/>
      <c r="EO155" s="35"/>
      <c r="EP155" s="35"/>
      <c r="EQ155" s="35"/>
      <c r="ER155" s="35"/>
      <c r="ES155" s="35"/>
      <c r="ET155" s="35"/>
      <c r="EU155" s="35"/>
      <c r="EV155" s="35"/>
      <c r="EW155" s="35"/>
      <c r="EX155" s="35"/>
      <c r="EY155" s="35"/>
      <c r="EZ155" s="35"/>
      <c r="FA155" s="35"/>
      <c r="FB155" s="35"/>
      <c r="FC155" s="35"/>
      <c r="FD155" s="35"/>
      <c r="FE155" s="35"/>
      <c r="FF155" s="35"/>
      <c r="FG155" s="35"/>
      <c r="FH155" s="35"/>
      <c r="FI155" s="35"/>
      <c r="FJ155" s="35"/>
      <c r="FK155" s="35"/>
      <c r="FL155" s="35"/>
      <c r="FM155" s="35"/>
      <c r="FN155" s="35"/>
      <c r="FO155" s="35"/>
      <c r="FP155" s="35"/>
      <c r="FQ155" s="35"/>
      <c r="FR155" s="35"/>
      <c r="FS155" s="35"/>
      <c r="FT155" s="35"/>
      <c r="FU155" s="35"/>
      <c r="FV155" s="35"/>
      <c r="FW155" s="35"/>
      <c r="FX155" s="35"/>
      <c r="FY155" s="35"/>
      <c r="FZ155" s="35"/>
      <c r="GA155" s="35"/>
      <c r="GB155" s="35"/>
      <c r="GC155" s="35"/>
      <c r="GD155" s="35"/>
      <c r="GE155" s="35"/>
    </row>
    <row r="156" spans="4:187" x14ac:dyDescent="0.45"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/>
      <c r="BP156" s="35"/>
      <c r="BQ156" s="35"/>
      <c r="BR156" s="35"/>
      <c r="BS156" s="35"/>
      <c r="BT156" s="35"/>
      <c r="BU156" s="35"/>
      <c r="BV156" s="35"/>
      <c r="BW156" s="35"/>
      <c r="BX156" s="35"/>
      <c r="BY156" s="35"/>
      <c r="BZ156" s="35"/>
      <c r="CA156" s="35"/>
      <c r="CB156" s="35"/>
      <c r="CC156" s="35"/>
      <c r="CD156" s="35"/>
      <c r="CE156" s="35"/>
      <c r="CF156" s="35"/>
      <c r="CG156" s="35"/>
      <c r="CH156" s="35"/>
      <c r="CI156" s="35"/>
      <c r="CJ156" s="35"/>
      <c r="CK156" s="35"/>
      <c r="CL156" s="35"/>
      <c r="CM156" s="35"/>
      <c r="CN156" s="35"/>
      <c r="CO156" s="35"/>
      <c r="CP156" s="35"/>
      <c r="CQ156" s="35"/>
      <c r="CR156" s="35"/>
      <c r="CS156" s="35"/>
      <c r="CT156" s="35"/>
      <c r="CU156" s="35"/>
      <c r="CV156" s="35"/>
      <c r="CW156" s="35"/>
      <c r="CX156" s="35"/>
      <c r="CY156" s="35"/>
      <c r="CZ156" s="35"/>
      <c r="DA156" s="35"/>
      <c r="DB156" s="35"/>
      <c r="DC156" s="35"/>
      <c r="DD156" s="35"/>
      <c r="DE156" s="35"/>
      <c r="DF156" s="35"/>
      <c r="DG156" s="35"/>
      <c r="DH156" s="35"/>
      <c r="DI156" s="35"/>
      <c r="DJ156" s="35"/>
      <c r="DK156" s="35"/>
      <c r="DL156" s="35"/>
      <c r="DM156" s="35"/>
      <c r="DN156" s="35"/>
      <c r="DO156" s="35"/>
      <c r="DP156" s="35"/>
      <c r="DQ156" s="35"/>
      <c r="DR156" s="35"/>
      <c r="DS156" s="35"/>
      <c r="DT156" s="35"/>
      <c r="DU156" s="35"/>
      <c r="DV156" s="35"/>
      <c r="DW156" s="35"/>
      <c r="DX156" s="35"/>
      <c r="DY156" s="35"/>
      <c r="DZ156" s="35"/>
      <c r="EA156" s="35"/>
      <c r="EB156" s="35"/>
      <c r="EC156" s="35"/>
      <c r="ED156" s="35"/>
      <c r="EE156" s="35"/>
      <c r="EF156" s="35"/>
      <c r="EG156" s="35"/>
      <c r="EH156" s="35"/>
      <c r="EI156" s="35"/>
      <c r="EJ156" s="35"/>
      <c r="EK156" s="35"/>
      <c r="EL156" s="35"/>
      <c r="EM156" s="35"/>
      <c r="EN156" s="35"/>
      <c r="EO156" s="35"/>
      <c r="EP156" s="35"/>
      <c r="EQ156" s="35"/>
      <c r="ER156" s="35"/>
      <c r="ES156" s="35"/>
      <c r="ET156" s="35"/>
      <c r="EU156" s="35"/>
      <c r="EV156" s="35"/>
      <c r="EW156" s="35"/>
      <c r="EX156" s="35"/>
      <c r="EY156" s="35"/>
      <c r="EZ156" s="35"/>
      <c r="FA156" s="35"/>
      <c r="FB156" s="35"/>
      <c r="FC156" s="35"/>
      <c r="FD156" s="35"/>
      <c r="FE156" s="35"/>
      <c r="FF156" s="35"/>
      <c r="FG156" s="35"/>
      <c r="FH156" s="35"/>
      <c r="FI156" s="35"/>
      <c r="FJ156" s="35"/>
      <c r="FK156" s="35"/>
      <c r="FL156" s="35"/>
      <c r="FM156" s="35"/>
      <c r="FN156" s="35"/>
      <c r="FO156" s="35"/>
      <c r="FP156" s="35"/>
      <c r="FQ156" s="35"/>
      <c r="FR156" s="35"/>
      <c r="FS156" s="35"/>
      <c r="FT156" s="35"/>
      <c r="FU156" s="35"/>
      <c r="FV156" s="35"/>
      <c r="FW156" s="35"/>
      <c r="FX156" s="35"/>
      <c r="FY156" s="35"/>
      <c r="FZ156" s="35"/>
      <c r="GA156" s="35"/>
      <c r="GB156" s="35"/>
      <c r="GC156" s="35"/>
      <c r="GD156" s="35"/>
      <c r="GE156" s="35"/>
    </row>
    <row r="157" spans="4:187" x14ac:dyDescent="0.45"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  <c r="BP157" s="35"/>
      <c r="BQ157" s="35"/>
      <c r="BR157" s="35"/>
      <c r="BS157" s="35"/>
      <c r="BT157" s="35"/>
      <c r="BU157" s="35"/>
      <c r="BV157" s="35"/>
      <c r="BW157" s="35"/>
      <c r="BX157" s="35"/>
      <c r="BY157" s="35"/>
      <c r="BZ157" s="35"/>
      <c r="CA157" s="35"/>
      <c r="CB157" s="35"/>
      <c r="CC157" s="35"/>
      <c r="CD157" s="35"/>
      <c r="CE157" s="35"/>
      <c r="CF157" s="35"/>
      <c r="CG157" s="35"/>
      <c r="CH157" s="35"/>
      <c r="CI157" s="35"/>
      <c r="CJ157" s="35"/>
      <c r="CK157" s="35"/>
      <c r="CL157" s="35"/>
      <c r="CM157" s="35"/>
      <c r="CN157" s="35"/>
      <c r="CO157" s="35"/>
      <c r="CP157" s="35"/>
      <c r="CQ157" s="35"/>
      <c r="CR157" s="35"/>
      <c r="CS157" s="35"/>
      <c r="CT157" s="35"/>
      <c r="CU157" s="35"/>
      <c r="CV157" s="35"/>
      <c r="CW157" s="35"/>
      <c r="CX157" s="35"/>
      <c r="CY157" s="35"/>
      <c r="CZ157" s="35"/>
      <c r="DA157" s="35"/>
      <c r="DB157" s="35"/>
      <c r="DC157" s="35"/>
      <c r="DD157" s="35"/>
      <c r="DE157" s="35"/>
      <c r="DF157" s="35"/>
      <c r="DG157" s="35"/>
      <c r="DH157" s="35"/>
      <c r="DI157" s="35"/>
      <c r="DJ157" s="35"/>
      <c r="DK157" s="35"/>
      <c r="DL157" s="35"/>
      <c r="DM157" s="35"/>
      <c r="DN157" s="35"/>
      <c r="DO157" s="35"/>
      <c r="DP157" s="35"/>
      <c r="DQ157" s="35"/>
      <c r="DR157" s="35"/>
      <c r="DS157" s="35"/>
      <c r="DT157" s="35"/>
      <c r="DU157" s="35"/>
      <c r="DV157" s="35"/>
      <c r="DW157" s="35"/>
      <c r="DX157" s="35"/>
      <c r="DY157" s="35"/>
      <c r="DZ157" s="35"/>
      <c r="EA157" s="35"/>
      <c r="EB157" s="35"/>
      <c r="EC157" s="35"/>
      <c r="ED157" s="35"/>
      <c r="EE157" s="35"/>
      <c r="EF157" s="35"/>
      <c r="EG157" s="35"/>
      <c r="EH157" s="35"/>
      <c r="EI157" s="35"/>
      <c r="EJ157" s="35"/>
      <c r="EK157" s="35"/>
      <c r="EL157" s="35"/>
      <c r="EM157" s="35"/>
      <c r="EN157" s="35"/>
      <c r="EO157" s="35"/>
      <c r="EP157" s="35"/>
      <c r="EQ157" s="35"/>
      <c r="ER157" s="35"/>
      <c r="ES157" s="35"/>
      <c r="ET157" s="35"/>
      <c r="EU157" s="35"/>
      <c r="EV157" s="35"/>
      <c r="EW157" s="35"/>
      <c r="EX157" s="35"/>
      <c r="EY157" s="35"/>
      <c r="EZ157" s="35"/>
      <c r="FA157" s="35"/>
      <c r="FB157" s="35"/>
      <c r="FC157" s="35"/>
      <c r="FD157" s="35"/>
      <c r="FE157" s="35"/>
      <c r="FF157" s="35"/>
      <c r="FG157" s="35"/>
      <c r="FH157" s="35"/>
      <c r="FI157" s="35"/>
      <c r="FJ157" s="35"/>
      <c r="FK157" s="35"/>
      <c r="FL157" s="35"/>
      <c r="FM157" s="35"/>
      <c r="FN157" s="35"/>
      <c r="FO157" s="35"/>
      <c r="FP157" s="35"/>
      <c r="FQ157" s="35"/>
      <c r="FR157" s="35"/>
      <c r="FS157" s="35"/>
      <c r="FT157" s="35"/>
      <c r="FU157" s="35"/>
      <c r="FV157" s="35"/>
      <c r="FW157" s="35"/>
      <c r="FX157" s="35"/>
      <c r="FY157" s="35"/>
      <c r="FZ157" s="35"/>
      <c r="GA157" s="35"/>
      <c r="GB157" s="35"/>
      <c r="GC157" s="35"/>
      <c r="GD157" s="35"/>
      <c r="GE157" s="35"/>
    </row>
    <row r="158" spans="4:187" x14ac:dyDescent="0.45"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  <c r="CN158" s="35"/>
      <c r="CO158" s="35"/>
      <c r="CP158" s="35"/>
      <c r="CQ158" s="35"/>
      <c r="CR158" s="35"/>
      <c r="CS158" s="35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35"/>
      <c r="DJ158" s="35"/>
      <c r="DK158" s="35"/>
      <c r="DL158" s="35"/>
      <c r="DM158" s="35"/>
      <c r="DN158" s="35"/>
      <c r="DO158" s="35"/>
      <c r="DP158" s="35"/>
      <c r="DQ158" s="35"/>
      <c r="DR158" s="35"/>
      <c r="DS158" s="35"/>
      <c r="DT158" s="35"/>
      <c r="DU158" s="35"/>
      <c r="DV158" s="35"/>
      <c r="DW158" s="35"/>
      <c r="DX158" s="35"/>
      <c r="DY158" s="35"/>
      <c r="DZ158" s="35"/>
      <c r="EA158" s="35"/>
      <c r="EB158" s="35"/>
      <c r="EC158" s="35"/>
      <c r="ED158" s="35"/>
      <c r="EE158" s="35"/>
      <c r="EF158" s="35"/>
      <c r="EG158" s="35"/>
      <c r="EH158" s="35"/>
      <c r="EI158" s="35"/>
      <c r="EJ158" s="35"/>
      <c r="EK158" s="35"/>
      <c r="EL158" s="35"/>
      <c r="EM158" s="35"/>
      <c r="EN158" s="35"/>
      <c r="EO158" s="35"/>
      <c r="EP158" s="35"/>
      <c r="EQ158" s="35"/>
      <c r="ER158" s="35"/>
      <c r="ES158" s="35"/>
      <c r="ET158" s="35"/>
      <c r="EU158" s="35"/>
      <c r="EV158" s="35"/>
      <c r="EW158" s="35"/>
      <c r="EX158" s="35"/>
      <c r="EY158" s="35"/>
      <c r="EZ158" s="35"/>
      <c r="FA158" s="35"/>
      <c r="FB158" s="35"/>
      <c r="FC158" s="35"/>
      <c r="FD158" s="35"/>
      <c r="FE158" s="35"/>
      <c r="FF158" s="35"/>
      <c r="FG158" s="35"/>
      <c r="FH158" s="35"/>
      <c r="FI158" s="35"/>
      <c r="FJ158" s="35"/>
      <c r="FK158" s="35"/>
      <c r="FL158" s="35"/>
      <c r="FM158" s="35"/>
      <c r="FN158" s="35"/>
      <c r="FO158" s="35"/>
      <c r="FP158" s="35"/>
      <c r="FQ158" s="35"/>
      <c r="FR158" s="35"/>
      <c r="FS158" s="35"/>
      <c r="FT158" s="35"/>
      <c r="FU158" s="35"/>
      <c r="FV158" s="35"/>
      <c r="FW158" s="35"/>
      <c r="FX158" s="35"/>
      <c r="FY158" s="35"/>
      <c r="FZ158" s="35"/>
      <c r="GA158" s="35"/>
      <c r="GB158" s="35"/>
      <c r="GC158" s="35"/>
      <c r="GD158" s="35"/>
      <c r="GE158" s="35"/>
    </row>
    <row r="159" spans="4:187" x14ac:dyDescent="0.45"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5"/>
      <c r="CR159" s="35"/>
      <c r="CS159" s="35"/>
      <c r="CT159" s="35"/>
      <c r="CU159" s="35"/>
      <c r="CV159" s="35"/>
      <c r="CW159" s="35"/>
      <c r="CX159" s="35"/>
      <c r="CY159" s="35"/>
      <c r="CZ159" s="35"/>
      <c r="DA159" s="35"/>
      <c r="DB159" s="35"/>
      <c r="DC159" s="35"/>
      <c r="DD159" s="35"/>
      <c r="DE159" s="35"/>
      <c r="DF159" s="35"/>
      <c r="DG159" s="35"/>
      <c r="DH159" s="35"/>
      <c r="DI159" s="35"/>
      <c r="DJ159" s="35"/>
      <c r="DK159" s="35"/>
      <c r="DL159" s="35"/>
      <c r="DM159" s="35"/>
      <c r="DN159" s="35"/>
      <c r="DO159" s="35"/>
      <c r="DP159" s="35"/>
      <c r="DQ159" s="35"/>
      <c r="DR159" s="35"/>
      <c r="DS159" s="35"/>
      <c r="DT159" s="35"/>
      <c r="DU159" s="35"/>
      <c r="DV159" s="35"/>
      <c r="DW159" s="35"/>
      <c r="DX159" s="35"/>
      <c r="DY159" s="35"/>
      <c r="DZ159" s="35"/>
      <c r="EA159" s="35"/>
      <c r="EB159" s="35"/>
      <c r="EC159" s="35"/>
      <c r="ED159" s="35"/>
      <c r="EE159" s="35"/>
      <c r="EF159" s="35"/>
      <c r="EG159" s="35"/>
      <c r="EH159" s="35"/>
      <c r="EI159" s="35"/>
      <c r="EJ159" s="35"/>
      <c r="EK159" s="35"/>
      <c r="EL159" s="35"/>
      <c r="EM159" s="35"/>
      <c r="EN159" s="35"/>
      <c r="EO159" s="35"/>
      <c r="EP159" s="35"/>
      <c r="EQ159" s="35"/>
      <c r="ER159" s="35"/>
      <c r="ES159" s="35"/>
      <c r="ET159" s="35"/>
      <c r="EU159" s="35"/>
      <c r="EV159" s="35"/>
      <c r="EW159" s="35"/>
      <c r="EX159" s="35"/>
      <c r="EY159" s="35"/>
      <c r="EZ159" s="35"/>
      <c r="FA159" s="35"/>
      <c r="FB159" s="35"/>
      <c r="FC159" s="35"/>
      <c r="FD159" s="35"/>
      <c r="FE159" s="35"/>
      <c r="FF159" s="35"/>
      <c r="FG159" s="35"/>
      <c r="FH159" s="35"/>
      <c r="FI159" s="35"/>
      <c r="FJ159" s="35"/>
      <c r="FK159" s="35"/>
      <c r="FL159" s="35"/>
      <c r="FM159" s="35"/>
      <c r="FN159" s="35"/>
      <c r="FO159" s="35"/>
      <c r="FP159" s="35"/>
      <c r="FQ159" s="35"/>
      <c r="FR159" s="35"/>
      <c r="FS159" s="35"/>
      <c r="FT159" s="35"/>
      <c r="FU159" s="35"/>
      <c r="FV159" s="35"/>
      <c r="FW159" s="35"/>
      <c r="FX159" s="35"/>
      <c r="FY159" s="35"/>
      <c r="FZ159" s="35"/>
      <c r="GA159" s="35"/>
      <c r="GB159" s="35"/>
      <c r="GC159" s="35"/>
      <c r="GD159" s="35"/>
      <c r="GE159" s="35"/>
    </row>
    <row r="160" spans="4:187" x14ac:dyDescent="0.45"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5"/>
      <c r="BQ160" s="35"/>
      <c r="BR160" s="35"/>
      <c r="BS160" s="35"/>
      <c r="BT160" s="35"/>
      <c r="BU160" s="35"/>
      <c r="BV160" s="35"/>
      <c r="BW160" s="35"/>
      <c r="BX160" s="35"/>
      <c r="BY160" s="35"/>
      <c r="BZ160" s="35"/>
      <c r="CA160" s="35"/>
      <c r="CB160" s="35"/>
      <c r="CC160" s="35"/>
      <c r="CD160" s="35"/>
      <c r="CE160" s="35"/>
      <c r="CF160" s="35"/>
      <c r="CG160" s="35"/>
      <c r="CH160" s="35"/>
      <c r="CI160" s="35"/>
      <c r="CJ160" s="35"/>
      <c r="CK160" s="35"/>
      <c r="CL160" s="35"/>
      <c r="CM160" s="35"/>
      <c r="CN160" s="35"/>
      <c r="CO160" s="35"/>
      <c r="CP160" s="35"/>
      <c r="CQ160" s="35"/>
      <c r="CR160" s="35"/>
      <c r="CS160" s="35"/>
      <c r="CT160" s="35"/>
      <c r="CU160" s="35"/>
      <c r="CV160" s="35"/>
      <c r="CW160" s="35"/>
      <c r="CX160" s="35"/>
      <c r="CY160" s="35"/>
      <c r="CZ160" s="35"/>
      <c r="DA160" s="35"/>
      <c r="DB160" s="35"/>
      <c r="DC160" s="35"/>
      <c r="DD160" s="35"/>
      <c r="DE160" s="35"/>
      <c r="DF160" s="35"/>
      <c r="DG160" s="35"/>
      <c r="DH160" s="35"/>
      <c r="DI160" s="35"/>
      <c r="DJ160" s="35"/>
      <c r="DK160" s="35"/>
      <c r="DL160" s="35"/>
      <c r="DM160" s="35"/>
      <c r="DN160" s="35"/>
      <c r="DO160" s="35"/>
      <c r="DP160" s="35"/>
      <c r="DQ160" s="35"/>
      <c r="DR160" s="35"/>
      <c r="DS160" s="35"/>
      <c r="DT160" s="35"/>
      <c r="DU160" s="35"/>
      <c r="DV160" s="35"/>
      <c r="DW160" s="35"/>
      <c r="DX160" s="35"/>
      <c r="DY160" s="35"/>
      <c r="DZ160" s="35"/>
      <c r="EA160" s="35"/>
      <c r="EB160" s="35"/>
      <c r="EC160" s="35"/>
      <c r="ED160" s="35"/>
      <c r="EE160" s="35"/>
      <c r="EF160" s="35"/>
      <c r="EG160" s="35"/>
      <c r="EH160" s="35"/>
      <c r="EI160" s="35"/>
      <c r="EJ160" s="35"/>
      <c r="EK160" s="35"/>
      <c r="EL160" s="35"/>
      <c r="EM160" s="35"/>
      <c r="EN160" s="35"/>
      <c r="EO160" s="35"/>
      <c r="EP160" s="35"/>
      <c r="EQ160" s="35"/>
      <c r="ER160" s="35"/>
      <c r="ES160" s="35"/>
      <c r="ET160" s="35"/>
      <c r="EU160" s="35"/>
      <c r="EV160" s="35"/>
      <c r="EW160" s="35"/>
      <c r="EX160" s="35"/>
      <c r="EY160" s="35"/>
      <c r="EZ160" s="35"/>
      <c r="FA160" s="35"/>
      <c r="FB160" s="35"/>
      <c r="FC160" s="35"/>
      <c r="FD160" s="35"/>
      <c r="FE160" s="35"/>
      <c r="FF160" s="35"/>
      <c r="FG160" s="35"/>
      <c r="FH160" s="35"/>
      <c r="FI160" s="35"/>
      <c r="FJ160" s="35"/>
      <c r="FK160" s="35"/>
      <c r="FL160" s="35"/>
      <c r="FM160" s="35"/>
      <c r="FN160" s="35"/>
      <c r="FO160" s="35"/>
      <c r="FP160" s="35"/>
      <c r="FQ160" s="35"/>
      <c r="FR160" s="35"/>
      <c r="FS160" s="35"/>
      <c r="FT160" s="35"/>
      <c r="FU160" s="35"/>
      <c r="FV160" s="35"/>
      <c r="FW160" s="35"/>
      <c r="FX160" s="35"/>
      <c r="FY160" s="35"/>
      <c r="FZ160" s="35"/>
      <c r="GA160" s="35"/>
      <c r="GB160" s="35"/>
      <c r="GC160" s="35"/>
      <c r="GD160" s="35"/>
      <c r="GE160" s="35"/>
    </row>
    <row r="161" spans="8:187" x14ac:dyDescent="0.45"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  <c r="BP161" s="35"/>
      <c r="BQ161" s="35"/>
      <c r="BR161" s="35"/>
      <c r="BS161" s="35"/>
      <c r="BT161" s="35"/>
      <c r="BU161" s="35"/>
      <c r="BV161" s="35"/>
      <c r="BW161" s="35"/>
      <c r="BX161" s="35"/>
      <c r="BY161" s="35"/>
      <c r="BZ161" s="35"/>
      <c r="CA161" s="35"/>
      <c r="CB161" s="35"/>
      <c r="CC161" s="35"/>
      <c r="CD161" s="35"/>
      <c r="CE161" s="35"/>
      <c r="CF161" s="35"/>
      <c r="CG161" s="35"/>
      <c r="CH161" s="35"/>
      <c r="CI161" s="35"/>
      <c r="CJ161" s="35"/>
      <c r="CK161" s="35"/>
      <c r="CL161" s="35"/>
      <c r="CM161" s="35"/>
      <c r="CN161" s="35"/>
      <c r="CO161" s="35"/>
      <c r="CP161" s="35"/>
      <c r="CQ161" s="35"/>
      <c r="CR161" s="35"/>
      <c r="CS161" s="35"/>
      <c r="CT161" s="35"/>
      <c r="CU161" s="35"/>
      <c r="CV161" s="35"/>
      <c r="CW161" s="35"/>
      <c r="CX161" s="35"/>
      <c r="CY161" s="35"/>
      <c r="CZ161" s="35"/>
      <c r="DA161" s="35"/>
      <c r="DB161" s="35"/>
      <c r="DC161" s="35"/>
      <c r="DD161" s="35"/>
      <c r="DE161" s="35"/>
      <c r="DF161" s="35"/>
      <c r="DG161" s="35"/>
      <c r="DH161" s="35"/>
      <c r="DI161" s="35"/>
      <c r="DJ161" s="35"/>
      <c r="DK161" s="35"/>
      <c r="DL161" s="35"/>
      <c r="DM161" s="35"/>
      <c r="DN161" s="35"/>
      <c r="DO161" s="35"/>
      <c r="DP161" s="35"/>
      <c r="DQ161" s="35"/>
      <c r="DR161" s="35"/>
      <c r="DS161" s="35"/>
      <c r="DT161" s="35"/>
      <c r="DU161" s="35"/>
      <c r="DV161" s="35"/>
      <c r="DW161" s="35"/>
      <c r="DX161" s="35"/>
      <c r="DY161" s="35"/>
      <c r="DZ161" s="35"/>
      <c r="EA161" s="35"/>
      <c r="EB161" s="35"/>
      <c r="EC161" s="35"/>
      <c r="ED161" s="35"/>
      <c r="EE161" s="35"/>
      <c r="EF161" s="35"/>
      <c r="EG161" s="35"/>
      <c r="EH161" s="35"/>
      <c r="EI161" s="35"/>
      <c r="EJ161" s="35"/>
      <c r="EK161" s="35"/>
      <c r="EL161" s="35"/>
      <c r="EM161" s="35"/>
      <c r="EN161" s="35"/>
      <c r="EO161" s="35"/>
      <c r="EP161" s="35"/>
      <c r="EQ161" s="35"/>
      <c r="ER161" s="35"/>
      <c r="ES161" s="35"/>
      <c r="ET161" s="35"/>
      <c r="EU161" s="35"/>
      <c r="EV161" s="35"/>
      <c r="EW161" s="35"/>
      <c r="EX161" s="35"/>
      <c r="EY161" s="35"/>
      <c r="EZ161" s="35"/>
      <c r="FA161" s="35"/>
      <c r="FB161" s="35"/>
      <c r="FC161" s="35"/>
      <c r="FD161" s="35"/>
      <c r="FE161" s="35"/>
      <c r="FF161" s="35"/>
      <c r="FG161" s="35"/>
      <c r="FH161" s="35"/>
      <c r="FI161" s="35"/>
      <c r="FJ161" s="35"/>
      <c r="FK161" s="35"/>
      <c r="FL161" s="35"/>
      <c r="FM161" s="35"/>
      <c r="FN161" s="35"/>
      <c r="FO161" s="35"/>
      <c r="FP161" s="35"/>
      <c r="FQ161" s="35"/>
      <c r="FR161" s="35"/>
      <c r="FS161" s="35"/>
      <c r="FT161" s="35"/>
      <c r="FU161" s="35"/>
      <c r="FV161" s="35"/>
      <c r="FW161" s="35"/>
      <c r="FX161" s="35"/>
      <c r="FY161" s="35"/>
      <c r="FZ161" s="35"/>
      <c r="GA161" s="35"/>
      <c r="GB161" s="35"/>
      <c r="GC161" s="35"/>
      <c r="GD161" s="35"/>
      <c r="GE161" s="35"/>
    </row>
    <row r="162" spans="8:187" x14ac:dyDescent="0.45"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  <c r="BP162" s="35"/>
      <c r="BQ162" s="35"/>
      <c r="BR162" s="35"/>
      <c r="BS162" s="35"/>
      <c r="BT162" s="35"/>
      <c r="BU162" s="35"/>
      <c r="BV162" s="35"/>
      <c r="BW162" s="35"/>
      <c r="BX162" s="35"/>
      <c r="BY162" s="35"/>
      <c r="BZ162" s="35"/>
      <c r="CA162" s="35"/>
      <c r="CB162" s="35"/>
      <c r="CC162" s="35"/>
      <c r="CD162" s="35"/>
      <c r="CE162" s="35"/>
      <c r="CF162" s="35"/>
      <c r="CG162" s="35"/>
      <c r="CH162" s="35"/>
      <c r="CI162" s="35"/>
      <c r="CJ162" s="35"/>
      <c r="CK162" s="35"/>
      <c r="CL162" s="35"/>
      <c r="CM162" s="35"/>
      <c r="CN162" s="35"/>
      <c r="CO162" s="35"/>
      <c r="CP162" s="35"/>
      <c r="CQ162" s="35"/>
      <c r="CR162" s="35"/>
      <c r="CS162" s="35"/>
      <c r="CT162" s="35"/>
      <c r="CU162" s="35"/>
      <c r="CV162" s="35"/>
      <c r="CW162" s="35"/>
      <c r="CX162" s="35"/>
      <c r="CY162" s="35"/>
      <c r="CZ162" s="35"/>
      <c r="DA162" s="35"/>
      <c r="DB162" s="35"/>
      <c r="DC162" s="35"/>
      <c r="DD162" s="35"/>
      <c r="DE162" s="35"/>
      <c r="DF162" s="35"/>
      <c r="DG162" s="35"/>
      <c r="DH162" s="35"/>
      <c r="DI162" s="35"/>
      <c r="DJ162" s="35"/>
      <c r="DK162" s="35"/>
      <c r="DL162" s="35"/>
      <c r="DM162" s="35"/>
      <c r="DN162" s="35"/>
      <c r="DO162" s="35"/>
      <c r="DP162" s="35"/>
      <c r="DQ162" s="35"/>
      <c r="DR162" s="35"/>
      <c r="DS162" s="35"/>
      <c r="DT162" s="35"/>
      <c r="DU162" s="35"/>
      <c r="DV162" s="35"/>
      <c r="DW162" s="35"/>
      <c r="DX162" s="35"/>
      <c r="DY162" s="35"/>
      <c r="DZ162" s="35"/>
      <c r="EA162" s="35"/>
      <c r="EB162" s="35"/>
      <c r="EC162" s="35"/>
      <c r="ED162" s="35"/>
      <c r="EE162" s="35"/>
      <c r="EF162" s="35"/>
      <c r="EG162" s="35"/>
      <c r="EH162" s="35"/>
      <c r="EI162" s="35"/>
      <c r="EJ162" s="35"/>
      <c r="EK162" s="35"/>
      <c r="EL162" s="35"/>
      <c r="EM162" s="35"/>
      <c r="EN162" s="35"/>
      <c r="EO162" s="35"/>
      <c r="EP162" s="35"/>
      <c r="EQ162" s="35"/>
      <c r="ER162" s="35"/>
      <c r="ES162" s="35"/>
      <c r="ET162" s="35"/>
      <c r="EU162" s="35"/>
      <c r="EV162" s="35"/>
      <c r="EW162" s="35"/>
      <c r="EX162" s="35"/>
      <c r="EY162" s="35"/>
      <c r="EZ162" s="35"/>
      <c r="FA162" s="35"/>
      <c r="FB162" s="35"/>
      <c r="FC162" s="35"/>
      <c r="FD162" s="35"/>
      <c r="FE162" s="35"/>
      <c r="FF162" s="35"/>
      <c r="FG162" s="35"/>
      <c r="FH162" s="35"/>
      <c r="FI162" s="35"/>
      <c r="FJ162" s="35"/>
      <c r="FK162" s="35"/>
      <c r="FL162" s="35"/>
      <c r="FM162" s="35"/>
      <c r="FN162" s="35"/>
      <c r="FO162" s="35"/>
      <c r="FP162" s="35"/>
      <c r="FQ162" s="35"/>
      <c r="FR162" s="35"/>
      <c r="FS162" s="35"/>
      <c r="FT162" s="35"/>
      <c r="FU162" s="35"/>
      <c r="FV162" s="35"/>
      <c r="FW162" s="35"/>
      <c r="FX162" s="35"/>
      <c r="FY162" s="35"/>
      <c r="FZ162" s="35"/>
      <c r="GA162" s="35"/>
      <c r="GB162" s="35"/>
      <c r="GC162" s="35"/>
      <c r="GD162" s="35"/>
      <c r="GE162" s="35"/>
    </row>
    <row r="163" spans="8:187" x14ac:dyDescent="0.45"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  <c r="BP163" s="35"/>
      <c r="BQ163" s="35"/>
      <c r="BR163" s="35"/>
      <c r="BS163" s="35"/>
      <c r="BT163" s="35"/>
      <c r="BU163" s="35"/>
      <c r="BV163" s="35"/>
      <c r="BW163" s="35"/>
      <c r="BX163" s="35"/>
      <c r="BY163" s="35"/>
      <c r="BZ163" s="35"/>
      <c r="CA163" s="35"/>
      <c r="CB163" s="35"/>
      <c r="CC163" s="35"/>
      <c r="CD163" s="35"/>
      <c r="CE163" s="35"/>
      <c r="CF163" s="35"/>
      <c r="CG163" s="35"/>
      <c r="CH163" s="35"/>
      <c r="CI163" s="35"/>
      <c r="CJ163" s="35"/>
      <c r="CK163" s="35"/>
      <c r="CL163" s="35"/>
      <c r="CM163" s="35"/>
      <c r="CN163" s="35"/>
      <c r="CO163" s="35"/>
      <c r="CP163" s="35"/>
      <c r="CQ163" s="35"/>
      <c r="CR163" s="35"/>
      <c r="CS163" s="35"/>
      <c r="CT163" s="35"/>
      <c r="CU163" s="35"/>
      <c r="CV163" s="35"/>
      <c r="CW163" s="35"/>
      <c r="CX163" s="35"/>
      <c r="CY163" s="35"/>
      <c r="CZ163" s="35"/>
      <c r="DA163" s="35"/>
      <c r="DB163" s="35"/>
      <c r="DC163" s="35"/>
      <c r="DD163" s="35"/>
      <c r="DE163" s="35"/>
      <c r="DF163" s="35"/>
      <c r="DG163" s="35"/>
      <c r="DH163" s="35"/>
      <c r="DI163" s="35"/>
      <c r="DJ163" s="35"/>
      <c r="DK163" s="35"/>
      <c r="DL163" s="35"/>
      <c r="DM163" s="35"/>
      <c r="DN163" s="35"/>
      <c r="DO163" s="35"/>
      <c r="DP163" s="35"/>
      <c r="DQ163" s="35"/>
      <c r="DR163" s="35"/>
      <c r="DS163" s="35"/>
      <c r="DT163" s="35"/>
      <c r="DU163" s="35"/>
      <c r="DV163" s="35"/>
      <c r="DW163" s="35"/>
      <c r="DX163" s="35"/>
      <c r="DY163" s="35"/>
      <c r="DZ163" s="35"/>
      <c r="EA163" s="35"/>
      <c r="EB163" s="35"/>
      <c r="EC163" s="35"/>
      <c r="ED163" s="35"/>
      <c r="EE163" s="35"/>
      <c r="EF163" s="35"/>
      <c r="EG163" s="35"/>
      <c r="EH163" s="35"/>
      <c r="EI163" s="35"/>
      <c r="EJ163" s="35"/>
      <c r="EK163" s="35"/>
      <c r="EL163" s="35"/>
      <c r="EM163" s="35"/>
      <c r="EN163" s="35"/>
      <c r="EO163" s="35"/>
      <c r="EP163" s="35"/>
      <c r="EQ163" s="35"/>
      <c r="ER163" s="35"/>
      <c r="ES163" s="35"/>
      <c r="ET163" s="35"/>
      <c r="EU163" s="35"/>
      <c r="EV163" s="35"/>
      <c r="EW163" s="35"/>
      <c r="EX163" s="35"/>
      <c r="EY163" s="35"/>
      <c r="EZ163" s="35"/>
      <c r="FA163" s="35"/>
      <c r="FB163" s="35"/>
      <c r="FC163" s="35"/>
      <c r="FD163" s="35"/>
      <c r="FE163" s="35"/>
      <c r="FF163" s="35"/>
      <c r="FG163" s="35"/>
      <c r="FH163" s="35"/>
      <c r="FI163" s="35"/>
      <c r="FJ163" s="35"/>
      <c r="FK163" s="35"/>
      <c r="FL163" s="35"/>
      <c r="FM163" s="35"/>
      <c r="FN163" s="35"/>
      <c r="FO163" s="35"/>
      <c r="FP163" s="35"/>
      <c r="FQ163" s="35"/>
      <c r="FR163" s="35"/>
      <c r="FS163" s="35"/>
      <c r="FT163" s="35"/>
      <c r="FU163" s="35"/>
      <c r="FV163" s="35"/>
      <c r="FW163" s="35"/>
      <c r="FX163" s="35"/>
      <c r="FY163" s="35"/>
      <c r="FZ163" s="35"/>
      <c r="GA163" s="35"/>
      <c r="GB163" s="35"/>
      <c r="GC163" s="35"/>
      <c r="GD163" s="35"/>
      <c r="GE163" s="35"/>
    </row>
    <row r="164" spans="8:187" x14ac:dyDescent="0.45"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  <c r="BP164" s="35"/>
      <c r="BQ164" s="35"/>
      <c r="BR164" s="35"/>
      <c r="BS164" s="35"/>
      <c r="BT164" s="35"/>
      <c r="BU164" s="35"/>
      <c r="BV164" s="35"/>
      <c r="BW164" s="35"/>
      <c r="BX164" s="35"/>
      <c r="BY164" s="35"/>
      <c r="BZ164" s="35"/>
      <c r="CA164" s="35"/>
      <c r="CB164" s="35"/>
      <c r="CC164" s="35"/>
      <c r="CD164" s="35"/>
      <c r="CE164" s="35"/>
      <c r="CF164" s="35"/>
      <c r="CG164" s="35"/>
      <c r="CH164" s="35"/>
      <c r="CI164" s="35"/>
      <c r="CJ164" s="35"/>
      <c r="CK164" s="35"/>
      <c r="CL164" s="35"/>
      <c r="CM164" s="35"/>
      <c r="CN164" s="35"/>
      <c r="CO164" s="35"/>
      <c r="CP164" s="35"/>
      <c r="CQ164" s="35"/>
      <c r="CR164" s="35"/>
      <c r="CS164" s="35"/>
      <c r="CT164" s="35"/>
      <c r="CU164" s="35"/>
      <c r="CV164" s="35"/>
      <c r="CW164" s="35"/>
      <c r="CX164" s="35"/>
      <c r="CY164" s="35"/>
      <c r="CZ164" s="35"/>
      <c r="DA164" s="35"/>
      <c r="DB164" s="35"/>
      <c r="DC164" s="35"/>
      <c r="DD164" s="35"/>
      <c r="DE164" s="35"/>
      <c r="DF164" s="35"/>
      <c r="DG164" s="35"/>
      <c r="DH164" s="35"/>
      <c r="DI164" s="35"/>
      <c r="DJ164" s="35"/>
      <c r="DK164" s="35"/>
      <c r="DL164" s="35"/>
      <c r="DM164" s="35"/>
      <c r="DN164" s="35"/>
      <c r="DO164" s="35"/>
      <c r="DP164" s="35"/>
      <c r="DQ164" s="35"/>
      <c r="DR164" s="35"/>
      <c r="DS164" s="35"/>
      <c r="DT164" s="35"/>
      <c r="DU164" s="35"/>
      <c r="DV164" s="35"/>
      <c r="DW164" s="35"/>
      <c r="DX164" s="35"/>
      <c r="DY164" s="35"/>
      <c r="DZ164" s="35"/>
      <c r="EA164" s="35"/>
      <c r="EB164" s="35"/>
      <c r="EC164" s="35"/>
      <c r="ED164" s="35"/>
      <c r="EE164" s="35"/>
      <c r="EF164" s="35"/>
      <c r="EG164" s="35"/>
      <c r="EH164" s="35"/>
      <c r="EI164" s="35"/>
      <c r="EJ164" s="35"/>
      <c r="EK164" s="35"/>
      <c r="EL164" s="35"/>
      <c r="EM164" s="35"/>
      <c r="EN164" s="35"/>
      <c r="EO164" s="35"/>
      <c r="EP164" s="35"/>
      <c r="EQ164" s="35"/>
      <c r="ER164" s="35"/>
      <c r="ES164" s="35"/>
      <c r="ET164" s="35"/>
      <c r="EU164" s="35"/>
      <c r="EV164" s="35"/>
      <c r="EW164" s="35"/>
      <c r="EX164" s="35"/>
      <c r="EY164" s="35"/>
      <c r="EZ164" s="35"/>
      <c r="FA164" s="35"/>
      <c r="FB164" s="35"/>
      <c r="FC164" s="35"/>
      <c r="FD164" s="35"/>
      <c r="FE164" s="35"/>
      <c r="FF164" s="35"/>
      <c r="FG164" s="35"/>
      <c r="FH164" s="35"/>
      <c r="FI164" s="35"/>
      <c r="FJ164" s="35"/>
      <c r="FK164" s="35"/>
      <c r="FL164" s="35"/>
      <c r="FM164" s="35"/>
      <c r="FN164" s="35"/>
      <c r="FO164" s="35"/>
      <c r="FP164" s="35"/>
      <c r="FQ164" s="35"/>
      <c r="FR164" s="35"/>
      <c r="FS164" s="35"/>
      <c r="FT164" s="35"/>
      <c r="FU164" s="35"/>
      <c r="FV164" s="35"/>
      <c r="FW164" s="35"/>
      <c r="FX164" s="35"/>
      <c r="FY164" s="35"/>
      <c r="FZ164" s="35"/>
      <c r="GA164" s="35"/>
      <c r="GB164" s="35"/>
      <c r="GC164" s="35"/>
      <c r="GD164" s="35"/>
      <c r="GE164" s="35"/>
    </row>
    <row r="165" spans="8:187" x14ac:dyDescent="0.45"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  <c r="BP165" s="35"/>
      <c r="BQ165" s="35"/>
      <c r="BR165" s="35"/>
      <c r="BS165" s="35"/>
      <c r="BT165" s="35"/>
      <c r="BU165" s="35"/>
      <c r="BV165" s="35"/>
      <c r="BW165" s="35"/>
      <c r="BX165" s="35"/>
      <c r="BY165" s="35"/>
      <c r="BZ165" s="35"/>
      <c r="CA165" s="35"/>
      <c r="CB165" s="35"/>
      <c r="CC165" s="35"/>
      <c r="CD165" s="35"/>
      <c r="CE165" s="35"/>
      <c r="CF165" s="35"/>
      <c r="CG165" s="35"/>
      <c r="CH165" s="35"/>
      <c r="CI165" s="35"/>
      <c r="CJ165" s="35"/>
      <c r="CK165" s="35"/>
      <c r="CL165" s="35"/>
      <c r="CM165" s="35"/>
      <c r="CN165" s="35"/>
      <c r="CO165" s="35"/>
      <c r="CP165" s="35"/>
      <c r="CQ165" s="35"/>
      <c r="CR165" s="35"/>
      <c r="CS165" s="35"/>
      <c r="CT165" s="35"/>
      <c r="CU165" s="35"/>
      <c r="CV165" s="35"/>
      <c r="CW165" s="35"/>
      <c r="CX165" s="35"/>
      <c r="CY165" s="35"/>
      <c r="CZ165" s="35"/>
      <c r="DA165" s="35"/>
      <c r="DB165" s="35"/>
      <c r="DC165" s="35"/>
      <c r="DD165" s="35"/>
      <c r="DE165" s="35"/>
      <c r="DF165" s="35"/>
      <c r="DG165" s="35"/>
      <c r="DH165" s="35"/>
      <c r="DI165" s="35"/>
      <c r="DJ165" s="35"/>
      <c r="DK165" s="35"/>
      <c r="DL165" s="35"/>
      <c r="DM165" s="35"/>
      <c r="DN165" s="35"/>
      <c r="DO165" s="35"/>
      <c r="DP165" s="35"/>
      <c r="DQ165" s="35"/>
      <c r="DR165" s="35"/>
      <c r="DS165" s="35"/>
      <c r="DT165" s="35"/>
      <c r="DU165" s="35"/>
      <c r="DV165" s="35"/>
      <c r="DW165" s="35"/>
      <c r="DX165" s="35"/>
      <c r="DY165" s="35"/>
      <c r="DZ165" s="35"/>
      <c r="EA165" s="35"/>
      <c r="EB165" s="35"/>
      <c r="EC165" s="35"/>
      <c r="ED165" s="35"/>
      <c r="EE165" s="35"/>
      <c r="EF165" s="35"/>
      <c r="EG165" s="35"/>
      <c r="EH165" s="35"/>
      <c r="EI165" s="35"/>
      <c r="EJ165" s="35"/>
      <c r="EK165" s="35"/>
      <c r="EL165" s="35"/>
      <c r="EM165" s="35"/>
      <c r="EN165" s="35"/>
      <c r="EO165" s="35"/>
      <c r="EP165" s="35"/>
      <c r="EQ165" s="35"/>
      <c r="ER165" s="35"/>
      <c r="ES165" s="35"/>
      <c r="ET165" s="35"/>
      <c r="EU165" s="35"/>
      <c r="EV165" s="35"/>
      <c r="EW165" s="35"/>
      <c r="EX165" s="35"/>
      <c r="EY165" s="35"/>
      <c r="EZ165" s="35"/>
      <c r="FA165" s="35"/>
      <c r="FB165" s="35"/>
      <c r="FC165" s="35"/>
      <c r="FD165" s="35"/>
      <c r="FE165" s="35"/>
      <c r="FF165" s="35"/>
      <c r="FG165" s="35"/>
      <c r="FH165" s="35"/>
      <c r="FI165" s="35"/>
      <c r="FJ165" s="35"/>
      <c r="FK165" s="35"/>
      <c r="FL165" s="35"/>
      <c r="FM165" s="35"/>
      <c r="FN165" s="35"/>
      <c r="FO165" s="35"/>
      <c r="FP165" s="35"/>
      <c r="FQ165" s="35"/>
      <c r="FR165" s="35"/>
      <c r="FS165" s="35"/>
      <c r="FT165" s="35"/>
      <c r="FU165" s="35"/>
      <c r="FV165" s="35"/>
      <c r="FW165" s="35"/>
      <c r="FX165" s="35"/>
      <c r="FY165" s="35"/>
      <c r="FZ165" s="35"/>
      <c r="GA165" s="35"/>
      <c r="GB165" s="35"/>
      <c r="GC165" s="35"/>
      <c r="GD165" s="35"/>
      <c r="GE165" s="35"/>
    </row>
    <row r="166" spans="8:187" x14ac:dyDescent="0.45"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  <c r="BQ166" s="35"/>
      <c r="BR166" s="35"/>
      <c r="BS166" s="35"/>
      <c r="BT166" s="35"/>
      <c r="BU166" s="35"/>
      <c r="BV166" s="35"/>
      <c r="BW166" s="35"/>
      <c r="BX166" s="35"/>
      <c r="BY166" s="35"/>
      <c r="BZ166" s="35"/>
      <c r="CA166" s="35"/>
      <c r="CB166" s="35"/>
      <c r="CC166" s="35"/>
      <c r="CD166" s="35"/>
      <c r="CE166" s="35"/>
      <c r="CF166" s="35"/>
      <c r="CG166" s="35"/>
      <c r="CH166" s="35"/>
      <c r="CI166" s="35"/>
      <c r="CJ166" s="35"/>
      <c r="CK166" s="35"/>
      <c r="CL166" s="35"/>
      <c r="CM166" s="35"/>
      <c r="CN166" s="35"/>
      <c r="CO166" s="35"/>
      <c r="CP166" s="35"/>
      <c r="CQ166" s="35"/>
      <c r="CR166" s="35"/>
      <c r="CS166" s="35"/>
      <c r="CT166" s="35"/>
      <c r="CU166" s="35"/>
      <c r="CV166" s="35"/>
      <c r="CW166" s="35"/>
      <c r="CX166" s="35"/>
      <c r="CY166" s="35"/>
      <c r="CZ166" s="35"/>
      <c r="DA166" s="35"/>
      <c r="DB166" s="35"/>
      <c r="DC166" s="35"/>
      <c r="DD166" s="35"/>
      <c r="DE166" s="35"/>
      <c r="DF166" s="35"/>
      <c r="DG166" s="35"/>
      <c r="DH166" s="35"/>
      <c r="DI166" s="35"/>
      <c r="DJ166" s="35"/>
      <c r="DK166" s="35"/>
      <c r="DL166" s="35"/>
      <c r="DM166" s="35"/>
      <c r="DN166" s="35"/>
      <c r="DO166" s="35"/>
      <c r="DP166" s="35"/>
      <c r="DQ166" s="35"/>
      <c r="DR166" s="35"/>
      <c r="DS166" s="35"/>
      <c r="DT166" s="35"/>
      <c r="DU166" s="35"/>
      <c r="DV166" s="35"/>
      <c r="DW166" s="35"/>
      <c r="DX166" s="35"/>
      <c r="DY166" s="35"/>
      <c r="DZ166" s="35"/>
      <c r="EA166" s="35"/>
      <c r="EB166" s="35"/>
      <c r="EC166" s="35"/>
      <c r="ED166" s="35"/>
      <c r="EE166" s="35"/>
      <c r="EF166" s="35"/>
      <c r="EG166" s="35"/>
      <c r="EH166" s="35"/>
      <c r="EI166" s="35"/>
      <c r="EJ166" s="35"/>
      <c r="EK166" s="35"/>
      <c r="EL166" s="35"/>
      <c r="EM166" s="35"/>
      <c r="EN166" s="35"/>
      <c r="EO166" s="35"/>
      <c r="EP166" s="35"/>
      <c r="EQ166" s="35"/>
      <c r="ER166" s="35"/>
      <c r="ES166" s="35"/>
      <c r="ET166" s="35"/>
      <c r="EU166" s="35"/>
      <c r="EV166" s="35"/>
      <c r="EW166" s="35"/>
      <c r="EX166" s="35"/>
      <c r="EY166" s="35"/>
      <c r="EZ166" s="35"/>
      <c r="FA166" s="35"/>
      <c r="FB166" s="35"/>
      <c r="FC166" s="35"/>
      <c r="FD166" s="35"/>
      <c r="FE166" s="35"/>
      <c r="FF166" s="35"/>
      <c r="FG166" s="35"/>
      <c r="FH166" s="35"/>
      <c r="FI166" s="35"/>
      <c r="FJ166" s="35"/>
      <c r="FK166" s="35"/>
      <c r="FL166" s="35"/>
      <c r="FM166" s="35"/>
      <c r="FN166" s="35"/>
      <c r="FO166" s="35"/>
      <c r="FP166" s="35"/>
      <c r="FQ166" s="35"/>
      <c r="FR166" s="35"/>
      <c r="FS166" s="35"/>
      <c r="FT166" s="35"/>
      <c r="FU166" s="35"/>
      <c r="FV166" s="35"/>
      <c r="FW166" s="35"/>
      <c r="FX166" s="35"/>
      <c r="FY166" s="35"/>
      <c r="FZ166" s="35"/>
      <c r="GA166" s="35"/>
      <c r="GB166" s="35"/>
      <c r="GC166" s="35"/>
      <c r="GD166" s="35"/>
      <c r="GE166" s="35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183A-7F70-42E4-B74B-05022F7561EA}">
  <sheetPr>
    <tabColor rgb="FF0070C0"/>
  </sheetPr>
  <dimension ref="A2:W109"/>
  <sheetViews>
    <sheetView topLeftCell="A55" zoomScale="70" zoomScaleNormal="70" workbookViewId="0">
      <selection activeCell="A55" sqref="A55"/>
    </sheetView>
  </sheetViews>
  <sheetFormatPr defaultRowHeight="14.25" x14ac:dyDescent="0.45"/>
  <cols>
    <col min="1" max="6" width="9.06640625" style="2"/>
    <col min="7" max="7" width="10.19921875" style="2" customWidth="1"/>
    <col min="8" max="22" width="10.59765625" style="2" customWidth="1"/>
    <col min="23" max="23" width="11.53125" style="2" bestFit="1" customWidth="1"/>
    <col min="24" max="16384" width="9.06640625" style="2"/>
  </cols>
  <sheetData>
    <row r="2" spans="1:23" x14ac:dyDescent="0.45">
      <c r="G2" s="43">
        <f>EOMONTH(H2,-1)</f>
        <v>43465</v>
      </c>
      <c r="H2" s="44">
        <f>EOMONTH(Assumptions!$H$6, 0)</f>
        <v>43496</v>
      </c>
      <c r="I2" s="44">
        <f>EOMONTH(H2,12)</f>
        <v>43861</v>
      </c>
      <c r="J2" s="44">
        <f t="shared" ref="J2:V2" si="0">EOMONTH(I2,12)</f>
        <v>44227</v>
      </c>
      <c r="K2" s="44">
        <f t="shared" si="0"/>
        <v>44592</v>
      </c>
      <c r="L2" s="44">
        <f t="shared" si="0"/>
        <v>44957</v>
      </c>
      <c r="M2" s="44">
        <f t="shared" si="0"/>
        <v>45322</v>
      </c>
      <c r="N2" s="44">
        <f t="shared" si="0"/>
        <v>45688</v>
      </c>
      <c r="O2" s="44">
        <f t="shared" si="0"/>
        <v>46053</v>
      </c>
      <c r="P2" s="44">
        <f t="shared" si="0"/>
        <v>46418</v>
      </c>
      <c r="Q2" s="44">
        <f t="shared" si="0"/>
        <v>46783</v>
      </c>
      <c r="R2" s="44">
        <f t="shared" si="0"/>
        <v>47149</v>
      </c>
      <c r="S2" s="44">
        <f t="shared" si="0"/>
        <v>47514</v>
      </c>
      <c r="T2" s="44">
        <f t="shared" si="0"/>
        <v>47879</v>
      </c>
      <c r="U2" s="44">
        <f t="shared" si="0"/>
        <v>48244</v>
      </c>
      <c r="V2" s="44">
        <f t="shared" si="0"/>
        <v>48610</v>
      </c>
      <c r="W2" s="44" t="s">
        <v>134</v>
      </c>
    </row>
    <row r="3" spans="1:23" x14ac:dyDescent="0.45">
      <c r="A3" s="2" t="s">
        <v>29</v>
      </c>
      <c r="C3" s="4" t="s">
        <v>35</v>
      </c>
      <c r="D3" s="3"/>
      <c r="E3" s="3"/>
      <c r="F3" s="3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</row>
    <row r="4" spans="1:23" x14ac:dyDescent="0.45">
      <c r="C4" s="14"/>
      <c r="W4" s="47"/>
    </row>
    <row r="5" spans="1:23" x14ac:dyDescent="0.45">
      <c r="D5" s="19" t="s">
        <v>37</v>
      </c>
      <c r="E5" s="12"/>
      <c r="F5" s="12"/>
      <c r="W5" s="47"/>
    </row>
    <row r="6" spans="1:23" x14ac:dyDescent="0.45">
      <c r="D6" s="10" t="s">
        <v>46</v>
      </c>
      <c r="E6" s="13"/>
      <c r="F6" s="13"/>
      <c r="H6" s="35">
        <f ca="1">SUM(OFFSET(INDEX('Monthly Model'!$D:$GE, MATCH('Yearly Model'!$D6, 'Monthly Model'!$D:$D, 0), MATCH('Yearly Model'!H$2,'Monthly Model'!$D$2:$GE$2, 0)), 0, 0, 1, 12))</f>
        <v>36.099141577033798</v>
      </c>
      <c r="I6" s="35">
        <f ca="1">SUM(OFFSET(INDEX('Monthly Model'!$D:$GE, MATCH('Yearly Model'!$D6, 'Monthly Model'!$D:$D, 0), MATCH('Yearly Model'!I$2,'Monthly Model'!$D$2:$GE$2, 0)), 0, 0, 1, 12))</f>
        <v>35.34143978869821</v>
      </c>
      <c r="J6" s="35">
        <f ca="1">SUM(OFFSET(INDEX('Monthly Model'!$D:$GE, MATCH('Yearly Model'!$D6, 'Monthly Model'!$D:$D, 0), MATCH('Yearly Model'!J$2,'Monthly Model'!$D$2:$GE$2, 0)), 0, 0, 1, 12))</f>
        <v>34.409134741901283</v>
      </c>
      <c r="K6" s="35">
        <f ca="1">SUM(OFFSET(INDEX('Monthly Model'!$D:$GE, MATCH('Yearly Model'!$D6, 'Monthly Model'!$D:$D, 0), MATCH('Yearly Model'!K$2,'Monthly Model'!$D$2:$GE$2, 0)), 0, 0, 1, 12))</f>
        <v>33.594036561002277</v>
      </c>
      <c r="L6" s="35">
        <f ca="1">SUM(OFFSET(INDEX('Monthly Model'!$D:$GE, MATCH('Yearly Model'!$D6, 'Monthly Model'!$D:$D, 0), MATCH('Yearly Model'!L$2,'Monthly Model'!$D$2:$GE$2, 0)), 0, 0, 1, 12))</f>
        <v>32.798246771595494</v>
      </c>
      <c r="M6" s="35">
        <f ca="1">SUM(OFFSET(INDEX('Monthly Model'!$D:$GE, MATCH('Yearly Model'!$D6, 'Monthly Model'!$D:$D, 0), MATCH('Yearly Model'!M$2,'Monthly Model'!$D$2:$GE$2, 0)), 0, 0, 1, 12))</f>
        <v>32.109829010190339</v>
      </c>
      <c r="N6" s="35">
        <f ca="1">SUM(OFFSET(INDEX('Monthly Model'!$D:$GE, MATCH('Yearly Model'!$D6, 'Monthly Model'!$D:$D, 0), MATCH('Yearly Model'!N$2,'Monthly Model'!$D$2:$GE$2, 0)), 0, 0, 1, 12))</f>
        <v>31.26277366052231</v>
      </c>
      <c r="O6" s="35">
        <f ca="1">SUM(OFFSET(INDEX('Monthly Model'!$D:$GE, MATCH('Yearly Model'!$D6, 'Monthly Model'!$D:$D, 0), MATCH('Yearly Model'!O$2,'Monthly Model'!$D$2:$GE$2, 0)), 0, 0, 1, 12))</f>
        <v>30.52220781567652</v>
      </c>
      <c r="P6" s="35">
        <f ca="1">SUM(OFFSET(INDEX('Monthly Model'!$D:$GE, MATCH('Yearly Model'!$D6, 'Monthly Model'!$D:$D, 0), MATCH('Yearly Model'!P$2,'Monthly Model'!$D$2:$GE$2, 0)), 0, 0, 1, 12))</f>
        <v>29.79918480872821</v>
      </c>
      <c r="Q6" s="35">
        <f ca="1">SUM(OFFSET(INDEX('Monthly Model'!$D:$GE, MATCH('Yearly Model'!$D6, 'Monthly Model'!$D:$D, 0), MATCH('Yearly Model'!Q$2,'Monthly Model'!$D$2:$GE$2, 0)), 0, 0, 1, 12))</f>
        <v>29.173715763367849</v>
      </c>
      <c r="R6" s="35">
        <f ca="1">SUM(OFFSET(INDEX('Monthly Model'!$D:$GE, MATCH('Yearly Model'!$D6, 'Monthly Model'!$D:$D, 0), MATCH('Yearly Model'!R$2,'Monthly Model'!$D$2:$GE$2, 0)), 0, 0, 1, 12))</f>
        <v>28.404114903792653</v>
      </c>
      <c r="S6" s="35">
        <f ca="1">SUM(OFFSET(INDEX('Monthly Model'!$D:$GE, MATCH('Yearly Model'!$D6, 'Monthly Model'!$D:$D, 0), MATCH('Yearly Model'!S$2,'Monthly Model'!$D$2:$GE$2, 0)), 0, 0, 1, 12))</f>
        <v>6.8233306529473134</v>
      </c>
      <c r="T6" s="35">
        <f ca="1">SUM(OFFSET(INDEX('Monthly Model'!$D:$GE, MATCH('Yearly Model'!$D6, 'Monthly Model'!$D:$D, 0), MATCH('Yearly Model'!T$2,'Monthly Model'!$D$2:$GE$2, 0)), 0, 0, 1, 12))</f>
        <v>0</v>
      </c>
      <c r="U6" s="35">
        <f ca="1">SUM(OFFSET(INDEX('Monthly Model'!$D:$GE, MATCH('Yearly Model'!$D6, 'Monthly Model'!$D:$D, 0), MATCH('Yearly Model'!U$2,'Monthly Model'!$D$2:$GE$2, 0)), 0, 0, 1, 12))</f>
        <v>0</v>
      </c>
      <c r="V6" s="35">
        <f ca="1">SUM(OFFSET(INDEX('Monthly Model'!$D:$GE, MATCH('Yearly Model'!$D6, 'Monthly Model'!$D:$D, 0), MATCH('Yearly Model'!V$2,'Monthly Model'!$D$2:$GE$2, 0)), 0, 0, 1, 12))</f>
        <v>0</v>
      </c>
      <c r="W6" s="48">
        <f ca="1">SUM(H6:V6)</f>
        <v>360.33715605545632</v>
      </c>
    </row>
    <row r="7" spans="1:23" x14ac:dyDescent="0.45">
      <c r="D7" s="20" t="s">
        <v>40</v>
      </c>
      <c r="E7" s="21"/>
      <c r="F7" s="21"/>
      <c r="G7" s="22"/>
      <c r="H7" s="36">
        <f ca="1">AVERAGE(OFFSET(INDEX('Monthly Model'!$D:$GE, MATCH('Yearly Model'!$D7, 'Monthly Model'!$D:$D, 0), MATCH('Yearly Model'!H$2,'Monthly Model'!$D$2:$GE$2, 0)), 0, 0, 1, 12))</f>
        <v>50</v>
      </c>
      <c r="I7" s="36">
        <f ca="1">AVERAGE(OFFSET(INDEX('Monthly Model'!$D:$GE, MATCH('Yearly Model'!$D7, 'Monthly Model'!$D:$D, 0), MATCH('Yearly Model'!I$2,'Monthly Model'!$D$2:$GE$2, 0)), 0, 0, 1, 12))</f>
        <v>50</v>
      </c>
      <c r="J7" s="36">
        <f ca="1">AVERAGE(OFFSET(INDEX('Monthly Model'!$D:$GE, MATCH('Yearly Model'!$D7, 'Monthly Model'!$D:$D, 0), MATCH('Yearly Model'!J$2,'Monthly Model'!$D$2:$GE$2, 0)), 0, 0, 1, 12))</f>
        <v>50</v>
      </c>
      <c r="K7" s="36">
        <f ca="1">AVERAGE(OFFSET(INDEX('Monthly Model'!$D:$GE, MATCH('Yearly Model'!$D7, 'Monthly Model'!$D:$D, 0), MATCH('Yearly Model'!K$2,'Monthly Model'!$D$2:$GE$2, 0)), 0, 0, 1, 12))</f>
        <v>50</v>
      </c>
      <c r="L7" s="36">
        <f ca="1">AVERAGE(OFFSET(INDEX('Monthly Model'!$D:$GE, MATCH('Yearly Model'!$D7, 'Monthly Model'!$D:$D, 0), MATCH('Yearly Model'!L$2,'Monthly Model'!$D$2:$GE$2, 0)), 0, 0, 1, 12))</f>
        <v>50</v>
      </c>
      <c r="M7" s="36">
        <f ca="1">AVERAGE(OFFSET(INDEX('Monthly Model'!$D:$GE, MATCH('Yearly Model'!$D7, 'Monthly Model'!$D:$D, 0), MATCH('Yearly Model'!M$2,'Monthly Model'!$D$2:$GE$2, 0)), 0, 0, 1, 12))</f>
        <v>50</v>
      </c>
      <c r="N7" s="36">
        <f ca="1">AVERAGE(OFFSET(INDEX('Monthly Model'!$D:$GE, MATCH('Yearly Model'!$D7, 'Monthly Model'!$D:$D, 0), MATCH('Yearly Model'!N$2,'Monthly Model'!$D$2:$GE$2, 0)), 0, 0, 1, 12))</f>
        <v>50</v>
      </c>
      <c r="O7" s="36">
        <f ca="1">AVERAGE(OFFSET(INDEX('Monthly Model'!$D:$GE, MATCH('Yearly Model'!$D7, 'Monthly Model'!$D:$D, 0), MATCH('Yearly Model'!O$2,'Monthly Model'!$D$2:$GE$2, 0)), 0, 0, 1, 12))</f>
        <v>50</v>
      </c>
      <c r="P7" s="36">
        <f ca="1">AVERAGE(OFFSET(INDEX('Monthly Model'!$D:$GE, MATCH('Yearly Model'!$D7, 'Monthly Model'!$D:$D, 0), MATCH('Yearly Model'!P$2,'Monthly Model'!$D$2:$GE$2, 0)), 0, 0, 1, 12))</f>
        <v>50</v>
      </c>
      <c r="Q7" s="36">
        <f ca="1">AVERAGE(OFFSET(INDEX('Monthly Model'!$D:$GE, MATCH('Yearly Model'!$D7, 'Monthly Model'!$D:$D, 0), MATCH('Yearly Model'!Q$2,'Monthly Model'!$D$2:$GE$2, 0)), 0, 0, 1, 12))</f>
        <v>50</v>
      </c>
      <c r="R7" s="36">
        <f ca="1">AVERAGE(OFFSET(INDEX('Monthly Model'!$D:$GE, MATCH('Yearly Model'!$D7, 'Monthly Model'!$D:$D, 0), MATCH('Yearly Model'!R$2,'Monthly Model'!$D$2:$GE$2, 0)), 0, 0, 1, 12))</f>
        <v>50</v>
      </c>
      <c r="S7" s="36">
        <f ca="1">AVERAGE(OFFSET(INDEX('Monthly Model'!$D:$GE, MATCH('Yearly Model'!$D7, 'Monthly Model'!$D:$D, 0), MATCH('Yearly Model'!S$2,'Monthly Model'!$D$2:$GE$2, 0)), 0, 0, 1, 12))</f>
        <v>12.5</v>
      </c>
      <c r="T7" s="36">
        <f ca="1">AVERAGE(OFFSET(INDEX('Monthly Model'!$D:$GE, MATCH('Yearly Model'!$D7, 'Monthly Model'!$D:$D, 0), MATCH('Yearly Model'!T$2,'Monthly Model'!$D$2:$GE$2, 0)), 0, 0, 1, 12))</f>
        <v>0</v>
      </c>
      <c r="U7" s="36">
        <f ca="1">AVERAGE(OFFSET(INDEX('Monthly Model'!$D:$GE, MATCH('Yearly Model'!$D7, 'Monthly Model'!$D:$D, 0), MATCH('Yearly Model'!U$2,'Monthly Model'!$D$2:$GE$2, 0)), 0, 0, 1, 12))</f>
        <v>0</v>
      </c>
      <c r="V7" s="36">
        <f ca="1">AVERAGE(OFFSET(INDEX('Monthly Model'!$D:$GE, MATCH('Yearly Model'!$D7, 'Monthly Model'!$D:$D, 0), MATCH('Yearly Model'!V$2,'Monthly Model'!$D$2:$GE$2, 0)), 0, 0, 1, 12))</f>
        <v>0</v>
      </c>
      <c r="W7" s="49">
        <f ca="1">AVERAGEIF($H7:$V7, "&lt;&gt;0")</f>
        <v>46.875</v>
      </c>
    </row>
    <row r="8" spans="1:23" x14ac:dyDescent="0.45">
      <c r="D8" s="1" t="s">
        <v>45</v>
      </c>
      <c r="E8" s="1"/>
      <c r="F8" s="1"/>
      <c r="G8" s="1"/>
      <c r="H8" s="37">
        <f ca="1">SUM(OFFSET(INDEX('Monthly Model'!$D:$GE, MATCH('Yearly Model'!$D8, 'Monthly Model'!$D:$D, 0), MATCH('Yearly Model'!H$2,'Monthly Model'!$D$2:$GE$2, 0)), 0, 0, 1, 12))</f>
        <v>1804.9570788516899</v>
      </c>
      <c r="I8" s="37">
        <f ca="1">SUM(OFFSET(INDEX('Monthly Model'!$D:$GE, MATCH('Yearly Model'!$D8, 'Monthly Model'!$D:$D, 0), MATCH('Yearly Model'!I$2,'Monthly Model'!$D$2:$GE$2, 0)), 0, 0, 1, 12))</f>
        <v>1767.0719894349108</v>
      </c>
      <c r="J8" s="37">
        <f ca="1">SUM(OFFSET(INDEX('Monthly Model'!$D:$GE, MATCH('Yearly Model'!$D8, 'Monthly Model'!$D:$D, 0), MATCH('Yearly Model'!J$2,'Monthly Model'!$D$2:$GE$2, 0)), 0, 0, 1, 12))</f>
        <v>1720.4567370950638</v>
      </c>
      <c r="K8" s="37">
        <f ca="1">SUM(OFFSET(INDEX('Monthly Model'!$D:$GE, MATCH('Yearly Model'!$D8, 'Monthly Model'!$D:$D, 0), MATCH('Yearly Model'!K$2,'Monthly Model'!$D$2:$GE$2, 0)), 0, 0, 1, 12))</f>
        <v>1679.701828050114</v>
      </c>
      <c r="L8" s="37">
        <f ca="1">SUM(OFFSET(INDEX('Monthly Model'!$D:$GE, MATCH('Yearly Model'!$D8, 'Monthly Model'!$D:$D, 0), MATCH('Yearly Model'!L$2,'Monthly Model'!$D$2:$GE$2, 0)), 0, 0, 1, 12))</f>
        <v>1639.9123385797748</v>
      </c>
      <c r="M8" s="37">
        <f ca="1">SUM(OFFSET(INDEX('Monthly Model'!$D:$GE, MATCH('Yearly Model'!$D8, 'Monthly Model'!$D:$D, 0), MATCH('Yearly Model'!M$2,'Monthly Model'!$D$2:$GE$2, 0)), 0, 0, 1, 12))</f>
        <v>1605.4914505095167</v>
      </c>
      <c r="N8" s="37">
        <f ca="1">SUM(OFFSET(INDEX('Monthly Model'!$D:$GE, MATCH('Yearly Model'!$D8, 'Monthly Model'!$D:$D, 0), MATCH('Yearly Model'!N$2,'Monthly Model'!$D$2:$GE$2, 0)), 0, 0, 1, 12))</f>
        <v>1563.1386830261156</v>
      </c>
      <c r="O8" s="37">
        <f ca="1">SUM(OFFSET(INDEX('Monthly Model'!$D:$GE, MATCH('Yearly Model'!$D8, 'Monthly Model'!$D:$D, 0), MATCH('Yearly Model'!O$2,'Monthly Model'!$D$2:$GE$2, 0)), 0, 0, 1, 12))</f>
        <v>1526.110390783826</v>
      </c>
      <c r="P8" s="37">
        <f ca="1">SUM(OFFSET(INDEX('Monthly Model'!$D:$GE, MATCH('Yearly Model'!$D8, 'Monthly Model'!$D:$D, 0), MATCH('Yearly Model'!P$2,'Monthly Model'!$D$2:$GE$2, 0)), 0, 0, 1, 12))</f>
        <v>1489.9592404364107</v>
      </c>
      <c r="Q8" s="37">
        <f ca="1">SUM(OFFSET(INDEX('Monthly Model'!$D:$GE, MATCH('Yearly Model'!$D8, 'Monthly Model'!$D:$D, 0), MATCH('Yearly Model'!Q$2,'Monthly Model'!$D$2:$GE$2, 0)), 0, 0, 1, 12))</f>
        <v>1458.6857881683923</v>
      </c>
      <c r="R8" s="37">
        <f ca="1">SUM(OFFSET(INDEX('Monthly Model'!$D:$GE, MATCH('Yearly Model'!$D8, 'Monthly Model'!$D:$D, 0), MATCH('Yearly Model'!R$2,'Monthly Model'!$D$2:$GE$2, 0)), 0, 0, 1, 12))</f>
        <v>1420.2057451896326</v>
      </c>
      <c r="S8" s="37">
        <f ca="1">SUM(OFFSET(INDEX('Monthly Model'!$D:$GE, MATCH('Yearly Model'!$D8, 'Monthly Model'!$D:$D, 0), MATCH('Yearly Model'!S$2,'Monthly Model'!$D$2:$GE$2, 0)), 0, 0, 1, 12))</f>
        <v>341.16653264736567</v>
      </c>
      <c r="T8" s="37">
        <f ca="1">SUM(OFFSET(INDEX('Monthly Model'!$D:$GE, MATCH('Yearly Model'!$D8, 'Monthly Model'!$D:$D, 0), MATCH('Yearly Model'!T$2,'Monthly Model'!$D$2:$GE$2, 0)), 0, 0, 1, 12))</f>
        <v>0</v>
      </c>
      <c r="U8" s="37">
        <f ca="1">SUM(OFFSET(INDEX('Monthly Model'!$D:$GE, MATCH('Yearly Model'!$D8, 'Monthly Model'!$D:$D, 0), MATCH('Yearly Model'!U$2,'Monthly Model'!$D$2:$GE$2, 0)), 0, 0, 1, 12))</f>
        <v>0</v>
      </c>
      <c r="V8" s="37">
        <f ca="1">SUM(OFFSET(INDEX('Monthly Model'!$D:$GE, MATCH('Yearly Model'!$D8, 'Monthly Model'!$D:$D, 0), MATCH('Yearly Model'!V$2,'Monthly Model'!$D$2:$GE$2, 0)), 0, 0, 1, 12))</f>
        <v>0</v>
      </c>
      <c r="W8" s="50">
        <f t="shared" ref="W8:W10" ca="1" si="1">SUM(H8:V8)</f>
        <v>18016.857802772814</v>
      </c>
    </row>
    <row r="9" spans="1:23" x14ac:dyDescent="0.45">
      <c r="C9" s="12"/>
      <c r="D9" s="20" t="s">
        <v>47</v>
      </c>
      <c r="E9" s="22"/>
      <c r="F9" s="22"/>
      <c r="G9" s="22"/>
      <c r="H9" s="36">
        <f ca="1">SUM(OFFSET(INDEX('Monthly Model'!$D:$GE, MATCH('Yearly Model'!$D9, 'Monthly Model'!$D:$D, 0), MATCH('Yearly Model'!H$2,'Monthly Model'!$D$2:$GE$2, 0)), 0, 0, 1, 12))</f>
        <v>-270.74356182775341</v>
      </c>
      <c r="I9" s="36">
        <f ca="1">SUM(OFFSET(INDEX('Monthly Model'!$D:$GE, MATCH('Yearly Model'!$D9, 'Monthly Model'!$D:$D, 0), MATCH('Yearly Model'!I$2,'Monthly Model'!$D$2:$GE$2, 0)), 0, 0, 1, 12))</f>
        <v>-265.0607984152366</v>
      </c>
      <c r="J9" s="36">
        <f ca="1">SUM(OFFSET(INDEX('Monthly Model'!$D:$GE, MATCH('Yearly Model'!$D9, 'Monthly Model'!$D:$D, 0), MATCH('Yearly Model'!J$2,'Monthly Model'!$D$2:$GE$2, 0)), 0, 0, 1, 12))</f>
        <v>-258.0685105642595</v>
      </c>
      <c r="K9" s="36">
        <f ca="1">SUM(OFFSET(INDEX('Monthly Model'!$D:$GE, MATCH('Yearly Model'!$D9, 'Monthly Model'!$D:$D, 0), MATCH('Yearly Model'!K$2,'Monthly Model'!$D$2:$GE$2, 0)), 0, 0, 1, 12))</f>
        <v>-251.95527420751714</v>
      </c>
      <c r="L9" s="36">
        <f ca="1">SUM(OFFSET(INDEX('Monthly Model'!$D:$GE, MATCH('Yearly Model'!$D9, 'Monthly Model'!$D:$D, 0), MATCH('Yearly Model'!L$2,'Monthly Model'!$D$2:$GE$2, 0)), 0, 0, 1, 12))</f>
        <v>-245.98685078696622</v>
      </c>
      <c r="M9" s="36">
        <f ca="1">SUM(OFFSET(INDEX('Monthly Model'!$D:$GE, MATCH('Yearly Model'!$D9, 'Monthly Model'!$D:$D, 0), MATCH('Yearly Model'!M$2,'Monthly Model'!$D$2:$GE$2, 0)), 0, 0, 1, 12))</f>
        <v>-240.82371757642747</v>
      </c>
      <c r="N9" s="36">
        <f ca="1">SUM(OFFSET(INDEX('Monthly Model'!$D:$GE, MATCH('Yearly Model'!$D9, 'Monthly Model'!$D:$D, 0), MATCH('Yearly Model'!N$2,'Monthly Model'!$D$2:$GE$2, 0)), 0, 0, 1, 12))</f>
        <v>-234.47080245391732</v>
      </c>
      <c r="O9" s="36">
        <f ca="1">SUM(OFFSET(INDEX('Monthly Model'!$D:$GE, MATCH('Yearly Model'!$D9, 'Monthly Model'!$D:$D, 0), MATCH('Yearly Model'!O$2,'Monthly Model'!$D$2:$GE$2, 0)), 0, 0, 1, 12))</f>
        <v>-228.91655861757391</v>
      </c>
      <c r="P9" s="36">
        <f ca="1">SUM(OFFSET(INDEX('Monthly Model'!$D:$GE, MATCH('Yearly Model'!$D9, 'Monthly Model'!$D:$D, 0), MATCH('Yearly Model'!P$2,'Monthly Model'!$D$2:$GE$2, 0)), 0, 0, 1, 12))</f>
        <v>-223.49388606546157</v>
      </c>
      <c r="Q9" s="36">
        <f ca="1">SUM(OFFSET(INDEX('Monthly Model'!$D:$GE, MATCH('Yearly Model'!$D9, 'Monthly Model'!$D:$D, 0), MATCH('Yearly Model'!Q$2,'Monthly Model'!$D$2:$GE$2, 0)), 0, 0, 1, 12))</f>
        <v>-218.80286822525883</v>
      </c>
      <c r="R9" s="36">
        <f ca="1">SUM(OFFSET(INDEX('Monthly Model'!$D:$GE, MATCH('Yearly Model'!$D9, 'Monthly Model'!$D:$D, 0), MATCH('Yearly Model'!R$2,'Monthly Model'!$D$2:$GE$2, 0)), 0, 0, 1, 12))</f>
        <v>-213.03086177844489</v>
      </c>
      <c r="S9" s="36">
        <f ca="1">SUM(OFFSET(INDEX('Monthly Model'!$D:$GE, MATCH('Yearly Model'!$D9, 'Monthly Model'!$D:$D, 0), MATCH('Yearly Model'!S$2,'Monthly Model'!$D$2:$GE$2, 0)), 0, 0, 1, 12))</f>
        <v>-51.174979897104848</v>
      </c>
      <c r="T9" s="36">
        <f ca="1">SUM(OFFSET(INDEX('Monthly Model'!$D:$GE, MATCH('Yearly Model'!$D9, 'Monthly Model'!$D:$D, 0), MATCH('Yearly Model'!T$2,'Monthly Model'!$D$2:$GE$2, 0)), 0, 0, 1, 12))</f>
        <v>0</v>
      </c>
      <c r="U9" s="36">
        <f ca="1">SUM(OFFSET(INDEX('Monthly Model'!$D:$GE, MATCH('Yearly Model'!$D9, 'Monthly Model'!$D:$D, 0), MATCH('Yearly Model'!U$2,'Monthly Model'!$D$2:$GE$2, 0)), 0, 0, 1, 12))</f>
        <v>0</v>
      </c>
      <c r="V9" s="36">
        <f ca="1">SUM(OFFSET(INDEX('Monthly Model'!$D:$GE, MATCH('Yearly Model'!$D9, 'Monthly Model'!$D:$D, 0), MATCH('Yearly Model'!V$2,'Monthly Model'!$D$2:$GE$2, 0)), 0, 0, 1, 12))</f>
        <v>0</v>
      </c>
      <c r="W9" s="49">
        <f t="shared" ca="1" si="1"/>
        <v>-2702.5286704159216</v>
      </c>
    </row>
    <row r="10" spans="1:23" x14ac:dyDescent="0.45">
      <c r="C10" s="13"/>
      <c r="D10" s="1" t="s">
        <v>48</v>
      </c>
      <c r="E10" s="1"/>
      <c r="F10" s="1"/>
      <c r="G10" s="1"/>
      <c r="H10" s="37">
        <f ca="1">SUM(OFFSET(INDEX('Monthly Model'!$D:$GE, MATCH('Yearly Model'!$D10, 'Monthly Model'!$D:$D, 0), MATCH('Yearly Model'!H$2,'Monthly Model'!$D$2:$GE$2, 0)), 0, 0, 1, 12))</f>
        <v>1534.2135170239364</v>
      </c>
      <c r="I10" s="37">
        <f ca="1">SUM(OFFSET(INDEX('Monthly Model'!$D:$GE, MATCH('Yearly Model'!$D10, 'Monthly Model'!$D:$D, 0), MATCH('Yearly Model'!I$2,'Monthly Model'!$D$2:$GE$2, 0)), 0, 0, 1, 12))</f>
        <v>1502.011191019674</v>
      </c>
      <c r="J10" s="37">
        <f ca="1">SUM(OFFSET(INDEX('Monthly Model'!$D:$GE, MATCH('Yearly Model'!$D10, 'Monthly Model'!$D:$D, 0), MATCH('Yearly Model'!J$2,'Monthly Model'!$D$2:$GE$2, 0)), 0, 0, 1, 12))</f>
        <v>1462.3882265308041</v>
      </c>
      <c r="K10" s="37">
        <f ca="1">SUM(OFFSET(INDEX('Monthly Model'!$D:$GE, MATCH('Yearly Model'!$D10, 'Monthly Model'!$D:$D, 0), MATCH('Yearly Model'!K$2,'Monthly Model'!$D$2:$GE$2, 0)), 0, 0, 1, 12))</f>
        <v>1427.746553842597</v>
      </c>
      <c r="L10" s="37">
        <f ca="1">SUM(OFFSET(INDEX('Monthly Model'!$D:$GE, MATCH('Yearly Model'!$D10, 'Monthly Model'!$D:$D, 0), MATCH('Yearly Model'!L$2,'Monthly Model'!$D$2:$GE$2, 0)), 0, 0, 1, 12))</f>
        <v>1393.9254877928086</v>
      </c>
      <c r="M10" s="37">
        <f ca="1">SUM(OFFSET(INDEX('Monthly Model'!$D:$GE, MATCH('Yearly Model'!$D10, 'Monthly Model'!$D:$D, 0), MATCH('Yearly Model'!M$2,'Monthly Model'!$D$2:$GE$2, 0)), 0, 0, 1, 12))</f>
        <v>1364.6677329330892</v>
      </c>
      <c r="N10" s="37">
        <f ca="1">SUM(OFFSET(INDEX('Monthly Model'!$D:$GE, MATCH('Yearly Model'!$D10, 'Monthly Model'!$D:$D, 0), MATCH('Yearly Model'!N$2,'Monthly Model'!$D$2:$GE$2, 0)), 0, 0, 1, 12))</f>
        <v>1328.6678805721981</v>
      </c>
      <c r="O10" s="37">
        <f ca="1">SUM(OFFSET(INDEX('Monthly Model'!$D:$GE, MATCH('Yearly Model'!$D10, 'Monthly Model'!$D:$D, 0), MATCH('Yearly Model'!O$2,'Monthly Model'!$D$2:$GE$2, 0)), 0, 0, 1, 12))</f>
        <v>1297.1938321662524</v>
      </c>
      <c r="P10" s="37">
        <f ca="1">SUM(OFFSET(INDEX('Monthly Model'!$D:$GE, MATCH('Yearly Model'!$D10, 'Monthly Model'!$D:$D, 0), MATCH('Yearly Model'!P$2,'Monthly Model'!$D$2:$GE$2, 0)), 0, 0, 1, 12))</f>
        <v>1266.4653543709489</v>
      </c>
      <c r="Q10" s="37">
        <f ca="1">SUM(OFFSET(INDEX('Monthly Model'!$D:$GE, MATCH('Yearly Model'!$D10, 'Monthly Model'!$D:$D, 0), MATCH('Yearly Model'!Q$2,'Monthly Model'!$D$2:$GE$2, 0)), 0, 0, 1, 12))</f>
        <v>1239.8829199431336</v>
      </c>
      <c r="R10" s="37">
        <f ca="1">SUM(OFFSET(INDEX('Monthly Model'!$D:$GE, MATCH('Yearly Model'!$D10, 'Monthly Model'!$D:$D, 0), MATCH('Yearly Model'!R$2,'Monthly Model'!$D$2:$GE$2, 0)), 0, 0, 1, 12))</f>
        <v>1207.1748834111877</v>
      </c>
      <c r="S10" s="37">
        <f ca="1">SUM(OFFSET(INDEX('Monthly Model'!$D:$GE, MATCH('Yearly Model'!$D10, 'Monthly Model'!$D:$D, 0), MATCH('Yearly Model'!S$2,'Monthly Model'!$D$2:$GE$2, 0)), 0, 0, 1, 12))</f>
        <v>289.99155275026078</v>
      </c>
      <c r="T10" s="37">
        <f ca="1">SUM(OFFSET(INDEX('Monthly Model'!$D:$GE, MATCH('Yearly Model'!$D10, 'Monthly Model'!$D:$D, 0), MATCH('Yearly Model'!T$2,'Monthly Model'!$D$2:$GE$2, 0)), 0, 0, 1, 12))</f>
        <v>0</v>
      </c>
      <c r="U10" s="37">
        <f ca="1">SUM(OFFSET(INDEX('Monthly Model'!$D:$GE, MATCH('Yearly Model'!$D10, 'Monthly Model'!$D:$D, 0), MATCH('Yearly Model'!U$2,'Monthly Model'!$D$2:$GE$2, 0)), 0, 0, 1, 12))</f>
        <v>0</v>
      </c>
      <c r="V10" s="37">
        <f ca="1">SUM(OFFSET(INDEX('Monthly Model'!$D:$GE, MATCH('Yearly Model'!$D10, 'Monthly Model'!$D:$D, 0), MATCH('Yearly Model'!V$2,'Monthly Model'!$D$2:$GE$2, 0)), 0, 0, 1, 12))</f>
        <v>0</v>
      </c>
      <c r="W10" s="50">
        <f t="shared" ca="1" si="1"/>
        <v>15314.329132356892</v>
      </c>
    </row>
    <row r="11" spans="1:23" x14ac:dyDescent="0.45">
      <c r="D11" s="23" t="s">
        <v>49</v>
      </c>
      <c r="H11" s="25">
        <f ca="1">IFERROR(H10/H$8, 0)</f>
        <v>0.85000000000000009</v>
      </c>
      <c r="I11" s="25">
        <f t="shared" ref="I11:V11" ca="1" si="2">IFERROR(I10/I$8, 0)</f>
        <v>0.84999999999999987</v>
      </c>
      <c r="J11" s="25">
        <f t="shared" ca="1" si="2"/>
        <v>0.85</v>
      </c>
      <c r="K11" s="25">
        <f t="shared" ca="1" si="2"/>
        <v>0.85000000000000009</v>
      </c>
      <c r="L11" s="25">
        <f t="shared" ca="1" si="2"/>
        <v>0.85</v>
      </c>
      <c r="M11" s="25">
        <f t="shared" ca="1" si="2"/>
        <v>0.85</v>
      </c>
      <c r="N11" s="25">
        <f t="shared" ca="1" si="2"/>
        <v>0.84999999999999987</v>
      </c>
      <c r="O11" s="25">
        <f t="shared" ca="1" si="2"/>
        <v>0.8500000000000002</v>
      </c>
      <c r="P11" s="25">
        <f t="shared" ca="1" si="2"/>
        <v>0.84999999999999987</v>
      </c>
      <c r="Q11" s="25">
        <f t="shared" ca="1" si="2"/>
        <v>0.85000000000000009</v>
      </c>
      <c r="R11" s="25">
        <f t="shared" ca="1" si="2"/>
        <v>0.85</v>
      </c>
      <c r="S11" s="25">
        <f t="shared" ca="1" si="2"/>
        <v>0.84999999999999987</v>
      </c>
      <c r="T11" s="25">
        <f t="shared" ca="1" si="2"/>
        <v>0</v>
      </c>
      <c r="U11" s="25">
        <f t="shared" ca="1" si="2"/>
        <v>0</v>
      </c>
      <c r="V11" s="25">
        <f t="shared" ca="1" si="2"/>
        <v>0</v>
      </c>
      <c r="W11" s="51">
        <f ca="1">AVERAGEIF($H11:$V11, "&lt;&gt;0")</f>
        <v>0.85</v>
      </c>
    </row>
    <row r="12" spans="1:23" x14ac:dyDescent="0.45">
      <c r="W12" s="47"/>
    </row>
    <row r="13" spans="1:23" x14ac:dyDescent="0.45">
      <c r="D13" s="1" t="s">
        <v>7</v>
      </c>
      <c r="W13" s="47"/>
    </row>
    <row r="14" spans="1:23" x14ac:dyDescent="0.45">
      <c r="D14" s="10" t="s">
        <v>33</v>
      </c>
      <c r="H14" s="35">
        <f ca="1">SUM(OFFSET(INDEX('Monthly Model'!$D:$GE, MATCH('Yearly Model'!$D14, 'Monthly Model'!$D:$D, 0), MATCH('Yearly Model'!H$2,'Monthly Model'!$D$2:$GE$2, 0)), 0, 0, 1, 12))</f>
        <v>-250.91895771317695</v>
      </c>
      <c r="I14" s="35">
        <f ca="1">SUM(OFFSET(INDEX('Monthly Model'!$D:$GE, MATCH('Yearly Model'!$D14, 'Monthly Model'!$D:$D, 0), MATCH('Yearly Model'!I$2,'Monthly Model'!$D$2:$GE$2, 0)), 0, 0, 1, 12))</f>
        <v>-252.91776107603215</v>
      </c>
      <c r="J14" s="35">
        <f ca="1">SUM(OFFSET(INDEX('Monthly Model'!$D:$GE, MATCH('Yearly Model'!$D14, 'Monthly Model'!$D:$D, 0), MATCH('Yearly Model'!J$2,'Monthly Model'!$D$2:$GE$2, 0)), 0, 0, 1, 12))</f>
        <v>-254.93663888591647</v>
      </c>
      <c r="K14" s="35">
        <f ca="1">SUM(OFFSET(INDEX('Monthly Model'!$D:$GE, MATCH('Yearly Model'!$D14, 'Monthly Model'!$D:$D, 0), MATCH('Yearly Model'!K$2,'Monthly Model'!$D$2:$GE$2, 0)), 0, 0, 1, 12))</f>
        <v>-256.96953944486552</v>
      </c>
      <c r="L14" s="35">
        <f ca="1">SUM(OFFSET(INDEX('Monthly Model'!$D:$GE, MATCH('Yearly Model'!$D14, 'Monthly Model'!$D:$D, 0), MATCH('Yearly Model'!L$2,'Monthly Model'!$D$2:$GE$2, 0)), 0, 0, 1, 12))</f>
        <v>-259.01865063834953</v>
      </c>
      <c r="M14" s="35">
        <f ca="1">SUM(OFFSET(INDEX('Monthly Model'!$D:$GE, MATCH('Yearly Model'!$D14, 'Monthly Model'!$D:$D, 0), MATCH('Yearly Model'!M$2,'Monthly Model'!$D$2:$GE$2, 0)), 0, 0, 1, 12))</f>
        <v>-261.08197560453232</v>
      </c>
      <c r="N14" s="35">
        <f ca="1">SUM(OFFSET(INDEX('Monthly Model'!$D:$GE, MATCH('Yearly Model'!$D14, 'Monthly Model'!$D:$D, 0), MATCH('Yearly Model'!N$2,'Monthly Model'!$D$2:$GE$2, 0)), 0, 0, 1, 12))</f>
        <v>-263.16602302321206</v>
      </c>
      <c r="O14" s="35">
        <f ca="1">SUM(OFFSET(INDEX('Monthly Model'!$D:$GE, MATCH('Yearly Model'!$D14, 'Monthly Model'!$D:$D, 0), MATCH('Yearly Model'!O$2,'Monthly Model'!$D$2:$GE$2, 0)), 0, 0, 1, 12))</f>
        <v>-265.26454584691527</v>
      </c>
      <c r="P14" s="35">
        <f ca="1">SUM(OFFSET(INDEX('Monthly Model'!$D:$GE, MATCH('Yearly Model'!$D14, 'Monthly Model'!$D:$D, 0), MATCH('Yearly Model'!P$2,'Monthly Model'!$D$2:$GE$2, 0)), 0, 0, 1, 12))</f>
        <v>-267.3798025863079</v>
      </c>
      <c r="Q14" s="35">
        <f ca="1">SUM(OFFSET(INDEX('Monthly Model'!$D:$GE, MATCH('Yearly Model'!$D14, 'Monthly Model'!$D:$D, 0), MATCH('Yearly Model'!Q$2,'Monthly Model'!$D$2:$GE$2, 0)), 0, 0, 1, 12))</f>
        <v>-269.5097319206231</v>
      </c>
      <c r="R14" s="35">
        <f ca="1">SUM(OFFSET(INDEX('Monthly Model'!$D:$GE, MATCH('Yearly Model'!$D14, 'Monthly Model'!$D:$D, 0), MATCH('Yearly Model'!R$2,'Monthly Model'!$D$2:$GE$2, 0)), 0, 0, 1, 12))</f>
        <v>-271.66105263059433</v>
      </c>
      <c r="S14" s="35">
        <f ca="1">SUM(OFFSET(INDEX('Monthly Model'!$D:$GE, MATCH('Yearly Model'!$D14, 'Monthly Model'!$D:$D, 0), MATCH('Yearly Model'!S$2,'Monthly Model'!$D$2:$GE$2, 0)), 0, 0, 1, 12))</f>
        <v>-66.568342212384024</v>
      </c>
      <c r="T14" s="35">
        <f ca="1">SUM(OFFSET(INDEX('Monthly Model'!$D:$GE, MATCH('Yearly Model'!$D14, 'Monthly Model'!$D:$D, 0), MATCH('Yearly Model'!T$2,'Monthly Model'!$D$2:$GE$2, 0)), 0, 0, 1, 12))</f>
        <v>0</v>
      </c>
      <c r="U14" s="35">
        <f ca="1">SUM(OFFSET(INDEX('Monthly Model'!$D:$GE, MATCH('Yearly Model'!$D14, 'Monthly Model'!$D:$D, 0), MATCH('Yearly Model'!U$2,'Monthly Model'!$D$2:$GE$2, 0)), 0, 0, 1, 12))</f>
        <v>0</v>
      </c>
      <c r="V14" s="35">
        <f ca="1">SUM(OFFSET(INDEX('Monthly Model'!$D:$GE, MATCH('Yearly Model'!$D14, 'Monthly Model'!$D:$D, 0), MATCH('Yearly Model'!V$2,'Monthly Model'!$D$2:$GE$2, 0)), 0, 0, 1, 12))</f>
        <v>0</v>
      </c>
      <c r="W14" s="48">
        <f t="shared" ref="W14:W19" ca="1" si="3">SUM(H14:V14)</f>
        <v>-2939.3930215829096</v>
      </c>
    </row>
    <row r="15" spans="1:23" x14ac:dyDescent="0.45">
      <c r="D15" s="10" t="s">
        <v>1</v>
      </c>
      <c r="H15" s="35">
        <f ca="1">SUM(OFFSET(INDEX('Monthly Model'!$D:$GE, MATCH('Yearly Model'!$D15, 'Monthly Model'!$D:$D, 0), MATCH('Yearly Model'!H$2,'Monthly Model'!$D$2:$GE$2, 0)), 0, 0, 1, 12))</f>
        <v>-79.676659786021332</v>
      </c>
      <c r="I15" s="35">
        <f ca="1">SUM(OFFSET(INDEX('Monthly Model'!$D:$GE, MATCH('Yearly Model'!$D15, 'Monthly Model'!$D:$D, 0), MATCH('Yearly Model'!I$2,'Monthly Model'!$D$2:$GE$2, 0)), 0, 0, 1, 12))</f>
        <v>-78.980869444093358</v>
      </c>
      <c r="J15" s="35">
        <f ca="1">SUM(OFFSET(INDEX('Monthly Model'!$D:$GE, MATCH('Yearly Model'!$D15, 'Monthly Model'!$D:$D, 0), MATCH('Yearly Model'!J$2,'Monthly Model'!$D$2:$GE$2, 0)), 0, 0, 1, 12))</f>
        <v>-78.289743614660864</v>
      </c>
      <c r="K15" s="35">
        <f ca="1">SUM(OFFSET(INDEX('Monthly Model'!$D:$GE, MATCH('Yearly Model'!$D15, 'Monthly Model'!$D:$D, 0), MATCH('Yearly Model'!K$2,'Monthly Model'!$D$2:$GE$2, 0)), 0, 0, 1, 12))</f>
        <v>-77.605365134238582</v>
      </c>
      <c r="L15" s="35">
        <f ca="1">SUM(OFFSET(INDEX('Monthly Model'!$D:$GE, MATCH('Yearly Model'!$D15, 'Monthly Model'!$D:$D, 0), MATCH('Yearly Model'!L$2,'Monthly Model'!$D$2:$GE$2, 0)), 0, 0, 1, 12))</f>
        <v>-76.926969224237865</v>
      </c>
      <c r="M15" s="35">
        <f ca="1">SUM(OFFSET(INDEX('Monthly Model'!$D:$GE, MATCH('Yearly Model'!$D15, 'Monthly Model'!$D:$D, 0), MATCH('Yearly Model'!M$2,'Monthly Model'!$D$2:$GE$2, 0)), 0, 0, 1, 12))</f>
        <v>-76.255191035195281</v>
      </c>
      <c r="N15" s="35">
        <f ca="1">SUM(OFFSET(INDEX('Monthly Model'!$D:$GE, MATCH('Yearly Model'!$D15, 'Monthly Model'!$D:$D, 0), MATCH('Yearly Model'!N$2,'Monthly Model'!$D$2:$GE$2, 0)), 0, 0, 1, 12))</f>
        <v>-75.587916383451457</v>
      </c>
      <c r="O15" s="35">
        <f ca="1">SUM(OFFSET(INDEX('Monthly Model'!$D:$GE, MATCH('Yearly Model'!$D15, 'Monthly Model'!$D:$D, 0), MATCH('Yearly Model'!O$2,'Monthly Model'!$D$2:$GE$2, 0)), 0, 0, 1, 12))</f>
        <v>-74.927156225551187</v>
      </c>
      <c r="P15" s="35">
        <f ca="1">SUM(OFFSET(INDEX('Monthly Model'!$D:$GE, MATCH('Yearly Model'!$D15, 'Monthly Model'!$D:$D, 0), MATCH('Yearly Model'!P$2,'Monthly Model'!$D$2:$GE$2, 0)), 0, 0, 1, 12))</f>
        <v>-74.272172175885643</v>
      </c>
      <c r="Q15" s="35">
        <f ca="1">SUM(OFFSET(INDEX('Monthly Model'!$D:$GE, MATCH('Yearly Model'!$D15, 'Monthly Model'!$D:$D, 0), MATCH('Yearly Model'!Q$2,'Monthly Model'!$D$2:$GE$2, 0)), 0, 0, 1, 12))</f>
        <v>-73.623577465555428</v>
      </c>
      <c r="R15" s="35">
        <f ca="1">SUM(OFFSET(INDEX('Monthly Model'!$D:$GE, MATCH('Yearly Model'!$D15, 'Monthly Model'!$D:$D, 0), MATCH('Yearly Model'!R$2,'Monthly Model'!$D$2:$GE$2, 0)), 0, 0, 1, 12))</f>
        <v>-72.97933087268035</v>
      </c>
      <c r="S15" s="35">
        <f ca="1">SUM(OFFSET(INDEX('Monthly Model'!$D:$GE, MATCH('Yearly Model'!$D15, 'Monthly Model'!$D:$D, 0), MATCH('Yearly Model'!S$2,'Monthly Model'!$D$2:$GE$2, 0)), 0, 0, 1, 12))</f>
        <v>-17.698045872598243</v>
      </c>
      <c r="T15" s="35">
        <f ca="1">SUM(OFFSET(INDEX('Monthly Model'!$D:$GE, MATCH('Yearly Model'!$D15, 'Monthly Model'!$D:$D, 0), MATCH('Yearly Model'!T$2,'Monthly Model'!$D$2:$GE$2, 0)), 0, 0, 1, 12))</f>
        <v>0</v>
      </c>
      <c r="U15" s="35">
        <f ca="1">SUM(OFFSET(INDEX('Monthly Model'!$D:$GE, MATCH('Yearly Model'!$D15, 'Monthly Model'!$D:$D, 0), MATCH('Yearly Model'!U$2,'Monthly Model'!$D$2:$GE$2, 0)), 0, 0, 1, 12))</f>
        <v>0</v>
      </c>
      <c r="V15" s="35">
        <f ca="1">SUM(OFFSET(INDEX('Monthly Model'!$D:$GE, MATCH('Yearly Model'!$D15, 'Monthly Model'!$D:$D, 0), MATCH('Yearly Model'!V$2,'Monthly Model'!$D$2:$GE$2, 0)), 0, 0, 1, 12))</f>
        <v>0</v>
      </c>
      <c r="W15" s="48">
        <f t="shared" ca="1" si="3"/>
        <v>-856.82299723416941</v>
      </c>
    </row>
    <row r="16" spans="1:23" x14ac:dyDescent="0.45">
      <c r="D16" s="20" t="s">
        <v>9</v>
      </c>
      <c r="E16" s="22"/>
      <c r="F16" s="22"/>
      <c r="G16" s="22"/>
      <c r="H16" s="36">
        <f ca="1">SUM(OFFSET(INDEX('Monthly Model'!$D:$GE, MATCH('Yearly Model'!$D16, 'Monthly Model'!$D:$D, 0), MATCH('Yearly Model'!H$2,'Monthly Model'!$D$2:$GE$2, 0)), 0, 0, 1, 12))</f>
        <v>-14.939373709878998</v>
      </c>
      <c r="I16" s="36">
        <f ca="1">SUM(OFFSET(INDEX('Monthly Model'!$D:$GE, MATCH('Yearly Model'!$D16, 'Monthly Model'!$D:$D, 0), MATCH('Yearly Model'!I$2,'Monthly Model'!$D$2:$GE$2, 0)), 0, 0, 1, 12))</f>
        <v>-14.808913020767507</v>
      </c>
      <c r="J16" s="36">
        <f ca="1">SUM(OFFSET(INDEX('Monthly Model'!$D:$GE, MATCH('Yearly Model'!$D16, 'Monthly Model'!$D:$D, 0), MATCH('Yearly Model'!J$2,'Monthly Model'!$D$2:$GE$2, 0)), 0, 0, 1, 12))</f>
        <v>-14.679326927748916</v>
      </c>
      <c r="K16" s="36">
        <f ca="1">SUM(OFFSET(INDEX('Monthly Model'!$D:$GE, MATCH('Yearly Model'!$D16, 'Monthly Model'!$D:$D, 0), MATCH('Yearly Model'!K$2,'Monthly Model'!$D$2:$GE$2, 0)), 0, 0, 1, 12))</f>
        <v>-14.551005962669729</v>
      </c>
      <c r="L16" s="36">
        <f ca="1">SUM(OFFSET(INDEX('Monthly Model'!$D:$GE, MATCH('Yearly Model'!$D16, 'Monthly Model'!$D:$D, 0), MATCH('Yearly Model'!L$2,'Monthly Model'!$D$2:$GE$2, 0)), 0, 0, 1, 12))</f>
        <v>-14.4238067295446</v>
      </c>
      <c r="M16" s="36">
        <f ca="1">SUM(OFFSET(INDEX('Monthly Model'!$D:$GE, MATCH('Yearly Model'!$D16, 'Monthly Model'!$D:$D, 0), MATCH('Yearly Model'!M$2,'Monthly Model'!$D$2:$GE$2, 0)), 0, 0, 1, 12))</f>
        <v>-14.297848319099117</v>
      </c>
      <c r="N16" s="36">
        <f ca="1">SUM(OFFSET(INDEX('Monthly Model'!$D:$GE, MATCH('Yearly Model'!$D16, 'Monthly Model'!$D:$D, 0), MATCH('Yearly Model'!N$2,'Monthly Model'!$D$2:$GE$2, 0)), 0, 0, 1, 12))</f>
        <v>-14.172734321897149</v>
      </c>
      <c r="O16" s="36">
        <f ca="1">SUM(OFFSET(INDEX('Monthly Model'!$D:$GE, MATCH('Yearly Model'!$D16, 'Monthly Model'!$D:$D, 0), MATCH('Yearly Model'!O$2,'Monthly Model'!$D$2:$GE$2, 0)), 0, 0, 1, 12))</f>
        <v>-14.048841792290848</v>
      </c>
      <c r="P16" s="36">
        <f ca="1">SUM(OFFSET(INDEX('Monthly Model'!$D:$GE, MATCH('Yearly Model'!$D16, 'Monthly Model'!$D:$D, 0), MATCH('Yearly Model'!P$2,'Monthly Model'!$D$2:$GE$2, 0)), 0, 0, 1, 12))</f>
        <v>-13.926032282978557</v>
      </c>
      <c r="Q16" s="36">
        <f ca="1">SUM(OFFSET(INDEX('Monthly Model'!$D:$GE, MATCH('Yearly Model'!$D16, 'Monthly Model'!$D:$D, 0), MATCH('Yearly Model'!Q$2,'Monthly Model'!$D$2:$GE$2, 0)), 0, 0, 1, 12))</f>
        <v>-13.804420774791645</v>
      </c>
      <c r="R16" s="36">
        <f ca="1">SUM(OFFSET(INDEX('Monthly Model'!$D:$GE, MATCH('Yearly Model'!$D16, 'Monthly Model'!$D:$D, 0), MATCH('Yearly Model'!R$2,'Monthly Model'!$D$2:$GE$2, 0)), 0, 0, 1, 12))</f>
        <v>-13.683624538627567</v>
      </c>
      <c r="S16" s="36">
        <f ca="1">SUM(OFFSET(INDEX('Monthly Model'!$D:$GE, MATCH('Yearly Model'!$D16, 'Monthly Model'!$D:$D, 0), MATCH('Yearly Model'!S$2,'Monthly Model'!$D$2:$GE$2, 0)), 0, 0, 1, 12))</f>
        <v>-3.3183836011121706</v>
      </c>
      <c r="T16" s="36">
        <f ca="1">SUM(OFFSET(INDEX('Monthly Model'!$D:$GE, MATCH('Yearly Model'!$D16, 'Monthly Model'!$D:$D, 0), MATCH('Yearly Model'!T$2,'Monthly Model'!$D$2:$GE$2, 0)), 0, 0, 1, 12))</f>
        <v>0</v>
      </c>
      <c r="U16" s="36">
        <f ca="1">SUM(OFFSET(INDEX('Monthly Model'!$D:$GE, MATCH('Yearly Model'!$D16, 'Monthly Model'!$D:$D, 0), MATCH('Yearly Model'!U$2,'Monthly Model'!$D$2:$GE$2, 0)), 0, 0, 1, 12))</f>
        <v>0</v>
      </c>
      <c r="V16" s="36">
        <f ca="1">SUM(OFFSET(INDEX('Monthly Model'!$D:$GE, MATCH('Yearly Model'!$D16, 'Monthly Model'!$D:$D, 0), MATCH('Yearly Model'!V$2,'Monthly Model'!$D$2:$GE$2, 0)), 0, 0, 1, 12))</f>
        <v>0</v>
      </c>
      <c r="W16" s="49">
        <f t="shared" ca="1" si="3"/>
        <v>-160.65431198140681</v>
      </c>
    </row>
    <row r="17" spans="1:23" x14ac:dyDescent="0.45">
      <c r="D17" s="29" t="s">
        <v>50</v>
      </c>
      <c r="E17" s="17"/>
      <c r="F17" s="17"/>
      <c r="G17" s="17"/>
      <c r="H17" s="35">
        <f ca="1">SUM(OFFSET(INDEX('Monthly Model'!$D:$GE, MATCH('Yearly Model'!$D17, 'Monthly Model'!$D:$D, 0), MATCH('Yearly Model'!H$2,'Monthly Model'!$D$2:$GE$2, 0)), 0, 0, 1, 12))</f>
        <v>-345.5349912090773</v>
      </c>
      <c r="I17" s="35">
        <f ca="1">SUM(OFFSET(INDEX('Monthly Model'!$D:$GE, MATCH('Yearly Model'!$D17, 'Monthly Model'!$D:$D, 0), MATCH('Yearly Model'!I$2,'Monthly Model'!$D$2:$GE$2, 0)), 0, 0, 1, 12))</f>
        <v>-346.70754354089308</v>
      </c>
      <c r="J17" s="35">
        <f ca="1">SUM(OFFSET(INDEX('Monthly Model'!$D:$GE, MATCH('Yearly Model'!$D17, 'Monthly Model'!$D:$D, 0), MATCH('Yearly Model'!J$2,'Monthly Model'!$D$2:$GE$2, 0)), 0, 0, 1, 12))</f>
        <v>-347.90570942832625</v>
      </c>
      <c r="K17" s="35">
        <f ca="1">SUM(OFFSET(INDEX('Monthly Model'!$D:$GE, MATCH('Yearly Model'!$D17, 'Monthly Model'!$D:$D, 0), MATCH('Yearly Model'!K$2,'Monthly Model'!$D$2:$GE$2, 0)), 0, 0, 1, 12))</f>
        <v>-349.12591054177375</v>
      </c>
      <c r="L17" s="35">
        <f ca="1">SUM(OFFSET(INDEX('Monthly Model'!$D:$GE, MATCH('Yearly Model'!$D17, 'Monthly Model'!$D:$D, 0), MATCH('Yearly Model'!L$2,'Monthly Model'!$D$2:$GE$2, 0)), 0, 0, 1, 12))</f>
        <v>-350.36942659213202</v>
      </c>
      <c r="M17" s="35">
        <f ca="1">SUM(OFFSET(INDEX('Monthly Model'!$D:$GE, MATCH('Yearly Model'!$D17, 'Monthly Model'!$D:$D, 0), MATCH('Yearly Model'!M$2,'Monthly Model'!$D$2:$GE$2, 0)), 0, 0, 1, 12))</f>
        <v>-351.63501495882667</v>
      </c>
      <c r="N17" s="35">
        <f ca="1">SUM(OFFSET(INDEX('Monthly Model'!$D:$GE, MATCH('Yearly Model'!$D17, 'Monthly Model'!$D:$D, 0), MATCH('Yearly Model'!N$2,'Monthly Model'!$D$2:$GE$2, 0)), 0, 0, 1, 12))</f>
        <v>-352.92667372856067</v>
      </c>
      <c r="O17" s="35">
        <f ca="1">SUM(OFFSET(INDEX('Monthly Model'!$D:$GE, MATCH('Yearly Model'!$D17, 'Monthly Model'!$D:$D, 0), MATCH('Yearly Model'!O$2,'Monthly Model'!$D$2:$GE$2, 0)), 0, 0, 1, 12))</f>
        <v>-354.24054386475734</v>
      </c>
      <c r="P17" s="35">
        <f ca="1">SUM(OFFSET(INDEX('Monthly Model'!$D:$GE, MATCH('Yearly Model'!$D17, 'Monthly Model'!$D:$D, 0), MATCH('Yearly Model'!P$2,'Monthly Model'!$D$2:$GE$2, 0)), 0, 0, 1, 12))</f>
        <v>-355.57800704517211</v>
      </c>
      <c r="Q17" s="35">
        <f ca="1">SUM(OFFSET(INDEX('Monthly Model'!$D:$GE, MATCH('Yearly Model'!$D17, 'Monthly Model'!$D:$D, 0), MATCH('Yearly Model'!Q$2,'Monthly Model'!$D$2:$GE$2, 0)), 0, 0, 1, 12))</f>
        <v>-356.9377301609702</v>
      </c>
      <c r="R17" s="35">
        <f ca="1">SUM(OFFSET(INDEX('Monthly Model'!$D:$GE, MATCH('Yearly Model'!$D17, 'Monthly Model'!$D:$D, 0), MATCH('Yearly Model'!R$2,'Monthly Model'!$D$2:$GE$2, 0)), 0, 0, 1, 12))</f>
        <v>-358.32400804190218</v>
      </c>
      <c r="S17" s="35">
        <f ca="1">SUM(OFFSET(INDEX('Monthly Model'!$D:$GE, MATCH('Yearly Model'!$D17, 'Monthly Model'!$D:$D, 0), MATCH('Yearly Model'!S$2,'Monthly Model'!$D$2:$GE$2, 0)), 0, 0, 1, 12))</f>
        <v>-87.584771686094442</v>
      </c>
      <c r="T17" s="35">
        <f ca="1">SUM(OFFSET(INDEX('Monthly Model'!$D:$GE, MATCH('Yearly Model'!$D17, 'Monthly Model'!$D:$D, 0), MATCH('Yearly Model'!T$2,'Monthly Model'!$D$2:$GE$2, 0)), 0, 0, 1, 12))</f>
        <v>0</v>
      </c>
      <c r="U17" s="35">
        <f ca="1">SUM(OFFSET(INDEX('Monthly Model'!$D:$GE, MATCH('Yearly Model'!$D17, 'Monthly Model'!$D:$D, 0), MATCH('Yearly Model'!U$2,'Monthly Model'!$D$2:$GE$2, 0)), 0, 0, 1, 12))</f>
        <v>0</v>
      </c>
      <c r="V17" s="35">
        <f ca="1">SUM(OFFSET(INDEX('Monthly Model'!$D:$GE, MATCH('Yearly Model'!$D17, 'Monthly Model'!$D:$D, 0), MATCH('Yearly Model'!V$2,'Monthly Model'!$D$2:$GE$2, 0)), 0, 0, 1, 12))</f>
        <v>0</v>
      </c>
      <c r="W17" s="48">
        <f t="shared" ca="1" si="3"/>
        <v>-3956.8703307984861</v>
      </c>
    </row>
    <row r="18" spans="1:23" x14ac:dyDescent="0.45">
      <c r="W18" s="47"/>
    </row>
    <row r="19" spans="1:23" x14ac:dyDescent="0.45">
      <c r="D19" s="1" t="s">
        <v>61</v>
      </c>
      <c r="H19" s="35">
        <f ca="1">SUM(OFFSET(INDEX('Monthly Model'!$D:$GE, MATCH('Yearly Model'!$D19, 'Monthly Model'!$D:$D, 0), MATCH('Yearly Model'!H$2,'Monthly Model'!$D$2:$GE$2, 0)), 0, 0, 1, 12))</f>
        <v>1188.6785258148591</v>
      </c>
      <c r="I19" s="35">
        <f ca="1">SUM(OFFSET(INDEX('Monthly Model'!$D:$GE, MATCH('Yearly Model'!$D19, 'Monthly Model'!$D:$D, 0), MATCH('Yearly Model'!I$2,'Monthly Model'!$D$2:$GE$2, 0)), 0, 0, 1, 12))</f>
        <v>1155.3036474787809</v>
      </c>
      <c r="J19" s="35">
        <f ca="1">SUM(OFFSET(INDEX('Monthly Model'!$D:$GE, MATCH('Yearly Model'!$D19, 'Monthly Model'!$D:$D, 0), MATCH('Yearly Model'!J$2,'Monthly Model'!$D$2:$GE$2, 0)), 0, 0, 1, 12))</f>
        <v>1114.4825171024781</v>
      </c>
      <c r="K19" s="35">
        <f ca="1">SUM(OFFSET(INDEX('Monthly Model'!$D:$GE, MATCH('Yearly Model'!$D19, 'Monthly Model'!$D:$D, 0), MATCH('Yearly Model'!K$2,'Monthly Model'!$D$2:$GE$2, 0)), 0, 0, 1, 12))</f>
        <v>1078.6206433008233</v>
      </c>
      <c r="L19" s="35">
        <f ca="1">SUM(OFFSET(INDEX('Monthly Model'!$D:$GE, MATCH('Yearly Model'!$D19, 'Monthly Model'!$D:$D, 0), MATCH('Yearly Model'!L$2,'Monthly Model'!$D$2:$GE$2, 0)), 0, 0, 1, 12))</f>
        <v>1043.5560612006766</v>
      </c>
      <c r="M19" s="35">
        <f ca="1">SUM(OFFSET(INDEX('Monthly Model'!$D:$GE, MATCH('Yearly Model'!$D19, 'Monthly Model'!$D:$D, 0), MATCH('Yearly Model'!M$2,'Monthly Model'!$D$2:$GE$2, 0)), 0, 0, 1, 12))</f>
        <v>1013.0327179742625</v>
      </c>
      <c r="N19" s="35">
        <f ca="1">SUM(OFFSET(INDEX('Monthly Model'!$D:$GE, MATCH('Yearly Model'!$D19, 'Monthly Model'!$D:$D, 0), MATCH('Yearly Model'!N$2,'Monthly Model'!$D$2:$GE$2, 0)), 0, 0, 1, 12))</f>
        <v>975.74120684363777</v>
      </c>
      <c r="O19" s="35">
        <f ca="1">SUM(OFFSET(INDEX('Monthly Model'!$D:$GE, MATCH('Yearly Model'!$D19, 'Monthly Model'!$D:$D, 0), MATCH('Yearly Model'!O$2,'Monthly Model'!$D$2:$GE$2, 0)), 0, 0, 1, 12))</f>
        <v>942.95328830149481</v>
      </c>
      <c r="P19" s="35">
        <f ca="1">SUM(OFFSET(INDEX('Monthly Model'!$D:$GE, MATCH('Yearly Model'!$D19, 'Monthly Model'!$D:$D, 0), MATCH('Yearly Model'!P$2,'Monthly Model'!$D$2:$GE$2, 0)), 0, 0, 1, 12))</f>
        <v>910.88734732577677</v>
      </c>
      <c r="Q19" s="35">
        <f ca="1">SUM(OFFSET(INDEX('Monthly Model'!$D:$GE, MATCH('Yearly Model'!$D19, 'Monthly Model'!$D:$D, 0), MATCH('Yearly Model'!Q$2,'Monthly Model'!$D$2:$GE$2, 0)), 0, 0, 1, 12))</f>
        <v>882.94518978216342</v>
      </c>
      <c r="R19" s="35">
        <f ca="1">SUM(OFFSET(INDEX('Monthly Model'!$D:$GE, MATCH('Yearly Model'!$D19, 'Monthly Model'!$D:$D, 0), MATCH('Yearly Model'!R$2,'Monthly Model'!$D$2:$GE$2, 0)), 0, 0, 1, 12))</f>
        <v>848.85087536928552</v>
      </c>
      <c r="S19" s="35">
        <f ca="1">SUM(OFFSET(INDEX('Monthly Model'!$D:$GE, MATCH('Yearly Model'!$D19, 'Monthly Model'!$D:$D, 0), MATCH('Yearly Model'!S$2,'Monthly Model'!$D$2:$GE$2, 0)), 0, 0, 1, 12))</f>
        <v>202.40678106416638</v>
      </c>
      <c r="T19" s="35">
        <f ca="1">SUM(OFFSET(INDEX('Monthly Model'!$D:$GE, MATCH('Yearly Model'!$D19, 'Monthly Model'!$D:$D, 0), MATCH('Yearly Model'!T$2,'Monthly Model'!$D$2:$GE$2, 0)), 0, 0, 1, 12))</f>
        <v>0</v>
      </c>
      <c r="U19" s="35">
        <f ca="1">SUM(OFFSET(INDEX('Monthly Model'!$D:$GE, MATCH('Yearly Model'!$D19, 'Monthly Model'!$D:$D, 0), MATCH('Yearly Model'!U$2,'Monthly Model'!$D$2:$GE$2, 0)), 0, 0, 1, 12))</f>
        <v>0</v>
      </c>
      <c r="V19" s="35">
        <f ca="1">SUM(OFFSET(INDEX('Monthly Model'!$D:$GE, MATCH('Yearly Model'!$D19, 'Monthly Model'!$D:$D, 0), MATCH('Yearly Model'!V$2,'Monthly Model'!$D$2:$GE$2, 0)), 0, 0, 1, 12))</f>
        <v>0</v>
      </c>
      <c r="W19" s="48">
        <f t="shared" ca="1" si="3"/>
        <v>11357.458801558407</v>
      </c>
    </row>
    <row r="20" spans="1:23" x14ac:dyDescent="0.45">
      <c r="D20" s="23" t="s">
        <v>49</v>
      </c>
      <c r="H20" s="25">
        <f ca="1">IFERROR(H19/H$8, 0)</f>
        <v>0.6585633197278542</v>
      </c>
      <c r="I20" s="25">
        <f t="shared" ref="I20:V20" ca="1" si="4">IFERROR(I19/I$8, 0)</f>
        <v>0.65379546186357329</v>
      </c>
      <c r="J20" s="25">
        <f t="shared" ca="1" si="4"/>
        <v>0.64778293639876483</v>
      </c>
      <c r="K20" s="25">
        <f t="shared" ca="1" si="4"/>
        <v>0.64215006811830566</v>
      </c>
      <c r="L20" s="25">
        <f t="shared" ca="1" si="4"/>
        <v>0.63634868562818125</v>
      </c>
      <c r="M20" s="25">
        <f t="shared" ca="1" si="4"/>
        <v>0.63097982717551548</v>
      </c>
      <c r="N20" s="25">
        <f t="shared" ca="1" si="4"/>
        <v>0.62421921831956606</v>
      </c>
      <c r="O20" s="25">
        <f t="shared" ca="1" si="4"/>
        <v>0.61788013108093987</v>
      </c>
      <c r="P20" s="25">
        <f t="shared" ca="1" si="4"/>
        <v>0.61135051389659278</v>
      </c>
      <c r="Q20" s="25">
        <f t="shared" ca="1" si="4"/>
        <v>0.60530183878108457</v>
      </c>
      <c r="R20" s="25">
        <f t="shared" ca="1" si="4"/>
        <v>0.59769570588234944</v>
      </c>
      <c r="S20" s="25">
        <f t="shared" ca="1" si="4"/>
        <v>0.59327853612586545</v>
      </c>
      <c r="T20" s="25">
        <f t="shared" ca="1" si="4"/>
        <v>0</v>
      </c>
      <c r="U20" s="25">
        <f t="shared" ca="1" si="4"/>
        <v>0</v>
      </c>
      <c r="V20" s="25">
        <f t="shared" ca="1" si="4"/>
        <v>0</v>
      </c>
      <c r="W20" s="51">
        <f ca="1">AVERAGEIF($H20:$V20, "&lt;&gt;0")</f>
        <v>0.62661218691654941</v>
      </c>
    </row>
    <row r="21" spans="1:23" x14ac:dyDescent="0.45">
      <c r="W21" s="47"/>
    </row>
    <row r="22" spans="1:23" x14ac:dyDescent="0.45">
      <c r="D22" s="10" t="s">
        <v>60</v>
      </c>
      <c r="H22" s="35">
        <f ca="1">SUM(OFFSET(INDEX('Monthly Model'!$D:$GE, MATCH('Yearly Model'!$D22, 'Monthly Model'!$D:$D, 0), MATCH('Yearly Model'!H$2,'Monthly Model'!$D$2:$GE$2, 0)), 0, 0, 1, 12))</f>
        <v>-42.627653495617992</v>
      </c>
      <c r="I22" s="35">
        <f ca="1">SUM(OFFSET(INDEX('Monthly Model'!$D:$GE, MATCH('Yearly Model'!$D22, 'Monthly Model'!$D:$D, 0), MATCH('Yearly Model'!I$2,'Monthly Model'!$D$2:$GE$2, 0)), 0, 0, 1, 12))</f>
        <v>-54.900308400558892</v>
      </c>
      <c r="J22" s="35">
        <f ca="1">SUM(OFFSET(INDEX('Monthly Model'!$D:$GE, MATCH('Yearly Model'!$D22, 'Monthly Model'!$D:$D, 0), MATCH('Yearly Model'!J$2,'Monthly Model'!$D$2:$GE$2, 0)), 0, 0, 1, 12))</f>
        <v>-63.920246720447118</v>
      </c>
      <c r="K22" s="35">
        <f ca="1">SUM(OFFSET(INDEX('Monthly Model'!$D:$GE, MATCH('Yearly Model'!$D22, 'Monthly Model'!$D:$D, 0), MATCH('Yearly Model'!K$2,'Monthly Model'!$D$2:$GE$2, 0)), 0, 0, 1, 12))</f>
        <v>-71.1361973763577</v>
      </c>
      <c r="L22" s="35">
        <f ca="1">SUM(OFFSET(INDEX('Monthly Model'!$D:$GE, MATCH('Yearly Model'!$D22, 'Monthly Model'!$D:$D, 0), MATCH('Yearly Model'!L$2,'Monthly Model'!$D$2:$GE$2, 0)), 0, 0, 1, 12))</f>
        <v>-288.51668278870068</v>
      </c>
      <c r="M22" s="35">
        <f ca="1">SUM(OFFSET(INDEX('Monthly Model'!$D:$GE, MATCH('Yearly Model'!$D22, 'Monthly Model'!$D:$D, 0), MATCH('Yearly Model'!M$2,'Monthly Model'!$D$2:$GE$2, 0)), 0, 0, 1, 12))</f>
        <v>-819.20562134334671</v>
      </c>
      <c r="N22" s="35">
        <f ca="1">SUM(OFFSET(INDEX('Monthly Model'!$D:$GE, MATCH('Yearly Model'!$D22, 'Monthly Model'!$D:$D, 0), MATCH('Yearly Model'!N$2,'Monthly Model'!$D$2:$GE$2, 0)), 0, 0, 1, 12))</f>
        <v>-675.36449707467716</v>
      </c>
      <c r="O22" s="35">
        <f ca="1">SUM(OFFSET(INDEX('Monthly Model'!$D:$GE, MATCH('Yearly Model'!$D22, 'Monthly Model'!$D:$D, 0), MATCH('Yearly Model'!O$2,'Monthly Model'!$D$2:$GE$2, 0)), 0, 0, 1, 12))</f>
        <v>-560.29159765974191</v>
      </c>
      <c r="P22" s="35">
        <f ca="1">SUM(OFFSET(INDEX('Monthly Model'!$D:$GE, MATCH('Yearly Model'!$D22, 'Monthly Model'!$D:$D, 0), MATCH('Yearly Model'!P$2,'Monthly Model'!$D$2:$GE$2, 0)), 0, 0, 1, 12))</f>
        <v>-468.23327812779337</v>
      </c>
      <c r="Q22" s="35">
        <f ca="1">SUM(OFFSET(INDEX('Monthly Model'!$D:$GE, MATCH('Yearly Model'!$D22, 'Monthly Model'!$D:$D, 0), MATCH('Yearly Model'!Q$2,'Monthly Model'!$D$2:$GE$2, 0)), 0, 0, 1, 12))</f>
        <v>-394.58662250223449</v>
      </c>
      <c r="R22" s="35">
        <f ca="1">SUM(OFFSET(INDEX('Monthly Model'!$D:$GE, MATCH('Yearly Model'!$D22, 'Monthly Model'!$D:$D, 0), MATCH('Yearly Model'!R$2,'Monthly Model'!$D$2:$GE$2, 0)), 0, 0, 1, 12))</f>
        <v>-335.66929800178752</v>
      </c>
      <c r="S22" s="35">
        <f ca="1">SUM(OFFSET(INDEX('Monthly Model'!$D:$GE, MATCH('Yearly Model'!$D22, 'Monthly Model'!$D:$D, 0), MATCH('Yearly Model'!S$2,'Monthly Model'!$D$2:$GE$2, 0)), 0, 0, 1, 12))</f>
        <v>-76.805356669342231</v>
      </c>
      <c r="T22" s="35">
        <f ca="1">SUM(OFFSET(INDEX('Monthly Model'!$D:$GE, MATCH('Yearly Model'!$D22, 'Monthly Model'!$D:$D, 0), MATCH('Yearly Model'!T$2,'Monthly Model'!$D$2:$GE$2, 0)), 0, 0, 1, 12))</f>
        <v>0</v>
      </c>
      <c r="U22" s="35">
        <f ca="1">SUM(OFFSET(INDEX('Monthly Model'!$D:$GE, MATCH('Yearly Model'!$D22, 'Monthly Model'!$D:$D, 0), MATCH('Yearly Model'!U$2,'Monthly Model'!$D$2:$GE$2, 0)), 0, 0, 1, 12))</f>
        <v>0</v>
      </c>
      <c r="V22" s="35">
        <f ca="1">SUM(OFFSET(INDEX('Monthly Model'!$D:$GE, MATCH('Yearly Model'!$D22, 'Monthly Model'!$D:$D, 0), MATCH('Yearly Model'!V$2,'Monthly Model'!$D$2:$GE$2, 0)), 0, 0, 1, 12))</f>
        <v>0</v>
      </c>
      <c r="W22" s="48">
        <f t="shared" ref="W22:W26" ca="1" si="5">SUM(H22:V22)</f>
        <v>-3851.2573601606055</v>
      </c>
    </row>
    <row r="23" spans="1:23" x14ac:dyDescent="0.45">
      <c r="D23" s="20" t="s">
        <v>63</v>
      </c>
      <c r="E23" s="22"/>
      <c r="F23" s="22"/>
      <c r="G23" s="22"/>
      <c r="H23" s="36">
        <f ca="1">SUM(OFFSET(INDEX('Monthly Model'!$D:$GE, MATCH('Yearly Model'!$D23, 'Monthly Model'!$D:$D, 0), MATCH('Yearly Model'!H$2,'Monthly Model'!$D$2:$GE$2, 0)), 0, 0, 1, 12))</f>
        <v>-61.085460574469813</v>
      </c>
      <c r="I23" s="36">
        <f ca="1">SUM(OFFSET(INDEX('Monthly Model'!$D:$GE, MATCH('Yearly Model'!$D23, 'Monthly Model'!$D:$D, 0), MATCH('Yearly Model'!I$2,'Monthly Model'!$D$2:$GE$2, 0)), 0, 0, 1, 12))</f>
        <v>-24.233408800270055</v>
      </c>
      <c r="J23" s="36">
        <f ca="1">SUM(OFFSET(INDEX('Monthly Model'!$D:$GE, MATCH('Yearly Model'!$D23, 'Monthly Model'!$D:$D, 0), MATCH('Yearly Model'!J$2,'Monthly Model'!$D$2:$GE$2, 0)), 0, 0, 1, 12))</f>
        <v>-8.2114212450270685</v>
      </c>
      <c r="K23" s="36">
        <f ca="1">SUM(OFFSET(INDEX('Monthly Model'!$D:$GE, MATCH('Yearly Model'!$D23, 'Monthly Model'!$D:$D, 0), MATCH('Yearly Model'!K$2,'Monthly Model'!$D$2:$GE$2, 0)), 0, 0, 1, 12))</f>
        <v>-2.5653161550733063</v>
      </c>
      <c r="L23" s="36">
        <f ca="1">SUM(OFFSET(INDEX('Monthly Model'!$D:$GE, MATCH('Yearly Model'!$D23, 'Monthly Model'!$D:$D, 0), MATCH('Yearly Model'!L$2,'Monthly Model'!$D$2:$GE$2, 0)), 0, 0, 1, 12))</f>
        <v>-0.543343483832611</v>
      </c>
      <c r="M23" s="36">
        <f ca="1">SUM(OFFSET(INDEX('Monthly Model'!$D:$GE, MATCH('Yearly Model'!$D23, 'Monthly Model'!$D:$D, 0), MATCH('Yearly Model'!M$2,'Monthly Model'!$D$2:$GE$2, 0)), 0, 0, 1, 12))</f>
        <v>0</v>
      </c>
      <c r="N23" s="36">
        <f ca="1">SUM(OFFSET(INDEX('Monthly Model'!$D:$GE, MATCH('Yearly Model'!$D23, 'Monthly Model'!$D:$D, 0), MATCH('Yearly Model'!N$2,'Monthly Model'!$D$2:$GE$2, 0)), 0, 0, 1, 12))</f>
        <v>0</v>
      </c>
      <c r="O23" s="36">
        <f ca="1">SUM(OFFSET(INDEX('Monthly Model'!$D:$GE, MATCH('Yearly Model'!$D23, 'Monthly Model'!$D:$D, 0), MATCH('Yearly Model'!O$2,'Monthly Model'!$D$2:$GE$2, 0)), 0, 0, 1, 12))</f>
        <v>0</v>
      </c>
      <c r="P23" s="36">
        <f ca="1">SUM(OFFSET(INDEX('Monthly Model'!$D:$GE, MATCH('Yearly Model'!$D23, 'Monthly Model'!$D:$D, 0), MATCH('Yearly Model'!P$2,'Monthly Model'!$D$2:$GE$2, 0)), 0, 0, 1, 12))</f>
        <v>0</v>
      </c>
      <c r="Q23" s="36">
        <f ca="1">SUM(OFFSET(INDEX('Monthly Model'!$D:$GE, MATCH('Yearly Model'!$D23, 'Monthly Model'!$D:$D, 0), MATCH('Yearly Model'!Q$2,'Monthly Model'!$D$2:$GE$2, 0)), 0, 0, 1, 12))</f>
        <v>0</v>
      </c>
      <c r="R23" s="36">
        <f ca="1">SUM(OFFSET(INDEX('Monthly Model'!$D:$GE, MATCH('Yearly Model'!$D23, 'Monthly Model'!$D:$D, 0), MATCH('Yearly Model'!R$2,'Monthly Model'!$D$2:$GE$2, 0)), 0, 0, 1, 12))</f>
        <v>0</v>
      </c>
      <c r="S23" s="36">
        <f ca="1">SUM(OFFSET(INDEX('Monthly Model'!$D:$GE, MATCH('Yearly Model'!$D23, 'Monthly Model'!$D:$D, 0), MATCH('Yearly Model'!S$2,'Monthly Model'!$D$2:$GE$2, 0)), 0, 0, 1, 12))</f>
        <v>0</v>
      </c>
      <c r="T23" s="36">
        <f ca="1">SUM(OFFSET(INDEX('Monthly Model'!$D:$GE, MATCH('Yearly Model'!$D23, 'Monthly Model'!$D:$D, 0), MATCH('Yearly Model'!T$2,'Monthly Model'!$D$2:$GE$2, 0)), 0, 0, 1, 12))</f>
        <v>0</v>
      </c>
      <c r="U23" s="36">
        <f ca="1">SUM(OFFSET(INDEX('Monthly Model'!$D:$GE, MATCH('Yearly Model'!$D23, 'Monthly Model'!$D:$D, 0), MATCH('Yearly Model'!U$2,'Monthly Model'!$D$2:$GE$2, 0)), 0, 0, 1, 12))</f>
        <v>0</v>
      </c>
      <c r="V23" s="36">
        <f ca="1">SUM(OFFSET(INDEX('Monthly Model'!$D:$GE, MATCH('Yearly Model'!$D23, 'Monthly Model'!$D:$D, 0), MATCH('Yearly Model'!V$2,'Monthly Model'!$D$2:$GE$2, 0)), 0, 0, 1, 12))</f>
        <v>0</v>
      </c>
      <c r="W23" s="49">
        <f t="shared" ca="1" si="5"/>
        <v>-96.638950258672864</v>
      </c>
    </row>
    <row r="24" spans="1:23" x14ac:dyDescent="0.45">
      <c r="D24" s="1" t="s">
        <v>58</v>
      </c>
      <c r="H24" s="37">
        <f ca="1">SUM(OFFSET(INDEX('Monthly Model'!$D:$GE, MATCH('Yearly Model'!$D24, 'Monthly Model'!$D:$D, 0), MATCH('Yearly Model'!H$2,'Monthly Model'!$D$2:$GE$2, 0)), 0, 0, 1, 12))</f>
        <v>1084.9654117447712</v>
      </c>
      <c r="I24" s="37">
        <f ca="1">SUM(OFFSET(INDEX('Monthly Model'!$D:$GE, MATCH('Yearly Model'!$D24, 'Monthly Model'!$D:$D, 0), MATCH('Yearly Model'!I$2,'Monthly Model'!$D$2:$GE$2, 0)), 0, 0, 1, 12))</f>
        <v>1076.1699302779523</v>
      </c>
      <c r="J24" s="37">
        <f ca="1">SUM(OFFSET(INDEX('Monthly Model'!$D:$GE, MATCH('Yearly Model'!$D24, 'Monthly Model'!$D:$D, 0), MATCH('Yearly Model'!J$2,'Monthly Model'!$D$2:$GE$2, 0)), 0, 0, 1, 12))</f>
        <v>1042.3508491370037</v>
      </c>
      <c r="K24" s="37">
        <f ca="1">SUM(OFFSET(INDEX('Monthly Model'!$D:$GE, MATCH('Yearly Model'!$D24, 'Monthly Model'!$D:$D, 0), MATCH('Yearly Model'!K$2,'Monthly Model'!$D$2:$GE$2, 0)), 0, 0, 1, 12))</f>
        <v>1004.9191297693923</v>
      </c>
      <c r="L24" s="37">
        <f ca="1">SUM(OFFSET(INDEX('Monthly Model'!$D:$GE, MATCH('Yearly Model'!$D24, 'Monthly Model'!$D:$D, 0), MATCH('Yearly Model'!L$2,'Monthly Model'!$D$2:$GE$2, 0)), 0, 0, 1, 12))</f>
        <v>754.49603492814333</v>
      </c>
      <c r="M24" s="37">
        <f ca="1">SUM(OFFSET(INDEX('Monthly Model'!$D:$GE, MATCH('Yearly Model'!$D24, 'Monthly Model'!$D:$D, 0), MATCH('Yearly Model'!M$2,'Monthly Model'!$D$2:$GE$2, 0)), 0, 0, 1, 12))</f>
        <v>193.82709663091583</v>
      </c>
      <c r="N24" s="37">
        <f ca="1">SUM(OFFSET(INDEX('Monthly Model'!$D:$GE, MATCH('Yearly Model'!$D24, 'Monthly Model'!$D:$D, 0), MATCH('Yearly Model'!N$2,'Monthly Model'!$D$2:$GE$2, 0)), 0, 0, 1, 12))</f>
        <v>300.37670976896038</v>
      </c>
      <c r="O24" s="37">
        <f ca="1">SUM(OFFSET(INDEX('Monthly Model'!$D:$GE, MATCH('Yearly Model'!$D24, 'Monthly Model'!$D:$D, 0), MATCH('Yearly Model'!O$2,'Monthly Model'!$D$2:$GE$2, 0)), 0, 0, 1, 12))</f>
        <v>382.66169064175307</v>
      </c>
      <c r="P24" s="37">
        <f ca="1">SUM(OFFSET(INDEX('Monthly Model'!$D:$GE, MATCH('Yearly Model'!$D24, 'Monthly Model'!$D:$D, 0), MATCH('Yearly Model'!P$2,'Monthly Model'!$D$2:$GE$2, 0)), 0, 0, 1, 12))</f>
        <v>442.65406919798352</v>
      </c>
      <c r="Q24" s="37">
        <f ca="1">SUM(OFFSET(INDEX('Monthly Model'!$D:$GE, MATCH('Yearly Model'!$D24, 'Monthly Model'!$D:$D, 0), MATCH('Yearly Model'!Q$2,'Monthly Model'!$D$2:$GE$2, 0)), 0, 0, 1, 12))</f>
        <v>488.35856727992893</v>
      </c>
      <c r="R24" s="37">
        <f ca="1">SUM(OFFSET(INDEX('Monthly Model'!$D:$GE, MATCH('Yearly Model'!$D24, 'Monthly Model'!$D:$D, 0), MATCH('Yearly Model'!R$2,'Monthly Model'!$D$2:$GE$2, 0)), 0, 0, 1, 12))</f>
        <v>513.18157736749799</v>
      </c>
      <c r="S24" s="37">
        <f ca="1">SUM(OFFSET(INDEX('Monthly Model'!$D:$GE, MATCH('Yearly Model'!$D24, 'Monthly Model'!$D:$D, 0), MATCH('Yearly Model'!S$2,'Monthly Model'!$D$2:$GE$2, 0)), 0, 0, 1, 12))</f>
        <v>125.60142439482415</v>
      </c>
      <c r="T24" s="37">
        <f ca="1">SUM(OFFSET(INDEX('Monthly Model'!$D:$GE, MATCH('Yearly Model'!$D24, 'Monthly Model'!$D:$D, 0), MATCH('Yearly Model'!T$2,'Monthly Model'!$D$2:$GE$2, 0)), 0, 0, 1, 12))</f>
        <v>0</v>
      </c>
      <c r="U24" s="37">
        <f ca="1">SUM(OFFSET(INDEX('Monthly Model'!$D:$GE, MATCH('Yearly Model'!$D24, 'Monthly Model'!$D:$D, 0), MATCH('Yearly Model'!U$2,'Monthly Model'!$D$2:$GE$2, 0)), 0, 0, 1, 12))</f>
        <v>0</v>
      </c>
      <c r="V24" s="37">
        <f ca="1">SUM(OFFSET(INDEX('Monthly Model'!$D:$GE, MATCH('Yearly Model'!$D24, 'Monthly Model'!$D:$D, 0), MATCH('Yearly Model'!V$2,'Monthly Model'!$D$2:$GE$2, 0)), 0, 0, 1, 12))</f>
        <v>0</v>
      </c>
      <c r="W24" s="50">
        <f t="shared" ca="1" si="5"/>
        <v>7409.5624911391269</v>
      </c>
    </row>
    <row r="25" spans="1:23" x14ac:dyDescent="0.45">
      <c r="D25" s="20" t="s">
        <v>59</v>
      </c>
      <c r="E25" s="22"/>
      <c r="F25" s="22"/>
      <c r="G25" s="22"/>
      <c r="H25" s="36">
        <f ca="1">SUM(OFFSET(INDEX('Monthly Model'!$D:$GE, MATCH('Yearly Model'!$D25, 'Monthly Model'!$D:$D, 0), MATCH('Yearly Model'!H$2,'Monthly Model'!$D$2:$GE$2, 0)), 0, 0, 1, 12))</f>
        <v>-43.398616469790852</v>
      </c>
      <c r="I25" s="36">
        <f ca="1">SUM(OFFSET(INDEX('Monthly Model'!$D:$GE, MATCH('Yearly Model'!$D25, 'Monthly Model'!$D:$D, 0), MATCH('Yearly Model'!I$2,'Monthly Model'!$D$2:$GE$2, 0)), 0, 0, 1, 12))</f>
        <v>-43.04679721111809</v>
      </c>
      <c r="J25" s="36">
        <f ca="1">SUM(OFFSET(INDEX('Monthly Model'!$D:$GE, MATCH('Yearly Model'!$D25, 'Monthly Model'!$D:$D, 0), MATCH('Yearly Model'!J$2,'Monthly Model'!$D$2:$GE$2, 0)), 0, 0, 1, 12))</f>
        <v>-41.694033965480152</v>
      </c>
      <c r="K25" s="36">
        <f ca="1">SUM(OFFSET(INDEX('Monthly Model'!$D:$GE, MATCH('Yearly Model'!$D25, 'Monthly Model'!$D:$D, 0), MATCH('Yearly Model'!K$2,'Monthly Model'!$D$2:$GE$2, 0)), 0, 0, 1, 12))</f>
        <v>-40.196765190775693</v>
      </c>
      <c r="L25" s="36">
        <f ca="1">SUM(OFFSET(INDEX('Monthly Model'!$D:$GE, MATCH('Yearly Model'!$D25, 'Monthly Model'!$D:$D, 0), MATCH('Yearly Model'!L$2,'Monthly Model'!$D$2:$GE$2, 0)), 0, 0, 1, 12))</f>
        <v>-30.179841397125731</v>
      </c>
      <c r="M25" s="36">
        <f ca="1">SUM(OFFSET(INDEX('Monthly Model'!$D:$GE, MATCH('Yearly Model'!$D25, 'Monthly Model'!$D:$D, 0), MATCH('Yearly Model'!M$2,'Monthly Model'!$D$2:$GE$2, 0)), 0, 0, 1, 12))</f>
        <v>-7.7530838652366336</v>
      </c>
      <c r="N25" s="36">
        <f ca="1">SUM(OFFSET(INDEX('Monthly Model'!$D:$GE, MATCH('Yearly Model'!$D25, 'Monthly Model'!$D:$D, 0), MATCH('Yearly Model'!N$2,'Monthly Model'!$D$2:$GE$2, 0)), 0, 0, 1, 12))</f>
        <v>-12.015068390758413</v>
      </c>
      <c r="O25" s="36">
        <f ca="1">SUM(OFFSET(INDEX('Monthly Model'!$D:$GE, MATCH('Yearly Model'!$D25, 'Monthly Model'!$D:$D, 0), MATCH('Yearly Model'!O$2,'Monthly Model'!$D$2:$GE$2, 0)), 0, 0, 1, 12))</f>
        <v>-15.306467625670123</v>
      </c>
      <c r="P25" s="36">
        <f ca="1">SUM(OFFSET(INDEX('Monthly Model'!$D:$GE, MATCH('Yearly Model'!$D25, 'Monthly Model'!$D:$D, 0), MATCH('Yearly Model'!P$2,'Monthly Model'!$D$2:$GE$2, 0)), 0, 0, 1, 12))</f>
        <v>-17.706162767919341</v>
      </c>
      <c r="Q25" s="36">
        <f ca="1">SUM(OFFSET(INDEX('Monthly Model'!$D:$GE, MATCH('Yearly Model'!$D25, 'Monthly Model'!$D:$D, 0), MATCH('Yearly Model'!Q$2,'Monthly Model'!$D$2:$GE$2, 0)), 0, 0, 1, 12))</f>
        <v>-19.534342691197157</v>
      </c>
      <c r="R25" s="36">
        <f ca="1">SUM(OFFSET(INDEX('Monthly Model'!$D:$GE, MATCH('Yearly Model'!$D25, 'Monthly Model'!$D:$D, 0), MATCH('Yearly Model'!R$2,'Monthly Model'!$D$2:$GE$2, 0)), 0, 0, 1, 12))</f>
        <v>-20.527263094699919</v>
      </c>
      <c r="S25" s="36">
        <f ca="1">SUM(OFFSET(INDEX('Monthly Model'!$D:$GE, MATCH('Yearly Model'!$D25, 'Monthly Model'!$D:$D, 0), MATCH('Yearly Model'!S$2,'Monthly Model'!$D$2:$GE$2, 0)), 0, 0, 1, 12))</f>
        <v>-5.0240569757929663</v>
      </c>
      <c r="T25" s="36">
        <f ca="1">SUM(OFFSET(INDEX('Monthly Model'!$D:$GE, MATCH('Yearly Model'!$D25, 'Monthly Model'!$D:$D, 0), MATCH('Yearly Model'!T$2,'Monthly Model'!$D$2:$GE$2, 0)), 0, 0, 1, 12))</f>
        <v>0</v>
      </c>
      <c r="U25" s="36">
        <f ca="1">SUM(OFFSET(INDEX('Monthly Model'!$D:$GE, MATCH('Yearly Model'!$D25, 'Monthly Model'!$D:$D, 0), MATCH('Yearly Model'!U$2,'Monthly Model'!$D$2:$GE$2, 0)), 0, 0, 1, 12))</f>
        <v>0</v>
      </c>
      <c r="V25" s="36">
        <f ca="1">SUM(OFFSET(INDEX('Monthly Model'!$D:$GE, MATCH('Yearly Model'!$D25, 'Monthly Model'!$D:$D, 0), MATCH('Yearly Model'!V$2,'Monthly Model'!$D$2:$GE$2, 0)), 0, 0, 1, 12))</f>
        <v>0</v>
      </c>
      <c r="W25" s="49">
        <f t="shared" ca="1" si="5"/>
        <v>-296.38249964556508</v>
      </c>
    </row>
    <row r="26" spans="1:23" x14ac:dyDescent="0.45">
      <c r="D26" s="1" t="s">
        <v>62</v>
      </c>
      <c r="H26" s="37">
        <f ca="1">SUM(OFFSET(INDEX('Monthly Model'!$D:$GE, MATCH('Yearly Model'!$D26, 'Monthly Model'!$D:$D, 0), MATCH('Yearly Model'!H$2,'Monthly Model'!$D$2:$GE$2, 0)), 0, 0, 1, 12))</f>
        <v>1041.5667952749804</v>
      </c>
      <c r="I26" s="37">
        <f ca="1">SUM(OFFSET(INDEX('Monthly Model'!$D:$GE, MATCH('Yearly Model'!$D26, 'Monthly Model'!$D:$D, 0), MATCH('Yearly Model'!I$2,'Monthly Model'!$D$2:$GE$2, 0)), 0, 0, 1, 12))</f>
        <v>1033.1231330668343</v>
      </c>
      <c r="J26" s="37">
        <f ca="1">SUM(OFFSET(INDEX('Monthly Model'!$D:$GE, MATCH('Yearly Model'!$D26, 'Monthly Model'!$D:$D, 0), MATCH('Yearly Model'!J$2,'Monthly Model'!$D$2:$GE$2, 0)), 0, 0, 1, 12))</f>
        <v>1000.6568151715237</v>
      </c>
      <c r="K26" s="37">
        <f ca="1">SUM(OFFSET(INDEX('Monthly Model'!$D:$GE, MATCH('Yearly Model'!$D26, 'Monthly Model'!$D:$D, 0), MATCH('Yearly Model'!K$2,'Monthly Model'!$D$2:$GE$2, 0)), 0, 0, 1, 12))</f>
        <v>964.72236457861663</v>
      </c>
      <c r="L26" s="37">
        <f ca="1">SUM(OFFSET(INDEX('Monthly Model'!$D:$GE, MATCH('Yearly Model'!$D26, 'Monthly Model'!$D:$D, 0), MATCH('Yearly Model'!L$2,'Monthly Model'!$D$2:$GE$2, 0)), 0, 0, 1, 12))</f>
        <v>724.31619353101746</v>
      </c>
      <c r="M26" s="37">
        <f ca="1">SUM(OFFSET(INDEX('Monthly Model'!$D:$GE, MATCH('Yearly Model'!$D26, 'Monthly Model'!$D:$D, 0), MATCH('Yearly Model'!M$2,'Monthly Model'!$D$2:$GE$2, 0)), 0, 0, 1, 12))</f>
        <v>186.07401276567921</v>
      </c>
      <c r="N26" s="37">
        <f ca="1">SUM(OFFSET(INDEX('Monthly Model'!$D:$GE, MATCH('Yearly Model'!$D26, 'Monthly Model'!$D:$D, 0), MATCH('Yearly Model'!N$2,'Monthly Model'!$D$2:$GE$2, 0)), 0, 0, 1, 12))</f>
        <v>288.36164137820191</v>
      </c>
      <c r="O26" s="37">
        <f ca="1">SUM(OFFSET(INDEX('Monthly Model'!$D:$GE, MATCH('Yearly Model'!$D26, 'Monthly Model'!$D:$D, 0), MATCH('Yearly Model'!O$2,'Monthly Model'!$D$2:$GE$2, 0)), 0, 0, 1, 12))</f>
        <v>367.35522301608296</v>
      </c>
      <c r="P26" s="37">
        <f ca="1">SUM(OFFSET(INDEX('Monthly Model'!$D:$GE, MATCH('Yearly Model'!$D26, 'Monthly Model'!$D:$D, 0), MATCH('Yearly Model'!P$2,'Monthly Model'!$D$2:$GE$2, 0)), 0, 0, 1, 12))</f>
        <v>424.94790643006411</v>
      </c>
      <c r="Q26" s="37">
        <f ca="1">SUM(OFFSET(INDEX('Monthly Model'!$D:$GE, MATCH('Yearly Model'!$D26, 'Monthly Model'!$D:$D, 0), MATCH('Yearly Model'!Q$2,'Monthly Model'!$D$2:$GE$2, 0)), 0, 0, 1, 12))</f>
        <v>468.82422458873179</v>
      </c>
      <c r="R26" s="37">
        <f ca="1">SUM(OFFSET(INDEX('Monthly Model'!$D:$GE, MATCH('Yearly Model'!$D26, 'Monthly Model'!$D:$D, 0), MATCH('Yearly Model'!R$2,'Monthly Model'!$D$2:$GE$2, 0)), 0, 0, 1, 12))</f>
        <v>492.65431427279793</v>
      </c>
      <c r="S26" s="37">
        <f ca="1">SUM(OFFSET(INDEX('Monthly Model'!$D:$GE, MATCH('Yearly Model'!$D26, 'Monthly Model'!$D:$D, 0), MATCH('Yearly Model'!S$2,'Monthly Model'!$D$2:$GE$2, 0)), 0, 0, 1, 12))</f>
        <v>120.57736741903118</v>
      </c>
      <c r="T26" s="37">
        <f ca="1">SUM(OFFSET(INDEX('Monthly Model'!$D:$GE, MATCH('Yearly Model'!$D26, 'Monthly Model'!$D:$D, 0), MATCH('Yearly Model'!T$2,'Monthly Model'!$D$2:$GE$2, 0)), 0, 0, 1, 12))</f>
        <v>0</v>
      </c>
      <c r="U26" s="37">
        <f ca="1">SUM(OFFSET(INDEX('Monthly Model'!$D:$GE, MATCH('Yearly Model'!$D26, 'Monthly Model'!$D:$D, 0), MATCH('Yearly Model'!U$2,'Monthly Model'!$D$2:$GE$2, 0)), 0, 0, 1, 12))</f>
        <v>0</v>
      </c>
      <c r="V26" s="37">
        <f ca="1">SUM(OFFSET(INDEX('Monthly Model'!$D:$GE, MATCH('Yearly Model'!$D26, 'Monthly Model'!$D:$D, 0), MATCH('Yearly Model'!V$2,'Monthly Model'!$D$2:$GE$2, 0)), 0, 0, 1, 12))</f>
        <v>0</v>
      </c>
      <c r="W26" s="50">
        <f t="shared" ca="1" si="5"/>
        <v>7113.1799914935609</v>
      </c>
    </row>
    <row r="27" spans="1:23" x14ac:dyDescent="0.45">
      <c r="D27" s="23" t="s">
        <v>49</v>
      </c>
      <c r="H27" s="25">
        <f ca="1">IFERROR(H26/H$8, 0)</f>
        <v>0.57705903784572166</v>
      </c>
      <c r="I27" s="25">
        <f t="shared" ref="I27:V27" ca="1" si="6">IFERROR(I26/I$8, 0)</f>
        <v>0.58465254344120698</v>
      </c>
      <c r="J27" s="25">
        <f t="shared" ca="1" si="6"/>
        <v>0.58162277120731365</v>
      </c>
      <c r="K27" s="25">
        <f t="shared" ca="1" si="6"/>
        <v>0.57434143874125387</v>
      </c>
      <c r="L27" s="25">
        <f t="shared" ca="1" si="6"/>
        <v>0.44167982427542579</v>
      </c>
      <c r="M27" s="25">
        <f t="shared" ca="1" si="6"/>
        <v>0.11589847626197387</v>
      </c>
      <c r="N27" s="25">
        <f t="shared" ca="1" si="6"/>
        <v>0.18447604458227346</v>
      </c>
      <c r="O27" s="25">
        <f t="shared" ca="1" si="6"/>
        <v>0.24071340135978336</v>
      </c>
      <c r="P27" s="25">
        <f t="shared" ca="1" si="6"/>
        <v>0.28520773917654041</v>
      </c>
      <c r="Q27" s="25">
        <f t="shared" ca="1" si="6"/>
        <v>0.32140179083900844</v>
      </c>
      <c r="R27" s="25">
        <f t="shared" ca="1" si="6"/>
        <v>0.34688939679441755</v>
      </c>
      <c r="S27" s="25">
        <f t="shared" ca="1" si="6"/>
        <v>0.35342671651694973</v>
      </c>
      <c r="T27" s="25">
        <f t="shared" ca="1" si="6"/>
        <v>0</v>
      </c>
      <c r="U27" s="25">
        <f t="shared" ca="1" si="6"/>
        <v>0</v>
      </c>
      <c r="V27" s="25">
        <f t="shared" ca="1" si="6"/>
        <v>0</v>
      </c>
      <c r="W27" s="51">
        <f ca="1">AVERAGEIF($H27:$V27, "&lt;&gt;0")</f>
        <v>0.38394743175348905</v>
      </c>
    </row>
    <row r="28" spans="1:23" x14ac:dyDescent="0.45">
      <c r="D28" s="23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51"/>
    </row>
    <row r="29" spans="1:23" x14ac:dyDescent="0.45">
      <c r="A29" s="2" t="s">
        <v>29</v>
      </c>
      <c r="C29" s="4" t="s">
        <v>64</v>
      </c>
      <c r="D29" s="3"/>
      <c r="E29" s="3"/>
      <c r="F29" s="3"/>
      <c r="G29" s="3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</row>
    <row r="30" spans="1:23" x14ac:dyDescent="0.45"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48"/>
    </row>
    <row r="31" spans="1:23" x14ac:dyDescent="0.45">
      <c r="D31" s="1" t="s">
        <v>82</v>
      </c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48"/>
    </row>
    <row r="32" spans="1:23" x14ac:dyDescent="0.45">
      <c r="D32" s="10" t="s">
        <v>83</v>
      </c>
      <c r="H32" s="35">
        <f ca="1">INDEX('Monthly Model'!$D:$GE, MATCH('Yearly Model'!$D32, 'Monthly Model'!$D:$D, 0), MATCH('Yearly Model'!H$2,'Monthly Model'!$D$2:$GE$2, 0))</f>
        <v>2561.7813141185666</v>
      </c>
      <c r="I32" s="35">
        <f ca="1">INDEX('Monthly Model'!$D:$GE, MATCH('Yearly Model'!$D32, 'Monthly Model'!$D:$D, 0), MATCH('Yearly Model'!I$2,'Monthly Model'!$D$2:$GE$2, 0))</f>
        <v>2622.7887926354388</v>
      </c>
      <c r="J32" s="35">
        <f ca="1">INDEX('Monthly Model'!$D:$GE, MATCH('Yearly Model'!$D32, 'Monthly Model'!$D:$D, 0), MATCH('Yearly Model'!J$2,'Monthly Model'!$D$2:$GE$2, 0))</f>
        <v>2775.719419278123</v>
      </c>
      <c r="K32" s="35">
        <f ca="1">INDEX('Monthly Model'!$D:$GE, MATCH('Yearly Model'!$D32, 'Monthly Model'!$D:$D, 0), MATCH('Yearly Model'!K$2,'Monthly Model'!$D$2:$GE$2, 0))</f>
        <v>2953.5173039027063</v>
      </c>
      <c r="L32" s="35">
        <f ca="1">INDEX('Monthly Model'!$D:$GE, MATCH('Yearly Model'!$D32, 'Monthly Model'!$D:$D, 0), MATCH('Yearly Model'!L$2,'Monthly Model'!$D$2:$GE$2, 0))</f>
        <v>3134.0878716750562</v>
      </c>
      <c r="M32" s="35">
        <f ca="1">INDEX('Monthly Model'!$D:$GE, MATCH('Yearly Model'!$D32, 'Monthly Model'!$D:$D, 0), MATCH('Yearly Model'!M$2,'Monthly Model'!$D$2:$GE$2, 0))</f>
        <v>71.458286959932977</v>
      </c>
      <c r="N32" s="35">
        <f ca="1">INDEX('Monthly Model'!$D:$GE, MATCH('Yearly Model'!$D32, 'Monthly Model'!$D:$D, 0), MATCH('Yearly Model'!N$2,'Monthly Model'!$D$2:$GE$2, 0))</f>
        <v>248.31865211730241</v>
      </c>
      <c r="O32" s="35">
        <f ca="1">INDEX('Monthly Model'!$D:$GE, MATCH('Yearly Model'!$D32, 'Monthly Model'!$D:$D, 0), MATCH('Yearly Model'!O$2,'Monthly Model'!$D$2:$GE$2, 0))</f>
        <v>414.62533482194198</v>
      </c>
      <c r="P32" s="35">
        <f ca="1">INDEX('Monthly Model'!$D:$GE, MATCH('Yearly Model'!$D32, 'Monthly Model'!$D:$D, 0), MATCH('Yearly Model'!P$2,'Monthly Model'!$D$2:$GE$2, 0))</f>
        <v>571.10399724924252</v>
      </c>
      <c r="Q32" s="35">
        <f ca="1">INDEX('Monthly Model'!$D:$GE, MATCH('Yearly Model'!$D32, 'Monthly Model'!$D:$D, 0), MATCH('Yearly Model'!Q$2,'Monthly Model'!$D$2:$GE$2, 0))</f>
        <v>718.66927628200006</v>
      </c>
      <c r="R32" s="35">
        <f ca="1">INDEX('Monthly Model'!$D:$GE, MATCH('Yearly Model'!$D32, 'Monthly Model'!$D:$D, 0), MATCH('Yearly Model'!R$2,'Monthly Model'!$D$2:$GE$2, 0))</f>
        <v>856.96327124337745</v>
      </c>
      <c r="S32" s="35">
        <f ca="1">INDEX('Monthly Model'!$D:$GE, MATCH('Yearly Model'!$D32, 'Monthly Model'!$D:$D, 0), MATCH('Yearly Model'!S$2,'Monthly Model'!$D$2:$GE$2, 0))</f>
        <v>986.33496731061666</v>
      </c>
      <c r="T32" s="35">
        <f ca="1">INDEX('Monthly Model'!$D:$GE, MATCH('Yearly Model'!$D32, 'Monthly Model'!$D:$D, 0), MATCH('Yearly Model'!T$2,'Monthly Model'!$D$2:$GE$2, 0))</f>
        <v>0</v>
      </c>
      <c r="U32" s="35">
        <f ca="1">INDEX('Monthly Model'!$D:$GE, MATCH('Yearly Model'!$D32, 'Monthly Model'!$D:$D, 0), MATCH('Yearly Model'!U$2,'Monthly Model'!$D$2:$GE$2, 0))</f>
        <v>0</v>
      </c>
      <c r="V32" s="35">
        <f ca="1">INDEX('Monthly Model'!$D:$GE, MATCH('Yearly Model'!$D32, 'Monthly Model'!$D:$D, 0), MATCH('Yearly Model'!V$2,'Monthly Model'!$D$2:$GE$2, 0))</f>
        <v>0</v>
      </c>
      <c r="W32" s="48"/>
    </row>
    <row r="33" spans="4:23" x14ac:dyDescent="0.45">
      <c r="D33" s="10" t="s">
        <v>91</v>
      </c>
      <c r="H33" s="35">
        <f ca="1">INDEX('Monthly Model'!$D:$GE, MATCH('Yearly Model'!$D33, 'Monthly Model'!$D:$D, 0), MATCH('Yearly Model'!H$2,'Monthly Model'!$D$2:$GE$2, 0))</f>
        <v>75</v>
      </c>
      <c r="I33" s="35">
        <f ca="1">INDEX('Monthly Model'!$D:$GE, MATCH('Yearly Model'!$D33, 'Monthly Model'!$D:$D, 0), MATCH('Yearly Model'!I$2,'Monthly Model'!$D$2:$GE$2, 0))</f>
        <v>73.223368183304501</v>
      </c>
      <c r="J33" s="35">
        <f ca="1">INDEX('Monthly Model'!$D:$GE, MATCH('Yearly Model'!$D33, 'Monthly Model'!$D:$D, 0), MATCH('Yearly Model'!J$2,'Monthly Model'!$D$2:$GE$2, 0))</f>
        <v>71.488821974770246</v>
      </c>
      <c r="K33" s="35">
        <f ca="1">INDEX('Monthly Model'!$D:$GE, MATCH('Yearly Model'!$D33, 'Monthly Model'!$D:$D, 0), MATCH('Yearly Model'!K$2,'Monthly Model'!$D$2:$GE$2, 0))</f>
        <v>69.795364432657465</v>
      </c>
      <c r="L33" s="35">
        <f ca="1">INDEX('Monthly Model'!$D:$GE, MATCH('Yearly Model'!$D33, 'Monthly Model'!$D:$D, 0), MATCH('Yearly Model'!L$2,'Monthly Model'!$D$2:$GE$2, 0))</f>
        <v>68.142022231205246</v>
      </c>
      <c r="M33" s="35">
        <f ca="1">INDEX('Monthly Model'!$D:$GE, MATCH('Yearly Model'!$D33, 'Monthly Model'!$D:$D, 0), MATCH('Yearly Model'!M$2,'Monthly Model'!$D$2:$GE$2, 0))</f>
        <v>66.527845101206154</v>
      </c>
      <c r="N33" s="35">
        <f ca="1">INDEX('Monthly Model'!$D:$GE, MATCH('Yearly Model'!$D33, 'Monthly Model'!$D:$D, 0), MATCH('Yearly Model'!N$2,'Monthly Model'!$D$2:$GE$2, 0))</f>
        <v>64.951905283832886</v>
      </c>
      <c r="O33" s="35">
        <f ca="1">INDEX('Monthly Model'!$D:$GE, MATCH('Yearly Model'!$D33, 'Monthly Model'!$D:$D, 0), MATCH('Yearly Model'!O$2,'Monthly Model'!$D$2:$GE$2, 0))</f>
        <v>63.413296997402881</v>
      </c>
      <c r="P33" s="35">
        <f ca="1">INDEX('Monthly Model'!$D:$GE, MATCH('Yearly Model'!$D33, 'Monthly Model'!$D:$D, 0), MATCH('Yearly Model'!P$2,'Monthly Model'!$D$2:$GE$2, 0))</f>
        <v>61.911135916774249</v>
      </c>
      <c r="Q33" s="35">
        <f ca="1">INDEX('Monthly Model'!$D:$GE, MATCH('Yearly Model'!$D33, 'Monthly Model'!$D:$D, 0), MATCH('Yearly Model'!Q$2,'Monthly Model'!$D$2:$GE$2, 0))</f>
        <v>60.444558665074233</v>
      </c>
      <c r="R33" s="35">
        <f ca="1">INDEX('Monthly Model'!$D:$GE, MATCH('Yearly Model'!$D33, 'Monthly Model'!$D:$D, 0), MATCH('Yearly Model'!R$2,'Monthly Model'!$D$2:$GE$2, 0))</f>
        <v>59.01272231746772</v>
      </c>
      <c r="S33" s="35">
        <f ca="1">INDEX('Monthly Model'!$D:$GE, MATCH('Yearly Model'!$D33, 'Monthly Model'!$D:$D, 0), MATCH('Yearly Model'!S$2,'Monthly Model'!$D$2:$GE$2, 0))</f>
        <v>57.614803916680643</v>
      </c>
      <c r="T33" s="35">
        <f ca="1">INDEX('Monthly Model'!$D:$GE, MATCH('Yearly Model'!$D33, 'Monthly Model'!$D:$D, 0), MATCH('Yearly Model'!T$2,'Monthly Model'!$D$2:$GE$2, 0))</f>
        <v>0</v>
      </c>
      <c r="U33" s="35">
        <f ca="1">INDEX('Monthly Model'!$D:$GE, MATCH('Yearly Model'!$D33, 'Monthly Model'!$D:$D, 0), MATCH('Yearly Model'!U$2,'Monthly Model'!$D$2:$GE$2, 0))</f>
        <v>0</v>
      </c>
      <c r="V33" s="35">
        <f ca="1">INDEX('Monthly Model'!$D:$GE, MATCH('Yearly Model'!$D33, 'Monthly Model'!$D:$D, 0), MATCH('Yearly Model'!V$2,'Monthly Model'!$D$2:$GE$2, 0))</f>
        <v>0</v>
      </c>
      <c r="W33" s="48"/>
    </row>
    <row r="34" spans="4:23" x14ac:dyDescent="0.45">
      <c r="D34" s="20" t="s">
        <v>85</v>
      </c>
      <c r="E34" s="22"/>
      <c r="F34" s="22"/>
      <c r="G34" s="22"/>
      <c r="H34" s="36">
        <f ca="1">INDEX('Monthly Model'!$D:$GE, MATCH('Yearly Model'!$D34, 'Monthly Model'!$D:$D, 0), MATCH('Yearly Model'!H$2,'Monthly Model'!$D$2:$GE$2, 0))</f>
        <v>500</v>
      </c>
      <c r="I34" s="36">
        <f ca="1">INDEX('Monthly Model'!$D:$GE, MATCH('Yearly Model'!$D34, 'Monthly Model'!$D:$D, 0), MATCH('Yearly Model'!I$2,'Monthly Model'!$D$2:$GE$2, 0))</f>
        <v>488.15578788869658</v>
      </c>
      <c r="J34" s="36">
        <f ca="1">INDEX('Monthly Model'!$D:$GE, MATCH('Yearly Model'!$D34, 'Monthly Model'!$D:$D, 0), MATCH('Yearly Model'!J$2,'Monthly Model'!$D$2:$GE$2, 0))</f>
        <v>476.59214649846831</v>
      </c>
      <c r="K34" s="36">
        <f ca="1">INDEX('Monthly Model'!$D:$GE, MATCH('Yearly Model'!$D34, 'Monthly Model'!$D:$D, 0), MATCH('Yearly Model'!K$2,'Monthly Model'!$D$2:$GE$2, 0))</f>
        <v>465.30242955104984</v>
      </c>
      <c r="L34" s="36">
        <f ca="1">INDEX('Monthly Model'!$D:$GE, MATCH('Yearly Model'!$D34, 'Monthly Model'!$D:$D, 0), MATCH('Yearly Model'!L$2,'Monthly Model'!$D$2:$GE$2, 0))</f>
        <v>454.28014820803497</v>
      </c>
      <c r="M34" s="36">
        <f ca="1">INDEX('Monthly Model'!$D:$GE, MATCH('Yearly Model'!$D34, 'Monthly Model'!$D:$D, 0), MATCH('Yearly Model'!M$2,'Monthly Model'!$D$2:$GE$2, 0))</f>
        <v>443.51896734137426</v>
      </c>
      <c r="N34" s="36">
        <f ca="1">INDEX('Monthly Model'!$D:$GE, MATCH('Yearly Model'!$D34, 'Monthly Model'!$D:$D, 0), MATCH('Yearly Model'!N$2,'Monthly Model'!$D$2:$GE$2, 0))</f>
        <v>433.0127018922193</v>
      </c>
      <c r="O34" s="36">
        <f ca="1">INDEX('Monthly Model'!$D:$GE, MATCH('Yearly Model'!$D34, 'Monthly Model'!$D:$D, 0), MATCH('Yearly Model'!O$2,'Monthly Model'!$D$2:$GE$2, 0))</f>
        <v>422.75531331601923</v>
      </c>
      <c r="P34" s="36">
        <f ca="1">INDEX('Monthly Model'!$D:$GE, MATCH('Yearly Model'!$D34, 'Monthly Model'!$D:$D, 0), MATCH('Yearly Model'!P$2,'Monthly Model'!$D$2:$GE$2, 0))</f>
        <v>412.74090611182839</v>
      </c>
      <c r="Q34" s="36">
        <f ca="1">INDEX('Monthly Model'!$D:$GE, MATCH('Yearly Model'!$D34, 'Monthly Model'!$D:$D, 0), MATCH('Yearly Model'!Q$2,'Monthly Model'!$D$2:$GE$2, 0))</f>
        <v>402.96372443382819</v>
      </c>
      <c r="R34" s="36">
        <f ca="1">INDEX('Monthly Model'!$D:$GE, MATCH('Yearly Model'!$D34, 'Monthly Model'!$D:$D, 0), MATCH('Yearly Model'!R$2,'Monthly Model'!$D$2:$GE$2, 0))</f>
        <v>393.41814878311817</v>
      </c>
      <c r="S34" s="36">
        <f ca="1">INDEX('Monthly Model'!$D:$GE, MATCH('Yearly Model'!$D34, 'Monthly Model'!$D:$D, 0), MATCH('Yearly Model'!S$2,'Monthly Model'!$D$2:$GE$2, 0))</f>
        <v>384.09869277787101</v>
      </c>
      <c r="T34" s="36">
        <f ca="1">INDEX('Monthly Model'!$D:$GE, MATCH('Yearly Model'!$D34, 'Monthly Model'!$D:$D, 0), MATCH('Yearly Model'!T$2,'Monthly Model'!$D$2:$GE$2, 0))</f>
        <v>0</v>
      </c>
      <c r="U34" s="36">
        <f ca="1">INDEX('Monthly Model'!$D:$GE, MATCH('Yearly Model'!$D34, 'Monthly Model'!$D:$D, 0), MATCH('Yearly Model'!U$2,'Monthly Model'!$D$2:$GE$2, 0))</f>
        <v>0</v>
      </c>
      <c r="V34" s="36">
        <f ca="1">INDEX('Monthly Model'!$D:$GE, MATCH('Yearly Model'!$D34, 'Monthly Model'!$D:$D, 0), MATCH('Yearly Model'!V$2,'Monthly Model'!$D$2:$GE$2, 0))</f>
        <v>0</v>
      </c>
      <c r="W34" s="49"/>
    </row>
    <row r="35" spans="4:23" x14ac:dyDescent="0.45">
      <c r="D35" s="19" t="s">
        <v>86</v>
      </c>
      <c r="H35" s="35">
        <f ca="1">INDEX('Monthly Model'!$D:$GE, MATCH('Yearly Model'!$D35, 'Monthly Model'!$D:$D, 0), MATCH('Yearly Model'!H$2,'Monthly Model'!$D$2:$GE$2, 0))</f>
        <v>3136.7813141185666</v>
      </c>
      <c r="I35" s="35">
        <f ca="1">INDEX('Monthly Model'!$D:$GE, MATCH('Yearly Model'!$D35, 'Monthly Model'!$D:$D, 0), MATCH('Yearly Model'!I$2,'Monthly Model'!$D$2:$GE$2, 0))</f>
        <v>3184.1679487074398</v>
      </c>
      <c r="J35" s="35">
        <f ca="1">INDEX('Monthly Model'!$D:$GE, MATCH('Yearly Model'!$D35, 'Monthly Model'!$D:$D, 0), MATCH('Yearly Model'!J$2,'Monthly Model'!$D$2:$GE$2, 0))</f>
        <v>3323.800387751362</v>
      </c>
      <c r="K35" s="35">
        <f ca="1">INDEX('Monthly Model'!$D:$GE, MATCH('Yearly Model'!$D35, 'Monthly Model'!$D:$D, 0), MATCH('Yearly Model'!K$2,'Monthly Model'!$D$2:$GE$2, 0))</f>
        <v>3488.6150978864139</v>
      </c>
      <c r="L35" s="35">
        <f ca="1">INDEX('Monthly Model'!$D:$GE, MATCH('Yearly Model'!$D35, 'Monthly Model'!$D:$D, 0), MATCH('Yearly Model'!L$2,'Monthly Model'!$D$2:$GE$2, 0))</f>
        <v>3656.5100421142965</v>
      </c>
      <c r="M35" s="35">
        <f ca="1">INDEX('Monthly Model'!$D:$GE, MATCH('Yearly Model'!$D35, 'Monthly Model'!$D:$D, 0), MATCH('Yearly Model'!M$2,'Monthly Model'!$D$2:$GE$2, 0))</f>
        <v>581.50509940251345</v>
      </c>
      <c r="N35" s="35">
        <f ca="1">INDEX('Monthly Model'!$D:$GE, MATCH('Yearly Model'!$D35, 'Monthly Model'!$D:$D, 0), MATCH('Yearly Model'!N$2,'Monthly Model'!$D$2:$GE$2, 0))</f>
        <v>746.2832592933546</v>
      </c>
      <c r="O35" s="35">
        <f ca="1">INDEX('Monthly Model'!$D:$GE, MATCH('Yearly Model'!$D35, 'Monthly Model'!$D:$D, 0), MATCH('Yearly Model'!O$2,'Monthly Model'!$D$2:$GE$2, 0))</f>
        <v>900.79394513536408</v>
      </c>
      <c r="P35" s="35">
        <f ca="1">INDEX('Monthly Model'!$D:$GE, MATCH('Yearly Model'!$D35, 'Monthly Model'!$D:$D, 0), MATCH('Yearly Model'!P$2,'Monthly Model'!$D$2:$GE$2, 0))</f>
        <v>1045.756039277845</v>
      </c>
      <c r="Q35" s="35">
        <f ca="1">INDEX('Monthly Model'!$D:$GE, MATCH('Yearly Model'!$D35, 'Monthly Model'!$D:$D, 0), MATCH('Yearly Model'!Q$2,'Monthly Model'!$D$2:$GE$2, 0))</f>
        <v>1182.0775593809026</v>
      </c>
      <c r="R35" s="35">
        <f ca="1">INDEX('Monthly Model'!$D:$GE, MATCH('Yearly Model'!$D35, 'Monthly Model'!$D:$D, 0), MATCH('Yearly Model'!R$2,'Monthly Model'!$D$2:$GE$2, 0))</f>
        <v>1309.3941423439633</v>
      </c>
      <c r="S35" s="35">
        <f ca="1">INDEX('Monthly Model'!$D:$GE, MATCH('Yearly Model'!$D35, 'Monthly Model'!$D:$D, 0), MATCH('Yearly Model'!S$2,'Monthly Model'!$D$2:$GE$2, 0))</f>
        <v>1428.0484640051684</v>
      </c>
      <c r="T35" s="35">
        <f ca="1">INDEX('Monthly Model'!$D:$GE, MATCH('Yearly Model'!$D35, 'Monthly Model'!$D:$D, 0), MATCH('Yearly Model'!T$2,'Monthly Model'!$D$2:$GE$2, 0))</f>
        <v>0</v>
      </c>
      <c r="U35" s="35">
        <f ca="1">INDEX('Monthly Model'!$D:$GE, MATCH('Yearly Model'!$D35, 'Monthly Model'!$D:$D, 0), MATCH('Yearly Model'!U$2,'Monthly Model'!$D$2:$GE$2, 0))</f>
        <v>0</v>
      </c>
      <c r="V35" s="35">
        <f ca="1">INDEX('Monthly Model'!$D:$GE, MATCH('Yearly Model'!$D35, 'Monthly Model'!$D:$D, 0), MATCH('Yearly Model'!V$2,'Monthly Model'!$D$2:$GE$2, 0))</f>
        <v>0</v>
      </c>
      <c r="W35" s="48"/>
    </row>
    <row r="36" spans="4:23" x14ac:dyDescent="0.45">
      <c r="D36" s="20" t="s">
        <v>87</v>
      </c>
      <c r="E36" s="22"/>
      <c r="F36" s="22"/>
      <c r="G36" s="22"/>
      <c r="H36" s="36">
        <f ca="1">INDEX('Monthly Model'!$D:$GE, MATCH('Yearly Model'!$D36, 'Monthly Model'!$D:$D, 0), MATCH('Yearly Model'!H$2,'Monthly Model'!$D$2:$GE$2, 0))</f>
        <v>128.15765298737517</v>
      </c>
      <c r="I36" s="36">
        <f ca="1">INDEX('Monthly Model'!$D:$GE, MATCH('Yearly Model'!$D36, 'Monthly Model'!$D:$D, 0), MATCH('Yearly Model'!I$2,'Monthly Model'!$D$2:$GE$2, 0))</f>
        <v>242.81488946849865</v>
      </c>
      <c r="J36" s="36">
        <f ca="1">INDEX('Monthly Model'!$D:$GE, MATCH('Yearly Model'!$D36, 'Monthly Model'!$D:$D, 0), MATCH('Yearly Model'!J$2,'Monthly Model'!$D$2:$GE$2, 0))</f>
        <v>287.08368824705445</v>
      </c>
      <c r="K36" s="36">
        <f ca="1">INDEX('Monthly Model'!$D:$GE, MATCH('Yearly Model'!$D36, 'Monthly Model'!$D:$D, 0), MATCH('Yearly Model'!K$2,'Monthly Model'!$D$2:$GE$2, 0))</f>
        <v>322.49872726989906</v>
      </c>
      <c r="L36" s="36">
        <f ca="1">INDEX('Monthly Model'!$D:$GE, MATCH('Yearly Model'!$D36, 'Monthly Model'!$D:$D, 0), MATCH('Yearly Model'!L$2,'Monthly Model'!$D$2:$GE$2, 0))</f>
        <v>350.83075848817481</v>
      </c>
      <c r="M36" s="36">
        <f ca="1">INDEX('Monthly Model'!$D:$GE, MATCH('Yearly Model'!$D36, 'Monthly Model'!$D:$D, 0), MATCH('Yearly Model'!M$2,'Monthly Model'!$D$2:$GE$2, 0))</f>
        <v>3993.9356736807626</v>
      </c>
      <c r="N36" s="36">
        <f ca="1">INDEX('Monthly Model'!$D:$GE, MATCH('Yearly Model'!$D36, 'Monthly Model'!$D:$D, 0), MATCH('Yearly Model'!N$2,'Monthly Model'!$D$2:$GE$2, 0))</f>
        <v>3287.9803156168655</v>
      </c>
      <c r="O36" s="36">
        <f ca="1">INDEX('Monthly Model'!$D:$GE, MATCH('Yearly Model'!$D36, 'Monthly Model'!$D:$D, 0), MATCH('Yearly Model'!O$2,'Monthly Model'!$D$2:$GE$2, 0))</f>
        <v>2723.2160291657478</v>
      </c>
      <c r="P36" s="36">
        <f ca="1">INDEX('Monthly Model'!$D:$GE, MATCH('Yearly Model'!$D36, 'Monthly Model'!$D:$D, 0), MATCH('Yearly Model'!P$2,'Monthly Model'!$D$2:$GE$2, 0))</f>
        <v>2271.4046000048538</v>
      </c>
      <c r="Q36" s="36">
        <f ca="1">INDEX('Monthly Model'!$D:$GE, MATCH('Yearly Model'!$D36, 'Monthly Model'!$D:$D, 0), MATCH('Yearly Model'!Q$2,'Monthly Model'!$D$2:$GE$2, 0))</f>
        <v>1909.9554566761374</v>
      </c>
      <c r="R36" s="36">
        <f ca="1">INDEX('Monthly Model'!$D:$GE, MATCH('Yearly Model'!$D36, 'Monthly Model'!$D:$D, 0), MATCH('Yearly Model'!R$2,'Monthly Model'!$D$2:$GE$2, 0))</f>
        <v>1620.7961420131651</v>
      </c>
      <c r="S36" s="36">
        <f ca="1">INDEX('Monthly Model'!$D:$GE, MATCH('Yearly Model'!$D36, 'Monthly Model'!$D:$D, 0), MATCH('Yearly Model'!S$2,'Monthly Model'!$D$2:$GE$2, 0))</f>
        <v>1389.4686902827873</v>
      </c>
      <c r="T36" s="36">
        <f ca="1">INDEX('Monthly Model'!$D:$GE, MATCH('Yearly Model'!$D36, 'Monthly Model'!$D:$D, 0), MATCH('Yearly Model'!T$2,'Monthly Model'!$D$2:$GE$2, 0))</f>
        <v>0</v>
      </c>
      <c r="U36" s="36">
        <f ca="1">INDEX('Monthly Model'!$D:$GE, MATCH('Yearly Model'!$D36, 'Monthly Model'!$D:$D, 0), MATCH('Yearly Model'!U$2,'Monthly Model'!$D$2:$GE$2, 0))</f>
        <v>0</v>
      </c>
      <c r="V36" s="36">
        <f ca="1">INDEX('Monthly Model'!$D:$GE, MATCH('Yearly Model'!$D36, 'Monthly Model'!$D:$D, 0), MATCH('Yearly Model'!V$2,'Monthly Model'!$D$2:$GE$2, 0))</f>
        <v>0</v>
      </c>
      <c r="W36" s="49"/>
    </row>
    <row r="37" spans="4:23" x14ac:dyDescent="0.45">
      <c r="D37" s="30" t="s">
        <v>88</v>
      </c>
      <c r="E37" s="26"/>
      <c r="F37" s="26"/>
      <c r="G37" s="26"/>
      <c r="H37" s="39">
        <f ca="1">INDEX('Monthly Model'!$D:$GE, MATCH('Yearly Model'!$D37, 'Monthly Model'!$D:$D, 0), MATCH('Yearly Model'!H$2,'Monthly Model'!$D$2:$GE$2, 0))</f>
        <v>128.15765298737517</v>
      </c>
      <c r="I37" s="39">
        <f ca="1">INDEX('Monthly Model'!$D:$GE, MATCH('Yearly Model'!$D37, 'Monthly Model'!$D:$D, 0), MATCH('Yearly Model'!I$2,'Monthly Model'!$D$2:$GE$2, 0))</f>
        <v>242.81488946849865</v>
      </c>
      <c r="J37" s="39">
        <f ca="1">INDEX('Monthly Model'!$D:$GE, MATCH('Yearly Model'!$D37, 'Monthly Model'!$D:$D, 0), MATCH('Yearly Model'!J$2,'Monthly Model'!$D$2:$GE$2, 0))</f>
        <v>287.08368824705445</v>
      </c>
      <c r="K37" s="39">
        <f ca="1">INDEX('Monthly Model'!$D:$GE, MATCH('Yearly Model'!$D37, 'Monthly Model'!$D:$D, 0), MATCH('Yearly Model'!K$2,'Monthly Model'!$D$2:$GE$2, 0))</f>
        <v>322.49872726989906</v>
      </c>
      <c r="L37" s="39">
        <f ca="1">INDEX('Monthly Model'!$D:$GE, MATCH('Yearly Model'!$D37, 'Monthly Model'!$D:$D, 0), MATCH('Yearly Model'!L$2,'Monthly Model'!$D$2:$GE$2, 0))</f>
        <v>350.83075848817481</v>
      </c>
      <c r="M37" s="39">
        <f ca="1">INDEX('Monthly Model'!$D:$GE, MATCH('Yearly Model'!$D37, 'Monthly Model'!$D:$D, 0), MATCH('Yearly Model'!M$2,'Monthly Model'!$D$2:$GE$2, 0))</f>
        <v>3993.9356736807626</v>
      </c>
      <c r="N37" s="39">
        <f ca="1">INDEX('Monthly Model'!$D:$GE, MATCH('Yearly Model'!$D37, 'Monthly Model'!$D:$D, 0), MATCH('Yearly Model'!N$2,'Monthly Model'!$D$2:$GE$2, 0))</f>
        <v>3287.9803156168655</v>
      </c>
      <c r="O37" s="39">
        <f ca="1">INDEX('Monthly Model'!$D:$GE, MATCH('Yearly Model'!$D37, 'Monthly Model'!$D:$D, 0), MATCH('Yearly Model'!O$2,'Monthly Model'!$D$2:$GE$2, 0))</f>
        <v>2723.2160291657478</v>
      </c>
      <c r="P37" s="39">
        <f ca="1">INDEX('Monthly Model'!$D:$GE, MATCH('Yearly Model'!$D37, 'Monthly Model'!$D:$D, 0), MATCH('Yearly Model'!P$2,'Monthly Model'!$D$2:$GE$2, 0))</f>
        <v>2271.4046000048538</v>
      </c>
      <c r="Q37" s="39">
        <f ca="1">INDEX('Monthly Model'!$D:$GE, MATCH('Yearly Model'!$D37, 'Monthly Model'!$D:$D, 0), MATCH('Yearly Model'!Q$2,'Monthly Model'!$D$2:$GE$2, 0))</f>
        <v>1909.9554566761374</v>
      </c>
      <c r="R37" s="39">
        <f ca="1">INDEX('Monthly Model'!$D:$GE, MATCH('Yearly Model'!$D37, 'Monthly Model'!$D:$D, 0), MATCH('Yearly Model'!R$2,'Monthly Model'!$D$2:$GE$2, 0))</f>
        <v>1620.7961420131651</v>
      </c>
      <c r="S37" s="39">
        <f ca="1">INDEX('Monthly Model'!$D:$GE, MATCH('Yearly Model'!$D37, 'Monthly Model'!$D:$D, 0), MATCH('Yearly Model'!S$2,'Monthly Model'!$D$2:$GE$2, 0))</f>
        <v>1389.4686902827873</v>
      </c>
      <c r="T37" s="39">
        <f ca="1">INDEX('Monthly Model'!$D:$GE, MATCH('Yearly Model'!$D37, 'Monthly Model'!$D:$D, 0), MATCH('Yearly Model'!T$2,'Monthly Model'!$D$2:$GE$2, 0))</f>
        <v>0</v>
      </c>
      <c r="U37" s="39">
        <f ca="1">INDEX('Monthly Model'!$D:$GE, MATCH('Yearly Model'!$D37, 'Monthly Model'!$D:$D, 0), MATCH('Yearly Model'!U$2,'Monthly Model'!$D$2:$GE$2, 0))</f>
        <v>0</v>
      </c>
      <c r="V37" s="39">
        <f ca="1">INDEX('Monthly Model'!$D:$GE, MATCH('Yearly Model'!$D37, 'Monthly Model'!$D:$D, 0), MATCH('Yearly Model'!V$2,'Monthly Model'!$D$2:$GE$2, 0))</f>
        <v>0</v>
      </c>
      <c r="W37" s="52"/>
    </row>
    <row r="38" spans="4:23" ht="14.65" thickBot="1" x14ac:dyDescent="0.5">
      <c r="D38" s="31" t="s">
        <v>89</v>
      </c>
      <c r="E38" s="27"/>
      <c r="F38" s="27"/>
      <c r="G38" s="27"/>
      <c r="H38" s="40">
        <f ca="1">INDEX('Monthly Model'!$D:$GE, MATCH('Yearly Model'!$D38, 'Monthly Model'!$D:$D, 0), MATCH('Yearly Model'!H$2,'Monthly Model'!$D$2:$GE$2, 0))</f>
        <v>3264.9389671059416</v>
      </c>
      <c r="I38" s="40">
        <f ca="1">INDEX('Monthly Model'!$D:$GE, MATCH('Yearly Model'!$D38, 'Monthly Model'!$D:$D, 0), MATCH('Yearly Model'!I$2,'Monthly Model'!$D$2:$GE$2, 0))</f>
        <v>3426.9828381759385</v>
      </c>
      <c r="J38" s="40">
        <f ca="1">INDEX('Monthly Model'!$D:$GE, MATCH('Yearly Model'!$D38, 'Monthly Model'!$D:$D, 0), MATCH('Yearly Model'!J$2,'Monthly Model'!$D$2:$GE$2, 0))</f>
        <v>3610.8840759984164</v>
      </c>
      <c r="K38" s="40">
        <f ca="1">INDEX('Monthly Model'!$D:$GE, MATCH('Yearly Model'!$D38, 'Monthly Model'!$D:$D, 0), MATCH('Yearly Model'!K$2,'Monthly Model'!$D$2:$GE$2, 0))</f>
        <v>3811.1138251563129</v>
      </c>
      <c r="L38" s="40">
        <f ca="1">INDEX('Monthly Model'!$D:$GE, MATCH('Yearly Model'!$D38, 'Monthly Model'!$D:$D, 0), MATCH('Yearly Model'!L$2,'Monthly Model'!$D$2:$GE$2, 0))</f>
        <v>4007.3408006024715</v>
      </c>
      <c r="M38" s="40">
        <f ca="1">INDEX('Monthly Model'!$D:$GE, MATCH('Yearly Model'!$D38, 'Monthly Model'!$D:$D, 0), MATCH('Yearly Model'!M$2,'Monthly Model'!$D$2:$GE$2, 0))</f>
        <v>4575.4407730832763</v>
      </c>
      <c r="N38" s="40">
        <f ca="1">INDEX('Monthly Model'!$D:$GE, MATCH('Yearly Model'!$D38, 'Monthly Model'!$D:$D, 0), MATCH('Yearly Model'!N$2,'Monthly Model'!$D$2:$GE$2, 0))</f>
        <v>4034.2635749102201</v>
      </c>
      <c r="O38" s="40">
        <f ca="1">INDEX('Monthly Model'!$D:$GE, MATCH('Yearly Model'!$D38, 'Monthly Model'!$D:$D, 0), MATCH('Yearly Model'!O$2,'Monthly Model'!$D$2:$GE$2, 0))</f>
        <v>3624.0099743011119</v>
      </c>
      <c r="P38" s="40">
        <f ca="1">INDEX('Monthly Model'!$D:$GE, MATCH('Yearly Model'!$D38, 'Monthly Model'!$D:$D, 0), MATCH('Yearly Model'!P$2,'Monthly Model'!$D$2:$GE$2, 0))</f>
        <v>3317.1606392826989</v>
      </c>
      <c r="Q38" s="40">
        <f ca="1">INDEX('Monthly Model'!$D:$GE, MATCH('Yearly Model'!$D38, 'Monthly Model'!$D:$D, 0), MATCH('Yearly Model'!Q$2,'Monthly Model'!$D$2:$GE$2, 0))</f>
        <v>3092.0330160570402</v>
      </c>
      <c r="R38" s="40">
        <f ca="1">INDEX('Monthly Model'!$D:$GE, MATCH('Yearly Model'!$D38, 'Monthly Model'!$D:$D, 0), MATCH('Yearly Model'!R$2,'Monthly Model'!$D$2:$GE$2, 0))</f>
        <v>2930.1902843571283</v>
      </c>
      <c r="S38" s="40">
        <f ca="1">INDEX('Monthly Model'!$D:$GE, MATCH('Yearly Model'!$D38, 'Monthly Model'!$D:$D, 0), MATCH('Yearly Model'!S$2,'Monthly Model'!$D$2:$GE$2, 0))</f>
        <v>2817.5171542879557</v>
      </c>
      <c r="T38" s="40">
        <f ca="1">INDEX('Monthly Model'!$D:$GE, MATCH('Yearly Model'!$D38, 'Monthly Model'!$D:$D, 0), MATCH('Yearly Model'!T$2,'Monthly Model'!$D$2:$GE$2, 0))</f>
        <v>0</v>
      </c>
      <c r="U38" s="40">
        <f ca="1">INDEX('Monthly Model'!$D:$GE, MATCH('Yearly Model'!$D38, 'Monthly Model'!$D:$D, 0), MATCH('Yearly Model'!U$2,'Monthly Model'!$D$2:$GE$2, 0))</f>
        <v>0</v>
      </c>
      <c r="V38" s="40">
        <f ca="1">INDEX('Monthly Model'!$D:$GE, MATCH('Yearly Model'!$D38, 'Monthly Model'!$D:$D, 0), MATCH('Yearly Model'!V$2,'Monthly Model'!$D$2:$GE$2, 0))</f>
        <v>0</v>
      </c>
      <c r="W38" s="53"/>
    </row>
    <row r="39" spans="4:23" ht="14.65" thickTop="1" x14ac:dyDescent="0.45"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48"/>
    </row>
    <row r="40" spans="4:23" x14ac:dyDescent="0.45">
      <c r="D40" s="1" t="s">
        <v>90</v>
      </c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48"/>
    </row>
    <row r="41" spans="4:23" x14ac:dyDescent="0.45">
      <c r="D41" s="10" t="s">
        <v>84</v>
      </c>
      <c r="H41" s="35">
        <f ca="1">INDEX('Monthly Model'!$D:$GE, MATCH('Yearly Model'!$D41, 'Monthly Model'!$D:$D, 0), MATCH('Yearly Model'!H$2,'Monthly Model'!$D$2:$GE$2, 0))</f>
        <v>125</v>
      </c>
      <c r="I41" s="35">
        <f ca="1">INDEX('Monthly Model'!$D:$GE, MATCH('Yearly Model'!$D41, 'Monthly Model'!$D:$D, 0), MATCH('Yearly Model'!I$2,'Monthly Model'!$D$2:$GE$2, 0))</f>
        <v>122.03894697217414</v>
      </c>
      <c r="J41" s="35">
        <f ca="1">INDEX('Monthly Model'!$D:$GE, MATCH('Yearly Model'!$D41, 'Monthly Model'!$D:$D, 0), MATCH('Yearly Model'!J$2,'Monthly Model'!$D$2:$GE$2, 0))</f>
        <v>119.14803662461708</v>
      </c>
      <c r="K41" s="35">
        <f ca="1">INDEX('Monthly Model'!$D:$GE, MATCH('Yearly Model'!$D41, 'Monthly Model'!$D:$D, 0), MATCH('Yearly Model'!K$2,'Monthly Model'!$D$2:$GE$2, 0))</f>
        <v>116.32560738776246</v>
      </c>
      <c r="L41" s="35">
        <f ca="1">INDEX('Monthly Model'!$D:$GE, MATCH('Yearly Model'!$D41, 'Monthly Model'!$D:$D, 0), MATCH('Yearly Model'!L$2,'Monthly Model'!$D$2:$GE$2, 0))</f>
        <v>113.57003705200874</v>
      </c>
      <c r="M41" s="35">
        <f ca="1">INDEX('Monthly Model'!$D:$GE, MATCH('Yearly Model'!$D41, 'Monthly Model'!$D:$D, 0), MATCH('Yearly Model'!M$2,'Monthly Model'!$D$2:$GE$2, 0))</f>
        <v>110.87974183534357</v>
      </c>
      <c r="N41" s="35">
        <f ca="1">INDEX('Monthly Model'!$D:$GE, MATCH('Yearly Model'!$D41, 'Monthly Model'!$D:$D, 0), MATCH('Yearly Model'!N$2,'Monthly Model'!$D$2:$GE$2, 0))</f>
        <v>108.25317547305482</v>
      </c>
      <c r="O41" s="35">
        <f ca="1">INDEX('Monthly Model'!$D:$GE, MATCH('Yearly Model'!$D41, 'Monthly Model'!$D:$D, 0), MATCH('Yearly Model'!O$2,'Monthly Model'!$D$2:$GE$2, 0))</f>
        <v>105.68882832900481</v>
      </c>
      <c r="P41" s="35">
        <f ca="1">INDEX('Monthly Model'!$D:$GE, MATCH('Yearly Model'!$D41, 'Monthly Model'!$D:$D, 0), MATCH('Yearly Model'!P$2,'Monthly Model'!$D$2:$GE$2, 0))</f>
        <v>103.1852265279571</v>
      </c>
      <c r="Q41" s="35">
        <f ca="1">INDEX('Monthly Model'!$D:$GE, MATCH('Yearly Model'!$D41, 'Monthly Model'!$D:$D, 0), MATCH('Yearly Model'!Q$2,'Monthly Model'!$D$2:$GE$2, 0))</f>
        <v>100.74093110845705</v>
      </c>
      <c r="R41" s="35">
        <f ca="1">INDEX('Monthly Model'!$D:$GE, MATCH('Yearly Model'!$D41, 'Monthly Model'!$D:$D, 0), MATCH('Yearly Model'!R$2,'Monthly Model'!$D$2:$GE$2, 0))</f>
        <v>98.354537195779542</v>
      </c>
      <c r="S41" s="35">
        <f ca="1">INDEX('Monthly Model'!$D:$GE, MATCH('Yearly Model'!$D41, 'Monthly Model'!$D:$D, 0), MATCH('Yearly Model'!S$2,'Monthly Model'!$D$2:$GE$2, 0))</f>
        <v>96.024673194467752</v>
      </c>
      <c r="T41" s="35">
        <f ca="1">INDEX('Monthly Model'!$D:$GE, MATCH('Yearly Model'!$D41, 'Monthly Model'!$D:$D, 0), MATCH('Yearly Model'!T$2,'Monthly Model'!$D$2:$GE$2, 0))</f>
        <v>0</v>
      </c>
      <c r="U41" s="35">
        <f ca="1">INDEX('Monthly Model'!$D:$GE, MATCH('Yearly Model'!$D41, 'Monthly Model'!$D:$D, 0), MATCH('Yearly Model'!U$2,'Monthly Model'!$D$2:$GE$2, 0))</f>
        <v>0</v>
      </c>
      <c r="V41" s="35">
        <f ca="1">INDEX('Monthly Model'!$D:$GE, MATCH('Yearly Model'!$D41, 'Monthly Model'!$D:$D, 0), MATCH('Yearly Model'!V$2,'Monthly Model'!$D$2:$GE$2, 0))</f>
        <v>0</v>
      </c>
      <c r="W41" s="48"/>
    </row>
    <row r="42" spans="4:23" x14ac:dyDescent="0.45">
      <c r="D42" s="20" t="s">
        <v>92</v>
      </c>
      <c r="E42" s="22"/>
      <c r="F42" s="22"/>
      <c r="G42" s="22"/>
      <c r="H42" s="36">
        <f>INDEX('Monthly Model'!$D:$GE, MATCH('Yearly Model'!$D42, 'Monthly Model'!$D:$D, 0), MATCH('Yearly Model'!H$2,'Monthly Model'!$D$2:$GE$2, 0))</f>
        <v>0</v>
      </c>
      <c r="I42" s="36">
        <f>INDEX('Monthly Model'!$D:$GE, MATCH('Yearly Model'!$D42, 'Monthly Model'!$D:$D, 0), MATCH('Yearly Model'!I$2,'Monthly Model'!$D$2:$GE$2, 0))</f>
        <v>0</v>
      </c>
      <c r="J42" s="36">
        <f>INDEX('Monthly Model'!$D:$GE, MATCH('Yearly Model'!$D42, 'Monthly Model'!$D:$D, 0), MATCH('Yearly Model'!J$2,'Monthly Model'!$D$2:$GE$2, 0))</f>
        <v>0</v>
      </c>
      <c r="K42" s="36">
        <f>INDEX('Monthly Model'!$D:$GE, MATCH('Yearly Model'!$D42, 'Monthly Model'!$D:$D, 0), MATCH('Yearly Model'!K$2,'Monthly Model'!$D$2:$GE$2, 0))</f>
        <v>0</v>
      </c>
      <c r="L42" s="36">
        <f>INDEX('Monthly Model'!$D:$GE, MATCH('Yearly Model'!$D42, 'Monthly Model'!$D:$D, 0), MATCH('Yearly Model'!L$2,'Monthly Model'!$D$2:$GE$2, 0))</f>
        <v>0</v>
      </c>
      <c r="M42" s="36">
        <f>INDEX('Monthly Model'!$D:$GE, MATCH('Yearly Model'!$D42, 'Monthly Model'!$D:$D, 0), MATCH('Yearly Model'!M$2,'Monthly Model'!$D$2:$GE$2, 0))</f>
        <v>0</v>
      </c>
      <c r="N42" s="36">
        <f>INDEX('Monthly Model'!$D:$GE, MATCH('Yearly Model'!$D42, 'Monthly Model'!$D:$D, 0), MATCH('Yearly Model'!N$2,'Monthly Model'!$D$2:$GE$2, 0))</f>
        <v>0</v>
      </c>
      <c r="O42" s="36">
        <f>INDEX('Monthly Model'!$D:$GE, MATCH('Yearly Model'!$D42, 'Monthly Model'!$D:$D, 0), MATCH('Yearly Model'!O$2,'Monthly Model'!$D$2:$GE$2, 0))</f>
        <v>0</v>
      </c>
      <c r="P42" s="36">
        <f>INDEX('Monthly Model'!$D:$GE, MATCH('Yearly Model'!$D42, 'Monthly Model'!$D:$D, 0), MATCH('Yearly Model'!P$2,'Monthly Model'!$D$2:$GE$2, 0))</f>
        <v>0</v>
      </c>
      <c r="Q42" s="36">
        <f>INDEX('Monthly Model'!$D:$GE, MATCH('Yearly Model'!$D42, 'Monthly Model'!$D:$D, 0), MATCH('Yearly Model'!Q$2,'Monthly Model'!$D$2:$GE$2, 0))</f>
        <v>0</v>
      </c>
      <c r="R42" s="36">
        <f>INDEX('Monthly Model'!$D:$GE, MATCH('Yearly Model'!$D42, 'Monthly Model'!$D:$D, 0), MATCH('Yearly Model'!R$2,'Monthly Model'!$D$2:$GE$2, 0))</f>
        <v>0</v>
      </c>
      <c r="S42" s="36">
        <f>INDEX('Monthly Model'!$D:$GE, MATCH('Yearly Model'!$D42, 'Monthly Model'!$D:$D, 0), MATCH('Yearly Model'!S$2,'Monthly Model'!$D$2:$GE$2, 0))</f>
        <v>0</v>
      </c>
      <c r="T42" s="36">
        <f>INDEX('Monthly Model'!$D:$GE, MATCH('Yearly Model'!$D42, 'Monthly Model'!$D:$D, 0), MATCH('Yearly Model'!T$2,'Monthly Model'!$D$2:$GE$2, 0))</f>
        <v>0</v>
      </c>
      <c r="U42" s="36">
        <f>INDEX('Monthly Model'!$D:$GE, MATCH('Yearly Model'!$D42, 'Monthly Model'!$D:$D, 0), MATCH('Yearly Model'!U$2,'Monthly Model'!$D$2:$GE$2, 0))</f>
        <v>0</v>
      </c>
      <c r="V42" s="36">
        <f>INDEX('Monthly Model'!$D:$GE, MATCH('Yearly Model'!$D42, 'Monthly Model'!$D:$D, 0), MATCH('Yearly Model'!V$2,'Monthly Model'!$D$2:$GE$2, 0))</f>
        <v>0</v>
      </c>
      <c r="W42" s="49"/>
    </row>
    <row r="43" spans="4:23" x14ac:dyDescent="0.45">
      <c r="D43" s="19" t="s">
        <v>93</v>
      </c>
      <c r="H43" s="35">
        <f ca="1">INDEX('Monthly Model'!$D:$GE, MATCH('Yearly Model'!$D43, 'Monthly Model'!$D:$D, 0), MATCH('Yearly Model'!H$2,'Monthly Model'!$D$2:$GE$2, 0))</f>
        <v>125</v>
      </c>
      <c r="I43" s="35">
        <f ca="1">INDEX('Monthly Model'!$D:$GE, MATCH('Yearly Model'!$D43, 'Monthly Model'!$D:$D, 0), MATCH('Yearly Model'!I$2,'Monthly Model'!$D$2:$GE$2, 0))</f>
        <v>122.03894697217414</v>
      </c>
      <c r="J43" s="35">
        <f ca="1">INDEX('Monthly Model'!$D:$GE, MATCH('Yearly Model'!$D43, 'Monthly Model'!$D:$D, 0), MATCH('Yearly Model'!J$2,'Monthly Model'!$D$2:$GE$2, 0))</f>
        <v>119.14803662461708</v>
      </c>
      <c r="K43" s="35">
        <f ca="1">INDEX('Monthly Model'!$D:$GE, MATCH('Yearly Model'!$D43, 'Monthly Model'!$D:$D, 0), MATCH('Yearly Model'!K$2,'Monthly Model'!$D$2:$GE$2, 0))</f>
        <v>116.32560738776246</v>
      </c>
      <c r="L43" s="35">
        <f ca="1">INDEX('Monthly Model'!$D:$GE, MATCH('Yearly Model'!$D43, 'Monthly Model'!$D:$D, 0), MATCH('Yearly Model'!L$2,'Monthly Model'!$D$2:$GE$2, 0))</f>
        <v>113.57003705200874</v>
      </c>
      <c r="M43" s="35">
        <f ca="1">INDEX('Monthly Model'!$D:$GE, MATCH('Yearly Model'!$D43, 'Monthly Model'!$D:$D, 0), MATCH('Yearly Model'!M$2,'Monthly Model'!$D$2:$GE$2, 0))</f>
        <v>110.87974183534357</v>
      </c>
      <c r="N43" s="35">
        <f ca="1">INDEX('Monthly Model'!$D:$GE, MATCH('Yearly Model'!$D43, 'Monthly Model'!$D:$D, 0), MATCH('Yearly Model'!N$2,'Monthly Model'!$D$2:$GE$2, 0))</f>
        <v>108.25317547305482</v>
      </c>
      <c r="O43" s="35">
        <f ca="1">INDEX('Monthly Model'!$D:$GE, MATCH('Yearly Model'!$D43, 'Monthly Model'!$D:$D, 0), MATCH('Yearly Model'!O$2,'Monthly Model'!$D$2:$GE$2, 0))</f>
        <v>105.68882832900481</v>
      </c>
      <c r="P43" s="35">
        <f ca="1">INDEX('Monthly Model'!$D:$GE, MATCH('Yearly Model'!$D43, 'Monthly Model'!$D:$D, 0), MATCH('Yearly Model'!P$2,'Monthly Model'!$D$2:$GE$2, 0))</f>
        <v>103.1852265279571</v>
      </c>
      <c r="Q43" s="35">
        <f ca="1">INDEX('Monthly Model'!$D:$GE, MATCH('Yearly Model'!$D43, 'Monthly Model'!$D:$D, 0), MATCH('Yearly Model'!Q$2,'Monthly Model'!$D$2:$GE$2, 0))</f>
        <v>100.74093110845705</v>
      </c>
      <c r="R43" s="35">
        <f ca="1">INDEX('Monthly Model'!$D:$GE, MATCH('Yearly Model'!$D43, 'Monthly Model'!$D:$D, 0), MATCH('Yearly Model'!R$2,'Monthly Model'!$D$2:$GE$2, 0))</f>
        <v>98.354537195779542</v>
      </c>
      <c r="S43" s="35">
        <f ca="1">INDEX('Monthly Model'!$D:$GE, MATCH('Yearly Model'!$D43, 'Monthly Model'!$D:$D, 0), MATCH('Yearly Model'!S$2,'Monthly Model'!$D$2:$GE$2, 0))</f>
        <v>96.024673194467752</v>
      </c>
      <c r="T43" s="35">
        <f ca="1">INDEX('Monthly Model'!$D:$GE, MATCH('Yearly Model'!$D43, 'Monthly Model'!$D:$D, 0), MATCH('Yearly Model'!T$2,'Monthly Model'!$D$2:$GE$2, 0))</f>
        <v>0</v>
      </c>
      <c r="U43" s="35">
        <f ca="1">INDEX('Monthly Model'!$D:$GE, MATCH('Yearly Model'!$D43, 'Monthly Model'!$D:$D, 0), MATCH('Yearly Model'!U$2,'Monthly Model'!$D$2:$GE$2, 0))</f>
        <v>0</v>
      </c>
      <c r="V43" s="35">
        <f ca="1">INDEX('Monthly Model'!$D:$GE, MATCH('Yearly Model'!$D43, 'Monthly Model'!$D:$D, 0), MATCH('Yearly Model'!V$2,'Monthly Model'!$D$2:$GE$2, 0))</f>
        <v>0</v>
      </c>
      <c r="W43" s="48"/>
    </row>
    <row r="44" spans="4:23" x14ac:dyDescent="0.45">
      <c r="D44" s="20" t="s">
        <v>98</v>
      </c>
      <c r="E44" s="22"/>
      <c r="F44" s="22"/>
      <c r="G44" s="22"/>
      <c r="H44" s="36">
        <f ca="1">INDEX('Monthly Model'!$D:$GE, MATCH('Yearly Model'!$D44, 'Monthly Model'!$D:$D, 0), MATCH('Yearly Model'!H$2,'Monthly Model'!$D$2:$GE$2, 0))</f>
        <v>1000</v>
      </c>
      <c r="I44" s="36">
        <f ca="1">INDEX('Monthly Model'!$D:$GE, MATCH('Yearly Model'!$D44, 'Monthly Model'!$D:$D, 0), MATCH('Yearly Model'!I$2,'Monthly Model'!$D$2:$GE$2, 0))</f>
        <v>364.81420060554268</v>
      </c>
      <c r="J44" s="36">
        <f ca="1">INDEX('Monthly Model'!$D:$GE, MATCH('Yearly Model'!$D44, 'Monthly Model'!$D:$D, 0), MATCH('Yearly Model'!J$2,'Monthly Model'!$D$2:$GE$2, 0))</f>
        <v>125.01184437304896</v>
      </c>
      <c r="K44" s="36">
        <f ca="1">INDEX('Monthly Model'!$D:$GE, MATCH('Yearly Model'!$D44, 'Monthly Model'!$D:$D, 0), MATCH('Yearly Model'!K$2,'Monthly Model'!$D$2:$GE$2, 0))</f>
        <v>40.661711592231363</v>
      </c>
      <c r="L44" s="36">
        <f ca="1">INDEX('Monthly Model'!$D:$GE, MATCH('Yearly Model'!$D44, 'Monthly Model'!$D:$D, 0), MATCH('Yearly Model'!L$2,'Monthly Model'!$D$2:$GE$2, 0))</f>
        <v>10.718421231857265</v>
      </c>
      <c r="M44" s="36">
        <f ca="1">INDEX('Monthly Model'!$D:$GE, MATCH('Yearly Model'!$D44, 'Monthly Model'!$D:$D, 0), MATCH('Yearly Model'!M$2,'Monthly Model'!$D$2:$GE$2, 0))</f>
        <v>0</v>
      </c>
      <c r="N44" s="36">
        <f ca="1">INDEX('Monthly Model'!$D:$GE, MATCH('Yearly Model'!$D44, 'Monthly Model'!$D:$D, 0), MATCH('Yearly Model'!N$2,'Monthly Model'!$D$2:$GE$2, 0))</f>
        <v>0</v>
      </c>
      <c r="O44" s="36">
        <f ca="1">INDEX('Monthly Model'!$D:$GE, MATCH('Yearly Model'!$D44, 'Monthly Model'!$D:$D, 0), MATCH('Yearly Model'!O$2,'Monthly Model'!$D$2:$GE$2, 0))</f>
        <v>0</v>
      </c>
      <c r="P44" s="36">
        <f ca="1">INDEX('Monthly Model'!$D:$GE, MATCH('Yearly Model'!$D44, 'Monthly Model'!$D:$D, 0), MATCH('Yearly Model'!P$2,'Monthly Model'!$D$2:$GE$2, 0))</f>
        <v>0</v>
      </c>
      <c r="Q44" s="36">
        <f ca="1">INDEX('Monthly Model'!$D:$GE, MATCH('Yearly Model'!$D44, 'Monthly Model'!$D:$D, 0), MATCH('Yearly Model'!Q$2,'Monthly Model'!$D$2:$GE$2, 0))</f>
        <v>0</v>
      </c>
      <c r="R44" s="36">
        <f ca="1">INDEX('Monthly Model'!$D:$GE, MATCH('Yearly Model'!$D44, 'Monthly Model'!$D:$D, 0), MATCH('Yearly Model'!R$2,'Monthly Model'!$D$2:$GE$2, 0))</f>
        <v>0</v>
      </c>
      <c r="S44" s="36">
        <f ca="1">INDEX('Monthly Model'!$D:$GE, MATCH('Yearly Model'!$D44, 'Monthly Model'!$D:$D, 0), MATCH('Yearly Model'!S$2,'Monthly Model'!$D$2:$GE$2, 0))</f>
        <v>0</v>
      </c>
      <c r="T44" s="36">
        <f ca="1">INDEX('Monthly Model'!$D:$GE, MATCH('Yearly Model'!$D44, 'Monthly Model'!$D:$D, 0), MATCH('Yearly Model'!T$2,'Monthly Model'!$D$2:$GE$2, 0))</f>
        <v>0</v>
      </c>
      <c r="U44" s="36">
        <f ca="1">INDEX('Monthly Model'!$D:$GE, MATCH('Yearly Model'!$D44, 'Monthly Model'!$D:$D, 0), MATCH('Yearly Model'!U$2,'Monthly Model'!$D$2:$GE$2, 0))</f>
        <v>0</v>
      </c>
      <c r="V44" s="36">
        <f ca="1">INDEX('Monthly Model'!$D:$GE, MATCH('Yearly Model'!$D44, 'Monthly Model'!$D:$D, 0), MATCH('Yearly Model'!V$2,'Monthly Model'!$D$2:$GE$2, 0))</f>
        <v>0</v>
      </c>
      <c r="W44" s="49"/>
    </row>
    <row r="45" spans="4:23" x14ac:dyDescent="0.45">
      <c r="D45" s="32" t="s">
        <v>94</v>
      </c>
      <c r="E45" s="22"/>
      <c r="F45" s="22"/>
      <c r="G45" s="22"/>
      <c r="H45" s="36">
        <f ca="1">INDEX('Monthly Model'!$D:$GE, MATCH('Yearly Model'!$D45, 'Monthly Model'!$D:$D, 0), MATCH('Yearly Model'!H$2,'Monthly Model'!$D$2:$GE$2, 0))</f>
        <v>1000</v>
      </c>
      <c r="I45" s="36">
        <f ca="1">INDEX('Monthly Model'!$D:$GE, MATCH('Yearly Model'!$D45, 'Monthly Model'!$D:$D, 0), MATCH('Yearly Model'!I$2,'Monthly Model'!$D$2:$GE$2, 0))</f>
        <v>364.81420060554268</v>
      </c>
      <c r="J45" s="36">
        <f ca="1">INDEX('Monthly Model'!$D:$GE, MATCH('Yearly Model'!$D45, 'Monthly Model'!$D:$D, 0), MATCH('Yearly Model'!J$2,'Monthly Model'!$D$2:$GE$2, 0))</f>
        <v>125.01184437304896</v>
      </c>
      <c r="K45" s="36">
        <f ca="1">INDEX('Monthly Model'!$D:$GE, MATCH('Yearly Model'!$D45, 'Monthly Model'!$D:$D, 0), MATCH('Yearly Model'!K$2,'Monthly Model'!$D$2:$GE$2, 0))</f>
        <v>40.661711592231363</v>
      </c>
      <c r="L45" s="36">
        <f ca="1">INDEX('Monthly Model'!$D:$GE, MATCH('Yearly Model'!$D45, 'Monthly Model'!$D:$D, 0), MATCH('Yearly Model'!L$2,'Monthly Model'!$D$2:$GE$2, 0))</f>
        <v>10.718421231857265</v>
      </c>
      <c r="M45" s="36">
        <f ca="1">INDEX('Monthly Model'!$D:$GE, MATCH('Yearly Model'!$D45, 'Monthly Model'!$D:$D, 0), MATCH('Yearly Model'!M$2,'Monthly Model'!$D$2:$GE$2, 0))</f>
        <v>0</v>
      </c>
      <c r="N45" s="36">
        <f ca="1">INDEX('Monthly Model'!$D:$GE, MATCH('Yearly Model'!$D45, 'Monthly Model'!$D:$D, 0), MATCH('Yearly Model'!N$2,'Monthly Model'!$D$2:$GE$2, 0))</f>
        <v>0</v>
      </c>
      <c r="O45" s="36">
        <f ca="1">INDEX('Monthly Model'!$D:$GE, MATCH('Yearly Model'!$D45, 'Monthly Model'!$D:$D, 0), MATCH('Yearly Model'!O$2,'Monthly Model'!$D$2:$GE$2, 0))</f>
        <v>0</v>
      </c>
      <c r="P45" s="36">
        <f ca="1">INDEX('Monthly Model'!$D:$GE, MATCH('Yearly Model'!$D45, 'Monthly Model'!$D:$D, 0), MATCH('Yearly Model'!P$2,'Monthly Model'!$D$2:$GE$2, 0))</f>
        <v>0</v>
      </c>
      <c r="Q45" s="36">
        <f ca="1">INDEX('Monthly Model'!$D:$GE, MATCH('Yearly Model'!$D45, 'Monthly Model'!$D:$D, 0), MATCH('Yearly Model'!Q$2,'Monthly Model'!$D$2:$GE$2, 0))</f>
        <v>0</v>
      </c>
      <c r="R45" s="36">
        <f ca="1">INDEX('Monthly Model'!$D:$GE, MATCH('Yearly Model'!$D45, 'Monthly Model'!$D:$D, 0), MATCH('Yearly Model'!R$2,'Monthly Model'!$D$2:$GE$2, 0))</f>
        <v>0</v>
      </c>
      <c r="S45" s="36">
        <f ca="1">INDEX('Monthly Model'!$D:$GE, MATCH('Yearly Model'!$D45, 'Monthly Model'!$D:$D, 0), MATCH('Yearly Model'!S$2,'Monthly Model'!$D$2:$GE$2, 0))</f>
        <v>0</v>
      </c>
      <c r="T45" s="36">
        <f ca="1">INDEX('Monthly Model'!$D:$GE, MATCH('Yearly Model'!$D45, 'Monthly Model'!$D:$D, 0), MATCH('Yearly Model'!T$2,'Monthly Model'!$D$2:$GE$2, 0))</f>
        <v>0</v>
      </c>
      <c r="U45" s="36">
        <f ca="1">INDEX('Monthly Model'!$D:$GE, MATCH('Yearly Model'!$D45, 'Monthly Model'!$D:$D, 0), MATCH('Yearly Model'!U$2,'Monthly Model'!$D$2:$GE$2, 0))</f>
        <v>0</v>
      </c>
      <c r="V45" s="36">
        <f ca="1">INDEX('Monthly Model'!$D:$GE, MATCH('Yearly Model'!$D45, 'Monthly Model'!$D:$D, 0), MATCH('Yearly Model'!V$2,'Monthly Model'!$D$2:$GE$2, 0))</f>
        <v>0</v>
      </c>
      <c r="W45" s="49"/>
    </row>
    <row r="46" spans="4:23" ht="14.65" thickBot="1" x14ac:dyDescent="0.5">
      <c r="D46" s="31" t="s">
        <v>95</v>
      </c>
      <c r="E46" s="27"/>
      <c r="F46" s="27"/>
      <c r="G46" s="27"/>
      <c r="H46" s="40">
        <f ca="1">INDEX('Monthly Model'!$D:$GE, MATCH('Yearly Model'!$D46, 'Monthly Model'!$D:$D, 0), MATCH('Yearly Model'!H$2,'Monthly Model'!$D$2:$GE$2, 0))</f>
        <v>1125</v>
      </c>
      <c r="I46" s="40">
        <f ca="1">INDEX('Monthly Model'!$D:$GE, MATCH('Yearly Model'!$D46, 'Monthly Model'!$D:$D, 0), MATCH('Yearly Model'!I$2,'Monthly Model'!$D$2:$GE$2, 0))</f>
        <v>486.85314757771681</v>
      </c>
      <c r="J46" s="40">
        <f ca="1">INDEX('Monthly Model'!$D:$GE, MATCH('Yearly Model'!$D46, 'Monthly Model'!$D:$D, 0), MATCH('Yearly Model'!J$2,'Monthly Model'!$D$2:$GE$2, 0))</f>
        <v>244.15988099766605</v>
      </c>
      <c r="K46" s="40">
        <f ca="1">INDEX('Monthly Model'!$D:$GE, MATCH('Yearly Model'!$D46, 'Monthly Model'!$D:$D, 0), MATCH('Yearly Model'!K$2,'Monthly Model'!$D$2:$GE$2, 0))</f>
        <v>156.98731897999383</v>
      </c>
      <c r="L46" s="40">
        <f ca="1">INDEX('Monthly Model'!$D:$GE, MATCH('Yearly Model'!$D46, 'Monthly Model'!$D:$D, 0), MATCH('Yearly Model'!L$2,'Monthly Model'!$D$2:$GE$2, 0))</f>
        <v>124.28845828386601</v>
      </c>
      <c r="M46" s="40">
        <f ca="1">INDEX('Monthly Model'!$D:$GE, MATCH('Yearly Model'!$D46, 'Monthly Model'!$D:$D, 0), MATCH('Yearly Model'!M$2,'Monthly Model'!$D$2:$GE$2, 0))</f>
        <v>110.87974183534357</v>
      </c>
      <c r="N46" s="40">
        <f ca="1">INDEX('Monthly Model'!$D:$GE, MATCH('Yearly Model'!$D46, 'Monthly Model'!$D:$D, 0), MATCH('Yearly Model'!N$2,'Monthly Model'!$D$2:$GE$2, 0))</f>
        <v>108.25317547305482</v>
      </c>
      <c r="O46" s="40">
        <f ca="1">INDEX('Monthly Model'!$D:$GE, MATCH('Yearly Model'!$D46, 'Monthly Model'!$D:$D, 0), MATCH('Yearly Model'!O$2,'Monthly Model'!$D$2:$GE$2, 0))</f>
        <v>105.68882832900481</v>
      </c>
      <c r="P46" s="40">
        <f ca="1">INDEX('Monthly Model'!$D:$GE, MATCH('Yearly Model'!$D46, 'Monthly Model'!$D:$D, 0), MATCH('Yearly Model'!P$2,'Monthly Model'!$D$2:$GE$2, 0))</f>
        <v>103.1852265279571</v>
      </c>
      <c r="Q46" s="40">
        <f ca="1">INDEX('Monthly Model'!$D:$GE, MATCH('Yearly Model'!$D46, 'Monthly Model'!$D:$D, 0), MATCH('Yearly Model'!Q$2,'Monthly Model'!$D$2:$GE$2, 0))</f>
        <v>100.74093110845705</v>
      </c>
      <c r="R46" s="40">
        <f ca="1">INDEX('Monthly Model'!$D:$GE, MATCH('Yearly Model'!$D46, 'Monthly Model'!$D:$D, 0), MATCH('Yearly Model'!R$2,'Monthly Model'!$D$2:$GE$2, 0))</f>
        <v>98.354537195779542</v>
      </c>
      <c r="S46" s="40">
        <f ca="1">INDEX('Monthly Model'!$D:$GE, MATCH('Yearly Model'!$D46, 'Monthly Model'!$D:$D, 0), MATCH('Yearly Model'!S$2,'Monthly Model'!$D$2:$GE$2, 0))</f>
        <v>96.024673194467752</v>
      </c>
      <c r="T46" s="40">
        <f ca="1">INDEX('Monthly Model'!$D:$GE, MATCH('Yearly Model'!$D46, 'Monthly Model'!$D:$D, 0), MATCH('Yearly Model'!T$2,'Monthly Model'!$D$2:$GE$2, 0))</f>
        <v>0</v>
      </c>
      <c r="U46" s="40">
        <f ca="1">INDEX('Monthly Model'!$D:$GE, MATCH('Yearly Model'!$D46, 'Monthly Model'!$D:$D, 0), MATCH('Yearly Model'!U$2,'Monthly Model'!$D$2:$GE$2, 0))</f>
        <v>0</v>
      </c>
      <c r="V46" s="40">
        <f ca="1">INDEX('Monthly Model'!$D:$GE, MATCH('Yearly Model'!$D46, 'Monthly Model'!$D:$D, 0), MATCH('Yearly Model'!V$2,'Monthly Model'!$D$2:$GE$2, 0))</f>
        <v>0</v>
      </c>
      <c r="W46" s="53"/>
    </row>
    <row r="47" spans="4:23" ht="14.65" thickTop="1" x14ac:dyDescent="0.45"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48"/>
    </row>
    <row r="48" spans="4:23" x14ac:dyDescent="0.45">
      <c r="D48" s="1" t="s">
        <v>96</v>
      </c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48"/>
    </row>
    <row r="49" spans="1:23" x14ac:dyDescent="0.45">
      <c r="D49" s="10" t="s">
        <v>148</v>
      </c>
      <c r="H49" s="35">
        <f ca="1">INDEX('Monthly Model'!$D:$GE, MATCH('Yearly Model'!$D49, 'Monthly Model'!$D:$D, 0), MATCH('Yearly Model'!H$2,'Monthly Model'!$D$2:$GE$2, 0))</f>
        <v>2000</v>
      </c>
      <c r="I49" s="35">
        <f ca="1">INDEX('Monthly Model'!$D:$GE, MATCH('Yearly Model'!$D49, 'Monthly Model'!$D:$D, 0), MATCH('Yearly Model'!I$2,'Monthly Model'!$D$2:$GE$2, 0))</f>
        <v>2000</v>
      </c>
      <c r="J49" s="35">
        <f ca="1">INDEX('Monthly Model'!$D:$GE, MATCH('Yearly Model'!$D49, 'Monthly Model'!$D:$D, 0), MATCH('Yearly Model'!J$2,'Monthly Model'!$D$2:$GE$2, 0))</f>
        <v>2000</v>
      </c>
      <c r="K49" s="35">
        <f ca="1">INDEX('Monthly Model'!$D:$GE, MATCH('Yearly Model'!$D49, 'Monthly Model'!$D:$D, 0), MATCH('Yearly Model'!K$2,'Monthly Model'!$D$2:$GE$2, 0))</f>
        <v>2000</v>
      </c>
      <c r="L49" s="35">
        <f ca="1">INDEX('Monthly Model'!$D:$GE, MATCH('Yearly Model'!$D49, 'Monthly Model'!$D:$D, 0), MATCH('Yearly Model'!L$2,'Monthly Model'!$D$2:$GE$2, 0))</f>
        <v>2000</v>
      </c>
      <c r="M49" s="35">
        <f ca="1">INDEX('Monthly Model'!$D:$GE, MATCH('Yearly Model'!$D49, 'Monthly Model'!$D:$D, 0), MATCH('Yearly Model'!M$2,'Monthly Model'!$D$2:$GE$2, 0))</f>
        <v>2658.8840805867057</v>
      </c>
      <c r="N49" s="35">
        <f ca="1">INDEX('Monthly Model'!$D:$GE, MATCH('Yearly Model'!$D49, 'Monthly Model'!$D:$D, 0), MATCH('Yearly Model'!N$2,'Monthly Model'!$D$2:$GE$2, 0))</f>
        <v>2658.8840805867057</v>
      </c>
      <c r="O49" s="35">
        <f ca="1">INDEX('Monthly Model'!$D:$GE, MATCH('Yearly Model'!$D49, 'Monthly Model'!$D:$D, 0), MATCH('Yearly Model'!O$2,'Monthly Model'!$D$2:$GE$2, 0))</f>
        <v>2658.8840805867057</v>
      </c>
      <c r="P49" s="35">
        <f ca="1">INDEX('Monthly Model'!$D:$GE, MATCH('Yearly Model'!$D49, 'Monthly Model'!$D:$D, 0), MATCH('Yearly Model'!P$2,'Monthly Model'!$D$2:$GE$2, 0))</f>
        <v>2658.8840805867057</v>
      </c>
      <c r="Q49" s="35">
        <f ca="1">INDEX('Monthly Model'!$D:$GE, MATCH('Yearly Model'!$D49, 'Monthly Model'!$D:$D, 0), MATCH('Yearly Model'!Q$2,'Monthly Model'!$D$2:$GE$2, 0))</f>
        <v>2658.8840805867057</v>
      </c>
      <c r="R49" s="35">
        <f ca="1">INDEX('Monthly Model'!$D:$GE, MATCH('Yearly Model'!$D49, 'Monthly Model'!$D:$D, 0), MATCH('Yearly Model'!R$2,'Monthly Model'!$D$2:$GE$2, 0))</f>
        <v>2658.8840805867057</v>
      </c>
      <c r="S49" s="35">
        <f ca="1">INDEX('Monthly Model'!$D:$GE, MATCH('Yearly Model'!$D49, 'Monthly Model'!$D:$D, 0), MATCH('Yearly Model'!S$2,'Monthly Model'!$D$2:$GE$2, 0))</f>
        <v>2658.8840805867057</v>
      </c>
      <c r="T49" s="35">
        <f ca="1">INDEX('Monthly Model'!$D:$GE, MATCH('Yearly Model'!$D49, 'Monthly Model'!$D:$D, 0), MATCH('Yearly Model'!T$2,'Monthly Model'!$D$2:$GE$2, 0))</f>
        <v>0</v>
      </c>
      <c r="U49" s="35">
        <f ca="1">INDEX('Monthly Model'!$D:$GE, MATCH('Yearly Model'!$D49, 'Monthly Model'!$D:$D, 0), MATCH('Yearly Model'!U$2,'Monthly Model'!$D$2:$GE$2, 0))</f>
        <v>0</v>
      </c>
      <c r="V49" s="35">
        <f ca="1">INDEX('Monthly Model'!$D:$GE, MATCH('Yearly Model'!$D49, 'Monthly Model'!$D:$D, 0), MATCH('Yearly Model'!V$2,'Monthly Model'!$D$2:$GE$2, 0))</f>
        <v>0</v>
      </c>
      <c r="W49" s="48"/>
    </row>
    <row r="50" spans="1:23" x14ac:dyDescent="0.45">
      <c r="D50" s="10" t="s">
        <v>97</v>
      </c>
      <c r="H50" s="35">
        <f ca="1">INDEX('Monthly Model'!$D:$GE, MATCH('Yearly Model'!$D50, 'Monthly Model'!$D:$D, 0), MATCH('Yearly Model'!H$2,'Monthly Model'!$D$2:$GE$2, 0))</f>
        <v>-47.125256474267005</v>
      </c>
      <c r="I50" s="35">
        <f ca="1">INDEX('Monthly Model'!$D:$GE, MATCH('Yearly Model'!$D50, 'Monthly Model'!$D:$D, 0), MATCH('Yearly Model'!I$2,'Monthly Model'!$D$2:$GE$2, 0))</f>
        <v>-283.17284723647566</v>
      </c>
      <c r="J50" s="35">
        <f ca="1">INDEX('Monthly Model'!$D:$GE, MATCH('Yearly Model'!$D50, 'Monthly Model'!$D:$D, 0), MATCH('Yearly Model'!J$2,'Monthly Model'!$D$2:$GE$2, 0))</f>
        <v>-885.0483375843155</v>
      </c>
      <c r="K50" s="35">
        <f ca="1">INDEX('Monthly Model'!$D:$GE, MATCH('Yearly Model'!$D50, 'Monthly Model'!$D:$D, 0), MATCH('Yearly Model'!K$2,'Monthly Model'!$D$2:$GE$2, 0))</f>
        <v>-1595.7060765077331</v>
      </c>
      <c r="L50" s="35">
        <f ca="1">INDEX('Monthly Model'!$D:$GE, MATCH('Yearly Model'!$D50, 'Monthly Model'!$D:$D, 0), MATCH('Yearly Model'!L$2,'Monthly Model'!$D$2:$GE$2, 0))</f>
        <v>-2328.6345784315758</v>
      </c>
      <c r="M50" s="35">
        <f ca="1">INDEX('Monthly Model'!$D:$GE, MATCH('Yearly Model'!$D50, 'Monthly Model'!$D:$D, 0), MATCH('Yearly Model'!M$2,'Monthly Model'!$D$2:$GE$2, 0))</f>
        <v>-3064.9953332189825</v>
      </c>
      <c r="N50" s="35">
        <f ca="1">INDEX('Monthly Model'!$D:$GE, MATCH('Yearly Model'!$D50, 'Monthly Model'!$D:$D, 0), MATCH('Yearly Model'!N$2,'Monthly Model'!$D$2:$GE$2, 0))</f>
        <v>-3797.0765614757179</v>
      </c>
      <c r="O50" s="35">
        <f ca="1">INDEX('Monthly Model'!$D:$GE, MATCH('Yearly Model'!$D50, 'Monthly Model'!$D:$D, 0), MATCH('Yearly Model'!O$2,'Monthly Model'!$D$2:$GE$2, 0))</f>
        <v>-4500.8640924335887</v>
      </c>
      <c r="P50" s="35">
        <f ca="1">INDEX('Monthly Model'!$D:$GE, MATCH('Yearly Model'!$D50, 'Monthly Model'!$D:$D, 0), MATCH('Yearly Model'!P$2,'Monthly Model'!$D$2:$GE$2, 0))</f>
        <v>-5178.3202257069433</v>
      </c>
      <c r="Q50" s="35">
        <f ca="1">INDEX('Monthly Model'!$D:$GE, MATCH('Yearly Model'!$D50, 'Monthly Model'!$D:$D, 0), MATCH('Yearly Model'!Q$2,'Monthly Model'!$D$2:$GE$2, 0))</f>
        <v>-5832.5562075739881</v>
      </c>
      <c r="R50" s="35">
        <f ca="1">INDEX('Monthly Model'!$D:$GE, MATCH('Yearly Model'!$D50, 'Monthly Model'!$D:$D, 0), MATCH('Yearly Model'!R$2,'Monthly Model'!$D$2:$GE$2, 0))</f>
        <v>-6461.3395311327322</v>
      </c>
      <c r="S50" s="35">
        <f ca="1">INDEX('Monthly Model'!$D:$GE, MATCH('Yearly Model'!$D50, 'Monthly Model'!$D:$D, 0), MATCH('Yearly Model'!S$2,'Monthly Model'!$D$2:$GE$2, 0))</f>
        <v>-7066.273043956623</v>
      </c>
      <c r="T50" s="35">
        <f ca="1">INDEX('Monthly Model'!$D:$GE, MATCH('Yearly Model'!$D50, 'Monthly Model'!$D:$D, 0), MATCH('Yearly Model'!T$2,'Monthly Model'!$D$2:$GE$2, 0))</f>
        <v>0</v>
      </c>
      <c r="U50" s="35">
        <f ca="1">INDEX('Monthly Model'!$D:$GE, MATCH('Yearly Model'!$D50, 'Monthly Model'!$D:$D, 0), MATCH('Yearly Model'!U$2,'Monthly Model'!$D$2:$GE$2, 0))</f>
        <v>0</v>
      </c>
      <c r="V50" s="35">
        <f ca="1">INDEX('Monthly Model'!$D:$GE, MATCH('Yearly Model'!$D50, 'Monthly Model'!$D:$D, 0), MATCH('Yearly Model'!V$2,'Monthly Model'!$D$2:$GE$2, 0))</f>
        <v>0</v>
      </c>
      <c r="W50" s="48"/>
    </row>
    <row r="51" spans="1:23" x14ac:dyDescent="0.45">
      <c r="D51" s="10" t="s">
        <v>147</v>
      </c>
      <c r="H51" s="35">
        <f ca="1">INDEX('Monthly Model'!$D:$GE, MATCH('Yearly Model'!$D51, 'Monthly Model'!$D:$D, 0), MATCH('Yearly Model'!H$2,'Monthly Model'!$D$2:$GE$2, 0))</f>
        <v>187.06422358020893</v>
      </c>
      <c r="I51" s="35">
        <f ca="1">INDEX('Monthly Model'!$D:$GE, MATCH('Yearly Model'!$D51, 'Monthly Model'!$D:$D, 0), MATCH('Yearly Model'!I$2,'Monthly Model'!$D$2:$GE$2, 0))</f>
        <v>1223.302537834697</v>
      </c>
      <c r="J51" s="35">
        <f ca="1">INDEX('Monthly Model'!$D:$GE, MATCH('Yearly Model'!$D51, 'Monthly Model'!$D:$D, 0), MATCH('Yearly Model'!J$2,'Monthly Model'!$D$2:$GE$2, 0))</f>
        <v>2251.7725325850643</v>
      </c>
      <c r="K51" s="35">
        <f ca="1">INDEX('Monthly Model'!$D:$GE, MATCH('Yearly Model'!$D51, 'Monthly Model'!$D:$D, 0), MATCH('Yearly Model'!K$2,'Monthly Model'!$D$2:$GE$2, 0))</f>
        <v>3249.8325826840501</v>
      </c>
      <c r="L51" s="35">
        <f ca="1">INDEX('Monthly Model'!$D:$GE, MATCH('Yearly Model'!$D51, 'Monthly Model'!$D:$D, 0), MATCH('Yearly Model'!L$2,'Monthly Model'!$D$2:$GE$2, 0))</f>
        <v>4211.6869207501786</v>
      </c>
      <c r="M51" s="35">
        <f ca="1">INDEX('Monthly Model'!$D:$GE, MATCH('Yearly Model'!$D51, 'Monthly Model'!$D:$D, 0), MATCH('Yearly Model'!M$2,'Monthly Model'!$D$2:$GE$2, 0))</f>
        <v>4870.672283880207</v>
      </c>
      <c r="N51" s="35">
        <f ca="1">INDEX('Monthly Model'!$D:$GE, MATCH('Yearly Model'!$D51, 'Monthly Model'!$D:$D, 0), MATCH('Yearly Model'!N$2,'Monthly Model'!$D$2:$GE$2, 0))</f>
        <v>5064.2028803261765</v>
      </c>
      <c r="O51" s="35">
        <f ca="1">INDEX('Monthly Model'!$D:$GE, MATCH('Yearly Model'!$D51, 'Monthly Model'!$D:$D, 0), MATCH('Yearly Model'!O$2,'Monthly Model'!$D$2:$GE$2, 0))</f>
        <v>5360.301157818988</v>
      </c>
      <c r="P51" s="35">
        <f ca="1">INDEX('Monthly Model'!$D:$GE, MATCH('Yearly Model'!$D51, 'Monthly Model'!$D:$D, 0), MATCH('Yearly Model'!P$2,'Monthly Model'!$D$2:$GE$2, 0))</f>
        <v>5733.411557874977</v>
      </c>
      <c r="Q51" s="35">
        <f ca="1">INDEX('Monthly Model'!$D:$GE, MATCH('Yearly Model'!$D51, 'Monthly Model'!$D:$D, 0), MATCH('Yearly Model'!Q$2,'Monthly Model'!$D$2:$GE$2, 0))</f>
        <v>6164.9642119358632</v>
      </c>
      <c r="R51" s="35">
        <f ca="1">INDEX('Monthly Model'!$D:$GE, MATCH('Yearly Model'!$D51, 'Monthly Model'!$D:$D, 0), MATCH('Yearly Model'!R$2,'Monthly Model'!$D$2:$GE$2, 0))</f>
        <v>6634.2911977073727</v>
      </c>
      <c r="S51" s="35">
        <f ca="1">INDEX('Monthly Model'!$D:$GE, MATCH('Yearly Model'!$D51, 'Monthly Model'!$D:$D, 0), MATCH('Yearly Model'!S$2,'Monthly Model'!$D$2:$GE$2, 0))</f>
        <v>7128.8814444634017</v>
      </c>
      <c r="T51" s="35">
        <f ca="1">INDEX('Monthly Model'!$D:$GE, MATCH('Yearly Model'!$D51, 'Monthly Model'!$D:$D, 0), MATCH('Yearly Model'!T$2,'Monthly Model'!$D$2:$GE$2, 0))</f>
        <v>0</v>
      </c>
      <c r="U51" s="35">
        <f ca="1">INDEX('Monthly Model'!$D:$GE, MATCH('Yearly Model'!$D51, 'Monthly Model'!$D:$D, 0), MATCH('Yearly Model'!U$2,'Monthly Model'!$D$2:$GE$2, 0))</f>
        <v>0</v>
      </c>
      <c r="V51" s="35">
        <f ca="1">INDEX('Monthly Model'!$D:$GE, MATCH('Yearly Model'!$D51, 'Monthly Model'!$D:$D, 0), MATCH('Yearly Model'!V$2,'Monthly Model'!$D$2:$GE$2, 0))</f>
        <v>0</v>
      </c>
      <c r="W51" s="48"/>
    </row>
    <row r="52" spans="1:23" ht="14.65" thickBot="1" x14ac:dyDescent="0.5">
      <c r="D52" s="31" t="s">
        <v>99</v>
      </c>
      <c r="E52" s="27"/>
      <c r="F52" s="27"/>
      <c r="G52" s="27"/>
      <c r="H52" s="40">
        <f ca="1">INDEX('Monthly Model'!$D:$GE, MATCH('Yearly Model'!$D52, 'Monthly Model'!$D:$D, 0), MATCH('Yearly Model'!H$2,'Monthly Model'!$D$2:$GE$2, 0))</f>
        <v>2139.9389671059421</v>
      </c>
      <c r="I52" s="40">
        <f ca="1">INDEX('Monthly Model'!$D:$GE, MATCH('Yearly Model'!$D52, 'Monthly Model'!$D:$D, 0), MATCH('Yearly Model'!I$2,'Monthly Model'!$D$2:$GE$2, 0))</f>
        <v>2940.1296905982213</v>
      </c>
      <c r="J52" s="40">
        <f ca="1">INDEX('Monthly Model'!$D:$GE, MATCH('Yearly Model'!$D52, 'Monthly Model'!$D:$D, 0), MATCH('Yearly Model'!J$2,'Monthly Model'!$D$2:$GE$2, 0))</f>
        <v>3366.7241950007488</v>
      </c>
      <c r="K52" s="40">
        <f ca="1">INDEX('Monthly Model'!$D:$GE, MATCH('Yearly Model'!$D52, 'Monthly Model'!$D:$D, 0), MATCH('Yearly Model'!K$2,'Monthly Model'!$D$2:$GE$2, 0))</f>
        <v>3654.126506176317</v>
      </c>
      <c r="L52" s="40">
        <f ca="1">INDEX('Monthly Model'!$D:$GE, MATCH('Yearly Model'!$D52, 'Monthly Model'!$D:$D, 0), MATCH('Yearly Model'!L$2,'Monthly Model'!$D$2:$GE$2, 0))</f>
        <v>3883.0523423186028</v>
      </c>
      <c r="M52" s="40">
        <f ca="1">INDEX('Monthly Model'!$D:$GE, MATCH('Yearly Model'!$D52, 'Monthly Model'!$D:$D, 0), MATCH('Yearly Model'!M$2,'Monthly Model'!$D$2:$GE$2, 0))</f>
        <v>4464.5610312479303</v>
      </c>
      <c r="N52" s="40">
        <f ca="1">INDEX('Monthly Model'!$D:$GE, MATCH('Yearly Model'!$D52, 'Monthly Model'!$D:$D, 0), MATCH('Yearly Model'!N$2,'Monthly Model'!$D$2:$GE$2, 0))</f>
        <v>3926.0103994371643</v>
      </c>
      <c r="O52" s="40">
        <f ca="1">INDEX('Monthly Model'!$D:$GE, MATCH('Yearly Model'!$D52, 'Monthly Model'!$D:$D, 0), MATCH('Yearly Model'!O$2,'Monthly Model'!$D$2:$GE$2, 0))</f>
        <v>3518.3211459721051</v>
      </c>
      <c r="P52" s="40">
        <f ca="1">INDEX('Monthly Model'!$D:$GE, MATCH('Yearly Model'!$D52, 'Monthly Model'!$D:$D, 0), MATCH('Yearly Model'!P$2,'Monthly Model'!$D$2:$GE$2, 0))</f>
        <v>3213.9754127547394</v>
      </c>
      <c r="Q52" s="40">
        <f ca="1">INDEX('Monthly Model'!$D:$GE, MATCH('Yearly Model'!$D52, 'Monthly Model'!$D:$D, 0), MATCH('Yearly Model'!Q$2,'Monthly Model'!$D$2:$GE$2, 0))</f>
        <v>2991.2920849485809</v>
      </c>
      <c r="R52" s="40">
        <f ca="1">INDEX('Monthly Model'!$D:$GE, MATCH('Yearly Model'!$D52, 'Monthly Model'!$D:$D, 0), MATCH('Yearly Model'!R$2,'Monthly Model'!$D$2:$GE$2, 0))</f>
        <v>2831.8357471613463</v>
      </c>
      <c r="S52" s="40">
        <f ca="1">INDEX('Monthly Model'!$D:$GE, MATCH('Yearly Model'!$D52, 'Monthly Model'!$D:$D, 0), MATCH('Yearly Model'!S$2,'Monthly Model'!$D$2:$GE$2, 0))</f>
        <v>2721.4924810934845</v>
      </c>
      <c r="T52" s="40">
        <f ca="1">INDEX('Monthly Model'!$D:$GE, MATCH('Yearly Model'!$D52, 'Monthly Model'!$D:$D, 0), MATCH('Yearly Model'!T$2,'Monthly Model'!$D$2:$GE$2, 0))</f>
        <v>0</v>
      </c>
      <c r="U52" s="40">
        <f ca="1">INDEX('Monthly Model'!$D:$GE, MATCH('Yearly Model'!$D52, 'Monthly Model'!$D:$D, 0), MATCH('Yearly Model'!U$2,'Monthly Model'!$D$2:$GE$2, 0))</f>
        <v>0</v>
      </c>
      <c r="V52" s="40">
        <f ca="1">INDEX('Monthly Model'!$D:$GE, MATCH('Yearly Model'!$D52, 'Monthly Model'!$D:$D, 0), MATCH('Yearly Model'!V$2,'Monthly Model'!$D$2:$GE$2, 0))</f>
        <v>0</v>
      </c>
      <c r="W52" s="53"/>
    </row>
    <row r="53" spans="1:23" ht="14.65" thickTop="1" x14ac:dyDescent="0.45"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48"/>
    </row>
    <row r="54" spans="1:23" x14ac:dyDescent="0.45">
      <c r="D54" s="2" t="s">
        <v>100</v>
      </c>
      <c r="H54" s="35">
        <f t="shared" ref="H54:V54" ca="1" si="7">H52+H46-H38</f>
        <v>0</v>
      </c>
      <c r="I54" s="35">
        <f t="shared" ca="1" si="7"/>
        <v>0</v>
      </c>
      <c r="J54" s="35">
        <f t="shared" ca="1" si="7"/>
        <v>0</v>
      </c>
      <c r="K54" s="35">
        <f t="shared" ca="1" si="7"/>
        <v>0</v>
      </c>
      <c r="L54" s="35">
        <f t="shared" ca="1" si="7"/>
        <v>0</v>
      </c>
      <c r="M54" s="35">
        <f t="shared" ca="1" si="7"/>
        <v>0</v>
      </c>
      <c r="N54" s="35">
        <f t="shared" ca="1" si="7"/>
        <v>0</v>
      </c>
      <c r="O54" s="35">
        <f t="shared" ca="1" si="7"/>
        <v>0</v>
      </c>
      <c r="P54" s="35">
        <f t="shared" ca="1" si="7"/>
        <v>0</v>
      </c>
      <c r="Q54" s="35">
        <f t="shared" ca="1" si="7"/>
        <v>0</v>
      </c>
      <c r="R54" s="35">
        <f t="shared" ca="1" si="7"/>
        <v>0</v>
      </c>
      <c r="S54" s="35">
        <f t="shared" ca="1" si="7"/>
        <v>-3.637978807091713E-12</v>
      </c>
      <c r="T54" s="35">
        <f t="shared" ca="1" si="7"/>
        <v>0</v>
      </c>
      <c r="U54" s="35">
        <f t="shared" ca="1" si="7"/>
        <v>0</v>
      </c>
      <c r="V54" s="35">
        <f t="shared" ca="1" si="7"/>
        <v>0</v>
      </c>
      <c r="W54" s="48"/>
    </row>
    <row r="55" spans="1:23" x14ac:dyDescent="0.45">
      <c r="W55" s="47"/>
    </row>
    <row r="56" spans="1:23" x14ac:dyDescent="0.45">
      <c r="A56" s="2" t="s">
        <v>29</v>
      </c>
      <c r="C56" s="4" t="s">
        <v>65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45">
      <c r="W57" s="47"/>
    </row>
    <row r="58" spans="1:23" x14ac:dyDescent="0.45">
      <c r="D58" s="1" t="s">
        <v>66</v>
      </c>
      <c r="W58" s="47"/>
    </row>
    <row r="59" spans="1:23" x14ac:dyDescent="0.45">
      <c r="D59" s="10" t="s">
        <v>62</v>
      </c>
      <c r="H59" s="35">
        <f ca="1">SUM(OFFSET(INDEX('Monthly Model'!$D:$GE, MATCH('Yearly Model'!$D59, 'Monthly Model'!$D:$D, 0), MATCH('Yearly Model'!H$2,'Monthly Model'!$D$2:$GE$2, 0)), 0, 0, 1, 12))</f>
        <v>1041.5667952749804</v>
      </c>
      <c r="I59" s="35">
        <f ca="1">SUM(OFFSET(INDEX('Monthly Model'!$D:$GE, MATCH('Yearly Model'!$D59, 'Monthly Model'!$D:$D, 0), MATCH('Yearly Model'!I$2,'Monthly Model'!$D$2:$GE$2, 0)), 0, 0, 1, 12))</f>
        <v>1033.1231330668343</v>
      </c>
      <c r="J59" s="35">
        <f ca="1">SUM(OFFSET(INDEX('Monthly Model'!$D:$GE, MATCH('Yearly Model'!$D59, 'Monthly Model'!$D:$D, 0), MATCH('Yearly Model'!J$2,'Monthly Model'!$D$2:$GE$2, 0)), 0, 0, 1, 12))</f>
        <v>1000.6568151715237</v>
      </c>
      <c r="K59" s="35">
        <f ca="1">SUM(OFFSET(INDEX('Monthly Model'!$D:$GE, MATCH('Yearly Model'!$D59, 'Monthly Model'!$D:$D, 0), MATCH('Yearly Model'!K$2,'Monthly Model'!$D$2:$GE$2, 0)), 0, 0, 1, 12))</f>
        <v>964.72236457861663</v>
      </c>
      <c r="L59" s="35">
        <f ca="1">SUM(OFFSET(INDEX('Monthly Model'!$D:$GE, MATCH('Yearly Model'!$D59, 'Monthly Model'!$D:$D, 0), MATCH('Yearly Model'!L$2,'Monthly Model'!$D$2:$GE$2, 0)), 0, 0, 1, 12))</f>
        <v>724.31619353101746</v>
      </c>
      <c r="M59" s="35">
        <f ca="1">SUM(OFFSET(INDEX('Monthly Model'!$D:$GE, MATCH('Yearly Model'!$D59, 'Monthly Model'!$D:$D, 0), MATCH('Yearly Model'!M$2,'Monthly Model'!$D$2:$GE$2, 0)), 0, 0, 1, 12))</f>
        <v>186.07401276567921</v>
      </c>
      <c r="N59" s="35">
        <f ca="1">SUM(OFFSET(INDEX('Monthly Model'!$D:$GE, MATCH('Yearly Model'!$D59, 'Monthly Model'!$D:$D, 0), MATCH('Yearly Model'!N$2,'Monthly Model'!$D$2:$GE$2, 0)), 0, 0, 1, 12))</f>
        <v>288.36164137820191</v>
      </c>
      <c r="O59" s="35">
        <f ca="1">SUM(OFFSET(INDEX('Monthly Model'!$D:$GE, MATCH('Yearly Model'!$D59, 'Monthly Model'!$D:$D, 0), MATCH('Yearly Model'!O$2,'Monthly Model'!$D$2:$GE$2, 0)), 0, 0, 1, 12))</f>
        <v>367.35522301608296</v>
      </c>
      <c r="P59" s="35">
        <f ca="1">SUM(OFFSET(INDEX('Monthly Model'!$D:$GE, MATCH('Yearly Model'!$D59, 'Monthly Model'!$D:$D, 0), MATCH('Yearly Model'!P$2,'Monthly Model'!$D$2:$GE$2, 0)), 0, 0, 1, 12))</f>
        <v>424.94790643006411</v>
      </c>
      <c r="Q59" s="35">
        <f ca="1">SUM(OFFSET(INDEX('Monthly Model'!$D:$GE, MATCH('Yearly Model'!$D59, 'Monthly Model'!$D:$D, 0), MATCH('Yearly Model'!Q$2,'Monthly Model'!$D$2:$GE$2, 0)), 0, 0, 1, 12))</f>
        <v>468.82422458873179</v>
      </c>
      <c r="R59" s="35">
        <f ca="1">SUM(OFFSET(INDEX('Monthly Model'!$D:$GE, MATCH('Yearly Model'!$D59, 'Monthly Model'!$D:$D, 0), MATCH('Yearly Model'!R$2,'Monthly Model'!$D$2:$GE$2, 0)), 0, 0, 1, 12))</f>
        <v>492.65431427279793</v>
      </c>
      <c r="S59" s="35">
        <f ca="1">SUM(OFFSET(INDEX('Monthly Model'!$D:$GE, MATCH('Yearly Model'!$D59, 'Monthly Model'!$D:$D, 0), MATCH('Yearly Model'!S$2,'Monthly Model'!$D$2:$GE$2, 0)), 0, 0, 1, 12))</f>
        <v>120.57736741903118</v>
      </c>
      <c r="T59" s="35">
        <f ca="1">SUM(OFFSET(INDEX('Monthly Model'!$D:$GE, MATCH('Yearly Model'!$D59, 'Monthly Model'!$D:$D, 0), MATCH('Yearly Model'!T$2,'Monthly Model'!$D$2:$GE$2, 0)), 0, 0, 1, 12))</f>
        <v>0</v>
      </c>
      <c r="U59" s="35">
        <f ca="1">SUM(OFFSET(INDEX('Monthly Model'!$D:$GE, MATCH('Yearly Model'!$D59, 'Monthly Model'!$D:$D, 0), MATCH('Yearly Model'!U$2,'Monthly Model'!$D$2:$GE$2, 0)), 0, 0, 1, 12))</f>
        <v>0</v>
      </c>
      <c r="V59" s="35">
        <f ca="1">SUM(OFFSET(INDEX('Monthly Model'!$D:$GE, MATCH('Yearly Model'!$D59, 'Monthly Model'!$D:$D, 0), MATCH('Yearly Model'!V$2,'Monthly Model'!$D$2:$GE$2, 0)), 0, 0, 1, 12))</f>
        <v>0</v>
      </c>
      <c r="W59" s="48">
        <f t="shared" ref="W59:W62" ca="1" si="8">SUM(H59:V59)</f>
        <v>7113.1799914935609</v>
      </c>
    </row>
    <row r="60" spans="1:23" x14ac:dyDescent="0.45">
      <c r="D60" s="10" t="s">
        <v>60</v>
      </c>
      <c r="H60" s="35">
        <f ca="1">-SUM(OFFSET(INDEX('Monthly Model'!$D:$GE, MATCH('Yearly Model'!$D60, 'Monthly Model'!$D:$D, 0), MATCH('Yearly Model'!H$2,'Monthly Model'!$D$2:$GE$2, 0)), 0, 0, 1, 12))</f>
        <v>42.627653495617992</v>
      </c>
      <c r="I60" s="35">
        <f ca="1">-SUM(OFFSET(INDEX('Monthly Model'!$D:$GE, MATCH('Yearly Model'!$D60, 'Monthly Model'!$D:$D, 0), MATCH('Yearly Model'!I$2,'Monthly Model'!$D$2:$GE$2, 0)), 0, 0, 1, 12))</f>
        <v>54.900308400558892</v>
      </c>
      <c r="J60" s="35">
        <f ca="1">-SUM(OFFSET(INDEX('Monthly Model'!$D:$GE, MATCH('Yearly Model'!$D60, 'Monthly Model'!$D:$D, 0), MATCH('Yearly Model'!J$2,'Monthly Model'!$D$2:$GE$2, 0)), 0, 0, 1, 12))</f>
        <v>63.920246720447118</v>
      </c>
      <c r="K60" s="35">
        <f ca="1">-SUM(OFFSET(INDEX('Monthly Model'!$D:$GE, MATCH('Yearly Model'!$D60, 'Monthly Model'!$D:$D, 0), MATCH('Yearly Model'!K$2,'Monthly Model'!$D$2:$GE$2, 0)), 0, 0, 1, 12))</f>
        <v>71.1361973763577</v>
      </c>
      <c r="L60" s="35">
        <f ca="1">-SUM(OFFSET(INDEX('Monthly Model'!$D:$GE, MATCH('Yearly Model'!$D60, 'Monthly Model'!$D:$D, 0), MATCH('Yearly Model'!L$2,'Monthly Model'!$D$2:$GE$2, 0)), 0, 0, 1, 12))</f>
        <v>288.51668278870068</v>
      </c>
      <c r="M60" s="35">
        <f ca="1">-SUM(OFFSET(INDEX('Monthly Model'!$D:$GE, MATCH('Yearly Model'!$D60, 'Monthly Model'!$D:$D, 0), MATCH('Yearly Model'!M$2,'Monthly Model'!$D$2:$GE$2, 0)), 0, 0, 1, 12))</f>
        <v>819.20562134334671</v>
      </c>
      <c r="N60" s="35">
        <f ca="1">-SUM(OFFSET(INDEX('Monthly Model'!$D:$GE, MATCH('Yearly Model'!$D60, 'Monthly Model'!$D:$D, 0), MATCH('Yearly Model'!N$2,'Monthly Model'!$D$2:$GE$2, 0)), 0, 0, 1, 12))</f>
        <v>675.36449707467716</v>
      </c>
      <c r="O60" s="35">
        <f ca="1">-SUM(OFFSET(INDEX('Monthly Model'!$D:$GE, MATCH('Yearly Model'!$D60, 'Monthly Model'!$D:$D, 0), MATCH('Yearly Model'!O$2,'Monthly Model'!$D$2:$GE$2, 0)), 0, 0, 1, 12))</f>
        <v>560.29159765974191</v>
      </c>
      <c r="P60" s="35">
        <f ca="1">-SUM(OFFSET(INDEX('Monthly Model'!$D:$GE, MATCH('Yearly Model'!$D60, 'Monthly Model'!$D:$D, 0), MATCH('Yearly Model'!P$2,'Monthly Model'!$D$2:$GE$2, 0)), 0, 0, 1, 12))</f>
        <v>468.23327812779337</v>
      </c>
      <c r="Q60" s="35">
        <f ca="1">-SUM(OFFSET(INDEX('Monthly Model'!$D:$GE, MATCH('Yearly Model'!$D60, 'Monthly Model'!$D:$D, 0), MATCH('Yearly Model'!Q$2,'Monthly Model'!$D$2:$GE$2, 0)), 0, 0, 1, 12))</f>
        <v>394.58662250223449</v>
      </c>
      <c r="R60" s="35">
        <f ca="1">-SUM(OFFSET(INDEX('Monthly Model'!$D:$GE, MATCH('Yearly Model'!$D60, 'Monthly Model'!$D:$D, 0), MATCH('Yearly Model'!R$2,'Monthly Model'!$D$2:$GE$2, 0)), 0, 0, 1, 12))</f>
        <v>335.66929800178752</v>
      </c>
      <c r="S60" s="35">
        <f ca="1">-SUM(OFFSET(INDEX('Monthly Model'!$D:$GE, MATCH('Yearly Model'!$D60, 'Monthly Model'!$D:$D, 0), MATCH('Yearly Model'!S$2,'Monthly Model'!$D$2:$GE$2, 0)), 0, 0, 1, 12))</f>
        <v>76.805356669342231</v>
      </c>
      <c r="T60" s="35">
        <f ca="1">-SUM(OFFSET(INDEX('Monthly Model'!$D:$GE, MATCH('Yearly Model'!$D60, 'Monthly Model'!$D:$D, 0), MATCH('Yearly Model'!T$2,'Monthly Model'!$D$2:$GE$2, 0)), 0, 0, 1, 12))</f>
        <v>0</v>
      </c>
      <c r="U60" s="35">
        <f ca="1">-SUM(OFFSET(INDEX('Monthly Model'!$D:$GE, MATCH('Yearly Model'!$D60, 'Monthly Model'!$D:$D, 0), MATCH('Yearly Model'!U$2,'Monthly Model'!$D$2:$GE$2, 0)), 0, 0, 1, 12))</f>
        <v>0</v>
      </c>
      <c r="V60" s="35">
        <f ca="1">-SUM(OFFSET(INDEX('Monthly Model'!$D:$GE, MATCH('Yearly Model'!$D60, 'Monthly Model'!$D:$D, 0), MATCH('Yearly Model'!V$2,'Monthly Model'!$D$2:$GE$2, 0)), 0, 0, 1, 12))</f>
        <v>0</v>
      </c>
      <c r="W60" s="48">
        <f t="shared" ca="1" si="8"/>
        <v>3851.2573601606055</v>
      </c>
    </row>
    <row r="61" spans="1:23" x14ac:dyDescent="0.45">
      <c r="D61" s="20" t="s">
        <v>67</v>
      </c>
      <c r="E61" s="22"/>
      <c r="F61" s="22"/>
      <c r="G61" s="22"/>
      <c r="H61" s="36">
        <f ca="1">SUM(OFFSET(INDEX('Monthly Model'!$D:$GE, MATCH('Yearly Model'!$D61, 'Monthly Model'!$D:$D, 0), MATCH('Yearly Model'!H$2,'Monthly Model'!$D$2:$GE$2, 0)), 0, 0, 1, 12))</f>
        <v>-440.21879685509924</v>
      </c>
      <c r="I61" s="36">
        <f ca="1">SUM(OFFSET(INDEX('Monthly Model'!$D:$GE, MATCH('Yearly Model'!$D61, 'Monthly Model'!$D:$D, 0), MATCH('Yearly Model'!I$2,'Monthly Model'!$D$2:$GE$2, 0)), 0, 0, 1, 12))</f>
        <v>10.428089610669019</v>
      </c>
      <c r="J61" s="36">
        <f ca="1">SUM(OFFSET(INDEX('Monthly Model'!$D:$GE, MATCH('Yearly Model'!$D61, 'Monthly Model'!$D:$D, 0), MATCH('Yearly Model'!J$2,'Monthly Model'!$D$2:$GE$2, 0)), 0, 0, 1, 12))</f>
        <v>10.181064600140303</v>
      </c>
      <c r="K61" s="36">
        <f ca="1">SUM(OFFSET(INDEX('Monthly Model'!$D:$GE, MATCH('Yearly Model'!$D61, 'Monthly Model'!$D:$D, 0), MATCH('Yearly Model'!K$2,'Monthly Model'!$D$2:$GE$2, 0)), 0, 0, 1, 12))</f>
        <v>9.9398912228544987</v>
      </c>
      <c r="L61" s="36">
        <f ca="1">SUM(OFFSET(INDEX('Monthly Model'!$D:$GE, MATCH('Yearly Model'!$D61, 'Monthly Model'!$D:$D, 0), MATCH('Yearly Model'!L$2,'Monthly Model'!$D$2:$GE$2, 0)), 0, 0, 1, 12))</f>
        <v>9.7044308628407521</v>
      </c>
      <c r="M61" s="36">
        <f ca="1">SUM(OFFSET(INDEX('Monthly Model'!$D:$GE, MATCH('Yearly Model'!$D61, 'Monthly Model'!$D:$D, 0), MATCH('Yearly Model'!M$2,'Monthly Model'!$D$2:$GE$2, 0)), 0, 0, 1, 12))</f>
        <v>9.4745481877229167</v>
      </c>
      <c r="N61" s="36">
        <f ca="1">SUM(OFFSET(INDEX('Monthly Model'!$D:$GE, MATCH('Yearly Model'!$D61, 'Monthly Model'!$D:$D, 0), MATCH('Yearly Model'!N$2,'Monthly Model'!$D$2:$GE$2, 0)), 0, 0, 1, 12))</f>
        <v>9.2501110709346221</v>
      </c>
      <c r="O61" s="36">
        <f ca="1">SUM(OFFSET(INDEX('Monthly Model'!$D:$GE, MATCH('Yearly Model'!$D61, 'Monthly Model'!$D:$D, 0), MATCH('Yearly Model'!O$2,'Monthly Model'!$D$2:$GE$2, 0)), 0, 0, 1, 12))</f>
        <v>9.0309905157800472</v>
      </c>
      <c r="P61" s="36">
        <f ca="1">SUM(OFFSET(INDEX('Monthly Model'!$D:$GE, MATCH('Yearly Model'!$D61, 'Monthly Model'!$D:$D, 0), MATCH('Yearly Model'!P$2,'Monthly Model'!$D$2:$GE$2, 0)), 0, 0, 1, 12))</f>
        <v>8.8170605812919689</v>
      </c>
      <c r="Q61" s="36">
        <f ca="1">SUM(OFFSET(INDEX('Monthly Model'!$D:$GE, MATCH('Yearly Model'!$D61, 'Monthly Model'!$D:$D, 0), MATCH('Yearly Model'!Q$2,'Monthly Model'!$D$2:$GE$2, 0)), 0, 0, 1, 12))</f>
        <v>8.608198309845875</v>
      </c>
      <c r="R61" s="36">
        <f ca="1">SUM(OFFSET(INDEX('Monthly Model'!$D:$GE, MATCH('Yearly Model'!$D61, 'Monthly Model'!$D:$D, 0), MATCH('Yearly Model'!R$2,'Monthly Model'!$D$2:$GE$2, 0)), 0, 0, 1, 12))</f>
        <v>8.4042836564899517</v>
      </c>
      <c r="S61" s="36">
        <f ca="1">SUM(OFFSET(INDEX('Monthly Model'!$D:$GE, MATCH('Yearly Model'!$D61, 'Monthly Model'!$D:$D, 0), MATCH('Yearly Model'!S$2,'Monthly Model'!$D$2:$GE$2, 0)), 0, 0, 1, 12))</f>
        <v>2.0697778493006922</v>
      </c>
      <c r="T61" s="36">
        <f ca="1">SUM(OFFSET(INDEX('Monthly Model'!$D:$GE, MATCH('Yearly Model'!$D61, 'Monthly Model'!$D:$D, 0), MATCH('Yearly Model'!T$2,'Monthly Model'!$D$2:$GE$2, 0)), 0, 0, 1, 12))</f>
        <v>0</v>
      </c>
      <c r="U61" s="36">
        <f ca="1">SUM(OFFSET(INDEX('Monthly Model'!$D:$GE, MATCH('Yearly Model'!$D61, 'Monthly Model'!$D:$D, 0), MATCH('Yearly Model'!U$2,'Monthly Model'!$D$2:$GE$2, 0)), 0, 0, 1, 12))</f>
        <v>0</v>
      </c>
      <c r="V61" s="36">
        <f ca="1">SUM(OFFSET(INDEX('Monthly Model'!$D:$GE, MATCH('Yearly Model'!$D61, 'Monthly Model'!$D:$D, 0), MATCH('Yearly Model'!V$2,'Monthly Model'!$D$2:$GE$2, 0)), 0, 0, 1, 12))</f>
        <v>0</v>
      </c>
      <c r="W61" s="49">
        <f t="shared" ca="1" si="8"/>
        <v>-344.3103503872286</v>
      </c>
    </row>
    <row r="62" spans="1:23" x14ac:dyDescent="0.45">
      <c r="D62" s="29" t="s">
        <v>68</v>
      </c>
      <c r="H62" s="35">
        <f ca="1">SUM(H59:H61)</f>
        <v>643.97565191549916</v>
      </c>
      <c r="I62" s="35">
        <f t="shared" ref="I62:V62" ca="1" si="9">SUM(I59:I61)</f>
        <v>1098.4515310780623</v>
      </c>
      <c r="J62" s="35">
        <f t="shared" ca="1" si="9"/>
        <v>1074.7581264921109</v>
      </c>
      <c r="K62" s="35">
        <f t="shared" ca="1" si="9"/>
        <v>1045.7984531778288</v>
      </c>
      <c r="L62" s="35">
        <f t="shared" ca="1" si="9"/>
        <v>1022.5373071825588</v>
      </c>
      <c r="M62" s="35">
        <f t="shared" ca="1" si="9"/>
        <v>1014.7541822967488</v>
      </c>
      <c r="N62" s="35">
        <f t="shared" ca="1" si="9"/>
        <v>972.97624952381364</v>
      </c>
      <c r="O62" s="35">
        <f t="shared" ca="1" si="9"/>
        <v>936.67781119160486</v>
      </c>
      <c r="P62" s="35">
        <f t="shared" ca="1" si="9"/>
        <v>901.9982451391495</v>
      </c>
      <c r="Q62" s="35">
        <f t="shared" ca="1" si="9"/>
        <v>872.01904540081216</v>
      </c>
      <c r="R62" s="35">
        <f t="shared" ca="1" si="9"/>
        <v>836.72789593107541</v>
      </c>
      <c r="S62" s="35">
        <f t="shared" ca="1" si="9"/>
        <v>199.4525019376741</v>
      </c>
      <c r="T62" s="35">
        <f t="shared" ca="1" si="9"/>
        <v>0</v>
      </c>
      <c r="U62" s="35">
        <f t="shared" ca="1" si="9"/>
        <v>0</v>
      </c>
      <c r="V62" s="35">
        <f t="shared" ca="1" si="9"/>
        <v>0</v>
      </c>
      <c r="W62" s="48">
        <f t="shared" ca="1" si="8"/>
        <v>10620.127001266937</v>
      </c>
    </row>
    <row r="63" spans="1:23" x14ac:dyDescent="0.45"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48"/>
    </row>
    <row r="64" spans="1:23" x14ac:dyDescent="0.45">
      <c r="D64" s="1" t="s">
        <v>69</v>
      </c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48"/>
    </row>
    <row r="65" spans="4:23" x14ac:dyDescent="0.45">
      <c r="D65" s="10" t="s">
        <v>71</v>
      </c>
      <c r="H65" s="35">
        <f ca="1">SUM(OFFSET(INDEX('Monthly Model'!$D:$GE, MATCH('Yearly Model'!$D65, 'Monthly Model'!$D:$D, 0), MATCH('Yearly Model'!H$2,'Monthly Model'!$D$2:$GE$2, 0)), 0, 0, 1, 12))</f>
        <v>-130</v>
      </c>
      <c r="I65" s="35">
        <f ca="1">SUM(OFFSET(INDEX('Monthly Model'!$D:$GE, MATCH('Yearly Model'!$D65, 'Monthly Model'!$D:$D, 0), MATCH('Yearly Model'!I$2,'Monthly Model'!$D$2:$GE$2, 0)), 0, 0, 1, 12))</f>
        <v>0</v>
      </c>
      <c r="J65" s="35">
        <f ca="1">SUM(OFFSET(INDEX('Monthly Model'!$D:$GE, MATCH('Yearly Model'!$D65, 'Monthly Model'!$D:$D, 0), MATCH('Yearly Model'!J$2,'Monthly Model'!$D$2:$GE$2, 0)), 0, 0, 1, 12))</f>
        <v>0</v>
      </c>
      <c r="K65" s="35">
        <f ca="1">SUM(OFFSET(INDEX('Monthly Model'!$D:$GE, MATCH('Yearly Model'!$D65, 'Monthly Model'!$D:$D, 0), MATCH('Yearly Model'!K$2,'Monthly Model'!$D$2:$GE$2, 0)), 0, 0, 1, 12))</f>
        <v>0</v>
      </c>
      <c r="L65" s="35">
        <f ca="1">SUM(OFFSET(INDEX('Monthly Model'!$D:$GE, MATCH('Yearly Model'!$D65, 'Monthly Model'!$D:$D, 0), MATCH('Yearly Model'!L$2,'Monthly Model'!$D$2:$GE$2, 0)), 0, 0, 1, 12))</f>
        <v>0</v>
      </c>
      <c r="M65" s="35">
        <f ca="1">SUM(OFFSET(INDEX('Monthly Model'!$D:$GE, MATCH('Yearly Model'!$D65, 'Monthly Model'!$D:$D, 0), MATCH('Yearly Model'!M$2,'Monthly Model'!$D$2:$GE$2, 0)), 0, 0, 1, 12))</f>
        <v>0</v>
      </c>
      <c r="N65" s="35">
        <f ca="1">SUM(OFFSET(INDEX('Monthly Model'!$D:$GE, MATCH('Yearly Model'!$D65, 'Monthly Model'!$D:$D, 0), MATCH('Yearly Model'!N$2,'Monthly Model'!$D$2:$GE$2, 0)), 0, 0, 1, 12))</f>
        <v>0</v>
      </c>
      <c r="O65" s="35">
        <f ca="1">SUM(OFFSET(INDEX('Monthly Model'!$D:$GE, MATCH('Yearly Model'!$D65, 'Monthly Model'!$D:$D, 0), MATCH('Yearly Model'!O$2,'Monthly Model'!$D$2:$GE$2, 0)), 0, 0, 1, 12))</f>
        <v>0</v>
      </c>
      <c r="P65" s="35">
        <f ca="1">SUM(OFFSET(INDEX('Monthly Model'!$D:$GE, MATCH('Yearly Model'!$D65, 'Monthly Model'!$D:$D, 0), MATCH('Yearly Model'!P$2,'Monthly Model'!$D$2:$GE$2, 0)), 0, 0, 1, 12))</f>
        <v>0</v>
      </c>
      <c r="Q65" s="35">
        <f ca="1">SUM(OFFSET(INDEX('Monthly Model'!$D:$GE, MATCH('Yearly Model'!$D65, 'Monthly Model'!$D:$D, 0), MATCH('Yearly Model'!Q$2,'Monthly Model'!$D$2:$GE$2, 0)), 0, 0, 1, 12))</f>
        <v>0</v>
      </c>
      <c r="R65" s="35">
        <f ca="1">SUM(OFFSET(INDEX('Monthly Model'!$D:$GE, MATCH('Yearly Model'!$D65, 'Monthly Model'!$D:$D, 0), MATCH('Yearly Model'!R$2,'Monthly Model'!$D$2:$GE$2, 0)), 0, 0, 1, 12))</f>
        <v>0</v>
      </c>
      <c r="S65" s="35">
        <f ca="1">SUM(OFFSET(INDEX('Monthly Model'!$D:$GE, MATCH('Yearly Model'!$D65, 'Monthly Model'!$D:$D, 0), MATCH('Yearly Model'!S$2,'Monthly Model'!$D$2:$GE$2, 0)), 0, 0, 1, 12))</f>
        <v>0</v>
      </c>
      <c r="T65" s="35">
        <f ca="1">SUM(OFFSET(INDEX('Monthly Model'!$D:$GE, MATCH('Yearly Model'!$D65, 'Monthly Model'!$D:$D, 0), MATCH('Yearly Model'!T$2,'Monthly Model'!$D$2:$GE$2, 0)), 0, 0, 1, 12))</f>
        <v>0</v>
      </c>
      <c r="U65" s="35">
        <f ca="1">SUM(OFFSET(INDEX('Monthly Model'!$D:$GE, MATCH('Yearly Model'!$D65, 'Monthly Model'!$D:$D, 0), MATCH('Yearly Model'!U$2,'Monthly Model'!$D$2:$GE$2, 0)), 0, 0, 1, 12))</f>
        <v>0</v>
      </c>
      <c r="V65" s="35">
        <f ca="1">SUM(OFFSET(INDEX('Monthly Model'!$D:$GE, MATCH('Yearly Model'!$D65, 'Monthly Model'!$D:$D, 0), MATCH('Yearly Model'!V$2,'Monthly Model'!$D$2:$GE$2, 0)), 0, 0, 1, 12))</f>
        <v>0</v>
      </c>
      <c r="W65" s="48">
        <f t="shared" ref="W65:W66" ca="1" si="10">SUM(H65:V65)</f>
        <v>-130</v>
      </c>
    </row>
    <row r="66" spans="4:23" x14ac:dyDescent="0.45">
      <c r="D66" s="72" t="s">
        <v>72</v>
      </c>
      <c r="E66" s="60"/>
      <c r="F66" s="60"/>
      <c r="G66" s="60"/>
      <c r="H66" s="69">
        <f ca="1">SUM(OFFSET(INDEX('Monthly Model'!$D:$GE, MATCH('Yearly Model'!$D66, 'Monthly Model'!$D:$D, 0), MATCH('Yearly Model'!H$2,'Monthly Model'!$D$2:$GE$2, 0)), 0, 0, 1, 12))</f>
        <v>-60</v>
      </c>
      <c r="I66" s="69">
        <f ca="1">SUM(OFFSET(INDEX('Monthly Model'!$D:$GE, MATCH('Yearly Model'!$D66, 'Monthly Model'!$D:$D, 0), MATCH('Yearly Model'!I$2,'Monthly Model'!$D$2:$GE$2, 0)), 0, 0, 1, 12))</f>
        <v>-100</v>
      </c>
      <c r="J66" s="69">
        <f ca="1">SUM(OFFSET(INDEX('Monthly Model'!$D:$GE, MATCH('Yearly Model'!$D66, 'Monthly Model'!$D:$D, 0), MATCH('Yearly Model'!J$2,'Monthly Model'!$D$2:$GE$2, 0)), 0, 0, 1, 12))</f>
        <v>-100</v>
      </c>
      <c r="K66" s="69">
        <f ca="1">SUM(OFFSET(INDEX('Monthly Model'!$D:$GE, MATCH('Yearly Model'!$D66, 'Monthly Model'!$D:$D, 0), MATCH('Yearly Model'!K$2,'Monthly Model'!$D$2:$GE$2, 0)), 0, 0, 1, 12))</f>
        <v>-100</v>
      </c>
      <c r="L66" s="69">
        <f ca="1">SUM(OFFSET(INDEX('Monthly Model'!$D:$GE, MATCH('Yearly Model'!$D66, 'Monthly Model'!$D:$D, 0), MATCH('Yearly Model'!L$2,'Monthly Model'!$D$2:$GE$2, 0)), 0, 0, 1, 12))</f>
        <v>-4000</v>
      </c>
      <c r="M66" s="69">
        <f ca="1">SUM(OFFSET(INDEX('Monthly Model'!$D:$GE, MATCH('Yearly Model'!$D66, 'Monthly Model'!$D:$D, 0), MATCH('Yearly Model'!M$2,'Monthly Model'!$D$2:$GE$2, 0)), 0, 0, 1, 12))</f>
        <v>-100</v>
      </c>
      <c r="N66" s="69">
        <f ca="1">SUM(OFFSET(INDEX('Monthly Model'!$D:$GE, MATCH('Yearly Model'!$D66, 'Monthly Model'!$D:$D, 0), MATCH('Yearly Model'!N$2,'Monthly Model'!$D$2:$GE$2, 0)), 0, 0, 1, 12))</f>
        <v>-100</v>
      </c>
      <c r="O66" s="69">
        <f ca="1">SUM(OFFSET(INDEX('Monthly Model'!$D:$GE, MATCH('Yearly Model'!$D66, 'Monthly Model'!$D:$D, 0), MATCH('Yearly Model'!O$2,'Monthly Model'!$D$2:$GE$2, 0)), 0, 0, 1, 12))</f>
        <v>-100</v>
      </c>
      <c r="P66" s="69">
        <f ca="1">SUM(OFFSET(INDEX('Monthly Model'!$D:$GE, MATCH('Yearly Model'!$D66, 'Monthly Model'!$D:$D, 0), MATCH('Yearly Model'!P$2,'Monthly Model'!$D$2:$GE$2, 0)), 0, 0, 1, 12))</f>
        <v>-100</v>
      </c>
      <c r="Q66" s="69">
        <f ca="1">SUM(OFFSET(INDEX('Monthly Model'!$D:$GE, MATCH('Yearly Model'!$D66, 'Monthly Model'!$D:$D, 0), MATCH('Yearly Model'!Q$2,'Monthly Model'!$D$2:$GE$2, 0)), 0, 0, 1, 12))</f>
        <v>-100</v>
      </c>
      <c r="R66" s="69">
        <f ca="1">SUM(OFFSET(INDEX('Monthly Model'!$D:$GE, MATCH('Yearly Model'!$D66, 'Monthly Model'!$D:$D, 0), MATCH('Yearly Model'!R$2,'Monthly Model'!$D$2:$GE$2, 0)), 0, 0, 1, 12))</f>
        <v>-100</v>
      </c>
      <c r="S66" s="69">
        <f ca="1">SUM(OFFSET(INDEX('Monthly Model'!$D:$GE, MATCH('Yearly Model'!$D66, 'Monthly Model'!$D:$D, 0), MATCH('Yearly Model'!S$2,'Monthly Model'!$D$2:$GE$2, 0)), 0, 0, 1, 12))</f>
        <v>0</v>
      </c>
      <c r="T66" s="69">
        <f ca="1">SUM(OFFSET(INDEX('Monthly Model'!$D:$GE, MATCH('Yearly Model'!$D66, 'Monthly Model'!$D:$D, 0), MATCH('Yearly Model'!T$2,'Monthly Model'!$D$2:$GE$2, 0)), 0, 0, 1, 12))</f>
        <v>0</v>
      </c>
      <c r="U66" s="69">
        <f ca="1">SUM(OFFSET(INDEX('Monthly Model'!$D:$GE, MATCH('Yearly Model'!$D66, 'Monthly Model'!$D:$D, 0), MATCH('Yearly Model'!U$2,'Monthly Model'!$D$2:$GE$2, 0)), 0, 0, 1, 12))</f>
        <v>0</v>
      </c>
      <c r="V66" s="69">
        <f ca="1">SUM(OFFSET(INDEX('Monthly Model'!$D:$GE, MATCH('Yearly Model'!$D66, 'Monthly Model'!$D:$D, 0), MATCH('Yearly Model'!V$2,'Monthly Model'!$D$2:$GE$2, 0)), 0, 0, 1, 12))</f>
        <v>0</v>
      </c>
      <c r="W66" s="73">
        <f t="shared" ca="1" si="10"/>
        <v>-4960</v>
      </c>
    </row>
    <row r="67" spans="4:23" x14ac:dyDescent="0.45">
      <c r="D67" s="20" t="s">
        <v>103</v>
      </c>
      <c r="E67" s="22"/>
      <c r="F67" s="22"/>
      <c r="G67" s="22"/>
      <c r="H67" s="36">
        <f ca="1">SUM(OFFSET(INDEX('Monthly Model'!$D:$GE, MATCH('Yearly Model'!$D67, 'Monthly Model'!$D:$D, 0), MATCH('Yearly Model'!H$2,'Monthly Model'!$D$2:$GE$2, 0)), 0, 0, 1, 12))</f>
        <v>0</v>
      </c>
      <c r="I67" s="36">
        <f ca="1">SUM(OFFSET(INDEX('Monthly Model'!$D:$GE, MATCH('Yearly Model'!$D67, 'Monthly Model'!$D:$D, 0), MATCH('Yearly Model'!I$2,'Monthly Model'!$D$2:$GE$2, 0)), 0, 0, 1, 12))</f>
        <v>0</v>
      </c>
      <c r="J67" s="36">
        <f ca="1">SUM(OFFSET(INDEX('Monthly Model'!$D:$GE, MATCH('Yearly Model'!$D67, 'Monthly Model'!$D:$D, 0), MATCH('Yearly Model'!J$2,'Monthly Model'!$D$2:$GE$2, 0)), 0, 0, 1, 12))</f>
        <v>0</v>
      </c>
      <c r="K67" s="36">
        <f ca="1">SUM(OFFSET(INDEX('Monthly Model'!$D:$GE, MATCH('Yearly Model'!$D67, 'Monthly Model'!$D:$D, 0), MATCH('Yearly Model'!K$2,'Monthly Model'!$D$2:$GE$2, 0)), 0, 0, 1, 12))</f>
        <v>0</v>
      </c>
      <c r="L67" s="36">
        <f ca="1">SUM(OFFSET(INDEX('Monthly Model'!$D:$GE, MATCH('Yearly Model'!$D67, 'Monthly Model'!$D:$D, 0), MATCH('Yearly Model'!L$2,'Monthly Model'!$D$2:$GE$2, 0)), 0, 0, 1, 12))</f>
        <v>0</v>
      </c>
      <c r="M67" s="36">
        <f ca="1">SUM(OFFSET(INDEX('Monthly Model'!$D:$GE, MATCH('Yearly Model'!$D67, 'Monthly Model'!$D:$D, 0), MATCH('Yearly Model'!M$2,'Monthly Model'!$D$2:$GE$2, 0)), 0, 0, 1, 12))</f>
        <v>0</v>
      </c>
      <c r="N67" s="36">
        <f ca="1">SUM(OFFSET(INDEX('Monthly Model'!$D:$GE, MATCH('Yearly Model'!$D67, 'Monthly Model'!$D:$D, 0), MATCH('Yearly Model'!N$2,'Monthly Model'!$D$2:$GE$2, 0)), 0, 0, 1, 12))</f>
        <v>0</v>
      </c>
      <c r="O67" s="36">
        <f ca="1">SUM(OFFSET(INDEX('Monthly Model'!$D:$GE, MATCH('Yearly Model'!$D67, 'Monthly Model'!$D:$D, 0), MATCH('Yearly Model'!O$2,'Monthly Model'!$D$2:$GE$2, 0)), 0, 0, 1, 12))</f>
        <v>0</v>
      </c>
      <c r="P67" s="36">
        <f ca="1">SUM(OFFSET(INDEX('Monthly Model'!$D:$GE, MATCH('Yearly Model'!$D67, 'Monthly Model'!$D:$D, 0), MATCH('Yearly Model'!P$2,'Monthly Model'!$D$2:$GE$2, 0)), 0, 0, 1, 12))</f>
        <v>0</v>
      </c>
      <c r="Q67" s="36">
        <f ca="1">SUM(OFFSET(INDEX('Monthly Model'!$D:$GE, MATCH('Yearly Model'!$D67, 'Monthly Model'!$D:$D, 0), MATCH('Yearly Model'!Q$2,'Monthly Model'!$D$2:$GE$2, 0)), 0, 0, 1, 12))</f>
        <v>0</v>
      </c>
      <c r="R67" s="36">
        <f ca="1">SUM(OFFSET(INDEX('Monthly Model'!$D:$GE, MATCH('Yearly Model'!$D67, 'Monthly Model'!$D:$D, 0), MATCH('Yearly Model'!R$2,'Monthly Model'!$D$2:$GE$2, 0)), 0, 0, 1, 12))</f>
        <v>0</v>
      </c>
      <c r="S67" s="36">
        <f ca="1">SUM(OFFSET(INDEX('Monthly Model'!$D:$GE, MATCH('Yearly Model'!$D67, 'Monthly Model'!$D:$D, 0), MATCH('Yearly Model'!S$2,'Monthly Model'!$D$2:$GE$2, 0)), 0, 0, 1, 12))</f>
        <v>3206.6447231626648</v>
      </c>
      <c r="T67" s="36">
        <f ca="1">SUM(OFFSET(INDEX('Monthly Model'!$D:$GE, MATCH('Yearly Model'!$D67, 'Monthly Model'!$D:$D, 0), MATCH('Yearly Model'!T$2,'Monthly Model'!$D$2:$GE$2, 0)), 0, 0, 1, 12))</f>
        <v>0</v>
      </c>
      <c r="U67" s="36">
        <f ca="1">SUM(OFFSET(INDEX('Monthly Model'!$D:$GE, MATCH('Yearly Model'!$D67, 'Monthly Model'!$D:$D, 0), MATCH('Yearly Model'!U$2,'Monthly Model'!$D$2:$GE$2, 0)), 0, 0, 1, 12))</f>
        <v>0</v>
      </c>
      <c r="V67" s="36">
        <f ca="1">SUM(OFFSET(INDEX('Monthly Model'!$D:$GE, MATCH('Yearly Model'!$D67, 'Monthly Model'!$D:$D, 0), MATCH('Yearly Model'!V$2,'Monthly Model'!$D$2:$GE$2, 0)), 0, 0, 1, 12))</f>
        <v>0</v>
      </c>
      <c r="W67" s="49">
        <f t="shared" ref="W67" ca="1" si="11">SUM(H67:V67)</f>
        <v>3206.6447231626648</v>
      </c>
    </row>
    <row r="68" spans="4:23" x14ac:dyDescent="0.45">
      <c r="D68" s="29" t="s">
        <v>70</v>
      </c>
      <c r="H68" s="35">
        <f ca="1">SUM(H65:H67)</f>
        <v>-190</v>
      </c>
      <c r="I68" s="35">
        <f t="shared" ref="I68:W68" ca="1" si="12">SUM(I65:I67)</f>
        <v>-100</v>
      </c>
      <c r="J68" s="35">
        <f t="shared" ca="1" si="12"/>
        <v>-100</v>
      </c>
      <c r="K68" s="35">
        <f t="shared" ca="1" si="12"/>
        <v>-100</v>
      </c>
      <c r="L68" s="35">
        <f t="shared" ca="1" si="12"/>
        <v>-4000</v>
      </c>
      <c r="M68" s="35">
        <f t="shared" ca="1" si="12"/>
        <v>-100</v>
      </c>
      <c r="N68" s="35">
        <f t="shared" ca="1" si="12"/>
        <v>-100</v>
      </c>
      <c r="O68" s="35">
        <f t="shared" ca="1" si="12"/>
        <v>-100</v>
      </c>
      <c r="P68" s="35">
        <f t="shared" ca="1" si="12"/>
        <v>-100</v>
      </c>
      <c r="Q68" s="35">
        <f t="shared" ca="1" si="12"/>
        <v>-100</v>
      </c>
      <c r="R68" s="35">
        <f t="shared" ca="1" si="12"/>
        <v>-100</v>
      </c>
      <c r="S68" s="35">
        <f t="shared" ca="1" si="12"/>
        <v>3206.6447231626648</v>
      </c>
      <c r="T68" s="35">
        <f t="shared" ca="1" si="12"/>
        <v>0</v>
      </c>
      <c r="U68" s="35">
        <f t="shared" ca="1" si="12"/>
        <v>0</v>
      </c>
      <c r="V68" s="35">
        <f t="shared" ca="1" si="12"/>
        <v>0</v>
      </c>
      <c r="W68" s="48">
        <f t="shared" ca="1" si="12"/>
        <v>-1883.3552768373352</v>
      </c>
    </row>
    <row r="69" spans="4:23" x14ac:dyDescent="0.45"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48"/>
    </row>
    <row r="70" spans="4:23" x14ac:dyDescent="0.45">
      <c r="D70" s="1" t="s">
        <v>73</v>
      </c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48"/>
    </row>
    <row r="71" spans="4:23" x14ac:dyDescent="0.45">
      <c r="D71" s="10" t="s">
        <v>74</v>
      </c>
      <c r="H71" s="35">
        <f ca="1">SUM(OFFSET(INDEX('Monthly Model'!$D:$GE, MATCH('Yearly Model'!$D71, 'Monthly Model'!$D:$D, 0), MATCH('Yearly Model'!H$2,'Monthly Model'!$D$2:$GE$2, 0)), 0, 0, 1, 12))</f>
        <v>1000</v>
      </c>
      <c r="I71" s="35">
        <f ca="1">SUM(OFFSET(INDEX('Monthly Model'!$D:$GE, MATCH('Yearly Model'!$D71, 'Monthly Model'!$D:$D, 0), MATCH('Yearly Model'!I$2,'Monthly Model'!$D$2:$GE$2, 0)), 0, 0, 1, 12))</f>
        <v>0</v>
      </c>
      <c r="J71" s="35">
        <f ca="1">SUM(OFFSET(INDEX('Monthly Model'!$D:$GE, MATCH('Yearly Model'!$D71, 'Monthly Model'!$D:$D, 0), MATCH('Yearly Model'!J$2,'Monthly Model'!$D$2:$GE$2, 0)), 0, 0, 1, 12))</f>
        <v>0</v>
      </c>
      <c r="K71" s="35">
        <f ca="1">SUM(OFFSET(INDEX('Monthly Model'!$D:$GE, MATCH('Yearly Model'!$D71, 'Monthly Model'!$D:$D, 0), MATCH('Yearly Model'!K$2,'Monthly Model'!$D$2:$GE$2, 0)), 0, 0, 1, 12))</f>
        <v>0</v>
      </c>
      <c r="L71" s="35">
        <f ca="1">SUM(OFFSET(INDEX('Monthly Model'!$D:$GE, MATCH('Yearly Model'!$D71, 'Monthly Model'!$D:$D, 0), MATCH('Yearly Model'!L$2,'Monthly Model'!$D$2:$GE$2, 0)), 0, 0, 1, 12))</f>
        <v>0</v>
      </c>
      <c r="M71" s="35">
        <f ca="1">SUM(OFFSET(INDEX('Monthly Model'!$D:$GE, MATCH('Yearly Model'!$D71, 'Monthly Model'!$D:$D, 0), MATCH('Yearly Model'!M$2,'Monthly Model'!$D$2:$GE$2, 0)), 0, 0, 1, 12))</f>
        <v>0</v>
      </c>
      <c r="N71" s="35">
        <f ca="1">SUM(OFFSET(INDEX('Monthly Model'!$D:$GE, MATCH('Yearly Model'!$D71, 'Monthly Model'!$D:$D, 0), MATCH('Yearly Model'!N$2,'Monthly Model'!$D$2:$GE$2, 0)), 0, 0, 1, 12))</f>
        <v>0</v>
      </c>
      <c r="O71" s="35">
        <f ca="1">SUM(OFFSET(INDEX('Monthly Model'!$D:$GE, MATCH('Yearly Model'!$D71, 'Monthly Model'!$D:$D, 0), MATCH('Yearly Model'!O$2,'Monthly Model'!$D$2:$GE$2, 0)), 0, 0, 1, 12))</f>
        <v>0</v>
      </c>
      <c r="P71" s="35">
        <f ca="1">SUM(OFFSET(INDEX('Monthly Model'!$D:$GE, MATCH('Yearly Model'!$D71, 'Monthly Model'!$D:$D, 0), MATCH('Yearly Model'!P$2,'Monthly Model'!$D$2:$GE$2, 0)), 0, 0, 1, 12))</f>
        <v>0</v>
      </c>
      <c r="Q71" s="35">
        <f ca="1">SUM(OFFSET(INDEX('Monthly Model'!$D:$GE, MATCH('Yearly Model'!$D71, 'Monthly Model'!$D:$D, 0), MATCH('Yearly Model'!Q$2,'Monthly Model'!$D$2:$GE$2, 0)), 0, 0, 1, 12))</f>
        <v>0</v>
      </c>
      <c r="R71" s="35">
        <f ca="1">SUM(OFFSET(INDEX('Monthly Model'!$D:$GE, MATCH('Yearly Model'!$D71, 'Monthly Model'!$D:$D, 0), MATCH('Yearly Model'!R$2,'Monthly Model'!$D$2:$GE$2, 0)), 0, 0, 1, 12))</f>
        <v>0</v>
      </c>
      <c r="S71" s="35">
        <f ca="1">SUM(OFFSET(INDEX('Monthly Model'!$D:$GE, MATCH('Yearly Model'!$D71, 'Monthly Model'!$D:$D, 0), MATCH('Yearly Model'!S$2,'Monthly Model'!$D$2:$GE$2, 0)), 0, 0, 1, 12))</f>
        <v>0</v>
      </c>
      <c r="T71" s="35">
        <f ca="1">SUM(OFFSET(INDEX('Monthly Model'!$D:$GE, MATCH('Yearly Model'!$D71, 'Monthly Model'!$D:$D, 0), MATCH('Yearly Model'!T$2,'Monthly Model'!$D$2:$GE$2, 0)), 0, 0, 1, 12))</f>
        <v>0</v>
      </c>
      <c r="U71" s="35">
        <f ca="1">SUM(OFFSET(INDEX('Monthly Model'!$D:$GE, MATCH('Yearly Model'!$D71, 'Monthly Model'!$D:$D, 0), MATCH('Yearly Model'!U$2,'Monthly Model'!$D$2:$GE$2, 0)), 0, 0, 1, 12))</f>
        <v>0</v>
      </c>
      <c r="V71" s="35">
        <f ca="1">SUM(OFFSET(INDEX('Monthly Model'!$D:$GE, MATCH('Yearly Model'!$D71, 'Monthly Model'!$D:$D, 0), MATCH('Yearly Model'!V$2,'Monthly Model'!$D$2:$GE$2, 0)), 0, 0, 1, 12))</f>
        <v>0</v>
      </c>
      <c r="W71" s="48">
        <f t="shared" ref="W71:W75" ca="1" si="13">SUM(H71:V71)</f>
        <v>1000</v>
      </c>
    </row>
    <row r="72" spans="4:23" x14ac:dyDescent="0.45">
      <c r="D72" s="10" t="s">
        <v>75</v>
      </c>
      <c r="H72" s="35">
        <f ca="1">SUM(OFFSET(INDEX('Monthly Model'!$D:$GE, MATCH('Yearly Model'!$D72, 'Monthly Model'!$D:$D, 0), MATCH('Yearly Model'!H$2,'Monthly Model'!$D$2:$GE$2, 0)), 0, 0, 1, 12))</f>
        <v>-598.28600235947295</v>
      </c>
      <c r="I72" s="35">
        <f ca="1">SUM(OFFSET(INDEX('Monthly Model'!$D:$GE, MATCH('Yearly Model'!$D72, 'Monthly Model'!$D:$D, 0), MATCH('Yearly Model'!I$2,'Monthly Model'!$D$2:$GE$2, 0)), 0, 0, 1, 12))</f>
        <v>-263.73971198794197</v>
      </c>
      <c r="J72" s="35">
        <f ca="1">SUM(OFFSET(INDEX('Monthly Model'!$D:$GE, MATCH('Yearly Model'!$D72, 'Monthly Model'!$D:$D, 0), MATCH('Yearly Model'!J$2,'Monthly Model'!$D$2:$GE$2, 0)), 0, 0, 1, 12))</f>
        <v>-92.735211480675659</v>
      </c>
      <c r="K72" s="35">
        <f ca="1">SUM(OFFSET(INDEX('Monthly Model'!$D:$GE, MATCH('Yearly Model'!$D72, 'Monthly Model'!$D:$D, 0), MATCH('Yearly Model'!K$2,'Monthly Model'!$D$2:$GE$2, 0)), 0, 0, 1, 12))</f>
        <v>-32.870411129651899</v>
      </c>
      <c r="L72" s="35">
        <f ca="1">SUM(OFFSET(INDEX('Monthly Model'!$D:$GE, MATCH('Yearly Model'!$D72, 'Monthly Model'!$D:$D, 0), MATCH('Yearly Model'!L$2,'Monthly Model'!$D$2:$GE$2, 0)), 0, 0, 1, 12))</f>
        <v>-12.368663042257353</v>
      </c>
      <c r="M72" s="35">
        <f ca="1">SUM(OFFSET(INDEX('Monthly Model'!$D:$GE, MATCH('Yearly Model'!$D72, 'Monthly Model'!$D:$D, 0), MATCH('Yearly Model'!M$2,'Monthly Model'!$D$2:$GE$2, 0)), 0, 0, 1, 12))</f>
        <v>1.1102230246251565E-16</v>
      </c>
      <c r="N72" s="35">
        <f ca="1">SUM(OFFSET(INDEX('Monthly Model'!$D:$GE, MATCH('Yearly Model'!$D72, 'Monthly Model'!$D:$D, 0), MATCH('Yearly Model'!N$2,'Monthly Model'!$D$2:$GE$2, 0)), 0, 0, 1, 12))</f>
        <v>0</v>
      </c>
      <c r="O72" s="35">
        <f ca="1">SUM(OFFSET(INDEX('Monthly Model'!$D:$GE, MATCH('Yearly Model'!$D72, 'Monthly Model'!$D:$D, 0), MATCH('Yearly Model'!O$2,'Monthly Model'!$D$2:$GE$2, 0)), 0, 0, 1, 12))</f>
        <v>0</v>
      </c>
      <c r="P72" s="35">
        <f ca="1">SUM(OFFSET(INDEX('Monthly Model'!$D:$GE, MATCH('Yearly Model'!$D72, 'Monthly Model'!$D:$D, 0), MATCH('Yearly Model'!P$2,'Monthly Model'!$D$2:$GE$2, 0)), 0, 0, 1, 12))</f>
        <v>0</v>
      </c>
      <c r="Q72" s="35">
        <f ca="1">SUM(OFFSET(INDEX('Monthly Model'!$D:$GE, MATCH('Yearly Model'!$D72, 'Monthly Model'!$D:$D, 0), MATCH('Yearly Model'!Q$2,'Monthly Model'!$D$2:$GE$2, 0)), 0, 0, 1, 12))</f>
        <v>0</v>
      </c>
      <c r="R72" s="35">
        <f ca="1">SUM(OFFSET(INDEX('Monthly Model'!$D:$GE, MATCH('Yearly Model'!$D72, 'Monthly Model'!$D:$D, 0), MATCH('Yearly Model'!R$2,'Monthly Model'!$D$2:$GE$2, 0)), 0, 0, 1, 12))</f>
        <v>0</v>
      </c>
      <c r="S72" s="35">
        <f ca="1">SUM(OFFSET(INDEX('Monthly Model'!$D:$GE, MATCH('Yearly Model'!$D72, 'Monthly Model'!$D:$D, 0), MATCH('Yearly Model'!S$2,'Monthly Model'!$D$2:$GE$2, 0)), 0, 0, 1, 12))</f>
        <v>0</v>
      </c>
      <c r="T72" s="35">
        <f ca="1">SUM(OFFSET(INDEX('Monthly Model'!$D:$GE, MATCH('Yearly Model'!$D72, 'Monthly Model'!$D:$D, 0), MATCH('Yearly Model'!T$2,'Monthly Model'!$D$2:$GE$2, 0)), 0, 0, 1, 12))</f>
        <v>0</v>
      </c>
      <c r="U72" s="35">
        <f ca="1">SUM(OFFSET(INDEX('Monthly Model'!$D:$GE, MATCH('Yearly Model'!$D72, 'Monthly Model'!$D:$D, 0), MATCH('Yearly Model'!U$2,'Monthly Model'!$D$2:$GE$2, 0)), 0, 0, 1, 12))</f>
        <v>0</v>
      </c>
      <c r="V72" s="35">
        <f ca="1">SUM(OFFSET(INDEX('Monthly Model'!$D:$GE, MATCH('Yearly Model'!$D72, 'Monthly Model'!$D:$D, 0), MATCH('Yearly Model'!V$2,'Monthly Model'!$D$2:$GE$2, 0)), 0, 0, 1, 12))</f>
        <v>0</v>
      </c>
      <c r="W72" s="48">
        <f t="shared" ca="1" si="13"/>
        <v>-999.99999999999977</v>
      </c>
    </row>
    <row r="73" spans="4:23" x14ac:dyDescent="0.45">
      <c r="D73" s="10" t="s">
        <v>76</v>
      </c>
      <c r="H73" s="35">
        <f ca="1">SUM(OFFSET(INDEX('Monthly Model'!$D:$GE, MATCH('Yearly Model'!$D73, 'Monthly Model'!$D:$D, 0), MATCH('Yearly Model'!H$2,'Monthly Model'!$D$2:$GE$2, 0)), 0, 0, 1, 12))</f>
        <v>2000</v>
      </c>
      <c r="I73" s="35">
        <f ca="1">SUM(OFFSET(INDEX('Monthly Model'!$D:$GE, MATCH('Yearly Model'!$D73, 'Monthly Model'!$D:$D, 0), MATCH('Yearly Model'!I$2,'Monthly Model'!$D$2:$GE$2, 0)), 0, 0, 1, 12))</f>
        <v>0</v>
      </c>
      <c r="J73" s="35">
        <f ca="1">SUM(OFFSET(INDEX('Monthly Model'!$D:$GE, MATCH('Yearly Model'!$D73, 'Monthly Model'!$D:$D, 0), MATCH('Yearly Model'!J$2,'Monthly Model'!$D$2:$GE$2, 0)), 0, 0, 1, 12))</f>
        <v>0</v>
      </c>
      <c r="K73" s="35">
        <f ca="1">SUM(OFFSET(INDEX('Monthly Model'!$D:$GE, MATCH('Yearly Model'!$D73, 'Monthly Model'!$D:$D, 0), MATCH('Yearly Model'!K$2,'Monthly Model'!$D$2:$GE$2, 0)), 0, 0, 1, 12))</f>
        <v>0</v>
      </c>
      <c r="L73" s="35">
        <f ca="1">SUM(OFFSET(INDEX('Monthly Model'!$D:$GE, MATCH('Yearly Model'!$D73, 'Monthly Model'!$D:$D, 0), MATCH('Yearly Model'!L$2,'Monthly Model'!$D$2:$GE$2, 0)), 0, 0, 1, 12))</f>
        <v>658.88408058670575</v>
      </c>
      <c r="M73" s="35">
        <f ca="1">SUM(OFFSET(INDEX('Monthly Model'!$D:$GE, MATCH('Yearly Model'!$D73, 'Monthly Model'!$D:$D, 0), MATCH('Yearly Model'!M$2,'Monthly Model'!$D$2:$GE$2, 0)), 0, 0, 1, 12))</f>
        <v>0</v>
      </c>
      <c r="N73" s="35">
        <f ca="1">SUM(OFFSET(INDEX('Monthly Model'!$D:$GE, MATCH('Yearly Model'!$D73, 'Monthly Model'!$D:$D, 0), MATCH('Yearly Model'!N$2,'Monthly Model'!$D$2:$GE$2, 0)), 0, 0, 1, 12))</f>
        <v>0</v>
      </c>
      <c r="O73" s="35">
        <f ca="1">SUM(OFFSET(INDEX('Monthly Model'!$D:$GE, MATCH('Yearly Model'!$D73, 'Monthly Model'!$D:$D, 0), MATCH('Yearly Model'!O$2,'Monthly Model'!$D$2:$GE$2, 0)), 0, 0, 1, 12))</f>
        <v>0</v>
      </c>
      <c r="P73" s="35">
        <f ca="1">SUM(OFFSET(INDEX('Monthly Model'!$D:$GE, MATCH('Yearly Model'!$D73, 'Monthly Model'!$D:$D, 0), MATCH('Yearly Model'!P$2,'Monthly Model'!$D$2:$GE$2, 0)), 0, 0, 1, 12))</f>
        <v>0</v>
      </c>
      <c r="Q73" s="35">
        <f ca="1">SUM(OFFSET(INDEX('Monthly Model'!$D:$GE, MATCH('Yearly Model'!$D73, 'Monthly Model'!$D:$D, 0), MATCH('Yearly Model'!Q$2,'Monthly Model'!$D$2:$GE$2, 0)), 0, 0, 1, 12))</f>
        <v>0</v>
      </c>
      <c r="R73" s="35">
        <f ca="1">SUM(OFFSET(INDEX('Monthly Model'!$D:$GE, MATCH('Yearly Model'!$D73, 'Monthly Model'!$D:$D, 0), MATCH('Yearly Model'!R$2,'Monthly Model'!$D$2:$GE$2, 0)), 0, 0, 1, 12))</f>
        <v>0</v>
      </c>
      <c r="S73" s="35">
        <f ca="1">SUM(OFFSET(INDEX('Monthly Model'!$D:$GE, MATCH('Yearly Model'!$D73, 'Monthly Model'!$D:$D, 0), MATCH('Yearly Model'!S$2,'Monthly Model'!$D$2:$GE$2, 0)), 0, 0, 1, 12))</f>
        <v>0</v>
      </c>
      <c r="T73" s="35">
        <f ca="1">SUM(OFFSET(INDEX('Monthly Model'!$D:$GE, MATCH('Yearly Model'!$D73, 'Monthly Model'!$D:$D, 0), MATCH('Yearly Model'!T$2,'Monthly Model'!$D$2:$GE$2, 0)), 0, 0, 1, 12))</f>
        <v>0</v>
      </c>
      <c r="U73" s="35">
        <f ca="1">SUM(OFFSET(INDEX('Monthly Model'!$D:$GE, MATCH('Yearly Model'!$D73, 'Monthly Model'!$D:$D, 0), MATCH('Yearly Model'!U$2,'Monthly Model'!$D$2:$GE$2, 0)), 0, 0, 1, 12))</f>
        <v>0</v>
      </c>
      <c r="V73" s="35">
        <f ca="1">SUM(OFFSET(INDEX('Monthly Model'!$D:$GE, MATCH('Yearly Model'!$D73, 'Monthly Model'!$D:$D, 0), MATCH('Yearly Model'!V$2,'Monthly Model'!$D$2:$GE$2, 0)), 0, 0, 1, 12))</f>
        <v>0</v>
      </c>
      <c r="W73" s="48">
        <f t="shared" ca="1" si="13"/>
        <v>2658.8840805867057</v>
      </c>
    </row>
    <row r="74" spans="4:23" x14ac:dyDescent="0.45">
      <c r="D74" s="20" t="s">
        <v>77</v>
      </c>
      <c r="E74" s="22"/>
      <c r="F74" s="22"/>
      <c r="G74" s="22"/>
      <c r="H74" s="36">
        <f ca="1">SUM(OFFSET(INDEX('Monthly Model'!$D:$GE, MATCH('Yearly Model'!$D74, 'Monthly Model'!$D:$D, 0), MATCH('Yearly Model'!H$2,'Monthly Model'!$D$2:$GE$2, 0)), 0, 0, 1, 12))</f>
        <v>-243.65812518798319</v>
      </c>
      <c r="I74" s="36">
        <f ca="1">SUM(OFFSET(INDEX('Monthly Model'!$D:$GE, MATCH('Yearly Model'!$D74, 'Monthly Model'!$D:$D, 0), MATCH('Yearly Model'!I$2,'Monthly Model'!$D$2:$GE$2, 0)), 0, 0, 1, 12))</f>
        <v>-585.78340213994625</v>
      </c>
      <c r="J74" s="36">
        <f ca="1">SUM(OFFSET(INDEX('Monthly Model'!$D:$GE, MATCH('Yearly Model'!$D74, 'Monthly Model'!$D:$D, 0), MATCH('Yearly Model'!J$2,'Monthly Model'!$D$2:$GE$2, 0)), 0, 0, 1, 12))</f>
        <v>-705.49531661619449</v>
      </c>
      <c r="K74" s="36">
        <f ca="1">SUM(OFFSET(INDEX('Monthly Model'!$D:$GE, MATCH('Yearly Model'!$D74, 'Monthly Model'!$D:$D, 0), MATCH('Yearly Model'!K$2,'Monthly Model'!$D$2:$GE$2, 0)), 0, 0, 1, 12))</f>
        <v>-732.4558093941173</v>
      </c>
      <c r="L74" s="36">
        <f ca="1">SUM(OFFSET(INDEX('Monthly Model'!$D:$GE, MATCH('Yearly Model'!$D74, 'Monthly Model'!$D:$D, 0), MATCH('Yearly Model'!L$2,'Monthly Model'!$D$2:$GE$2, 0)), 0, 0, 1, 12))</f>
        <v>-732.60250404490853</v>
      </c>
      <c r="M74" s="36">
        <f ca="1">SUM(OFFSET(INDEX('Monthly Model'!$D:$GE, MATCH('Yearly Model'!$D74, 'Monthly Model'!$D:$D, 0), MATCH('Yearly Model'!M$2,'Monthly Model'!$D$2:$GE$2, 0)), 0, 0, 1, 12))</f>
        <v>-736.7161719360638</v>
      </c>
      <c r="N74" s="36">
        <f ca="1">SUM(OFFSET(INDEX('Monthly Model'!$D:$GE, MATCH('Yearly Model'!$D74, 'Monthly Model'!$D:$D, 0), MATCH('Yearly Model'!N$2,'Monthly Model'!$D$2:$GE$2, 0)), 0, 0, 1, 12))</f>
        <v>-706.07839056502985</v>
      </c>
      <c r="O74" s="36">
        <f ca="1">SUM(OFFSET(INDEX('Monthly Model'!$D:$GE, MATCH('Yearly Model'!$D74, 'Monthly Model'!$D:$D, 0), MATCH('Yearly Model'!O$2,'Monthly Model'!$D$2:$GE$2, 0)), 0, 0, 1, 12))</f>
        <v>-679.63612644050784</v>
      </c>
      <c r="P74" s="36">
        <f ca="1">SUM(OFFSET(INDEX('Monthly Model'!$D:$GE, MATCH('Yearly Model'!$D74, 'Monthly Model'!$D:$D, 0), MATCH('Yearly Model'!P$2,'Monthly Model'!$D$2:$GE$2, 0)), 0, 0, 1, 12))</f>
        <v>-654.37949160164919</v>
      </c>
      <c r="Q74" s="36">
        <f ca="1">SUM(OFFSET(INDEX('Monthly Model'!$D:$GE, MATCH('Yearly Model'!$D74, 'Monthly Model'!$D:$D, 0), MATCH('Yearly Model'!Q$2,'Monthly Model'!$D$2:$GE$2, 0)), 0, 0, 1, 12))</f>
        <v>-632.72296088393102</v>
      </c>
      <c r="R74" s="36">
        <f ca="1">SUM(OFFSET(INDEX('Monthly Model'!$D:$GE, MATCH('Yearly Model'!$D74, 'Monthly Model'!$D:$D, 0), MATCH('Yearly Model'!R$2,'Monthly Model'!$D$2:$GE$2, 0)), 0, 0, 1, 12))</f>
        <v>-606.85824385443311</v>
      </c>
      <c r="S74" s="36">
        <f ca="1">SUM(OFFSET(INDEX('Monthly Model'!$D:$GE, MATCH('Yearly Model'!$D74, 'Monthly Model'!$D:$D, 0), MATCH('Yearly Model'!S$2,'Monthly Model'!$D$2:$GE$2, 0)), 0, 0, 1, 12))</f>
        <v>-4378.5347621373639</v>
      </c>
      <c r="T74" s="36">
        <f ca="1">SUM(OFFSET(INDEX('Monthly Model'!$D:$GE, MATCH('Yearly Model'!$D74, 'Monthly Model'!$D:$D, 0), MATCH('Yearly Model'!T$2,'Monthly Model'!$D$2:$GE$2, 0)), 0, 0, 1, 12))</f>
        <v>0</v>
      </c>
      <c r="U74" s="36">
        <f ca="1">SUM(OFFSET(INDEX('Monthly Model'!$D:$GE, MATCH('Yearly Model'!$D74, 'Monthly Model'!$D:$D, 0), MATCH('Yearly Model'!U$2,'Monthly Model'!$D$2:$GE$2, 0)), 0, 0, 1, 12))</f>
        <v>0</v>
      </c>
      <c r="V74" s="36">
        <f ca="1">SUM(OFFSET(INDEX('Monthly Model'!$D:$GE, MATCH('Yearly Model'!$D74, 'Monthly Model'!$D:$D, 0), MATCH('Yearly Model'!V$2,'Monthly Model'!$D$2:$GE$2, 0)), 0, 0, 1, 12))</f>
        <v>0</v>
      </c>
      <c r="W74" s="49">
        <f t="shared" ca="1" si="13"/>
        <v>-11394.921304802128</v>
      </c>
    </row>
    <row r="75" spans="4:23" x14ac:dyDescent="0.45">
      <c r="D75" s="29" t="s">
        <v>78</v>
      </c>
      <c r="H75" s="35">
        <f ca="1">SUM(OFFSET(INDEX('Monthly Model'!$D:$GE, MATCH('Yearly Model'!$D75, 'Monthly Model'!$D:$D, 0), MATCH('Yearly Model'!H$2,'Monthly Model'!$D$2:$GE$2, 0)), 0, 0, 1, 12))</f>
        <v>2158.055872452544</v>
      </c>
      <c r="I75" s="35">
        <f ca="1">SUM(OFFSET(INDEX('Monthly Model'!$D:$GE, MATCH('Yearly Model'!$D75, 'Monthly Model'!$D:$D, 0), MATCH('Yearly Model'!I$2,'Monthly Model'!$D$2:$GE$2, 0)), 0, 0, 1, 12))</f>
        <v>-849.52311412788822</v>
      </c>
      <c r="J75" s="35">
        <f ca="1">SUM(OFFSET(INDEX('Monthly Model'!$D:$GE, MATCH('Yearly Model'!$D75, 'Monthly Model'!$D:$D, 0), MATCH('Yearly Model'!J$2,'Monthly Model'!$D$2:$GE$2, 0)), 0, 0, 1, 12))</f>
        <v>-798.2305280968701</v>
      </c>
      <c r="K75" s="35">
        <f ca="1">SUM(OFFSET(INDEX('Monthly Model'!$D:$GE, MATCH('Yearly Model'!$D75, 'Monthly Model'!$D:$D, 0), MATCH('Yearly Model'!K$2,'Monthly Model'!$D$2:$GE$2, 0)), 0, 0, 1, 12))</f>
        <v>-765.32622052376928</v>
      </c>
      <c r="L75" s="35">
        <f ca="1">SUM(OFFSET(INDEX('Monthly Model'!$D:$GE, MATCH('Yearly Model'!$D75, 'Monthly Model'!$D:$D, 0), MATCH('Yearly Model'!L$2,'Monthly Model'!$D$2:$GE$2, 0)), 0, 0, 1, 12))</f>
        <v>-86.087086500460302</v>
      </c>
      <c r="M75" s="35">
        <f ca="1">SUM(OFFSET(INDEX('Monthly Model'!$D:$GE, MATCH('Yearly Model'!$D75, 'Monthly Model'!$D:$D, 0), MATCH('Yearly Model'!M$2,'Monthly Model'!$D$2:$GE$2, 0)), 0, 0, 1, 12))</f>
        <v>-736.7161719360638</v>
      </c>
      <c r="N75" s="35">
        <f ca="1">SUM(OFFSET(INDEX('Monthly Model'!$D:$GE, MATCH('Yearly Model'!$D75, 'Monthly Model'!$D:$D, 0), MATCH('Yearly Model'!N$2,'Monthly Model'!$D$2:$GE$2, 0)), 0, 0, 1, 12))</f>
        <v>-706.07839056502985</v>
      </c>
      <c r="O75" s="35">
        <f ca="1">SUM(OFFSET(INDEX('Monthly Model'!$D:$GE, MATCH('Yearly Model'!$D75, 'Monthly Model'!$D:$D, 0), MATCH('Yearly Model'!O$2,'Monthly Model'!$D$2:$GE$2, 0)), 0, 0, 1, 12))</f>
        <v>-679.63612644050784</v>
      </c>
      <c r="P75" s="35">
        <f ca="1">SUM(OFFSET(INDEX('Monthly Model'!$D:$GE, MATCH('Yearly Model'!$D75, 'Monthly Model'!$D:$D, 0), MATCH('Yearly Model'!P$2,'Monthly Model'!$D$2:$GE$2, 0)), 0, 0, 1, 12))</f>
        <v>-654.37949160164919</v>
      </c>
      <c r="Q75" s="35">
        <f ca="1">SUM(OFFSET(INDEX('Monthly Model'!$D:$GE, MATCH('Yearly Model'!$D75, 'Monthly Model'!$D:$D, 0), MATCH('Yearly Model'!Q$2,'Monthly Model'!$D$2:$GE$2, 0)), 0, 0, 1, 12))</f>
        <v>-632.72296088393102</v>
      </c>
      <c r="R75" s="35">
        <f ca="1">SUM(OFFSET(INDEX('Monthly Model'!$D:$GE, MATCH('Yearly Model'!$D75, 'Monthly Model'!$D:$D, 0), MATCH('Yearly Model'!R$2,'Monthly Model'!$D$2:$GE$2, 0)), 0, 0, 1, 12))</f>
        <v>-606.85824385443311</v>
      </c>
      <c r="S75" s="35">
        <f ca="1">SUM(OFFSET(INDEX('Monthly Model'!$D:$GE, MATCH('Yearly Model'!$D75, 'Monthly Model'!$D:$D, 0), MATCH('Yearly Model'!S$2,'Monthly Model'!$D$2:$GE$2, 0)), 0, 0, 1, 12))</f>
        <v>-4378.5347621373639</v>
      </c>
      <c r="T75" s="35">
        <f ca="1">SUM(OFFSET(INDEX('Monthly Model'!$D:$GE, MATCH('Yearly Model'!$D75, 'Monthly Model'!$D:$D, 0), MATCH('Yearly Model'!T$2,'Monthly Model'!$D$2:$GE$2, 0)), 0, 0, 1, 12))</f>
        <v>0</v>
      </c>
      <c r="U75" s="35">
        <f ca="1">SUM(OFFSET(INDEX('Monthly Model'!$D:$GE, MATCH('Yearly Model'!$D75, 'Monthly Model'!$D:$D, 0), MATCH('Yearly Model'!U$2,'Monthly Model'!$D$2:$GE$2, 0)), 0, 0, 1, 12))</f>
        <v>0</v>
      </c>
      <c r="V75" s="35">
        <f ca="1">SUM(OFFSET(INDEX('Monthly Model'!$D:$GE, MATCH('Yearly Model'!$D75, 'Monthly Model'!$D:$D, 0), MATCH('Yearly Model'!V$2,'Monthly Model'!$D$2:$GE$2, 0)), 0, 0, 1, 12))</f>
        <v>0</v>
      </c>
      <c r="W75" s="48">
        <f t="shared" ca="1" si="13"/>
        <v>-8736.0372242154226</v>
      </c>
    </row>
    <row r="76" spans="4:23" x14ac:dyDescent="0.45"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48"/>
    </row>
    <row r="77" spans="4:23" x14ac:dyDescent="0.45">
      <c r="D77" s="2" t="s">
        <v>79</v>
      </c>
      <c r="H77" s="35">
        <f ca="1">INDEX('Monthly Model'!$D:$GE, MATCH('Yearly Model'!$D77, 'Monthly Model'!$D:$D, 0), MATCH('Yearly Model'!H$2,'Monthly Model'!$D$2:$GE$2, 0))</f>
        <v>2561.7813141185666</v>
      </c>
      <c r="I77" s="35">
        <f ca="1">INDEX('Monthly Model'!$D:$GE, MATCH('Yearly Model'!$D77, 'Monthly Model'!$D:$D, 0), MATCH('Yearly Model'!I$2,'Monthly Model'!$D$2:$GE$2, 0))</f>
        <v>10.75726826739546</v>
      </c>
      <c r="J77" s="35">
        <f ca="1">INDEX('Monthly Model'!$D:$GE, MATCH('Yearly Model'!$D77, 'Monthly Model'!$D:$D, 0), MATCH('Yearly Model'!J$2,'Monthly Model'!$D$2:$GE$2, 0))</f>
        <v>14.759477959905311</v>
      </c>
      <c r="K77" s="35">
        <f ca="1">INDEX('Monthly Model'!$D:$GE, MATCH('Yearly Model'!$D77, 'Monthly Model'!$D:$D, 0), MATCH('Yearly Model'!K$2,'Monthly Model'!$D$2:$GE$2, 0))</f>
        <v>16.029764189247359</v>
      </c>
      <c r="L77" s="35">
        <f ca="1">INDEX('Monthly Model'!$D:$GE, MATCH('Yearly Model'!$D77, 'Monthly Model'!$D:$D, 0), MATCH('Yearly Model'!L$2,'Monthly Model'!$D$2:$GE$2, 0))</f>
        <v>16.128099307537575</v>
      </c>
      <c r="M77" s="35">
        <f ca="1">INDEX('Monthly Model'!$D:$GE, MATCH('Yearly Model'!$D77, 'Monthly Model'!$D:$D, 0), MATCH('Yearly Model'!M$2,'Monthly Model'!$D$2:$GE$2, 0))</f>
        <v>17.048293910316005</v>
      </c>
      <c r="N77" s="35">
        <f ca="1">INDEX('Monthly Model'!$D:$GE, MATCH('Yearly Model'!$D77, 'Monthly Model'!$D:$D, 0), MATCH('Yearly Model'!N$2,'Monthly Model'!$D$2:$GE$2, 0))</f>
        <v>15.870648707000456</v>
      </c>
      <c r="O77" s="35">
        <f ca="1">INDEX('Monthly Model'!$D:$GE, MATCH('Yearly Model'!$D77, 'Monthly Model'!$D:$D, 0), MATCH('Yearly Model'!O$2,'Monthly Model'!$D$2:$GE$2, 0))</f>
        <v>15.279472452856233</v>
      </c>
      <c r="P77" s="35">
        <f ca="1">INDEX('Monthly Model'!$D:$GE, MATCH('Yearly Model'!$D77, 'Monthly Model'!$D:$D, 0), MATCH('Yearly Model'!P$2,'Monthly Model'!$D$2:$GE$2, 0))</f>
        <v>14.716450129059794</v>
      </c>
      <c r="Q77" s="35">
        <f ca="1">INDEX('Monthly Model'!$D:$GE, MATCH('Yearly Model'!$D77, 'Monthly Model'!$D:$D, 0), MATCH('Yearly Model'!Q$2,'Monthly Model'!$D$2:$GE$2, 0))</f>
        <v>14.66297562431707</v>
      </c>
      <c r="R77" s="35">
        <f ca="1">INDEX('Monthly Model'!$D:$GE, MATCH('Yearly Model'!$D77, 'Monthly Model'!$D:$D, 0), MATCH('Yearly Model'!R$2,'Monthly Model'!$D$2:$GE$2, 0))</f>
        <v>13.660886068813227</v>
      </c>
      <c r="S77" s="35">
        <f ca="1">INDEX('Monthly Model'!$D:$GE, MATCH('Yearly Model'!$D77, 'Monthly Model'!$D:$D, 0), MATCH('Yearly Model'!S$2,'Monthly Model'!$D$2:$GE$2, 0))</f>
        <v>13.162930059410087</v>
      </c>
      <c r="T77" s="35">
        <f ca="1">INDEX('Monthly Model'!$D:$GE, MATCH('Yearly Model'!$D77, 'Monthly Model'!$D:$D, 0), MATCH('Yearly Model'!T$2,'Monthly Model'!$D$2:$GE$2, 0))</f>
        <v>0</v>
      </c>
      <c r="U77" s="35">
        <f ca="1">INDEX('Monthly Model'!$D:$GE, MATCH('Yearly Model'!$D77, 'Monthly Model'!$D:$D, 0), MATCH('Yearly Model'!U$2,'Monthly Model'!$D$2:$GE$2, 0))</f>
        <v>0</v>
      </c>
      <c r="V77" s="35">
        <f ca="1">INDEX('Monthly Model'!$D:$GE, MATCH('Yearly Model'!$D77, 'Monthly Model'!$D:$D, 0), MATCH('Yearly Model'!V$2,'Monthly Model'!$D$2:$GE$2, 0))</f>
        <v>0</v>
      </c>
      <c r="W77" s="48"/>
    </row>
    <row r="78" spans="4:23" x14ac:dyDescent="0.45">
      <c r="D78" s="22" t="s">
        <v>81</v>
      </c>
      <c r="E78" s="22"/>
      <c r="F78" s="22"/>
      <c r="G78" s="22"/>
      <c r="H78" s="36">
        <f ca="1">INDEX('Monthly Model'!$D:$GE, MATCH('Yearly Model'!$D78, 'Monthly Model'!$D:$D, 0), MATCH('Yearly Model'!H$2,'Monthly Model'!$D$2:$GE$2, 0))</f>
        <v>0</v>
      </c>
      <c r="I78" s="36">
        <f ca="1">INDEX('Monthly Model'!$D:$GE, MATCH('Yearly Model'!$D78, 'Monthly Model'!$D:$D, 0), MATCH('Yearly Model'!I$2,'Monthly Model'!$D$2:$GE$2, 0))</f>
        <v>2612.0315243680434</v>
      </c>
      <c r="J78" s="36">
        <f ca="1">INDEX('Monthly Model'!$D:$GE, MATCH('Yearly Model'!$D78, 'Monthly Model'!$D:$D, 0), MATCH('Yearly Model'!J$2,'Monthly Model'!$D$2:$GE$2, 0))</f>
        <v>2760.9599413182177</v>
      </c>
      <c r="K78" s="36">
        <f ca="1">INDEX('Monthly Model'!$D:$GE, MATCH('Yearly Model'!$D78, 'Monthly Model'!$D:$D, 0), MATCH('Yearly Model'!K$2,'Monthly Model'!$D$2:$GE$2, 0))</f>
        <v>2937.4875397134588</v>
      </c>
      <c r="L78" s="36">
        <f ca="1">INDEX('Monthly Model'!$D:$GE, MATCH('Yearly Model'!$D78, 'Monthly Model'!$D:$D, 0), MATCH('Yearly Model'!L$2,'Monthly Model'!$D$2:$GE$2, 0))</f>
        <v>3117.9597723675188</v>
      </c>
      <c r="M78" s="36">
        <f ca="1">INDEX('Monthly Model'!$D:$GE, MATCH('Yearly Model'!$D78, 'Monthly Model'!$D:$D, 0), MATCH('Yearly Model'!M$2,'Monthly Model'!$D$2:$GE$2, 0))</f>
        <v>54.409993049616972</v>
      </c>
      <c r="N78" s="36">
        <f ca="1">INDEX('Monthly Model'!$D:$GE, MATCH('Yearly Model'!$D78, 'Monthly Model'!$D:$D, 0), MATCH('Yearly Model'!N$2,'Monthly Model'!$D$2:$GE$2, 0))</f>
        <v>232.44800341030196</v>
      </c>
      <c r="O78" s="36">
        <f ca="1">INDEX('Monthly Model'!$D:$GE, MATCH('Yearly Model'!$D78, 'Monthly Model'!$D:$D, 0), MATCH('Yearly Model'!O$2,'Monthly Model'!$D$2:$GE$2, 0))</f>
        <v>399.34586236908575</v>
      </c>
      <c r="P78" s="36">
        <f ca="1">INDEX('Monthly Model'!$D:$GE, MATCH('Yearly Model'!$D78, 'Monthly Model'!$D:$D, 0), MATCH('Yearly Model'!P$2,'Monthly Model'!$D$2:$GE$2, 0))</f>
        <v>556.38754712018272</v>
      </c>
      <c r="Q78" s="36">
        <f ca="1">INDEX('Monthly Model'!$D:$GE, MATCH('Yearly Model'!$D78, 'Monthly Model'!$D:$D, 0), MATCH('Yearly Model'!Q$2,'Monthly Model'!$D$2:$GE$2, 0))</f>
        <v>704.00630065768303</v>
      </c>
      <c r="R78" s="36">
        <f ca="1">INDEX('Monthly Model'!$D:$GE, MATCH('Yearly Model'!$D78, 'Monthly Model'!$D:$D, 0), MATCH('Yearly Model'!R$2,'Monthly Model'!$D$2:$GE$2, 0))</f>
        <v>843.30238517456417</v>
      </c>
      <c r="S78" s="36">
        <f ca="1">INDEX('Monthly Model'!$D:$GE, MATCH('Yearly Model'!$D78, 'Monthly Model'!$D:$D, 0), MATCH('Yearly Model'!S$2,'Monthly Model'!$D$2:$GE$2, 0))</f>
        <v>973.17203725120658</v>
      </c>
      <c r="T78" s="36">
        <f ca="1">INDEX('Monthly Model'!$D:$GE, MATCH('Yearly Model'!$D78, 'Monthly Model'!$D:$D, 0), MATCH('Yearly Model'!T$2,'Monthly Model'!$D$2:$GE$2, 0))</f>
        <v>0</v>
      </c>
      <c r="U78" s="36">
        <f ca="1">INDEX('Monthly Model'!$D:$GE, MATCH('Yearly Model'!$D78, 'Monthly Model'!$D:$D, 0), MATCH('Yearly Model'!U$2,'Monthly Model'!$D$2:$GE$2, 0))</f>
        <v>0</v>
      </c>
      <c r="V78" s="36">
        <f ca="1">INDEX('Monthly Model'!$D:$GE, MATCH('Yearly Model'!$D78, 'Monthly Model'!$D:$D, 0), MATCH('Yearly Model'!V$2,'Monthly Model'!$D$2:$GE$2, 0))</f>
        <v>0</v>
      </c>
      <c r="W78" s="49"/>
    </row>
    <row r="79" spans="4:23" x14ac:dyDescent="0.45">
      <c r="D79" s="1" t="s">
        <v>80</v>
      </c>
      <c r="H79" s="37">
        <f ca="1">INDEX('Monthly Model'!$D:$GE, MATCH('Yearly Model'!$D79, 'Monthly Model'!$D:$D, 0), MATCH('Yearly Model'!H$2,'Monthly Model'!$D$2:$GE$2, 0))</f>
        <v>2561.7813141185666</v>
      </c>
      <c r="I79" s="37">
        <f ca="1">INDEX('Monthly Model'!$D:$GE, MATCH('Yearly Model'!$D79, 'Monthly Model'!$D:$D, 0), MATCH('Yearly Model'!I$2,'Monthly Model'!$D$2:$GE$2, 0))</f>
        <v>2622.7887926354388</v>
      </c>
      <c r="J79" s="37">
        <f ca="1">INDEX('Monthly Model'!$D:$GE, MATCH('Yearly Model'!$D79, 'Monthly Model'!$D:$D, 0), MATCH('Yearly Model'!J$2,'Monthly Model'!$D$2:$GE$2, 0))</f>
        <v>2775.719419278123</v>
      </c>
      <c r="K79" s="37">
        <f ca="1">INDEX('Monthly Model'!$D:$GE, MATCH('Yearly Model'!$D79, 'Monthly Model'!$D:$D, 0), MATCH('Yearly Model'!K$2,'Monthly Model'!$D$2:$GE$2, 0))</f>
        <v>2953.5173039027063</v>
      </c>
      <c r="L79" s="37">
        <f ca="1">INDEX('Monthly Model'!$D:$GE, MATCH('Yearly Model'!$D79, 'Monthly Model'!$D:$D, 0), MATCH('Yearly Model'!L$2,'Monthly Model'!$D$2:$GE$2, 0))</f>
        <v>3134.0878716750562</v>
      </c>
      <c r="M79" s="37">
        <f ca="1">INDEX('Monthly Model'!$D:$GE, MATCH('Yearly Model'!$D79, 'Monthly Model'!$D:$D, 0), MATCH('Yearly Model'!M$2,'Monthly Model'!$D$2:$GE$2, 0))</f>
        <v>71.458286959932977</v>
      </c>
      <c r="N79" s="37">
        <f ca="1">INDEX('Monthly Model'!$D:$GE, MATCH('Yearly Model'!$D79, 'Monthly Model'!$D:$D, 0), MATCH('Yearly Model'!N$2,'Monthly Model'!$D$2:$GE$2, 0))</f>
        <v>248.31865211730241</v>
      </c>
      <c r="O79" s="37">
        <f ca="1">INDEX('Monthly Model'!$D:$GE, MATCH('Yearly Model'!$D79, 'Monthly Model'!$D:$D, 0), MATCH('Yearly Model'!O$2,'Monthly Model'!$D$2:$GE$2, 0))</f>
        <v>414.62533482194198</v>
      </c>
      <c r="P79" s="37">
        <f ca="1">INDEX('Monthly Model'!$D:$GE, MATCH('Yearly Model'!$D79, 'Monthly Model'!$D:$D, 0), MATCH('Yearly Model'!P$2,'Monthly Model'!$D$2:$GE$2, 0))</f>
        <v>571.10399724924252</v>
      </c>
      <c r="Q79" s="37">
        <f ca="1">INDEX('Monthly Model'!$D:$GE, MATCH('Yearly Model'!$D79, 'Monthly Model'!$D:$D, 0), MATCH('Yearly Model'!Q$2,'Monthly Model'!$D$2:$GE$2, 0))</f>
        <v>718.66927628200006</v>
      </c>
      <c r="R79" s="37">
        <f ca="1">INDEX('Monthly Model'!$D:$GE, MATCH('Yearly Model'!$D79, 'Monthly Model'!$D:$D, 0), MATCH('Yearly Model'!R$2,'Monthly Model'!$D$2:$GE$2, 0))</f>
        <v>856.96327124337745</v>
      </c>
      <c r="S79" s="37">
        <f ca="1">INDEX('Monthly Model'!$D:$GE, MATCH('Yearly Model'!$D79, 'Monthly Model'!$D:$D, 0), MATCH('Yearly Model'!S$2,'Monthly Model'!$D$2:$GE$2, 0))</f>
        <v>986.33496731061666</v>
      </c>
      <c r="T79" s="37">
        <f ca="1">INDEX('Monthly Model'!$D:$GE, MATCH('Yearly Model'!$D79, 'Monthly Model'!$D:$D, 0), MATCH('Yearly Model'!T$2,'Monthly Model'!$D$2:$GE$2, 0))</f>
        <v>0</v>
      </c>
      <c r="U79" s="37">
        <f ca="1">INDEX('Monthly Model'!$D:$GE, MATCH('Yearly Model'!$D79, 'Monthly Model'!$D:$D, 0), MATCH('Yearly Model'!U$2,'Monthly Model'!$D$2:$GE$2, 0))</f>
        <v>0</v>
      </c>
      <c r="V79" s="37">
        <f ca="1">INDEX('Monthly Model'!$D:$GE, MATCH('Yearly Model'!$D79, 'Monthly Model'!$D:$D, 0), MATCH('Yearly Model'!V$2,'Monthly Model'!$D$2:$GE$2, 0))</f>
        <v>0</v>
      </c>
      <c r="W79" s="50"/>
    </row>
    <row r="80" spans="4:23" x14ac:dyDescent="0.45"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48"/>
    </row>
    <row r="81" spans="1:23" x14ac:dyDescent="0.45">
      <c r="A81" s="2" t="s">
        <v>29</v>
      </c>
      <c r="C81" s="4" t="s">
        <v>101</v>
      </c>
      <c r="D81" s="3"/>
      <c r="E81" s="3"/>
      <c r="F81" s="3"/>
      <c r="G81" s="3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</row>
    <row r="82" spans="1:23" x14ac:dyDescent="0.45"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48"/>
    </row>
    <row r="83" spans="1:23" x14ac:dyDescent="0.45">
      <c r="D83" s="46" t="s">
        <v>102</v>
      </c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48"/>
    </row>
    <row r="84" spans="1:23" x14ac:dyDescent="0.45">
      <c r="D84" s="10" t="s">
        <v>62</v>
      </c>
      <c r="H84" s="35">
        <f ca="1">SUM(OFFSET(INDEX('Monthly Model'!$D:$GE, MATCH('Yearly Model'!$D84, 'Monthly Model'!$D:$D, 0), MATCH('Yearly Model'!H$2,'Monthly Model'!$D$2:$GE$2, 0)), 0, 0, 1, 12))</f>
        <v>1041.5667952749804</v>
      </c>
      <c r="I84" s="35">
        <f ca="1">SUM(OFFSET(INDEX('Monthly Model'!$D:$GE, MATCH('Yearly Model'!$D84, 'Monthly Model'!$D:$D, 0), MATCH('Yearly Model'!I$2,'Monthly Model'!$D$2:$GE$2, 0)), 0, 0, 1, 12))</f>
        <v>1033.1231330668343</v>
      </c>
      <c r="J84" s="35">
        <f ca="1">SUM(OFFSET(INDEX('Monthly Model'!$D:$GE, MATCH('Yearly Model'!$D84, 'Monthly Model'!$D:$D, 0), MATCH('Yearly Model'!J$2,'Monthly Model'!$D$2:$GE$2, 0)), 0, 0, 1, 12))</f>
        <v>1000.6568151715237</v>
      </c>
      <c r="K84" s="35">
        <f ca="1">SUM(OFFSET(INDEX('Monthly Model'!$D:$GE, MATCH('Yearly Model'!$D84, 'Monthly Model'!$D:$D, 0), MATCH('Yearly Model'!K$2,'Monthly Model'!$D$2:$GE$2, 0)), 0, 0, 1, 12))</f>
        <v>964.72236457861663</v>
      </c>
      <c r="L84" s="35">
        <f ca="1">SUM(OFFSET(INDEX('Monthly Model'!$D:$GE, MATCH('Yearly Model'!$D84, 'Monthly Model'!$D:$D, 0), MATCH('Yearly Model'!L$2,'Monthly Model'!$D$2:$GE$2, 0)), 0, 0, 1, 12))</f>
        <v>724.31619353101746</v>
      </c>
      <c r="M84" s="35">
        <f ca="1">SUM(OFFSET(INDEX('Monthly Model'!$D:$GE, MATCH('Yearly Model'!$D84, 'Monthly Model'!$D:$D, 0), MATCH('Yearly Model'!M$2,'Monthly Model'!$D$2:$GE$2, 0)), 0, 0, 1, 12))</f>
        <v>186.07401276567921</v>
      </c>
      <c r="N84" s="35">
        <f ca="1">SUM(OFFSET(INDEX('Monthly Model'!$D:$GE, MATCH('Yearly Model'!$D84, 'Monthly Model'!$D:$D, 0), MATCH('Yearly Model'!N$2,'Monthly Model'!$D$2:$GE$2, 0)), 0, 0, 1, 12))</f>
        <v>288.36164137820191</v>
      </c>
      <c r="O84" s="35">
        <f ca="1">SUM(OFFSET(INDEX('Monthly Model'!$D:$GE, MATCH('Yearly Model'!$D84, 'Monthly Model'!$D:$D, 0), MATCH('Yearly Model'!O$2,'Monthly Model'!$D$2:$GE$2, 0)), 0, 0, 1, 12))</f>
        <v>367.35522301608296</v>
      </c>
      <c r="P84" s="35">
        <f ca="1">SUM(OFFSET(INDEX('Monthly Model'!$D:$GE, MATCH('Yearly Model'!$D84, 'Monthly Model'!$D:$D, 0), MATCH('Yearly Model'!P$2,'Monthly Model'!$D$2:$GE$2, 0)), 0, 0, 1, 12))</f>
        <v>424.94790643006411</v>
      </c>
      <c r="Q84" s="35">
        <f ca="1">SUM(OFFSET(INDEX('Monthly Model'!$D:$GE, MATCH('Yearly Model'!$D84, 'Monthly Model'!$D:$D, 0), MATCH('Yearly Model'!Q$2,'Monthly Model'!$D$2:$GE$2, 0)), 0, 0, 1, 12))</f>
        <v>468.82422458873179</v>
      </c>
      <c r="R84" s="35">
        <f ca="1">SUM(OFFSET(INDEX('Monthly Model'!$D:$GE, MATCH('Yearly Model'!$D84, 'Monthly Model'!$D:$D, 0), MATCH('Yearly Model'!R$2,'Monthly Model'!$D$2:$GE$2, 0)), 0, 0, 1, 12))</f>
        <v>492.65431427279793</v>
      </c>
      <c r="S84" s="35">
        <f ca="1">SUM(OFFSET(INDEX('Monthly Model'!$D:$GE, MATCH('Yearly Model'!$D84, 'Monthly Model'!$D:$D, 0), MATCH('Yearly Model'!S$2,'Monthly Model'!$D$2:$GE$2, 0)), 0, 0, 1, 12))</f>
        <v>120.57736741903118</v>
      </c>
      <c r="T84" s="35">
        <f ca="1">SUM(OFFSET(INDEX('Monthly Model'!$D:$GE, MATCH('Yearly Model'!$D84, 'Monthly Model'!$D:$D, 0), MATCH('Yearly Model'!T$2,'Monthly Model'!$D$2:$GE$2, 0)), 0, 0, 1, 12))</f>
        <v>0</v>
      </c>
      <c r="U84" s="35">
        <f ca="1">SUM(OFFSET(INDEX('Monthly Model'!$D:$GE, MATCH('Yearly Model'!$D84, 'Monthly Model'!$D:$D, 0), MATCH('Yearly Model'!U$2,'Monthly Model'!$D$2:$GE$2, 0)), 0, 0, 1, 12))</f>
        <v>0</v>
      </c>
      <c r="V84" s="35">
        <f ca="1">SUM(OFFSET(INDEX('Monthly Model'!$D:$GE, MATCH('Yearly Model'!$D84, 'Monthly Model'!$D:$D, 0), MATCH('Yearly Model'!V$2,'Monthly Model'!$D$2:$GE$2, 0)), 0, 0, 1, 12))</f>
        <v>0</v>
      </c>
      <c r="W84" s="48">
        <f t="shared" ref="W84:W96" ca="1" si="14">SUM(H84:V84)</f>
        <v>7113.1799914935609</v>
      </c>
    </row>
    <row r="85" spans="1:23" x14ac:dyDescent="0.45">
      <c r="D85" s="10" t="s">
        <v>60</v>
      </c>
      <c r="H85" s="35">
        <f ca="1">-SUM(OFFSET(INDEX('Monthly Model'!$D:$GE, MATCH('Yearly Model'!$D85, 'Monthly Model'!$D:$D, 0), MATCH('Yearly Model'!H$2,'Monthly Model'!$D$2:$GE$2, 0)), 0, 0, 1, 12))</f>
        <v>42.627653495617992</v>
      </c>
      <c r="I85" s="35">
        <f ca="1">-SUM(OFFSET(INDEX('Monthly Model'!$D:$GE, MATCH('Yearly Model'!$D85, 'Monthly Model'!$D:$D, 0), MATCH('Yearly Model'!I$2,'Monthly Model'!$D$2:$GE$2, 0)), 0, 0, 1, 12))</f>
        <v>54.900308400558892</v>
      </c>
      <c r="J85" s="35">
        <f ca="1">-SUM(OFFSET(INDEX('Monthly Model'!$D:$GE, MATCH('Yearly Model'!$D85, 'Monthly Model'!$D:$D, 0), MATCH('Yearly Model'!J$2,'Monthly Model'!$D$2:$GE$2, 0)), 0, 0, 1, 12))</f>
        <v>63.920246720447118</v>
      </c>
      <c r="K85" s="35">
        <f ca="1">-SUM(OFFSET(INDEX('Monthly Model'!$D:$GE, MATCH('Yearly Model'!$D85, 'Monthly Model'!$D:$D, 0), MATCH('Yearly Model'!K$2,'Monthly Model'!$D$2:$GE$2, 0)), 0, 0, 1, 12))</f>
        <v>71.1361973763577</v>
      </c>
      <c r="L85" s="35">
        <f ca="1">-SUM(OFFSET(INDEX('Monthly Model'!$D:$GE, MATCH('Yearly Model'!$D85, 'Monthly Model'!$D:$D, 0), MATCH('Yearly Model'!L$2,'Monthly Model'!$D$2:$GE$2, 0)), 0, 0, 1, 12))</f>
        <v>288.51668278870068</v>
      </c>
      <c r="M85" s="35">
        <f ca="1">-SUM(OFFSET(INDEX('Monthly Model'!$D:$GE, MATCH('Yearly Model'!$D85, 'Monthly Model'!$D:$D, 0), MATCH('Yearly Model'!M$2,'Monthly Model'!$D$2:$GE$2, 0)), 0, 0, 1, 12))</f>
        <v>819.20562134334671</v>
      </c>
      <c r="N85" s="35">
        <f ca="1">-SUM(OFFSET(INDEX('Monthly Model'!$D:$GE, MATCH('Yearly Model'!$D85, 'Monthly Model'!$D:$D, 0), MATCH('Yearly Model'!N$2,'Monthly Model'!$D$2:$GE$2, 0)), 0, 0, 1, 12))</f>
        <v>675.36449707467716</v>
      </c>
      <c r="O85" s="35">
        <f ca="1">-SUM(OFFSET(INDEX('Monthly Model'!$D:$GE, MATCH('Yearly Model'!$D85, 'Monthly Model'!$D:$D, 0), MATCH('Yearly Model'!O$2,'Monthly Model'!$D$2:$GE$2, 0)), 0, 0, 1, 12))</f>
        <v>560.29159765974191</v>
      </c>
      <c r="P85" s="35">
        <f ca="1">-SUM(OFFSET(INDEX('Monthly Model'!$D:$GE, MATCH('Yearly Model'!$D85, 'Monthly Model'!$D:$D, 0), MATCH('Yearly Model'!P$2,'Monthly Model'!$D$2:$GE$2, 0)), 0, 0, 1, 12))</f>
        <v>468.23327812779337</v>
      </c>
      <c r="Q85" s="35">
        <f ca="1">-SUM(OFFSET(INDEX('Monthly Model'!$D:$GE, MATCH('Yearly Model'!$D85, 'Monthly Model'!$D:$D, 0), MATCH('Yearly Model'!Q$2,'Monthly Model'!$D$2:$GE$2, 0)), 0, 0, 1, 12))</f>
        <v>394.58662250223449</v>
      </c>
      <c r="R85" s="35">
        <f ca="1">-SUM(OFFSET(INDEX('Monthly Model'!$D:$GE, MATCH('Yearly Model'!$D85, 'Monthly Model'!$D:$D, 0), MATCH('Yearly Model'!R$2,'Monthly Model'!$D$2:$GE$2, 0)), 0, 0, 1, 12))</f>
        <v>335.66929800178752</v>
      </c>
      <c r="S85" s="35">
        <f ca="1">-SUM(OFFSET(INDEX('Monthly Model'!$D:$GE, MATCH('Yearly Model'!$D85, 'Monthly Model'!$D:$D, 0), MATCH('Yearly Model'!S$2,'Monthly Model'!$D$2:$GE$2, 0)), 0, 0, 1, 12))</f>
        <v>76.805356669342231</v>
      </c>
      <c r="T85" s="35">
        <f ca="1">-SUM(OFFSET(INDEX('Monthly Model'!$D:$GE, MATCH('Yearly Model'!$D85, 'Monthly Model'!$D:$D, 0), MATCH('Yearly Model'!T$2,'Monthly Model'!$D$2:$GE$2, 0)), 0, 0, 1, 12))</f>
        <v>0</v>
      </c>
      <c r="U85" s="35">
        <f ca="1">-SUM(OFFSET(INDEX('Monthly Model'!$D:$GE, MATCH('Yearly Model'!$D85, 'Monthly Model'!$D:$D, 0), MATCH('Yearly Model'!U$2,'Monthly Model'!$D$2:$GE$2, 0)), 0, 0, 1, 12))</f>
        <v>0</v>
      </c>
      <c r="V85" s="35">
        <f ca="1">-SUM(OFFSET(INDEX('Monthly Model'!$D:$GE, MATCH('Yearly Model'!$D85, 'Monthly Model'!$D:$D, 0), MATCH('Yearly Model'!V$2,'Monthly Model'!$D$2:$GE$2, 0)), 0, 0, 1, 12))</f>
        <v>0</v>
      </c>
      <c r="W85" s="48">
        <f t="shared" ca="1" si="14"/>
        <v>3851.2573601606055</v>
      </c>
    </row>
    <row r="86" spans="1:23" x14ac:dyDescent="0.45">
      <c r="D86" s="10" t="s">
        <v>103</v>
      </c>
      <c r="H86" s="35">
        <f ca="1">SUM(OFFSET(INDEX('Monthly Model'!$D:$GE, MATCH('Yearly Model'!$D86, 'Monthly Model'!$D:$D, 0), MATCH('Yearly Model'!H$2,'Monthly Model'!$D$2:$GE$2, 0)), 0, 0, 1, 12))</f>
        <v>0</v>
      </c>
      <c r="I86" s="35">
        <f ca="1">SUM(OFFSET(INDEX('Monthly Model'!$D:$GE, MATCH('Yearly Model'!$D86, 'Monthly Model'!$D:$D, 0), MATCH('Yearly Model'!I$2,'Monthly Model'!$D$2:$GE$2, 0)), 0, 0, 1, 12))</f>
        <v>0</v>
      </c>
      <c r="J86" s="35">
        <f ca="1">SUM(OFFSET(INDEX('Monthly Model'!$D:$GE, MATCH('Yearly Model'!$D86, 'Monthly Model'!$D:$D, 0), MATCH('Yearly Model'!J$2,'Monthly Model'!$D$2:$GE$2, 0)), 0, 0, 1, 12))</f>
        <v>0</v>
      </c>
      <c r="K86" s="35">
        <f ca="1">SUM(OFFSET(INDEX('Monthly Model'!$D:$GE, MATCH('Yearly Model'!$D86, 'Monthly Model'!$D:$D, 0), MATCH('Yearly Model'!K$2,'Monthly Model'!$D$2:$GE$2, 0)), 0, 0, 1, 12))</f>
        <v>0</v>
      </c>
      <c r="L86" s="35">
        <f ca="1">SUM(OFFSET(INDEX('Monthly Model'!$D:$GE, MATCH('Yearly Model'!$D86, 'Monthly Model'!$D:$D, 0), MATCH('Yearly Model'!L$2,'Monthly Model'!$D$2:$GE$2, 0)), 0, 0, 1, 12))</f>
        <v>0</v>
      </c>
      <c r="M86" s="35">
        <f ca="1">SUM(OFFSET(INDEX('Monthly Model'!$D:$GE, MATCH('Yearly Model'!$D86, 'Monthly Model'!$D:$D, 0), MATCH('Yearly Model'!M$2,'Monthly Model'!$D$2:$GE$2, 0)), 0, 0, 1, 12))</f>
        <v>0</v>
      </c>
      <c r="N86" s="35">
        <f ca="1">SUM(OFFSET(INDEX('Monthly Model'!$D:$GE, MATCH('Yearly Model'!$D86, 'Monthly Model'!$D:$D, 0), MATCH('Yearly Model'!N$2,'Monthly Model'!$D$2:$GE$2, 0)), 0, 0, 1, 12))</f>
        <v>0</v>
      </c>
      <c r="O86" s="35">
        <f ca="1">SUM(OFFSET(INDEX('Monthly Model'!$D:$GE, MATCH('Yearly Model'!$D86, 'Monthly Model'!$D:$D, 0), MATCH('Yearly Model'!O$2,'Monthly Model'!$D$2:$GE$2, 0)), 0, 0, 1, 12))</f>
        <v>0</v>
      </c>
      <c r="P86" s="35">
        <f ca="1">SUM(OFFSET(INDEX('Monthly Model'!$D:$GE, MATCH('Yearly Model'!$D86, 'Monthly Model'!$D:$D, 0), MATCH('Yearly Model'!P$2,'Monthly Model'!$D$2:$GE$2, 0)), 0, 0, 1, 12))</f>
        <v>0</v>
      </c>
      <c r="Q86" s="35">
        <f ca="1">SUM(OFFSET(INDEX('Monthly Model'!$D:$GE, MATCH('Yearly Model'!$D86, 'Monthly Model'!$D:$D, 0), MATCH('Yearly Model'!Q$2,'Monthly Model'!$D$2:$GE$2, 0)), 0, 0, 1, 12))</f>
        <v>0</v>
      </c>
      <c r="R86" s="35">
        <f ca="1">SUM(OFFSET(INDEX('Monthly Model'!$D:$GE, MATCH('Yearly Model'!$D86, 'Monthly Model'!$D:$D, 0), MATCH('Yearly Model'!R$2,'Monthly Model'!$D$2:$GE$2, 0)), 0, 0, 1, 12))</f>
        <v>0</v>
      </c>
      <c r="S86" s="35">
        <f ca="1">SUM(OFFSET(INDEX('Monthly Model'!$D:$GE, MATCH('Yearly Model'!$D86, 'Monthly Model'!$D:$D, 0), MATCH('Yearly Model'!S$2,'Monthly Model'!$D$2:$GE$2, 0)), 0, 0, 1, 12))</f>
        <v>3206.6447231626648</v>
      </c>
      <c r="T86" s="35">
        <f ca="1">SUM(OFFSET(INDEX('Monthly Model'!$D:$GE, MATCH('Yearly Model'!$D86, 'Monthly Model'!$D:$D, 0), MATCH('Yearly Model'!T$2,'Monthly Model'!$D$2:$GE$2, 0)), 0, 0, 1, 12))</f>
        <v>0</v>
      </c>
      <c r="U86" s="35">
        <f ca="1">SUM(OFFSET(INDEX('Monthly Model'!$D:$GE, MATCH('Yearly Model'!$D86, 'Monthly Model'!$D:$D, 0), MATCH('Yearly Model'!U$2,'Monthly Model'!$D$2:$GE$2, 0)), 0, 0, 1, 12))</f>
        <v>0</v>
      </c>
      <c r="V86" s="35">
        <f ca="1">SUM(OFFSET(INDEX('Monthly Model'!$D:$GE, MATCH('Yearly Model'!$D86, 'Monthly Model'!$D:$D, 0), MATCH('Yearly Model'!V$2,'Monthly Model'!$D$2:$GE$2, 0)), 0, 0, 1, 12))</f>
        <v>0</v>
      </c>
      <c r="W86" s="48">
        <f t="shared" ca="1" si="14"/>
        <v>3206.6447231626648</v>
      </c>
    </row>
    <row r="87" spans="1:23" x14ac:dyDescent="0.45">
      <c r="D87" s="20" t="s">
        <v>104</v>
      </c>
      <c r="E87" s="22"/>
      <c r="F87" s="22"/>
      <c r="G87" s="22"/>
      <c r="H87" s="36">
        <f ca="1">SUM(OFFSET(INDEX('Monthly Model'!$D:$GE, MATCH('Yearly Model'!$D87, 'Monthly Model'!$D:$D, 0), MATCH('Yearly Model'!H$2,'Monthly Model'!$D$2:$GE$2, 0)), 0, 0, 1, 12))</f>
        <v>-190</v>
      </c>
      <c r="I87" s="36">
        <f ca="1">SUM(OFFSET(INDEX('Monthly Model'!$D:$GE, MATCH('Yearly Model'!$D87, 'Monthly Model'!$D:$D, 0), MATCH('Yearly Model'!I$2,'Monthly Model'!$D$2:$GE$2, 0)), 0, 0, 1, 12))</f>
        <v>-100</v>
      </c>
      <c r="J87" s="36">
        <f ca="1">SUM(OFFSET(INDEX('Monthly Model'!$D:$GE, MATCH('Yearly Model'!$D87, 'Monthly Model'!$D:$D, 0), MATCH('Yearly Model'!J$2,'Monthly Model'!$D$2:$GE$2, 0)), 0, 0, 1, 12))</f>
        <v>-100</v>
      </c>
      <c r="K87" s="36">
        <f ca="1">SUM(OFFSET(INDEX('Monthly Model'!$D:$GE, MATCH('Yearly Model'!$D87, 'Monthly Model'!$D:$D, 0), MATCH('Yearly Model'!K$2,'Monthly Model'!$D$2:$GE$2, 0)), 0, 0, 1, 12))</f>
        <v>-100</v>
      </c>
      <c r="L87" s="36">
        <f ca="1">SUM(OFFSET(INDEX('Monthly Model'!$D:$GE, MATCH('Yearly Model'!$D87, 'Monthly Model'!$D:$D, 0), MATCH('Yearly Model'!L$2,'Monthly Model'!$D$2:$GE$2, 0)), 0, 0, 1, 12))</f>
        <v>-4000</v>
      </c>
      <c r="M87" s="36">
        <f ca="1">SUM(OFFSET(INDEX('Monthly Model'!$D:$GE, MATCH('Yearly Model'!$D87, 'Monthly Model'!$D:$D, 0), MATCH('Yearly Model'!M$2,'Monthly Model'!$D$2:$GE$2, 0)), 0, 0, 1, 12))</f>
        <v>-100</v>
      </c>
      <c r="N87" s="36">
        <f ca="1">SUM(OFFSET(INDEX('Monthly Model'!$D:$GE, MATCH('Yearly Model'!$D87, 'Monthly Model'!$D:$D, 0), MATCH('Yearly Model'!N$2,'Monthly Model'!$D$2:$GE$2, 0)), 0, 0, 1, 12))</f>
        <v>-100</v>
      </c>
      <c r="O87" s="36">
        <f ca="1">SUM(OFFSET(INDEX('Monthly Model'!$D:$GE, MATCH('Yearly Model'!$D87, 'Monthly Model'!$D:$D, 0), MATCH('Yearly Model'!O$2,'Monthly Model'!$D$2:$GE$2, 0)), 0, 0, 1, 12))</f>
        <v>-100</v>
      </c>
      <c r="P87" s="36">
        <f ca="1">SUM(OFFSET(INDEX('Monthly Model'!$D:$GE, MATCH('Yearly Model'!$D87, 'Monthly Model'!$D:$D, 0), MATCH('Yearly Model'!P$2,'Monthly Model'!$D$2:$GE$2, 0)), 0, 0, 1, 12))</f>
        <v>-100</v>
      </c>
      <c r="Q87" s="36">
        <f ca="1">SUM(OFFSET(INDEX('Monthly Model'!$D:$GE, MATCH('Yearly Model'!$D87, 'Monthly Model'!$D:$D, 0), MATCH('Yearly Model'!Q$2,'Monthly Model'!$D$2:$GE$2, 0)), 0, 0, 1, 12))</f>
        <v>-100</v>
      </c>
      <c r="R87" s="36">
        <f ca="1">SUM(OFFSET(INDEX('Monthly Model'!$D:$GE, MATCH('Yearly Model'!$D87, 'Monthly Model'!$D:$D, 0), MATCH('Yearly Model'!R$2,'Monthly Model'!$D$2:$GE$2, 0)), 0, 0, 1, 12))</f>
        <v>-100</v>
      </c>
      <c r="S87" s="36">
        <f ca="1">SUM(OFFSET(INDEX('Monthly Model'!$D:$GE, MATCH('Yearly Model'!$D87, 'Monthly Model'!$D:$D, 0), MATCH('Yearly Model'!S$2,'Monthly Model'!$D$2:$GE$2, 0)), 0, 0, 1, 12))</f>
        <v>0</v>
      </c>
      <c r="T87" s="36">
        <f ca="1">SUM(OFFSET(INDEX('Monthly Model'!$D:$GE, MATCH('Yearly Model'!$D87, 'Monthly Model'!$D:$D, 0), MATCH('Yearly Model'!T$2,'Monthly Model'!$D$2:$GE$2, 0)), 0, 0, 1, 12))</f>
        <v>0</v>
      </c>
      <c r="U87" s="36">
        <f ca="1">SUM(OFFSET(INDEX('Monthly Model'!$D:$GE, MATCH('Yearly Model'!$D87, 'Monthly Model'!$D:$D, 0), MATCH('Yearly Model'!U$2,'Monthly Model'!$D$2:$GE$2, 0)), 0, 0, 1, 12))</f>
        <v>0</v>
      </c>
      <c r="V87" s="36">
        <f ca="1">SUM(OFFSET(INDEX('Monthly Model'!$D:$GE, MATCH('Yearly Model'!$D87, 'Monthly Model'!$D:$D, 0), MATCH('Yearly Model'!V$2,'Monthly Model'!$D$2:$GE$2, 0)), 0, 0, 1, 12))</f>
        <v>0</v>
      </c>
      <c r="W87" s="49">
        <f t="shared" ca="1" si="14"/>
        <v>-5090</v>
      </c>
    </row>
    <row r="88" spans="1:23" x14ac:dyDescent="0.45">
      <c r="D88" s="10" t="s">
        <v>105</v>
      </c>
      <c r="H88" s="35">
        <f ca="1">SUM(OFFSET(INDEX('Monthly Model'!$D:$GE, MATCH('Yearly Model'!$D88, 'Monthly Model'!$D:$D, 0), MATCH('Yearly Model'!H$2,'Monthly Model'!$D$2:$GE$2, 0)), 0, 0, 1, 12))</f>
        <v>894.19444877059846</v>
      </c>
      <c r="I88" s="35">
        <f ca="1">SUM(OFFSET(INDEX('Monthly Model'!$D:$GE, MATCH('Yearly Model'!$D88, 'Monthly Model'!$D:$D, 0), MATCH('Yearly Model'!I$2,'Monthly Model'!$D$2:$GE$2, 0)), 0, 0, 1, 12))</f>
        <v>988.02344146739301</v>
      </c>
      <c r="J88" s="35">
        <f ca="1">SUM(OFFSET(INDEX('Monthly Model'!$D:$GE, MATCH('Yearly Model'!$D88, 'Monthly Model'!$D:$D, 0), MATCH('Yearly Model'!J$2,'Monthly Model'!$D$2:$GE$2, 0)), 0, 0, 1, 12))</f>
        <v>964.57706189197074</v>
      </c>
      <c r="K88" s="35">
        <f ca="1">SUM(OFFSET(INDEX('Monthly Model'!$D:$GE, MATCH('Yearly Model'!$D88, 'Monthly Model'!$D:$D, 0), MATCH('Yearly Model'!K$2,'Monthly Model'!$D$2:$GE$2, 0)), 0, 0, 1, 12))</f>
        <v>935.85856195497433</v>
      </c>
      <c r="L88" s="35">
        <f ca="1">SUM(OFFSET(INDEX('Monthly Model'!$D:$GE, MATCH('Yearly Model'!$D88, 'Monthly Model'!$D:$D, 0), MATCH('Yearly Model'!L$2,'Monthly Model'!$D$2:$GE$2, 0)), 0, 0, 1, 12))</f>
        <v>-2987.1671236802813</v>
      </c>
      <c r="M88" s="35">
        <f ca="1">SUM(OFFSET(INDEX('Monthly Model'!$D:$GE, MATCH('Yearly Model'!$D88, 'Monthly Model'!$D:$D, 0), MATCH('Yearly Model'!M$2,'Monthly Model'!$D$2:$GE$2, 0)), 0, 0, 1, 12))</f>
        <v>905.27963410902566</v>
      </c>
      <c r="N88" s="35">
        <f ca="1">SUM(OFFSET(INDEX('Monthly Model'!$D:$GE, MATCH('Yearly Model'!$D88, 'Monthly Model'!$D:$D, 0), MATCH('Yearly Model'!N$2,'Monthly Model'!$D$2:$GE$2, 0)), 0, 0, 1, 12))</f>
        <v>863.72613845287901</v>
      </c>
      <c r="O88" s="35">
        <f ca="1">SUM(OFFSET(INDEX('Monthly Model'!$D:$GE, MATCH('Yearly Model'!$D88, 'Monthly Model'!$D:$D, 0), MATCH('Yearly Model'!O$2,'Monthly Model'!$D$2:$GE$2, 0)), 0, 0, 1, 12))</f>
        <v>827.64682067582476</v>
      </c>
      <c r="P88" s="35">
        <f ca="1">SUM(OFFSET(INDEX('Monthly Model'!$D:$GE, MATCH('Yearly Model'!$D88, 'Monthly Model'!$D:$D, 0), MATCH('Yearly Model'!P$2,'Monthly Model'!$D$2:$GE$2, 0)), 0, 0, 1, 12))</f>
        <v>793.18118455785736</v>
      </c>
      <c r="Q88" s="35">
        <f ca="1">SUM(OFFSET(INDEX('Monthly Model'!$D:$GE, MATCH('Yearly Model'!$D88, 'Monthly Model'!$D:$D, 0), MATCH('Yearly Model'!Q$2,'Monthly Model'!$D$2:$GE$2, 0)), 0, 0, 1, 12))</f>
        <v>763.41084709096629</v>
      </c>
      <c r="R88" s="35">
        <f ca="1">SUM(OFFSET(INDEX('Monthly Model'!$D:$GE, MATCH('Yearly Model'!$D88, 'Monthly Model'!$D:$D, 0), MATCH('Yearly Model'!R$2,'Monthly Model'!$D$2:$GE$2, 0)), 0, 0, 1, 12))</f>
        <v>728.32361227458568</v>
      </c>
      <c r="S88" s="35">
        <f ca="1">SUM(OFFSET(INDEX('Monthly Model'!$D:$GE, MATCH('Yearly Model'!$D88, 'Monthly Model'!$D:$D, 0), MATCH('Yearly Model'!S$2,'Monthly Model'!$D$2:$GE$2, 0)), 0, 0, 1, 12))</f>
        <v>4404.7500720432126</v>
      </c>
      <c r="T88" s="35">
        <f ca="1">SUM(OFFSET(INDEX('Monthly Model'!$D:$GE, MATCH('Yearly Model'!$D88, 'Monthly Model'!$D:$D, 0), MATCH('Yearly Model'!T$2,'Monthly Model'!$D$2:$GE$2, 0)), 0, 0, 1, 12))</f>
        <v>0</v>
      </c>
      <c r="U88" s="35">
        <f ca="1">SUM(OFFSET(INDEX('Monthly Model'!$D:$GE, MATCH('Yearly Model'!$D88, 'Monthly Model'!$D:$D, 0), MATCH('Yearly Model'!U$2,'Monthly Model'!$D$2:$GE$2, 0)), 0, 0, 1, 12))</f>
        <v>0</v>
      </c>
      <c r="V88" s="35">
        <f ca="1">SUM(OFFSET(INDEX('Monthly Model'!$D:$GE, MATCH('Yearly Model'!$D88, 'Monthly Model'!$D:$D, 0), MATCH('Yearly Model'!V$2,'Monthly Model'!$D$2:$GE$2, 0)), 0, 0, 1, 12))</f>
        <v>0</v>
      </c>
      <c r="W88" s="48">
        <f t="shared" ca="1" si="14"/>
        <v>10081.804699609007</v>
      </c>
    </row>
    <row r="89" spans="1:23" x14ac:dyDescent="0.45">
      <c r="D89" s="20" t="s">
        <v>106</v>
      </c>
      <c r="E89" s="22"/>
      <c r="F89" s="22"/>
      <c r="G89" s="22"/>
      <c r="H89" s="36">
        <f ca="1">SUM(OFFSET(INDEX('Monthly Model'!$D:$GE, MATCH('Yearly Model'!$D89, 'Monthly Model'!$D:$D, 0), MATCH('Yearly Model'!H$2,'Monthly Model'!$D$2:$GE$2, 0)), 0, 0, 1, 12))</f>
        <v>-598.28600235947295</v>
      </c>
      <c r="I89" s="36">
        <f ca="1">SUM(OFFSET(INDEX('Monthly Model'!$D:$GE, MATCH('Yearly Model'!$D89, 'Monthly Model'!$D:$D, 0), MATCH('Yearly Model'!I$2,'Monthly Model'!$D$2:$GE$2, 0)), 0, 0, 1, 12))</f>
        <v>-263.73971198794197</v>
      </c>
      <c r="J89" s="36">
        <f ca="1">SUM(OFFSET(INDEX('Monthly Model'!$D:$GE, MATCH('Yearly Model'!$D89, 'Monthly Model'!$D:$D, 0), MATCH('Yearly Model'!J$2,'Monthly Model'!$D$2:$GE$2, 0)), 0, 0, 1, 12))</f>
        <v>-92.735211480675659</v>
      </c>
      <c r="K89" s="36">
        <f ca="1">SUM(OFFSET(INDEX('Monthly Model'!$D:$GE, MATCH('Yearly Model'!$D89, 'Monthly Model'!$D:$D, 0), MATCH('Yearly Model'!K$2,'Monthly Model'!$D$2:$GE$2, 0)), 0, 0, 1, 12))</f>
        <v>-32.870411129651899</v>
      </c>
      <c r="L89" s="36">
        <f ca="1">SUM(OFFSET(INDEX('Monthly Model'!$D:$GE, MATCH('Yearly Model'!$D89, 'Monthly Model'!$D:$D, 0), MATCH('Yearly Model'!L$2,'Monthly Model'!$D$2:$GE$2, 0)), 0, 0, 1, 12))</f>
        <v>-12.368663042257353</v>
      </c>
      <c r="M89" s="36">
        <f ca="1">SUM(OFFSET(INDEX('Monthly Model'!$D:$GE, MATCH('Yearly Model'!$D89, 'Monthly Model'!$D:$D, 0), MATCH('Yearly Model'!M$2,'Monthly Model'!$D$2:$GE$2, 0)), 0, 0, 1, 12))</f>
        <v>1.1102230246251565E-16</v>
      </c>
      <c r="N89" s="36">
        <f ca="1">SUM(OFFSET(INDEX('Monthly Model'!$D:$GE, MATCH('Yearly Model'!$D89, 'Monthly Model'!$D:$D, 0), MATCH('Yearly Model'!N$2,'Monthly Model'!$D$2:$GE$2, 0)), 0, 0, 1, 12))</f>
        <v>0</v>
      </c>
      <c r="O89" s="36">
        <f ca="1">SUM(OFFSET(INDEX('Monthly Model'!$D:$GE, MATCH('Yearly Model'!$D89, 'Monthly Model'!$D:$D, 0), MATCH('Yearly Model'!O$2,'Monthly Model'!$D$2:$GE$2, 0)), 0, 0, 1, 12))</f>
        <v>0</v>
      </c>
      <c r="P89" s="36">
        <f ca="1">SUM(OFFSET(INDEX('Monthly Model'!$D:$GE, MATCH('Yearly Model'!$D89, 'Monthly Model'!$D:$D, 0), MATCH('Yearly Model'!P$2,'Monthly Model'!$D$2:$GE$2, 0)), 0, 0, 1, 12))</f>
        <v>0</v>
      </c>
      <c r="Q89" s="36">
        <f ca="1">SUM(OFFSET(INDEX('Monthly Model'!$D:$GE, MATCH('Yearly Model'!$D89, 'Monthly Model'!$D:$D, 0), MATCH('Yearly Model'!Q$2,'Monthly Model'!$D$2:$GE$2, 0)), 0, 0, 1, 12))</f>
        <v>0</v>
      </c>
      <c r="R89" s="36">
        <f ca="1">SUM(OFFSET(INDEX('Monthly Model'!$D:$GE, MATCH('Yearly Model'!$D89, 'Monthly Model'!$D:$D, 0), MATCH('Yearly Model'!R$2,'Monthly Model'!$D$2:$GE$2, 0)), 0, 0, 1, 12))</f>
        <v>0</v>
      </c>
      <c r="S89" s="36">
        <f ca="1">SUM(OFFSET(INDEX('Monthly Model'!$D:$GE, MATCH('Yearly Model'!$D89, 'Monthly Model'!$D:$D, 0), MATCH('Yearly Model'!S$2,'Monthly Model'!$D$2:$GE$2, 0)), 0, 0, 1, 12))</f>
        <v>0</v>
      </c>
      <c r="T89" s="36">
        <f ca="1">SUM(OFFSET(INDEX('Monthly Model'!$D:$GE, MATCH('Yearly Model'!$D89, 'Monthly Model'!$D:$D, 0), MATCH('Yearly Model'!T$2,'Monthly Model'!$D$2:$GE$2, 0)), 0, 0, 1, 12))</f>
        <v>0</v>
      </c>
      <c r="U89" s="36">
        <f ca="1">SUM(OFFSET(INDEX('Monthly Model'!$D:$GE, MATCH('Yearly Model'!$D89, 'Monthly Model'!$D:$D, 0), MATCH('Yearly Model'!U$2,'Monthly Model'!$D$2:$GE$2, 0)), 0, 0, 1, 12))</f>
        <v>0</v>
      </c>
      <c r="V89" s="36">
        <f ca="1">SUM(OFFSET(INDEX('Monthly Model'!$D:$GE, MATCH('Yearly Model'!$D89, 'Monthly Model'!$D:$D, 0), MATCH('Yearly Model'!V$2,'Monthly Model'!$D$2:$GE$2, 0)), 0, 0, 1, 12))</f>
        <v>0</v>
      </c>
      <c r="W89" s="49">
        <f t="shared" ca="1" si="14"/>
        <v>-999.99999999999977</v>
      </c>
    </row>
    <row r="90" spans="1:23" x14ac:dyDescent="0.45">
      <c r="D90" s="10" t="s">
        <v>107</v>
      </c>
      <c r="H90" s="35">
        <f ca="1">SUM(OFFSET(INDEX('Monthly Model'!$D:$GE, MATCH('Yearly Model'!$D90, 'Monthly Model'!$D:$D, 0), MATCH('Yearly Model'!H$2,'Monthly Model'!$D$2:$GE$2, 0)), 0, 0, 1, 12))</f>
        <v>234.99391511412969</v>
      </c>
      <c r="I90" s="35">
        <f ca="1">SUM(OFFSET(INDEX('Monthly Model'!$D:$GE, MATCH('Yearly Model'!$D90, 'Monthly Model'!$D:$D, 0), MATCH('Yearly Model'!I$2,'Monthly Model'!$D$2:$GE$2, 0)), 0, 0, 1, 12))</f>
        <v>577.83787894446436</v>
      </c>
      <c r="J90" s="35">
        <f ca="1">SUM(OFFSET(INDEX('Monthly Model'!$D:$GE, MATCH('Yearly Model'!$D90, 'Monthly Model'!$D:$D, 0), MATCH('Yearly Model'!J$2,'Monthly Model'!$D$2:$GE$2, 0)), 0, 0, 1, 12))</f>
        <v>695.46802125724651</v>
      </c>
      <c r="K90" s="35">
        <f ca="1">SUM(OFFSET(INDEX('Monthly Model'!$D:$GE, MATCH('Yearly Model'!$D90, 'Monthly Model'!$D:$D, 0), MATCH('Yearly Model'!K$2,'Monthly Model'!$D$2:$GE$2, 0)), 0, 0, 1, 12))</f>
        <v>719.87419847679303</v>
      </c>
      <c r="L90" s="35">
        <f ca="1">SUM(OFFSET(INDEX('Monthly Model'!$D:$GE, MATCH('Yearly Model'!$D90, 'Monthly Model'!$D:$D, 0), MATCH('Yearly Model'!L$2,'Monthly Model'!$D$2:$GE$2, 0)), 0, 0, 1, 12))</f>
        <v>-3182.6864127337662</v>
      </c>
      <c r="M90" s="35">
        <f ca="1">SUM(OFFSET(INDEX('Monthly Model'!$D:$GE, MATCH('Yearly Model'!$D90, 'Monthly Model'!$D:$D, 0), MATCH('Yearly Model'!M$2,'Monthly Model'!$D$2:$GE$2, 0)), 0, 0, 1, 12))</f>
        <v>721.10059112500994</v>
      </c>
      <c r="N90" s="35">
        <f ca="1">SUM(OFFSET(INDEX('Monthly Model'!$D:$GE, MATCH('Yearly Model'!$D90, 'Monthly Model'!$D:$D, 0), MATCH('Yearly Model'!N$2,'Monthly Model'!$D$2:$GE$2, 0)), 0, 0, 1, 12))</f>
        <v>687.20654081162161</v>
      </c>
      <c r="O90" s="35">
        <f ca="1">SUM(OFFSET(INDEX('Monthly Model'!$D:$GE, MATCH('Yearly Model'!$D90, 'Monthly Model'!$D:$D, 0), MATCH('Yearly Model'!O$2,'Monthly Model'!$D$2:$GE$2, 0)), 0, 0, 1, 12))</f>
        <v>657.73778906569783</v>
      </c>
      <c r="P90" s="35">
        <f ca="1">SUM(OFFSET(INDEX('Monthly Model'!$D:$GE, MATCH('Yearly Model'!$D90, 'Monthly Model'!$D:$D, 0), MATCH('Yearly Model'!P$2,'Monthly Model'!$D$2:$GE$2, 0)), 0, 0, 1, 12))</f>
        <v>629.58631165744532</v>
      </c>
      <c r="Q90" s="35">
        <f ca="1">SUM(OFFSET(INDEX('Monthly Model'!$D:$GE, MATCH('Yearly Model'!$D90, 'Monthly Model'!$D:$D, 0), MATCH('Yearly Model'!Q$2,'Monthly Model'!$D$2:$GE$2, 0)), 0, 0, 1, 12))</f>
        <v>605.23010686998362</v>
      </c>
      <c r="R90" s="35">
        <f ca="1">SUM(OFFSET(INDEX('Monthly Model'!$D:$GE, MATCH('Yearly Model'!$D90, 'Monthly Model'!$D:$D, 0), MATCH('Yearly Model'!R$2,'Monthly Model'!$D$2:$GE$2, 0)), 0, 0, 1, 12))</f>
        <v>576.60905131097729</v>
      </c>
      <c r="S90" s="35">
        <f ca="1">SUM(OFFSET(INDEX('Monthly Model'!$D:$GE, MATCH('Yearly Model'!$D90, 'Monthly Model'!$D:$D, 0), MATCH('Yearly Model'!S$2,'Monthly Model'!$D$2:$GE$2, 0)), 0, 0, 1, 12))</f>
        <v>4378.5347621373639</v>
      </c>
      <c r="T90" s="35">
        <f ca="1">SUM(OFFSET(INDEX('Monthly Model'!$D:$GE, MATCH('Yearly Model'!$D90, 'Monthly Model'!$D:$D, 0), MATCH('Yearly Model'!T$2,'Monthly Model'!$D$2:$GE$2, 0)), 0, 0, 1, 12))</f>
        <v>0</v>
      </c>
      <c r="U90" s="35">
        <f ca="1">SUM(OFFSET(INDEX('Monthly Model'!$D:$GE, MATCH('Yearly Model'!$D90, 'Monthly Model'!$D:$D, 0), MATCH('Yearly Model'!U$2,'Monthly Model'!$D$2:$GE$2, 0)), 0, 0, 1, 12))</f>
        <v>0</v>
      </c>
      <c r="V90" s="35">
        <f ca="1">SUM(OFFSET(INDEX('Monthly Model'!$D:$GE, MATCH('Yearly Model'!$D90, 'Monthly Model'!$D:$D, 0), MATCH('Yearly Model'!V$2,'Monthly Model'!$D$2:$GE$2, 0)), 0, 0, 1, 12))</f>
        <v>0</v>
      </c>
      <c r="W90" s="48">
        <f t="shared" ca="1" si="14"/>
        <v>7301.4927540369672</v>
      </c>
    </row>
    <row r="91" spans="1:23" x14ac:dyDescent="0.45">
      <c r="D91" s="20" t="s">
        <v>28</v>
      </c>
      <c r="E91" s="22"/>
      <c r="F91" s="22"/>
      <c r="G91" s="22"/>
      <c r="H91" s="36">
        <f ca="1">SUM(OFFSET(INDEX('Monthly Model'!$D:$GE, MATCH('Yearly Model'!$D91, 'Monthly Model'!$D:$D, 0), MATCH('Yearly Model'!H$2,'Monthly Model'!$D$2:$GE$2, 0)), 0, 0, 1, 12))</f>
        <v>-161.04701000160941</v>
      </c>
      <c r="I91" s="36">
        <f ca="1">SUM(OFFSET(INDEX('Monthly Model'!$D:$GE, MATCH('Yearly Model'!$D91, 'Monthly Model'!$D:$D, 0), MATCH('Yearly Model'!I$2,'Monthly Model'!$D$2:$GE$2, 0)), 0, 0, 1, 12))</f>
        <v>-155.76023684847931</v>
      </c>
      <c r="J91" s="36">
        <f ca="1">SUM(OFFSET(INDEX('Monthly Model'!$D:$GE, MATCH('Yearly Model'!$D91, 'Monthly Model'!$D:$D, 0), MATCH('Yearly Model'!J$2,'Monthly Model'!$D$2:$GE$2, 0)), 0, 0, 1, 12))</f>
        <v>-109.08019628963011</v>
      </c>
      <c r="K91" s="36">
        <f ca="1">SUM(OFFSET(INDEX('Monthly Model'!$D:$GE, MATCH('Yearly Model'!$D91, 'Monthly Model'!$D:$D, 0), MATCH('Yearly Model'!K$2,'Monthly Model'!$D$2:$GE$2, 0)), 0, 0, 1, 12))</f>
        <v>-51.557965600363424</v>
      </c>
      <c r="L91" s="36">
        <f ca="1">SUM(OFFSET(INDEX('Monthly Model'!$D:$GE, MATCH('Yearly Model'!$D91, 'Monthly Model'!$D:$D, 0), MATCH('Yearly Model'!L$2,'Monthly Model'!$D$2:$GE$2, 0)), 0, 0, 1, 12))</f>
        <v>-16.881195907047115</v>
      </c>
      <c r="M91" s="36">
        <f ca="1">SUM(OFFSET(INDEX('Monthly Model'!$D:$GE, MATCH('Yearly Model'!$D91, 'Monthly Model'!$D:$D, 0), MATCH('Yearly Model'!M$2,'Monthly Model'!$D$2:$GE$2, 0)), 0, 0, 1, 12))</f>
        <v>-14.478433962290422</v>
      </c>
      <c r="N91" s="36">
        <f ca="1">SUM(OFFSET(INDEX('Monthly Model'!$D:$GE, MATCH('Yearly Model'!$D91, 'Monthly Model'!$D:$D, 0), MATCH('Yearly Model'!N$2,'Monthly Model'!$D$2:$GE$2, 0)), 0, 0, 1, 12))</f>
        <v>0</v>
      </c>
      <c r="O91" s="36">
        <f ca="1">SUM(OFFSET(INDEX('Monthly Model'!$D:$GE, MATCH('Yearly Model'!$D91, 'Monthly Model'!$D:$D, 0), MATCH('Yearly Model'!O$2,'Monthly Model'!$D$2:$GE$2, 0)), 0, 0, 1, 12))</f>
        <v>0</v>
      </c>
      <c r="P91" s="36">
        <f ca="1">SUM(OFFSET(INDEX('Monthly Model'!$D:$GE, MATCH('Yearly Model'!$D91, 'Monthly Model'!$D:$D, 0), MATCH('Yearly Model'!P$2,'Monthly Model'!$D$2:$GE$2, 0)), 0, 0, 1, 12))</f>
        <v>0</v>
      </c>
      <c r="Q91" s="36">
        <f ca="1">SUM(OFFSET(INDEX('Monthly Model'!$D:$GE, MATCH('Yearly Model'!$D91, 'Monthly Model'!$D:$D, 0), MATCH('Yearly Model'!Q$2,'Monthly Model'!$D$2:$GE$2, 0)), 0, 0, 1, 12))</f>
        <v>0</v>
      </c>
      <c r="R91" s="36">
        <f ca="1">SUM(OFFSET(INDEX('Monthly Model'!$D:$GE, MATCH('Yearly Model'!$D91, 'Monthly Model'!$D:$D, 0), MATCH('Yearly Model'!R$2,'Monthly Model'!$D$2:$GE$2, 0)), 0, 0, 1, 12))</f>
        <v>0</v>
      </c>
      <c r="S91" s="36">
        <f ca="1">SUM(OFFSET(INDEX('Monthly Model'!$D:$GE, MATCH('Yearly Model'!$D91, 'Monthly Model'!$D:$D, 0), MATCH('Yearly Model'!S$2,'Monthly Model'!$D$2:$GE$2, 0)), 0, 0, 1, 12))</f>
        <v>0</v>
      </c>
      <c r="T91" s="36">
        <f ca="1">SUM(OFFSET(INDEX('Monthly Model'!$D:$GE, MATCH('Yearly Model'!$D91, 'Monthly Model'!$D:$D, 0), MATCH('Yearly Model'!T$2,'Monthly Model'!$D$2:$GE$2, 0)), 0, 0, 1, 12))</f>
        <v>0</v>
      </c>
      <c r="U91" s="36">
        <f ca="1">SUM(OFFSET(INDEX('Monthly Model'!$D:$GE, MATCH('Yearly Model'!$D91, 'Monthly Model'!$D:$D, 0), MATCH('Yearly Model'!U$2,'Monthly Model'!$D$2:$GE$2, 0)), 0, 0, 1, 12))</f>
        <v>0</v>
      </c>
      <c r="V91" s="36">
        <f ca="1">SUM(OFFSET(INDEX('Monthly Model'!$D:$GE, MATCH('Yearly Model'!$D91, 'Monthly Model'!$D:$D, 0), MATCH('Yearly Model'!V$2,'Monthly Model'!$D$2:$GE$2, 0)), 0, 0, 1, 12))</f>
        <v>0</v>
      </c>
      <c r="W91" s="49">
        <f t="shared" ca="1" si="14"/>
        <v>-508.80503860941985</v>
      </c>
    </row>
    <row r="92" spans="1:23" x14ac:dyDescent="0.45">
      <c r="D92" s="10" t="s">
        <v>108</v>
      </c>
      <c r="H92" s="35">
        <f ca="1">SUM(OFFSET(INDEX('Monthly Model'!$D:$GE, MATCH('Yearly Model'!$D92, 'Monthly Model'!$D:$D, 0), MATCH('Yearly Model'!H$2,'Monthly Model'!$D$2:$GE$2, 0)), 0, 0, 1, 12))</f>
        <v>73.946905112520255</v>
      </c>
      <c r="I92" s="35">
        <f ca="1">SUM(OFFSET(INDEX('Monthly Model'!$D:$GE, MATCH('Yearly Model'!$D92, 'Monthly Model'!$D:$D, 0), MATCH('Yearly Model'!I$2,'Monthly Model'!$D$2:$GE$2, 0)), 0, 0, 1, 12))</f>
        <v>422.07764209598525</v>
      </c>
      <c r="J92" s="35">
        <f ca="1">SUM(OFFSET(INDEX('Monthly Model'!$D:$GE, MATCH('Yearly Model'!$D92, 'Monthly Model'!$D:$D, 0), MATCH('Yearly Model'!J$2,'Monthly Model'!$D$2:$GE$2, 0)), 0, 0, 1, 12))</f>
        <v>586.38782496761633</v>
      </c>
      <c r="K92" s="35">
        <f ca="1">SUM(OFFSET(INDEX('Monthly Model'!$D:$GE, MATCH('Yearly Model'!$D92, 'Monthly Model'!$D:$D, 0), MATCH('Yearly Model'!K$2,'Monthly Model'!$D$2:$GE$2, 0)), 0, 0, 1, 12))</f>
        <v>668.31623287642947</v>
      </c>
      <c r="L92" s="35">
        <f ca="1">SUM(OFFSET(INDEX('Monthly Model'!$D:$GE, MATCH('Yearly Model'!$D92, 'Monthly Model'!$D:$D, 0), MATCH('Yearly Model'!L$2,'Monthly Model'!$D$2:$GE$2, 0)), 0, 0, 1, 12))</f>
        <v>-3199.567608640813</v>
      </c>
      <c r="M92" s="35">
        <f ca="1">SUM(OFFSET(INDEX('Monthly Model'!$D:$GE, MATCH('Yearly Model'!$D92, 'Monthly Model'!$D:$D, 0), MATCH('Yearly Model'!M$2,'Monthly Model'!$D$2:$GE$2, 0)), 0, 0, 1, 12))</f>
        <v>706.62215716271953</v>
      </c>
      <c r="N92" s="35">
        <f ca="1">SUM(OFFSET(INDEX('Monthly Model'!$D:$GE, MATCH('Yearly Model'!$D92, 'Monthly Model'!$D:$D, 0), MATCH('Yearly Model'!N$2,'Monthly Model'!$D$2:$GE$2, 0)), 0, 0, 1, 12))</f>
        <v>687.20654081162161</v>
      </c>
      <c r="O92" s="35">
        <f ca="1">SUM(OFFSET(INDEX('Monthly Model'!$D:$GE, MATCH('Yearly Model'!$D92, 'Monthly Model'!$D:$D, 0), MATCH('Yearly Model'!O$2,'Monthly Model'!$D$2:$GE$2, 0)), 0, 0, 1, 12))</f>
        <v>657.73778906569783</v>
      </c>
      <c r="P92" s="35">
        <f ca="1">SUM(OFFSET(INDEX('Monthly Model'!$D:$GE, MATCH('Yearly Model'!$D92, 'Monthly Model'!$D:$D, 0), MATCH('Yearly Model'!P$2,'Monthly Model'!$D$2:$GE$2, 0)), 0, 0, 1, 12))</f>
        <v>629.58631165744532</v>
      </c>
      <c r="Q92" s="35">
        <f ca="1">SUM(OFFSET(INDEX('Monthly Model'!$D:$GE, MATCH('Yearly Model'!$D92, 'Monthly Model'!$D:$D, 0), MATCH('Yearly Model'!Q$2,'Monthly Model'!$D$2:$GE$2, 0)), 0, 0, 1, 12))</f>
        <v>605.23010686998362</v>
      </c>
      <c r="R92" s="35">
        <f ca="1">SUM(OFFSET(INDEX('Monthly Model'!$D:$GE, MATCH('Yearly Model'!$D92, 'Monthly Model'!$D:$D, 0), MATCH('Yearly Model'!R$2,'Monthly Model'!$D$2:$GE$2, 0)), 0, 0, 1, 12))</f>
        <v>576.60905131097729</v>
      </c>
      <c r="S92" s="35">
        <f ca="1">SUM(OFFSET(INDEX('Monthly Model'!$D:$GE, MATCH('Yearly Model'!$D92, 'Monthly Model'!$D:$D, 0), MATCH('Yearly Model'!S$2,'Monthly Model'!$D$2:$GE$2, 0)), 0, 0, 1, 12))</f>
        <v>4378.5347621373639</v>
      </c>
      <c r="T92" s="35">
        <f ca="1">SUM(OFFSET(INDEX('Monthly Model'!$D:$GE, MATCH('Yearly Model'!$D92, 'Monthly Model'!$D:$D, 0), MATCH('Yearly Model'!T$2,'Monthly Model'!$D$2:$GE$2, 0)), 0, 0, 1, 12))</f>
        <v>0</v>
      </c>
      <c r="U92" s="35">
        <f ca="1">SUM(OFFSET(INDEX('Monthly Model'!$D:$GE, MATCH('Yearly Model'!$D92, 'Monthly Model'!$D:$D, 0), MATCH('Yearly Model'!U$2,'Monthly Model'!$D$2:$GE$2, 0)), 0, 0, 1, 12))</f>
        <v>0</v>
      </c>
      <c r="V92" s="35">
        <f ca="1">SUM(OFFSET(INDEX('Monthly Model'!$D:$GE, MATCH('Yearly Model'!$D92, 'Monthly Model'!$D:$D, 0), MATCH('Yearly Model'!V$2,'Monthly Model'!$D$2:$GE$2, 0)), 0, 0, 1, 12))</f>
        <v>0</v>
      </c>
      <c r="W92" s="48">
        <f t="shared" ca="1" si="14"/>
        <v>6792.6877154275471</v>
      </c>
    </row>
    <row r="93" spans="1:23" x14ac:dyDescent="0.45">
      <c r="D93" s="20" t="s">
        <v>109</v>
      </c>
      <c r="E93" s="22"/>
      <c r="F93" s="22"/>
      <c r="G93" s="22"/>
      <c r="H93" s="36">
        <f ca="1">SUM(OFFSET(INDEX('Monthly Model'!$D:$GE, MATCH('Yearly Model'!$D93, 'Monthly Model'!$D:$D, 0), MATCH('Yearly Model'!H$2,'Monthly Model'!$D$2:$GE$2, 0)), 0, 0, 1, 12))</f>
        <v>-82.61111518637378</v>
      </c>
      <c r="I93" s="36">
        <f ca="1">SUM(OFFSET(INDEX('Monthly Model'!$D:$GE, MATCH('Yearly Model'!$D93, 'Monthly Model'!$D:$D, 0), MATCH('Yearly Model'!I$2,'Monthly Model'!$D$2:$GE$2, 0)), 0, 0, 1, 12))</f>
        <v>-430.02316529146702</v>
      </c>
      <c r="J93" s="36">
        <f ca="1">SUM(OFFSET(INDEX('Monthly Model'!$D:$GE, MATCH('Yearly Model'!$D93, 'Monthly Model'!$D:$D, 0), MATCH('Yearly Model'!J$2,'Monthly Model'!$D$2:$GE$2, 0)), 0, 0, 1, 12))</f>
        <v>-596.41512032656442</v>
      </c>
      <c r="K93" s="36">
        <f ca="1">SUM(OFFSET(INDEX('Monthly Model'!$D:$GE, MATCH('Yearly Model'!$D93, 'Monthly Model'!$D:$D, 0), MATCH('Yearly Model'!K$2,'Monthly Model'!$D$2:$GE$2, 0)), 0, 0, 1, 12))</f>
        <v>-680.89784379375374</v>
      </c>
      <c r="L93" s="36">
        <f ca="1">SUM(OFFSET(INDEX('Monthly Model'!$D:$GE, MATCH('Yearly Model'!$D93, 'Monthly Model'!$D:$D, 0), MATCH('Yearly Model'!L$2,'Monthly Model'!$D$2:$GE$2, 0)), 0, 0, 1, 12))</f>
        <v>-401.44626788438364</v>
      </c>
      <c r="M93" s="36">
        <f ca="1">SUM(OFFSET(INDEX('Monthly Model'!$D:$GE, MATCH('Yearly Model'!$D93, 'Monthly Model'!$D:$D, 0), MATCH('Yearly Model'!M$2,'Monthly Model'!$D$2:$GE$2, 0)), 0, 0, 1, 12))</f>
        <v>-467.49056810416323</v>
      </c>
      <c r="N93" s="36">
        <f ca="1">SUM(OFFSET(INDEX('Monthly Model'!$D:$GE, MATCH('Yearly Model'!$D93, 'Monthly Model'!$D:$D, 0), MATCH('Yearly Model'!N$2,'Monthly Model'!$D$2:$GE$2, 0)), 0, 0, 1, 12))</f>
        <v>0</v>
      </c>
      <c r="O93" s="36">
        <f ca="1">SUM(OFFSET(INDEX('Monthly Model'!$D:$GE, MATCH('Yearly Model'!$D93, 'Monthly Model'!$D:$D, 0), MATCH('Yearly Model'!O$2,'Monthly Model'!$D$2:$GE$2, 0)), 0, 0, 1, 12))</f>
        <v>0</v>
      </c>
      <c r="P93" s="36">
        <f ca="1">SUM(OFFSET(INDEX('Monthly Model'!$D:$GE, MATCH('Yearly Model'!$D93, 'Monthly Model'!$D:$D, 0), MATCH('Yearly Model'!P$2,'Monthly Model'!$D$2:$GE$2, 0)), 0, 0, 1, 12))</f>
        <v>0</v>
      </c>
      <c r="Q93" s="36">
        <f ca="1">SUM(OFFSET(INDEX('Monthly Model'!$D:$GE, MATCH('Yearly Model'!$D93, 'Monthly Model'!$D:$D, 0), MATCH('Yearly Model'!Q$2,'Monthly Model'!$D$2:$GE$2, 0)), 0, 0, 1, 12))</f>
        <v>0</v>
      </c>
      <c r="R93" s="36">
        <f ca="1">SUM(OFFSET(INDEX('Monthly Model'!$D:$GE, MATCH('Yearly Model'!$D93, 'Monthly Model'!$D:$D, 0), MATCH('Yearly Model'!R$2,'Monthly Model'!$D$2:$GE$2, 0)), 0, 0, 1, 12))</f>
        <v>0</v>
      </c>
      <c r="S93" s="36">
        <f ca="1">SUM(OFFSET(INDEX('Monthly Model'!$D:$GE, MATCH('Yearly Model'!$D93, 'Monthly Model'!$D:$D, 0), MATCH('Yearly Model'!S$2,'Monthly Model'!$D$2:$GE$2, 0)), 0, 0, 1, 12))</f>
        <v>0</v>
      </c>
      <c r="T93" s="36">
        <f ca="1">SUM(OFFSET(INDEX('Monthly Model'!$D:$GE, MATCH('Yearly Model'!$D93, 'Monthly Model'!$D:$D, 0), MATCH('Yearly Model'!T$2,'Monthly Model'!$D$2:$GE$2, 0)), 0, 0, 1, 12))</f>
        <v>0</v>
      </c>
      <c r="U93" s="36">
        <f ca="1">SUM(OFFSET(INDEX('Monthly Model'!$D:$GE, MATCH('Yearly Model'!$D93, 'Monthly Model'!$D:$D, 0), MATCH('Yearly Model'!U$2,'Monthly Model'!$D$2:$GE$2, 0)), 0, 0, 1, 12))</f>
        <v>0</v>
      </c>
      <c r="V93" s="36">
        <f ca="1">SUM(OFFSET(INDEX('Monthly Model'!$D:$GE, MATCH('Yearly Model'!$D93, 'Monthly Model'!$D:$D, 0), MATCH('Yearly Model'!V$2,'Monthly Model'!$D$2:$GE$2, 0)), 0, 0, 1, 12))</f>
        <v>0</v>
      </c>
      <c r="W93" s="49">
        <f t="shared" ca="1" si="14"/>
        <v>-2658.8840805867057</v>
      </c>
    </row>
    <row r="94" spans="1:23" x14ac:dyDescent="0.45">
      <c r="D94" s="10" t="s">
        <v>111</v>
      </c>
      <c r="H94" s="35">
        <f ca="1">SUM(OFFSET(INDEX('Monthly Model'!$D:$GE, MATCH('Yearly Model'!$D94, 'Monthly Model'!$D:$D, 0), MATCH('Yearly Model'!H$2,'Monthly Model'!$D$2:$GE$2, 0)), 0, 0, 1, 12))</f>
        <v>-8.6642100738535106</v>
      </c>
      <c r="I94" s="35">
        <f ca="1">SUM(OFFSET(INDEX('Monthly Model'!$D:$GE, MATCH('Yearly Model'!$D94, 'Monthly Model'!$D:$D, 0), MATCH('Yearly Model'!I$2,'Monthly Model'!$D$2:$GE$2, 0)), 0, 0, 1, 12))</f>
        <v>-7.9455231954817975</v>
      </c>
      <c r="J94" s="35">
        <f ca="1">SUM(OFFSET(INDEX('Monthly Model'!$D:$GE, MATCH('Yearly Model'!$D94, 'Monthly Model'!$D:$D, 0), MATCH('Yearly Model'!J$2,'Monthly Model'!$D$2:$GE$2, 0)), 0, 0, 1, 12))</f>
        <v>-10.027295358947995</v>
      </c>
      <c r="K94" s="35">
        <f ca="1">SUM(OFFSET(INDEX('Monthly Model'!$D:$GE, MATCH('Yearly Model'!$D94, 'Monthly Model'!$D:$D, 0), MATCH('Yearly Model'!K$2,'Monthly Model'!$D$2:$GE$2, 0)), 0, 0, 1, 12))</f>
        <v>-12.581610917324255</v>
      </c>
      <c r="L94" s="35">
        <f ca="1">SUM(OFFSET(INDEX('Monthly Model'!$D:$GE, MATCH('Yearly Model'!$D94, 'Monthly Model'!$D:$D, 0), MATCH('Yearly Model'!L$2,'Monthly Model'!$D$2:$GE$2, 0)), 0, 0, 1, 12))</f>
        <v>-3601.0138765251968</v>
      </c>
      <c r="M94" s="35">
        <f ca="1">SUM(OFFSET(INDEX('Monthly Model'!$D:$GE, MATCH('Yearly Model'!$D94, 'Monthly Model'!$D:$D, 0), MATCH('Yearly Model'!M$2,'Monthly Model'!$D$2:$GE$2, 0)), 0, 0, 1, 12))</f>
        <v>239.13158905855624</v>
      </c>
      <c r="N94" s="35">
        <f ca="1">SUM(OFFSET(INDEX('Monthly Model'!$D:$GE, MATCH('Yearly Model'!$D94, 'Monthly Model'!$D:$D, 0), MATCH('Yearly Model'!N$2,'Monthly Model'!$D$2:$GE$2, 0)), 0, 0, 1, 12))</f>
        <v>687.20654081162161</v>
      </c>
      <c r="O94" s="35">
        <f ca="1">SUM(OFFSET(INDEX('Monthly Model'!$D:$GE, MATCH('Yearly Model'!$D94, 'Monthly Model'!$D:$D, 0), MATCH('Yearly Model'!O$2,'Monthly Model'!$D$2:$GE$2, 0)), 0, 0, 1, 12))</f>
        <v>657.73778906569783</v>
      </c>
      <c r="P94" s="35">
        <f ca="1">SUM(OFFSET(INDEX('Monthly Model'!$D:$GE, MATCH('Yearly Model'!$D94, 'Monthly Model'!$D:$D, 0), MATCH('Yearly Model'!P$2,'Monthly Model'!$D$2:$GE$2, 0)), 0, 0, 1, 12))</f>
        <v>629.58631165744532</v>
      </c>
      <c r="Q94" s="35">
        <f ca="1">SUM(OFFSET(INDEX('Monthly Model'!$D:$GE, MATCH('Yearly Model'!$D94, 'Monthly Model'!$D:$D, 0), MATCH('Yearly Model'!Q$2,'Monthly Model'!$D$2:$GE$2, 0)), 0, 0, 1, 12))</f>
        <v>605.23010686998362</v>
      </c>
      <c r="R94" s="35">
        <f ca="1">SUM(OFFSET(INDEX('Monthly Model'!$D:$GE, MATCH('Yearly Model'!$D94, 'Monthly Model'!$D:$D, 0), MATCH('Yearly Model'!R$2,'Monthly Model'!$D$2:$GE$2, 0)), 0, 0, 1, 12))</f>
        <v>576.60905131097729</v>
      </c>
      <c r="S94" s="35">
        <f ca="1">SUM(OFFSET(INDEX('Monthly Model'!$D:$GE, MATCH('Yearly Model'!$D94, 'Monthly Model'!$D:$D, 0), MATCH('Yearly Model'!S$2,'Monthly Model'!$D$2:$GE$2, 0)), 0, 0, 1, 12))</f>
        <v>4378.5347621373639</v>
      </c>
      <c r="T94" s="35">
        <f ca="1">SUM(OFFSET(INDEX('Monthly Model'!$D:$GE, MATCH('Yearly Model'!$D94, 'Monthly Model'!$D:$D, 0), MATCH('Yearly Model'!T$2,'Monthly Model'!$D$2:$GE$2, 0)), 0, 0, 1, 12))</f>
        <v>0</v>
      </c>
      <c r="U94" s="35">
        <f ca="1">SUM(OFFSET(INDEX('Monthly Model'!$D:$GE, MATCH('Yearly Model'!$D94, 'Monthly Model'!$D:$D, 0), MATCH('Yearly Model'!U$2,'Monthly Model'!$D$2:$GE$2, 0)), 0, 0, 1, 12))</f>
        <v>0</v>
      </c>
      <c r="V94" s="35">
        <f ca="1">SUM(OFFSET(INDEX('Monthly Model'!$D:$GE, MATCH('Yearly Model'!$D94, 'Monthly Model'!$D:$D, 0), MATCH('Yearly Model'!V$2,'Monthly Model'!$D$2:$GE$2, 0)), 0, 0, 1, 12))</f>
        <v>0</v>
      </c>
      <c r="W94" s="48">
        <f t="shared" ca="1" si="14"/>
        <v>4133.8036348408423</v>
      </c>
    </row>
    <row r="95" spans="1:23" x14ac:dyDescent="0.45">
      <c r="D95" s="20" t="s">
        <v>110</v>
      </c>
      <c r="E95" s="22"/>
      <c r="F95" s="22"/>
      <c r="G95" s="22"/>
      <c r="H95" s="36">
        <f ca="1">SUM(OFFSET(INDEX('Monthly Model'!$D:$GE, MATCH('Yearly Model'!$D95, 'Monthly Model'!$D:$D, 0), MATCH('Yearly Model'!H$2,'Monthly Model'!$D$2:$GE$2, 0)), 0, 0, 1, 12))</f>
        <v>0</v>
      </c>
      <c r="I95" s="36">
        <f ca="1">SUM(OFFSET(INDEX('Monthly Model'!$D:$GE, MATCH('Yearly Model'!$D95, 'Monthly Model'!$D:$D, 0), MATCH('Yearly Model'!I$2,'Monthly Model'!$D$2:$GE$2, 0)), 0, 0, 1, 12))</f>
        <v>0</v>
      </c>
      <c r="J95" s="36">
        <f ca="1">SUM(OFFSET(INDEX('Monthly Model'!$D:$GE, MATCH('Yearly Model'!$D95, 'Monthly Model'!$D:$D, 0), MATCH('Yearly Model'!J$2,'Monthly Model'!$D$2:$GE$2, 0)), 0, 0, 1, 12))</f>
        <v>0</v>
      </c>
      <c r="K95" s="36">
        <f ca="1">SUM(OFFSET(INDEX('Monthly Model'!$D:$GE, MATCH('Yearly Model'!$D95, 'Monthly Model'!$D:$D, 0), MATCH('Yearly Model'!K$2,'Monthly Model'!$D$2:$GE$2, 0)), 0, 0, 1, 12))</f>
        <v>0</v>
      </c>
      <c r="L95" s="36">
        <f ca="1">SUM(OFFSET(INDEX('Monthly Model'!$D:$GE, MATCH('Yearly Model'!$D95, 'Monthly Model'!$D:$D, 0), MATCH('Yearly Model'!L$2,'Monthly Model'!$D$2:$GE$2, 0)), 0, 0, 1, 12))</f>
        <v>-103.71076328364769</v>
      </c>
      <c r="M95" s="36">
        <f ca="1">SUM(OFFSET(INDEX('Monthly Model'!$D:$GE, MATCH('Yearly Model'!$D95, 'Monthly Model'!$D:$D, 0), MATCH('Yearly Model'!M$2,'Monthly Model'!$D$2:$GE$2, 0)), 0, 0, 1, 12))</f>
        <v>-84.06656605697134</v>
      </c>
      <c r="N95" s="36">
        <f ca="1">SUM(OFFSET(INDEX('Monthly Model'!$D:$GE, MATCH('Yearly Model'!$D95, 'Monthly Model'!$D:$D, 0), MATCH('Yearly Model'!N$2,'Monthly Model'!$D$2:$GE$2, 0)), 0, 0, 1, 12))</f>
        <v>-233.00586888645984</v>
      </c>
      <c r="O95" s="36">
        <f ca="1">SUM(OFFSET(INDEX('Monthly Model'!$D:$GE, MATCH('Yearly Model'!$D95, 'Monthly Model'!$D:$D, 0), MATCH('Yearly Model'!O$2,'Monthly Model'!$D$2:$GE$2, 0)), 0, 0, 1, 12))</f>
        <v>-224.27992172536759</v>
      </c>
      <c r="P95" s="36">
        <f ca="1">SUM(OFFSET(INDEX('Monthly Model'!$D:$GE, MATCH('Yearly Model'!$D95, 'Monthly Model'!$D:$D, 0), MATCH('Yearly Model'!P$2,'Monthly Model'!$D$2:$GE$2, 0)), 0, 0, 1, 12))</f>
        <v>-215.94523222854417</v>
      </c>
      <c r="Q95" s="36">
        <f ca="1">SUM(OFFSET(INDEX('Monthly Model'!$D:$GE, MATCH('Yearly Model'!$D95, 'Monthly Model'!$D:$D, 0), MATCH('Yearly Model'!Q$2,'Monthly Model'!$D$2:$GE$2, 0)), 0, 0, 1, 12))</f>
        <v>-208.79857709169727</v>
      </c>
      <c r="R95" s="36">
        <f ca="1">SUM(OFFSET(INDEX('Monthly Model'!$D:$GE, MATCH('Yearly Model'!$D95, 'Monthly Model'!$D:$D, 0), MATCH('Yearly Model'!R$2,'Monthly Model'!$D$2:$GE$2, 0)), 0, 0, 1, 12))</f>
        <v>-200.26322047196294</v>
      </c>
      <c r="S95" s="36">
        <f ca="1">SUM(OFFSET(INDEX('Monthly Model'!$D:$GE, MATCH('Yearly Model'!$D95, 'Monthly Model'!$D:$D, 0), MATCH('Yearly Model'!S$2,'Monthly Model'!$D$2:$GE$2, 0)), 0, 0, 1, 12))</f>
        <v>-1444.91647150533</v>
      </c>
      <c r="T95" s="36">
        <f ca="1">SUM(OFFSET(INDEX('Monthly Model'!$D:$GE, MATCH('Yearly Model'!$D95, 'Monthly Model'!$D:$D, 0), MATCH('Yearly Model'!T$2,'Monthly Model'!$D$2:$GE$2, 0)), 0, 0, 1, 12))</f>
        <v>0</v>
      </c>
      <c r="U95" s="36">
        <f ca="1">SUM(OFFSET(INDEX('Monthly Model'!$D:$GE, MATCH('Yearly Model'!$D95, 'Monthly Model'!$D:$D, 0), MATCH('Yearly Model'!U$2,'Monthly Model'!$D$2:$GE$2, 0)), 0, 0, 1, 12))</f>
        <v>0</v>
      </c>
      <c r="V95" s="36">
        <f ca="1">SUM(OFFSET(INDEX('Monthly Model'!$D:$GE, MATCH('Yearly Model'!$D95, 'Monthly Model'!$D:$D, 0), MATCH('Yearly Model'!V$2,'Monthly Model'!$D$2:$GE$2, 0)), 0, 0, 1, 12))</f>
        <v>0</v>
      </c>
      <c r="W95" s="49">
        <f t="shared" ca="1" si="14"/>
        <v>-2714.986621249981</v>
      </c>
    </row>
    <row r="96" spans="1:23" x14ac:dyDescent="0.45">
      <c r="D96" s="28" t="s">
        <v>112</v>
      </c>
      <c r="H96" s="35">
        <f ca="1">SUM(OFFSET(INDEX('Monthly Model'!$D:$GE, MATCH('Yearly Model'!$D96, 'Monthly Model'!$D:$D, 0), MATCH('Yearly Model'!H$2,'Monthly Model'!$D$2:$GE$2, 0)), 0, 0, 1, 12))</f>
        <v>0</v>
      </c>
      <c r="I96" s="35">
        <f ca="1">SUM(OFFSET(INDEX('Monthly Model'!$D:$GE, MATCH('Yearly Model'!$D96, 'Monthly Model'!$D:$D, 0), MATCH('Yearly Model'!I$2,'Monthly Model'!$D$2:$GE$2, 0)), 0, 0, 1, 12))</f>
        <v>0</v>
      </c>
      <c r="J96" s="35">
        <f ca="1">SUM(OFFSET(INDEX('Monthly Model'!$D:$GE, MATCH('Yearly Model'!$D96, 'Monthly Model'!$D:$D, 0), MATCH('Yearly Model'!J$2,'Monthly Model'!$D$2:$GE$2, 0)), 0, 0, 1, 12))</f>
        <v>0</v>
      </c>
      <c r="K96" s="35">
        <f ca="1">SUM(OFFSET(INDEX('Monthly Model'!$D:$GE, MATCH('Yearly Model'!$D96, 'Monthly Model'!$D:$D, 0), MATCH('Yearly Model'!K$2,'Monthly Model'!$D$2:$GE$2, 0)), 0, 0, 1, 12))</f>
        <v>0</v>
      </c>
      <c r="L96" s="35">
        <f ca="1">SUM(OFFSET(INDEX('Monthly Model'!$D:$GE, MATCH('Yearly Model'!$D96, 'Monthly Model'!$D:$D, 0), MATCH('Yearly Model'!L$2,'Monthly Model'!$D$2:$GE$2, 0)), 0, 0, 1, 12))</f>
        <v>210.56427696983019</v>
      </c>
      <c r="M96" s="35">
        <f ca="1">SUM(OFFSET(INDEX('Monthly Model'!$D:$GE, MATCH('Yearly Model'!$D96, 'Monthly Model'!$D:$D, 0), MATCH('Yearly Model'!M$2,'Monthly Model'!$D$2:$GE$2, 0)), 0, 0, 1, 12))</f>
        <v>170.68060381263876</v>
      </c>
      <c r="N96" s="35">
        <f ca="1">SUM(OFFSET(INDEX('Monthly Model'!$D:$GE, MATCH('Yearly Model'!$D96, 'Monthly Model'!$D:$D, 0), MATCH('Yearly Model'!N$2,'Monthly Model'!$D$2:$GE$2, 0)), 0, 0, 1, 12))</f>
        <v>473.07252167857007</v>
      </c>
      <c r="O96" s="35">
        <f ca="1">SUM(OFFSET(INDEX('Monthly Model'!$D:$GE, MATCH('Yearly Model'!$D96, 'Monthly Model'!$D:$D, 0), MATCH('Yearly Model'!O$2,'Monthly Model'!$D$2:$GE$2, 0)), 0, 0, 1, 12))</f>
        <v>455.35620471514017</v>
      </c>
      <c r="P96" s="35">
        <f ca="1">SUM(OFFSET(INDEX('Monthly Model'!$D:$GE, MATCH('Yearly Model'!$D96, 'Monthly Model'!$D:$D, 0), MATCH('Yearly Model'!P$2,'Monthly Model'!$D$2:$GE$2, 0)), 0, 0, 1, 12))</f>
        <v>438.43425937310485</v>
      </c>
      <c r="Q96" s="35">
        <f ca="1">SUM(OFFSET(INDEX('Monthly Model'!$D:$GE, MATCH('Yearly Model'!$D96, 'Monthly Model'!$D:$D, 0), MATCH('Yearly Model'!Q$2,'Monthly Model'!$D$2:$GE$2, 0)), 0, 0, 1, 12))</f>
        <v>423.92438379223381</v>
      </c>
      <c r="R96" s="35">
        <f ca="1">SUM(OFFSET(INDEX('Monthly Model'!$D:$GE, MATCH('Yearly Model'!$D96, 'Monthly Model'!$D:$D, 0), MATCH('Yearly Model'!R$2,'Monthly Model'!$D$2:$GE$2, 0)), 0, 0, 1, 12))</f>
        <v>406.59502338247029</v>
      </c>
      <c r="S96" s="35">
        <f ca="1">SUM(OFFSET(INDEX('Monthly Model'!$D:$GE, MATCH('Yearly Model'!$D96, 'Monthly Model'!$D:$D, 0), MATCH('Yearly Model'!S$2,'Monthly Model'!$D$2:$GE$2, 0)), 0, 0, 1, 12))</f>
        <v>2933.6182906320341</v>
      </c>
      <c r="T96" s="35">
        <f ca="1">SUM(OFFSET(INDEX('Monthly Model'!$D:$GE, MATCH('Yearly Model'!$D96, 'Monthly Model'!$D:$D, 0), MATCH('Yearly Model'!T$2,'Monthly Model'!$D$2:$GE$2, 0)), 0, 0, 1, 12))</f>
        <v>0</v>
      </c>
      <c r="U96" s="35">
        <f ca="1">SUM(OFFSET(INDEX('Monthly Model'!$D:$GE, MATCH('Yearly Model'!$D96, 'Monthly Model'!$D:$D, 0), MATCH('Yearly Model'!U$2,'Monthly Model'!$D$2:$GE$2, 0)), 0, 0, 1, 12))</f>
        <v>0</v>
      </c>
      <c r="V96" s="35">
        <f ca="1">SUM(OFFSET(INDEX('Monthly Model'!$D:$GE, MATCH('Yearly Model'!$D96, 'Monthly Model'!$D:$D, 0), MATCH('Yearly Model'!V$2,'Monthly Model'!$D$2:$GE$2, 0)), 0, 0, 1, 12))</f>
        <v>0</v>
      </c>
      <c r="W96" s="48">
        <f t="shared" ca="1" si="14"/>
        <v>5512.2455643560224</v>
      </c>
    </row>
    <row r="97" spans="4:23" x14ac:dyDescent="0.45">
      <c r="D97" s="10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48"/>
    </row>
    <row r="98" spans="4:23" x14ac:dyDescent="0.45">
      <c r="D98" s="46" t="s">
        <v>131</v>
      </c>
      <c r="W98" s="47"/>
    </row>
    <row r="99" spans="4:23" x14ac:dyDescent="0.45">
      <c r="D99" s="10" t="s">
        <v>132</v>
      </c>
      <c r="H99" s="35">
        <f ca="1">SUM(OFFSET(INDEX('Monthly Model'!$D:$GE, MATCH('Yearly Model'!$D99, 'Monthly Model'!$D:$D, 0), MATCH('Yearly Model'!H$2,'Monthly Model'!$D$2:$GE$2, 0)), 0, 0, 1, 12))</f>
        <v>-2000</v>
      </c>
      <c r="I99" s="35">
        <f ca="1">SUM(OFFSET(INDEX('Monthly Model'!$D:$GE, MATCH('Yearly Model'!$D99, 'Monthly Model'!$D:$D, 0), MATCH('Yearly Model'!I$2,'Monthly Model'!$D$2:$GE$2, 0)), 0, 0, 1, 12))</f>
        <v>0</v>
      </c>
      <c r="J99" s="35">
        <f ca="1">SUM(OFFSET(INDEX('Monthly Model'!$D:$GE, MATCH('Yearly Model'!$D99, 'Monthly Model'!$D:$D, 0), MATCH('Yearly Model'!J$2,'Monthly Model'!$D$2:$GE$2, 0)), 0, 0, 1, 12))</f>
        <v>0</v>
      </c>
      <c r="K99" s="35">
        <f ca="1">SUM(OFFSET(INDEX('Monthly Model'!$D:$GE, MATCH('Yearly Model'!$D99, 'Monthly Model'!$D:$D, 0), MATCH('Yearly Model'!K$2,'Monthly Model'!$D$2:$GE$2, 0)), 0, 0, 1, 12))</f>
        <v>0</v>
      </c>
      <c r="L99" s="35">
        <f ca="1">SUM(OFFSET(INDEX('Monthly Model'!$D:$GE, MATCH('Yearly Model'!$D99, 'Monthly Model'!$D:$D, 0), MATCH('Yearly Model'!L$2,'Monthly Model'!$D$2:$GE$2, 0)), 0, 0, 1, 12))</f>
        <v>0</v>
      </c>
      <c r="M99" s="35">
        <f ca="1">SUM(OFFSET(INDEX('Monthly Model'!$D:$GE, MATCH('Yearly Model'!$D99, 'Monthly Model'!$D:$D, 0), MATCH('Yearly Model'!M$2,'Monthly Model'!$D$2:$GE$2, 0)), 0, 0, 1, 12))</f>
        <v>0</v>
      </c>
      <c r="N99" s="35">
        <f ca="1">SUM(OFFSET(INDEX('Monthly Model'!$D:$GE, MATCH('Yearly Model'!$D99, 'Monthly Model'!$D:$D, 0), MATCH('Yearly Model'!N$2,'Monthly Model'!$D$2:$GE$2, 0)), 0, 0, 1, 12))</f>
        <v>0</v>
      </c>
      <c r="O99" s="35">
        <f ca="1">SUM(OFFSET(INDEX('Monthly Model'!$D:$GE, MATCH('Yearly Model'!$D99, 'Monthly Model'!$D:$D, 0), MATCH('Yearly Model'!O$2,'Monthly Model'!$D$2:$GE$2, 0)), 0, 0, 1, 12))</f>
        <v>0</v>
      </c>
      <c r="P99" s="35">
        <f ca="1">SUM(OFFSET(INDEX('Monthly Model'!$D:$GE, MATCH('Yearly Model'!$D99, 'Monthly Model'!$D:$D, 0), MATCH('Yearly Model'!P$2,'Monthly Model'!$D$2:$GE$2, 0)), 0, 0, 1, 12))</f>
        <v>0</v>
      </c>
      <c r="Q99" s="35">
        <f ca="1">SUM(OFFSET(INDEX('Monthly Model'!$D:$GE, MATCH('Yearly Model'!$D99, 'Monthly Model'!$D:$D, 0), MATCH('Yearly Model'!Q$2,'Monthly Model'!$D$2:$GE$2, 0)), 0, 0, 1, 12))</f>
        <v>0</v>
      </c>
      <c r="R99" s="35">
        <f ca="1">SUM(OFFSET(INDEX('Monthly Model'!$D:$GE, MATCH('Yearly Model'!$D99, 'Monthly Model'!$D:$D, 0), MATCH('Yearly Model'!R$2,'Monthly Model'!$D$2:$GE$2, 0)), 0, 0, 1, 12))</f>
        <v>0</v>
      </c>
      <c r="S99" s="35">
        <f ca="1">SUM(OFFSET(INDEX('Monthly Model'!$D:$GE, MATCH('Yearly Model'!$D99, 'Monthly Model'!$D:$D, 0), MATCH('Yearly Model'!S$2,'Monthly Model'!$D$2:$GE$2, 0)), 0, 0, 1, 12))</f>
        <v>0</v>
      </c>
      <c r="T99" s="35">
        <f ca="1">SUM(OFFSET(INDEX('Monthly Model'!$D:$GE, MATCH('Yearly Model'!$D99, 'Monthly Model'!$D:$D, 0), MATCH('Yearly Model'!T$2,'Monthly Model'!$D$2:$GE$2, 0)), 0, 0, 1, 12))</f>
        <v>0</v>
      </c>
      <c r="U99" s="35">
        <f ca="1">SUM(OFFSET(INDEX('Monthly Model'!$D:$GE, MATCH('Yearly Model'!$D99, 'Monthly Model'!$D:$D, 0), MATCH('Yearly Model'!U$2,'Monthly Model'!$D$2:$GE$2, 0)), 0, 0, 1, 12))</f>
        <v>0</v>
      </c>
      <c r="V99" s="35">
        <f ca="1">SUM(OFFSET(INDEX('Monthly Model'!$D:$GE, MATCH('Yearly Model'!$D99, 'Monthly Model'!$D:$D, 0), MATCH('Yearly Model'!V$2,'Monthly Model'!$D$2:$GE$2, 0)), 0, 0, 1, 12))</f>
        <v>0</v>
      </c>
      <c r="W99" s="48">
        <f t="shared" ref="W99:W104" ca="1" si="15">SUM(H99:V99)</f>
        <v>-2000</v>
      </c>
    </row>
    <row r="100" spans="4:23" x14ac:dyDescent="0.45">
      <c r="D100" s="10" t="s">
        <v>133</v>
      </c>
      <c r="H100" s="35">
        <f ca="1">SUM(OFFSET(INDEX('Monthly Model'!$D:$GE, MATCH('Yearly Model'!$D100, 'Monthly Model'!$D:$D, 0), MATCH('Yearly Model'!H$2,'Monthly Model'!$D$2:$GE$2, 0)), 0, 0, 1, 12))</f>
        <v>0</v>
      </c>
      <c r="I100" s="35">
        <f ca="1">SUM(OFFSET(INDEX('Monthly Model'!$D:$GE, MATCH('Yearly Model'!$D100, 'Monthly Model'!$D:$D, 0), MATCH('Yearly Model'!I$2,'Monthly Model'!$D$2:$GE$2, 0)), 0, 0, 1, 12))</f>
        <v>0</v>
      </c>
      <c r="J100" s="35">
        <f ca="1">SUM(OFFSET(INDEX('Monthly Model'!$D:$GE, MATCH('Yearly Model'!$D100, 'Monthly Model'!$D:$D, 0), MATCH('Yearly Model'!J$2,'Monthly Model'!$D$2:$GE$2, 0)), 0, 0, 1, 12))</f>
        <v>0</v>
      </c>
      <c r="K100" s="35">
        <f ca="1">SUM(OFFSET(INDEX('Monthly Model'!$D:$GE, MATCH('Yearly Model'!$D100, 'Monthly Model'!$D:$D, 0), MATCH('Yearly Model'!K$2,'Monthly Model'!$D$2:$GE$2, 0)), 0, 0, 1, 12))</f>
        <v>0</v>
      </c>
      <c r="L100" s="35">
        <f ca="1">SUM(OFFSET(INDEX('Monthly Model'!$D:$GE, MATCH('Yearly Model'!$D100, 'Monthly Model'!$D:$D, 0), MATCH('Yearly Model'!L$2,'Monthly Model'!$D$2:$GE$2, 0)), 0, 0, 1, 12))</f>
        <v>-658.88408058670575</v>
      </c>
      <c r="M100" s="35">
        <f ca="1">SUM(OFFSET(INDEX('Monthly Model'!$D:$GE, MATCH('Yearly Model'!$D100, 'Monthly Model'!$D:$D, 0), MATCH('Yearly Model'!M$2,'Monthly Model'!$D$2:$GE$2, 0)), 0, 0, 1, 12))</f>
        <v>0</v>
      </c>
      <c r="N100" s="35">
        <f ca="1">SUM(OFFSET(INDEX('Monthly Model'!$D:$GE, MATCH('Yearly Model'!$D100, 'Monthly Model'!$D:$D, 0), MATCH('Yearly Model'!N$2,'Monthly Model'!$D$2:$GE$2, 0)), 0, 0, 1, 12))</f>
        <v>0</v>
      </c>
      <c r="O100" s="35">
        <f ca="1">SUM(OFFSET(INDEX('Monthly Model'!$D:$GE, MATCH('Yearly Model'!$D100, 'Monthly Model'!$D:$D, 0), MATCH('Yearly Model'!O$2,'Monthly Model'!$D$2:$GE$2, 0)), 0, 0, 1, 12))</f>
        <v>0</v>
      </c>
      <c r="P100" s="35">
        <f ca="1">SUM(OFFSET(INDEX('Monthly Model'!$D:$GE, MATCH('Yearly Model'!$D100, 'Monthly Model'!$D:$D, 0), MATCH('Yearly Model'!P$2,'Monthly Model'!$D$2:$GE$2, 0)), 0, 0, 1, 12))</f>
        <v>0</v>
      </c>
      <c r="Q100" s="35">
        <f ca="1">SUM(OFFSET(INDEX('Monthly Model'!$D:$GE, MATCH('Yearly Model'!$D100, 'Monthly Model'!$D:$D, 0), MATCH('Yearly Model'!Q$2,'Monthly Model'!$D$2:$GE$2, 0)), 0, 0, 1, 12))</f>
        <v>0</v>
      </c>
      <c r="R100" s="35">
        <f ca="1">SUM(OFFSET(INDEX('Monthly Model'!$D:$GE, MATCH('Yearly Model'!$D100, 'Monthly Model'!$D:$D, 0), MATCH('Yearly Model'!R$2,'Monthly Model'!$D$2:$GE$2, 0)), 0, 0, 1, 12))</f>
        <v>0</v>
      </c>
      <c r="S100" s="35">
        <f ca="1">SUM(OFFSET(INDEX('Monthly Model'!$D:$GE, MATCH('Yearly Model'!$D100, 'Monthly Model'!$D:$D, 0), MATCH('Yearly Model'!S$2,'Monthly Model'!$D$2:$GE$2, 0)), 0, 0, 1, 12))</f>
        <v>0</v>
      </c>
      <c r="T100" s="35">
        <f ca="1">SUM(OFFSET(INDEX('Monthly Model'!$D:$GE, MATCH('Yearly Model'!$D100, 'Monthly Model'!$D:$D, 0), MATCH('Yearly Model'!T$2,'Monthly Model'!$D$2:$GE$2, 0)), 0, 0, 1, 12))</f>
        <v>0</v>
      </c>
      <c r="U100" s="35">
        <f ca="1">SUM(OFFSET(INDEX('Monthly Model'!$D:$GE, MATCH('Yearly Model'!$D100, 'Monthly Model'!$D:$D, 0), MATCH('Yearly Model'!U$2,'Monthly Model'!$D$2:$GE$2, 0)), 0, 0, 1, 12))</f>
        <v>0</v>
      </c>
      <c r="V100" s="35">
        <f ca="1">SUM(OFFSET(INDEX('Monthly Model'!$D:$GE, MATCH('Yearly Model'!$D100, 'Monthly Model'!$D:$D, 0), MATCH('Yearly Model'!V$2,'Monthly Model'!$D$2:$GE$2, 0)), 0, 0, 1, 12))</f>
        <v>0</v>
      </c>
      <c r="W100" s="48">
        <f t="shared" ca="1" si="15"/>
        <v>-658.88408058670575</v>
      </c>
    </row>
    <row r="101" spans="4:23" x14ac:dyDescent="0.45">
      <c r="D101" s="10" t="s">
        <v>28</v>
      </c>
      <c r="H101" s="35">
        <f ca="1">-SUM(OFFSET(INDEX('Monthly Model'!$D:$GE, MATCH('Yearly Model'!$D101, 'Monthly Model'!$D:$D, 0), MATCH('Yearly Model'!H$2,'Monthly Model'!$D$2:$GE$2, 0)), 0, 0, 1, 12))</f>
        <v>161.04701000160941</v>
      </c>
      <c r="I101" s="35">
        <f ca="1">-SUM(OFFSET(INDEX('Monthly Model'!$D:$GE, MATCH('Yearly Model'!$D101, 'Monthly Model'!$D:$D, 0), MATCH('Yearly Model'!I$2,'Monthly Model'!$D$2:$GE$2, 0)), 0, 0, 1, 12))</f>
        <v>155.76023684847931</v>
      </c>
      <c r="J101" s="35">
        <f ca="1">-SUM(OFFSET(INDEX('Monthly Model'!$D:$GE, MATCH('Yearly Model'!$D101, 'Monthly Model'!$D:$D, 0), MATCH('Yearly Model'!J$2,'Monthly Model'!$D$2:$GE$2, 0)), 0, 0, 1, 12))</f>
        <v>109.08019628963011</v>
      </c>
      <c r="K101" s="35">
        <f ca="1">-SUM(OFFSET(INDEX('Monthly Model'!$D:$GE, MATCH('Yearly Model'!$D101, 'Monthly Model'!$D:$D, 0), MATCH('Yearly Model'!K$2,'Monthly Model'!$D$2:$GE$2, 0)), 0, 0, 1, 12))</f>
        <v>51.557965600363424</v>
      </c>
      <c r="L101" s="35">
        <f ca="1">-SUM(OFFSET(INDEX('Monthly Model'!$D:$GE, MATCH('Yearly Model'!$D101, 'Monthly Model'!$D:$D, 0), MATCH('Yearly Model'!L$2,'Monthly Model'!$D$2:$GE$2, 0)), 0, 0, 1, 12))</f>
        <v>16.881195907047115</v>
      </c>
      <c r="M101" s="35">
        <f ca="1">-SUM(OFFSET(INDEX('Monthly Model'!$D:$GE, MATCH('Yearly Model'!$D101, 'Monthly Model'!$D:$D, 0), MATCH('Yearly Model'!M$2,'Monthly Model'!$D$2:$GE$2, 0)), 0, 0, 1, 12))</f>
        <v>14.478433962290422</v>
      </c>
      <c r="N101" s="35">
        <f ca="1">-SUM(OFFSET(INDEX('Monthly Model'!$D:$GE, MATCH('Yearly Model'!$D101, 'Monthly Model'!$D:$D, 0), MATCH('Yearly Model'!N$2,'Monthly Model'!$D$2:$GE$2, 0)), 0, 0, 1, 12))</f>
        <v>0</v>
      </c>
      <c r="O101" s="35">
        <f ca="1">-SUM(OFFSET(INDEX('Monthly Model'!$D:$GE, MATCH('Yearly Model'!$D101, 'Monthly Model'!$D:$D, 0), MATCH('Yearly Model'!O$2,'Monthly Model'!$D$2:$GE$2, 0)), 0, 0, 1, 12))</f>
        <v>0</v>
      </c>
      <c r="P101" s="35">
        <f ca="1">-SUM(OFFSET(INDEX('Monthly Model'!$D:$GE, MATCH('Yearly Model'!$D101, 'Monthly Model'!$D:$D, 0), MATCH('Yearly Model'!P$2,'Monthly Model'!$D$2:$GE$2, 0)), 0, 0, 1, 12))</f>
        <v>0</v>
      </c>
      <c r="Q101" s="35">
        <f ca="1">-SUM(OFFSET(INDEX('Monthly Model'!$D:$GE, MATCH('Yearly Model'!$D101, 'Monthly Model'!$D:$D, 0), MATCH('Yearly Model'!Q$2,'Monthly Model'!$D$2:$GE$2, 0)), 0, 0, 1, 12))</f>
        <v>0</v>
      </c>
      <c r="R101" s="35">
        <f ca="1">-SUM(OFFSET(INDEX('Monthly Model'!$D:$GE, MATCH('Yearly Model'!$D101, 'Monthly Model'!$D:$D, 0), MATCH('Yearly Model'!R$2,'Monthly Model'!$D$2:$GE$2, 0)), 0, 0, 1, 12))</f>
        <v>0</v>
      </c>
      <c r="S101" s="35">
        <f ca="1">-SUM(OFFSET(INDEX('Monthly Model'!$D:$GE, MATCH('Yearly Model'!$D101, 'Monthly Model'!$D:$D, 0), MATCH('Yearly Model'!S$2,'Monthly Model'!$D$2:$GE$2, 0)), 0, 0, 1, 12))</f>
        <v>0</v>
      </c>
      <c r="T101" s="35">
        <f ca="1">-SUM(OFFSET(INDEX('Monthly Model'!$D:$GE, MATCH('Yearly Model'!$D101, 'Monthly Model'!$D:$D, 0), MATCH('Yearly Model'!T$2,'Monthly Model'!$D$2:$GE$2, 0)), 0, 0, 1, 12))</f>
        <v>0</v>
      </c>
      <c r="U101" s="35">
        <f ca="1">-SUM(OFFSET(INDEX('Monthly Model'!$D:$GE, MATCH('Yearly Model'!$D101, 'Monthly Model'!$D:$D, 0), MATCH('Yearly Model'!U$2,'Monthly Model'!$D$2:$GE$2, 0)), 0, 0, 1, 12))</f>
        <v>0</v>
      </c>
      <c r="V101" s="35">
        <f ca="1">-SUM(OFFSET(INDEX('Monthly Model'!$D:$GE, MATCH('Yearly Model'!$D101, 'Monthly Model'!$D:$D, 0), MATCH('Yearly Model'!V$2,'Monthly Model'!$D$2:$GE$2, 0)), 0, 0, 1, 12))</f>
        <v>0</v>
      </c>
      <c r="W101" s="48">
        <f t="shared" ca="1" si="15"/>
        <v>508.80503860941985</v>
      </c>
    </row>
    <row r="102" spans="4:23" x14ac:dyDescent="0.45">
      <c r="D102" s="10" t="s">
        <v>109</v>
      </c>
      <c r="H102" s="35">
        <f ca="1">-SUM(OFFSET(INDEX('Monthly Model'!$D:$GE, MATCH('Yearly Model'!$D102, 'Monthly Model'!$D:$D, 0), MATCH('Yearly Model'!H$2,'Monthly Model'!$D$2:$GE$2, 0)), 0, 0, 1, 12))</f>
        <v>82.61111518637378</v>
      </c>
      <c r="I102" s="35">
        <f ca="1">-SUM(OFFSET(INDEX('Monthly Model'!$D:$GE, MATCH('Yearly Model'!$D102, 'Monthly Model'!$D:$D, 0), MATCH('Yearly Model'!I$2,'Monthly Model'!$D$2:$GE$2, 0)), 0, 0, 1, 12))</f>
        <v>430.02316529146702</v>
      </c>
      <c r="J102" s="35">
        <f ca="1">-SUM(OFFSET(INDEX('Monthly Model'!$D:$GE, MATCH('Yearly Model'!$D102, 'Monthly Model'!$D:$D, 0), MATCH('Yearly Model'!J$2,'Monthly Model'!$D$2:$GE$2, 0)), 0, 0, 1, 12))</f>
        <v>596.41512032656442</v>
      </c>
      <c r="K102" s="35">
        <f ca="1">-SUM(OFFSET(INDEX('Monthly Model'!$D:$GE, MATCH('Yearly Model'!$D102, 'Monthly Model'!$D:$D, 0), MATCH('Yearly Model'!K$2,'Monthly Model'!$D$2:$GE$2, 0)), 0, 0, 1, 12))</f>
        <v>680.89784379375374</v>
      </c>
      <c r="L102" s="35">
        <f ca="1">-SUM(OFFSET(INDEX('Monthly Model'!$D:$GE, MATCH('Yearly Model'!$D102, 'Monthly Model'!$D:$D, 0), MATCH('Yearly Model'!L$2,'Monthly Model'!$D$2:$GE$2, 0)), 0, 0, 1, 12))</f>
        <v>401.44626788438364</v>
      </c>
      <c r="M102" s="35">
        <f ca="1">-SUM(OFFSET(INDEX('Monthly Model'!$D:$GE, MATCH('Yearly Model'!$D102, 'Monthly Model'!$D:$D, 0), MATCH('Yearly Model'!M$2,'Monthly Model'!$D$2:$GE$2, 0)), 0, 0, 1, 12))</f>
        <v>467.49056810416323</v>
      </c>
      <c r="N102" s="35">
        <f ca="1">-SUM(OFFSET(INDEX('Monthly Model'!$D:$GE, MATCH('Yearly Model'!$D102, 'Monthly Model'!$D:$D, 0), MATCH('Yearly Model'!N$2,'Monthly Model'!$D$2:$GE$2, 0)), 0, 0, 1, 12))</f>
        <v>0</v>
      </c>
      <c r="O102" s="35">
        <f ca="1">-SUM(OFFSET(INDEX('Monthly Model'!$D:$GE, MATCH('Yearly Model'!$D102, 'Monthly Model'!$D:$D, 0), MATCH('Yearly Model'!O$2,'Monthly Model'!$D$2:$GE$2, 0)), 0, 0, 1, 12))</f>
        <v>0</v>
      </c>
      <c r="P102" s="35">
        <f ca="1">-SUM(OFFSET(INDEX('Monthly Model'!$D:$GE, MATCH('Yearly Model'!$D102, 'Monthly Model'!$D:$D, 0), MATCH('Yearly Model'!P$2,'Monthly Model'!$D$2:$GE$2, 0)), 0, 0, 1, 12))</f>
        <v>0</v>
      </c>
      <c r="Q102" s="35">
        <f ca="1">-SUM(OFFSET(INDEX('Monthly Model'!$D:$GE, MATCH('Yearly Model'!$D102, 'Monthly Model'!$D:$D, 0), MATCH('Yearly Model'!Q$2,'Monthly Model'!$D$2:$GE$2, 0)), 0, 0, 1, 12))</f>
        <v>0</v>
      </c>
      <c r="R102" s="35">
        <f ca="1">-SUM(OFFSET(INDEX('Monthly Model'!$D:$GE, MATCH('Yearly Model'!$D102, 'Monthly Model'!$D:$D, 0), MATCH('Yearly Model'!R$2,'Monthly Model'!$D$2:$GE$2, 0)), 0, 0, 1, 12))</f>
        <v>0</v>
      </c>
      <c r="S102" s="35">
        <f ca="1">-SUM(OFFSET(INDEX('Monthly Model'!$D:$GE, MATCH('Yearly Model'!$D102, 'Monthly Model'!$D:$D, 0), MATCH('Yearly Model'!S$2,'Monthly Model'!$D$2:$GE$2, 0)), 0, 0, 1, 12))</f>
        <v>0</v>
      </c>
      <c r="T102" s="35">
        <f ca="1">-SUM(OFFSET(INDEX('Monthly Model'!$D:$GE, MATCH('Yearly Model'!$D102, 'Monthly Model'!$D:$D, 0), MATCH('Yearly Model'!T$2,'Monthly Model'!$D$2:$GE$2, 0)), 0, 0, 1, 12))</f>
        <v>0</v>
      </c>
      <c r="U102" s="35">
        <f ca="1">-SUM(OFFSET(INDEX('Monthly Model'!$D:$GE, MATCH('Yearly Model'!$D102, 'Monthly Model'!$D:$D, 0), MATCH('Yearly Model'!U$2,'Monthly Model'!$D$2:$GE$2, 0)), 0, 0, 1, 12))</f>
        <v>0</v>
      </c>
      <c r="V102" s="35">
        <f ca="1">-SUM(OFFSET(INDEX('Monthly Model'!$D:$GE, MATCH('Yearly Model'!$D102, 'Monthly Model'!$D:$D, 0), MATCH('Yearly Model'!V$2,'Monthly Model'!$D$2:$GE$2, 0)), 0, 0, 1, 12))</f>
        <v>0</v>
      </c>
      <c r="W102" s="48">
        <f t="shared" ca="1" si="15"/>
        <v>2658.8840805867057</v>
      </c>
    </row>
    <row r="103" spans="4:23" x14ac:dyDescent="0.45">
      <c r="D103" s="45" t="s">
        <v>112</v>
      </c>
      <c r="E103" s="22"/>
      <c r="F103" s="22"/>
      <c r="G103" s="22"/>
      <c r="H103" s="36">
        <f ca="1">SUM(OFFSET(INDEX('Monthly Model'!$D:$GE, MATCH('Yearly Model'!$D103, 'Monthly Model'!$D:$D, 0), MATCH('Yearly Model'!H$2,'Monthly Model'!$D$2:$GE$2, 0)), 0, 0, 1, 12))</f>
        <v>0</v>
      </c>
      <c r="I103" s="36">
        <f ca="1">SUM(OFFSET(INDEX('Monthly Model'!$D:$GE, MATCH('Yearly Model'!$D103, 'Monthly Model'!$D:$D, 0), MATCH('Yearly Model'!I$2,'Monthly Model'!$D$2:$GE$2, 0)), 0, 0, 1, 12))</f>
        <v>0</v>
      </c>
      <c r="J103" s="36">
        <f ca="1">SUM(OFFSET(INDEX('Monthly Model'!$D:$GE, MATCH('Yearly Model'!$D103, 'Monthly Model'!$D:$D, 0), MATCH('Yearly Model'!J$2,'Monthly Model'!$D$2:$GE$2, 0)), 0, 0, 1, 12))</f>
        <v>0</v>
      </c>
      <c r="K103" s="36">
        <f ca="1">SUM(OFFSET(INDEX('Monthly Model'!$D:$GE, MATCH('Yearly Model'!$D103, 'Monthly Model'!$D:$D, 0), MATCH('Yearly Model'!K$2,'Monthly Model'!$D$2:$GE$2, 0)), 0, 0, 1, 12))</f>
        <v>0</v>
      </c>
      <c r="L103" s="36">
        <f ca="1">SUM(OFFSET(INDEX('Monthly Model'!$D:$GE, MATCH('Yearly Model'!$D103, 'Monthly Model'!$D:$D, 0), MATCH('Yearly Model'!L$2,'Monthly Model'!$D$2:$GE$2, 0)), 0, 0, 1, 12))</f>
        <v>210.56427696983019</v>
      </c>
      <c r="M103" s="36">
        <f ca="1">SUM(OFFSET(INDEX('Monthly Model'!$D:$GE, MATCH('Yearly Model'!$D103, 'Monthly Model'!$D:$D, 0), MATCH('Yearly Model'!M$2,'Monthly Model'!$D$2:$GE$2, 0)), 0, 0, 1, 12))</f>
        <v>170.68060381263876</v>
      </c>
      <c r="N103" s="36">
        <f ca="1">SUM(OFFSET(INDEX('Monthly Model'!$D:$GE, MATCH('Yearly Model'!$D103, 'Monthly Model'!$D:$D, 0), MATCH('Yearly Model'!N$2,'Monthly Model'!$D$2:$GE$2, 0)), 0, 0, 1, 12))</f>
        <v>473.07252167857007</v>
      </c>
      <c r="O103" s="36">
        <f ca="1">SUM(OFFSET(INDEX('Monthly Model'!$D:$GE, MATCH('Yearly Model'!$D103, 'Monthly Model'!$D:$D, 0), MATCH('Yearly Model'!O$2,'Monthly Model'!$D$2:$GE$2, 0)), 0, 0, 1, 12))</f>
        <v>455.35620471514017</v>
      </c>
      <c r="P103" s="36">
        <f ca="1">SUM(OFFSET(INDEX('Monthly Model'!$D:$GE, MATCH('Yearly Model'!$D103, 'Monthly Model'!$D:$D, 0), MATCH('Yearly Model'!P$2,'Monthly Model'!$D$2:$GE$2, 0)), 0, 0, 1, 12))</f>
        <v>438.43425937310485</v>
      </c>
      <c r="Q103" s="36">
        <f ca="1">SUM(OFFSET(INDEX('Monthly Model'!$D:$GE, MATCH('Yearly Model'!$D103, 'Monthly Model'!$D:$D, 0), MATCH('Yearly Model'!Q$2,'Monthly Model'!$D$2:$GE$2, 0)), 0, 0, 1, 12))</f>
        <v>423.92438379223381</v>
      </c>
      <c r="R103" s="36">
        <f ca="1">SUM(OFFSET(INDEX('Monthly Model'!$D:$GE, MATCH('Yearly Model'!$D103, 'Monthly Model'!$D:$D, 0), MATCH('Yearly Model'!R$2,'Monthly Model'!$D$2:$GE$2, 0)), 0, 0, 1, 12))</f>
        <v>406.59502338247029</v>
      </c>
      <c r="S103" s="36">
        <f ca="1">SUM(OFFSET(INDEX('Monthly Model'!$D:$GE, MATCH('Yearly Model'!$D103, 'Monthly Model'!$D:$D, 0), MATCH('Yearly Model'!S$2,'Monthly Model'!$D$2:$GE$2, 0)), 0, 0, 1, 12))</f>
        <v>2933.6182906320341</v>
      </c>
      <c r="T103" s="36">
        <f ca="1">SUM(OFFSET(INDEX('Monthly Model'!$D:$GE, MATCH('Yearly Model'!$D103, 'Monthly Model'!$D:$D, 0), MATCH('Yearly Model'!T$2,'Monthly Model'!$D$2:$GE$2, 0)), 0, 0, 1, 12))</f>
        <v>0</v>
      </c>
      <c r="U103" s="36">
        <f ca="1">SUM(OFFSET(INDEX('Monthly Model'!$D:$GE, MATCH('Yearly Model'!$D103, 'Monthly Model'!$D:$D, 0), MATCH('Yearly Model'!U$2,'Monthly Model'!$D$2:$GE$2, 0)), 0, 0, 1, 12))</f>
        <v>0</v>
      </c>
      <c r="V103" s="36">
        <f ca="1">SUM(OFFSET(INDEX('Monthly Model'!$D:$GE, MATCH('Yearly Model'!$D103, 'Monthly Model'!$D:$D, 0), MATCH('Yearly Model'!V$2,'Monthly Model'!$D$2:$GE$2, 0)), 0, 0, 1, 12))</f>
        <v>0</v>
      </c>
      <c r="W103" s="49">
        <f t="shared" ca="1" si="15"/>
        <v>5512.2455643560224</v>
      </c>
    </row>
    <row r="104" spans="4:23" x14ac:dyDescent="0.45">
      <c r="D104" s="2" t="s">
        <v>134</v>
      </c>
      <c r="H104" s="35">
        <f ca="1">SUM(H99:H103)</f>
        <v>-1756.3418748120168</v>
      </c>
      <c r="I104" s="35">
        <f t="shared" ref="I104:V104" ca="1" si="16">SUM(I99:I103)</f>
        <v>585.78340213994636</v>
      </c>
      <c r="J104" s="35">
        <f t="shared" ca="1" si="16"/>
        <v>705.49531661619449</v>
      </c>
      <c r="K104" s="35">
        <f t="shared" ca="1" si="16"/>
        <v>732.45580939411718</v>
      </c>
      <c r="L104" s="35">
        <f t="shared" ca="1" si="16"/>
        <v>-29.992339825444844</v>
      </c>
      <c r="M104" s="35">
        <f t="shared" ca="1" si="16"/>
        <v>652.64960587909241</v>
      </c>
      <c r="N104" s="35">
        <f t="shared" ca="1" si="16"/>
        <v>473.07252167857007</v>
      </c>
      <c r="O104" s="35">
        <f t="shared" ca="1" si="16"/>
        <v>455.35620471514017</v>
      </c>
      <c r="P104" s="35">
        <f t="shared" ca="1" si="16"/>
        <v>438.43425937310485</v>
      </c>
      <c r="Q104" s="35">
        <f t="shared" ca="1" si="16"/>
        <v>423.92438379223381</v>
      </c>
      <c r="R104" s="35">
        <f t="shared" ca="1" si="16"/>
        <v>406.59502338247029</v>
      </c>
      <c r="S104" s="35">
        <f t="shared" ca="1" si="16"/>
        <v>2933.6182906320341</v>
      </c>
      <c r="T104" s="35">
        <f t="shared" ca="1" si="16"/>
        <v>0</v>
      </c>
      <c r="U104" s="35">
        <f t="shared" ca="1" si="16"/>
        <v>0</v>
      </c>
      <c r="V104" s="35">
        <f t="shared" ca="1" si="16"/>
        <v>0</v>
      </c>
      <c r="W104" s="48">
        <f t="shared" ca="1" si="15"/>
        <v>6021.0506029654425</v>
      </c>
    </row>
    <row r="105" spans="4:23" x14ac:dyDescent="0.45">
      <c r="D105" s="2" t="s">
        <v>135</v>
      </c>
      <c r="H105" s="35">
        <f ca="1">SUM($H$104:H104)</f>
        <v>-1756.3418748120168</v>
      </c>
      <c r="I105" s="35">
        <f ca="1">SUM($H$104:I104)</f>
        <v>-1170.5584726720704</v>
      </c>
      <c r="J105" s="35">
        <f ca="1">SUM($H$104:J104)</f>
        <v>-465.06315605587588</v>
      </c>
      <c r="K105" s="35">
        <f ca="1">SUM($H$104:K104)</f>
        <v>267.3926533382413</v>
      </c>
      <c r="L105" s="35">
        <f ca="1">SUM($H$104:L104)</f>
        <v>237.40031351279646</v>
      </c>
      <c r="M105" s="35">
        <f ca="1">SUM($H$104:M104)</f>
        <v>890.04991939188881</v>
      </c>
      <c r="N105" s="35">
        <f ca="1">SUM($H$104:N104)</f>
        <v>1363.122441070459</v>
      </c>
      <c r="O105" s="35">
        <f ca="1">SUM($H$104:O104)</f>
        <v>1818.4786457855992</v>
      </c>
      <c r="P105" s="35">
        <f ca="1">SUM($H$104:P104)</f>
        <v>2256.9129051587042</v>
      </c>
      <c r="Q105" s="35">
        <f ca="1">SUM($H$104:Q104)</f>
        <v>2680.8372889509383</v>
      </c>
      <c r="R105" s="35">
        <f ca="1">SUM($H$104:R104)</f>
        <v>3087.4323123334084</v>
      </c>
      <c r="S105" s="35">
        <f ca="1">SUM($H$104:S104)</f>
        <v>6021.0506029654425</v>
      </c>
      <c r="T105" s="35">
        <f ca="1">SUM($H$104:T104)</f>
        <v>6021.0506029654425</v>
      </c>
      <c r="U105" s="35">
        <f ca="1">SUM($H$104:U104)</f>
        <v>6021.0506029654425</v>
      </c>
      <c r="V105" s="35">
        <f ca="1">SUM($H$104:V104)</f>
        <v>6021.0506029654425</v>
      </c>
      <c r="W105" s="48"/>
    </row>
    <row r="106" spans="4:23" x14ac:dyDescent="0.45">
      <c r="D106" s="2" t="s">
        <v>136</v>
      </c>
      <c r="H106" s="35">
        <f ca="1">SUM(OFFSET(INDEX('Monthly Model'!$D:$GE, MATCH('Yearly Model'!$D106, 'Monthly Model'!$D:$D, 0), MATCH('Yearly Model'!H$2,'Monthly Model'!$D$2:$GE$2, 0)), 0, 0, 1, 12))</f>
        <v>0</v>
      </c>
      <c r="I106" s="35">
        <f ca="1">SUM(OFFSET(INDEX('Monthly Model'!$D:$GE, MATCH('Yearly Model'!$D106, 'Monthly Model'!$D:$D, 0), MATCH('Yearly Model'!I$2,'Monthly Model'!$D$2:$GE$2, 0)), 0, 0, 1, 12))</f>
        <v>0</v>
      </c>
      <c r="J106" s="35">
        <f ca="1">SUM(OFFSET(INDEX('Monthly Model'!$D:$GE, MATCH('Yearly Model'!$D106, 'Monthly Model'!$D:$D, 0), MATCH('Yearly Model'!J$2,'Monthly Model'!$D$2:$GE$2, 0)), 0, 0, 1, 12))</f>
        <v>0</v>
      </c>
      <c r="K106" s="35">
        <f ca="1">SUM(OFFSET(INDEX('Monthly Model'!$D:$GE, MATCH('Yearly Model'!$D106, 'Monthly Model'!$D:$D, 0), MATCH('Yearly Model'!K$2,'Monthly Model'!$D$2:$GE$2, 0)), 0, 0, 1, 12))</f>
        <v>1</v>
      </c>
      <c r="L106" s="35">
        <f ca="1">SUM(OFFSET(INDEX('Monthly Model'!$D:$GE, MATCH('Yearly Model'!$D106, 'Monthly Model'!$D:$D, 0), MATCH('Yearly Model'!L$2,'Monthly Model'!$D$2:$GE$2, 0)), 0, 0, 1, 12))</f>
        <v>0</v>
      </c>
      <c r="M106" s="35">
        <f ca="1">SUM(OFFSET(INDEX('Monthly Model'!$D:$GE, MATCH('Yearly Model'!$D106, 'Monthly Model'!$D:$D, 0), MATCH('Yearly Model'!M$2,'Monthly Model'!$D$2:$GE$2, 0)), 0, 0, 1, 12))</f>
        <v>0</v>
      </c>
      <c r="N106" s="35">
        <f ca="1">SUM(OFFSET(INDEX('Monthly Model'!$D:$GE, MATCH('Yearly Model'!$D106, 'Monthly Model'!$D:$D, 0), MATCH('Yearly Model'!N$2,'Monthly Model'!$D$2:$GE$2, 0)), 0, 0, 1, 12))</f>
        <v>0</v>
      </c>
      <c r="O106" s="35">
        <f ca="1">SUM(OFFSET(INDEX('Monthly Model'!$D:$GE, MATCH('Yearly Model'!$D106, 'Monthly Model'!$D:$D, 0), MATCH('Yearly Model'!O$2,'Monthly Model'!$D$2:$GE$2, 0)), 0, 0, 1, 12))</f>
        <v>0</v>
      </c>
      <c r="P106" s="35">
        <f ca="1">SUM(OFFSET(INDEX('Monthly Model'!$D:$GE, MATCH('Yearly Model'!$D106, 'Monthly Model'!$D:$D, 0), MATCH('Yearly Model'!P$2,'Monthly Model'!$D$2:$GE$2, 0)), 0, 0, 1, 12))</f>
        <v>0</v>
      </c>
      <c r="Q106" s="35">
        <f ca="1">SUM(OFFSET(INDEX('Monthly Model'!$D:$GE, MATCH('Yearly Model'!$D106, 'Monthly Model'!$D:$D, 0), MATCH('Yearly Model'!Q$2,'Monthly Model'!$D$2:$GE$2, 0)), 0, 0, 1, 12))</f>
        <v>0</v>
      </c>
      <c r="R106" s="35">
        <f ca="1">SUM(OFFSET(INDEX('Monthly Model'!$D:$GE, MATCH('Yearly Model'!$D106, 'Monthly Model'!$D:$D, 0), MATCH('Yearly Model'!R$2,'Monthly Model'!$D$2:$GE$2, 0)), 0, 0, 1, 12))</f>
        <v>0</v>
      </c>
      <c r="S106" s="35">
        <f ca="1">SUM(OFFSET(INDEX('Monthly Model'!$D:$GE, MATCH('Yearly Model'!$D106, 'Monthly Model'!$D:$D, 0), MATCH('Yearly Model'!S$2,'Monthly Model'!$D$2:$GE$2, 0)), 0, 0, 1, 12))</f>
        <v>0</v>
      </c>
      <c r="T106" s="35">
        <f ca="1">SUM(OFFSET(INDEX('Monthly Model'!$D:$GE, MATCH('Yearly Model'!$D106, 'Monthly Model'!$D:$D, 0), MATCH('Yearly Model'!T$2,'Monthly Model'!$D$2:$GE$2, 0)), 0, 0, 1, 12))</f>
        <v>0</v>
      </c>
      <c r="U106" s="35">
        <f ca="1">SUM(OFFSET(INDEX('Monthly Model'!$D:$GE, MATCH('Yearly Model'!$D106, 'Monthly Model'!$D:$D, 0), MATCH('Yearly Model'!U$2,'Monthly Model'!$D$2:$GE$2, 0)), 0, 0, 1, 12))</f>
        <v>0</v>
      </c>
      <c r="V106" s="35">
        <f ca="1">SUM(OFFSET(INDEX('Monthly Model'!$D:$GE, MATCH('Yearly Model'!$D106, 'Monthly Model'!$D:$D, 0), MATCH('Yearly Model'!V$2,'Monthly Model'!$D$2:$GE$2, 0)), 0, 0, 1, 12))</f>
        <v>0</v>
      </c>
      <c r="W106" s="48"/>
    </row>
    <row r="107" spans="4:23" x14ac:dyDescent="0.45">
      <c r="W107" s="47"/>
    </row>
    <row r="108" spans="4:23" x14ac:dyDescent="0.45">
      <c r="D108" s="2" t="s">
        <v>137</v>
      </c>
      <c r="H108" s="71">
        <f ca="1">IFERROR(INDEX('Monthly Model'!$D:$GE, MATCH('Yearly Model'!$D108, 'Monthly Model'!$D:$D, 0), MATCH('Yearly Model'!I$2,'Monthly Model'!$D$2:$GE$2, 0)), 0)</f>
        <v>-0.93146486748009916</v>
      </c>
      <c r="I108" s="71">
        <f ca="1">IFERROR(INDEX('Monthly Model'!$D:$GE, MATCH('Yearly Model'!$D108, 'Monthly Model'!$D:$D, 0), MATCH('Yearly Model'!J$2,'Monthly Model'!$D$2:$GE$2, 0)), 0)</f>
        <v>-0.45764340981841101</v>
      </c>
      <c r="J108" s="71">
        <f ca="1">IFERROR(INDEX('Monthly Model'!$D:$GE, MATCH('Yearly Model'!$D108, 'Monthly Model'!$D:$D, 0), MATCH('Yearly Model'!K$2,'Monthly Model'!$D$2:$GE$2, 0)), 0)</f>
        <v>-0.11451489813625812</v>
      </c>
      <c r="K108" s="71">
        <f ca="1">IFERROR(INDEX('Monthly Model'!$D:$GE, MATCH('Yearly Model'!$D108, 'Monthly Model'!$D:$D, 0), MATCH('Yearly Model'!L$2,'Monthly Model'!$D$2:$GE$2, 0)), 0)</f>
        <v>6.7714509367942807E-2</v>
      </c>
      <c r="L108" s="71">
        <f ca="1">IFERROR(INDEX('Monthly Model'!$D:$GE, MATCH('Yearly Model'!$D108, 'Monthly Model'!$D:$D, 0), MATCH('Yearly Model'!M$2,'Monthly Model'!$D$2:$GE$2, 0)), 0)</f>
        <v>6.3990768790245067E-2</v>
      </c>
      <c r="M108" s="71">
        <f ca="1">IFERROR(INDEX('Monthly Model'!$D:$GE, MATCH('Yearly Model'!$D108, 'Monthly Model'!$D:$D, 0), MATCH('Yearly Model'!N$2,'Monthly Model'!$D$2:$GE$2, 0)), 0)</f>
        <v>0.14510444998741154</v>
      </c>
      <c r="N108" s="71">
        <f ca="1">IFERROR(INDEX('Monthly Model'!$D:$GE, MATCH('Yearly Model'!$D108, 'Monthly Model'!$D:$D, 0), MATCH('Yearly Model'!O$2,'Monthly Model'!$D$2:$GE$2, 0)), 0)</f>
        <v>0.181706577539444</v>
      </c>
      <c r="O108" s="71">
        <f ca="1">IFERROR(INDEX('Monthly Model'!$D:$GE, MATCH('Yearly Model'!$D108, 'Monthly Model'!$D:$D, 0), MATCH('Yearly Model'!P$2,'Monthly Model'!$D$2:$GE$2, 0)), 0)</f>
        <v>0.20549291968345648</v>
      </c>
      <c r="P108" s="71">
        <f ca="1">IFERROR(INDEX('Monthly Model'!$D:$GE, MATCH('Yearly Model'!$D108, 'Monthly Model'!$D:$D, 0), MATCH('Yearly Model'!Q$2,'Monthly Model'!$D$2:$GE$2, 0)), 0)</f>
        <v>0.22152875065803526</v>
      </c>
      <c r="Q108" s="71">
        <f ca="1">IFERROR(INDEX('Monthly Model'!$D:$GE, MATCH('Yearly Model'!$D108, 'Monthly Model'!$D:$D, 0), MATCH('Yearly Model'!R$2,'Monthly Model'!$D$2:$GE$2, 0)), 0)</f>
        <v>0.23256441950798032</v>
      </c>
      <c r="R108" s="71">
        <f ca="1">IFERROR(INDEX('Monthly Model'!$D:$GE, MATCH('Yearly Model'!$D108, 'Monthly Model'!$D:$D, 0), MATCH('Yearly Model'!S$2,'Monthly Model'!$D$2:$GE$2, 0)), 0)</f>
        <v>0.24032195210456847</v>
      </c>
      <c r="S108" s="71">
        <f ca="1">IFERROR(INDEX('Monthly Model'!$D:$GE, MATCH('Yearly Model'!$D108, 'Monthly Model'!$D:$D, 0), MATCH('Yearly Model'!T$2,'Monthly Model'!$D$2:$GE$2, 0)), 0)</f>
        <v>0</v>
      </c>
      <c r="T108" s="71">
        <f ca="1">IFERROR(INDEX('Monthly Model'!$D:$GE, MATCH('Yearly Model'!$D108, 'Monthly Model'!$D:$D, 0), MATCH('Yearly Model'!U$2,'Monthly Model'!$D$2:$GE$2, 0)), 0)</f>
        <v>0</v>
      </c>
      <c r="U108" s="71">
        <f ca="1">IFERROR(INDEX('Monthly Model'!$D:$GE, MATCH('Yearly Model'!$D108, 'Monthly Model'!$D:$D, 0), MATCH('Yearly Model'!V$2,'Monthly Model'!$D$2:$GE$2, 0)), 0)</f>
        <v>0</v>
      </c>
      <c r="V108" s="71">
        <f>IFERROR(INDEX('Monthly Model'!$D:$GE, MATCH('Yearly Model'!$D108, 'Monthly Model'!$D:$D, 0), MATCH('Yearly Model'!W$2,'Monthly Model'!$D$2:$GE$2, 0)), 0)</f>
        <v>0</v>
      </c>
      <c r="W108" s="54"/>
    </row>
    <row r="109" spans="4:23" x14ac:dyDescent="0.45">
      <c r="D109" s="2" t="s">
        <v>138</v>
      </c>
      <c r="H109" s="71">
        <f ca="1">IFERROR(INDEX('Monthly Model'!$D:$GE, MATCH('Yearly Model'!$D109, 'Monthly Model'!$D:$D, 0), MATCH('Yearly Model'!I$2,'Monthly Model'!$D$2:$GE$2, 0)), 0)</f>
        <v>4.086787127985822E-2</v>
      </c>
      <c r="I109" s="71">
        <f ca="1">IFERROR(INDEX('Monthly Model'!$D:$GE, MATCH('Yearly Model'!$D109, 'Monthly Model'!$D:$D, 0), MATCH('Yearly Model'!J$2,'Monthly Model'!$D$2:$GE$2, 0)), 0)</f>
        <v>3.8541302121624876E-2</v>
      </c>
      <c r="J109" s="71">
        <f ca="1">IFERROR(INDEX('Monthly Model'!$D:$GE, MATCH('Yearly Model'!$D109, 'Monthly Model'!$D:$D, 0), MATCH('Yearly Model'!K$2,'Monthly Model'!$D$2:$GE$2, 0)), 0)</f>
        <v>3.7242919585356138E-2</v>
      </c>
      <c r="K109" s="71">
        <f ca="1">IFERROR(INDEX('Monthly Model'!$D:$GE, MATCH('Yearly Model'!$D109, 'Monthly Model'!$D:$D, 0), MATCH('Yearly Model'!L$2,'Monthly Model'!$D$2:$GE$2, 0)), 0)</f>
        <v>3.5808906329112225E-2</v>
      </c>
      <c r="L109" s="71">
        <f ca="1">IFERROR(INDEX('Monthly Model'!$D:$GE, MATCH('Yearly Model'!$D109, 'Monthly Model'!$D:$D, 0), MATCH('Yearly Model'!M$2,'Monthly Model'!$D$2:$GE$2, 0)), 0)</f>
        <v>3.1434911286178772E-3</v>
      </c>
      <c r="M109" s="71">
        <f ca="1">IFERROR(INDEX('Monthly Model'!$D:$GE, MATCH('Yearly Model'!$D109, 'Monthly Model'!$D:$D, 0), MATCH('Yearly Model'!N$2,'Monthly Model'!$D$2:$GE$2, 0)), 0)</f>
        <v>6.871782968762224E-3</v>
      </c>
      <c r="N109" s="71">
        <f ca="1">IFERROR(INDEX('Monthly Model'!$D:$GE, MATCH('Yearly Model'!$D109, 'Monthly Model'!$D:$D, 0), MATCH('Yearly Model'!O$2,'Monthly Model'!$D$2:$GE$2, 0)), 0)</f>
        <v>1.0740101026067535E-2</v>
      </c>
      <c r="O109" s="71">
        <f ca="1">IFERROR(INDEX('Monthly Model'!$D:$GE, MATCH('Yearly Model'!$D109, 'Monthly Model'!$D:$D, 0), MATCH('Yearly Model'!P$2,'Monthly Model'!$D$2:$GE$2, 0)), 0)</f>
        <v>1.3617689546020948E-2</v>
      </c>
      <c r="P109" s="71">
        <f ca="1">IFERROR(INDEX('Monthly Model'!$D:$GE, MATCH('Yearly Model'!$D109, 'Monthly Model'!$D:$D, 0), MATCH('Yearly Model'!Q$2,'Monthly Model'!$D$2:$GE$2, 0)), 0)</f>
        <v>1.6920063361432484E-2</v>
      </c>
      <c r="Q109" s="71">
        <f ca="1">IFERROR(INDEX('Monthly Model'!$D:$GE, MATCH('Yearly Model'!$D109, 'Monthly Model'!$D:$D, 0), MATCH('Yearly Model'!R$2,'Monthly Model'!$D$2:$GE$2, 0)), 0)</f>
        <v>1.7171443952821209E-2</v>
      </c>
      <c r="R109" s="71">
        <f ca="1">IFERROR(INDEX('Monthly Model'!$D:$GE, MATCH('Yearly Model'!$D109, 'Monthly Model'!$D:$D, 0), MATCH('Yearly Model'!S$2,'Monthly Model'!$D$2:$GE$2, 0)), 0)</f>
        <v>1.8139410194436944E-2</v>
      </c>
      <c r="S109" s="71">
        <f ca="1">IFERROR(INDEX('Monthly Model'!$D:$GE, MATCH('Yearly Model'!$D109, 'Monthly Model'!$D:$D, 0), MATCH('Yearly Model'!T$2,'Monthly Model'!$D$2:$GE$2, 0)), 0)</f>
        <v>0</v>
      </c>
      <c r="T109" s="71">
        <f ca="1">IFERROR(INDEX('Monthly Model'!$D:$GE, MATCH('Yearly Model'!$D109, 'Monthly Model'!$D:$D, 0), MATCH('Yearly Model'!U$2,'Monthly Model'!$D$2:$GE$2, 0)), 0)</f>
        <v>0</v>
      </c>
      <c r="U109" s="71">
        <f ca="1">IFERROR(INDEX('Monthly Model'!$D:$GE, MATCH('Yearly Model'!$D109, 'Monthly Model'!$D:$D, 0), MATCH('Yearly Model'!V$2,'Monthly Model'!$D$2:$GE$2, 0)), 0)</f>
        <v>0</v>
      </c>
      <c r="V109" s="71">
        <f>IFERROR(INDEX('Monthly Model'!$D:$GE, MATCH('Yearly Model'!$D109, 'Monthly Model'!$D:$D, 0), MATCH('Yearly Model'!W$2,'Monthly Model'!$D$2:$GE$2, 0)), 0)</f>
        <v>0</v>
      </c>
      <c r="W109" s="5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E679-D663-480F-8944-B9C434DC2494}">
  <sheetPr>
    <tabColor theme="9"/>
  </sheetPr>
  <dimension ref="A1:E38"/>
  <sheetViews>
    <sheetView workbookViewId="0">
      <selection activeCell="F18" sqref="F18"/>
    </sheetView>
  </sheetViews>
  <sheetFormatPr defaultRowHeight="14.25" x14ac:dyDescent="0.45"/>
  <cols>
    <col min="1" max="2" width="10.19921875" style="2" bestFit="1" customWidth="1"/>
    <col min="3" max="3" width="18.73046875" style="2" bestFit="1" customWidth="1"/>
    <col min="4" max="4" width="28.19921875" style="2" bestFit="1" customWidth="1"/>
    <col min="5" max="5" width="8.73046875" style="2" bestFit="1" customWidth="1"/>
    <col min="6" max="16384" width="9.06640625" style="2"/>
  </cols>
  <sheetData>
    <row r="1" spans="1:5" x14ac:dyDescent="0.45">
      <c r="A1" s="58" t="s">
        <v>139</v>
      </c>
      <c r="B1" s="58" t="s">
        <v>140</v>
      </c>
      <c r="C1" s="58" t="s">
        <v>141</v>
      </c>
      <c r="D1" s="58" t="s">
        <v>142</v>
      </c>
      <c r="E1" s="58" t="s">
        <v>146</v>
      </c>
    </row>
    <row r="2" spans="1:5" x14ac:dyDescent="0.45">
      <c r="A2" s="8">
        <v>43496</v>
      </c>
      <c r="B2" s="8">
        <f>EOMONTH(A2,0)</f>
        <v>43496</v>
      </c>
      <c r="C2" s="2" t="s">
        <v>71</v>
      </c>
      <c r="D2" s="2" t="s">
        <v>143</v>
      </c>
      <c r="E2" s="2">
        <v>30000</v>
      </c>
    </row>
    <row r="3" spans="1:5" x14ac:dyDescent="0.45">
      <c r="A3" s="8">
        <v>43585</v>
      </c>
      <c r="B3" s="8">
        <f t="shared" ref="B3:B20" si="0">EOMONTH(A3,0)</f>
        <v>43585</v>
      </c>
      <c r="C3" s="2" t="s">
        <v>71</v>
      </c>
      <c r="D3" s="2" t="s">
        <v>144</v>
      </c>
      <c r="E3" s="2">
        <v>100000</v>
      </c>
    </row>
    <row r="4" spans="1:5" x14ac:dyDescent="0.45">
      <c r="A4" s="8">
        <v>43709</v>
      </c>
      <c r="B4" s="8">
        <f t="shared" si="0"/>
        <v>43738</v>
      </c>
      <c r="C4" s="2" t="s">
        <v>72</v>
      </c>
      <c r="D4" s="2" t="s">
        <v>145</v>
      </c>
      <c r="E4" s="2">
        <v>60000</v>
      </c>
    </row>
    <row r="5" spans="1:5" x14ac:dyDescent="0.45">
      <c r="A5" s="8">
        <f>EOMONTH(A4,12)</f>
        <v>44104</v>
      </c>
      <c r="B5" s="8">
        <f t="shared" si="0"/>
        <v>44104</v>
      </c>
      <c r="C5" s="2" t="s">
        <v>72</v>
      </c>
      <c r="D5" s="2" t="s">
        <v>163</v>
      </c>
      <c r="E5" s="2">
        <v>100000</v>
      </c>
    </row>
    <row r="6" spans="1:5" x14ac:dyDescent="0.45">
      <c r="A6" s="8">
        <f t="shared" ref="A6:A20" si="1">EOMONTH(A5,12)</f>
        <v>44469</v>
      </c>
      <c r="B6" s="8">
        <f t="shared" si="0"/>
        <v>44469</v>
      </c>
      <c r="C6" s="2" t="s">
        <v>72</v>
      </c>
      <c r="D6" s="2" t="s">
        <v>163</v>
      </c>
      <c r="E6" s="2">
        <v>100000</v>
      </c>
    </row>
    <row r="7" spans="1:5" x14ac:dyDescent="0.45">
      <c r="A7" s="8">
        <f t="shared" si="1"/>
        <v>44834</v>
      </c>
      <c r="B7" s="8">
        <f t="shared" si="0"/>
        <v>44834</v>
      </c>
      <c r="C7" s="2" t="s">
        <v>72</v>
      </c>
      <c r="D7" s="2" t="s">
        <v>163</v>
      </c>
      <c r="E7" s="2">
        <v>100000</v>
      </c>
    </row>
    <row r="8" spans="1:5" x14ac:dyDescent="0.45">
      <c r="A8" s="8">
        <f t="shared" si="1"/>
        <v>45199</v>
      </c>
      <c r="B8" s="8">
        <f t="shared" si="0"/>
        <v>45199</v>
      </c>
      <c r="C8" s="2" t="s">
        <v>72</v>
      </c>
      <c r="D8" s="2" t="s">
        <v>163</v>
      </c>
      <c r="E8" s="2">
        <v>4000000</v>
      </c>
    </row>
    <row r="9" spans="1:5" x14ac:dyDescent="0.45">
      <c r="A9" s="8">
        <f t="shared" si="1"/>
        <v>45565</v>
      </c>
      <c r="B9" s="8">
        <f t="shared" si="0"/>
        <v>45565</v>
      </c>
      <c r="C9" s="2" t="s">
        <v>72</v>
      </c>
      <c r="D9" s="2" t="s">
        <v>163</v>
      </c>
      <c r="E9" s="2">
        <v>100000</v>
      </c>
    </row>
    <row r="10" spans="1:5" x14ac:dyDescent="0.45">
      <c r="A10" s="8">
        <f t="shared" si="1"/>
        <v>45930</v>
      </c>
      <c r="B10" s="8">
        <f t="shared" si="0"/>
        <v>45930</v>
      </c>
      <c r="C10" s="2" t="s">
        <v>72</v>
      </c>
      <c r="D10" s="2" t="s">
        <v>163</v>
      </c>
      <c r="E10" s="2">
        <v>100000</v>
      </c>
    </row>
    <row r="11" spans="1:5" x14ac:dyDescent="0.45">
      <c r="A11" s="8">
        <f t="shared" si="1"/>
        <v>46295</v>
      </c>
      <c r="B11" s="8">
        <f t="shared" si="0"/>
        <v>46295</v>
      </c>
      <c r="C11" s="2" t="s">
        <v>72</v>
      </c>
      <c r="D11" s="2" t="s">
        <v>163</v>
      </c>
      <c r="E11" s="2">
        <v>100000</v>
      </c>
    </row>
    <row r="12" spans="1:5" x14ac:dyDescent="0.45">
      <c r="A12" s="8">
        <f t="shared" si="1"/>
        <v>46660</v>
      </c>
      <c r="B12" s="8">
        <f t="shared" si="0"/>
        <v>46660</v>
      </c>
      <c r="C12" s="2" t="s">
        <v>72</v>
      </c>
      <c r="D12" s="2" t="s">
        <v>163</v>
      </c>
      <c r="E12" s="2">
        <v>100000</v>
      </c>
    </row>
    <row r="13" spans="1:5" x14ac:dyDescent="0.45">
      <c r="A13" s="8">
        <f t="shared" si="1"/>
        <v>47026</v>
      </c>
      <c r="B13" s="8">
        <f t="shared" si="0"/>
        <v>47026</v>
      </c>
      <c r="C13" s="2" t="s">
        <v>72</v>
      </c>
      <c r="D13" s="2" t="s">
        <v>163</v>
      </c>
      <c r="E13" s="2">
        <v>100000</v>
      </c>
    </row>
    <row r="14" spans="1:5" x14ac:dyDescent="0.45">
      <c r="A14" s="8">
        <f t="shared" si="1"/>
        <v>47391</v>
      </c>
      <c r="B14" s="8">
        <f t="shared" si="0"/>
        <v>47391</v>
      </c>
      <c r="C14" s="2" t="s">
        <v>72</v>
      </c>
      <c r="D14" s="2" t="s">
        <v>163</v>
      </c>
      <c r="E14" s="2">
        <v>100000</v>
      </c>
    </row>
    <row r="15" spans="1:5" x14ac:dyDescent="0.45">
      <c r="A15" s="8">
        <f t="shared" si="1"/>
        <v>47756</v>
      </c>
      <c r="B15" s="8">
        <f t="shared" si="0"/>
        <v>47756</v>
      </c>
      <c r="C15" s="2" t="s">
        <v>72</v>
      </c>
      <c r="D15" s="2" t="s">
        <v>163</v>
      </c>
      <c r="E15" s="2">
        <v>100000</v>
      </c>
    </row>
    <row r="16" spans="1:5" x14ac:dyDescent="0.45">
      <c r="A16" s="8">
        <f t="shared" si="1"/>
        <v>48121</v>
      </c>
      <c r="B16" s="8">
        <f t="shared" si="0"/>
        <v>48121</v>
      </c>
      <c r="C16" s="2" t="s">
        <v>72</v>
      </c>
      <c r="D16" s="2" t="s">
        <v>163</v>
      </c>
      <c r="E16" s="2">
        <v>20000000</v>
      </c>
    </row>
    <row r="17" spans="1:5" x14ac:dyDescent="0.45">
      <c r="A17" s="8">
        <f t="shared" si="1"/>
        <v>48487</v>
      </c>
      <c r="B17" s="8">
        <f t="shared" si="0"/>
        <v>48487</v>
      </c>
      <c r="C17" s="2" t="s">
        <v>72</v>
      </c>
      <c r="D17" s="2" t="s">
        <v>163</v>
      </c>
      <c r="E17" s="2">
        <v>100000</v>
      </c>
    </row>
    <row r="18" spans="1:5" x14ac:dyDescent="0.45">
      <c r="A18" s="8">
        <f t="shared" si="1"/>
        <v>48852</v>
      </c>
      <c r="B18" s="8">
        <f t="shared" si="0"/>
        <v>48852</v>
      </c>
      <c r="C18" s="2" t="s">
        <v>72</v>
      </c>
      <c r="D18" s="2" t="s">
        <v>163</v>
      </c>
      <c r="E18" s="2">
        <v>100000</v>
      </c>
    </row>
    <row r="19" spans="1:5" x14ac:dyDescent="0.45">
      <c r="A19" s="8">
        <f t="shared" si="1"/>
        <v>49217</v>
      </c>
      <c r="B19" s="8">
        <f t="shared" si="0"/>
        <v>49217</v>
      </c>
      <c r="C19" s="2" t="s">
        <v>72</v>
      </c>
      <c r="D19" s="2" t="s">
        <v>163</v>
      </c>
      <c r="E19" s="2">
        <v>100000</v>
      </c>
    </row>
    <row r="20" spans="1:5" x14ac:dyDescent="0.45">
      <c r="A20" s="8">
        <f t="shared" si="1"/>
        <v>49582</v>
      </c>
      <c r="B20" s="8">
        <f t="shared" si="0"/>
        <v>49582</v>
      </c>
      <c r="C20" s="2" t="s">
        <v>72</v>
      </c>
      <c r="D20" s="2" t="s">
        <v>163</v>
      </c>
      <c r="E20" s="2">
        <v>100000</v>
      </c>
    </row>
    <row r="21" spans="1:5" x14ac:dyDescent="0.45">
      <c r="A21" s="8"/>
      <c r="B21" s="8"/>
    </row>
    <row r="22" spans="1:5" x14ac:dyDescent="0.45">
      <c r="A22" s="8"/>
      <c r="B22" s="8"/>
    </row>
    <row r="23" spans="1:5" x14ac:dyDescent="0.45">
      <c r="A23" s="8"/>
      <c r="B23" s="8"/>
    </row>
    <row r="24" spans="1:5" x14ac:dyDescent="0.45">
      <c r="A24" s="8"/>
      <c r="B24" s="8"/>
    </row>
    <row r="25" spans="1:5" x14ac:dyDescent="0.45">
      <c r="A25" s="8"/>
      <c r="B25" s="8"/>
    </row>
    <row r="26" spans="1:5" x14ac:dyDescent="0.45">
      <c r="A26" s="8"/>
      <c r="B26" s="8"/>
    </row>
    <row r="27" spans="1:5" x14ac:dyDescent="0.45">
      <c r="A27" s="8"/>
      <c r="B27" s="8"/>
    </row>
    <row r="28" spans="1:5" x14ac:dyDescent="0.45">
      <c r="A28" s="8"/>
      <c r="B28" s="8"/>
    </row>
    <row r="29" spans="1:5" x14ac:dyDescent="0.45">
      <c r="A29" s="8"/>
      <c r="B29" s="8"/>
    </row>
    <row r="30" spans="1:5" x14ac:dyDescent="0.45">
      <c r="A30" s="8"/>
      <c r="B30" s="8"/>
    </row>
    <row r="31" spans="1:5" x14ac:dyDescent="0.45">
      <c r="A31" s="8"/>
      <c r="B31" s="8"/>
    </row>
    <row r="32" spans="1:5" x14ac:dyDescent="0.45">
      <c r="A32" s="8"/>
      <c r="B32" s="8"/>
    </row>
    <row r="33" spans="1:2" x14ac:dyDescent="0.45">
      <c r="A33" s="8"/>
      <c r="B33" s="8"/>
    </row>
    <row r="34" spans="1:2" x14ac:dyDescent="0.45">
      <c r="A34" s="8"/>
      <c r="B34" s="8"/>
    </row>
    <row r="35" spans="1:2" x14ac:dyDescent="0.45">
      <c r="A35" s="8"/>
      <c r="B35" s="8"/>
    </row>
    <row r="36" spans="1:2" x14ac:dyDescent="0.45">
      <c r="A36" s="8"/>
      <c r="B36" s="8"/>
    </row>
    <row r="37" spans="1:2" x14ac:dyDescent="0.45">
      <c r="A37" s="8"/>
      <c r="B37" s="8"/>
    </row>
    <row r="38" spans="1:2" x14ac:dyDescent="0.45">
      <c r="A38" s="8"/>
      <c r="B38" s="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DA834F-E7BC-4DEA-ACAC-75BCDC8FC9BF}">
          <x14:formula1>
            <xm:f>'Monthly Model'!$D$69:$D$70</xm:f>
          </x14:formula1>
          <xm:sqref>C2:C38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Summary</vt:lpstr>
      <vt:lpstr>Assumptions</vt:lpstr>
      <vt:lpstr>Monthly Model</vt:lpstr>
      <vt:lpstr>Yearly Model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ndunc</dc:creator>
  <cp:lastModifiedBy>nate</cp:lastModifiedBy>
  <dcterms:created xsi:type="dcterms:W3CDTF">2019-02-20T13:51:24Z</dcterms:created>
  <dcterms:modified xsi:type="dcterms:W3CDTF">2022-09-29T20:05:59Z</dcterms:modified>
</cp:coreProperties>
</file>