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20" windowWidth="19155" windowHeight="11820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F14" i="2" l="1"/>
  <c r="F13" i="2"/>
  <c r="F12" i="2"/>
  <c r="F11" i="2"/>
  <c r="F10" i="2"/>
  <c r="F9" i="2"/>
  <c r="F8" i="2"/>
  <c r="E5" i="2"/>
  <c r="D1" i="2"/>
  <c r="E1" i="2" s="1"/>
  <c r="F1" i="2" s="1"/>
  <c r="E8" i="2" s="1"/>
  <c r="E12" i="2" l="1"/>
  <c r="F7" i="2"/>
  <c r="D7" i="2"/>
  <c r="E7" i="2"/>
  <c r="E11" i="2"/>
  <c r="F5" i="2"/>
  <c r="D4" i="2"/>
  <c r="E4" i="2"/>
  <c r="F4" i="2"/>
  <c r="D3" i="2"/>
  <c r="E3" i="2"/>
  <c r="F3" i="2"/>
  <c r="E10" i="2"/>
  <c r="D6" i="2"/>
  <c r="E6" i="2"/>
  <c r="F6" i="2"/>
  <c r="E13" i="2"/>
  <c r="D2" i="2"/>
  <c r="E2" i="2"/>
  <c r="F2" i="2"/>
  <c r="E9" i="2"/>
</calcChain>
</file>

<file path=xl/sharedStrings.xml><?xml version="1.0" encoding="utf-8"?>
<sst xmlns="http://schemas.openxmlformats.org/spreadsheetml/2006/main" count="142" uniqueCount="142">
  <si>
    <t>&lt;master luong&gt;.&lt;luong co ban&gt;</t>
  </si>
  <si>
    <t>- &lt;master luong&gt;.&lt;luong dong BHYT&gt;*&lt;master policy&gt;.&lt;%BHYT&gt;</t>
  </si>
  <si>
    <t>theo employee</t>
  </si>
  <si>
    <t>- &lt;master luong&gt;.&lt;luong dong BHTN&gt;*&lt;master policy&gt;.&lt;%BHTN&gt;</t>
  </si>
  <si>
    <t>Thu nhap truoc thue</t>
  </si>
  <si>
    <t>Thu nhap chiu thue</t>
  </si>
  <si>
    <t>&lt;&lt;thu nhap truoc thue&gt;&gt;</t>
  </si>
  <si>
    <t>- &lt;master policy&gt;.&lt;GTGC ban than&gt;</t>
  </si>
  <si>
    <t>- &lt;master policy&gt;.&lt;GTGC phu thuoc&gt;</t>
  </si>
  <si>
    <t>Trường hợp âm thì cho = 0</t>
  </si>
  <si>
    <t>Thue thu nhap</t>
  </si>
  <si>
    <t>Luong thuc lanh</t>
  </si>
  <si>
    <t>SELECT * FROM EMPLOYEE</t>
  </si>
  <si>
    <t>LEFT JOIN MASTERLUONG</t>
  </si>
  <si>
    <t>SELECT JOIN MASTERPOLICY</t>
  </si>
  <si>
    <t>SELECT JOIN MASTERCONFIG</t>
  </si>
  <si>
    <t>&lt;&lt;thu nhap chiu thue&gt;&gt;*&lt;MASTER POLICY&gt;.&lt;% thue thu nhap (bậc thang)&gt;</t>
  </si>
  <si>
    <t>Tinh OT cho quản lý</t>
  </si>
  <si>
    <t>OT = OT ngày - 4</t>
  </si>
  <si>
    <t>Nếu OT ngày &gt; 4</t>
  </si>
  <si>
    <t>Nếu OT tháng &gt; 30</t>
  </si>
  <si>
    <t>Nếu OT năm &gt; 200</t>
  </si>
  <si>
    <t>(chỉ trường hợp tháng tính lương là tháng cuối năm) Thiết lập tháng cuối năm trong master</t>
  </si>
  <si>
    <t>OT = lũy kế OT từng ngày kế từ ngày có số giờ vượt (30 + OT) (ngày bắt đầu vượt chỉ tính số giờ vượt)</t>
  </si>
  <si>
    <t>OT = lũy kế OT từng ngày kế từ tháng có ngày vượt (200 + OT) (ngày bắt đầu vượt chỉ tính số giờ vượt)</t>
  </si>
  <si>
    <t>Công thức tính lương</t>
  </si>
  <si>
    <t>OT không chịu thuế</t>
  </si>
  <si>
    <t>Số tiền OT - (tổng số giờ OT*đơn giá giờ)</t>
  </si>
  <si>
    <t>PIT</t>
  </si>
  <si>
    <t>Lương NET</t>
  </si>
  <si>
    <t>tren</t>
  </si>
  <si>
    <t>(gross-18tr)*0.2</t>
  </si>
  <si>
    <t>gross*0.2 - 18tr*0.2+1950</t>
  </si>
  <si>
    <t>(net-18tr*0.2+1950)/(1-0.2)</t>
  </si>
  <si>
    <t>100+100*0.1=110</t>
  </si>
  <si>
    <t>110/(1+tyle)=100</t>
  </si>
  <si>
    <t>NET.đến = GROSS.Đến / (1+Tỷ lệ)</t>
  </si>
  <si>
    <t>NET.từ = GROSS.Từ / (1+Tỷ lệ)</t>
  </si>
  <si>
    <t>Policy master:</t>
  </si>
  <si>
    <t>Tỷ lệ OT (Group)</t>
  </si>
  <si>
    <t>Tỷ lệ tính thuế thu nhập (Group/bậc thang)</t>
  </si>
  <si>
    <t>Lương tối thiểu chung</t>
  </si>
  <si>
    <t>Tỷ lệ BHYT cá nhân</t>
  </si>
  <si>
    <t>Tỷ lệ BHYT doanh nghiệp</t>
  </si>
  <si>
    <t>Tỷ lệ BHXH cá nhân</t>
  </si>
  <si>
    <t>Tỷ lệ BHXH doanh nghiệp</t>
  </si>
  <si>
    <t>Tỷ lệ BHTN cá nhân</t>
  </si>
  <si>
    <t>Tỷ lệ BHTN doanh nghiệp</t>
  </si>
  <si>
    <t>Mức tối đa OT ngày</t>
  </si>
  <si>
    <t>Mức tối đa OT tháng</t>
  </si>
  <si>
    <t>Mức tối đa OT năm</t>
  </si>
  <si>
    <t>Tỷ lệ phí đoàn viên</t>
  </si>
  <si>
    <t>Các loại giảm BH (Chưa biết bố trí như thế nào)</t>
  </si>
  <si>
    <t>Số tiền giảm trừ gia cảnh người phụ thuộc</t>
  </si>
  <si>
    <t>Giờ bắt đầu tính late night</t>
  </si>
  <si>
    <t>Mức tối đa phí đoàn viên</t>
  </si>
  <si>
    <t>Salary master</t>
  </si>
  <si>
    <t>Lương tối thiểu vùng</t>
  </si>
  <si>
    <t>Phúc lợi XH</t>
  </si>
  <si>
    <t>OT</t>
  </si>
  <si>
    <t>Danh sách các mục phúc lợi XH phải đóng</t>
  </si>
  <si>
    <t>Lương cơ bản</t>
  </si>
  <si>
    <t>Lương thử việc</t>
  </si>
  <si>
    <t>Danh sách phụ cấp</t>
  </si>
  <si>
    <t>Thông tin ngân hàng</t>
  </si>
  <si>
    <t>Phân loại lương</t>
  </si>
  <si>
    <t>Đơn vị tiền</t>
  </si>
  <si>
    <t>Đoàn viên công đoàn</t>
  </si>
  <si>
    <t>Người phụ thuộc</t>
  </si>
  <si>
    <t>Trạng thái approve</t>
  </si>
  <si>
    <t>phân loại nhận OT</t>
  </si>
  <si>
    <t>Nhân viên nghỉ không lương</t>
  </si>
  <si>
    <t>Ngày bắt đầu</t>
  </si>
  <si>
    <t>Ngày kết thúc</t>
  </si>
  <si>
    <t>Hình thức nghỉ</t>
  </si>
  <si>
    <t>(Link đến table tỷ lệ BH đặc biệt)</t>
  </si>
  <si>
    <t>+ Các khoản phụ cấp</t>
  </si>
  <si>
    <t>- &lt;master luong&gt;.&lt;luong dong phúc lợi XH&gt;*&lt;master policy&gt;.&lt;%BHXH&gt;</t>
  </si>
  <si>
    <t>- OT không chịu thuế</t>
  </si>
  <si>
    <t>Cập nhật master lương</t>
  </si>
  <si>
    <t>Thêm chức năng import mức lương mới</t>
  </si>
  <si>
    <t>Chỉ cho phép tính lương của tháng tiếp theo so với tháng đã kết sổ mới nhất</t>
  </si>
  <si>
    <t>Danh sách lương</t>
  </si>
  <si>
    <t>Những tháng đã kết sổ chỉ được quyền xem</t>
  </si>
  <si>
    <t xml:space="preserve">+ OT - Nghỉ </t>
  </si>
  <si>
    <t>Danh sách thu nhập chịu thuế phân bổ trong năm</t>
  </si>
  <si>
    <t>Mã nhân viên</t>
  </si>
  <si>
    <t>Tháng năm có thu nhập</t>
  </si>
  <si>
    <t>Thu nhập</t>
  </si>
  <si>
    <t>Phân bổ tháng</t>
  </si>
  <si>
    <t>Số tiền còn lại</t>
  </si>
  <si>
    <t>Tháng trích</t>
  </si>
  <si>
    <t>+ Các khoản thưởng + Other (Số tiền phân bổ từng tháng)</t>
  </si>
  <si>
    <t>Trường hợp tháng năm có thu nhập chưa tồn tại dữ liệu</t>
  </si>
  <si>
    <t>Trường hợp khác</t>
  </si>
  <si>
    <t>Khi trích đóng thuế thì insert dòng mới với "tháng trích" và "Số tiền còn lại" được tính toán lại, những field khác giữ nguyên, không cập nhật dòng cũ</t>
  </si>
  <si>
    <t>Phân bổ tháng = Thu nhập / (12-tháng của "Tháng năm có thu nhập")</t>
  </si>
  <si>
    <t>Đăng ký thưởng/truy thu lương</t>
  </si>
  <si>
    <t>Cần có cờ phân bổ/không phân bổ</t>
  </si>
  <si>
    <t>&lt;&lt;thu nhap truoc thue&gt;&gt; -  &lt;&lt;thue thu nhap&gt;&gt; + Các khoản thưởng/truy thu - kinh phí công đoàn + Other</t>
  </si>
  <si>
    <t>Trường hợp đã nghĩ phép lố so với số ngày phép được cấp tính đến ngày thôi việc</t>
  </si>
  <si>
    <t>Truy thu phép đối với nhân viên thôi việc</t>
  </si>
  <si>
    <t>Trường hợp đã nghĩ sinh nhật nhưng ngày thôi việc chưa đến ngày sinh nhật</t>
  </si>
  <si>
    <t>Vì là công thức động nên template của bảng lương cũng động?</t>
  </si>
  <si>
    <t>Phụ cấp</t>
  </si>
  <si>
    <t>Code không được bao gồm ":"</t>
  </si>
  <si>
    <t>Khi sử dụng:</t>
  </si>
  <si>
    <t>Code + ":" + value</t>
  </si>
  <si>
    <t>Code + ":" + fromDate(yyyyMMdd) + ":" + to date(yyyyMMdd)</t>
  </si>
  <si>
    <t>Tỷ lệ tối đa lương đóng BHXH/YT (bội số)</t>
  </si>
  <si>
    <t>Tỷ lệ tối đa lương đóng BHTN (bội số)</t>
  </si>
  <si>
    <t>--&gt; Table riêng?</t>
  </si>
  <si>
    <t>Các loại giảm BH</t>
  </si>
  <si>
    <t>Compare thông tin nhân viên</t>
  </si>
  <si>
    <t>Cần có checkbox có search nv nghỉ việc hay không</t>
  </si>
  <si>
    <t>Các màn hình nhập master</t>
  </si>
  <si>
    <t>Cần filter theo ngày thay đổi để dễ kiểm tra</t>
  </si>
  <si>
    <t>Mã công thức cần có tiếp đầu ngữ hoặc cờ để nhận biết cái nào của hệ thống, cái nào do người dùng định nghĩa</t>
  </si>
  <si>
    <t>Tuy nhiên đang suy nghĩ theo hướng động cho từng vùng định nghĩa cố định</t>
  </si>
  <si>
    <t>Không cho phép delete dữ liệu có ngày vận dụng trước tháng kết sổ</t>
  </si>
  <si>
    <t>Thu nhập không bao gồm thuế = Tổng số tiền + Số tiền phân bổ tháng - Số tiền OT không chịu thuế - Giảm trừ gia cảnh</t>
  </si>
  <si>
    <t>Thu nhập tính thuế = (thu nhập không bao gồm thuế- GROSS.Đến*tỷ lệ + tổng thuế của các bậc thang trước)/(1-tỷ lệ)</t>
  </si>
  <si>
    <t>Cần hiển thị sự thay đổi để kiểm tra chéo</t>
  </si>
  <si>
    <t>Danh sách các phụ cấp chịu phí đoàn viên</t>
  </si>
  <si>
    <t>Danh sách các phụ cấp tính OT</t>
  </si>
  <si>
    <t>Ngày làm việc tiêu chuẩn</t>
  </si>
  <si>
    <t>Mức thu nhập tối đa miễn thuế part time</t>
  </si>
  <si>
    <t>Thuế xuất PIT part time</t>
  </si>
  <si>
    <t>Tỷ lệ phí đoàn viên công đoàn</t>
  </si>
  <si>
    <t>Mức tối đa phụ cấp ca đêm 1</t>
  </si>
  <si>
    <t>(vượt  mức này sẽ được hưởng phụ cấp ca đêm 2)</t>
  </si>
  <si>
    <t>Tỷ lệ phụ cấp ca đêm 1</t>
  </si>
  <si>
    <t>Tỷ lệ phụ cấp ca đêm 2</t>
  </si>
  <si>
    <t xml:space="preserve">* Về phụ cấp chịu các loại thuế, phí, tính OT, …, trong trường hợp thêm phụ cập mới thì thiết kế sao cho </t>
  </si>
  <si>
    <t>user có thể định nghĩa luôn trong màn hình, không cần phải qua màn hình policy để cập nhật</t>
  </si>
  <si>
    <t>Tỷ lệ BHYT doanh nghiệp cho lao động nước ngoài</t>
  </si>
  <si>
    <t>Code được định nghĩa trong M_SYSTEM</t>
  </si>
  <si>
    <t>Danh sách các phụ cấp đóng BHXH/BHYT</t>
  </si>
  <si>
    <t>Danh sách các phụ cấp chịu thuế PIT</t>
  </si>
  <si>
    <t>Tỷ lệ BHYT cá nhân cho lao động nước ngoài</t>
  </si>
  <si>
    <t>Số tiền giảm trừ gia cảnh bản thân</t>
  </si>
  <si>
    <t>Số tháng cần phân bổ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</si>
</sst>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_-* #,##0.00_-;\-* #,##0.00_-;_-* &quot;-&quot;_-;_-@_-"/>
  </numFmts>
  <fonts count="12"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0" tint="-0.14999847407452621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sz val="11"/>
      <name val="Calibri"/>
      <family val="2"/>
      <charset val="128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28"/>
      <scheme val="minor"/>
    </font>
    <font>
      <b/>
      <sz val="11"/>
      <color rgb="FF0000FF"/>
      <name val="Calibri"/>
      <family val="2"/>
      <charset val="128"/>
      <scheme val="minor"/>
    </font>
    <font>
      <sz val="11"/>
      <color rgb="FF0000FF"/>
      <name val="Calibri"/>
      <family val="2"/>
      <charset val="128"/>
      <scheme val="minor"/>
    </font>
    <font>
      <strike/>
      <sz val="11"/>
      <color rgb="FFFF0000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quotePrefix="1"/>
    <xf numFmtId="0" fontId="1" fillId="0" borderId="0" xfId="0" applyFont="1"/>
    <xf numFmtId="0" fontId="3" fillId="0" borderId="0" xfId="0" applyFont="1"/>
    <xf numFmtId="41" fontId="3" fillId="0" borderId="0" xfId="0" applyNumberFormat="1" applyFont="1"/>
    <xf numFmtId="164" fontId="3" fillId="0" borderId="0" xfId="1" applyNumberFormat="1" applyFont="1"/>
    <xf numFmtId="0" fontId="5" fillId="0" borderId="0" xfId="0" applyFont="1"/>
    <xf numFmtId="2" fontId="5" fillId="0" borderId="0" xfId="0" applyNumberFormat="1" applyFont="1"/>
    <xf numFmtId="41" fontId="5" fillId="0" borderId="0" xfId="1" applyFont="1"/>
    <xf numFmtId="2" fontId="5" fillId="0" borderId="0" xfId="1" applyNumberFormat="1" applyFont="1"/>
    <xf numFmtId="41" fontId="5" fillId="0" borderId="0" xfId="0" applyNumberFormat="1" applyFont="1"/>
    <xf numFmtId="164" fontId="5" fillId="0" borderId="0" xfId="1" applyNumberFormat="1" applyFont="1"/>
    <xf numFmtId="0" fontId="6" fillId="0" borderId="0" xfId="0" applyFont="1"/>
    <xf numFmtId="0" fontId="7" fillId="0" borderId="0" xfId="0" applyFont="1"/>
    <xf numFmtId="0" fontId="4" fillId="0" borderId="0" xfId="0" applyFont="1"/>
    <xf numFmtId="41" fontId="0" fillId="0" borderId="0" xfId="1" applyFont="1"/>
    <xf numFmtId="0" fontId="4" fillId="0" borderId="0" xfId="0" quotePrefix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7"/>
  <sheetViews>
    <sheetView tabSelected="1" topLeftCell="A49" zoomScale="115" zoomScaleNormal="115" workbookViewId="0">
      <selection activeCell="C63" sqref="C63"/>
    </sheetView>
  </sheetViews>
  <sheetFormatPr defaultRowHeight="15"/>
  <cols>
    <col min="1" max="1" width="3.42578125" customWidth="1"/>
    <col min="2" max="2" width="3.85546875" style="2" customWidth="1"/>
    <col min="3" max="3" width="3.85546875" customWidth="1"/>
    <col min="4" max="4" width="10.85546875" customWidth="1"/>
    <col min="5" max="5" width="4.7109375" customWidth="1"/>
    <col min="6" max="8" width="11.5703125" customWidth="1"/>
    <col min="9" max="9" width="11.140625" bestFit="1" customWidth="1"/>
    <col min="10" max="10" width="7.28515625" customWidth="1"/>
    <col min="11" max="11" width="12.140625" customWidth="1"/>
    <col min="12" max="12" width="14" customWidth="1"/>
    <col min="13" max="13" width="12.140625" customWidth="1"/>
  </cols>
  <sheetData>
    <row r="1" spans="2:11">
      <c r="B1" s="2" t="s">
        <v>25</v>
      </c>
    </row>
    <row r="2" spans="2:11">
      <c r="C2" t="s">
        <v>12</v>
      </c>
      <c r="G2" t="s">
        <v>14</v>
      </c>
      <c r="J2" t="s">
        <v>15</v>
      </c>
    </row>
    <row r="3" spans="2:11">
      <c r="C3" t="s">
        <v>13</v>
      </c>
    </row>
    <row r="5" spans="2:11">
      <c r="C5" t="s">
        <v>4</v>
      </c>
    </row>
    <row r="6" spans="2:11">
      <c r="D6" t="s">
        <v>0</v>
      </c>
      <c r="K6" t="s">
        <v>2</v>
      </c>
    </row>
    <row r="7" spans="2:11">
      <c r="D7" s="1" t="s">
        <v>76</v>
      </c>
    </row>
    <row r="8" spans="2:11">
      <c r="D8" s="1" t="s">
        <v>84</v>
      </c>
    </row>
    <row r="9" spans="2:11">
      <c r="D9" s="1" t="s">
        <v>77</v>
      </c>
    </row>
    <row r="10" spans="2:11">
      <c r="D10" s="1" t="s">
        <v>1</v>
      </c>
    </row>
    <row r="11" spans="2:11">
      <c r="D11" s="1" t="s">
        <v>3</v>
      </c>
    </row>
    <row r="12" spans="2:11">
      <c r="C12" t="s">
        <v>5</v>
      </c>
    </row>
    <row r="13" spans="2:11">
      <c r="D13" t="s">
        <v>6</v>
      </c>
    </row>
    <row r="14" spans="2:11">
      <c r="D14" s="1" t="s">
        <v>92</v>
      </c>
      <c r="G14" s="14"/>
    </row>
    <row r="15" spans="2:11">
      <c r="D15" s="1" t="s">
        <v>7</v>
      </c>
    </row>
    <row r="16" spans="2:11">
      <c r="D16" s="1" t="s">
        <v>8</v>
      </c>
    </row>
    <row r="17" spans="2:12">
      <c r="D17" s="1" t="s">
        <v>78</v>
      </c>
    </row>
    <row r="18" spans="2:12">
      <c r="D18" t="s">
        <v>9</v>
      </c>
    </row>
    <row r="19" spans="2:12">
      <c r="C19" t="s">
        <v>10</v>
      </c>
    </row>
    <row r="20" spans="2:12">
      <c r="D20" t="s">
        <v>16</v>
      </c>
    </row>
    <row r="21" spans="2:12">
      <c r="D21" s="1"/>
    </row>
    <row r="22" spans="2:12">
      <c r="C22" t="s">
        <v>11</v>
      </c>
      <c r="L22" s="15"/>
    </row>
    <row r="23" spans="2:12">
      <c r="D23" t="s">
        <v>99</v>
      </c>
    </row>
    <row r="25" spans="2:12">
      <c r="C25" s="14" t="s">
        <v>103</v>
      </c>
    </row>
    <row r="26" spans="2:12">
      <c r="C26" s="14"/>
    </row>
    <row r="27" spans="2:12">
      <c r="C27" s="14" t="s">
        <v>117</v>
      </c>
    </row>
    <row r="28" spans="2:12">
      <c r="C28" s="14" t="s">
        <v>118</v>
      </c>
    </row>
    <row r="29" spans="2:12">
      <c r="C29" s="14"/>
    </row>
    <row r="30" spans="2:12">
      <c r="B30" s="2" t="s">
        <v>82</v>
      </c>
    </row>
    <row r="31" spans="2:12">
      <c r="C31" t="s">
        <v>81</v>
      </c>
    </row>
    <row r="32" spans="2:12">
      <c r="C32" t="s">
        <v>83</v>
      </c>
    </row>
    <row r="34" spans="2:6">
      <c r="B34" s="2" t="s">
        <v>17</v>
      </c>
    </row>
    <row r="35" spans="2:6">
      <c r="C35" t="s">
        <v>19</v>
      </c>
    </row>
    <row r="36" spans="2:6">
      <c r="D36" t="s">
        <v>18</v>
      </c>
    </row>
    <row r="37" spans="2:6">
      <c r="C37" t="s">
        <v>20</v>
      </c>
    </row>
    <row r="38" spans="2:6">
      <c r="D38" t="s">
        <v>23</v>
      </c>
    </row>
    <row r="39" spans="2:6">
      <c r="C39" t="s">
        <v>21</v>
      </c>
      <c r="F39" t="s">
        <v>22</v>
      </c>
    </row>
    <row r="40" spans="2:6">
      <c r="D40" t="s">
        <v>24</v>
      </c>
    </row>
    <row r="42" spans="2:6">
      <c r="B42" s="2" t="s">
        <v>26</v>
      </c>
    </row>
    <row r="43" spans="2:6">
      <c r="C43" t="s">
        <v>27</v>
      </c>
    </row>
    <row r="45" spans="2:6">
      <c r="B45" s="2" t="s">
        <v>79</v>
      </c>
    </row>
    <row r="46" spans="2:6">
      <c r="C46" t="s">
        <v>80</v>
      </c>
    </row>
    <row r="48" spans="2:6">
      <c r="B48" s="2" t="s">
        <v>28</v>
      </c>
    </row>
    <row r="49" spans="2:13">
      <c r="C49" t="s">
        <v>29</v>
      </c>
      <c r="L49" s="4"/>
      <c r="M49" s="5"/>
    </row>
    <row r="50" spans="2:13">
      <c r="D50" t="s">
        <v>37</v>
      </c>
      <c r="L50" s="4"/>
      <c r="M50" s="5"/>
    </row>
    <row r="51" spans="2:13">
      <c r="D51" t="s">
        <v>36</v>
      </c>
      <c r="L51" s="4"/>
      <c r="M51" s="5"/>
    </row>
    <row r="52" spans="2:13">
      <c r="D52" t="s">
        <v>120</v>
      </c>
      <c r="L52" s="4"/>
      <c r="M52" s="5"/>
    </row>
    <row r="53" spans="2:13">
      <c r="L53" s="4"/>
      <c r="M53" s="5"/>
    </row>
    <row r="54" spans="2:13">
      <c r="D54" t="s">
        <v>121</v>
      </c>
      <c r="L54" s="4"/>
      <c r="M54" s="5"/>
    </row>
    <row r="55" spans="2:13">
      <c r="L55" s="4"/>
      <c r="M55" s="5"/>
    </row>
    <row r="56" spans="2:13">
      <c r="B56" s="2" t="s">
        <v>85</v>
      </c>
    </row>
    <row r="57" spans="2:13">
      <c r="C57" t="s">
        <v>86</v>
      </c>
    </row>
    <row r="58" spans="2:13">
      <c r="C58" t="s">
        <v>87</v>
      </c>
    </row>
    <row r="59" spans="2:13">
      <c r="C59" t="s">
        <v>88</v>
      </c>
    </row>
    <row r="60" spans="2:13">
      <c r="C60" t="s">
        <v>89</v>
      </c>
    </row>
    <row r="61" spans="2:13">
      <c r="C61" t="s">
        <v>91</v>
      </c>
    </row>
    <row r="62" spans="2:13">
      <c r="C62" t="s">
        <v>90</v>
      </c>
    </row>
    <row r="63" spans="2:13">
      <c r="C63" t="s">
        <v>141</v>
      </c>
    </row>
    <row r="64" spans="2:13">
      <c r="C64" t="s">
        <v>93</v>
      </c>
    </row>
    <row r="65" spans="2:13">
      <c r="D65" t="s">
        <v>96</v>
      </c>
    </row>
    <row r="66" spans="2:13">
      <c r="C66" t="s">
        <v>94</v>
      </c>
    </row>
    <row r="67" spans="2:13">
      <c r="D67" t="s">
        <v>95</v>
      </c>
    </row>
    <row r="69" spans="2:13">
      <c r="B69" s="2" t="s">
        <v>97</v>
      </c>
    </row>
    <row r="70" spans="2:13">
      <c r="C70" t="s">
        <v>98</v>
      </c>
    </row>
    <row r="72" spans="2:13">
      <c r="B72" s="2" t="s">
        <v>38</v>
      </c>
      <c r="F72" s="14" t="s">
        <v>136</v>
      </c>
      <c r="L72" s="4"/>
      <c r="M72" s="5"/>
    </row>
    <row r="73" spans="2:13">
      <c r="C73" s="12" t="s">
        <v>59</v>
      </c>
      <c r="L73" s="4"/>
      <c r="M73" s="5"/>
    </row>
    <row r="74" spans="2:13">
      <c r="D74" s="13" t="s">
        <v>39</v>
      </c>
      <c r="L74" s="4"/>
      <c r="M74" s="5"/>
    </row>
    <row r="75" spans="2:13">
      <c r="D75" t="s">
        <v>48</v>
      </c>
    </row>
    <row r="76" spans="2:13">
      <c r="D76" t="s">
        <v>49</v>
      </c>
    </row>
    <row r="77" spans="2:13">
      <c r="D77" t="s">
        <v>50</v>
      </c>
    </row>
    <row r="78" spans="2:13">
      <c r="D78" t="s">
        <v>54</v>
      </c>
      <c r="L78" s="4"/>
      <c r="M78" s="5"/>
    </row>
    <row r="79" spans="2:13">
      <c r="C79" s="12" t="s">
        <v>58</v>
      </c>
    </row>
    <row r="80" spans="2:13">
      <c r="D80" t="s">
        <v>42</v>
      </c>
    </row>
    <row r="81" spans="2:12">
      <c r="D81" t="s">
        <v>43</v>
      </c>
      <c r="G81" s="3"/>
      <c r="H81" s="3"/>
      <c r="I81" s="3"/>
      <c r="J81" s="3"/>
      <c r="K81" s="3"/>
      <c r="L81" s="3"/>
    </row>
    <row r="82" spans="2:12">
      <c r="D82" t="s">
        <v>44</v>
      </c>
      <c r="G82" s="3"/>
      <c r="H82" s="3"/>
      <c r="I82" s="3"/>
      <c r="J82" s="3"/>
      <c r="K82" s="3"/>
      <c r="L82" s="3"/>
    </row>
    <row r="83" spans="2:12">
      <c r="D83" t="s">
        <v>45</v>
      </c>
    </row>
    <row r="84" spans="2:12">
      <c r="D84" t="s">
        <v>46</v>
      </c>
    </row>
    <row r="85" spans="2:12">
      <c r="D85" t="s">
        <v>47</v>
      </c>
    </row>
    <row r="86" spans="2:12">
      <c r="D86" t="s">
        <v>139</v>
      </c>
    </row>
    <row r="87" spans="2:12">
      <c r="D87" t="s">
        <v>135</v>
      </c>
    </row>
    <row r="88" spans="2:12" s="14" customFormat="1">
      <c r="B88" s="17"/>
      <c r="D88" s="14" t="s">
        <v>128</v>
      </c>
    </row>
    <row r="89" spans="2:12">
      <c r="D89" t="s">
        <v>51</v>
      </c>
    </row>
    <row r="90" spans="2:12">
      <c r="D90" t="s">
        <v>55</v>
      </c>
    </row>
    <row r="91" spans="2:12">
      <c r="D91" t="s">
        <v>109</v>
      </c>
    </row>
    <row r="92" spans="2:12">
      <c r="D92" t="s">
        <v>110</v>
      </c>
    </row>
    <row r="93" spans="2:12">
      <c r="D93" t="s">
        <v>52</v>
      </c>
      <c r="I93" s="16" t="s">
        <v>111</v>
      </c>
    </row>
    <row r="94" spans="2:12">
      <c r="C94" s="12" t="s">
        <v>40</v>
      </c>
    </row>
    <row r="95" spans="2:12">
      <c r="C95" t="s">
        <v>140</v>
      </c>
    </row>
    <row r="96" spans="2:12">
      <c r="C96" t="s">
        <v>53</v>
      </c>
    </row>
    <row r="97" spans="2:7">
      <c r="C97" t="s">
        <v>41</v>
      </c>
    </row>
    <row r="98" spans="2:7">
      <c r="C98" t="s">
        <v>57</v>
      </c>
    </row>
    <row r="99" spans="2:7">
      <c r="C99" t="s">
        <v>123</v>
      </c>
    </row>
    <row r="100" spans="2:7" s="14" customFormat="1">
      <c r="B100" s="17"/>
      <c r="C100" s="14" t="s">
        <v>124</v>
      </c>
    </row>
    <row r="101" spans="2:7" s="14" customFormat="1">
      <c r="B101" s="17"/>
      <c r="C101" s="14" t="s">
        <v>137</v>
      </c>
    </row>
    <row r="102" spans="2:7" s="14" customFormat="1">
      <c r="B102" s="17"/>
      <c r="C102" s="14" t="s">
        <v>138</v>
      </c>
    </row>
    <row r="103" spans="2:7" s="14" customFormat="1">
      <c r="B103" s="17"/>
      <c r="C103" s="14" t="s">
        <v>125</v>
      </c>
    </row>
    <row r="104" spans="2:7" s="14" customFormat="1">
      <c r="B104" s="17"/>
      <c r="C104" s="14" t="s">
        <v>131</v>
      </c>
    </row>
    <row r="105" spans="2:7" s="14" customFormat="1">
      <c r="B105" s="17"/>
      <c r="C105" s="14" t="s">
        <v>132</v>
      </c>
    </row>
    <row r="106" spans="2:7" s="14" customFormat="1">
      <c r="B106" s="17"/>
      <c r="C106" s="14" t="s">
        <v>129</v>
      </c>
      <c r="G106" s="14" t="s">
        <v>130</v>
      </c>
    </row>
    <row r="107" spans="2:7" s="14" customFormat="1">
      <c r="B107" s="17"/>
      <c r="C107" s="14" t="s">
        <v>126</v>
      </c>
    </row>
    <row r="108" spans="2:7" s="14" customFormat="1">
      <c r="B108" s="17"/>
      <c r="C108" s="14" t="s">
        <v>127</v>
      </c>
    </row>
    <row r="109" spans="2:7" s="14" customFormat="1">
      <c r="B109" s="17"/>
    </row>
    <row r="110" spans="2:7" s="19" customFormat="1">
      <c r="B110" s="18"/>
      <c r="C110" s="19" t="s">
        <v>133</v>
      </c>
    </row>
    <row r="111" spans="2:7" s="19" customFormat="1">
      <c r="B111" s="18"/>
      <c r="C111" s="19" t="s">
        <v>134</v>
      </c>
    </row>
    <row r="113" spans="2:9">
      <c r="B113" s="2" t="s">
        <v>56</v>
      </c>
    </row>
    <row r="114" spans="2:9">
      <c r="C114" t="s">
        <v>60</v>
      </c>
      <c r="I114" s="16"/>
    </row>
    <row r="115" spans="2:9">
      <c r="C115" t="s">
        <v>61</v>
      </c>
    </row>
    <row r="116" spans="2:9">
      <c r="C116" t="s">
        <v>62</v>
      </c>
    </row>
    <row r="117" spans="2:9">
      <c r="C117" t="s">
        <v>63</v>
      </c>
    </row>
    <row r="118" spans="2:9">
      <c r="C118" t="s">
        <v>64</v>
      </c>
    </row>
    <row r="119" spans="2:9">
      <c r="C119" t="s">
        <v>65</v>
      </c>
    </row>
    <row r="120" spans="2:9">
      <c r="C120" t="s">
        <v>66</v>
      </c>
    </row>
    <row r="121" spans="2:9">
      <c r="C121" t="s">
        <v>67</v>
      </c>
    </row>
    <row r="122" spans="2:9">
      <c r="C122" t="s">
        <v>68</v>
      </c>
    </row>
    <row r="123" spans="2:9">
      <c r="C123" t="s">
        <v>69</v>
      </c>
    </row>
    <row r="124" spans="2:9">
      <c r="C124" t="s">
        <v>70</v>
      </c>
    </row>
    <row r="126" spans="2:9">
      <c r="B126" s="2" t="s">
        <v>71</v>
      </c>
    </row>
    <row r="127" spans="2:9">
      <c r="C127" t="s">
        <v>72</v>
      </c>
    </row>
    <row r="128" spans="2:9">
      <c r="C128" t="s">
        <v>73</v>
      </c>
    </row>
    <row r="129" spans="2:9">
      <c r="C129" t="s">
        <v>74</v>
      </c>
      <c r="E129" t="s">
        <v>75</v>
      </c>
      <c r="H129" t="s">
        <v>112</v>
      </c>
    </row>
    <row r="131" spans="2:9">
      <c r="B131" s="2" t="s">
        <v>101</v>
      </c>
    </row>
    <row r="132" spans="2:9">
      <c r="C132" t="s">
        <v>100</v>
      </c>
    </row>
    <row r="133" spans="2:9">
      <c r="C133" t="s">
        <v>102</v>
      </c>
    </row>
    <row r="135" spans="2:9">
      <c r="B135" s="2" t="s">
        <v>104</v>
      </c>
    </row>
    <row r="136" spans="2:9">
      <c r="C136" s="20" t="s">
        <v>105</v>
      </c>
      <c r="D136" s="20"/>
      <c r="E136" s="20"/>
      <c r="F136" s="20"/>
      <c r="G136" s="20"/>
      <c r="H136" s="20"/>
      <c r="I136" s="20"/>
    </row>
    <row r="137" spans="2:9">
      <c r="C137" s="20" t="s">
        <v>106</v>
      </c>
      <c r="D137" s="20"/>
      <c r="E137" s="20"/>
      <c r="F137" s="20"/>
      <c r="G137" s="20"/>
      <c r="H137" s="20"/>
      <c r="I137" s="20"/>
    </row>
    <row r="138" spans="2:9">
      <c r="C138" s="20"/>
      <c r="D138" s="20" t="s">
        <v>107</v>
      </c>
      <c r="E138" s="20"/>
      <c r="F138" s="20"/>
      <c r="G138" s="20"/>
      <c r="H138" s="20"/>
      <c r="I138" s="20"/>
    </row>
    <row r="139" spans="2:9">
      <c r="C139" s="20"/>
      <c r="D139" s="20" t="s">
        <v>108</v>
      </c>
      <c r="E139" s="20"/>
      <c r="F139" s="20"/>
      <c r="G139" s="20"/>
      <c r="H139" s="20"/>
      <c r="I139" s="20"/>
    </row>
    <row r="141" spans="2:9">
      <c r="B141" s="2" t="s">
        <v>113</v>
      </c>
    </row>
    <row r="142" spans="2:9">
      <c r="C142" t="s">
        <v>114</v>
      </c>
    </row>
    <row r="144" spans="2:9">
      <c r="B144" s="2" t="s">
        <v>115</v>
      </c>
    </row>
    <row r="145" spans="3:3">
      <c r="C145" t="s">
        <v>116</v>
      </c>
    </row>
    <row r="146" spans="3:3">
      <c r="C146" t="s">
        <v>119</v>
      </c>
    </row>
    <row r="147" spans="3:3">
      <c r="C147" t="s">
        <v>122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E1" sqref="E1:E7"/>
    </sheetView>
  </sheetViews>
  <sheetFormatPr defaultRowHeight="15"/>
  <cols>
    <col min="1" max="1" width="15.85546875" style="6" bestFit="1" customWidth="1"/>
    <col min="2" max="2" width="10" style="6" bestFit="1" customWidth="1"/>
    <col min="3" max="3" width="15.7109375" style="6" bestFit="1" customWidth="1"/>
    <col min="4" max="6" width="11.5703125" style="6" bestFit="1" customWidth="1"/>
    <col min="7" max="7" width="9.140625" style="6"/>
    <col min="8" max="8" width="25.140625" style="6" bestFit="1" customWidth="1"/>
    <col min="9" max="16384" width="9.140625" style="6"/>
  </cols>
  <sheetData>
    <row r="1" spans="2:8">
      <c r="B1" s="6">
        <v>5000000</v>
      </c>
      <c r="C1" s="7">
        <v>0.05</v>
      </c>
      <c r="D1" s="8">
        <f>B1</f>
        <v>5000000</v>
      </c>
      <c r="E1" s="8">
        <f>D1*C1</f>
        <v>250000</v>
      </c>
      <c r="F1" s="8">
        <f>E1</f>
        <v>250000</v>
      </c>
      <c r="G1" s="8"/>
    </row>
    <row r="2" spans="2:8">
      <c r="B2" s="6">
        <v>10000000</v>
      </c>
      <c r="C2" s="7">
        <v>0.1</v>
      </c>
      <c r="D2" s="8">
        <f ca="1">B2-SUM(D1:D$37)</f>
        <v>5000000</v>
      </c>
      <c r="E2" s="8">
        <f t="shared" ref="E2:E7" ca="1" si="0">D2*C2</f>
        <v>500000</v>
      </c>
      <c r="F2" s="8">
        <f ca="1">SUM(E2:E$37)</f>
        <v>750000</v>
      </c>
      <c r="G2" s="8"/>
    </row>
    <row r="3" spans="2:8">
      <c r="B3" s="6">
        <v>18000000</v>
      </c>
      <c r="C3" s="7">
        <v>0.15</v>
      </c>
      <c r="D3" s="8">
        <f ca="1">B3-SUM(D2:D$37)</f>
        <v>8000000</v>
      </c>
      <c r="E3" s="8">
        <f t="shared" ca="1" si="0"/>
        <v>1200000</v>
      </c>
      <c r="F3" s="8">
        <f ca="1">SUM(E3:E$37)</f>
        <v>1950000</v>
      </c>
      <c r="G3" s="8"/>
    </row>
    <row r="4" spans="2:8">
      <c r="B4" s="6">
        <v>32000000</v>
      </c>
      <c r="C4" s="7">
        <v>0.2</v>
      </c>
      <c r="D4" s="8">
        <f ca="1">B4-SUM(D3:D$37)</f>
        <v>14000000</v>
      </c>
      <c r="E4" s="8">
        <f t="shared" ca="1" si="0"/>
        <v>2800000</v>
      </c>
      <c r="F4" s="8">
        <f ca="1">SUM(E4:E$37)</f>
        <v>4750000</v>
      </c>
      <c r="G4" s="8"/>
      <c r="H4" s="6" t="s">
        <v>31</v>
      </c>
    </row>
    <row r="5" spans="2:8">
      <c r="B5" s="6">
        <v>52000000</v>
      </c>
      <c r="C5" s="7">
        <v>0.25</v>
      </c>
      <c r="D5" s="8">
        <v>17000000</v>
      </c>
      <c r="E5" s="8">
        <f t="shared" si="0"/>
        <v>4250000</v>
      </c>
      <c r="F5" s="8">
        <f ca="1">SUM(E5:E$37)</f>
        <v>9000000</v>
      </c>
      <c r="G5" s="8"/>
      <c r="H5" s="6" t="s">
        <v>32</v>
      </c>
    </row>
    <row r="6" spans="2:8">
      <c r="B6" s="6">
        <v>80000000</v>
      </c>
      <c r="C6" s="7">
        <v>0.3</v>
      </c>
      <c r="D6" s="8">
        <f ca="1">B6-SUM(D5:D$37)</f>
        <v>31000000</v>
      </c>
      <c r="E6" s="8">
        <f t="shared" ca="1" si="0"/>
        <v>9300000</v>
      </c>
      <c r="F6" s="8">
        <f ca="1">SUM(E6:E$37)</f>
        <v>18300000</v>
      </c>
      <c r="G6" s="8"/>
    </row>
    <row r="7" spans="2:8">
      <c r="B7" s="6">
        <v>100000000</v>
      </c>
      <c r="C7" s="9">
        <v>0.35</v>
      </c>
      <c r="D7" s="8">
        <f ca="1">B7-SUM(D6:D$37)</f>
        <v>20000000</v>
      </c>
      <c r="E7" s="8">
        <f t="shared" ca="1" si="0"/>
        <v>7000000</v>
      </c>
      <c r="F7" s="8">
        <f ca="1">SUM(E7:E$37)</f>
        <v>25300000</v>
      </c>
      <c r="H7" s="6" t="s">
        <v>33</v>
      </c>
    </row>
    <row r="8" spans="2:8">
      <c r="E8" s="10">
        <f>B1-F1</f>
        <v>4750000</v>
      </c>
      <c r="F8" s="11">
        <f>1-C1</f>
        <v>0.95</v>
      </c>
    </row>
    <row r="9" spans="2:8">
      <c r="E9" s="10">
        <f t="shared" ref="E9:E13" ca="1" si="1">B2-F2</f>
        <v>9250000</v>
      </c>
      <c r="F9" s="11">
        <f t="shared" ref="F9:F14" si="2">1-C2</f>
        <v>0.9</v>
      </c>
    </row>
    <row r="10" spans="2:8">
      <c r="E10" s="10">
        <f t="shared" ca="1" si="1"/>
        <v>16050000</v>
      </c>
      <c r="F10" s="11">
        <f t="shared" si="2"/>
        <v>0.85</v>
      </c>
    </row>
    <row r="11" spans="2:8">
      <c r="E11" s="10">
        <f t="shared" ca="1" si="1"/>
        <v>27250000</v>
      </c>
      <c r="F11" s="11">
        <f t="shared" si="2"/>
        <v>0.8</v>
      </c>
    </row>
    <row r="12" spans="2:8">
      <c r="E12" s="10">
        <f t="shared" ca="1" si="1"/>
        <v>43000000</v>
      </c>
      <c r="F12" s="11">
        <f t="shared" si="2"/>
        <v>0.75</v>
      </c>
    </row>
    <row r="13" spans="2:8">
      <c r="E13" s="10">
        <f t="shared" ca="1" si="1"/>
        <v>61700000</v>
      </c>
      <c r="F13" s="11">
        <f t="shared" si="2"/>
        <v>0.7</v>
      </c>
    </row>
    <row r="14" spans="2:8">
      <c r="E14" s="10" t="s">
        <v>30</v>
      </c>
      <c r="F14" s="11">
        <f t="shared" si="2"/>
        <v>0.65</v>
      </c>
    </row>
    <row r="19" spans="1:3">
      <c r="A19" s="6">
        <v>100</v>
      </c>
      <c r="B19" s="6">
        <v>0.1</v>
      </c>
      <c r="C19" s="6" t="s">
        <v>34</v>
      </c>
    </row>
    <row r="20" spans="1:3">
      <c r="A20" s="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trangpt</dc:creator>
  <cp:lastModifiedBy>tuongtv</cp:lastModifiedBy>
  <dcterms:created xsi:type="dcterms:W3CDTF">2016-06-01T03:53:37Z</dcterms:created>
  <dcterms:modified xsi:type="dcterms:W3CDTF">2016-09-21T03:22:50Z</dcterms:modified>
</cp:coreProperties>
</file>