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8\"/>
    </mc:Choice>
  </mc:AlternateContent>
  <xr:revisionPtr revIDLastSave="0" documentId="13_ncr:1_{5939A65F-54DE-4B61-A88E-D11FDD5B437B}" xr6:coauthVersionLast="46" xr6:coauthVersionMax="46" xr10:uidLastSave="{00000000-0000-0000-0000-000000000000}"/>
  <bookViews>
    <workbookView xWindow="1215" yWindow="3525" windowWidth="34395" windowHeight="11550" activeTab="11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sc" sheetId="17" r:id="rId12"/>
    <sheet name="raceclassification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5" i="17" l="1"/>
  <c r="S35" i="17"/>
  <c r="R35" i="17"/>
  <c r="O35" i="17"/>
  <c r="E35" i="17"/>
  <c r="D35" i="17"/>
  <c r="N35" i="17" s="1"/>
  <c r="C35" i="17"/>
  <c r="T34" i="17"/>
  <c r="S34" i="17"/>
  <c r="R34" i="17"/>
  <c r="O34" i="17"/>
  <c r="N34" i="17"/>
  <c r="E34" i="17"/>
  <c r="D34" i="17"/>
  <c r="M34" i="17" s="1"/>
  <c r="C34" i="17"/>
  <c r="T33" i="17"/>
  <c r="S33" i="17"/>
  <c r="R33" i="17"/>
  <c r="O33" i="17"/>
  <c r="E33" i="17"/>
  <c r="D33" i="17"/>
  <c r="N33" i="17" s="1"/>
  <c r="C33" i="17"/>
  <c r="T32" i="17"/>
  <c r="S32" i="17"/>
  <c r="R32" i="17"/>
  <c r="O32" i="17"/>
  <c r="E32" i="17"/>
  <c r="D32" i="17"/>
  <c r="N32" i="17" s="1"/>
  <c r="C32" i="17"/>
  <c r="M32" i="17" s="1"/>
  <c r="T31" i="17"/>
  <c r="S31" i="17"/>
  <c r="R31" i="17"/>
  <c r="O31" i="17"/>
  <c r="M31" i="17"/>
  <c r="E31" i="17"/>
  <c r="D31" i="17"/>
  <c r="N31" i="17" s="1"/>
  <c r="C31" i="17"/>
  <c r="T30" i="17"/>
  <c r="S30" i="17"/>
  <c r="R30" i="17"/>
  <c r="O30" i="17"/>
  <c r="N30" i="17"/>
  <c r="E30" i="17"/>
  <c r="D30" i="17"/>
  <c r="M30" i="17" s="1"/>
  <c r="C30" i="17"/>
  <c r="T29" i="17"/>
  <c r="S29" i="17"/>
  <c r="R29" i="17"/>
  <c r="O29" i="17"/>
  <c r="E29" i="17"/>
  <c r="D29" i="17"/>
  <c r="N29" i="17" s="1"/>
  <c r="C29" i="17"/>
  <c r="T28" i="17"/>
  <c r="S28" i="17"/>
  <c r="R28" i="17"/>
  <c r="O28" i="17"/>
  <c r="E28" i="17"/>
  <c r="D28" i="17"/>
  <c r="N28" i="17" s="1"/>
  <c r="C28" i="17"/>
  <c r="M28" i="17" s="1"/>
  <c r="T27" i="17"/>
  <c r="S27" i="17"/>
  <c r="R27" i="17"/>
  <c r="O27" i="17"/>
  <c r="M27" i="17"/>
  <c r="E27" i="17"/>
  <c r="D27" i="17"/>
  <c r="N27" i="17" s="1"/>
  <c r="C27" i="17"/>
  <c r="T26" i="17"/>
  <c r="S26" i="17"/>
  <c r="R26" i="17"/>
  <c r="O26" i="17"/>
  <c r="N26" i="17"/>
  <c r="E26" i="17"/>
  <c r="D26" i="17"/>
  <c r="M26" i="17" s="1"/>
  <c r="C26" i="17"/>
  <c r="T25" i="17"/>
  <c r="S25" i="17"/>
  <c r="R25" i="17"/>
  <c r="O25" i="17"/>
  <c r="E25" i="17"/>
  <c r="D25" i="17"/>
  <c r="M25" i="17" s="1"/>
  <c r="C25" i="17"/>
  <c r="T24" i="17"/>
  <c r="S24" i="17"/>
  <c r="R24" i="17"/>
  <c r="O24" i="17"/>
  <c r="E24" i="17"/>
  <c r="D24" i="17"/>
  <c r="N24" i="17" s="1"/>
  <c r="C24" i="17"/>
  <c r="M24" i="17" s="1"/>
  <c r="T23" i="17"/>
  <c r="S23" i="17"/>
  <c r="R23" i="17"/>
  <c r="O23" i="17"/>
  <c r="M23" i="17"/>
  <c r="E23" i="17"/>
  <c r="D23" i="17"/>
  <c r="N23" i="17" s="1"/>
  <c r="C23" i="17"/>
  <c r="T22" i="17"/>
  <c r="S22" i="17"/>
  <c r="R22" i="17"/>
  <c r="O22" i="17"/>
  <c r="N22" i="17"/>
  <c r="E22" i="17"/>
  <c r="D22" i="17"/>
  <c r="M22" i="17" s="1"/>
  <c r="C22" i="17"/>
  <c r="T21" i="17"/>
  <c r="S21" i="17"/>
  <c r="R21" i="17"/>
  <c r="O21" i="17"/>
  <c r="E21" i="17"/>
  <c r="D21" i="17"/>
  <c r="N21" i="17" s="1"/>
  <c r="C21" i="17"/>
  <c r="T20" i="17"/>
  <c r="S20" i="17"/>
  <c r="R20" i="17"/>
  <c r="O20" i="17"/>
  <c r="E20" i="17"/>
  <c r="D20" i="17"/>
  <c r="N20" i="17" s="1"/>
  <c r="C20" i="17"/>
  <c r="M20" i="17" s="1"/>
  <c r="T19" i="17"/>
  <c r="S19" i="17"/>
  <c r="R19" i="17"/>
  <c r="O19" i="17"/>
  <c r="M19" i="17"/>
  <c r="E19" i="17"/>
  <c r="D19" i="17"/>
  <c r="N19" i="17" s="1"/>
  <c r="C19" i="17"/>
  <c r="S18" i="17"/>
  <c r="S17" i="17"/>
  <c r="S16" i="17"/>
  <c r="S15" i="17"/>
  <c r="S14" i="17"/>
  <c r="S13" i="17"/>
  <c r="S12" i="17"/>
  <c r="S11" i="17"/>
  <c r="S10" i="17"/>
  <c r="S9" i="17"/>
  <c r="S8" i="17"/>
  <c r="S7" i="17"/>
  <c r="S6" i="17"/>
  <c r="S5" i="17"/>
  <c r="S4" i="17"/>
  <c r="S3" i="17"/>
  <c r="S2" i="17"/>
  <c r="R14" i="17"/>
  <c r="T14" i="17"/>
  <c r="R15" i="17"/>
  <c r="T15" i="17"/>
  <c r="R16" i="17"/>
  <c r="T16" i="17"/>
  <c r="R17" i="17"/>
  <c r="T17" i="17"/>
  <c r="R18" i="17"/>
  <c r="T18" i="17"/>
  <c r="T13" i="17"/>
  <c r="R13" i="17"/>
  <c r="T12" i="17"/>
  <c r="R12" i="17"/>
  <c r="T11" i="17"/>
  <c r="R11" i="17"/>
  <c r="T10" i="17"/>
  <c r="R10" i="17"/>
  <c r="T9" i="17"/>
  <c r="R9" i="17"/>
  <c r="T8" i="17"/>
  <c r="R8" i="17"/>
  <c r="T7" i="17"/>
  <c r="R7" i="17"/>
  <c r="T6" i="17"/>
  <c r="R6" i="17"/>
  <c r="T5" i="17"/>
  <c r="R5" i="17"/>
  <c r="T4" i="17"/>
  <c r="R4" i="17"/>
  <c r="T3" i="17"/>
  <c r="R3" i="17"/>
  <c r="T2" i="17"/>
  <c r="R2" i="17"/>
  <c r="O18" i="17"/>
  <c r="E18" i="17"/>
  <c r="D18" i="17"/>
  <c r="N18" i="17" s="1"/>
  <c r="C18" i="17"/>
  <c r="O17" i="17"/>
  <c r="M17" i="17"/>
  <c r="E17" i="17"/>
  <c r="D17" i="17"/>
  <c r="N17" i="17" s="1"/>
  <c r="C17" i="17"/>
  <c r="O16" i="17"/>
  <c r="E16" i="17"/>
  <c r="D16" i="17"/>
  <c r="N16" i="17" s="1"/>
  <c r="C16" i="17"/>
  <c r="O15" i="17"/>
  <c r="E15" i="17"/>
  <c r="D15" i="17"/>
  <c r="N15" i="17" s="1"/>
  <c r="C15" i="17"/>
  <c r="O14" i="17"/>
  <c r="E14" i="17"/>
  <c r="D14" i="17"/>
  <c r="N14" i="17" s="1"/>
  <c r="C14" i="17"/>
  <c r="M14" i="17" s="1"/>
  <c r="O13" i="17"/>
  <c r="E13" i="17"/>
  <c r="D13" i="17"/>
  <c r="N13" i="17" s="1"/>
  <c r="C13" i="17"/>
  <c r="O12" i="17"/>
  <c r="E12" i="17"/>
  <c r="D12" i="17"/>
  <c r="N12" i="17" s="1"/>
  <c r="C12" i="17"/>
  <c r="O11" i="17"/>
  <c r="E11" i="17"/>
  <c r="D11" i="17"/>
  <c r="N11" i="17" s="1"/>
  <c r="C11" i="17"/>
  <c r="O10" i="17"/>
  <c r="E10" i="17"/>
  <c r="D10" i="17"/>
  <c r="N10" i="17" s="1"/>
  <c r="C10" i="17"/>
  <c r="O9" i="17"/>
  <c r="E9" i="17"/>
  <c r="D9" i="17"/>
  <c r="N9" i="17" s="1"/>
  <c r="C9" i="17"/>
  <c r="O8" i="17"/>
  <c r="E8" i="17"/>
  <c r="D8" i="17"/>
  <c r="N8" i="17" s="1"/>
  <c r="C8" i="17"/>
  <c r="O7" i="17"/>
  <c r="E7" i="17"/>
  <c r="D7" i="17"/>
  <c r="N7" i="17" s="1"/>
  <c r="C7" i="17"/>
  <c r="O6" i="17"/>
  <c r="E6" i="17"/>
  <c r="D6" i="17"/>
  <c r="N6" i="17" s="1"/>
  <c r="C6" i="17"/>
  <c r="O5" i="17"/>
  <c r="E5" i="17"/>
  <c r="D5" i="17"/>
  <c r="N5" i="17" s="1"/>
  <c r="C5" i="17"/>
  <c r="M5" i="17" s="1"/>
  <c r="O4" i="17"/>
  <c r="E4" i="17"/>
  <c r="D4" i="17"/>
  <c r="C4" i="17"/>
  <c r="O3" i="17"/>
  <c r="E3" i="17"/>
  <c r="D3" i="17"/>
  <c r="C3" i="17"/>
  <c r="O2" i="17"/>
  <c r="E2" i="17"/>
  <c r="D2" i="17"/>
  <c r="N2" i="17" s="1"/>
  <c r="C2" i="17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E21" i="15"/>
  <c r="C21" i="15"/>
  <c r="E20" i="15"/>
  <c r="C20" i="15"/>
  <c r="E19" i="15"/>
  <c r="C19" i="15"/>
  <c r="E18" i="15"/>
  <c r="C18" i="15"/>
  <c r="E17" i="15"/>
  <c r="C17" i="15"/>
  <c r="E16" i="15"/>
  <c r="C16" i="15"/>
  <c r="E15" i="15"/>
  <c r="C15" i="15"/>
  <c r="E14" i="15"/>
  <c r="C14" i="15"/>
  <c r="E13" i="15"/>
  <c r="C13" i="15"/>
  <c r="E12" i="15"/>
  <c r="C12" i="15"/>
  <c r="E11" i="15"/>
  <c r="C11" i="15"/>
  <c r="E10" i="15"/>
  <c r="C10" i="15"/>
  <c r="E9" i="15"/>
  <c r="C9" i="15"/>
  <c r="E8" i="15"/>
  <c r="C8" i="15"/>
  <c r="E7" i="15"/>
  <c r="C7" i="15"/>
  <c r="E6" i="15"/>
  <c r="C6" i="15"/>
  <c r="E5" i="15"/>
  <c r="C5" i="15"/>
  <c r="E4" i="15"/>
  <c r="C4" i="15"/>
  <c r="E3" i="15"/>
  <c r="C3" i="15"/>
  <c r="E2" i="15"/>
  <c r="C2" i="15"/>
  <c r="D21" i="15"/>
  <c r="N21" i="15" s="1"/>
  <c r="D20" i="15"/>
  <c r="N20" i="15" s="1"/>
  <c r="D19" i="15"/>
  <c r="N19" i="15" s="1"/>
  <c r="D18" i="15"/>
  <c r="N18" i="15" s="1"/>
  <c r="D17" i="15"/>
  <c r="N17" i="15" s="1"/>
  <c r="D16" i="15"/>
  <c r="N16" i="15" s="1"/>
  <c r="D15" i="15"/>
  <c r="N15" i="15" s="1"/>
  <c r="D14" i="15"/>
  <c r="N14" i="15" s="1"/>
  <c r="D13" i="15"/>
  <c r="N13" i="15" s="1"/>
  <c r="D12" i="15"/>
  <c r="N12" i="15" s="1"/>
  <c r="D11" i="15"/>
  <c r="N11" i="15" s="1"/>
  <c r="D10" i="15"/>
  <c r="N10" i="15" s="1"/>
  <c r="D9" i="15"/>
  <c r="N9" i="15" s="1"/>
  <c r="D8" i="15"/>
  <c r="N8" i="15" s="1"/>
  <c r="D7" i="15"/>
  <c r="N7" i="15" s="1"/>
  <c r="D6" i="15"/>
  <c r="N6" i="15" s="1"/>
  <c r="D5" i="15"/>
  <c r="N5" i="15" s="1"/>
  <c r="D4" i="15"/>
  <c r="D3" i="15"/>
  <c r="N3" i="15" s="1"/>
  <c r="D2" i="15"/>
  <c r="U35" i="17"/>
  <c r="U31" i="17"/>
  <c r="U27" i="17"/>
  <c r="U23" i="17"/>
  <c r="U19" i="17"/>
  <c r="U26" i="17"/>
  <c r="U25" i="17"/>
  <c r="U29" i="17"/>
  <c r="U34" i="17"/>
  <c r="U30" i="17"/>
  <c r="U22" i="17"/>
  <c r="U21" i="17"/>
  <c r="U33" i="17"/>
  <c r="U32" i="17"/>
  <c r="U28" i="17"/>
  <c r="U24" i="17"/>
  <c r="U20" i="17"/>
  <c r="U17" i="17"/>
  <c r="U13" i="17"/>
  <c r="U11" i="17"/>
  <c r="U8" i="17"/>
  <c r="U4" i="17"/>
  <c r="U16" i="17"/>
  <c r="U12" i="17"/>
  <c r="U7" i="17"/>
  <c r="U3" i="17"/>
  <c r="U10" i="17"/>
  <c r="U6" i="17"/>
  <c r="U2" i="17"/>
  <c r="U18" i="17"/>
  <c r="U9" i="17"/>
  <c r="U15" i="17"/>
  <c r="U14" i="17"/>
  <c r="U5" i="17"/>
  <c r="M35" i="17" l="1"/>
  <c r="M29" i="17"/>
  <c r="M33" i="17"/>
  <c r="M21" i="17"/>
  <c r="N25" i="17"/>
  <c r="M9" i="17"/>
  <c r="M4" i="17"/>
  <c r="M11" i="17"/>
  <c r="M18" i="17"/>
  <c r="M13" i="17"/>
  <c r="M3" i="17"/>
  <c r="N4" i="17"/>
  <c r="M8" i="17"/>
  <c r="M16" i="17"/>
  <c r="M7" i="17"/>
  <c r="M12" i="17"/>
  <c r="N3" i="17"/>
  <c r="M2" i="17"/>
  <c r="M6" i="17"/>
  <c r="M15" i="17"/>
  <c r="M10" i="17"/>
  <c r="M5" i="15"/>
  <c r="M6" i="15"/>
  <c r="M12" i="15"/>
  <c r="M17" i="15"/>
  <c r="M2" i="15"/>
  <c r="M14" i="15"/>
  <c r="M20" i="15"/>
  <c r="M4" i="15"/>
  <c r="N2" i="15"/>
  <c r="N4" i="15"/>
  <c r="M7" i="15"/>
  <c r="M15" i="15"/>
  <c r="M8" i="15"/>
  <c r="M16" i="15"/>
  <c r="M9" i="15"/>
  <c r="M10" i="15"/>
  <c r="M18" i="15"/>
  <c r="M3" i="15"/>
  <c r="M11" i="15"/>
  <c r="M19" i="15"/>
  <c r="M13" i="15"/>
  <c r="M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T54" i="10"/>
  <c r="U54" i="10"/>
  <c r="L55" i="10"/>
  <c r="M55" i="10"/>
  <c r="N55" i="10"/>
  <c r="O55" i="10"/>
  <c r="P55" i="10"/>
  <c r="Q55" i="10"/>
  <c r="R55" i="10"/>
  <c r="S55" i="10"/>
  <c r="T55" i="10"/>
  <c r="U55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2" i="10" s="1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3" i="10" s="1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J44" i="10" s="1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7" i="10" s="1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8" i="10" s="1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50" i="10" s="1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1" i="10" s="1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S54" i="10" s="1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J55" i="10" s="1"/>
  <c r="O54" i="9"/>
  <c r="P54" i="9"/>
  <c r="Q54" i="9"/>
  <c r="R54" i="9"/>
  <c r="S54" i="9"/>
  <c r="T54" i="9"/>
  <c r="U54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P43" i="10" l="1"/>
  <c r="P41" i="10"/>
  <c r="N20" i="10"/>
  <c r="I55" i="10"/>
  <c r="J48" i="10"/>
  <c r="J46" i="10"/>
  <c r="Q51" i="10"/>
  <c r="I34" i="10"/>
  <c r="O29" i="10"/>
  <c r="H26" i="10"/>
  <c r="S19" i="10"/>
  <c r="Q15" i="10"/>
  <c r="M52" i="10"/>
  <c r="Q50" i="10"/>
  <c r="I20" i="10"/>
  <c r="E43" i="10"/>
  <c r="E41" i="10"/>
  <c r="E37" i="10"/>
  <c r="E35" i="10"/>
  <c r="E33" i="10"/>
  <c r="P40" i="10"/>
  <c r="F39" i="10"/>
  <c r="J28" i="10"/>
  <c r="L16" i="10"/>
  <c r="O15" i="10"/>
  <c r="L14" i="10"/>
  <c r="L12" i="10"/>
  <c r="P12" i="10"/>
  <c r="L10" i="10"/>
  <c r="P10" i="10"/>
  <c r="F5" i="10"/>
  <c r="H55" i="10"/>
  <c r="N37" i="10"/>
  <c r="N35" i="10"/>
  <c r="N33" i="10"/>
  <c r="N31" i="10"/>
  <c r="P27" i="10"/>
  <c r="H24" i="10"/>
  <c r="P11" i="10"/>
  <c r="P7" i="10"/>
  <c r="N39" i="10"/>
  <c r="G30" i="10"/>
  <c r="J27" i="10"/>
  <c r="P25" i="10"/>
  <c r="Q23" i="10"/>
  <c r="Q21" i="10"/>
  <c r="P17" i="10"/>
  <c r="O13" i="10"/>
  <c r="P9" i="10"/>
  <c r="P19" i="10"/>
  <c r="K55" i="10"/>
  <c r="I3" i="10"/>
  <c r="L53" i="10"/>
  <c r="K49" i="10"/>
  <c r="K48" i="10"/>
  <c r="J47" i="10"/>
  <c r="K46" i="10"/>
  <c r="K45" i="10"/>
  <c r="O21" i="10"/>
  <c r="C54" i="10"/>
  <c r="J53" i="10"/>
  <c r="C52" i="10"/>
  <c r="C50" i="10"/>
  <c r="C48" i="10"/>
  <c r="C46" i="10"/>
  <c r="E44" i="10"/>
  <c r="E42" i="10"/>
  <c r="K41" i="10"/>
  <c r="T40" i="10"/>
  <c r="E40" i="10"/>
  <c r="K39" i="10"/>
  <c r="U38" i="10"/>
  <c r="E38" i="10"/>
  <c r="K37" i="10"/>
  <c r="E36" i="10"/>
  <c r="K35" i="10"/>
  <c r="E34" i="10"/>
  <c r="K33" i="10"/>
  <c r="K31" i="10"/>
  <c r="T30" i="10"/>
  <c r="U24" i="10"/>
  <c r="L15" i="10"/>
  <c r="L13" i="10"/>
  <c r="L11" i="10"/>
  <c r="L9" i="10"/>
  <c r="Q53" i="10"/>
  <c r="P49" i="10"/>
  <c r="P47" i="10"/>
  <c r="P51" i="10"/>
  <c r="P45" i="10"/>
  <c r="J32" i="10"/>
  <c r="L50" i="10"/>
  <c r="K29" i="10"/>
  <c r="M27" i="10"/>
  <c r="N25" i="10"/>
  <c r="N23" i="10"/>
  <c r="G22" i="10"/>
  <c r="P8" i="10"/>
  <c r="L43" i="10"/>
  <c r="C34" i="10"/>
  <c r="O50" i="10"/>
  <c r="I49" i="10"/>
  <c r="I47" i="10"/>
  <c r="I45" i="10"/>
  <c r="I43" i="10"/>
  <c r="K43" i="10"/>
  <c r="J42" i="10"/>
  <c r="J40" i="10"/>
  <c r="M40" i="10"/>
  <c r="D42" i="10"/>
  <c r="D40" i="10"/>
  <c r="U16" i="10"/>
  <c r="C6" i="10"/>
  <c r="Q6" i="10"/>
  <c r="S6" i="10"/>
  <c r="G10" i="10"/>
  <c r="O54" i="10"/>
  <c r="H53" i="10"/>
  <c r="P52" i="10"/>
  <c r="H51" i="10"/>
  <c r="O48" i="10"/>
  <c r="O46" i="10"/>
  <c r="O44" i="10"/>
  <c r="I41" i="10"/>
  <c r="I39" i="10"/>
  <c r="J38" i="10"/>
  <c r="M38" i="10"/>
  <c r="I37" i="10"/>
  <c r="C26" i="10"/>
  <c r="U14" i="10"/>
  <c r="J9" i="10"/>
  <c r="J7" i="10"/>
  <c r="T6" i="10"/>
  <c r="L5" i="10"/>
  <c r="U4" i="10"/>
  <c r="M29" i="10"/>
  <c r="I25" i="10"/>
  <c r="I23" i="10"/>
  <c r="K21" i="10"/>
  <c r="N19" i="10"/>
  <c r="M18" i="10"/>
  <c r="P15" i="10"/>
  <c r="P14" i="10"/>
  <c r="O11" i="10"/>
  <c r="O9" i="10"/>
  <c r="O42" i="10"/>
  <c r="J36" i="10"/>
  <c r="M36" i="10"/>
  <c r="I35" i="10"/>
  <c r="M34" i="10"/>
  <c r="I32" i="10"/>
  <c r="M32" i="10"/>
  <c r="G31" i="10"/>
  <c r="J30" i="10"/>
  <c r="K28" i="10"/>
  <c r="M26" i="10"/>
  <c r="M24" i="10"/>
  <c r="P24" i="10"/>
  <c r="M22" i="10"/>
  <c r="P22" i="10"/>
  <c r="F21" i="10"/>
  <c r="Q20" i="10"/>
  <c r="I19" i="10"/>
  <c r="H18" i="10"/>
  <c r="J17" i="10"/>
  <c r="I16" i="10"/>
  <c r="I14" i="10"/>
  <c r="I12" i="10"/>
  <c r="I10" i="10"/>
  <c r="I8" i="10"/>
  <c r="P6" i="10"/>
  <c r="R4" i="10"/>
  <c r="C37" i="10"/>
  <c r="C35" i="10"/>
  <c r="R48" i="10"/>
  <c r="H47" i="10"/>
  <c r="Q46" i="10"/>
  <c r="H45" i="10"/>
  <c r="Q44" i="10"/>
  <c r="H43" i="10"/>
  <c r="Q42" i="10"/>
  <c r="H41" i="10"/>
  <c r="Q40" i="10"/>
  <c r="H39" i="10"/>
  <c r="R38" i="10"/>
  <c r="H37" i="10"/>
  <c r="R36" i="10"/>
  <c r="O36" i="10"/>
  <c r="G35" i="10"/>
  <c r="R34" i="10"/>
  <c r="P34" i="10"/>
  <c r="G33" i="10"/>
  <c r="P32" i="10"/>
  <c r="P30" i="10"/>
  <c r="H29" i="10"/>
  <c r="Q28" i="10"/>
  <c r="I27" i="10"/>
  <c r="R26" i="10"/>
  <c r="S24" i="10"/>
  <c r="J24" i="10"/>
  <c r="S22" i="10"/>
  <c r="J22" i="10"/>
  <c r="S20" i="10"/>
  <c r="O20" i="10"/>
  <c r="P18" i="10"/>
  <c r="M16" i="10"/>
  <c r="R16" i="10"/>
  <c r="M14" i="10"/>
  <c r="M12" i="10"/>
  <c r="R11" i="10"/>
  <c r="M10" i="10"/>
  <c r="T10" i="10"/>
  <c r="M8" i="10"/>
  <c r="I6" i="10"/>
  <c r="M3" i="10"/>
  <c r="N52" i="10"/>
  <c r="F3" i="10"/>
  <c r="C55" i="10"/>
  <c r="C53" i="10"/>
  <c r="C51" i="10"/>
  <c r="C49" i="10"/>
  <c r="C47" i="10"/>
  <c r="C45" i="10"/>
  <c r="D43" i="10"/>
  <c r="D41" i="10"/>
  <c r="D39" i="10"/>
  <c r="C31" i="10"/>
  <c r="C29" i="10"/>
  <c r="F27" i="10"/>
  <c r="C27" i="10"/>
  <c r="F25" i="10"/>
  <c r="C25" i="10"/>
  <c r="F23" i="10"/>
  <c r="H21" i="10"/>
  <c r="D21" i="10"/>
  <c r="J20" i="10"/>
  <c r="J18" i="10"/>
  <c r="C17" i="10"/>
  <c r="C15" i="10"/>
  <c r="C13" i="10"/>
  <c r="U11" i="10"/>
  <c r="C11" i="10"/>
  <c r="U9" i="10"/>
  <c r="J52" i="10"/>
  <c r="S51" i="10"/>
  <c r="S47" i="10"/>
  <c r="S45" i="10"/>
  <c r="S37" i="10"/>
  <c r="S35" i="10"/>
  <c r="S33" i="10"/>
  <c r="H33" i="10"/>
  <c r="I31" i="10"/>
  <c r="S29" i="10"/>
  <c r="I29" i="10"/>
  <c r="F29" i="10"/>
  <c r="S27" i="10"/>
  <c r="G27" i="10"/>
  <c r="O26" i="10"/>
  <c r="G25" i="10"/>
  <c r="G23" i="10"/>
  <c r="Q19" i="10"/>
  <c r="T15" i="10"/>
  <c r="T13" i="10"/>
  <c r="M7" i="10"/>
  <c r="J54" i="10"/>
  <c r="S53" i="10"/>
  <c r="J50" i="10"/>
  <c r="S49" i="10"/>
  <c r="F53" i="10"/>
  <c r="F51" i="10"/>
  <c r="M50" i="10"/>
  <c r="F49" i="10"/>
  <c r="P36" i="10"/>
  <c r="E54" i="10"/>
  <c r="D51" i="10"/>
  <c r="C33" i="10"/>
  <c r="E32" i="10"/>
  <c r="D31" i="10"/>
  <c r="D27" i="10"/>
  <c r="D25" i="10"/>
  <c r="K26" i="10"/>
  <c r="K25" i="10"/>
  <c r="K23" i="10"/>
  <c r="C22" i="10"/>
  <c r="M21" i="10"/>
  <c r="C20" i="10"/>
  <c r="F19" i="10"/>
  <c r="G17" i="10"/>
  <c r="G15" i="10"/>
  <c r="S14" i="10"/>
  <c r="G13" i="10"/>
  <c r="S12" i="10"/>
  <c r="G11" i="10"/>
  <c r="G9" i="10"/>
  <c r="G7" i="10"/>
  <c r="M6" i="10"/>
  <c r="I5" i="10"/>
  <c r="N4" i="10"/>
  <c r="D55" i="10"/>
  <c r="D53" i="10"/>
  <c r="E50" i="10"/>
  <c r="D49" i="10"/>
  <c r="E48" i="10"/>
  <c r="E46" i="10"/>
  <c r="D36" i="10"/>
  <c r="D34" i="10"/>
  <c r="E30" i="10"/>
  <c r="D29" i="10"/>
  <c r="D11" i="10"/>
  <c r="M48" i="10"/>
  <c r="M46" i="10"/>
  <c r="C44" i="10"/>
  <c r="M44" i="10"/>
  <c r="C42" i="10"/>
  <c r="C40" i="10"/>
  <c r="O51" i="10"/>
  <c r="O49" i="10"/>
  <c r="I48" i="10"/>
  <c r="I46" i="10"/>
  <c r="I44" i="10"/>
  <c r="I42" i="10"/>
  <c r="I40" i="10"/>
  <c r="I38" i="10"/>
  <c r="I36" i="10"/>
  <c r="H34" i="10"/>
  <c r="H32" i="10"/>
  <c r="N13" i="10"/>
  <c r="E52" i="10"/>
  <c r="D47" i="10"/>
  <c r="D45" i="10"/>
  <c r="D38" i="10"/>
  <c r="G54" i="10"/>
  <c r="O53" i="10"/>
  <c r="G52" i="10"/>
  <c r="G48" i="10"/>
  <c r="N47" i="10"/>
  <c r="Q47" i="10"/>
  <c r="G46" i="10"/>
  <c r="N45" i="10"/>
  <c r="R45" i="10"/>
  <c r="G44" i="10"/>
  <c r="N43" i="10"/>
  <c r="R43" i="10"/>
  <c r="G42" i="10"/>
  <c r="O41" i="10"/>
  <c r="R41" i="10"/>
  <c r="G40" i="10"/>
  <c r="P39" i="10"/>
  <c r="R39" i="10"/>
  <c r="P37" i="10"/>
  <c r="Q37" i="10"/>
  <c r="Q35" i="10"/>
  <c r="Q33" i="10"/>
  <c r="R31" i="10"/>
  <c r="L30" i="10"/>
  <c r="M28" i="10"/>
  <c r="E26" i="10"/>
  <c r="E24" i="10"/>
  <c r="L19" i="10"/>
  <c r="R17" i="10"/>
  <c r="E16" i="10"/>
  <c r="E14" i="10"/>
  <c r="E12" i="10"/>
  <c r="E10" i="10"/>
  <c r="R10" i="10"/>
  <c r="E8" i="10"/>
  <c r="E6" i="10"/>
  <c r="F4" i="10"/>
  <c r="I51" i="10"/>
  <c r="U8" i="10"/>
  <c r="C3" i="10"/>
  <c r="N3" i="10"/>
  <c r="G3" i="10"/>
  <c r="H54" i="10"/>
  <c r="K53" i="10"/>
  <c r="S52" i="10"/>
  <c r="L52" i="10"/>
  <c r="J51" i="10"/>
  <c r="S50" i="10"/>
  <c r="S48" i="10"/>
  <c r="S46" i="10"/>
  <c r="S44" i="10"/>
  <c r="S42" i="10"/>
  <c r="L42" i="10"/>
  <c r="J41" i="10"/>
  <c r="S40" i="10"/>
  <c r="L40" i="10"/>
  <c r="S38" i="10"/>
  <c r="L38" i="10"/>
  <c r="J37" i="10"/>
  <c r="S36" i="10"/>
  <c r="L36" i="10"/>
  <c r="J35" i="10"/>
  <c r="J33" i="10"/>
  <c r="S32" i="10"/>
  <c r="S30" i="10"/>
  <c r="I30" i="10"/>
  <c r="J29" i="10"/>
  <c r="I28" i="10"/>
  <c r="O27" i="10"/>
  <c r="G24" i="10"/>
  <c r="Q4" i="10"/>
  <c r="F52" i="10"/>
  <c r="M51" i="10"/>
  <c r="F48" i="10"/>
  <c r="F42" i="10"/>
  <c r="F40" i="10"/>
  <c r="G38" i="10"/>
  <c r="F36" i="10"/>
  <c r="G36" i="10"/>
  <c r="O35" i="10"/>
  <c r="F34" i="10"/>
  <c r="O33" i="10"/>
  <c r="F32" i="10"/>
  <c r="O31" i="10"/>
  <c r="P29" i="10"/>
  <c r="F28" i="10"/>
  <c r="Q27" i="10"/>
  <c r="Q25" i="10"/>
  <c r="R23" i="10"/>
  <c r="E22" i="10"/>
  <c r="H22" i="10"/>
  <c r="R21" i="10"/>
  <c r="E20" i="10"/>
  <c r="L20" i="10"/>
  <c r="E18" i="10"/>
  <c r="L17" i="10"/>
  <c r="N16" i="10"/>
  <c r="Q13" i="10"/>
  <c r="Q12" i="10"/>
  <c r="S8" i="10"/>
  <c r="K7" i="10"/>
  <c r="O7" i="10"/>
  <c r="U6" i="10"/>
  <c r="M5" i="10"/>
  <c r="R5" i="10"/>
  <c r="P5" i="10"/>
  <c r="D4" i="10"/>
  <c r="U30" i="10"/>
  <c r="T3" i="10"/>
  <c r="F54" i="10"/>
  <c r="M53" i="10"/>
  <c r="G50" i="10"/>
  <c r="F44" i="10"/>
  <c r="E55" i="10"/>
  <c r="D50" i="10"/>
  <c r="E39" i="10"/>
  <c r="C38" i="10"/>
  <c r="K36" i="10"/>
  <c r="D35" i="10"/>
  <c r="K34" i="10"/>
  <c r="D33" i="10"/>
  <c r="D32" i="10"/>
  <c r="E31" i="10"/>
  <c r="D30" i="10"/>
  <c r="E29" i="10"/>
  <c r="D28" i="10"/>
  <c r="D26" i="10"/>
  <c r="D24" i="10"/>
  <c r="D23" i="10"/>
  <c r="K19" i="10"/>
  <c r="E19" i="10"/>
  <c r="F17" i="10"/>
  <c r="D16" i="10"/>
  <c r="F15" i="10"/>
  <c r="D14" i="10"/>
  <c r="F13" i="10"/>
  <c r="D12" i="10"/>
  <c r="F11" i="10"/>
  <c r="D10" i="10"/>
  <c r="F9" i="10"/>
  <c r="C9" i="10"/>
  <c r="D8" i="10"/>
  <c r="T7" i="10"/>
  <c r="F7" i="10"/>
  <c r="D6" i="10"/>
  <c r="H5" i="10"/>
  <c r="J3" i="10"/>
  <c r="F50" i="10"/>
  <c r="M49" i="10"/>
  <c r="Q49" i="10"/>
  <c r="F46" i="10"/>
  <c r="F38" i="10"/>
  <c r="E47" i="10"/>
  <c r="C36" i="10"/>
  <c r="N53" i="10"/>
  <c r="I52" i="10"/>
  <c r="R49" i="10"/>
  <c r="M47" i="10"/>
  <c r="H46" i="10"/>
  <c r="Q43" i="10"/>
  <c r="R37" i="10"/>
  <c r="R35" i="10"/>
  <c r="R29" i="10"/>
  <c r="N27" i="10"/>
  <c r="J26" i="10"/>
  <c r="J25" i="10"/>
  <c r="C21" i="10"/>
  <c r="N17" i="10"/>
  <c r="G16" i="10"/>
  <c r="R14" i="10"/>
  <c r="G14" i="10"/>
  <c r="G12" i="10"/>
  <c r="Q10" i="10"/>
  <c r="Q8" i="10"/>
  <c r="G8" i="10"/>
  <c r="R6" i="10"/>
  <c r="G6" i="10"/>
  <c r="G5" i="10"/>
  <c r="S4" i="10"/>
  <c r="I4" i="10"/>
  <c r="S3" i="10"/>
  <c r="L51" i="10"/>
  <c r="L41" i="10"/>
  <c r="L39" i="10"/>
  <c r="L37" i="10"/>
  <c r="L35" i="10"/>
  <c r="L33" i="10"/>
  <c r="M30" i="10"/>
  <c r="L25" i="10"/>
  <c r="O23" i="10"/>
  <c r="L23" i="10"/>
  <c r="N21" i="10"/>
  <c r="G19" i="10"/>
  <c r="Q18" i="10"/>
  <c r="H17" i="10"/>
  <c r="H15" i="10"/>
  <c r="K15" i="10"/>
  <c r="N14" i="10"/>
  <c r="H13" i="10"/>
  <c r="K13" i="10"/>
  <c r="N12" i="10"/>
  <c r="S11" i="10"/>
  <c r="H11" i="10"/>
  <c r="K11" i="10"/>
  <c r="N10" i="10"/>
  <c r="S9" i="10"/>
  <c r="H9" i="10"/>
  <c r="K9" i="10"/>
  <c r="N8" i="10"/>
  <c r="R7" i="10"/>
  <c r="H7" i="10"/>
  <c r="J6" i="10"/>
  <c r="N6" i="10"/>
  <c r="T5" i="10"/>
  <c r="J5" i="10"/>
  <c r="K4" i="10"/>
  <c r="O4" i="10"/>
  <c r="Q3" i="10"/>
  <c r="K3" i="10"/>
  <c r="P54" i="10"/>
  <c r="N54" i="10"/>
  <c r="O52" i="10"/>
  <c r="G49" i="10"/>
  <c r="N48" i="10"/>
  <c r="F47" i="10"/>
  <c r="P46" i="10"/>
  <c r="N46" i="10"/>
  <c r="F45" i="10"/>
  <c r="N44" i="10"/>
  <c r="F43" i="10"/>
  <c r="N42" i="10"/>
  <c r="F41" i="10"/>
  <c r="G41" i="10"/>
  <c r="O40" i="10"/>
  <c r="R40" i="10"/>
  <c r="P38" i="10"/>
  <c r="F37" i="10"/>
  <c r="F35" i="10"/>
  <c r="O34" i="10"/>
  <c r="I33" i="10"/>
  <c r="O32" i="10"/>
  <c r="L31" i="10"/>
  <c r="E13" i="10"/>
  <c r="E9" i="10"/>
  <c r="E7" i="10"/>
  <c r="U40" i="10"/>
  <c r="P3" i="10"/>
  <c r="T52" i="10"/>
  <c r="U52" i="10"/>
  <c r="U3" i="10"/>
  <c r="H3" i="10"/>
  <c r="Q54" i="10"/>
  <c r="R54" i="10"/>
  <c r="M54" i="10"/>
  <c r="I53" i="10"/>
  <c r="R52" i="10"/>
  <c r="R50" i="10"/>
  <c r="N50" i="10"/>
  <c r="H49" i="10"/>
  <c r="M42" i="10"/>
  <c r="N40" i="10"/>
  <c r="O38" i="10"/>
  <c r="Q32" i="10"/>
  <c r="H31" i="10"/>
  <c r="Q30" i="10"/>
  <c r="R28" i="10"/>
  <c r="N18" i="10"/>
  <c r="R15" i="10"/>
  <c r="R13" i="10"/>
  <c r="Q9" i="10"/>
  <c r="Q7" i="10"/>
  <c r="P53" i="10"/>
  <c r="H52" i="10"/>
  <c r="K50" i="10"/>
  <c r="H50" i="10"/>
  <c r="K47" i="10"/>
  <c r="O47" i="10"/>
  <c r="J45" i="10"/>
  <c r="O45" i="10"/>
  <c r="K44" i="10"/>
  <c r="J43" i="10"/>
  <c r="O43" i="10"/>
  <c r="M41" i="10"/>
  <c r="J39" i="10"/>
  <c r="M39" i="10"/>
  <c r="M37" i="10"/>
  <c r="M35" i="10"/>
  <c r="S34" i="10"/>
  <c r="L34" i="10"/>
  <c r="M33" i="10"/>
  <c r="L32" i="10"/>
  <c r="J31" i="10"/>
  <c r="M31" i="10"/>
  <c r="F30" i="10"/>
  <c r="N29" i="10"/>
  <c r="S28" i="10"/>
  <c r="G28" i="10"/>
  <c r="L27" i="10"/>
  <c r="S26" i="10"/>
  <c r="L26" i="10"/>
  <c r="G26" i="10"/>
  <c r="M25" i="10"/>
  <c r="O25" i="10"/>
  <c r="O24" i="10"/>
  <c r="L24" i="10"/>
  <c r="M23" i="10"/>
  <c r="P23" i="10"/>
  <c r="O22" i="10"/>
  <c r="L22" i="10"/>
  <c r="F22" i="10"/>
  <c r="G21" i="10"/>
  <c r="P21" i="10"/>
  <c r="P20" i="10"/>
  <c r="H20" i="10"/>
  <c r="H19" i="10"/>
  <c r="R19" i="10"/>
  <c r="R18" i="10"/>
  <c r="G18" i="10"/>
  <c r="I18" i="10"/>
  <c r="I17" i="10"/>
  <c r="O17" i="10"/>
  <c r="T16" i="10"/>
  <c r="H16" i="10"/>
  <c r="K16" i="10"/>
  <c r="I15" i="10"/>
  <c r="K14" i="10"/>
  <c r="T42" i="10"/>
  <c r="Q52" i="10"/>
  <c r="J49" i="10"/>
  <c r="D3" i="10"/>
  <c r="T53" i="10"/>
  <c r="U53" i="10"/>
  <c r="D52" i="10"/>
  <c r="E51" i="10"/>
  <c r="T49" i="10"/>
  <c r="U49" i="10"/>
  <c r="E49" i="10"/>
  <c r="D48" i="10"/>
  <c r="L48" i="10"/>
  <c r="T47" i="10"/>
  <c r="D46" i="10"/>
  <c r="L46" i="10"/>
  <c r="T45" i="10"/>
  <c r="U45" i="10"/>
  <c r="E45" i="10"/>
  <c r="L44" i="10"/>
  <c r="K42" i="10"/>
  <c r="T41" i="10"/>
  <c r="U41" i="10"/>
  <c r="K40" i="10"/>
  <c r="T39" i="10"/>
  <c r="K38" i="10"/>
  <c r="T37" i="10"/>
  <c r="U37" i="10"/>
  <c r="D37" i="10"/>
  <c r="U35" i="10"/>
  <c r="T35" i="10"/>
  <c r="U33" i="10"/>
  <c r="T33" i="10"/>
  <c r="K32" i="10"/>
  <c r="U31" i="10"/>
  <c r="T31" i="10"/>
  <c r="K30" i="10"/>
  <c r="T29" i="10"/>
  <c r="U29" i="10"/>
  <c r="L28" i="10"/>
  <c r="U27" i="10"/>
  <c r="T27" i="10"/>
  <c r="N26" i="10"/>
  <c r="U25" i="10"/>
  <c r="T25" i="10"/>
  <c r="N24" i="10"/>
  <c r="U23" i="10"/>
  <c r="T23" i="10"/>
  <c r="N22" i="10"/>
  <c r="T21" i="10"/>
  <c r="U21" i="10"/>
  <c r="U19" i="10"/>
  <c r="T19" i="10"/>
  <c r="C18" i="10"/>
  <c r="T17" i="10"/>
  <c r="U17" i="10"/>
  <c r="J16" i="10"/>
  <c r="U15" i="10"/>
  <c r="J14" i="10"/>
  <c r="U13" i="10"/>
  <c r="J12" i="10"/>
  <c r="K6" i="10"/>
  <c r="T50" i="10"/>
  <c r="T38" i="10"/>
  <c r="K54" i="10"/>
  <c r="D54" i="10"/>
  <c r="E53" i="10"/>
  <c r="K52" i="10"/>
  <c r="E3" i="10"/>
  <c r="L3" i="10"/>
  <c r="I54" i="10"/>
  <c r="R53" i="10"/>
  <c r="R51" i="10"/>
  <c r="N51" i="10"/>
  <c r="I50" i="10"/>
  <c r="N49" i="10"/>
  <c r="H48" i="10"/>
  <c r="R47" i="10"/>
  <c r="Q45" i="10"/>
  <c r="M45" i="10"/>
  <c r="H44" i="10"/>
  <c r="C43" i="10"/>
  <c r="M43" i="10"/>
  <c r="H42" i="10"/>
  <c r="C41" i="10"/>
  <c r="Q41" i="10"/>
  <c r="N41" i="10"/>
  <c r="H40" i="10"/>
  <c r="C39" i="10"/>
  <c r="Q39" i="10"/>
  <c r="O39" i="10"/>
  <c r="H38" i="10"/>
  <c r="O37" i="10"/>
  <c r="H36" i="10"/>
  <c r="P35" i="10"/>
  <c r="G34" i="10"/>
  <c r="R33" i="10"/>
  <c r="P33" i="10"/>
  <c r="G32" i="10"/>
  <c r="P31" i="10"/>
  <c r="Q31" i="10"/>
  <c r="H30" i="10"/>
  <c r="Q29" i="10"/>
  <c r="H28" i="10"/>
  <c r="R27" i="10"/>
  <c r="S25" i="10"/>
  <c r="K24" i="10"/>
  <c r="S23" i="10"/>
  <c r="J23" i="10"/>
  <c r="K22" i="10"/>
  <c r="S21" i="10"/>
  <c r="L21" i="10"/>
  <c r="G20" i="10"/>
  <c r="O19" i="10"/>
  <c r="F18" i="10"/>
  <c r="Q17" i="10"/>
  <c r="S16" i="10"/>
  <c r="M15" i="10"/>
  <c r="S15" i="10"/>
  <c r="M13" i="10"/>
  <c r="S13" i="10"/>
  <c r="T11" i="10"/>
  <c r="N5" i="10"/>
  <c r="T43" i="10"/>
  <c r="S41" i="10"/>
  <c r="J34" i="10"/>
  <c r="S31" i="10"/>
  <c r="N28" i="10"/>
  <c r="K27" i="10"/>
  <c r="R25" i="10"/>
  <c r="F20" i="10"/>
  <c r="S17" i="10"/>
  <c r="O16" i="10"/>
  <c r="Q5" i="10"/>
  <c r="S43" i="10"/>
  <c r="S39" i="10"/>
  <c r="O3" i="10"/>
  <c r="L54" i="10"/>
  <c r="G53" i="10"/>
  <c r="G51" i="10"/>
  <c r="P50" i="10"/>
  <c r="P48" i="10"/>
  <c r="Q48" i="10"/>
  <c r="G47" i="10"/>
  <c r="R46" i="10"/>
  <c r="G45" i="10"/>
  <c r="P44" i="10"/>
  <c r="R44" i="10"/>
  <c r="G43" i="10"/>
  <c r="P42" i="10"/>
  <c r="R42" i="10"/>
  <c r="G39" i="10"/>
  <c r="N38" i="10"/>
  <c r="Q38" i="10"/>
  <c r="G37" i="10"/>
  <c r="N36" i="10"/>
  <c r="Q36" i="10"/>
  <c r="H35" i="10"/>
  <c r="N34" i="10"/>
  <c r="Q34" i="10"/>
  <c r="F33" i="10"/>
  <c r="N32" i="10"/>
  <c r="R32" i="10"/>
  <c r="F31" i="10"/>
  <c r="N30" i="10"/>
  <c r="R30" i="10"/>
  <c r="O30" i="10"/>
  <c r="G29" i="10"/>
  <c r="L29" i="10"/>
  <c r="O28" i="10"/>
  <c r="P28" i="10"/>
  <c r="E27" i="10"/>
  <c r="H27" i="10"/>
  <c r="P26" i="10"/>
  <c r="I26" i="10"/>
  <c r="Q26" i="10"/>
  <c r="E25" i="10"/>
  <c r="H25" i="10"/>
  <c r="Q24" i="10"/>
  <c r="I24" i="10"/>
  <c r="R24" i="10"/>
  <c r="E23" i="10"/>
  <c r="H23" i="10"/>
  <c r="Q22" i="10"/>
  <c r="I22" i="10"/>
  <c r="R22" i="10"/>
  <c r="E21" i="10"/>
  <c r="J21" i="10"/>
  <c r="M20" i="10"/>
  <c r="R20" i="10"/>
  <c r="D19" i="10"/>
  <c r="M19" i="10"/>
  <c r="L18" i="10"/>
  <c r="O18" i="10"/>
  <c r="S18" i="10"/>
  <c r="E17" i="10"/>
  <c r="M17" i="10"/>
  <c r="P16" i="10"/>
  <c r="Q16" i="10"/>
  <c r="E15" i="10"/>
  <c r="O10" i="10"/>
  <c r="R9" i="10"/>
  <c r="T51" i="10"/>
  <c r="F55" i="10"/>
  <c r="G55" i="10"/>
  <c r="R3" i="10"/>
  <c r="K51" i="10"/>
  <c r="L49" i="10"/>
  <c r="T48" i="10"/>
  <c r="L47" i="10"/>
  <c r="T46" i="10"/>
  <c r="U46" i="10"/>
  <c r="L45" i="10"/>
  <c r="T44" i="10"/>
  <c r="U44" i="10"/>
  <c r="D44" i="10"/>
  <c r="T36" i="10"/>
  <c r="U36" i="10"/>
  <c r="T34" i="10"/>
  <c r="U34" i="10"/>
  <c r="T32" i="10"/>
  <c r="U32" i="10"/>
  <c r="C32" i="10"/>
  <c r="C30" i="10"/>
  <c r="T28" i="10"/>
  <c r="U28" i="10"/>
  <c r="E28" i="10"/>
  <c r="C28" i="10"/>
  <c r="T26" i="10"/>
  <c r="U26" i="10"/>
  <c r="F26" i="10"/>
  <c r="T24" i="10"/>
  <c r="F24" i="10"/>
  <c r="C24" i="10"/>
  <c r="C23" i="10"/>
  <c r="T22" i="10"/>
  <c r="U22" i="10"/>
  <c r="D22" i="10"/>
  <c r="I21" i="10"/>
  <c r="T20" i="10"/>
  <c r="U20" i="10"/>
  <c r="K20" i="10"/>
  <c r="D20" i="10"/>
  <c r="C19" i="10"/>
  <c r="J19" i="10"/>
  <c r="T18" i="10"/>
  <c r="U18" i="10"/>
  <c r="K18" i="10"/>
  <c r="D18" i="10"/>
  <c r="D17" i="10"/>
  <c r="K17" i="10"/>
  <c r="F16" i="10"/>
  <c r="C16" i="10"/>
  <c r="D15" i="10"/>
  <c r="C14" i="10"/>
  <c r="U39" i="10"/>
  <c r="J10" i="10"/>
  <c r="J8" i="10"/>
  <c r="C7" i="10"/>
  <c r="U5" i="10"/>
  <c r="C5" i="10"/>
  <c r="E4" i="10"/>
  <c r="L4" i="10"/>
  <c r="R12" i="10"/>
  <c r="M11" i="10"/>
  <c r="M9" i="10"/>
  <c r="T9" i="10"/>
  <c r="L7" i="10"/>
  <c r="U7" i="10"/>
  <c r="Q14" i="10"/>
  <c r="O14" i="10"/>
  <c r="P13" i="10"/>
  <c r="O12" i="10"/>
  <c r="E11" i="10"/>
  <c r="Q11" i="10"/>
  <c r="K8" i="10"/>
  <c r="O8" i="10"/>
  <c r="S7" i="10"/>
  <c r="L6" i="10"/>
  <c r="E5" i="10"/>
  <c r="M4" i="10"/>
  <c r="P4" i="10"/>
  <c r="J15" i="10"/>
  <c r="F14" i="10"/>
  <c r="D13" i="10"/>
  <c r="J13" i="10"/>
  <c r="U12" i="10"/>
  <c r="F12" i="10"/>
  <c r="C12" i="10"/>
  <c r="J11" i="10"/>
  <c r="U10" i="10"/>
  <c r="F10" i="10"/>
  <c r="C10" i="10"/>
  <c r="D9" i="10"/>
  <c r="T8" i="10"/>
  <c r="F8" i="10"/>
  <c r="C8" i="10"/>
  <c r="D7" i="10"/>
  <c r="F6" i="10"/>
  <c r="D5" i="10"/>
  <c r="H4" i="10"/>
  <c r="C4" i="10"/>
  <c r="S5" i="10"/>
  <c r="G4" i="10"/>
  <c r="N15" i="10"/>
  <c r="T14" i="10"/>
  <c r="H14" i="10"/>
  <c r="I13" i="10"/>
  <c r="T12" i="10"/>
  <c r="H12" i="10"/>
  <c r="K12" i="10"/>
  <c r="I11" i="10"/>
  <c r="N11" i="10"/>
  <c r="S10" i="10"/>
  <c r="H10" i="10"/>
  <c r="K10" i="10"/>
  <c r="I9" i="10"/>
  <c r="N9" i="10"/>
  <c r="R8" i="10"/>
  <c r="H8" i="10"/>
  <c r="L8" i="10"/>
  <c r="I7" i="10"/>
  <c r="N7" i="10"/>
  <c r="H6" i="10"/>
  <c r="O6" i="10"/>
  <c r="K5" i="10"/>
  <c r="O5" i="10"/>
  <c r="T4" i="10"/>
  <c r="J4" i="10"/>
  <c r="D12" i="11"/>
  <c r="D13" i="11"/>
  <c r="D20" i="11"/>
  <c r="D15" i="11"/>
  <c r="D8" i="11"/>
  <c r="D4" i="11"/>
  <c r="D14" i="11"/>
  <c r="D9" i="11"/>
  <c r="D21" i="11"/>
  <c r="D7" i="11"/>
  <c r="D6" i="11"/>
  <c r="D16" i="11"/>
  <c r="D10" i="11"/>
  <c r="D3" i="11"/>
  <c r="D18" i="11"/>
  <c r="D5" i="11"/>
  <c r="D19" i="11"/>
  <c r="D2" i="11"/>
  <c r="D11" i="11"/>
  <c r="D17" i="11"/>
  <c r="E7" i="11" l="1" a="1"/>
  <c r="E7" i="11" s="1"/>
  <c r="F7" i="11" s="1"/>
  <c r="E16" i="11" a="1"/>
  <c r="E16" i="11" s="1"/>
  <c r="F16" i="11" s="1"/>
  <c r="E6" i="11" a="1"/>
  <c r="E6" i="11" s="1"/>
  <c r="F6" i="11" s="1"/>
  <c r="E20" i="11" a="1"/>
  <c r="E20" i="11" s="1"/>
  <c r="F20" i="11" s="1"/>
  <c r="E13" i="11" a="1"/>
  <c r="E13" i="11" s="1"/>
  <c r="F13" i="11" s="1"/>
  <c r="E19" i="11" a="1"/>
  <c r="E19" i="11" s="1"/>
  <c r="E17" i="11" a="1"/>
  <c r="E17" i="11" s="1"/>
  <c r="F17" i="11" s="1"/>
  <c r="E11" i="11" a="1"/>
  <c r="E11" i="11" s="1"/>
  <c r="E9" i="11" a="1"/>
  <c r="E9" i="11" s="1"/>
  <c r="F9" i="11" s="1"/>
  <c r="E12" i="11" a="1"/>
  <c r="E12" i="11" s="1"/>
  <c r="F12" i="11" s="1"/>
  <c r="E3" i="11" a="1"/>
  <c r="E3" i="11" s="1"/>
  <c r="F3" i="11" s="1"/>
  <c r="E14" i="11" a="1"/>
  <c r="E14" i="11" s="1"/>
  <c r="F14" i="11" s="1"/>
  <c r="E4" i="11" a="1"/>
  <c r="E4" i="11" s="1"/>
  <c r="E5" i="11" a="1"/>
  <c r="E5" i="11" s="1"/>
  <c r="E15" i="11" a="1"/>
  <c r="E15" i="11" s="1"/>
  <c r="E18" i="11" a="1"/>
  <c r="E18" i="11" s="1"/>
  <c r="F18" i="11" s="1"/>
  <c r="E21" i="11" a="1"/>
  <c r="E21" i="11" s="1"/>
  <c r="F21" i="11" s="1"/>
  <c r="E8" i="11" a="1"/>
  <c r="E8" i="11" s="1"/>
  <c r="E10" i="11" a="1"/>
  <c r="E10" i="11" s="1"/>
  <c r="F10" i="11" s="1"/>
  <c r="E2" i="11" a="1"/>
  <c r="E2" i="11" s="1"/>
  <c r="F2" i="11" s="1"/>
  <c r="F15" i="11"/>
  <c r="F4" i="11"/>
  <c r="F5" i="11"/>
  <c r="F19" i="11"/>
  <c r="F11" i="11"/>
  <c r="F8" i="11"/>
  <c r="H17" i="11" l="1"/>
  <c r="G17" i="11"/>
  <c r="H5" i="11"/>
  <c r="G5" i="11"/>
  <c r="H4" i="11"/>
  <c r="G4" i="11"/>
  <c r="H13" i="11"/>
  <c r="G13" i="11"/>
  <c r="H10" i="11"/>
  <c r="G10" i="11"/>
  <c r="H3" i="11"/>
  <c r="G3" i="11"/>
  <c r="H14" i="11"/>
  <c r="G14" i="11"/>
  <c r="H12" i="11"/>
  <c r="G12" i="11"/>
  <c r="H2" i="11"/>
  <c r="G2" i="11"/>
  <c r="H18" i="11"/>
  <c r="G18" i="11"/>
  <c r="H11" i="11"/>
  <c r="G11" i="11"/>
  <c r="H15" i="11"/>
  <c r="G15" i="11"/>
  <c r="H19" i="11"/>
  <c r="G19" i="11"/>
  <c r="H20" i="11"/>
  <c r="G20" i="11"/>
  <c r="H6" i="11"/>
  <c r="G6" i="11"/>
  <c r="H8" i="11"/>
  <c r="G8" i="11"/>
  <c r="H16" i="11"/>
  <c r="G16" i="11"/>
  <c r="H21" i="11"/>
  <c r="G21" i="11"/>
  <c r="H9" i="11"/>
  <c r="G9" i="11"/>
  <c r="H7" i="11"/>
  <c r="G7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<sst xmlns="http://schemas.openxmlformats.org/spreadsheetml/2006/main" count="430" uniqueCount="157">
  <si>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</si>
  <si>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</si>
  <si>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</si>
  <si>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</si>
  <si>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</si>
  <si>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</si>
  <si>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</si>
  <si>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</si>
  <si>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</si>
  <si>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</si>
  <si>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</si>
  <si>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</si>
  <si>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</si>
  <si>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</si>
  <si>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</si>
  <si>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</si>
  <si>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</si>
  <si>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</si>
  <si>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</si>
  <si>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</si>
  <si>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</si>
  <si>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</si>
  <si>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</si>
  <si>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</si>
  <si>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</si>
  <si>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</si>
  <si>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</si>
  <si>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</si>
  <si>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</si>
  <si>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</si>
  <si>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</si>
  <si>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</si>
  <si>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</si>
  <si>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</si>
  <si>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</si>
  <si>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</si>
  <si>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</si>
  <si>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</si>
  <si>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</si>
  <si>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</si>
  <si>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</si>
  <si>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</si>
  <si>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</si>
  <si>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</si>
  <si>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</si>
  <si>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</si>
  <si>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</si>
  <si>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</si>
  <si>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</si>
  <si>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</si>
  <si>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</si>
  <si>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</si>
  <si>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</si>
  <si>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</si>
  <si>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</si>
  <si>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</t>
  </si>
  <si>
    <t>No.</t>
  </si>
  <si>
    <t>Driver</t>
  </si>
  <si>
    <t>Team</t>
  </si>
  <si>
    <t>Time</t>
  </si>
  <si>
    <t>Gap</t>
  </si>
  <si>
    <t>Lewis Hamilton</t>
  </si>
  <si>
    <t>Charles Leclerc</t>
  </si>
  <si>
    <t>Kevin Magnussen</t>
  </si>
  <si>
    <t>Haas F1 Team</t>
  </si>
  <si>
    <t>Valtteri Bottas</t>
  </si>
  <si>
    <t>Sebastian Vettel</t>
  </si>
  <si>
    <t>Sergio Pérez</t>
  </si>
  <si>
    <t>Aston Martin Red Bull Racing</t>
  </si>
  <si>
    <t>Kimi Räikkönen</t>
  </si>
  <si>
    <t>Red Bull Toro Rosso Honda</t>
  </si>
  <si>
    <t>Daniel Ricciardo</t>
  </si>
  <si>
    <t>Carlos Sainz</t>
  </si>
  <si>
    <t>McLaren F1 Team</t>
  </si>
  <si>
    <t>Lance Stroll</t>
  </si>
  <si>
    <t>Nico Hülkenberg</t>
  </si>
  <si>
    <t>Romain Grosjean</t>
  </si>
  <si>
    <t>Pierre Gasly</t>
  </si>
  <si>
    <t>Max Verstappen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</si>
  <si>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</si>
  <si>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</si>
  <si>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</si>
  <si>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</si>
  <si>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</si>
  <si>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</si>
  <si>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</si>
  <si>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</si>
  <si>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</si>
  <si>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</si>
  <si>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</si>
  <si>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</si>
  <si>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</si>
  <si>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</si>
  <si>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</si>
  <si>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</si>
  <si>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</si>
  <si>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</si>
  <si>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</si>
  <si>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</si>
  <si>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</si>
  <si>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</si>
  <si>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</si>
  <si>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</si>
  <si>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</si>
  <si>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</si>
  <si>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</si>
  <si>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</si>
  <si>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</si>
  <si>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</si>
  <si>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</si>
  <si>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Scuderia Ferrari</t>
  </si>
  <si>
    <t>Mercedes AMG Petronas Motorsport</t>
  </si>
  <si>
    <t>Williams Martini Racing</t>
  </si>
  <si>
    <t>Fernando Alonso</t>
  </si>
  <si>
    <t>Sergey Sirotkin</t>
  </si>
  <si>
    <t>Racing Point Force India F1 Team</t>
  </si>
  <si>
    <t>Renault Sport Formula One Team</t>
  </si>
  <si>
    <t>Alfa Romeo Sauber F1 Team</t>
  </si>
  <si>
    <t>Esteban Ocon</t>
  </si>
  <si>
    <t>Brendon Hartley</t>
  </si>
  <si>
    <t>Stoffel Vandoorne</t>
  </si>
  <si>
    <t>Marcus Ericsson</t>
  </si>
  <si>
    <t/>
  </si>
  <si>
    <t>Breezy and Partly Cloudy</t>
  </si>
  <si>
    <t>79.92°F</t>
  </si>
  <si>
    <t>15.14 mph</t>
  </si>
  <si>
    <t>328°</t>
  </si>
  <si>
    <t>Name</t>
  </si>
  <si>
    <t>sc</t>
  </si>
  <si>
    <t>Nat</t>
  </si>
  <si>
    <t>Laps</t>
  </si>
  <si>
    <t>Interval</t>
  </si>
  <si>
    <t>Kph</t>
  </si>
  <si>
    <t>Best</t>
  </si>
  <si>
    <t>Great Britain</t>
  </si>
  <si>
    <t>Finland</t>
  </si>
  <si>
    <t>Netherlands</t>
  </si>
  <si>
    <t>Australia</t>
  </si>
  <si>
    <t>Germany</t>
  </si>
  <si>
    <t>Mexico</t>
  </si>
  <si>
    <t>France</t>
  </si>
  <si>
    <t>Spain</t>
  </si>
  <si>
    <t>1 Lap</t>
  </si>
  <si>
    <t>Sweden</t>
  </si>
  <si>
    <t>New Zealand</t>
  </si>
  <si>
    <t>Belgium</t>
  </si>
  <si>
    <t>Russia</t>
  </si>
  <si>
    <t>Canada</t>
  </si>
  <si>
    <t>Monaco</t>
  </si>
  <si>
    <t>Denmark</t>
  </si>
  <si>
    <t>total_time</t>
  </si>
  <si>
    <t>sc_lap</t>
  </si>
  <si>
    <t>sc_decision</t>
  </si>
  <si>
    <t>sc_laps_travelled</t>
  </si>
  <si>
    <t>sc_laps_remaining</t>
  </si>
  <si>
    <t>sc_tyre_compound</t>
  </si>
  <si>
    <t>before_pit_pos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</si>
</sst>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  <xf numFmtId="0" fontId="2" fillId="3" borderId="2" xfId="2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55</v>
      </c>
      <c r="G1" t="s">
        <v>60</v>
      </c>
    </row>
    <row r="2" spans="1:7" x14ac:dyDescent="0.25">
      <c r="A2">
        <v>1</v>
      </c>
      <c r="B2">
        <v>5</v>
      </c>
      <c r="C2" t="s">
        <v>66</v>
      </c>
      <c r="D2" t="s">
        <v>110</v>
      </c>
      <c r="E2" s="1">
        <v>1.0684953703703705E-3</v>
      </c>
      <c r="F2">
        <v>53</v>
      </c>
    </row>
    <row r="3" spans="1:7" x14ac:dyDescent="0.25">
      <c r="A3">
        <v>2</v>
      </c>
      <c r="B3">
        <v>44</v>
      </c>
      <c r="C3" t="s">
        <v>61</v>
      </c>
      <c r="D3" t="s">
        <v>111</v>
      </c>
      <c r="E3" s="1">
        <v>1.0739004629629629E-3</v>
      </c>
      <c r="F3">
        <v>51</v>
      </c>
      <c r="G3">
        <v>0.46700000000000003</v>
      </c>
    </row>
    <row r="4" spans="1:7" x14ac:dyDescent="0.25">
      <c r="A4">
        <v>3</v>
      </c>
      <c r="B4">
        <v>77</v>
      </c>
      <c r="C4" t="s">
        <v>65</v>
      </c>
      <c r="D4" t="s">
        <v>111</v>
      </c>
      <c r="E4" s="1">
        <v>1.0776620370370369E-3</v>
      </c>
      <c r="F4">
        <v>46</v>
      </c>
      <c r="G4">
        <v>0.79200000000000004</v>
      </c>
    </row>
    <row r="5" spans="1:7" x14ac:dyDescent="0.25">
      <c r="A5">
        <v>4</v>
      </c>
      <c r="B5">
        <v>3</v>
      </c>
      <c r="C5" t="s">
        <v>71</v>
      </c>
      <c r="D5" t="s">
        <v>68</v>
      </c>
      <c r="E5" s="1">
        <v>1.0785532407407406E-3</v>
      </c>
      <c r="F5">
        <v>50</v>
      </c>
      <c r="G5">
        <v>0.86899999999999999</v>
      </c>
    </row>
    <row r="6" spans="1:7" x14ac:dyDescent="0.25">
      <c r="A6">
        <v>5</v>
      </c>
      <c r="B6">
        <v>18</v>
      </c>
      <c r="C6" t="s">
        <v>74</v>
      </c>
      <c r="D6" t="s">
        <v>112</v>
      </c>
      <c r="E6" s="1">
        <v>1.0804861111111111E-3</v>
      </c>
      <c r="F6">
        <v>41</v>
      </c>
      <c r="G6">
        <v>1.036</v>
      </c>
    </row>
    <row r="7" spans="1:7" x14ac:dyDescent="0.25">
      <c r="A7">
        <v>6</v>
      </c>
      <c r="B7">
        <v>33</v>
      </c>
      <c r="C7" t="s">
        <v>78</v>
      </c>
      <c r="D7" t="s">
        <v>68</v>
      </c>
      <c r="E7" s="1">
        <v>1.0806365740740739E-3</v>
      </c>
      <c r="F7">
        <v>50</v>
      </c>
      <c r="G7">
        <v>1.0489999999999999</v>
      </c>
    </row>
    <row r="8" spans="1:7" x14ac:dyDescent="0.25">
      <c r="A8">
        <v>7</v>
      </c>
      <c r="B8">
        <v>14</v>
      </c>
      <c r="C8" t="s">
        <v>113</v>
      </c>
      <c r="D8" t="s">
        <v>73</v>
      </c>
      <c r="E8" s="1">
        <v>1.0873032407407407E-3</v>
      </c>
      <c r="F8">
        <v>28</v>
      </c>
      <c r="G8">
        <v>1.625</v>
      </c>
    </row>
    <row r="9" spans="1:7" x14ac:dyDescent="0.25">
      <c r="A9">
        <v>8</v>
      </c>
      <c r="B9">
        <v>35</v>
      </c>
      <c r="C9" t="s">
        <v>114</v>
      </c>
      <c r="D9" t="s">
        <v>112</v>
      </c>
      <c r="E9" s="1">
        <v>1.0877893518518517E-3</v>
      </c>
      <c r="F9">
        <v>41</v>
      </c>
      <c r="G9">
        <v>1.667</v>
      </c>
    </row>
    <row r="10" spans="1:7" x14ac:dyDescent="0.25">
      <c r="A10">
        <v>9</v>
      </c>
      <c r="B10">
        <v>11</v>
      </c>
      <c r="C10" t="s">
        <v>67</v>
      </c>
      <c r="D10" t="s">
        <v>115</v>
      </c>
      <c r="E10" s="1">
        <v>1.0888078703703704E-3</v>
      </c>
      <c r="F10">
        <v>43</v>
      </c>
      <c r="G10">
        <v>1.7549999999999999</v>
      </c>
    </row>
    <row r="11" spans="1:7" x14ac:dyDescent="0.25">
      <c r="A11">
        <v>10</v>
      </c>
      <c r="B11">
        <v>10</v>
      </c>
      <c r="C11" t="s">
        <v>77</v>
      </c>
      <c r="D11" t="s">
        <v>70</v>
      </c>
      <c r="E11" s="1">
        <v>1.0895023148148148E-3</v>
      </c>
      <c r="F11">
        <v>35</v>
      </c>
      <c r="G11">
        <v>1.8149999999999999</v>
      </c>
    </row>
    <row r="12" spans="1:7" x14ac:dyDescent="0.25">
      <c r="A12">
        <v>11</v>
      </c>
      <c r="B12">
        <v>55</v>
      </c>
      <c r="C12" t="s">
        <v>72</v>
      </c>
      <c r="D12" t="s">
        <v>116</v>
      </c>
      <c r="E12" s="1">
        <v>1.0902430555555555E-3</v>
      </c>
      <c r="F12">
        <v>50</v>
      </c>
      <c r="G12">
        <v>1.879</v>
      </c>
    </row>
    <row r="13" spans="1:7" x14ac:dyDescent="0.25">
      <c r="A13">
        <v>12</v>
      </c>
      <c r="B13">
        <v>7</v>
      </c>
      <c r="C13" t="s">
        <v>69</v>
      </c>
      <c r="D13" t="s">
        <v>110</v>
      </c>
      <c r="E13" s="1">
        <v>1.0905439814814816E-3</v>
      </c>
      <c r="F13">
        <v>28</v>
      </c>
      <c r="G13">
        <v>1.905</v>
      </c>
    </row>
    <row r="14" spans="1:7" x14ac:dyDescent="0.25">
      <c r="A14">
        <v>13</v>
      </c>
      <c r="B14">
        <v>16</v>
      </c>
      <c r="C14" t="s">
        <v>62</v>
      </c>
      <c r="D14" t="s">
        <v>117</v>
      </c>
      <c r="E14" s="1">
        <v>1.0939236111111113E-3</v>
      </c>
      <c r="F14">
        <v>37</v>
      </c>
      <c r="G14">
        <v>2.1970000000000001</v>
      </c>
    </row>
    <row r="15" spans="1:7" x14ac:dyDescent="0.25">
      <c r="A15">
        <v>14</v>
      </c>
      <c r="B15">
        <v>31</v>
      </c>
      <c r="C15" t="s">
        <v>118</v>
      </c>
      <c r="D15" t="s">
        <v>115</v>
      </c>
      <c r="E15" s="1">
        <v>1.0957175925925928E-3</v>
      </c>
      <c r="F15">
        <v>50</v>
      </c>
      <c r="G15">
        <v>2.3519999999999999</v>
      </c>
    </row>
    <row r="16" spans="1:7" x14ac:dyDescent="0.25">
      <c r="A16">
        <v>15</v>
      </c>
      <c r="B16">
        <v>8</v>
      </c>
      <c r="C16" t="s">
        <v>76</v>
      </c>
      <c r="D16" t="s">
        <v>64</v>
      </c>
      <c r="E16" s="1">
        <v>1.0970601851851851E-3</v>
      </c>
      <c r="F16">
        <v>47</v>
      </c>
      <c r="G16">
        <v>2.468</v>
      </c>
    </row>
    <row r="17" spans="1:7" x14ac:dyDescent="0.25">
      <c r="A17">
        <v>16</v>
      </c>
      <c r="B17">
        <v>28</v>
      </c>
      <c r="C17" t="s">
        <v>119</v>
      </c>
      <c r="D17" t="s">
        <v>70</v>
      </c>
      <c r="E17" s="1">
        <v>1.0978819444444445E-3</v>
      </c>
      <c r="F17">
        <v>30</v>
      </c>
      <c r="G17">
        <v>2.5390000000000001</v>
      </c>
    </row>
    <row r="18" spans="1:7" x14ac:dyDescent="0.25">
      <c r="A18">
        <v>17</v>
      </c>
      <c r="B18">
        <v>27</v>
      </c>
      <c r="C18" t="s">
        <v>75</v>
      </c>
      <c r="D18" t="s">
        <v>116</v>
      </c>
      <c r="E18" s="1">
        <v>1.0987731481481482E-3</v>
      </c>
      <c r="F18">
        <v>32</v>
      </c>
      <c r="G18">
        <v>2.6160000000000001</v>
      </c>
    </row>
    <row r="19" spans="1:7" x14ac:dyDescent="0.25">
      <c r="A19">
        <v>18</v>
      </c>
      <c r="B19">
        <v>2</v>
      </c>
      <c r="C19" t="s">
        <v>120</v>
      </c>
      <c r="D19" t="s">
        <v>73</v>
      </c>
      <c r="E19" s="1">
        <v>1.0998032407407408E-3</v>
      </c>
      <c r="F19">
        <v>25</v>
      </c>
      <c r="G19">
        <v>2.7050000000000001</v>
      </c>
    </row>
    <row r="20" spans="1:7" x14ac:dyDescent="0.25">
      <c r="A20">
        <v>19</v>
      </c>
      <c r="B20">
        <v>9</v>
      </c>
      <c r="C20" t="s">
        <v>121</v>
      </c>
      <c r="D20" t="s">
        <v>117</v>
      </c>
      <c r="E20" s="1">
        <v>1.1145138888888888E-3</v>
      </c>
      <c r="F20">
        <v>8</v>
      </c>
      <c r="G20">
        <v>3.976</v>
      </c>
    </row>
    <row r="21" spans="1:7" x14ac:dyDescent="0.25">
      <c r="A21">
        <v>20</v>
      </c>
      <c r="B21">
        <v>20</v>
      </c>
      <c r="C21" t="s">
        <v>63</v>
      </c>
      <c r="D21" t="s">
        <v>64</v>
      </c>
      <c r="E21" s="1">
        <v>1.1563425925925927E-3</v>
      </c>
      <c r="F21">
        <v>6</v>
      </c>
      <c r="G21">
        <v>7.59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6"/>
  <sheetViews>
    <sheetView workbookViewId="0">
      <selection activeCell="B2" sqref="B2:U56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77</v>
      </c>
      <c r="D2">
        <v>33</v>
      </c>
      <c r="E2">
        <v>7</v>
      </c>
      <c r="F2">
        <v>8</v>
      </c>
      <c r="G2">
        <v>28</v>
      </c>
      <c r="H2">
        <v>10</v>
      </c>
      <c r="I2">
        <v>5</v>
      </c>
      <c r="J2">
        <v>11</v>
      </c>
      <c r="K2">
        <v>16</v>
      </c>
      <c r="L2">
        <v>31</v>
      </c>
      <c r="M2">
        <v>20</v>
      </c>
      <c r="N2">
        <v>55</v>
      </c>
      <c r="O2">
        <v>18</v>
      </c>
      <c r="P2">
        <v>3</v>
      </c>
      <c r="Q2">
        <v>27</v>
      </c>
      <c r="R2">
        <v>35</v>
      </c>
      <c r="S2">
        <v>14</v>
      </c>
      <c r="T2">
        <v>2</v>
      </c>
      <c r="U2">
        <v>9</v>
      </c>
    </row>
    <row r="3" spans="1:21" x14ac:dyDescent="0.25">
      <c r="A3" t="s">
        <v>2</v>
      </c>
      <c r="B3">
        <v>44</v>
      </c>
      <c r="C3">
        <v>77</v>
      </c>
      <c r="D3">
        <v>33</v>
      </c>
      <c r="E3">
        <v>5</v>
      </c>
      <c r="F3">
        <v>7</v>
      </c>
      <c r="G3">
        <v>8</v>
      </c>
      <c r="H3">
        <v>10</v>
      </c>
      <c r="I3">
        <v>11</v>
      </c>
      <c r="J3">
        <v>31</v>
      </c>
      <c r="K3">
        <v>28</v>
      </c>
      <c r="L3">
        <v>55</v>
      </c>
      <c r="M3">
        <v>20</v>
      </c>
      <c r="N3">
        <v>16</v>
      </c>
      <c r="O3">
        <v>3</v>
      </c>
      <c r="P3">
        <v>14</v>
      </c>
      <c r="Q3">
        <v>27</v>
      </c>
      <c r="R3">
        <v>18</v>
      </c>
      <c r="S3">
        <v>35</v>
      </c>
      <c r="T3">
        <v>2</v>
      </c>
      <c r="U3">
        <v>9</v>
      </c>
    </row>
    <row r="4" spans="1:21" x14ac:dyDescent="0.25">
      <c r="A4" t="s">
        <v>3</v>
      </c>
      <c r="B4">
        <v>44</v>
      </c>
      <c r="C4">
        <v>77</v>
      </c>
      <c r="D4">
        <v>33</v>
      </c>
      <c r="E4">
        <v>5</v>
      </c>
      <c r="F4">
        <v>7</v>
      </c>
      <c r="G4">
        <v>8</v>
      </c>
      <c r="H4">
        <v>10</v>
      </c>
      <c r="I4">
        <v>11</v>
      </c>
      <c r="J4">
        <v>31</v>
      </c>
      <c r="K4">
        <v>28</v>
      </c>
      <c r="L4">
        <v>3</v>
      </c>
      <c r="M4">
        <v>55</v>
      </c>
      <c r="N4">
        <v>16</v>
      </c>
      <c r="O4">
        <v>14</v>
      </c>
      <c r="P4">
        <v>27</v>
      </c>
      <c r="Q4">
        <v>18</v>
      </c>
      <c r="R4">
        <v>9</v>
      </c>
      <c r="S4">
        <v>35</v>
      </c>
      <c r="T4">
        <v>2</v>
      </c>
      <c r="U4">
        <v>20</v>
      </c>
    </row>
    <row r="5" spans="1:21" x14ac:dyDescent="0.25">
      <c r="A5" t="s">
        <v>4</v>
      </c>
      <c r="B5">
        <v>44</v>
      </c>
      <c r="C5">
        <v>77</v>
      </c>
      <c r="D5">
        <v>33</v>
      </c>
      <c r="E5">
        <v>5</v>
      </c>
      <c r="F5">
        <v>7</v>
      </c>
      <c r="G5">
        <v>8</v>
      </c>
      <c r="H5">
        <v>10</v>
      </c>
      <c r="I5">
        <v>11</v>
      </c>
      <c r="J5">
        <v>31</v>
      </c>
      <c r="K5">
        <v>3</v>
      </c>
      <c r="L5">
        <v>28</v>
      </c>
      <c r="M5">
        <v>55</v>
      </c>
      <c r="N5">
        <v>16</v>
      </c>
      <c r="O5">
        <v>14</v>
      </c>
      <c r="P5">
        <v>27</v>
      </c>
      <c r="Q5">
        <v>18</v>
      </c>
      <c r="R5">
        <v>9</v>
      </c>
      <c r="S5">
        <v>35</v>
      </c>
      <c r="T5">
        <v>2</v>
      </c>
      <c r="U5">
        <v>20</v>
      </c>
    </row>
    <row r="6" spans="1:21" x14ac:dyDescent="0.25">
      <c r="A6" t="s">
        <v>5</v>
      </c>
      <c r="B6">
        <v>44</v>
      </c>
      <c r="C6">
        <v>77</v>
      </c>
      <c r="D6">
        <v>33</v>
      </c>
      <c r="E6">
        <v>5</v>
      </c>
      <c r="F6">
        <v>7</v>
      </c>
      <c r="G6">
        <v>8</v>
      </c>
      <c r="H6">
        <v>10</v>
      </c>
      <c r="I6">
        <v>11</v>
      </c>
      <c r="J6">
        <v>31</v>
      </c>
      <c r="K6">
        <v>3</v>
      </c>
      <c r="L6">
        <v>16</v>
      </c>
      <c r="M6">
        <v>28</v>
      </c>
      <c r="N6">
        <v>55</v>
      </c>
      <c r="O6">
        <v>14</v>
      </c>
      <c r="P6">
        <v>27</v>
      </c>
      <c r="Q6">
        <v>18</v>
      </c>
      <c r="R6">
        <v>35</v>
      </c>
      <c r="S6">
        <v>9</v>
      </c>
      <c r="T6">
        <v>2</v>
      </c>
      <c r="U6">
        <v>20</v>
      </c>
    </row>
    <row r="7" spans="1:21" x14ac:dyDescent="0.25">
      <c r="A7" t="s">
        <v>6</v>
      </c>
      <c r="B7">
        <v>44</v>
      </c>
      <c r="C7">
        <v>77</v>
      </c>
      <c r="D7">
        <v>33</v>
      </c>
      <c r="E7">
        <v>5</v>
      </c>
      <c r="F7">
        <v>7</v>
      </c>
      <c r="G7">
        <v>8</v>
      </c>
      <c r="H7">
        <v>10</v>
      </c>
      <c r="I7">
        <v>11</v>
      </c>
      <c r="J7">
        <v>31</v>
      </c>
      <c r="K7">
        <v>3</v>
      </c>
      <c r="L7">
        <v>28</v>
      </c>
      <c r="M7">
        <v>55</v>
      </c>
      <c r="N7">
        <v>14</v>
      </c>
      <c r="O7">
        <v>27</v>
      </c>
      <c r="P7">
        <v>18</v>
      </c>
      <c r="Q7">
        <v>2</v>
      </c>
      <c r="R7">
        <v>35</v>
      </c>
      <c r="S7">
        <v>9</v>
      </c>
      <c r="T7">
        <v>16</v>
      </c>
      <c r="U7">
        <v>20</v>
      </c>
    </row>
    <row r="8" spans="1:21" x14ac:dyDescent="0.25">
      <c r="A8" t="s">
        <v>7</v>
      </c>
      <c r="B8">
        <v>44</v>
      </c>
      <c r="C8">
        <v>77</v>
      </c>
      <c r="D8">
        <v>33</v>
      </c>
      <c r="E8">
        <v>5</v>
      </c>
      <c r="F8">
        <v>7</v>
      </c>
      <c r="G8">
        <v>8</v>
      </c>
      <c r="H8">
        <v>10</v>
      </c>
      <c r="I8">
        <v>11</v>
      </c>
      <c r="J8">
        <v>31</v>
      </c>
      <c r="K8">
        <v>3</v>
      </c>
      <c r="L8">
        <v>28</v>
      </c>
      <c r="M8">
        <v>55</v>
      </c>
      <c r="N8">
        <v>14</v>
      </c>
      <c r="O8">
        <v>27</v>
      </c>
      <c r="P8">
        <v>18</v>
      </c>
      <c r="Q8">
        <v>2</v>
      </c>
      <c r="R8">
        <v>35</v>
      </c>
      <c r="S8">
        <v>16</v>
      </c>
      <c r="T8">
        <v>9</v>
      </c>
      <c r="U8">
        <v>20</v>
      </c>
    </row>
    <row r="9" spans="1:21" x14ac:dyDescent="0.25">
      <c r="A9" t="s">
        <v>8</v>
      </c>
      <c r="B9">
        <v>44</v>
      </c>
      <c r="C9">
        <v>77</v>
      </c>
      <c r="D9">
        <v>33</v>
      </c>
      <c r="E9">
        <v>5</v>
      </c>
      <c r="F9">
        <v>7</v>
      </c>
      <c r="G9">
        <v>8</v>
      </c>
      <c r="H9">
        <v>10</v>
      </c>
      <c r="I9">
        <v>11</v>
      </c>
      <c r="J9">
        <v>31</v>
      </c>
      <c r="K9">
        <v>3</v>
      </c>
      <c r="L9">
        <v>28</v>
      </c>
      <c r="M9">
        <v>55</v>
      </c>
      <c r="N9">
        <v>14</v>
      </c>
      <c r="O9">
        <v>27</v>
      </c>
      <c r="P9">
        <v>18</v>
      </c>
      <c r="Q9">
        <v>2</v>
      </c>
      <c r="R9">
        <v>35</v>
      </c>
      <c r="S9">
        <v>16</v>
      </c>
      <c r="T9">
        <v>9</v>
      </c>
      <c r="U9">
        <v>20</v>
      </c>
    </row>
    <row r="10" spans="1:21" x14ac:dyDescent="0.25">
      <c r="A10" t="s">
        <v>9</v>
      </c>
      <c r="B10">
        <v>44</v>
      </c>
      <c r="C10">
        <v>77</v>
      </c>
      <c r="D10">
        <v>33</v>
      </c>
      <c r="E10">
        <v>7</v>
      </c>
      <c r="F10">
        <v>8</v>
      </c>
      <c r="G10">
        <v>10</v>
      </c>
      <c r="H10">
        <v>11</v>
      </c>
      <c r="I10">
        <v>31</v>
      </c>
      <c r="J10">
        <v>3</v>
      </c>
      <c r="K10">
        <v>55</v>
      </c>
      <c r="L10">
        <v>14</v>
      </c>
      <c r="M10">
        <v>28</v>
      </c>
      <c r="N10">
        <v>27</v>
      </c>
      <c r="O10">
        <v>18</v>
      </c>
      <c r="P10">
        <v>16</v>
      </c>
      <c r="Q10">
        <v>35</v>
      </c>
      <c r="R10">
        <v>2</v>
      </c>
      <c r="S10">
        <v>9</v>
      </c>
      <c r="T10">
        <v>5</v>
      </c>
      <c r="U10">
        <v>20</v>
      </c>
    </row>
    <row r="11" spans="1:21" x14ac:dyDescent="0.25">
      <c r="A11" t="s">
        <v>10</v>
      </c>
      <c r="B11">
        <v>44</v>
      </c>
      <c r="C11">
        <v>77</v>
      </c>
      <c r="D11">
        <v>33</v>
      </c>
      <c r="E11">
        <v>7</v>
      </c>
      <c r="F11">
        <v>8</v>
      </c>
      <c r="G11">
        <v>10</v>
      </c>
      <c r="H11">
        <v>11</v>
      </c>
      <c r="I11">
        <v>3</v>
      </c>
      <c r="J11">
        <v>31</v>
      </c>
      <c r="K11">
        <v>55</v>
      </c>
      <c r="L11">
        <v>28</v>
      </c>
      <c r="M11">
        <v>14</v>
      </c>
      <c r="N11">
        <v>27</v>
      </c>
      <c r="O11">
        <v>18</v>
      </c>
      <c r="P11">
        <v>16</v>
      </c>
      <c r="Q11">
        <v>35</v>
      </c>
      <c r="R11">
        <v>9</v>
      </c>
      <c r="S11">
        <v>2</v>
      </c>
      <c r="T11">
        <v>5</v>
      </c>
    </row>
    <row r="12" spans="1:21" x14ac:dyDescent="0.25">
      <c r="A12" t="s">
        <v>11</v>
      </c>
      <c r="B12">
        <v>44</v>
      </c>
      <c r="C12">
        <v>77</v>
      </c>
      <c r="D12">
        <v>33</v>
      </c>
      <c r="E12">
        <v>7</v>
      </c>
      <c r="F12">
        <v>8</v>
      </c>
      <c r="G12">
        <v>10</v>
      </c>
      <c r="H12">
        <v>11</v>
      </c>
      <c r="I12">
        <v>3</v>
      </c>
      <c r="J12">
        <v>31</v>
      </c>
      <c r="K12">
        <v>55</v>
      </c>
      <c r="L12">
        <v>28</v>
      </c>
      <c r="M12">
        <v>14</v>
      </c>
      <c r="N12">
        <v>27</v>
      </c>
      <c r="O12">
        <v>18</v>
      </c>
      <c r="P12">
        <v>16</v>
      </c>
      <c r="Q12">
        <v>35</v>
      </c>
      <c r="R12">
        <v>9</v>
      </c>
      <c r="S12">
        <v>5</v>
      </c>
      <c r="T12">
        <v>2</v>
      </c>
    </row>
    <row r="13" spans="1:21" x14ac:dyDescent="0.25">
      <c r="A13" t="s">
        <v>12</v>
      </c>
      <c r="B13">
        <v>44</v>
      </c>
      <c r="C13">
        <v>77</v>
      </c>
      <c r="D13">
        <v>33</v>
      </c>
      <c r="E13">
        <v>7</v>
      </c>
      <c r="F13">
        <v>8</v>
      </c>
      <c r="G13">
        <v>10</v>
      </c>
      <c r="H13">
        <v>3</v>
      </c>
      <c r="I13">
        <v>11</v>
      </c>
      <c r="J13">
        <v>31</v>
      </c>
      <c r="K13">
        <v>55</v>
      </c>
      <c r="L13">
        <v>28</v>
      </c>
      <c r="M13">
        <v>14</v>
      </c>
      <c r="N13">
        <v>27</v>
      </c>
      <c r="O13">
        <v>18</v>
      </c>
      <c r="P13">
        <v>16</v>
      </c>
      <c r="Q13">
        <v>35</v>
      </c>
      <c r="R13">
        <v>9</v>
      </c>
      <c r="S13">
        <v>5</v>
      </c>
      <c r="T13">
        <v>2</v>
      </c>
    </row>
    <row r="14" spans="1:21" x14ac:dyDescent="0.25">
      <c r="A14" t="s">
        <v>13</v>
      </c>
      <c r="B14">
        <v>44</v>
      </c>
      <c r="C14">
        <v>77</v>
      </c>
      <c r="D14">
        <v>33</v>
      </c>
      <c r="E14">
        <v>7</v>
      </c>
      <c r="F14">
        <v>8</v>
      </c>
      <c r="G14">
        <v>10</v>
      </c>
      <c r="H14">
        <v>3</v>
      </c>
      <c r="I14">
        <v>11</v>
      </c>
      <c r="J14">
        <v>31</v>
      </c>
      <c r="K14">
        <v>55</v>
      </c>
      <c r="L14">
        <v>28</v>
      </c>
      <c r="M14">
        <v>14</v>
      </c>
      <c r="N14">
        <v>27</v>
      </c>
      <c r="O14">
        <v>18</v>
      </c>
      <c r="P14">
        <v>16</v>
      </c>
      <c r="Q14">
        <v>5</v>
      </c>
      <c r="R14">
        <v>35</v>
      </c>
      <c r="S14">
        <v>9</v>
      </c>
      <c r="T14">
        <v>2</v>
      </c>
    </row>
    <row r="15" spans="1:21" x14ac:dyDescent="0.25">
      <c r="A15" t="s">
        <v>14</v>
      </c>
      <c r="B15">
        <v>44</v>
      </c>
      <c r="C15">
        <v>77</v>
      </c>
      <c r="D15">
        <v>33</v>
      </c>
      <c r="E15">
        <v>7</v>
      </c>
      <c r="F15">
        <v>3</v>
      </c>
      <c r="G15">
        <v>8</v>
      </c>
      <c r="H15">
        <v>10</v>
      </c>
      <c r="I15">
        <v>11</v>
      </c>
      <c r="J15">
        <v>31</v>
      </c>
      <c r="K15">
        <v>55</v>
      </c>
      <c r="L15">
        <v>28</v>
      </c>
      <c r="M15">
        <v>14</v>
      </c>
      <c r="N15">
        <v>27</v>
      </c>
      <c r="O15">
        <v>16</v>
      </c>
      <c r="P15">
        <v>5</v>
      </c>
      <c r="Q15">
        <v>18</v>
      </c>
      <c r="R15">
        <v>35</v>
      </c>
      <c r="S15">
        <v>9</v>
      </c>
      <c r="T15">
        <v>2</v>
      </c>
    </row>
    <row r="16" spans="1:21" x14ac:dyDescent="0.25">
      <c r="A16" t="s">
        <v>15</v>
      </c>
      <c r="B16">
        <v>44</v>
      </c>
      <c r="C16">
        <v>77</v>
      </c>
      <c r="D16">
        <v>33</v>
      </c>
      <c r="E16">
        <v>7</v>
      </c>
      <c r="F16">
        <v>3</v>
      </c>
      <c r="G16">
        <v>8</v>
      </c>
      <c r="H16">
        <v>10</v>
      </c>
      <c r="I16">
        <v>11</v>
      </c>
      <c r="J16">
        <v>31</v>
      </c>
      <c r="K16">
        <v>55</v>
      </c>
      <c r="L16">
        <v>28</v>
      </c>
      <c r="M16">
        <v>14</v>
      </c>
      <c r="N16">
        <v>27</v>
      </c>
      <c r="O16">
        <v>16</v>
      </c>
      <c r="P16">
        <v>5</v>
      </c>
      <c r="Q16">
        <v>9</v>
      </c>
      <c r="R16">
        <v>18</v>
      </c>
      <c r="S16">
        <v>35</v>
      </c>
      <c r="T16">
        <v>2</v>
      </c>
    </row>
    <row r="17" spans="1:20" x14ac:dyDescent="0.25">
      <c r="A17" t="s">
        <v>16</v>
      </c>
      <c r="B17">
        <v>44</v>
      </c>
      <c r="C17">
        <v>77</v>
      </c>
      <c r="D17">
        <v>33</v>
      </c>
      <c r="E17">
        <v>7</v>
      </c>
      <c r="F17">
        <v>3</v>
      </c>
      <c r="G17">
        <v>8</v>
      </c>
      <c r="H17">
        <v>10</v>
      </c>
      <c r="I17">
        <v>11</v>
      </c>
      <c r="J17">
        <v>31</v>
      </c>
      <c r="K17">
        <v>55</v>
      </c>
      <c r="L17">
        <v>28</v>
      </c>
      <c r="M17">
        <v>14</v>
      </c>
      <c r="N17">
        <v>27</v>
      </c>
      <c r="O17">
        <v>5</v>
      </c>
      <c r="P17">
        <v>16</v>
      </c>
      <c r="Q17">
        <v>9</v>
      </c>
      <c r="R17">
        <v>35</v>
      </c>
      <c r="S17">
        <v>2</v>
      </c>
      <c r="T17">
        <v>18</v>
      </c>
    </row>
    <row r="18" spans="1:20" x14ac:dyDescent="0.25">
      <c r="A18" t="s">
        <v>17</v>
      </c>
      <c r="B18">
        <v>44</v>
      </c>
      <c r="C18">
        <v>77</v>
      </c>
      <c r="D18">
        <v>33</v>
      </c>
      <c r="E18">
        <v>7</v>
      </c>
      <c r="F18">
        <v>3</v>
      </c>
      <c r="G18">
        <v>8</v>
      </c>
      <c r="H18">
        <v>10</v>
      </c>
      <c r="I18">
        <v>11</v>
      </c>
      <c r="J18">
        <v>31</v>
      </c>
      <c r="K18">
        <v>55</v>
      </c>
      <c r="L18">
        <v>28</v>
      </c>
      <c r="M18">
        <v>14</v>
      </c>
      <c r="N18">
        <v>5</v>
      </c>
      <c r="O18">
        <v>27</v>
      </c>
      <c r="P18">
        <v>16</v>
      </c>
      <c r="Q18">
        <v>9</v>
      </c>
      <c r="R18">
        <v>35</v>
      </c>
      <c r="S18">
        <v>2</v>
      </c>
      <c r="T18">
        <v>18</v>
      </c>
    </row>
    <row r="19" spans="1:20" x14ac:dyDescent="0.25">
      <c r="A19" t="s">
        <v>18</v>
      </c>
      <c r="B19">
        <v>44</v>
      </c>
      <c r="C19">
        <v>77</v>
      </c>
      <c r="D19">
        <v>33</v>
      </c>
      <c r="E19">
        <v>7</v>
      </c>
      <c r="F19">
        <v>3</v>
      </c>
      <c r="G19">
        <v>8</v>
      </c>
      <c r="H19">
        <v>10</v>
      </c>
      <c r="I19">
        <v>11</v>
      </c>
      <c r="J19">
        <v>31</v>
      </c>
      <c r="K19">
        <v>55</v>
      </c>
      <c r="L19">
        <v>28</v>
      </c>
      <c r="M19">
        <v>14</v>
      </c>
      <c r="N19">
        <v>5</v>
      </c>
      <c r="O19">
        <v>27</v>
      </c>
      <c r="P19">
        <v>16</v>
      </c>
      <c r="Q19">
        <v>9</v>
      </c>
      <c r="R19">
        <v>35</v>
      </c>
      <c r="S19">
        <v>2</v>
      </c>
      <c r="T19">
        <v>18</v>
      </c>
    </row>
    <row r="20" spans="1:20" x14ac:dyDescent="0.25">
      <c r="A20" t="s">
        <v>19</v>
      </c>
      <c r="B20">
        <v>44</v>
      </c>
      <c r="C20">
        <v>77</v>
      </c>
      <c r="D20">
        <v>33</v>
      </c>
      <c r="E20">
        <v>3</v>
      </c>
      <c r="F20">
        <v>8</v>
      </c>
      <c r="G20">
        <v>10</v>
      </c>
      <c r="H20">
        <v>11</v>
      </c>
      <c r="I20">
        <v>31</v>
      </c>
      <c r="J20">
        <v>7</v>
      </c>
      <c r="K20">
        <v>55</v>
      </c>
      <c r="L20">
        <v>28</v>
      </c>
      <c r="M20">
        <v>14</v>
      </c>
      <c r="N20">
        <v>5</v>
      </c>
      <c r="O20">
        <v>27</v>
      </c>
      <c r="P20">
        <v>16</v>
      </c>
      <c r="Q20">
        <v>9</v>
      </c>
      <c r="R20">
        <v>35</v>
      </c>
      <c r="S20">
        <v>2</v>
      </c>
      <c r="T20">
        <v>18</v>
      </c>
    </row>
    <row r="21" spans="1:20" x14ac:dyDescent="0.25">
      <c r="A21" t="s">
        <v>20</v>
      </c>
      <c r="B21">
        <v>44</v>
      </c>
      <c r="C21">
        <v>77</v>
      </c>
      <c r="D21">
        <v>33</v>
      </c>
      <c r="E21">
        <v>3</v>
      </c>
      <c r="F21">
        <v>8</v>
      </c>
      <c r="G21">
        <v>10</v>
      </c>
      <c r="H21">
        <v>11</v>
      </c>
      <c r="I21">
        <v>31</v>
      </c>
      <c r="J21">
        <v>7</v>
      </c>
      <c r="K21">
        <v>55</v>
      </c>
      <c r="L21">
        <v>28</v>
      </c>
      <c r="M21">
        <v>5</v>
      </c>
      <c r="N21">
        <v>14</v>
      </c>
      <c r="O21">
        <v>27</v>
      </c>
      <c r="P21">
        <v>16</v>
      </c>
      <c r="Q21">
        <v>9</v>
      </c>
      <c r="R21">
        <v>35</v>
      </c>
      <c r="S21">
        <v>2</v>
      </c>
      <c r="T21">
        <v>18</v>
      </c>
    </row>
    <row r="22" spans="1:20" x14ac:dyDescent="0.25">
      <c r="A22" t="s">
        <v>21</v>
      </c>
      <c r="B22">
        <v>44</v>
      </c>
      <c r="C22">
        <v>77</v>
      </c>
      <c r="D22">
        <v>33</v>
      </c>
      <c r="E22">
        <v>3</v>
      </c>
      <c r="F22">
        <v>8</v>
      </c>
      <c r="G22">
        <v>10</v>
      </c>
      <c r="H22">
        <v>11</v>
      </c>
      <c r="I22">
        <v>7</v>
      </c>
      <c r="J22">
        <v>31</v>
      </c>
      <c r="K22">
        <v>55</v>
      </c>
      <c r="L22">
        <v>28</v>
      </c>
      <c r="M22">
        <v>5</v>
      </c>
      <c r="N22">
        <v>14</v>
      </c>
      <c r="O22">
        <v>27</v>
      </c>
      <c r="P22">
        <v>16</v>
      </c>
      <c r="Q22">
        <v>9</v>
      </c>
      <c r="R22">
        <v>35</v>
      </c>
      <c r="S22">
        <v>2</v>
      </c>
      <c r="T22">
        <v>18</v>
      </c>
    </row>
    <row r="23" spans="1:20" x14ac:dyDescent="0.25">
      <c r="A23" t="s">
        <v>22</v>
      </c>
      <c r="B23">
        <v>44</v>
      </c>
      <c r="C23">
        <v>77</v>
      </c>
      <c r="D23">
        <v>33</v>
      </c>
      <c r="E23">
        <v>3</v>
      </c>
      <c r="F23">
        <v>8</v>
      </c>
      <c r="G23">
        <v>10</v>
      </c>
      <c r="H23">
        <v>7</v>
      </c>
      <c r="I23">
        <v>11</v>
      </c>
      <c r="J23">
        <v>31</v>
      </c>
      <c r="K23">
        <v>55</v>
      </c>
      <c r="L23">
        <v>5</v>
      </c>
      <c r="M23">
        <v>28</v>
      </c>
      <c r="N23">
        <v>14</v>
      </c>
      <c r="O23">
        <v>27</v>
      </c>
      <c r="P23">
        <v>16</v>
      </c>
      <c r="Q23">
        <v>9</v>
      </c>
      <c r="R23">
        <v>35</v>
      </c>
      <c r="S23">
        <v>2</v>
      </c>
      <c r="T23">
        <v>18</v>
      </c>
    </row>
    <row r="24" spans="1:20" x14ac:dyDescent="0.25">
      <c r="A24" t="s">
        <v>23</v>
      </c>
      <c r="B24">
        <v>44</v>
      </c>
      <c r="C24">
        <v>77</v>
      </c>
      <c r="D24">
        <v>3</v>
      </c>
      <c r="E24">
        <v>33</v>
      </c>
      <c r="F24">
        <v>8</v>
      </c>
      <c r="G24">
        <v>7</v>
      </c>
      <c r="H24">
        <v>10</v>
      </c>
      <c r="I24">
        <v>11</v>
      </c>
      <c r="J24">
        <v>31</v>
      </c>
      <c r="K24">
        <v>55</v>
      </c>
      <c r="L24">
        <v>5</v>
      </c>
      <c r="M24">
        <v>28</v>
      </c>
      <c r="N24">
        <v>14</v>
      </c>
      <c r="O24">
        <v>27</v>
      </c>
      <c r="P24">
        <v>16</v>
      </c>
      <c r="Q24">
        <v>9</v>
      </c>
      <c r="R24">
        <v>35</v>
      </c>
      <c r="S24">
        <v>2</v>
      </c>
      <c r="T24">
        <v>18</v>
      </c>
    </row>
    <row r="25" spans="1:20" x14ac:dyDescent="0.25">
      <c r="A25" t="s">
        <v>24</v>
      </c>
      <c r="B25">
        <v>44</v>
      </c>
      <c r="C25">
        <v>77</v>
      </c>
      <c r="D25">
        <v>3</v>
      </c>
      <c r="E25">
        <v>33</v>
      </c>
      <c r="F25">
        <v>7</v>
      </c>
      <c r="G25">
        <v>8</v>
      </c>
      <c r="H25">
        <v>10</v>
      </c>
      <c r="I25">
        <v>11</v>
      </c>
      <c r="J25">
        <v>31</v>
      </c>
      <c r="K25">
        <v>55</v>
      </c>
      <c r="L25">
        <v>5</v>
      </c>
      <c r="M25">
        <v>28</v>
      </c>
      <c r="N25">
        <v>14</v>
      </c>
      <c r="O25">
        <v>27</v>
      </c>
      <c r="P25">
        <v>16</v>
      </c>
      <c r="Q25">
        <v>9</v>
      </c>
      <c r="R25">
        <v>35</v>
      </c>
      <c r="S25">
        <v>2</v>
      </c>
      <c r="T25">
        <v>18</v>
      </c>
    </row>
    <row r="26" spans="1:20" x14ac:dyDescent="0.25">
      <c r="A26" t="s">
        <v>25</v>
      </c>
      <c r="B26">
        <v>44</v>
      </c>
      <c r="C26">
        <v>77</v>
      </c>
      <c r="D26">
        <v>33</v>
      </c>
      <c r="E26">
        <v>3</v>
      </c>
      <c r="F26">
        <v>7</v>
      </c>
      <c r="G26">
        <v>8</v>
      </c>
      <c r="H26">
        <v>10</v>
      </c>
      <c r="I26">
        <v>31</v>
      </c>
      <c r="J26">
        <v>11</v>
      </c>
      <c r="K26">
        <v>55</v>
      </c>
      <c r="L26">
        <v>5</v>
      </c>
      <c r="M26">
        <v>28</v>
      </c>
      <c r="N26">
        <v>14</v>
      </c>
      <c r="O26">
        <v>27</v>
      </c>
      <c r="P26">
        <v>16</v>
      </c>
      <c r="Q26">
        <v>9</v>
      </c>
      <c r="R26">
        <v>35</v>
      </c>
      <c r="S26">
        <v>18</v>
      </c>
      <c r="T26">
        <v>2</v>
      </c>
    </row>
    <row r="27" spans="1:20" x14ac:dyDescent="0.25">
      <c r="A27" t="s">
        <v>26</v>
      </c>
      <c r="B27">
        <v>44</v>
      </c>
      <c r="C27">
        <v>77</v>
      </c>
      <c r="D27">
        <v>33</v>
      </c>
      <c r="E27">
        <v>3</v>
      </c>
      <c r="F27">
        <v>7</v>
      </c>
      <c r="G27">
        <v>8</v>
      </c>
      <c r="H27">
        <v>10</v>
      </c>
      <c r="I27">
        <v>31</v>
      </c>
      <c r="J27">
        <v>55</v>
      </c>
      <c r="K27">
        <v>5</v>
      </c>
      <c r="L27">
        <v>28</v>
      </c>
      <c r="M27">
        <v>14</v>
      </c>
      <c r="N27">
        <v>27</v>
      </c>
      <c r="O27">
        <v>16</v>
      </c>
      <c r="P27">
        <v>9</v>
      </c>
      <c r="Q27">
        <v>35</v>
      </c>
      <c r="R27">
        <v>11</v>
      </c>
      <c r="S27">
        <v>18</v>
      </c>
      <c r="T27">
        <v>2</v>
      </c>
    </row>
    <row r="28" spans="1:20" x14ac:dyDescent="0.25">
      <c r="A28" t="s">
        <v>27</v>
      </c>
      <c r="B28">
        <v>44</v>
      </c>
      <c r="C28">
        <v>77</v>
      </c>
      <c r="D28">
        <v>33</v>
      </c>
      <c r="E28">
        <v>3</v>
      </c>
      <c r="F28">
        <v>7</v>
      </c>
      <c r="G28">
        <v>8</v>
      </c>
      <c r="H28">
        <v>10</v>
      </c>
      <c r="I28">
        <v>55</v>
      </c>
      <c r="J28">
        <v>31</v>
      </c>
      <c r="K28">
        <v>5</v>
      </c>
      <c r="L28">
        <v>28</v>
      </c>
      <c r="M28">
        <v>27</v>
      </c>
      <c r="N28">
        <v>14</v>
      </c>
      <c r="O28">
        <v>16</v>
      </c>
      <c r="P28">
        <v>9</v>
      </c>
      <c r="Q28">
        <v>35</v>
      </c>
      <c r="R28">
        <v>11</v>
      </c>
      <c r="S28">
        <v>18</v>
      </c>
      <c r="T28">
        <v>2</v>
      </c>
    </row>
    <row r="29" spans="1:20" x14ac:dyDescent="0.25">
      <c r="A29" t="s">
        <v>28</v>
      </c>
      <c r="B29">
        <v>44</v>
      </c>
      <c r="C29">
        <v>77</v>
      </c>
      <c r="D29">
        <v>33</v>
      </c>
      <c r="E29">
        <v>3</v>
      </c>
      <c r="F29">
        <v>7</v>
      </c>
      <c r="G29">
        <v>8</v>
      </c>
      <c r="H29">
        <v>10</v>
      </c>
      <c r="I29">
        <v>55</v>
      </c>
      <c r="J29">
        <v>28</v>
      </c>
      <c r="K29">
        <v>27</v>
      </c>
      <c r="L29">
        <v>16</v>
      </c>
      <c r="M29">
        <v>9</v>
      </c>
      <c r="N29">
        <v>11</v>
      </c>
      <c r="O29">
        <v>35</v>
      </c>
      <c r="P29">
        <v>31</v>
      </c>
      <c r="Q29">
        <v>5</v>
      </c>
      <c r="R29">
        <v>18</v>
      </c>
      <c r="S29">
        <v>2</v>
      </c>
      <c r="T29">
        <v>14</v>
      </c>
    </row>
    <row r="30" spans="1:20" x14ac:dyDescent="0.25">
      <c r="A30" t="s">
        <v>29</v>
      </c>
      <c r="B30">
        <v>44</v>
      </c>
      <c r="C30">
        <v>77</v>
      </c>
      <c r="D30">
        <v>33</v>
      </c>
      <c r="E30">
        <v>3</v>
      </c>
      <c r="F30">
        <v>7</v>
      </c>
      <c r="G30">
        <v>8</v>
      </c>
      <c r="H30">
        <v>10</v>
      </c>
      <c r="I30">
        <v>55</v>
      </c>
      <c r="J30">
        <v>28</v>
      </c>
      <c r="K30">
        <v>16</v>
      </c>
      <c r="L30">
        <v>11</v>
      </c>
      <c r="M30">
        <v>27</v>
      </c>
      <c r="N30">
        <v>9</v>
      </c>
      <c r="O30">
        <v>31</v>
      </c>
      <c r="P30">
        <v>5</v>
      </c>
      <c r="Q30">
        <v>35</v>
      </c>
      <c r="R30">
        <v>18</v>
      </c>
      <c r="S30">
        <v>14</v>
      </c>
      <c r="T30">
        <v>2</v>
      </c>
    </row>
    <row r="31" spans="1:20" x14ac:dyDescent="0.25">
      <c r="A31" t="s">
        <v>30</v>
      </c>
      <c r="B31">
        <v>44</v>
      </c>
      <c r="C31">
        <v>77</v>
      </c>
      <c r="D31">
        <v>33</v>
      </c>
      <c r="E31">
        <v>3</v>
      </c>
      <c r="F31">
        <v>7</v>
      </c>
      <c r="G31">
        <v>8</v>
      </c>
      <c r="H31">
        <v>55</v>
      </c>
      <c r="I31">
        <v>10</v>
      </c>
      <c r="J31">
        <v>16</v>
      </c>
      <c r="K31">
        <v>11</v>
      </c>
      <c r="L31">
        <v>31</v>
      </c>
      <c r="M31">
        <v>5</v>
      </c>
      <c r="N31">
        <v>27</v>
      </c>
      <c r="O31">
        <v>9</v>
      </c>
      <c r="P31">
        <v>35</v>
      </c>
      <c r="Q31">
        <v>18</v>
      </c>
      <c r="R31">
        <v>28</v>
      </c>
      <c r="S31">
        <v>14</v>
      </c>
      <c r="T31">
        <v>2</v>
      </c>
    </row>
    <row r="32" spans="1:20" x14ac:dyDescent="0.25">
      <c r="A32" t="s">
        <v>31</v>
      </c>
      <c r="B32">
        <v>44</v>
      </c>
      <c r="C32">
        <v>77</v>
      </c>
      <c r="D32">
        <v>33</v>
      </c>
      <c r="E32">
        <v>3</v>
      </c>
      <c r="F32">
        <v>7</v>
      </c>
      <c r="G32">
        <v>55</v>
      </c>
      <c r="H32">
        <v>8</v>
      </c>
      <c r="I32">
        <v>11</v>
      </c>
      <c r="J32">
        <v>16</v>
      </c>
      <c r="K32">
        <v>5</v>
      </c>
      <c r="L32">
        <v>31</v>
      </c>
      <c r="M32">
        <v>9</v>
      </c>
      <c r="N32">
        <v>10</v>
      </c>
      <c r="O32">
        <v>27</v>
      </c>
      <c r="P32">
        <v>35</v>
      </c>
      <c r="Q32">
        <v>18</v>
      </c>
      <c r="R32">
        <v>28</v>
      </c>
      <c r="S32">
        <v>14</v>
      </c>
      <c r="T32">
        <v>2</v>
      </c>
    </row>
    <row r="33" spans="1:20" x14ac:dyDescent="0.25">
      <c r="A33" t="s">
        <v>32</v>
      </c>
      <c r="B33">
        <v>44</v>
      </c>
      <c r="C33">
        <v>77</v>
      </c>
      <c r="D33">
        <v>33</v>
      </c>
      <c r="E33">
        <v>3</v>
      </c>
      <c r="F33">
        <v>7</v>
      </c>
      <c r="G33">
        <v>55</v>
      </c>
      <c r="H33">
        <v>8</v>
      </c>
      <c r="I33">
        <v>11</v>
      </c>
      <c r="J33">
        <v>5</v>
      </c>
      <c r="K33">
        <v>31</v>
      </c>
      <c r="L33">
        <v>16</v>
      </c>
      <c r="M33">
        <v>9</v>
      </c>
      <c r="N33">
        <v>10</v>
      </c>
      <c r="O33">
        <v>35</v>
      </c>
      <c r="P33">
        <v>18</v>
      </c>
      <c r="Q33">
        <v>28</v>
      </c>
      <c r="R33">
        <v>14</v>
      </c>
      <c r="S33">
        <v>2</v>
      </c>
      <c r="T33">
        <v>27</v>
      </c>
    </row>
    <row r="34" spans="1:20" x14ac:dyDescent="0.25">
      <c r="A34" t="s">
        <v>33</v>
      </c>
      <c r="B34">
        <v>44</v>
      </c>
      <c r="C34">
        <v>77</v>
      </c>
      <c r="D34">
        <v>33</v>
      </c>
      <c r="E34">
        <v>3</v>
      </c>
      <c r="F34">
        <v>7</v>
      </c>
      <c r="G34">
        <v>55</v>
      </c>
      <c r="H34">
        <v>8</v>
      </c>
      <c r="I34">
        <v>5</v>
      </c>
      <c r="J34">
        <v>11</v>
      </c>
      <c r="K34">
        <v>31</v>
      </c>
      <c r="L34">
        <v>16</v>
      </c>
      <c r="M34">
        <v>9</v>
      </c>
      <c r="N34">
        <v>10</v>
      </c>
      <c r="O34">
        <v>35</v>
      </c>
      <c r="P34">
        <v>18</v>
      </c>
      <c r="Q34">
        <v>28</v>
      </c>
      <c r="R34">
        <v>14</v>
      </c>
      <c r="S34">
        <v>2</v>
      </c>
      <c r="T34">
        <v>27</v>
      </c>
    </row>
    <row r="35" spans="1:20" x14ac:dyDescent="0.25">
      <c r="A35" t="s">
        <v>34</v>
      </c>
      <c r="B35">
        <v>44</v>
      </c>
      <c r="C35">
        <v>77</v>
      </c>
      <c r="D35">
        <v>33</v>
      </c>
      <c r="E35">
        <v>3</v>
      </c>
      <c r="F35">
        <v>7</v>
      </c>
      <c r="G35">
        <v>8</v>
      </c>
      <c r="H35">
        <v>5</v>
      </c>
      <c r="I35">
        <v>11</v>
      </c>
      <c r="J35">
        <v>31</v>
      </c>
      <c r="K35">
        <v>16</v>
      </c>
      <c r="L35">
        <v>10</v>
      </c>
      <c r="M35">
        <v>9</v>
      </c>
      <c r="N35">
        <v>55</v>
      </c>
      <c r="O35">
        <v>35</v>
      </c>
      <c r="P35">
        <v>18</v>
      </c>
      <c r="Q35">
        <v>28</v>
      </c>
      <c r="R35">
        <v>14</v>
      </c>
      <c r="S35">
        <v>2</v>
      </c>
      <c r="T35">
        <v>27</v>
      </c>
    </row>
    <row r="36" spans="1:20" x14ac:dyDescent="0.25">
      <c r="A36" t="s">
        <v>35</v>
      </c>
      <c r="B36">
        <v>44</v>
      </c>
      <c r="C36">
        <v>77</v>
      </c>
      <c r="D36">
        <v>33</v>
      </c>
      <c r="E36">
        <v>3</v>
      </c>
      <c r="F36">
        <v>7</v>
      </c>
      <c r="G36">
        <v>5</v>
      </c>
      <c r="H36">
        <v>8</v>
      </c>
      <c r="I36">
        <v>11</v>
      </c>
      <c r="J36">
        <v>31</v>
      </c>
      <c r="K36">
        <v>10</v>
      </c>
      <c r="L36">
        <v>16</v>
      </c>
      <c r="M36">
        <v>9</v>
      </c>
      <c r="N36">
        <v>55</v>
      </c>
      <c r="O36">
        <v>35</v>
      </c>
      <c r="P36">
        <v>18</v>
      </c>
      <c r="Q36">
        <v>28</v>
      </c>
      <c r="R36">
        <v>14</v>
      </c>
      <c r="S36">
        <v>2</v>
      </c>
      <c r="T36">
        <v>27</v>
      </c>
    </row>
    <row r="37" spans="1:20" x14ac:dyDescent="0.25">
      <c r="A37" t="s">
        <v>36</v>
      </c>
      <c r="B37">
        <v>44</v>
      </c>
      <c r="C37">
        <v>77</v>
      </c>
      <c r="D37">
        <v>33</v>
      </c>
      <c r="E37">
        <v>3</v>
      </c>
      <c r="F37">
        <v>7</v>
      </c>
      <c r="G37">
        <v>5</v>
      </c>
      <c r="H37">
        <v>8</v>
      </c>
      <c r="I37">
        <v>11</v>
      </c>
      <c r="J37">
        <v>31</v>
      </c>
      <c r="K37">
        <v>10</v>
      </c>
      <c r="L37">
        <v>55</v>
      </c>
      <c r="M37">
        <v>9</v>
      </c>
      <c r="N37">
        <v>16</v>
      </c>
      <c r="O37">
        <v>35</v>
      </c>
      <c r="P37">
        <v>28</v>
      </c>
      <c r="Q37">
        <v>18</v>
      </c>
      <c r="R37">
        <v>14</v>
      </c>
      <c r="S37">
        <v>2</v>
      </c>
      <c r="T37">
        <v>27</v>
      </c>
    </row>
    <row r="38" spans="1:20" x14ac:dyDescent="0.25">
      <c r="A38" t="s">
        <v>37</v>
      </c>
      <c r="B38">
        <v>44</v>
      </c>
      <c r="C38">
        <v>77</v>
      </c>
      <c r="D38">
        <v>33</v>
      </c>
      <c r="E38">
        <v>3</v>
      </c>
      <c r="F38">
        <v>7</v>
      </c>
      <c r="G38">
        <v>5</v>
      </c>
      <c r="H38">
        <v>8</v>
      </c>
      <c r="I38">
        <v>11</v>
      </c>
      <c r="J38">
        <v>31</v>
      </c>
      <c r="K38">
        <v>10</v>
      </c>
      <c r="L38">
        <v>55</v>
      </c>
      <c r="M38">
        <v>9</v>
      </c>
      <c r="N38">
        <v>28</v>
      </c>
      <c r="O38">
        <v>35</v>
      </c>
      <c r="P38">
        <v>18</v>
      </c>
      <c r="Q38">
        <v>14</v>
      </c>
      <c r="R38">
        <v>2</v>
      </c>
      <c r="S38">
        <v>27</v>
      </c>
      <c r="T38">
        <v>16</v>
      </c>
    </row>
    <row r="39" spans="1:20" x14ac:dyDescent="0.25">
      <c r="A39" t="s">
        <v>38</v>
      </c>
      <c r="B39">
        <v>44</v>
      </c>
      <c r="C39">
        <v>77</v>
      </c>
      <c r="D39">
        <v>33</v>
      </c>
      <c r="E39">
        <v>3</v>
      </c>
      <c r="F39">
        <v>7</v>
      </c>
      <c r="G39">
        <v>5</v>
      </c>
      <c r="H39">
        <v>8</v>
      </c>
      <c r="I39">
        <v>11</v>
      </c>
      <c r="J39">
        <v>31</v>
      </c>
      <c r="K39">
        <v>10</v>
      </c>
      <c r="L39">
        <v>55</v>
      </c>
      <c r="M39">
        <v>9</v>
      </c>
      <c r="N39">
        <v>28</v>
      </c>
      <c r="O39">
        <v>35</v>
      </c>
      <c r="P39">
        <v>14</v>
      </c>
      <c r="Q39">
        <v>18</v>
      </c>
      <c r="R39">
        <v>2</v>
      </c>
      <c r="S39">
        <v>16</v>
      </c>
      <c r="T39">
        <v>27</v>
      </c>
    </row>
    <row r="40" spans="1:20" x14ac:dyDescent="0.25">
      <c r="A40" t="s">
        <v>39</v>
      </c>
      <c r="B40">
        <v>44</v>
      </c>
      <c r="C40">
        <v>77</v>
      </c>
      <c r="D40">
        <v>33</v>
      </c>
      <c r="E40">
        <v>3</v>
      </c>
      <c r="F40">
        <v>7</v>
      </c>
      <c r="G40">
        <v>5</v>
      </c>
      <c r="H40">
        <v>8</v>
      </c>
      <c r="I40">
        <v>11</v>
      </c>
      <c r="J40">
        <v>31</v>
      </c>
      <c r="K40">
        <v>10</v>
      </c>
      <c r="L40">
        <v>55</v>
      </c>
      <c r="M40">
        <v>9</v>
      </c>
      <c r="N40">
        <v>28</v>
      </c>
      <c r="O40">
        <v>14</v>
      </c>
      <c r="P40">
        <v>18</v>
      </c>
      <c r="Q40">
        <v>2</v>
      </c>
      <c r="R40">
        <v>35</v>
      </c>
      <c r="S40">
        <v>16</v>
      </c>
    </row>
    <row r="41" spans="1:20" x14ac:dyDescent="0.25">
      <c r="A41" t="s">
        <v>40</v>
      </c>
      <c r="B41">
        <v>44</v>
      </c>
      <c r="C41">
        <v>77</v>
      </c>
      <c r="D41">
        <v>33</v>
      </c>
      <c r="E41">
        <v>3</v>
      </c>
      <c r="F41">
        <v>7</v>
      </c>
      <c r="G41">
        <v>5</v>
      </c>
      <c r="H41">
        <v>8</v>
      </c>
      <c r="I41">
        <v>11</v>
      </c>
      <c r="J41">
        <v>31</v>
      </c>
      <c r="K41">
        <v>10</v>
      </c>
      <c r="L41">
        <v>55</v>
      </c>
      <c r="M41">
        <v>9</v>
      </c>
      <c r="N41">
        <v>28</v>
      </c>
      <c r="O41">
        <v>14</v>
      </c>
      <c r="P41">
        <v>2</v>
      </c>
      <c r="Q41">
        <v>18</v>
      </c>
      <c r="R41">
        <v>35</v>
      </c>
    </row>
    <row r="42" spans="1:20" x14ac:dyDescent="0.25">
      <c r="A42" t="s">
        <v>41</v>
      </c>
      <c r="B42">
        <v>44</v>
      </c>
      <c r="C42">
        <v>77</v>
      </c>
      <c r="D42">
        <v>33</v>
      </c>
      <c r="E42">
        <v>3</v>
      </c>
      <c r="F42">
        <v>7</v>
      </c>
      <c r="G42">
        <v>5</v>
      </c>
      <c r="H42">
        <v>8</v>
      </c>
      <c r="I42">
        <v>11</v>
      </c>
      <c r="J42">
        <v>31</v>
      </c>
      <c r="K42">
        <v>10</v>
      </c>
      <c r="L42">
        <v>55</v>
      </c>
      <c r="M42">
        <v>9</v>
      </c>
      <c r="N42">
        <v>28</v>
      </c>
      <c r="O42">
        <v>14</v>
      </c>
      <c r="P42">
        <v>2</v>
      </c>
      <c r="Q42">
        <v>35</v>
      </c>
      <c r="R42">
        <v>18</v>
      </c>
    </row>
    <row r="43" spans="1:20" x14ac:dyDescent="0.25">
      <c r="A43" t="s">
        <v>42</v>
      </c>
      <c r="B43">
        <v>44</v>
      </c>
      <c r="C43">
        <v>77</v>
      </c>
      <c r="D43">
        <v>33</v>
      </c>
      <c r="E43">
        <v>3</v>
      </c>
      <c r="F43">
        <v>7</v>
      </c>
      <c r="G43">
        <v>5</v>
      </c>
      <c r="H43">
        <v>11</v>
      </c>
      <c r="I43">
        <v>8</v>
      </c>
      <c r="J43">
        <v>31</v>
      </c>
      <c r="K43">
        <v>10</v>
      </c>
      <c r="L43">
        <v>55</v>
      </c>
      <c r="M43">
        <v>9</v>
      </c>
      <c r="N43">
        <v>28</v>
      </c>
      <c r="O43">
        <v>14</v>
      </c>
      <c r="P43">
        <v>2</v>
      </c>
      <c r="Q43">
        <v>35</v>
      </c>
      <c r="R43">
        <v>18</v>
      </c>
    </row>
    <row r="44" spans="1:20" x14ac:dyDescent="0.25">
      <c r="A44" t="s">
        <v>43</v>
      </c>
      <c r="B44">
        <v>44</v>
      </c>
      <c r="C44">
        <v>77</v>
      </c>
      <c r="D44">
        <v>33</v>
      </c>
      <c r="E44">
        <v>3</v>
      </c>
      <c r="F44">
        <v>7</v>
      </c>
      <c r="G44">
        <v>5</v>
      </c>
      <c r="H44">
        <v>11</v>
      </c>
      <c r="I44">
        <v>8</v>
      </c>
      <c r="J44">
        <v>31</v>
      </c>
      <c r="K44">
        <v>10</v>
      </c>
      <c r="L44">
        <v>55</v>
      </c>
      <c r="M44">
        <v>9</v>
      </c>
      <c r="N44">
        <v>28</v>
      </c>
      <c r="O44">
        <v>14</v>
      </c>
      <c r="P44">
        <v>2</v>
      </c>
      <c r="Q44">
        <v>35</v>
      </c>
      <c r="R44">
        <v>18</v>
      </c>
    </row>
    <row r="45" spans="1:20" x14ac:dyDescent="0.25">
      <c r="A45" t="s">
        <v>44</v>
      </c>
      <c r="B45">
        <v>44</v>
      </c>
      <c r="C45">
        <v>77</v>
      </c>
      <c r="D45">
        <v>33</v>
      </c>
      <c r="E45">
        <v>3</v>
      </c>
      <c r="F45">
        <v>7</v>
      </c>
      <c r="G45">
        <v>5</v>
      </c>
      <c r="H45">
        <v>11</v>
      </c>
      <c r="I45">
        <v>8</v>
      </c>
      <c r="J45">
        <v>31</v>
      </c>
      <c r="K45">
        <v>10</v>
      </c>
      <c r="L45">
        <v>55</v>
      </c>
      <c r="M45">
        <v>9</v>
      </c>
      <c r="N45">
        <v>28</v>
      </c>
      <c r="O45">
        <v>14</v>
      </c>
      <c r="P45">
        <v>2</v>
      </c>
      <c r="Q45">
        <v>35</v>
      </c>
      <c r="R45">
        <v>18</v>
      </c>
    </row>
    <row r="46" spans="1:20" x14ac:dyDescent="0.25">
      <c r="A46" t="s">
        <v>45</v>
      </c>
      <c r="B46">
        <v>44</v>
      </c>
      <c r="C46">
        <v>77</v>
      </c>
      <c r="D46">
        <v>33</v>
      </c>
      <c r="E46">
        <v>3</v>
      </c>
      <c r="F46">
        <v>7</v>
      </c>
      <c r="G46">
        <v>5</v>
      </c>
      <c r="H46">
        <v>11</v>
      </c>
      <c r="I46">
        <v>8</v>
      </c>
      <c r="J46">
        <v>31</v>
      </c>
      <c r="K46">
        <v>10</v>
      </c>
      <c r="L46">
        <v>55</v>
      </c>
      <c r="M46">
        <v>9</v>
      </c>
      <c r="N46">
        <v>28</v>
      </c>
      <c r="O46">
        <v>14</v>
      </c>
      <c r="P46">
        <v>2</v>
      </c>
      <c r="Q46">
        <v>35</v>
      </c>
      <c r="R46">
        <v>18</v>
      </c>
    </row>
    <row r="47" spans="1:20" x14ac:dyDescent="0.25">
      <c r="A47" t="s">
        <v>46</v>
      </c>
      <c r="B47">
        <v>44</v>
      </c>
      <c r="C47">
        <v>77</v>
      </c>
      <c r="D47">
        <v>33</v>
      </c>
      <c r="E47">
        <v>3</v>
      </c>
      <c r="F47">
        <v>7</v>
      </c>
      <c r="G47">
        <v>5</v>
      </c>
      <c r="H47">
        <v>11</v>
      </c>
      <c r="I47">
        <v>8</v>
      </c>
      <c r="J47">
        <v>31</v>
      </c>
      <c r="K47">
        <v>10</v>
      </c>
      <c r="L47">
        <v>55</v>
      </c>
      <c r="M47">
        <v>9</v>
      </c>
      <c r="N47">
        <v>28</v>
      </c>
      <c r="O47">
        <v>14</v>
      </c>
      <c r="P47">
        <v>2</v>
      </c>
      <c r="Q47">
        <v>35</v>
      </c>
      <c r="R47">
        <v>18</v>
      </c>
    </row>
    <row r="48" spans="1:20" x14ac:dyDescent="0.25">
      <c r="A48" t="s">
        <v>47</v>
      </c>
      <c r="B48">
        <v>44</v>
      </c>
      <c r="C48">
        <v>77</v>
      </c>
      <c r="D48">
        <v>33</v>
      </c>
      <c r="E48">
        <v>3</v>
      </c>
      <c r="F48">
        <v>7</v>
      </c>
      <c r="G48">
        <v>5</v>
      </c>
      <c r="H48">
        <v>11</v>
      </c>
      <c r="I48">
        <v>8</v>
      </c>
      <c r="J48">
        <v>31</v>
      </c>
      <c r="K48">
        <v>10</v>
      </c>
      <c r="L48">
        <v>55</v>
      </c>
      <c r="M48">
        <v>9</v>
      </c>
      <c r="N48">
        <v>28</v>
      </c>
      <c r="O48">
        <v>14</v>
      </c>
      <c r="P48">
        <v>2</v>
      </c>
      <c r="Q48">
        <v>35</v>
      </c>
      <c r="R48">
        <v>18</v>
      </c>
    </row>
    <row r="49" spans="1:21" x14ac:dyDescent="0.25">
      <c r="A49" t="s">
        <v>48</v>
      </c>
      <c r="B49">
        <v>44</v>
      </c>
      <c r="C49">
        <v>77</v>
      </c>
      <c r="D49">
        <v>33</v>
      </c>
      <c r="E49">
        <v>3</v>
      </c>
      <c r="F49">
        <v>7</v>
      </c>
      <c r="G49">
        <v>5</v>
      </c>
      <c r="H49">
        <v>11</v>
      </c>
      <c r="I49">
        <v>8</v>
      </c>
      <c r="J49">
        <v>31</v>
      </c>
      <c r="K49">
        <v>10</v>
      </c>
      <c r="L49">
        <v>55</v>
      </c>
      <c r="M49">
        <v>9</v>
      </c>
      <c r="N49">
        <v>28</v>
      </c>
      <c r="O49">
        <v>14</v>
      </c>
      <c r="P49">
        <v>2</v>
      </c>
      <c r="Q49">
        <v>35</v>
      </c>
      <c r="R49">
        <v>18</v>
      </c>
    </row>
    <row r="50" spans="1:21" x14ac:dyDescent="0.25">
      <c r="A50" t="s">
        <v>49</v>
      </c>
      <c r="B50">
        <v>44</v>
      </c>
      <c r="C50">
        <v>77</v>
      </c>
      <c r="D50">
        <v>33</v>
      </c>
      <c r="E50">
        <v>3</v>
      </c>
      <c r="F50">
        <v>7</v>
      </c>
      <c r="G50">
        <v>5</v>
      </c>
      <c r="H50">
        <v>11</v>
      </c>
      <c r="I50">
        <v>8</v>
      </c>
      <c r="J50">
        <v>31</v>
      </c>
      <c r="K50">
        <v>10</v>
      </c>
      <c r="L50">
        <v>55</v>
      </c>
      <c r="M50">
        <v>9</v>
      </c>
      <c r="N50">
        <v>28</v>
      </c>
      <c r="O50">
        <v>14</v>
      </c>
      <c r="P50">
        <v>2</v>
      </c>
      <c r="Q50">
        <v>35</v>
      </c>
      <c r="R50">
        <v>18</v>
      </c>
    </row>
    <row r="51" spans="1:21" x14ac:dyDescent="0.25">
      <c r="A51" t="s">
        <v>50</v>
      </c>
      <c r="B51">
        <v>44</v>
      </c>
      <c r="C51">
        <v>77</v>
      </c>
      <c r="D51">
        <v>33</v>
      </c>
      <c r="E51">
        <v>3</v>
      </c>
      <c r="F51">
        <v>7</v>
      </c>
      <c r="G51">
        <v>5</v>
      </c>
      <c r="H51">
        <v>11</v>
      </c>
      <c r="I51">
        <v>8</v>
      </c>
      <c r="J51">
        <v>31</v>
      </c>
      <c r="K51">
        <v>10</v>
      </c>
      <c r="L51">
        <v>55</v>
      </c>
      <c r="M51">
        <v>9</v>
      </c>
      <c r="N51">
        <v>28</v>
      </c>
      <c r="O51">
        <v>14</v>
      </c>
      <c r="P51">
        <v>2</v>
      </c>
      <c r="Q51">
        <v>35</v>
      </c>
      <c r="R51">
        <v>18</v>
      </c>
    </row>
    <row r="52" spans="1:21" x14ac:dyDescent="0.25">
      <c r="A52" t="s">
        <v>51</v>
      </c>
      <c r="B52">
        <v>44</v>
      </c>
      <c r="C52">
        <v>77</v>
      </c>
      <c r="D52">
        <v>33</v>
      </c>
      <c r="E52">
        <v>3</v>
      </c>
      <c r="F52">
        <v>7</v>
      </c>
      <c r="G52">
        <v>5</v>
      </c>
      <c r="H52">
        <v>11</v>
      </c>
      <c r="I52">
        <v>8</v>
      </c>
      <c r="J52">
        <v>31</v>
      </c>
      <c r="K52">
        <v>55</v>
      </c>
      <c r="L52">
        <v>10</v>
      </c>
      <c r="M52">
        <v>9</v>
      </c>
      <c r="N52">
        <v>28</v>
      </c>
      <c r="O52">
        <v>14</v>
      </c>
      <c r="P52">
        <v>2</v>
      </c>
      <c r="Q52">
        <v>35</v>
      </c>
      <c r="R52">
        <v>18</v>
      </c>
    </row>
    <row r="53" spans="1:21" x14ac:dyDescent="0.25">
      <c r="A53" t="s">
        <v>52</v>
      </c>
      <c r="B53">
        <v>44</v>
      </c>
      <c r="C53">
        <v>77</v>
      </c>
      <c r="D53">
        <v>33</v>
      </c>
      <c r="E53">
        <v>3</v>
      </c>
      <c r="F53">
        <v>7</v>
      </c>
      <c r="G53">
        <v>5</v>
      </c>
      <c r="H53">
        <v>11</v>
      </c>
      <c r="I53">
        <v>8</v>
      </c>
      <c r="J53">
        <v>31</v>
      </c>
      <c r="K53">
        <v>55</v>
      </c>
      <c r="L53">
        <v>10</v>
      </c>
      <c r="M53">
        <v>9</v>
      </c>
      <c r="N53">
        <v>28</v>
      </c>
      <c r="O53">
        <v>14</v>
      </c>
      <c r="P53">
        <v>2</v>
      </c>
      <c r="Q53">
        <v>35</v>
      </c>
      <c r="R53">
        <v>18</v>
      </c>
    </row>
    <row r="54" spans="1:21" x14ac:dyDescent="0.25">
      <c r="A54" t="s">
        <v>53</v>
      </c>
      <c r="B54">
        <v>44</v>
      </c>
      <c r="C54">
        <v>77</v>
      </c>
      <c r="D54">
        <v>33</v>
      </c>
      <c r="E54">
        <v>3</v>
      </c>
      <c r="F54">
        <v>7</v>
      </c>
      <c r="G54">
        <v>5</v>
      </c>
      <c r="H54">
        <v>11</v>
      </c>
      <c r="I54">
        <v>8</v>
      </c>
      <c r="J54">
        <v>31</v>
      </c>
      <c r="K54">
        <v>55</v>
      </c>
      <c r="L54">
        <v>10</v>
      </c>
      <c r="M54">
        <v>9</v>
      </c>
      <c r="N54">
        <v>28</v>
      </c>
      <c r="O54">
        <v>14</v>
      </c>
      <c r="P54">
        <v>2</v>
      </c>
      <c r="Q54">
        <v>35</v>
      </c>
      <c r="R54">
        <v>18</v>
      </c>
    </row>
    <row r="55" spans="1:21" x14ac:dyDescent="0.25">
      <c r="A55" t="s">
        <v>54</v>
      </c>
      <c r="B55">
        <v>44</v>
      </c>
      <c r="C55">
        <v>77</v>
      </c>
      <c r="D55">
        <v>33</v>
      </c>
      <c r="E55">
        <v>3</v>
      </c>
      <c r="F55">
        <v>7</v>
      </c>
      <c r="G55">
        <v>5</v>
      </c>
      <c r="H55">
        <v>11</v>
      </c>
      <c r="I55">
        <v>8</v>
      </c>
      <c r="J55">
        <v>31</v>
      </c>
    </row>
    <row r="56" spans="1:21" x14ac:dyDescent="0.25">
      <c r="B56" t="s">
        <v>122</v>
      </c>
      <c r="C56" t="s">
        <v>122</v>
      </c>
      <c r="D56" t="s">
        <v>122</v>
      </c>
      <c r="E56" t="s">
        <v>122</v>
      </c>
      <c r="F56" t="s">
        <v>122</v>
      </c>
      <c r="G56" t="s">
        <v>122</v>
      </c>
      <c r="H56" t="s">
        <v>122</v>
      </c>
      <c r="I56" t="s">
        <v>122</v>
      </c>
      <c r="J56" t="s">
        <v>122</v>
      </c>
      <c r="K56" t="s">
        <v>122</v>
      </c>
      <c r="L56" t="s">
        <v>122</v>
      </c>
      <c r="M56" t="s">
        <v>122</v>
      </c>
      <c r="N56" t="s">
        <v>122</v>
      </c>
      <c r="O56" t="s">
        <v>122</v>
      </c>
      <c r="P56" t="s">
        <v>122</v>
      </c>
      <c r="Q56" t="s">
        <v>122</v>
      </c>
      <c r="R56" t="s">
        <v>122</v>
      </c>
      <c r="S56" t="s">
        <v>122</v>
      </c>
      <c r="T56" t="s">
        <v>122</v>
      </c>
      <c r="U56" t="s">
        <v>122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6"/>
  <sheetViews>
    <sheetView workbookViewId="0">
      <selection activeCell="G2" sqref="G2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C2" s="2"/>
      <c r="D2" s="2"/>
      <c r="E2" s="2"/>
      <c r="F2" s="2"/>
      <c r="G2" s="2"/>
      <c r="H2" s="2"/>
      <c r="I2" s="2"/>
      <c r="J2" s="2"/>
      <c r="L2" s="2"/>
      <c r="M2" s="2"/>
      <c r="N2" s="2"/>
      <c r="O2" s="2"/>
      <c r="P2" s="1"/>
      <c r="Q2" s="1"/>
      <c r="R2" s="1"/>
      <c r="S2" s="1"/>
      <c r="T2" s="1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2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2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2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2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2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2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4"/>
  <sheetViews>
    <sheetView workbookViewId="0">
      <selection activeCell="H2" sqref="H2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56</v>
      </c>
      <c r="B1" t="s">
        <v>57</v>
      </c>
      <c r="C1" t="s">
        <v>58</v>
      </c>
      <c r="D1" t="s">
        <v>55</v>
      </c>
      <c r="E1" t="s">
        <v>79</v>
      </c>
      <c r="F1" t="s">
        <v>59</v>
      </c>
      <c r="G1" t="s">
        <v>80</v>
      </c>
      <c r="H1" t="s">
        <v>88</v>
      </c>
      <c r="I1" t="s">
        <v>89</v>
      </c>
    </row>
    <row r="2" spans="1:9" x14ac:dyDescent="0.25">
      <c r="A2">
        <v>2</v>
      </c>
      <c r="B2" t="s">
        <v>120</v>
      </c>
      <c r="C2" t="s">
        <v>73</v>
      </c>
      <c r="D2">
        <v>23</v>
      </c>
      <c r="E2">
        <v>1</v>
      </c>
      <c r="F2">
        <v>23.158999999999999</v>
      </c>
      <c r="G2">
        <v>23.158999999999999</v>
      </c>
    </row>
    <row r="3" spans="1:9" x14ac:dyDescent="0.25">
      <c r="A3">
        <v>3</v>
      </c>
      <c r="B3" t="s">
        <v>71</v>
      </c>
      <c r="C3" t="s">
        <v>68</v>
      </c>
      <c r="D3">
        <v>23</v>
      </c>
      <c r="E3">
        <v>1</v>
      </c>
      <c r="F3">
        <v>22.864000000000001</v>
      </c>
      <c r="G3">
        <v>22.864000000000001</v>
      </c>
    </row>
    <row r="4" spans="1:9" x14ac:dyDescent="0.25">
      <c r="A4">
        <v>5</v>
      </c>
      <c r="B4" t="s">
        <v>66</v>
      </c>
      <c r="C4" t="s">
        <v>110</v>
      </c>
      <c r="D4">
        <v>26</v>
      </c>
      <c r="E4">
        <v>1</v>
      </c>
      <c r="F4">
        <v>22.748000000000001</v>
      </c>
      <c r="G4">
        <v>22.748000000000001</v>
      </c>
    </row>
    <row r="5" spans="1:9" x14ac:dyDescent="0.25">
      <c r="A5">
        <v>7</v>
      </c>
      <c r="B5" t="s">
        <v>69</v>
      </c>
      <c r="C5" t="s">
        <v>110</v>
      </c>
      <c r="D5">
        <v>17</v>
      </c>
      <c r="E5">
        <v>1</v>
      </c>
      <c r="F5">
        <v>22.780999999999999</v>
      </c>
      <c r="G5">
        <v>22.780999999999999</v>
      </c>
    </row>
    <row r="6" spans="1:9" x14ac:dyDescent="0.25">
      <c r="A6">
        <v>8</v>
      </c>
      <c r="B6" t="s">
        <v>76</v>
      </c>
      <c r="C6" t="s">
        <v>64</v>
      </c>
      <c r="D6">
        <v>29</v>
      </c>
      <c r="E6">
        <v>1</v>
      </c>
      <c r="F6">
        <v>23.692</v>
      </c>
      <c r="G6">
        <v>23.692</v>
      </c>
    </row>
    <row r="7" spans="1:9" x14ac:dyDescent="0.25">
      <c r="A7">
        <v>9</v>
      </c>
      <c r="B7" t="s">
        <v>121</v>
      </c>
      <c r="C7" t="s">
        <v>117</v>
      </c>
      <c r="D7">
        <v>5</v>
      </c>
      <c r="E7">
        <v>1</v>
      </c>
      <c r="F7">
        <v>23.244</v>
      </c>
      <c r="G7">
        <v>23.244</v>
      </c>
    </row>
    <row r="8" spans="1:9" x14ac:dyDescent="0.25">
      <c r="A8">
        <v>10</v>
      </c>
      <c r="B8" t="s">
        <v>77</v>
      </c>
      <c r="C8" t="s">
        <v>70</v>
      </c>
      <c r="D8">
        <v>29</v>
      </c>
      <c r="E8">
        <v>1</v>
      </c>
      <c r="F8">
        <v>23.376000000000001</v>
      </c>
      <c r="G8">
        <v>23.376000000000001</v>
      </c>
    </row>
    <row r="9" spans="1:9" x14ac:dyDescent="0.25">
      <c r="A9">
        <v>11</v>
      </c>
      <c r="B9" t="s">
        <v>67</v>
      </c>
      <c r="C9" t="s">
        <v>115</v>
      </c>
      <c r="D9">
        <v>24</v>
      </c>
      <c r="E9">
        <v>1</v>
      </c>
      <c r="F9">
        <v>23.635000000000002</v>
      </c>
      <c r="G9">
        <v>23.635000000000002</v>
      </c>
    </row>
    <row r="10" spans="1:9" x14ac:dyDescent="0.25">
      <c r="A10">
        <v>14</v>
      </c>
      <c r="B10" t="s">
        <v>113</v>
      </c>
      <c r="C10" t="s">
        <v>73</v>
      </c>
      <c r="D10">
        <v>26</v>
      </c>
      <c r="E10">
        <v>1</v>
      </c>
      <c r="F10">
        <v>27.454000000000001</v>
      </c>
      <c r="G10">
        <v>27.454000000000001</v>
      </c>
    </row>
    <row r="11" spans="1:9" x14ac:dyDescent="0.25">
      <c r="A11">
        <v>16</v>
      </c>
      <c r="B11" t="s">
        <v>62</v>
      </c>
      <c r="C11" t="s">
        <v>117</v>
      </c>
      <c r="D11">
        <v>4</v>
      </c>
      <c r="E11">
        <v>1</v>
      </c>
      <c r="F11">
        <v>38.890999999999998</v>
      </c>
      <c r="G11">
        <v>38.890999999999998</v>
      </c>
    </row>
    <row r="12" spans="1:9" x14ac:dyDescent="0.25">
      <c r="A12">
        <v>16</v>
      </c>
      <c r="B12" t="s">
        <v>62</v>
      </c>
      <c r="C12" t="s">
        <v>117</v>
      </c>
      <c r="D12">
        <v>35</v>
      </c>
      <c r="E12">
        <v>2</v>
      </c>
      <c r="F12">
        <v>26.672000000000001</v>
      </c>
      <c r="G12">
        <v>26.672000000000001</v>
      </c>
    </row>
    <row r="13" spans="1:9" x14ac:dyDescent="0.25">
      <c r="A13">
        <v>18</v>
      </c>
      <c r="B13" t="s">
        <v>74</v>
      </c>
      <c r="C13" t="s">
        <v>112</v>
      </c>
      <c r="D13">
        <v>14</v>
      </c>
      <c r="E13">
        <v>1</v>
      </c>
      <c r="F13">
        <v>23.657</v>
      </c>
      <c r="G13">
        <v>23.657</v>
      </c>
    </row>
    <row r="14" spans="1:9" x14ac:dyDescent="0.25">
      <c r="A14">
        <v>18</v>
      </c>
      <c r="B14" t="s">
        <v>74</v>
      </c>
      <c r="C14" t="s">
        <v>112</v>
      </c>
      <c r="D14">
        <v>39</v>
      </c>
      <c r="E14">
        <v>2</v>
      </c>
      <c r="F14">
        <v>29.803999999999998</v>
      </c>
      <c r="G14">
        <v>29.803999999999998</v>
      </c>
    </row>
    <row r="15" spans="1:9" x14ac:dyDescent="0.25">
      <c r="A15">
        <v>20</v>
      </c>
      <c r="B15" t="s">
        <v>63</v>
      </c>
      <c r="C15" t="s">
        <v>64</v>
      </c>
      <c r="D15">
        <v>2</v>
      </c>
      <c r="E15">
        <v>1</v>
      </c>
      <c r="F15">
        <v>29.007000000000001</v>
      </c>
      <c r="G15">
        <v>29.007000000000001</v>
      </c>
    </row>
    <row r="16" spans="1:9" x14ac:dyDescent="0.25">
      <c r="A16">
        <v>27</v>
      </c>
      <c r="B16" t="s">
        <v>75</v>
      </c>
      <c r="C16" t="s">
        <v>116</v>
      </c>
      <c r="D16">
        <v>30</v>
      </c>
      <c r="E16">
        <v>1</v>
      </c>
      <c r="F16">
        <v>23.555</v>
      </c>
      <c r="G16">
        <v>23.555</v>
      </c>
    </row>
    <row r="17" spans="1:7" x14ac:dyDescent="0.25">
      <c r="A17">
        <v>28</v>
      </c>
      <c r="B17" t="s">
        <v>119</v>
      </c>
      <c r="C17" t="s">
        <v>70</v>
      </c>
      <c r="D17">
        <v>28</v>
      </c>
      <c r="E17">
        <v>1</v>
      </c>
      <c r="F17">
        <v>23.11</v>
      </c>
      <c r="G17">
        <v>23.11</v>
      </c>
    </row>
    <row r="18" spans="1:7" x14ac:dyDescent="0.25">
      <c r="A18">
        <v>31</v>
      </c>
      <c r="B18" t="s">
        <v>118</v>
      </c>
      <c r="C18" t="s">
        <v>115</v>
      </c>
      <c r="D18">
        <v>26</v>
      </c>
      <c r="E18">
        <v>1</v>
      </c>
      <c r="F18">
        <v>23.315999999999999</v>
      </c>
      <c r="G18">
        <v>23.315999999999999</v>
      </c>
    </row>
    <row r="19" spans="1:7" x14ac:dyDescent="0.25">
      <c r="A19">
        <v>33</v>
      </c>
      <c r="B19" t="s">
        <v>78</v>
      </c>
      <c r="C19" t="s">
        <v>68</v>
      </c>
      <c r="D19">
        <v>21</v>
      </c>
      <c r="E19">
        <v>1</v>
      </c>
      <c r="F19">
        <v>28.789000000000001</v>
      </c>
      <c r="G19">
        <v>28.789000000000001</v>
      </c>
    </row>
    <row r="20" spans="1:7" x14ac:dyDescent="0.25">
      <c r="A20">
        <v>35</v>
      </c>
      <c r="B20" t="s">
        <v>114</v>
      </c>
      <c r="C20" t="s">
        <v>112</v>
      </c>
      <c r="D20">
        <v>4</v>
      </c>
      <c r="E20">
        <v>1</v>
      </c>
      <c r="F20">
        <v>23.66</v>
      </c>
      <c r="G20">
        <v>23.66</v>
      </c>
    </row>
    <row r="21" spans="1:7" x14ac:dyDescent="0.25">
      <c r="A21">
        <v>35</v>
      </c>
      <c r="B21" t="s">
        <v>114</v>
      </c>
      <c r="C21" t="s">
        <v>112</v>
      </c>
      <c r="D21">
        <v>38</v>
      </c>
      <c r="E21">
        <v>2</v>
      </c>
      <c r="F21">
        <v>23.646999999999998</v>
      </c>
      <c r="G21">
        <v>23.646999999999998</v>
      </c>
    </row>
    <row r="22" spans="1:7" x14ac:dyDescent="0.25">
      <c r="A22">
        <v>44</v>
      </c>
      <c r="B22" t="s">
        <v>61</v>
      </c>
      <c r="C22" t="s">
        <v>111</v>
      </c>
      <c r="D22">
        <v>24</v>
      </c>
      <c r="E22">
        <v>1</v>
      </c>
      <c r="F22">
        <v>22.614000000000001</v>
      </c>
      <c r="G22">
        <v>22.614000000000001</v>
      </c>
    </row>
    <row r="23" spans="1:7" x14ac:dyDescent="0.25">
      <c r="A23">
        <v>55</v>
      </c>
      <c r="B23" t="s">
        <v>72</v>
      </c>
      <c r="C23" t="s">
        <v>116</v>
      </c>
      <c r="D23">
        <v>32</v>
      </c>
      <c r="E23">
        <v>1</v>
      </c>
      <c r="F23">
        <v>23.477</v>
      </c>
      <c r="G23">
        <v>23.477</v>
      </c>
    </row>
    <row r="24" spans="1:7" x14ac:dyDescent="0.25">
      <c r="A24">
        <v>77</v>
      </c>
      <c r="B24" t="s">
        <v>65</v>
      </c>
      <c r="C24" t="s">
        <v>111</v>
      </c>
      <c r="D24">
        <v>23</v>
      </c>
      <c r="E24">
        <v>1</v>
      </c>
      <c r="F24">
        <v>22.777000000000001</v>
      </c>
      <c r="G24">
        <v>22.777000000000001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C561-47B7-4892-820C-4D4793E833F9}">
  <dimension ref="A1:U59"/>
  <sheetViews>
    <sheetView topLeftCell="A5" workbookViewId="0">
      <selection activeCell="V48" sqref="V48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CCDB-ADAB-4389-B550-1F36930E556E}">
  <dimension ref="A1:U60"/>
  <sheetViews>
    <sheetView topLeftCell="A6" workbookViewId="0">
      <selection activeCell="W52" sqref="W52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6EAE5-0771-476D-871E-A180FB12C6B0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56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 x14ac:dyDescent="0.25">
      <c r="A2">
        <v>3</v>
      </c>
      <c r="B2">
        <f>VLOOKUP(A2,pitstop!$1:$1048576,4)</f>
        <v>23</v>
      </c>
      <c r="C2">
        <f>_xlfn.MAXIFS(pitstop!E:E,pitstop!A:A,A2)</f>
        <v>1</v>
      </c>
      <c r="D2">
        <f ca="1">IFERROR(MATCH(A2,INDIRECT("lapchart!"&amp;B2+1&amp;":"&amp;B2+1),0)-1,"")</f>
        <v>3</v>
      </c>
      <c r="E2" cm="1">
        <f t="array" aca="1" ref="E2" ca="1">IFERROR(IF(D2=1,"",INDEX(lapchart!$B:$U,B2+1,D2-1)),"")</f>
        <v>77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23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26</v>
      </c>
      <c r="C4">
        <f>_xlfn.MAXIFS(pitstop!E:E,pitstop!A:A,A4)</f>
        <v>1</v>
      </c>
      <c r="D4">
        <f t="shared" ca="1" si="0"/>
        <v>10</v>
      </c>
      <c r="E4" cm="1">
        <f t="array" aca="1" ref="E4" ca="1">IFERROR(IF(D4=1,"",INDEX(lapchart!$B:$U,B4+1,D4-1)),"")</f>
        <v>55</v>
      </c>
      <c r="F4">
        <f t="shared" ca="1" si="1"/>
        <v>6</v>
      </c>
      <c r="G4">
        <f t="shared" ca="1" si="2"/>
        <v>6</v>
      </c>
      <c r="H4">
        <f t="shared" ca="1" si="3"/>
        <v>-4</v>
      </c>
    </row>
    <row r="5" spans="1:8" x14ac:dyDescent="0.25">
      <c r="A5">
        <v>7</v>
      </c>
      <c r="B5">
        <f>VLOOKUP(A5,pitstop!$1:$1048576,4)</f>
        <v>17</v>
      </c>
      <c r="C5">
        <f>_xlfn.MAXIFS(pitstop!E:E,pitstop!A:A,A5)</f>
        <v>1</v>
      </c>
      <c r="D5">
        <f t="shared" ca="1" si="0"/>
        <v>4</v>
      </c>
      <c r="E5" cm="1">
        <f t="array" aca="1" ref="E5" ca="1">IFERROR(IF(D5=1,"",INDEX(lapchart!$B:$U,B5+1,D5-1)),"")</f>
        <v>33</v>
      </c>
      <c r="F5">
        <f t="shared" ca="1" si="1"/>
        <v>3</v>
      </c>
      <c r="G5">
        <f t="shared" ca="1" si="2"/>
        <v>4</v>
      </c>
      <c r="H5">
        <f t="shared" ca="1" si="3"/>
        <v>-1</v>
      </c>
    </row>
    <row r="6" spans="1:8" x14ac:dyDescent="0.25">
      <c r="A6">
        <v>8</v>
      </c>
      <c r="B6">
        <f>VLOOKUP(A6,pitstop!$1:$1048576,4)</f>
        <v>29</v>
      </c>
      <c r="C6">
        <f>_xlfn.MAXIFS(pitstop!E:E,pitstop!A:A,A6)</f>
        <v>1</v>
      </c>
      <c r="D6">
        <f t="shared" ca="1" si="0"/>
        <v>6</v>
      </c>
      <c r="E6" cm="1">
        <f t="array" aca="1" ref="E6" ca="1">IFERROR(IF(D6=1,"",INDEX(lapchart!$B:$U,B6+1,D6-1)),"")</f>
        <v>7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29</v>
      </c>
      <c r="C7">
        <f>_xlfn.MAXIFS(pitstop!E:E,pitstop!A:A,A7)</f>
        <v>1</v>
      </c>
      <c r="D7">
        <f t="shared" ca="1" si="0"/>
        <v>7</v>
      </c>
      <c r="E7" cm="1">
        <f t="array" aca="1" ref="E7" ca="1">IFERROR(IF(D7=1,"",INDEX(lapchart!$B:$U,B7+1,D7-1)),"")</f>
        <v>8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24</v>
      </c>
      <c r="C8">
        <f>_xlfn.MAXIFS(pitstop!E:E,pitstop!A:A,A8)</f>
        <v>1</v>
      </c>
      <c r="D8">
        <f t="shared" ca="1" si="0"/>
        <v>8</v>
      </c>
      <c r="E8" cm="1">
        <f t="array" aca="1" ref="E8" ca="1">IFERROR(IF(D8=1,"",INDEX(lapchart!$B:$U,B8+1,D8-1)),"")</f>
        <v>10</v>
      </c>
      <c r="F8">
        <f t="shared" ca="1" si="1"/>
        <v>8</v>
      </c>
      <c r="G8">
        <f t="shared" ca="1" si="2"/>
        <v>5</v>
      </c>
      <c r="H8">
        <f t="shared" ca="1" si="3"/>
        <v>0</v>
      </c>
    </row>
    <row r="9" spans="1:8" x14ac:dyDescent="0.25">
      <c r="A9">
        <v>16</v>
      </c>
      <c r="B9">
        <f>VLOOKUP(A9,pitstop!$1:$1048576,4)</f>
        <v>35</v>
      </c>
      <c r="C9">
        <f>_xlfn.MAXIFS(pitstop!E:E,pitstop!A:A,A9)</f>
        <v>2</v>
      </c>
      <c r="D9">
        <f t="shared" ca="1" si="0"/>
        <v>11</v>
      </c>
      <c r="E9" cm="1">
        <f t="array" aca="1" ref="E9" ca="1">IFERROR(IF(D9=1,"",INDEX(lapchart!$B:$U,B9+1,D9-1)),"")</f>
        <v>10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39</v>
      </c>
      <c r="C10">
        <f>_xlfn.MAXIFS(pitstop!E:E,pitstop!A:A,A10)</f>
        <v>2</v>
      </c>
      <c r="D10">
        <f t="shared" ca="1" si="0"/>
        <v>15</v>
      </c>
      <c r="E10" cm="1">
        <f t="array" aca="1" ref="E10" ca="1">IFERROR(IF(D10=1,"",INDEX(lapchart!$B:$U,B10+1,D10-1)),"")</f>
        <v>14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2</v>
      </c>
      <c r="C11">
        <f>_xlfn.MAXIFS(pitstop!E:E,pitstop!A:A,A11)</f>
        <v>1</v>
      </c>
      <c r="D11">
        <f t="shared" ca="1" si="0"/>
        <v>12</v>
      </c>
      <c r="E11" cm="1">
        <f t="array" aca="1" ref="E11" ca="1">IFERROR(IF(D11=1,"",INDEX(lapchart!$B:$U,B11+1,D11-1)),"")</f>
        <v>55</v>
      </c>
      <c r="F11">
        <f t="shared" ca="1" si="1"/>
        <v>6</v>
      </c>
      <c r="G11">
        <f t="shared" ca="1" si="2"/>
        <v>30</v>
      </c>
      <c r="H11">
        <f t="shared" ca="1" si="3"/>
        <v>-6</v>
      </c>
    </row>
    <row r="12" spans="1:8" x14ac:dyDescent="0.25">
      <c r="A12">
        <v>23</v>
      </c>
      <c r="B12">
        <f>VLOOKUP(A12,pitstop!$1:$1048576,4)</f>
        <v>2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30</v>
      </c>
      <c r="C14">
        <f>_xlfn.MAXIFS(pitstop!E:E,pitstop!A:A,A14)</f>
        <v>1</v>
      </c>
      <c r="D14">
        <f t="shared" ca="1" si="0"/>
        <v>13</v>
      </c>
      <c r="E14" cm="1">
        <f t="array" aca="1" ref="E14" ca="1">IFERROR(IF(D14=1,"",INDEX(lapchart!$B:$U,B14+1,D14-1)),"")</f>
        <v>5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21</v>
      </c>
      <c r="C15">
        <f>_xlfn.MAXIFS(pitstop!E:E,pitstop!A:A,A15)</f>
        <v>1</v>
      </c>
      <c r="D15">
        <f t="shared" ca="1" si="0"/>
        <v>3</v>
      </c>
      <c r="E15" cm="1">
        <f t="array" aca="1" ref="E15" ca="1">IFERROR(IF(D15=1,"",INDEX(lapchart!$B:$U,B15+1,D15-1)),"")</f>
        <v>77</v>
      </c>
      <c r="F15">
        <f t="shared" ca="1" si="1"/>
        <v>2</v>
      </c>
      <c r="G15">
        <f t="shared" ca="1" si="2"/>
        <v>2</v>
      </c>
      <c r="H15">
        <f t="shared" ca="1" si="3"/>
        <v>-1</v>
      </c>
    </row>
    <row r="16" spans="1:8" x14ac:dyDescent="0.25">
      <c r="A16">
        <v>44</v>
      </c>
      <c r="B16">
        <f>VLOOKUP(A16,pitstop!$1:$1048576,4)</f>
        <v>24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32</v>
      </c>
      <c r="C17">
        <f>_xlfn.MAXIFS(pitstop!E:E,pitstop!A:A,A17)</f>
        <v>1</v>
      </c>
      <c r="D17">
        <f t="shared" ca="1" si="0"/>
        <v>6</v>
      </c>
      <c r="E17" cm="1">
        <f t="array" aca="1" ref="E17" ca="1">IFERROR(IF(D17=1,"",INDEX(lapchart!$B:$U,B17+1,D17-1)),"")</f>
        <v>7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32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23</v>
      </c>
      <c r="C19">
        <f>_xlfn.MAXIFS(pitstop!E:E,pitstop!A:A,A19)</f>
        <v>1</v>
      </c>
      <c r="D19">
        <f t="shared" ca="1" si="0"/>
        <v>2</v>
      </c>
      <c r="E19" cm="1">
        <f t="array" aca="1" ref="E19" ca="1">IFERROR(IF(D19=1,"",INDEX(lapchart!$B:$U,B19+1,D19-1)),"")</f>
        <v>44</v>
      </c>
      <c r="F19">
        <f t="shared" ca="1" si="1"/>
        <v>1</v>
      </c>
      <c r="G19">
        <f t="shared" ca="1" si="2"/>
        <v>1</v>
      </c>
      <c r="H19">
        <f t="shared" ca="1" si="3"/>
        <v>-1</v>
      </c>
    </row>
    <row r="20" spans="1:8" x14ac:dyDescent="0.25">
      <c r="A20">
        <v>88</v>
      </c>
      <c r="B20">
        <f>VLOOKUP(A20,pitstop!$1:$1048576,4)</f>
        <v>23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23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D0712-B3EA-4A02-9CD2-2FEC99C53E1D}">
  <dimension ref="A1:B5"/>
  <sheetViews>
    <sheetView workbookViewId="0">
      <selection sqref="A1:B5"/>
    </sheetView>
  </sheetViews>
  <sheetFormatPr defaultRowHeight="15" x14ac:dyDescent="0.25"/>
  <cols>
    <col min="1" max="1" width="12.85546875" bestFit="1" customWidth="1"/>
    <col min="2" max="2" width="12.7109375" bestFit="1" customWidth="1"/>
  </cols>
  <sheetData>
    <row r="1" spans="1:2" x14ac:dyDescent="0.25">
      <c r="A1" t="s">
        <v>90</v>
      </c>
      <c r="B1" t="s">
        <v>123</v>
      </c>
    </row>
    <row r="2" spans="1:2" x14ac:dyDescent="0.25">
      <c r="A2" t="s">
        <v>91</v>
      </c>
      <c r="B2" t="s">
        <v>124</v>
      </c>
    </row>
    <row r="3" spans="1:2" x14ac:dyDescent="0.25">
      <c r="A3" t="s">
        <v>92</v>
      </c>
      <c r="B3" s="4">
        <v>0.67</v>
      </c>
    </row>
    <row r="4" spans="1:2" x14ac:dyDescent="0.25">
      <c r="A4" t="s">
        <v>93</v>
      </c>
      <c r="B4" t="s">
        <v>125</v>
      </c>
    </row>
    <row r="5" spans="1:2" x14ac:dyDescent="0.25">
      <c r="A5" t="s">
        <v>94</v>
      </c>
      <c r="B5" t="s">
        <v>126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0F5F-7586-4C9A-9F97-7A379ED8090E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95</v>
      </c>
      <c r="B1">
        <v>40.4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77AD-EC3E-4E4E-BB69-D6C1366064F2}">
  <dimension ref="A1:K21"/>
  <sheetViews>
    <sheetView workbookViewId="0">
      <selection activeCell="F17" sqref="F17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96</v>
      </c>
      <c r="B1" t="s">
        <v>97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77</v>
      </c>
      <c r="K3" s="1"/>
    </row>
    <row r="4" spans="1:11" x14ac:dyDescent="0.25">
      <c r="A4">
        <v>3</v>
      </c>
      <c r="B4">
        <v>33</v>
      </c>
      <c r="K4" s="1"/>
    </row>
    <row r="5" spans="1:11" x14ac:dyDescent="0.25">
      <c r="A5">
        <v>4</v>
      </c>
      <c r="B5">
        <v>3</v>
      </c>
      <c r="K5" s="1"/>
    </row>
    <row r="6" spans="1:11" x14ac:dyDescent="0.25">
      <c r="A6">
        <v>5</v>
      </c>
      <c r="B6">
        <v>7</v>
      </c>
      <c r="K6" s="1"/>
    </row>
    <row r="7" spans="1:11" x14ac:dyDescent="0.25">
      <c r="A7">
        <v>6</v>
      </c>
      <c r="B7">
        <v>5</v>
      </c>
      <c r="K7" s="1"/>
    </row>
    <row r="8" spans="1:11" x14ac:dyDescent="0.25">
      <c r="A8">
        <v>7</v>
      </c>
      <c r="B8">
        <v>11</v>
      </c>
      <c r="K8" s="1"/>
    </row>
    <row r="9" spans="1:11" x14ac:dyDescent="0.25">
      <c r="A9">
        <v>8</v>
      </c>
      <c r="B9">
        <v>8</v>
      </c>
      <c r="K9" s="1"/>
    </row>
    <row r="10" spans="1:11" x14ac:dyDescent="0.25">
      <c r="A10">
        <v>9</v>
      </c>
      <c r="B10">
        <v>31</v>
      </c>
      <c r="K10" s="1"/>
    </row>
    <row r="11" spans="1:11" x14ac:dyDescent="0.25">
      <c r="A11">
        <v>10</v>
      </c>
      <c r="B11">
        <v>55</v>
      </c>
      <c r="K11" s="1"/>
    </row>
    <row r="12" spans="1:11" x14ac:dyDescent="0.25">
      <c r="A12">
        <v>11</v>
      </c>
      <c r="B12">
        <v>10</v>
      </c>
      <c r="K12" s="1"/>
    </row>
    <row r="13" spans="1:11" x14ac:dyDescent="0.25">
      <c r="A13">
        <v>12</v>
      </c>
      <c r="B13">
        <v>9</v>
      </c>
      <c r="K13" s="1"/>
    </row>
    <row r="14" spans="1:11" x14ac:dyDescent="0.25">
      <c r="A14">
        <v>13</v>
      </c>
      <c r="B14">
        <v>28</v>
      </c>
      <c r="K14" s="1"/>
    </row>
    <row r="15" spans="1:11" x14ac:dyDescent="0.25">
      <c r="A15">
        <v>14</v>
      </c>
      <c r="B15">
        <v>14</v>
      </c>
      <c r="K15" s="1"/>
    </row>
    <row r="16" spans="1:11" x14ac:dyDescent="0.25">
      <c r="A16">
        <v>15</v>
      </c>
      <c r="B16">
        <v>2</v>
      </c>
      <c r="K16" s="1"/>
    </row>
    <row r="17" spans="1:11" x14ac:dyDescent="0.25">
      <c r="A17">
        <v>16</v>
      </c>
      <c r="B17">
        <v>35</v>
      </c>
      <c r="K17" s="1"/>
    </row>
    <row r="18" spans="1:11" x14ac:dyDescent="0.25">
      <c r="A18">
        <v>17</v>
      </c>
      <c r="B18">
        <v>18</v>
      </c>
      <c r="K18" s="1"/>
    </row>
    <row r="19" spans="1:11" x14ac:dyDescent="0.25">
      <c r="A19" t="s">
        <v>98</v>
      </c>
      <c r="B19">
        <v>16</v>
      </c>
      <c r="K19" s="1"/>
    </row>
    <row r="20" spans="1:11" x14ac:dyDescent="0.25">
      <c r="A20" t="s">
        <v>98</v>
      </c>
      <c r="B20">
        <v>27</v>
      </c>
      <c r="K20" s="1"/>
    </row>
    <row r="21" spans="1:11" x14ac:dyDescent="0.25">
      <c r="A21" t="s">
        <v>98</v>
      </c>
      <c r="B21">
        <v>20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C6E5E-2193-4111-A17D-102F36E8BAF8}">
  <dimension ref="A1:O21"/>
  <sheetViews>
    <sheetView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56</v>
      </c>
      <c r="B1" t="s">
        <v>127</v>
      </c>
      <c r="C1" t="s">
        <v>99</v>
      </c>
      <c r="D1" t="s">
        <v>100</v>
      </c>
      <c r="E1" s="7" t="s">
        <v>101</v>
      </c>
      <c r="F1" s="7" t="s">
        <v>102</v>
      </c>
      <c r="G1" s="7" t="s">
        <v>103</v>
      </c>
      <c r="H1" s="7" t="s">
        <v>104</v>
      </c>
      <c r="I1" s="7" t="s">
        <v>105</v>
      </c>
      <c r="J1" s="7" t="s">
        <v>106</v>
      </c>
      <c r="K1" s="7" t="s">
        <v>107</v>
      </c>
      <c r="L1" s="7" t="s">
        <v>128</v>
      </c>
      <c r="M1" s="8" t="s">
        <v>108</v>
      </c>
      <c r="N1" s="8" t="s">
        <v>109</v>
      </c>
      <c r="O1" s="8" t="s">
        <v>150</v>
      </c>
    </row>
    <row r="2" spans="1:15" x14ac:dyDescent="0.25">
      <c r="A2">
        <v>2</v>
      </c>
      <c r="B2" t="s">
        <v>120</v>
      </c>
      <c r="C2">
        <f>MATCH(A2,lapchart!$B$2:$U$2,0)</f>
        <v>19</v>
      </c>
      <c r="D2">
        <f>INDEX(finalstanding!A:A,MATCH(compoundchange!A2,finalstanding!B:B,0))</f>
        <v>15</v>
      </c>
      <c r="E2">
        <f>COUNTIF(pitstop!A:A, A2)</f>
        <v>1</v>
      </c>
      <c r="F2">
        <v>2</v>
      </c>
      <c r="G2">
        <v>1</v>
      </c>
      <c r="H2">
        <v>1</v>
      </c>
      <c r="I2">
        <v>23</v>
      </c>
      <c r="J2">
        <v>29</v>
      </c>
      <c r="K2">
        <v>0</v>
      </c>
      <c r="L2">
        <v>0</v>
      </c>
      <c r="M2">
        <f>IFERROR((D2-C2)*-1,"")</f>
        <v>4</v>
      </c>
      <c r="N2">
        <f t="shared" ref="N2:N21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6.2522754629629626E-2</v>
      </c>
    </row>
    <row r="3" spans="1:15" x14ac:dyDescent="0.25">
      <c r="A3">
        <v>3</v>
      </c>
      <c r="B3" t="s">
        <v>71</v>
      </c>
      <c r="C3">
        <f>MATCH(A3,lapchart!$B$2:$U$2,0)</f>
        <v>15</v>
      </c>
      <c r="D3">
        <f>INDEX(finalstanding!A:A,MATCH(compoundchange!A3,finalstanding!B:B,0))</f>
        <v>4</v>
      </c>
      <c r="E3">
        <f>COUNTIF(pitstop!A:A, A3)</f>
        <v>1</v>
      </c>
      <c r="F3">
        <v>2</v>
      </c>
      <c r="G3">
        <v>1</v>
      </c>
      <c r="H3">
        <v>1</v>
      </c>
      <c r="I3">
        <v>23</v>
      </c>
      <c r="J3">
        <v>30</v>
      </c>
      <c r="K3">
        <v>0</v>
      </c>
      <c r="L3">
        <v>0</v>
      </c>
      <c r="M3">
        <f t="shared" ref="M3:M21" si="1">IFERROR((D3-C3)*-1,"")</f>
        <v>11</v>
      </c>
      <c r="N3">
        <f t="shared" si="0"/>
        <v>12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6.0839780092592589E-2</v>
      </c>
    </row>
    <row r="4" spans="1:15" x14ac:dyDescent="0.25">
      <c r="A4">
        <v>5</v>
      </c>
      <c r="B4" t="s">
        <v>66</v>
      </c>
      <c r="C4">
        <f>MATCH(A4,lapchart!$B$2:$U$2,0)</f>
        <v>8</v>
      </c>
      <c r="D4">
        <f>INDEX(finalstanding!A:A,MATCH(compoundchange!A4,finalstanding!B:B,0))</f>
        <v>6</v>
      </c>
      <c r="E4">
        <f>COUNTIF(pitstop!A:A, A4)</f>
        <v>1</v>
      </c>
      <c r="F4">
        <v>3</v>
      </c>
      <c r="G4">
        <v>2</v>
      </c>
      <c r="H4">
        <v>2</v>
      </c>
      <c r="I4">
        <v>26</v>
      </c>
      <c r="J4">
        <v>27</v>
      </c>
      <c r="K4">
        <v>0</v>
      </c>
      <c r="L4">
        <v>0</v>
      </c>
      <c r="M4">
        <f t="shared" si="1"/>
        <v>2</v>
      </c>
      <c r="N4">
        <f t="shared" si="0"/>
        <v>8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6.1422858796296297E-2</v>
      </c>
    </row>
    <row r="5" spans="1:15" x14ac:dyDescent="0.25">
      <c r="A5">
        <v>7</v>
      </c>
      <c r="B5" t="s">
        <v>69</v>
      </c>
      <c r="C5">
        <f>MATCH(A5,lapchart!$B$2:$U$2,0)</f>
        <v>4</v>
      </c>
      <c r="D5">
        <f>INDEX(finalstanding!A:A,MATCH(compoundchange!A5,finalstanding!B:B,0))</f>
        <v>5</v>
      </c>
      <c r="E5">
        <f>COUNTIF(pitstop!A:A, A5)</f>
        <v>1</v>
      </c>
      <c r="F5">
        <v>3</v>
      </c>
      <c r="G5">
        <v>1</v>
      </c>
      <c r="H5">
        <v>1</v>
      </c>
      <c r="I5">
        <v>17</v>
      </c>
      <c r="J5">
        <v>36</v>
      </c>
      <c r="K5">
        <v>0</v>
      </c>
      <c r="L5">
        <v>0</v>
      </c>
      <c r="M5">
        <f t="shared" si="1"/>
        <v>-1</v>
      </c>
      <c r="N5">
        <f t="shared" si="0"/>
        <v>10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6.1204398148148154E-2</v>
      </c>
    </row>
    <row r="6" spans="1:15" x14ac:dyDescent="0.25">
      <c r="A6">
        <v>8</v>
      </c>
      <c r="B6" t="s">
        <v>76</v>
      </c>
      <c r="C6">
        <f>MATCH(A6,lapchart!$B$2:$U$2,0)</f>
        <v>5</v>
      </c>
      <c r="D6">
        <f>INDEX(finalstanding!A:A,MATCH(compoundchange!A6,finalstanding!B:B,0))</f>
        <v>8</v>
      </c>
      <c r="E6">
        <f>COUNTIF(pitstop!A:A, A6)</f>
        <v>1</v>
      </c>
      <c r="F6">
        <v>2</v>
      </c>
      <c r="G6">
        <v>1</v>
      </c>
      <c r="H6">
        <v>1</v>
      </c>
      <c r="I6">
        <v>29</v>
      </c>
      <c r="J6">
        <v>24</v>
      </c>
      <c r="K6">
        <v>0</v>
      </c>
      <c r="L6">
        <v>0</v>
      </c>
      <c r="M6">
        <f t="shared" si="1"/>
        <v>-3</v>
      </c>
      <c r="N6">
        <f t="shared" si="0"/>
        <v>4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6.1623379629629632E-2</v>
      </c>
    </row>
    <row r="7" spans="1:15" x14ac:dyDescent="0.25">
      <c r="A7">
        <v>9</v>
      </c>
      <c r="B7" t="s">
        <v>121</v>
      </c>
      <c r="C7">
        <f>MATCH(A7,lapchart!$B$2:$U$2,0)</f>
        <v>20</v>
      </c>
      <c r="D7">
        <f>INDEX(finalstanding!A:A,MATCH(compoundchange!A7,finalstanding!B:B,0))</f>
        <v>12</v>
      </c>
      <c r="E7">
        <f>COUNTIF(pitstop!A:A, A7)</f>
        <v>1</v>
      </c>
      <c r="F7">
        <v>2</v>
      </c>
      <c r="G7">
        <v>1</v>
      </c>
      <c r="H7">
        <v>1</v>
      </c>
      <c r="I7">
        <v>5</v>
      </c>
      <c r="J7">
        <v>47</v>
      </c>
      <c r="K7">
        <v>0</v>
      </c>
      <c r="L7">
        <v>1</v>
      </c>
      <c r="M7">
        <f t="shared" si="1"/>
        <v>8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6.2503078703703696E-2</v>
      </c>
    </row>
    <row r="8" spans="1:15" x14ac:dyDescent="0.25">
      <c r="A8">
        <v>10</v>
      </c>
      <c r="B8" t="s">
        <v>77</v>
      </c>
      <c r="C8">
        <f>MATCH(A8,lapchart!$B$2:$U$2,0)</f>
        <v>7</v>
      </c>
      <c r="D8">
        <f>INDEX(finalstanding!A:A,MATCH(compoundchange!A8,finalstanding!B:B,0))</f>
        <v>11</v>
      </c>
      <c r="E8">
        <f>COUNTIF(pitstop!A:A, A8)</f>
        <v>1</v>
      </c>
      <c r="F8">
        <v>3</v>
      </c>
      <c r="G8">
        <v>2</v>
      </c>
      <c r="H8">
        <v>2</v>
      </c>
      <c r="I8">
        <v>29</v>
      </c>
      <c r="J8">
        <v>23</v>
      </c>
      <c r="K8">
        <v>0</v>
      </c>
      <c r="L8">
        <v>0</v>
      </c>
      <c r="M8">
        <f t="shared" si="1"/>
        <v>-4</v>
      </c>
      <c r="N8">
        <f t="shared" si="0"/>
        <v>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6.2256423611111111E-2</v>
      </c>
    </row>
    <row r="9" spans="1:15" x14ac:dyDescent="0.25">
      <c r="A9">
        <v>11</v>
      </c>
      <c r="B9" t="s">
        <v>67</v>
      </c>
      <c r="C9">
        <f>MATCH(A9,lapchart!$B$2:$U$2,0)</f>
        <v>9</v>
      </c>
      <c r="D9">
        <f>INDEX(finalstanding!A:A,MATCH(compoundchange!A9,finalstanding!B:B,0))</f>
        <v>7</v>
      </c>
      <c r="E9">
        <f>COUNTIF(pitstop!A:A, A9)</f>
        <v>1</v>
      </c>
      <c r="F9">
        <v>3</v>
      </c>
      <c r="G9">
        <v>2</v>
      </c>
      <c r="H9">
        <v>2</v>
      </c>
      <c r="I9">
        <v>24</v>
      </c>
      <c r="J9">
        <v>29</v>
      </c>
      <c r="K9">
        <v>0</v>
      </c>
      <c r="L9">
        <v>0</v>
      </c>
      <c r="M9">
        <f t="shared" si="1"/>
        <v>2</v>
      </c>
      <c r="N9">
        <f t="shared" si="0"/>
        <v>6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6.1532881944444444E-2</v>
      </c>
    </row>
    <row r="10" spans="1:15" x14ac:dyDescent="0.25">
      <c r="A10">
        <v>14</v>
      </c>
      <c r="B10" t="s">
        <v>113</v>
      </c>
      <c r="C10">
        <f>MATCH(A10,lapchart!$B$2:$U$2,0)</f>
        <v>18</v>
      </c>
      <c r="D10">
        <f>INDEX(finalstanding!A:A,MATCH(compoundchange!A10,finalstanding!B:B,0))</f>
        <v>14</v>
      </c>
      <c r="E10">
        <f>COUNTIF(pitstop!A:A, A10)</f>
        <v>1</v>
      </c>
      <c r="F10">
        <v>2</v>
      </c>
      <c r="G10">
        <v>1</v>
      </c>
      <c r="H10">
        <v>1</v>
      </c>
      <c r="I10">
        <v>26</v>
      </c>
      <c r="J10">
        <v>26</v>
      </c>
      <c r="K10">
        <v>0</v>
      </c>
      <c r="L10">
        <v>0</v>
      </c>
      <c r="M10">
        <f t="shared" si="1"/>
        <v>4</v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6.2513171296296299E-2</v>
      </c>
    </row>
    <row r="11" spans="1:15" x14ac:dyDescent="0.25">
      <c r="A11">
        <v>16</v>
      </c>
      <c r="B11" t="s">
        <v>62</v>
      </c>
      <c r="C11">
        <f>MATCH(A11,lapchart!$B$2:$U$2,0)</f>
        <v>10</v>
      </c>
      <c r="D11" t="str">
        <f>INDEX(finalstanding!A:A,MATCH(compoundchange!A11,finalstanding!B:B,0))</f>
        <v>DNF</v>
      </c>
      <c r="E11">
        <f>COUNTIF(pitstop!A:A, A11)</f>
        <v>2</v>
      </c>
      <c r="L11">
        <v>1</v>
      </c>
      <c r="M11" t="str">
        <f t="shared" si="1"/>
        <v/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4.5339097222222229E-2</v>
      </c>
    </row>
    <row r="12" spans="1:15" x14ac:dyDescent="0.25">
      <c r="A12">
        <v>18</v>
      </c>
      <c r="B12" t="s">
        <v>74</v>
      </c>
      <c r="C12">
        <f>MATCH(A12,lapchart!$B$2:$U$2,0)</f>
        <v>14</v>
      </c>
      <c r="D12">
        <f>INDEX(finalstanding!A:A,MATCH(compoundchange!A12,finalstanding!B:B,0))</f>
        <v>17</v>
      </c>
      <c r="E12">
        <f>COUNTIF(pitstop!A:A, A12)</f>
        <v>2</v>
      </c>
      <c r="F12">
        <v>2</v>
      </c>
      <c r="G12">
        <v>1</v>
      </c>
      <c r="H12">
        <v>3</v>
      </c>
      <c r="I12">
        <v>14</v>
      </c>
      <c r="J12">
        <v>25</v>
      </c>
      <c r="K12">
        <v>13</v>
      </c>
      <c r="L12">
        <v>0</v>
      </c>
      <c r="M12">
        <f t="shared" si="1"/>
        <v>-3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6.2604710648148154E-2</v>
      </c>
    </row>
    <row r="13" spans="1:15" x14ac:dyDescent="0.25">
      <c r="A13">
        <v>20</v>
      </c>
      <c r="B13" t="s">
        <v>63</v>
      </c>
      <c r="C13">
        <f>MATCH(A13,lapchart!$B$2:$U$2,0)</f>
        <v>12</v>
      </c>
      <c r="D13" t="str">
        <f>INDEX(finalstanding!A:A,MATCH(compoundchange!A13,finalstanding!B:B,0))</f>
        <v>DNF</v>
      </c>
      <c r="E13">
        <f>COUNTIF(pitstop!A:A, A13)</f>
        <v>1</v>
      </c>
      <c r="L13">
        <v>0</v>
      </c>
      <c r="M13" t="str">
        <f t="shared" si="1"/>
        <v/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1.1744016203703703E-2</v>
      </c>
    </row>
    <row r="14" spans="1:15" x14ac:dyDescent="0.25">
      <c r="A14">
        <v>27</v>
      </c>
      <c r="B14" t="s">
        <v>75</v>
      </c>
      <c r="C14">
        <f>MATCH(A14,lapchart!$B$2:$U$2,0)</f>
        <v>16</v>
      </c>
      <c r="D14" t="str">
        <f>INDEX(finalstanding!A:A,MATCH(compoundchange!A14,finalstanding!B:B,0))</f>
        <v>DNF</v>
      </c>
      <c r="E14">
        <f>COUNTIF(pitstop!A:A, A14)</f>
        <v>1</v>
      </c>
      <c r="L14">
        <v>0</v>
      </c>
      <c r="M14" t="str">
        <f t="shared" si="1"/>
        <v/>
      </c>
      <c r="N14">
        <f t="shared" si="0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4.4277592592592591E-2</v>
      </c>
    </row>
    <row r="15" spans="1:15" x14ac:dyDescent="0.25">
      <c r="A15">
        <v>28</v>
      </c>
      <c r="B15" t="s">
        <v>119</v>
      </c>
      <c r="C15">
        <f>MATCH(A15,lapchart!$B$2:$U$2,0)</f>
        <v>6</v>
      </c>
      <c r="D15">
        <f>INDEX(finalstanding!A:A,MATCH(compoundchange!A15,finalstanding!B:B,0))</f>
        <v>13</v>
      </c>
      <c r="E15">
        <f>COUNTIF(pitstop!A:A, A15)</f>
        <v>1</v>
      </c>
      <c r="F15">
        <v>3</v>
      </c>
      <c r="G15">
        <v>2</v>
      </c>
      <c r="H15">
        <v>2</v>
      </c>
      <c r="I15">
        <v>28</v>
      </c>
      <c r="J15">
        <v>24</v>
      </c>
      <c r="K15">
        <v>0</v>
      </c>
      <c r="L15">
        <v>0</v>
      </c>
      <c r="M15">
        <f t="shared" si="1"/>
        <v>-7</v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6.2509305555555561E-2</v>
      </c>
    </row>
    <row r="16" spans="1:15" x14ac:dyDescent="0.25">
      <c r="A16">
        <v>31</v>
      </c>
      <c r="B16" t="s">
        <v>118</v>
      </c>
      <c r="C16">
        <f>MATCH(A16,lapchart!$B$2:$U$2,0)</f>
        <v>11</v>
      </c>
      <c r="D16">
        <f>INDEX(finalstanding!A:A,MATCH(compoundchange!A16,finalstanding!B:B,0))</f>
        <v>9</v>
      </c>
      <c r="E16">
        <f>COUNTIF(pitstop!A:A, A16)</f>
        <v>1</v>
      </c>
      <c r="F16">
        <v>3</v>
      </c>
      <c r="G16">
        <v>1</v>
      </c>
      <c r="H16">
        <v>1</v>
      </c>
      <c r="I16">
        <v>26</v>
      </c>
      <c r="J16">
        <v>27</v>
      </c>
      <c r="K16">
        <v>0</v>
      </c>
      <c r="L16">
        <v>0</v>
      </c>
      <c r="M16">
        <f t="shared" si="1"/>
        <v>2</v>
      </c>
      <c r="N16">
        <f t="shared" si="0"/>
        <v>2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6.1633298611111109E-2</v>
      </c>
    </row>
    <row r="17" spans="1:15" x14ac:dyDescent="0.25">
      <c r="A17">
        <v>33</v>
      </c>
      <c r="B17" t="s">
        <v>78</v>
      </c>
      <c r="C17">
        <f>MATCH(A17,lapchart!$B$2:$U$2,0)</f>
        <v>3</v>
      </c>
      <c r="D17">
        <f>INDEX(finalstanding!A:A,MATCH(compoundchange!A17,finalstanding!B:B,0))</f>
        <v>3</v>
      </c>
      <c r="E17">
        <f>COUNTIF(pitstop!A:A, A17)</f>
        <v>1</v>
      </c>
      <c r="F17">
        <v>3</v>
      </c>
      <c r="G17">
        <v>2</v>
      </c>
      <c r="H17">
        <v>2</v>
      </c>
      <c r="I17">
        <v>21</v>
      </c>
      <c r="J17">
        <v>32</v>
      </c>
      <c r="K17">
        <v>0</v>
      </c>
      <c r="L17">
        <v>0</v>
      </c>
      <c r="M17">
        <f t="shared" si="1"/>
        <v>0</v>
      </c>
      <c r="N17">
        <f t="shared" si="0"/>
        <v>15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6.0779594907407412E-2</v>
      </c>
    </row>
    <row r="18" spans="1:15" x14ac:dyDescent="0.25">
      <c r="A18">
        <v>35</v>
      </c>
      <c r="B18" t="s">
        <v>114</v>
      </c>
      <c r="C18">
        <f>MATCH(A18,lapchart!$B$2:$U$2,0)</f>
        <v>17</v>
      </c>
      <c r="D18">
        <f>INDEX(finalstanding!A:A,MATCH(compoundchange!A18,finalstanding!B:B,0))</f>
        <v>16</v>
      </c>
      <c r="E18">
        <f>COUNTIF(pitstop!A:A, A18)</f>
        <v>2</v>
      </c>
      <c r="F18">
        <v>2</v>
      </c>
      <c r="G18">
        <v>1</v>
      </c>
      <c r="H18">
        <v>3</v>
      </c>
      <c r="I18">
        <v>4</v>
      </c>
      <c r="J18">
        <v>34</v>
      </c>
      <c r="K18">
        <v>14</v>
      </c>
      <c r="L18">
        <v>1</v>
      </c>
      <c r="M18">
        <f t="shared" si="1"/>
        <v>1</v>
      </c>
      <c r="N18">
        <f t="shared" si="0"/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6.2550416666666664E-2</v>
      </c>
    </row>
    <row r="19" spans="1:15" x14ac:dyDescent="0.25">
      <c r="A19">
        <v>44</v>
      </c>
      <c r="B19" t="s">
        <v>61</v>
      </c>
      <c r="C19">
        <f>MATCH(A19,lapchart!$B$2:$U$2,0)</f>
        <v>1</v>
      </c>
      <c r="D19">
        <f>INDEX(finalstanding!A:A,MATCH(compoundchange!A19,finalstanding!B:B,0))</f>
        <v>1</v>
      </c>
      <c r="E19">
        <f>COUNTIF(pitstop!A:A, A19)</f>
        <v>1</v>
      </c>
      <c r="F19">
        <v>2</v>
      </c>
      <c r="G19">
        <v>1</v>
      </c>
      <c r="H19">
        <v>1</v>
      </c>
      <c r="I19">
        <v>24</v>
      </c>
      <c r="J19">
        <v>29</v>
      </c>
      <c r="K19">
        <v>0</v>
      </c>
      <c r="L19">
        <v>0</v>
      </c>
      <c r="M19">
        <f t="shared" si="1"/>
        <v>0</v>
      </c>
      <c r="N19">
        <f t="shared" si="0"/>
        <v>25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6.0614143518518515E-2</v>
      </c>
    </row>
    <row r="20" spans="1:15" x14ac:dyDescent="0.25">
      <c r="A20">
        <v>55</v>
      </c>
      <c r="B20" t="s">
        <v>72</v>
      </c>
      <c r="C20">
        <f>MATCH(A20,lapchart!$B$2:$U$2,0)</f>
        <v>13</v>
      </c>
      <c r="D20">
        <f>INDEX(finalstanding!A:A,MATCH(compoundchange!A20,finalstanding!B:B,0))</f>
        <v>10</v>
      </c>
      <c r="E20">
        <f>COUNTIF(pitstop!A:A, A20)</f>
        <v>1</v>
      </c>
      <c r="F20">
        <v>2</v>
      </c>
      <c r="G20">
        <v>1</v>
      </c>
      <c r="H20">
        <v>1</v>
      </c>
      <c r="I20">
        <v>32</v>
      </c>
      <c r="J20">
        <v>20</v>
      </c>
      <c r="K20">
        <v>0</v>
      </c>
      <c r="L20">
        <v>0</v>
      </c>
      <c r="M20">
        <f t="shared" si="1"/>
        <v>3</v>
      </c>
      <c r="N20">
        <f t="shared" si="0"/>
        <v>1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6.2107685185185182E-2</v>
      </c>
    </row>
    <row r="21" spans="1:15" x14ac:dyDescent="0.25">
      <c r="A21">
        <v>77</v>
      </c>
      <c r="B21" t="s">
        <v>65</v>
      </c>
      <c r="C21">
        <f>MATCH(A21,lapchart!$B$2:$U$2,0)</f>
        <v>2</v>
      </c>
      <c r="D21">
        <f>INDEX(finalstanding!A:A,MATCH(compoundchange!A21,finalstanding!B:B,0))</f>
        <v>2</v>
      </c>
      <c r="E21">
        <f>COUNTIF(pitstop!A:A, A21)</f>
        <v>1</v>
      </c>
      <c r="F21">
        <v>2</v>
      </c>
      <c r="G21">
        <v>1</v>
      </c>
      <c r="H21">
        <v>1</v>
      </c>
      <c r="I21">
        <v>23</v>
      </c>
      <c r="J21">
        <v>30</v>
      </c>
      <c r="K21">
        <v>0</v>
      </c>
      <c r="L21">
        <v>0</v>
      </c>
      <c r="M21">
        <f t="shared" si="1"/>
        <v>0</v>
      </c>
      <c r="N21">
        <f t="shared" si="0"/>
        <v>18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6.0763668981481479E-2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5EE6-BBD9-4FE6-A55A-4814814BDD0C}">
  <dimension ref="A1:U35"/>
  <sheetViews>
    <sheetView tabSelected="1" topLeftCell="A10" workbookViewId="0">
      <selection activeCell="Q16" sqref="Q16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  <col min="16" max="16" width="6.42578125" bestFit="1" customWidth="1"/>
    <col min="17" max="17" width="11.140625" bestFit="1" customWidth="1"/>
    <col min="18" max="18" width="16.42578125" bestFit="1" customWidth="1"/>
    <col min="19" max="19" width="17.5703125" bestFit="1" customWidth="1"/>
    <col min="20" max="20" width="18" bestFit="1" customWidth="1"/>
    <col min="21" max="21" width="14.7109375" bestFit="1" customWidth="1"/>
  </cols>
  <sheetData>
    <row r="1" spans="1:21" x14ac:dyDescent="0.25">
      <c r="A1" t="s">
        <v>56</v>
      </c>
      <c r="B1" t="s">
        <v>127</v>
      </c>
      <c r="C1" t="s">
        <v>99</v>
      </c>
      <c r="D1" t="s">
        <v>100</v>
      </c>
      <c r="E1" s="7" t="s">
        <v>101</v>
      </c>
      <c r="F1" s="7" t="s">
        <v>102</v>
      </c>
      <c r="G1" s="7" t="s">
        <v>103</v>
      </c>
      <c r="H1" s="7" t="s">
        <v>104</v>
      </c>
      <c r="I1" s="7" t="s">
        <v>105</v>
      </c>
      <c r="J1" s="7" t="s">
        <v>106</v>
      </c>
      <c r="K1" s="7" t="s">
        <v>107</v>
      </c>
      <c r="L1" s="7" t="s">
        <v>128</v>
      </c>
      <c r="M1" s="8" t="s">
        <v>108</v>
      </c>
      <c r="N1" s="8" t="s">
        <v>109</v>
      </c>
      <c r="O1" s="8" t="s">
        <v>150</v>
      </c>
      <c r="P1" s="7" t="s">
        <v>151</v>
      </c>
      <c r="Q1" s="7" t="s">
        <v>152</v>
      </c>
      <c r="R1" s="7" t="s">
        <v>153</v>
      </c>
      <c r="S1" s="7" t="s">
        <v>154</v>
      </c>
      <c r="T1" s="7" t="s">
        <v>155</v>
      </c>
      <c r="U1" s="10" t="s">
        <v>156</v>
      </c>
    </row>
    <row r="2" spans="1:21" x14ac:dyDescent="0.25">
      <c r="A2">
        <v>2</v>
      </c>
      <c r="B2" t="s">
        <v>120</v>
      </c>
      <c r="C2">
        <f>MATCH(A2,lapchart!$B$2:$U$2,0)</f>
        <v>19</v>
      </c>
      <c r="D2">
        <f>INDEX(finalstanding!A:A,MATCH(sc!A2,finalstanding!B:B,0))</f>
        <v>15</v>
      </c>
      <c r="E2">
        <f>COUNTIF(pitstop!A:A, A2)</f>
        <v>1</v>
      </c>
      <c r="F2">
        <v>2</v>
      </c>
      <c r="G2">
        <v>1</v>
      </c>
      <c r="H2">
        <v>1</v>
      </c>
      <c r="I2">
        <v>23</v>
      </c>
      <c r="J2">
        <v>29</v>
      </c>
      <c r="K2">
        <v>0</v>
      </c>
      <c r="L2">
        <v>0</v>
      </c>
      <c r="M2">
        <f>IFERROR((D2-C2)*-1,"")</f>
        <v>4</v>
      </c>
      <c r="N2">
        <f t="shared" ref="N2:N18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6.2522754629629626E-2</v>
      </c>
      <c r="P2">
        <v>4</v>
      </c>
      <c r="Q2">
        <v>0</v>
      </c>
      <c r="R2">
        <f t="shared" ref="R2:R13" si="1">IF(I2=P2,P2,IF(I2+J2=P2,J2,IF(I2&gt;P2,I2-P2,IF(I2+J2&gt;P2,P2-I2,IF(I2+J2+K2&gt;P2,P2-I2-J2,"")))))</f>
        <v>19</v>
      </c>
      <c r="S2">
        <f>COUNTA(lapchart!B:B)-2-P2</f>
        <v>50</v>
      </c>
      <c r="T2">
        <f t="shared" ref="T2:T13" si="2">IF(I2&gt;=P2,F2,IF(I2+J2&gt;=P2,G2,IF(I2+J2+K2&gt;=P2,H2)))</f>
        <v>2</v>
      </c>
      <c r="U2">
        <f ca="1">IFERROR(INDEX(lapchart!$B$1:$U$1, MATCH(A2,INDIRECT("lapchart!B"&amp;P2+2&amp;":U" &amp; P2+2),0)),"")</f>
        <v>19</v>
      </c>
    </row>
    <row r="3" spans="1:21" x14ac:dyDescent="0.25">
      <c r="A3">
        <v>3</v>
      </c>
      <c r="B3" t="s">
        <v>71</v>
      </c>
      <c r="C3">
        <f>MATCH(A3,lapchart!$B$2:$U$2,0)</f>
        <v>15</v>
      </c>
      <c r="D3">
        <f>INDEX(finalstanding!A:A,MATCH(sc!A3,finalstanding!B:B,0))</f>
        <v>4</v>
      </c>
      <c r="E3">
        <f>COUNTIF(pitstop!A:A, A3)</f>
        <v>1</v>
      </c>
      <c r="F3">
        <v>2</v>
      </c>
      <c r="G3">
        <v>1</v>
      </c>
      <c r="H3">
        <v>1</v>
      </c>
      <c r="I3">
        <v>23</v>
      </c>
      <c r="J3">
        <v>30</v>
      </c>
      <c r="K3">
        <v>0</v>
      </c>
      <c r="L3">
        <v>0</v>
      </c>
      <c r="M3">
        <f t="shared" ref="M3:M18" si="3">IFERROR((D3-C3)*-1,"")</f>
        <v>11</v>
      </c>
      <c r="N3">
        <f t="shared" si="0"/>
        <v>12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6.0839780092592589E-2</v>
      </c>
      <c r="P3">
        <v>4</v>
      </c>
      <c r="Q3">
        <v>0</v>
      </c>
      <c r="R3">
        <f t="shared" si="1"/>
        <v>19</v>
      </c>
      <c r="S3">
        <f>COUNTA(lapchart!B:B)-2-P3</f>
        <v>50</v>
      </c>
      <c r="T3">
        <f t="shared" si="2"/>
        <v>2</v>
      </c>
      <c r="U3">
        <f ca="1">IFERROR(INDEX(lapchart!$B$1:$U$1, MATCH(A3,INDIRECT("lapchart!B"&amp;P3+2&amp;":U" &amp; P3+2),0)),"")</f>
        <v>10</v>
      </c>
    </row>
    <row r="4" spans="1:21" x14ac:dyDescent="0.25">
      <c r="A4">
        <v>5</v>
      </c>
      <c r="B4" t="s">
        <v>66</v>
      </c>
      <c r="C4">
        <f>MATCH(A4,lapchart!$B$2:$U$2,0)</f>
        <v>8</v>
      </c>
      <c r="D4">
        <f>INDEX(finalstanding!A:A,MATCH(sc!A4,finalstanding!B:B,0))</f>
        <v>6</v>
      </c>
      <c r="E4">
        <f>COUNTIF(pitstop!A:A, A4)</f>
        <v>1</v>
      </c>
      <c r="F4">
        <v>3</v>
      </c>
      <c r="G4">
        <v>2</v>
      </c>
      <c r="H4">
        <v>2</v>
      </c>
      <c r="I4">
        <v>26</v>
      </c>
      <c r="J4">
        <v>27</v>
      </c>
      <c r="K4">
        <v>0</v>
      </c>
      <c r="L4">
        <v>0</v>
      </c>
      <c r="M4">
        <f t="shared" si="3"/>
        <v>2</v>
      </c>
      <c r="N4">
        <f t="shared" si="0"/>
        <v>8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6.1422858796296297E-2</v>
      </c>
      <c r="P4">
        <v>4</v>
      </c>
      <c r="Q4">
        <v>0</v>
      </c>
      <c r="R4">
        <f t="shared" si="1"/>
        <v>22</v>
      </c>
      <c r="S4">
        <f>COUNTA(lapchart!B:B)-2-P4</f>
        <v>50</v>
      </c>
      <c r="T4">
        <f t="shared" si="2"/>
        <v>3</v>
      </c>
      <c r="U4">
        <f ca="1">IFERROR(INDEX(lapchart!$B$1:$U$1, MATCH(A4,INDIRECT("lapchart!B"&amp;P4+2&amp;":U" &amp; P4+2),0)),"")</f>
        <v>4</v>
      </c>
    </row>
    <row r="5" spans="1:21" x14ac:dyDescent="0.25">
      <c r="A5">
        <v>7</v>
      </c>
      <c r="B5" t="s">
        <v>69</v>
      </c>
      <c r="C5">
        <f>MATCH(A5,lapchart!$B$2:$U$2,0)</f>
        <v>4</v>
      </c>
      <c r="D5">
        <f>INDEX(finalstanding!A:A,MATCH(sc!A5,finalstanding!B:B,0))</f>
        <v>5</v>
      </c>
      <c r="E5">
        <f>COUNTIF(pitstop!A:A, A5)</f>
        <v>1</v>
      </c>
      <c r="F5">
        <v>3</v>
      </c>
      <c r="G5">
        <v>1</v>
      </c>
      <c r="H5">
        <v>1</v>
      </c>
      <c r="I5">
        <v>17</v>
      </c>
      <c r="J5">
        <v>36</v>
      </c>
      <c r="K5">
        <v>0</v>
      </c>
      <c r="L5">
        <v>0</v>
      </c>
      <c r="M5">
        <f t="shared" si="3"/>
        <v>-1</v>
      </c>
      <c r="N5">
        <f t="shared" si="0"/>
        <v>10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6.1204398148148154E-2</v>
      </c>
      <c r="P5">
        <v>4</v>
      </c>
      <c r="Q5">
        <v>0</v>
      </c>
      <c r="R5">
        <f t="shared" si="1"/>
        <v>13</v>
      </c>
      <c r="S5">
        <f>COUNTA(lapchart!B:B)-2-P5</f>
        <v>50</v>
      </c>
      <c r="T5">
        <f t="shared" si="2"/>
        <v>3</v>
      </c>
      <c r="U5">
        <f ca="1">IFERROR(INDEX(lapchart!$B$1:$U$1, MATCH(A5,INDIRECT("lapchart!B"&amp;P5+2&amp;":U" &amp; P5+2),0)),"")</f>
        <v>5</v>
      </c>
    </row>
    <row r="6" spans="1:21" x14ac:dyDescent="0.25">
      <c r="A6">
        <v>8</v>
      </c>
      <c r="B6" t="s">
        <v>76</v>
      </c>
      <c r="C6">
        <f>MATCH(A6,lapchart!$B$2:$U$2,0)</f>
        <v>5</v>
      </c>
      <c r="D6">
        <f>INDEX(finalstanding!A:A,MATCH(sc!A6,finalstanding!B:B,0))</f>
        <v>8</v>
      </c>
      <c r="E6">
        <f>COUNTIF(pitstop!A:A, A6)</f>
        <v>1</v>
      </c>
      <c r="F6">
        <v>2</v>
      </c>
      <c r="G6">
        <v>1</v>
      </c>
      <c r="H6">
        <v>1</v>
      </c>
      <c r="I6">
        <v>29</v>
      </c>
      <c r="J6">
        <v>24</v>
      </c>
      <c r="K6">
        <v>0</v>
      </c>
      <c r="L6">
        <v>0</v>
      </c>
      <c r="M6">
        <f t="shared" si="3"/>
        <v>-3</v>
      </c>
      <c r="N6">
        <f t="shared" si="0"/>
        <v>4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6.1623379629629632E-2</v>
      </c>
      <c r="P6">
        <v>4</v>
      </c>
      <c r="Q6">
        <v>0</v>
      </c>
      <c r="R6">
        <f t="shared" si="1"/>
        <v>25</v>
      </c>
      <c r="S6">
        <f>COUNTA(lapchart!B:B)-2-P6</f>
        <v>50</v>
      </c>
      <c r="T6">
        <f t="shared" si="2"/>
        <v>2</v>
      </c>
      <c r="U6">
        <f ca="1">IFERROR(INDEX(lapchart!$B$1:$U$1, MATCH(A6,INDIRECT("lapchart!B"&amp;P6+2&amp;":U" &amp; P6+2),0)),"")</f>
        <v>6</v>
      </c>
    </row>
    <row r="7" spans="1:21" x14ac:dyDescent="0.25">
      <c r="A7">
        <v>9</v>
      </c>
      <c r="B7" t="s">
        <v>121</v>
      </c>
      <c r="C7">
        <f>MATCH(A7,lapchart!$B$2:$U$2,0)</f>
        <v>20</v>
      </c>
      <c r="D7">
        <f>INDEX(finalstanding!A:A,MATCH(sc!A7,finalstanding!B:B,0))</f>
        <v>12</v>
      </c>
      <c r="E7">
        <f>COUNTIF(pitstop!A:A, A7)</f>
        <v>1</v>
      </c>
      <c r="F7">
        <v>2</v>
      </c>
      <c r="G7">
        <v>1</v>
      </c>
      <c r="H7">
        <v>1</v>
      </c>
      <c r="I7">
        <v>5</v>
      </c>
      <c r="J7">
        <v>47</v>
      </c>
      <c r="K7">
        <v>0</v>
      </c>
      <c r="L7">
        <v>1</v>
      </c>
      <c r="M7">
        <f t="shared" si="3"/>
        <v>8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6.2503078703703696E-2</v>
      </c>
      <c r="P7">
        <v>4</v>
      </c>
      <c r="Q7">
        <v>0</v>
      </c>
      <c r="R7">
        <f t="shared" si="1"/>
        <v>1</v>
      </c>
      <c r="S7">
        <f>COUNTA(lapchart!B:B)-2-P7</f>
        <v>50</v>
      </c>
      <c r="T7">
        <f t="shared" si="2"/>
        <v>2</v>
      </c>
      <c r="U7">
        <f ca="1">IFERROR(INDEX(lapchart!$B$1:$U$1, MATCH(A7,INDIRECT("lapchart!B"&amp;P7+2&amp;":U" &amp; P7+2),0)),"")</f>
        <v>18</v>
      </c>
    </row>
    <row r="8" spans="1:21" x14ac:dyDescent="0.25">
      <c r="A8">
        <v>10</v>
      </c>
      <c r="B8" t="s">
        <v>77</v>
      </c>
      <c r="C8">
        <f>MATCH(A8,lapchart!$B$2:$U$2,0)</f>
        <v>7</v>
      </c>
      <c r="D8">
        <f>INDEX(finalstanding!A:A,MATCH(sc!A8,finalstanding!B:B,0))</f>
        <v>11</v>
      </c>
      <c r="E8">
        <f>COUNTIF(pitstop!A:A, A8)</f>
        <v>1</v>
      </c>
      <c r="F8">
        <v>3</v>
      </c>
      <c r="G8">
        <v>2</v>
      </c>
      <c r="H8">
        <v>2</v>
      </c>
      <c r="I8">
        <v>29</v>
      </c>
      <c r="J8">
        <v>23</v>
      </c>
      <c r="K8">
        <v>0</v>
      </c>
      <c r="L8">
        <v>0</v>
      </c>
      <c r="M8">
        <f t="shared" si="3"/>
        <v>-4</v>
      </c>
      <c r="N8">
        <f t="shared" si="0"/>
        <v>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6.2256423611111111E-2</v>
      </c>
      <c r="P8">
        <v>4</v>
      </c>
      <c r="Q8">
        <v>0</v>
      </c>
      <c r="R8">
        <f t="shared" si="1"/>
        <v>25</v>
      </c>
      <c r="S8">
        <f>COUNTA(lapchart!B:B)-2-P8</f>
        <v>50</v>
      </c>
      <c r="T8">
        <f t="shared" si="2"/>
        <v>3</v>
      </c>
      <c r="U8">
        <f ca="1">IFERROR(INDEX(lapchart!$B$1:$U$1, MATCH(A8,INDIRECT("lapchart!B"&amp;P8+2&amp;":U" &amp; P8+2),0)),"")</f>
        <v>7</v>
      </c>
    </row>
    <row r="9" spans="1:21" x14ac:dyDescent="0.25">
      <c r="A9">
        <v>11</v>
      </c>
      <c r="B9" t="s">
        <v>67</v>
      </c>
      <c r="C9">
        <f>MATCH(A9,lapchart!$B$2:$U$2,0)</f>
        <v>9</v>
      </c>
      <c r="D9">
        <f>INDEX(finalstanding!A:A,MATCH(sc!A9,finalstanding!B:B,0))</f>
        <v>7</v>
      </c>
      <c r="E9">
        <f>COUNTIF(pitstop!A:A, A9)</f>
        <v>1</v>
      </c>
      <c r="F9">
        <v>3</v>
      </c>
      <c r="G9">
        <v>2</v>
      </c>
      <c r="H9">
        <v>2</v>
      </c>
      <c r="I9">
        <v>24</v>
      </c>
      <c r="J9">
        <v>29</v>
      </c>
      <c r="K9">
        <v>0</v>
      </c>
      <c r="L9">
        <v>0</v>
      </c>
      <c r="M9">
        <f t="shared" si="3"/>
        <v>2</v>
      </c>
      <c r="N9">
        <f t="shared" si="0"/>
        <v>6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6.1532881944444444E-2</v>
      </c>
      <c r="P9">
        <v>4</v>
      </c>
      <c r="Q9">
        <v>0</v>
      </c>
      <c r="R9">
        <f t="shared" si="1"/>
        <v>20</v>
      </c>
      <c r="S9">
        <f>COUNTA(lapchart!B:B)-2-P9</f>
        <v>50</v>
      </c>
      <c r="T9">
        <f t="shared" si="2"/>
        <v>3</v>
      </c>
      <c r="U9">
        <f ca="1">IFERROR(INDEX(lapchart!$B$1:$U$1, MATCH(A9,INDIRECT("lapchart!B"&amp;P9+2&amp;":U" &amp; P9+2),0)),"")</f>
        <v>8</v>
      </c>
    </row>
    <row r="10" spans="1:21" x14ac:dyDescent="0.25">
      <c r="A10">
        <v>14</v>
      </c>
      <c r="B10" t="s">
        <v>113</v>
      </c>
      <c r="C10">
        <f>MATCH(A10,lapchart!$B$2:$U$2,0)</f>
        <v>18</v>
      </c>
      <c r="D10">
        <f>INDEX(finalstanding!A:A,MATCH(sc!A10,finalstanding!B:B,0))</f>
        <v>14</v>
      </c>
      <c r="E10">
        <f>COUNTIF(pitstop!A:A, A10)</f>
        <v>1</v>
      </c>
      <c r="F10">
        <v>2</v>
      </c>
      <c r="G10">
        <v>1</v>
      </c>
      <c r="H10">
        <v>1</v>
      </c>
      <c r="I10">
        <v>26</v>
      </c>
      <c r="J10">
        <v>26</v>
      </c>
      <c r="K10">
        <v>0</v>
      </c>
      <c r="L10">
        <v>0</v>
      </c>
      <c r="M10">
        <f t="shared" si="3"/>
        <v>4</v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6.2513171296296299E-2</v>
      </c>
      <c r="P10">
        <v>4</v>
      </c>
      <c r="Q10">
        <v>0</v>
      </c>
      <c r="R10">
        <f t="shared" si="1"/>
        <v>22</v>
      </c>
      <c r="S10">
        <f>COUNTA(lapchart!B:B)-2-P10</f>
        <v>50</v>
      </c>
      <c r="T10">
        <f t="shared" si="2"/>
        <v>2</v>
      </c>
      <c r="U10">
        <f ca="1">IFERROR(INDEX(lapchart!$B$1:$U$1, MATCH(A10,INDIRECT("lapchart!B"&amp;P10+2&amp;":U" &amp; P10+2),0)),"")</f>
        <v>14</v>
      </c>
    </row>
    <row r="11" spans="1:21" x14ac:dyDescent="0.25">
      <c r="A11">
        <v>18</v>
      </c>
      <c r="B11" t="s">
        <v>74</v>
      </c>
      <c r="C11">
        <f>MATCH(A11,lapchart!$B$2:$U$2,0)</f>
        <v>14</v>
      </c>
      <c r="D11">
        <f>INDEX(finalstanding!A:A,MATCH(sc!A11,finalstanding!B:B,0))</f>
        <v>17</v>
      </c>
      <c r="E11">
        <f>COUNTIF(pitstop!A:A, A11)</f>
        <v>2</v>
      </c>
      <c r="F11">
        <v>2</v>
      </c>
      <c r="G11">
        <v>1</v>
      </c>
      <c r="H11">
        <v>3</v>
      </c>
      <c r="I11">
        <v>14</v>
      </c>
      <c r="J11">
        <v>25</v>
      </c>
      <c r="K11">
        <v>13</v>
      </c>
      <c r="L11">
        <v>0</v>
      </c>
      <c r="M11">
        <f t="shared" si="3"/>
        <v>-3</v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6.2604710648148154E-2</v>
      </c>
      <c r="P11">
        <v>4</v>
      </c>
      <c r="Q11">
        <v>0</v>
      </c>
      <c r="R11">
        <f t="shared" si="1"/>
        <v>10</v>
      </c>
      <c r="S11">
        <f>COUNTA(lapchart!B:B)-2-P11</f>
        <v>50</v>
      </c>
      <c r="T11">
        <f t="shared" si="2"/>
        <v>2</v>
      </c>
      <c r="U11">
        <f ca="1">IFERROR(INDEX(lapchart!$B$1:$U$1, MATCH(A11,INDIRECT("lapchart!B"&amp;P11+2&amp;":U" &amp; P11+2),0)),"")</f>
        <v>16</v>
      </c>
    </row>
    <row r="12" spans="1:21" x14ac:dyDescent="0.25">
      <c r="A12">
        <v>28</v>
      </c>
      <c r="B12" t="s">
        <v>119</v>
      </c>
      <c r="C12">
        <f>MATCH(A12,lapchart!$B$2:$U$2,0)</f>
        <v>6</v>
      </c>
      <c r="D12">
        <f>INDEX(finalstanding!A:A,MATCH(sc!A12,finalstanding!B:B,0))</f>
        <v>13</v>
      </c>
      <c r="E12">
        <f>COUNTIF(pitstop!A:A, A12)</f>
        <v>1</v>
      </c>
      <c r="F12">
        <v>3</v>
      </c>
      <c r="G12">
        <v>2</v>
      </c>
      <c r="H12">
        <v>2</v>
      </c>
      <c r="I12">
        <v>28</v>
      </c>
      <c r="J12">
        <v>24</v>
      </c>
      <c r="K12">
        <v>0</v>
      </c>
      <c r="L12">
        <v>0</v>
      </c>
      <c r="M12">
        <f t="shared" si="3"/>
        <v>-7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6.2509305555555561E-2</v>
      </c>
      <c r="P12">
        <v>4</v>
      </c>
      <c r="Q12">
        <v>0</v>
      </c>
      <c r="R12">
        <f t="shared" si="1"/>
        <v>24</v>
      </c>
      <c r="S12">
        <f>COUNTA(lapchart!B:B)-2-P12</f>
        <v>50</v>
      </c>
      <c r="T12">
        <f t="shared" si="2"/>
        <v>3</v>
      </c>
      <c r="U12">
        <f ca="1">IFERROR(INDEX(lapchart!$B$1:$U$1, MATCH(A12,INDIRECT("lapchart!B"&amp;P12+2&amp;":U" &amp; P12+2),0)),"")</f>
        <v>12</v>
      </c>
    </row>
    <row r="13" spans="1:21" x14ac:dyDescent="0.25">
      <c r="A13">
        <v>31</v>
      </c>
      <c r="B13" t="s">
        <v>118</v>
      </c>
      <c r="C13">
        <f>MATCH(A13,lapchart!$B$2:$U$2,0)</f>
        <v>11</v>
      </c>
      <c r="D13">
        <f>INDEX(finalstanding!A:A,MATCH(sc!A13,finalstanding!B:B,0))</f>
        <v>9</v>
      </c>
      <c r="E13">
        <f>COUNTIF(pitstop!A:A, A13)</f>
        <v>1</v>
      </c>
      <c r="F13">
        <v>3</v>
      </c>
      <c r="G13">
        <v>1</v>
      </c>
      <c r="H13">
        <v>1</v>
      </c>
      <c r="I13">
        <v>26</v>
      </c>
      <c r="J13">
        <v>27</v>
      </c>
      <c r="K13">
        <v>0</v>
      </c>
      <c r="L13">
        <v>0</v>
      </c>
      <c r="M13">
        <f t="shared" si="3"/>
        <v>2</v>
      </c>
      <c r="N13">
        <f t="shared" si="0"/>
        <v>2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6.1633298611111109E-2</v>
      </c>
      <c r="P13">
        <v>4</v>
      </c>
      <c r="Q13">
        <v>0</v>
      </c>
      <c r="R13">
        <f t="shared" si="1"/>
        <v>22</v>
      </c>
      <c r="S13">
        <f>COUNTA(lapchart!B:B)-2-P13</f>
        <v>50</v>
      </c>
      <c r="T13">
        <f t="shared" si="2"/>
        <v>3</v>
      </c>
      <c r="U13">
        <f ca="1">IFERROR(INDEX(lapchart!$B$1:$U$1, MATCH(A13,INDIRECT("lapchart!B"&amp;P13+2&amp;":U" &amp; P13+2),0)),"")</f>
        <v>9</v>
      </c>
    </row>
    <row r="14" spans="1:21" x14ac:dyDescent="0.25">
      <c r="A14">
        <v>33</v>
      </c>
      <c r="B14" t="s">
        <v>78</v>
      </c>
      <c r="C14">
        <f>MATCH(A14,lapchart!$B$2:$U$2,0)</f>
        <v>3</v>
      </c>
      <c r="D14">
        <f>INDEX(finalstanding!A:A,MATCH(sc!A14,finalstanding!B:B,0))</f>
        <v>3</v>
      </c>
      <c r="E14">
        <f>COUNTIF(pitstop!A:A, A14)</f>
        <v>1</v>
      </c>
      <c r="F14">
        <v>3</v>
      </c>
      <c r="G14">
        <v>2</v>
      </c>
      <c r="H14">
        <v>2</v>
      </c>
      <c r="I14">
        <v>21</v>
      </c>
      <c r="J14">
        <v>32</v>
      </c>
      <c r="K14">
        <v>0</v>
      </c>
      <c r="L14">
        <v>0</v>
      </c>
      <c r="M14">
        <f t="shared" si="3"/>
        <v>0</v>
      </c>
      <c r="N14">
        <f t="shared" si="0"/>
        <v>15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6.0779594907407412E-2</v>
      </c>
      <c r="P14">
        <v>4</v>
      </c>
      <c r="Q14">
        <v>0</v>
      </c>
      <c r="R14">
        <f t="shared" ref="R14:R30" si="4">IF(I14=P14,P14,IF(I14+J14=P14,J14,IF(I14&gt;P14,I14-P14,IF(I14+J14&gt;P14,P14-I14,IF(I14+J14+K14&gt;P14,P14-I14-J14,"")))))</f>
        <v>17</v>
      </c>
      <c r="S14">
        <f>COUNTA(lapchart!B:B)-2-P14</f>
        <v>50</v>
      </c>
      <c r="T14">
        <f t="shared" ref="T14:T30" si="5">IF(I14&gt;=P14,F14,IF(I14+J14&gt;=P14,G14,IF(I14+J14+K14&gt;=P14,H14)))</f>
        <v>3</v>
      </c>
      <c r="U14">
        <f ca="1">IFERROR(INDEX(lapchart!$B$1:$U$1, MATCH(A14,INDIRECT("lapchart!B"&amp;P14+2&amp;":U" &amp; P14+2),0)),"")</f>
        <v>3</v>
      </c>
    </row>
    <row r="15" spans="1:21" x14ac:dyDescent="0.25">
      <c r="A15">
        <v>35</v>
      </c>
      <c r="B15" t="s">
        <v>114</v>
      </c>
      <c r="C15">
        <f>MATCH(A15,lapchart!$B$2:$U$2,0)</f>
        <v>17</v>
      </c>
      <c r="D15">
        <f>INDEX(finalstanding!A:A,MATCH(sc!A15,finalstanding!B:B,0))</f>
        <v>16</v>
      </c>
      <c r="E15">
        <f>COUNTIF(pitstop!A:A, A15)</f>
        <v>2</v>
      </c>
      <c r="F15">
        <v>2</v>
      </c>
      <c r="G15">
        <v>1</v>
      </c>
      <c r="H15">
        <v>3</v>
      </c>
      <c r="I15">
        <v>4</v>
      </c>
      <c r="J15">
        <v>34</v>
      </c>
      <c r="K15">
        <v>14</v>
      </c>
      <c r="L15">
        <v>1</v>
      </c>
      <c r="M15">
        <f t="shared" si="3"/>
        <v>1</v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6.2550416666666664E-2</v>
      </c>
      <c r="P15">
        <v>4</v>
      </c>
      <c r="Q15">
        <v>1</v>
      </c>
      <c r="R15">
        <f t="shared" si="4"/>
        <v>4</v>
      </c>
      <c r="S15">
        <f>COUNTA(lapchart!B:B)-2-P15</f>
        <v>50</v>
      </c>
      <c r="T15">
        <f t="shared" si="5"/>
        <v>2</v>
      </c>
      <c r="U15">
        <f ca="1">IFERROR(INDEX(lapchart!$B$1:$U$1, MATCH(A15,INDIRECT("lapchart!B"&amp;P15+2&amp;":U" &amp; P15+2),0)),"")</f>
        <v>17</v>
      </c>
    </row>
    <row r="16" spans="1:21" x14ac:dyDescent="0.25">
      <c r="A16">
        <v>44</v>
      </c>
      <c r="B16" t="s">
        <v>61</v>
      </c>
      <c r="C16">
        <f>MATCH(A16,lapchart!$B$2:$U$2,0)</f>
        <v>1</v>
      </c>
      <c r="D16">
        <f>INDEX(finalstanding!A:A,MATCH(sc!A16,finalstanding!B:B,0))</f>
        <v>1</v>
      </c>
      <c r="E16">
        <f>COUNTIF(pitstop!A:A, A16)</f>
        <v>1</v>
      </c>
      <c r="F16">
        <v>2</v>
      </c>
      <c r="G16">
        <v>1</v>
      </c>
      <c r="H16">
        <v>1</v>
      </c>
      <c r="I16">
        <v>24</v>
      </c>
      <c r="J16">
        <v>29</v>
      </c>
      <c r="K16">
        <v>0</v>
      </c>
      <c r="L16">
        <v>0</v>
      </c>
      <c r="M16">
        <f t="shared" si="3"/>
        <v>0</v>
      </c>
      <c r="N16">
        <f t="shared" si="0"/>
        <v>25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6.0614143518518515E-2</v>
      </c>
      <c r="P16">
        <v>4</v>
      </c>
      <c r="Q16">
        <v>0</v>
      </c>
      <c r="R16">
        <f t="shared" si="4"/>
        <v>20</v>
      </c>
      <c r="S16">
        <f>COUNTA(lapchart!B:B)-2-P16</f>
        <v>50</v>
      </c>
      <c r="T16">
        <f t="shared" si="5"/>
        <v>2</v>
      </c>
      <c r="U16">
        <f ca="1">IFERROR(INDEX(lapchart!$B$1:$U$1, MATCH(A16,INDIRECT("lapchart!B"&amp;P16+2&amp;":U" &amp; P16+2),0)),"")</f>
        <v>1</v>
      </c>
    </row>
    <row r="17" spans="1:21" x14ac:dyDescent="0.25">
      <c r="A17">
        <v>55</v>
      </c>
      <c r="B17" t="s">
        <v>72</v>
      </c>
      <c r="C17">
        <f>MATCH(A17,lapchart!$B$2:$U$2,0)</f>
        <v>13</v>
      </c>
      <c r="D17">
        <f>INDEX(finalstanding!A:A,MATCH(sc!A17,finalstanding!B:B,0))</f>
        <v>10</v>
      </c>
      <c r="E17">
        <f>COUNTIF(pitstop!A:A, A17)</f>
        <v>1</v>
      </c>
      <c r="F17">
        <v>2</v>
      </c>
      <c r="G17">
        <v>1</v>
      </c>
      <c r="H17">
        <v>1</v>
      </c>
      <c r="I17">
        <v>32</v>
      </c>
      <c r="J17">
        <v>20</v>
      </c>
      <c r="K17">
        <v>0</v>
      </c>
      <c r="L17">
        <v>0</v>
      </c>
      <c r="M17">
        <f t="shared" si="3"/>
        <v>3</v>
      </c>
      <c r="N17">
        <f t="shared" si="0"/>
        <v>1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6.2107685185185182E-2</v>
      </c>
      <c r="P17">
        <v>4</v>
      </c>
      <c r="Q17">
        <v>0</v>
      </c>
      <c r="R17">
        <f t="shared" si="4"/>
        <v>28</v>
      </c>
      <c r="S17">
        <f>COUNTA(lapchart!B:B)-2-P17</f>
        <v>50</v>
      </c>
      <c r="T17">
        <f t="shared" si="5"/>
        <v>2</v>
      </c>
      <c r="U17">
        <f ca="1">IFERROR(INDEX(lapchart!$B$1:$U$1, MATCH(A17,INDIRECT("lapchart!B"&amp;P17+2&amp;":U" &amp; P17+2),0)),"")</f>
        <v>13</v>
      </c>
    </row>
    <row r="18" spans="1:21" x14ac:dyDescent="0.25">
      <c r="A18">
        <v>77</v>
      </c>
      <c r="B18" t="s">
        <v>65</v>
      </c>
      <c r="C18">
        <f>MATCH(A18,lapchart!$B$2:$U$2,0)</f>
        <v>2</v>
      </c>
      <c r="D18">
        <f>INDEX(finalstanding!A:A,MATCH(sc!A18,finalstanding!B:B,0))</f>
        <v>2</v>
      </c>
      <c r="E18">
        <f>COUNTIF(pitstop!A:A, A18)</f>
        <v>1</v>
      </c>
      <c r="F18">
        <v>2</v>
      </c>
      <c r="G18">
        <v>1</v>
      </c>
      <c r="H18">
        <v>1</v>
      </c>
      <c r="I18">
        <v>23</v>
      </c>
      <c r="J18">
        <v>30</v>
      </c>
      <c r="K18">
        <v>0</v>
      </c>
      <c r="L18">
        <v>0</v>
      </c>
      <c r="M18">
        <f t="shared" si="3"/>
        <v>0</v>
      </c>
      <c r="N18">
        <f t="shared" si="0"/>
        <v>18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6.0763668981481479E-2</v>
      </c>
      <c r="P18">
        <v>4</v>
      </c>
      <c r="Q18">
        <v>0</v>
      </c>
      <c r="R18">
        <f t="shared" si="4"/>
        <v>19</v>
      </c>
      <c r="S18">
        <f>COUNTA(lapchart!B:B)-2-P18</f>
        <v>50</v>
      </c>
      <c r="T18">
        <f t="shared" si="5"/>
        <v>2</v>
      </c>
      <c r="U18">
        <f ca="1">IFERROR(INDEX(lapchart!$B$1:$U$1, MATCH(A18,INDIRECT("lapchart!B"&amp;P18+2&amp;":U" &amp; P18+2),0)),"")</f>
        <v>2</v>
      </c>
    </row>
    <row r="19" spans="1:21" x14ac:dyDescent="0.25">
      <c r="A19">
        <v>2</v>
      </c>
      <c r="B19" t="s">
        <v>120</v>
      </c>
      <c r="C19">
        <f>MATCH(A19,lapchart!$B$2:$U$2,0)</f>
        <v>19</v>
      </c>
      <c r="D19">
        <f>INDEX(finalstanding!A:A,MATCH(sc!A19,finalstanding!B:B,0))</f>
        <v>15</v>
      </c>
      <c r="E19">
        <f>COUNTIF(pitstop!A:A, A19)</f>
        <v>1</v>
      </c>
      <c r="F19">
        <v>2</v>
      </c>
      <c r="G19">
        <v>1</v>
      </c>
      <c r="H19">
        <v>1</v>
      </c>
      <c r="I19">
        <v>23</v>
      </c>
      <c r="J19">
        <v>29</v>
      </c>
      <c r="K19">
        <v>0</v>
      </c>
      <c r="L19">
        <v>0</v>
      </c>
      <c r="M19">
        <f>IFERROR((D19-C19)*-1,"")</f>
        <v>4</v>
      </c>
      <c r="N19">
        <f t="shared" ref="N19:N35" si="6">IF(D19=1,25,IF(D19=2,18,IF(D19=3,15,IF(D19=4,12,IF(D19=5,10,IF(D19=6,8,IF(D19=7,6,IF(D19=8,4,IF(D19=9,2,IF(D19=10,1,0))))))))))</f>
        <v>0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6.2522754629629626E-2</v>
      </c>
      <c r="P19">
        <v>40</v>
      </c>
      <c r="Q19">
        <v>0</v>
      </c>
      <c r="R19">
        <f t="shared" si="4"/>
        <v>17</v>
      </c>
      <c r="S19">
        <f>COUNTA(lapchart!B:B)-2-P19</f>
        <v>14</v>
      </c>
      <c r="T19">
        <f t="shared" si="5"/>
        <v>1</v>
      </c>
      <c r="U19">
        <f ca="1">IFERROR(INDEX(lapchart!$B$1:$U$1, MATCH(A19,INDIRECT("lapchart!B"&amp;P19+2&amp;":U" &amp; P19+2),0)),"")</f>
        <v>15</v>
      </c>
    </row>
    <row r="20" spans="1:21" x14ac:dyDescent="0.25">
      <c r="A20">
        <v>3</v>
      </c>
      <c r="B20" t="s">
        <v>71</v>
      </c>
      <c r="C20">
        <f>MATCH(A20,lapchart!$B$2:$U$2,0)</f>
        <v>15</v>
      </c>
      <c r="D20">
        <f>INDEX(finalstanding!A:A,MATCH(sc!A20,finalstanding!B:B,0))</f>
        <v>4</v>
      </c>
      <c r="E20">
        <f>COUNTIF(pitstop!A:A, A20)</f>
        <v>1</v>
      </c>
      <c r="F20">
        <v>2</v>
      </c>
      <c r="G20">
        <v>1</v>
      </c>
      <c r="H20">
        <v>1</v>
      </c>
      <c r="I20">
        <v>23</v>
      </c>
      <c r="J20">
        <v>30</v>
      </c>
      <c r="K20">
        <v>0</v>
      </c>
      <c r="L20">
        <v>0</v>
      </c>
      <c r="M20">
        <f t="shared" ref="M20:M35" si="7">IFERROR((D20-C20)*-1,"")</f>
        <v>11</v>
      </c>
      <c r="N20">
        <f t="shared" si="6"/>
        <v>12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6.0839780092592589E-2</v>
      </c>
      <c r="P20">
        <v>40</v>
      </c>
      <c r="Q20">
        <v>0</v>
      </c>
      <c r="R20">
        <f t="shared" si="4"/>
        <v>17</v>
      </c>
      <c r="S20">
        <f>COUNTA(lapchart!B:B)-2-P20</f>
        <v>14</v>
      </c>
      <c r="T20">
        <f t="shared" si="5"/>
        <v>1</v>
      </c>
      <c r="U20">
        <f ca="1">IFERROR(INDEX(lapchart!$B$1:$U$1, MATCH(A20,INDIRECT("lapchart!B"&amp;P20+2&amp;":U" &amp; P20+2),0)),"")</f>
        <v>4</v>
      </c>
    </row>
    <row r="21" spans="1:21" x14ac:dyDescent="0.25">
      <c r="A21">
        <v>5</v>
      </c>
      <c r="B21" t="s">
        <v>66</v>
      </c>
      <c r="C21">
        <f>MATCH(A21,lapchart!$B$2:$U$2,0)</f>
        <v>8</v>
      </c>
      <c r="D21">
        <f>INDEX(finalstanding!A:A,MATCH(sc!A21,finalstanding!B:B,0))</f>
        <v>6</v>
      </c>
      <c r="E21">
        <f>COUNTIF(pitstop!A:A, A21)</f>
        <v>1</v>
      </c>
      <c r="F21">
        <v>3</v>
      </c>
      <c r="G21">
        <v>2</v>
      </c>
      <c r="H21">
        <v>2</v>
      </c>
      <c r="I21">
        <v>26</v>
      </c>
      <c r="J21">
        <v>27</v>
      </c>
      <c r="K21">
        <v>0</v>
      </c>
      <c r="L21">
        <v>0</v>
      </c>
      <c r="M21">
        <f t="shared" si="7"/>
        <v>2</v>
      </c>
      <c r="N21">
        <f t="shared" si="6"/>
        <v>8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6.1422858796296297E-2</v>
      </c>
      <c r="P21">
        <v>40</v>
      </c>
      <c r="Q21">
        <v>0</v>
      </c>
      <c r="R21">
        <f t="shared" si="4"/>
        <v>14</v>
      </c>
      <c r="S21">
        <f>COUNTA(lapchart!B:B)-2-P21</f>
        <v>14</v>
      </c>
      <c r="T21">
        <f t="shared" si="5"/>
        <v>2</v>
      </c>
      <c r="U21">
        <f ca="1">IFERROR(INDEX(lapchart!$B$1:$U$1, MATCH(A21,INDIRECT("lapchart!B"&amp;P21+2&amp;":U" &amp; P21+2),0)),"")</f>
        <v>6</v>
      </c>
    </row>
    <row r="22" spans="1:21" x14ac:dyDescent="0.25">
      <c r="A22">
        <v>7</v>
      </c>
      <c r="B22" t="s">
        <v>69</v>
      </c>
      <c r="C22">
        <f>MATCH(A22,lapchart!$B$2:$U$2,0)</f>
        <v>4</v>
      </c>
      <c r="D22">
        <f>INDEX(finalstanding!A:A,MATCH(sc!A22,finalstanding!B:B,0))</f>
        <v>5</v>
      </c>
      <c r="E22">
        <f>COUNTIF(pitstop!A:A, A22)</f>
        <v>1</v>
      </c>
      <c r="F22">
        <v>3</v>
      </c>
      <c r="G22">
        <v>1</v>
      </c>
      <c r="H22">
        <v>1</v>
      </c>
      <c r="I22">
        <v>17</v>
      </c>
      <c r="J22">
        <v>36</v>
      </c>
      <c r="K22">
        <v>0</v>
      </c>
      <c r="L22">
        <v>0</v>
      </c>
      <c r="M22">
        <f t="shared" si="7"/>
        <v>-1</v>
      </c>
      <c r="N22">
        <f t="shared" si="6"/>
        <v>10</v>
      </c>
      <c r="O22" s="9">
        <f>VLOOKUP(A22,raceclassification!B:G,6,FALSE)+IF(ISNUMBER(SEARCH("Lap",VLOOKUP(A22,raceclassification!B:H,7,FALSE))),IF(VLOOKUP(A22,raceclassification!B:H,7,FALSE)="1 Lap","0:02",IF(VLOOKUP(A22,raceclassification!B:H,7,FALSE)="2 Lap","0:04","0:06")),0)</f>
        <v>6.1204398148148154E-2</v>
      </c>
      <c r="P22">
        <v>40</v>
      </c>
      <c r="Q22">
        <v>0</v>
      </c>
      <c r="R22">
        <f t="shared" si="4"/>
        <v>23</v>
      </c>
      <c r="S22">
        <f>COUNTA(lapchart!B:B)-2-P22</f>
        <v>14</v>
      </c>
      <c r="T22">
        <f t="shared" si="5"/>
        <v>1</v>
      </c>
      <c r="U22">
        <f ca="1">IFERROR(INDEX(lapchart!$B$1:$U$1, MATCH(A22,INDIRECT("lapchart!B"&amp;P22+2&amp;":U" &amp; P22+2),0)),"")</f>
        <v>5</v>
      </c>
    </row>
    <row r="23" spans="1:21" x14ac:dyDescent="0.25">
      <c r="A23">
        <v>8</v>
      </c>
      <c r="B23" t="s">
        <v>76</v>
      </c>
      <c r="C23">
        <f>MATCH(A23,lapchart!$B$2:$U$2,0)</f>
        <v>5</v>
      </c>
      <c r="D23">
        <f>INDEX(finalstanding!A:A,MATCH(sc!A23,finalstanding!B:B,0))</f>
        <v>8</v>
      </c>
      <c r="E23">
        <f>COUNTIF(pitstop!A:A, A23)</f>
        <v>1</v>
      </c>
      <c r="F23">
        <v>2</v>
      </c>
      <c r="G23">
        <v>1</v>
      </c>
      <c r="H23">
        <v>1</v>
      </c>
      <c r="I23">
        <v>29</v>
      </c>
      <c r="J23">
        <v>24</v>
      </c>
      <c r="K23">
        <v>0</v>
      </c>
      <c r="L23">
        <v>0</v>
      </c>
      <c r="M23">
        <f t="shared" si="7"/>
        <v>-3</v>
      </c>
      <c r="N23">
        <f t="shared" si="6"/>
        <v>4</v>
      </c>
      <c r="O23" s="9">
        <f>VLOOKUP(A23,raceclassification!B:G,6,FALSE)+IF(ISNUMBER(SEARCH("Lap",VLOOKUP(A23,raceclassification!B:H,7,FALSE))),IF(VLOOKUP(A23,raceclassification!B:H,7,FALSE)="1 Lap","0:02",IF(VLOOKUP(A23,raceclassification!B:H,7,FALSE)="2 Lap","0:04","0:06")),0)</f>
        <v>6.1623379629629632E-2</v>
      </c>
      <c r="P23">
        <v>40</v>
      </c>
      <c r="Q23">
        <v>0</v>
      </c>
      <c r="R23">
        <f t="shared" si="4"/>
        <v>11</v>
      </c>
      <c r="S23">
        <f>COUNTA(lapchart!B:B)-2-P23</f>
        <v>14</v>
      </c>
      <c r="T23">
        <f t="shared" si="5"/>
        <v>1</v>
      </c>
      <c r="U23">
        <f ca="1">IFERROR(INDEX(lapchart!$B$1:$U$1, MATCH(A23,INDIRECT("lapchart!B"&amp;P23+2&amp;":U" &amp; P23+2),0)),"")</f>
        <v>7</v>
      </c>
    </row>
    <row r="24" spans="1:21" x14ac:dyDescent="0.25">
      <c r="A24">
        <v>9</v>
      </c>
      <c r="B24" t="s">
        <v>121</v>
      </c>
      <c r="C24">
        <f>MATCH(A24,lapchart!$B$2:$U$2,0)</f>
        <v>20</v>
      </c>
      <c r="D24">
        <f>INDEX(finalstanding!A:A,MATCH(sc!A24,finalstanding!B:B,0))</f>
        <v>12</v>
      </c>
      <c r="E24">
        <f>COUNTIF(pitstop!A:A, A24)</f>
        <v>1</v>
      </c>
      <c r="F24">
        <v>2</v>
      </c>
      <c r="G24">
        <v>1</v>
      </c>
      <c r="H24">
        <v>1</v>
      </c>
      <c r="I24">
        <v>5</v>
      </c>
      <c r="J24">
        <v>47</v>
      </c>
      <c r="K24">
        <v>0</v>
      </c>
      <c r="L24">
        <v>1</v>
      </c>
      <c r="M24">
        <f t="shared" si="7"/>
        <v>8</v>
      </c>
      <c r="N24">
        <f t="shared" si="6"/>
        <v>0</v>
      </c>
      <c r="O24" s="9">
        <f>VLOOKUP(A24,raceclassification!B:G,6,FALSE)+IF(ISNUMBER(SEARCH("Lap",VLOOKUP(A24,raceclassification!B:H,7,FALSE))),IF(VLOOKUP(A24,raceclassification!B:H,7,FALSE)="1 Lap","0:02",IF(VLOOKUP(A24,raceclassification!B:H,7,FALSE)="2 Lap","0:04","0:06")),0)</f>
        <v>6.2503078703703696E-2</v>
      </c>
      <c r="P24">
        <v>40</v>
      </c>
      <c r="Q24">
        <v>0</v>
      </c>
      <c r="R24">
        <f t="shared" si="4"/>
        <v>35</v>
      </c>
      <c r="S24">
        <f>COUNTA(lapchart!B:B)-2-P24</f>
        <v>14</v>
      </c>
      <c r="T24">
        <f t="shared" si="5"/>
        <v>1</v>
      </c>
      <c r="U24">
        <f ca="1">IFERROR(INDEX(lapchart!$B$1:$U$1, MATCH(A24,INDIRECT("lapchart!B"&amp;P24+2&amp;":U" &amp; P24+2),0)),"")</f>
        <v>12</v>
      </c>
    </row>
    <row r="25" spans="1:21" x14ac:dyDescent="0.25">
      <c r="A25">
        <v>10</v>
      </c>
      <c r="B25" t="s">
        <v>77</v>
      </c>
      <c r="C25">
        <f>MATCH(A25,lapchart!$B$2:$U$2,0)</f>
        <v>7</v>
      </c>
      <c r="D25">
        <f>INDEX(finalstanding!A:A,MATCH(sc!A25,finalstanding!B:B,0))</f>
        <v>11</v>
      </c>
      <c r="E25">
        <f>COUNTIF(pitstop!A:A, A25)</f>
        <v>1</v>
      </c>
      <c r="F25">
        <v>3</v>
      </c>
      <c r="G25">
        <v>2</v>
      </c>
      <c r="H25">
        <v>2</v>
      </c>
      <c r="I25">
        <v>29</v>
      </c>
      <c r="J25">
        <v>23</v>
      </c>
      <c r="K25">
        <v>0</v>
      </c>
      <c r="L25">
        <v>0</v>
      </c>
      <c r="M25">
        <f t="shared" si="7"/>
        <v>-4</v>
      </c>
      <c r="N25">
        <f t="shared" si="6"/>
        <v>0</v>
      </c>
      <c r="O25" s="9">
        <f>VLOOKUP(A25,raceclassification!B:G,6,FALSE)+IF(ISNUMBER(SEARCH("Lap",VLOOKUP(A25,raceclassification!B:H,7,FALSE))),IF(VLOOKUP(A25,raceclassification!B:H,7,FALSE)="1 Lap","0:02",IF(VLOOKUP(A25,raceclassification!B:H,7,FALSE)="2 Lap","0:04","0:06")),0)</f>
        <v>6.2256423611111111E-2</v>
      </c>
      <c r="P25">
        <v>40</v>
      </c>
      <c r="Q25">
        <v>0</v>
      </c>
      <c r="R25">
        <f t="shared" si="4"/>
        <v>11</v>
      </c>
      <c r="S25">
        <f>COUNTA(lapchart!B:B)-2-P25</f>
        <v>14</v>
      </c>
      <c r="T25">
        <f t="shared" si="5"/>
        <v>2</v>
      </c>
      <c r="U25">
        <f ca="1">IFERROR(INDEX(lapchart!$B$1:$U$1, MATCH(A25,INDIRECT("lapchart!B"&amp;P25+2&amp;":U" &amp; P25+2),0)),"")</f>
        <v>10</v>
      </c>
    </row>
    <row r="26" spans="1:21" x14ac:dyDescent="0.25">
      <c r="A26">
        <v>11</v>
      </c>
      <c r="B26" t="s">
        <v>67</v>
      </c>
      <c r="C26">
        <f>MATCH(A26,lapchart!$B$2:$U$2,0)</f>
        <v>9</v>
      </c>
      <c r="D26">
        <f>INDEX(finalstanding!A:A,MATCH(sc!A26,finalstanding!B:B,0))</f>
        <v>7</v>
      </c>
      <c r="E26">
        <f>COUNTIF(pitstop!A:A, A26)</f>
        <v>1</v>
      </c>
      <c r="F26">
        <v>3</v>
      </c>
      <c r="G26">
        <v>2</v>
      </c>
      <c r="H26">
        <v>2</v>
      </c>
      <c r="I26">
        <v>24</v>
      </c>
      <c r="J26">
        <v>29</v>
      </c>
      <c r="K26">
        <v>0</v>
      </c>
      <c r="L26">
        <v>0</v>
      </c>
      <c r="M26">
        <f t="shared" si="7"/>
        <v>2</v>
      </c>
      <c r="N26">
        <f t="shared" si="6"/>
        <v>6</v>
      </c>
      <c r="O26" s="9">
        <f>VLOOKUP(A26,raceclassification!B:G,6,FALSE)+IF(ISNUMBER(SEARCH("Lap",VLOOKUP(A26,raceclassification!B:H,7,FALSE))),IF(VLOOKUP(A26,raceclassification!B:H,7,FALSE)="1 Lap","0:02",IF(VLOOKUP(A26,raceclassification!B:H,7,FALSE)="2 Lap","0:04","0:06")),0)</f>
        <v>6.1532881944444444E-2</v>
      </c>
      <c r="P26">
        <v>40</v>
      </c>
      <c r="Q26">
        <v>0</v>
      </c>
      <c r="R26">
        <f t="shared" si="4"/>
        <v>16</v>
      </c>
      <c r="S26">
        <f>COUNTA(lapchart!B:B)-2-P26</f>
        <v>14</v>
      </c>
      <c r="T26">
        <f t="shared" si="5"/>
        <v>2</v>
      </c>
      <c r="U26">
        <f ca="1">IFERROR(INDEX(lapchart!$B$1:$U$1, MATCH(A26,INDIRECT("lapchart!B"&amp;P26+2&amp;":U" &amp; P26+2),0)),"")</f>
        <v>8</v>
      </c>
    </row>
    <row r="27" spans="1:21" x14ac:dyDescent="0.25">
      <c r="A27">
        <v>14</v>
      </c>
      <c r="B27" t="s">
        <v>113</v>
      </c>
      <c r="C27">
        <f>MATCH(A27,lapchart!$B$2:$U$2,0)</f>
        <v>18</v>
      </c>
      <c r="D27">
        <f>INDEX(finalstanding!A:A,MATCH(sc!A27,finalstanding!B:B,0))</f>
        <v>14</v>
      </c>
      <c r="E27">
        <f>COUNTIF(pitstop!A:A, A27)</f>
        <v>1</v>
      </c>
      <c r="F27">
        <v>2</v>
      </c>
      <c r="G27">
        <v>1</v>
      </c>
      <c r="H27">
        <v>1</v>
      </c>
      <c r="I27">
        <v>26</v>
      </c>
      <c r="J27">
        <v>26</v>
      </c>
      <c r="K27">
        <v>0</v>
      </c>
      <c r="L27">
        <v>0</v>
      </c>
      <c r="M27">
        <f t="shared" si="7"/>
        <v>4</v>
      </c>
      <c r="N27">
        <f t="shared" si="6"/>
        <v>0</v>
      </c>
      <c r="O27" s="9">
        <f>VLOOKUP(A27,raceclassification!B:G,6,FALSE)+IF(ISNUMBER(SEARCH("Lap",VLOOKUP(A27,raceclassification!B:H,7,FALSE))),IF(VLOOKUP(A27,raceclassification!B:H,7,FALSE)="1 Lap","0:02",IF(VLOOKUP(A27,raceclassification!B:H,7,FALSE)="2 Lap","0:04","0:06")),0)</f>
        <v>6.2513171296296299E-2</v>
      </c>
      <c r="P27">
        <v>40</v>
      </c>
      <c r="Q27">
        <v>0</v>
      </c>
      <c r="R27">
        <f t="shared" si="4"/>
        <v>14</v>
      </c>
      <c r="S27">
        <f>COUNTA(lapchart!B:B)-2-P27</f>
        <v>14</v>
      </c>
      <c r="T27">
        <f t="shared" si="5"/>
        <v>1</v>
      </c>
      <c r="U27">
        <f ca="1">IFERROR(INDEX(lapchart!$B$1:$U$1, MATCH(A27,INDIRECT("lapchart!B"&amp;P27+2&amp;":U" &amp; P27+2),0)),"")</f>
        <v>14</v>
      </c>
    </row>
    <row r="28" spans="1:21" x14ac:dyDescent="0.25">
      <c r="A28">
        <v>18</v>
      </c>
      <c r="B28" t="s">
        <v>74</v>
      </c>
      <c r="C28">
        <f>MATCH(A28,lapchart!$B$2:$U$2,0)</f>
        <v>14</v>
      </c>
      <c r="D28">
        <f>INDEX(finalstanding!A:A,MATCH(sc!A28,finalstanding!B:B,0))</f>
        <v>17</v>
      </c>
      <c r="E28">
        <f>COUNTIF(pitstop!A:A, A28)</f>
        <v>2</v>
      </c>
      <c r="F28">
        <v>2</v>
      </c>
      <c r="G28">
        <v>1</v>
      </c>
      <c r="H28">
        <v>3</v>
      </c>
      <c r="I28">
        <v>14</v>
      </c>
      <c r="J28">
        <v>25</v>
      </c>
      <c r="K28">
        <v>13</v>
      </c>
      <c r="L28">
        <v>0</v>
      </c>
      <c r="M28">
        <f t="shared" si="7"/>
        <v>-3</v>
      </c>
      <c r="N28">
        <f t="shared" si="6"/>
        <v>0</v>
      </c>
      <c r="O28" s="9">
        <f>VLOOKUP(A28,raceclassification!B:G,6,FALSE)+IF(ISNUMBER(SEARCH("Lap",VLOOKUP(A28,raceclassification!B:H,7,FALSE))),IF(VLOOKUP(A28,raceclassification!B:H,7,FALSE)="1 Lap","0:02",IF(VLOOKUP(A28,raceclassification!B:H,7,FALSE)="2 Lap","0:04","0:06")),0)</f>
        <v>6.2604710648148154E-2</v>
      </c>
      <c r="P28">
        <v>40</v>
      </c>
      <c r="Q28">
        <v>0</v>
      </c>
      <c r="R28">
        <f t="shared" si="4"/>
        <v>1</v>
      </c>
      <c r="S28">
        <f>COUNTA(lapchart!B:B)-2-P28</f>
        <v>14</v>
      </c>
      <c r="T28">
        <f t="shared" si="5"/>
        <v>3</v>
      </c>
      <c r="U28">
        <f ca="1">IFERROR(INDEX(lapchart!$B$1:$U$1, MATCH(A28,INDIRECT("lapchart!B"&amp;P28+2&amp;":U" &amp; P28+2),0)),"")</f>
        <v>17</v>
      </c>
    </row>
    <row r="29" spans="1:21" x14ac:dyDescent="0.25">
      <c r="A29">
        <v>28</v>
      </c>
      <c r="B29" t="s">
        <v>119</v>
      </c>
      <c r="C29">
        <f>MATCH(A29,lapchart!$B$2:$U$2,0)</f>
        <v>6</v>
      </c>
      <c r="D29">
        <f>INDEX(finalstanding!A:A,MATCH(sc!A29,finalstanding!B:B,0))</f>
        <v>13</v>
      </c>
      <c r="E29">
        <f>COUNTIF(pitstop!A:A, A29)</f>
        <v>1</v>
      </c>
      <c r="F29">
        <v>3</v>
      </c>
      <c r="G29">
        <v>2</v>
      </c>
      <c r="H29">
        <v>2</v>
      </c>
      <c r="I29">
        <v>28</v>
      </c>
      <c r="J29">
        <v>24</v>
      </c>
      <c r="K29">
        <v>0</v>
      </c>
      <c r="L29">
        <v>0</v>
      </c>
      <c r="M29">
        <f t="shared" si="7"/>
        <v>-7</v>
      </c>
      <c r="N29">
        <f t="shared" si="6"/>
        <v>0</v>
      </c>
      <c r="O29" s="9">
        <f>VLOOKUP(A29,raceclassification!B:G,6,FALSE)+IF(ISNUMBER(SEARCH("Lap",VLOOKUP(A29,raceclassification!B:H,7,FALSE))),IF(VLOOKUP(A29,raceclassification!B:H,7,FALSE)="1 Lap","0:02",IF(VLOOKUP(A29,raceclassification!B:H,7,FALSE)="2 Lap","0:04","0:06")),0)</f>
        <v>6.2509305555555561E-2</v>
      </c>
      <c r="P29">
        <v>40</v>
      </c>
      <c r="Q29">
        <v>0</v>
      </c>
      <c r="R29">
        <f t="shared" si="4"/>
        <v>12</v>
      </c>
      <c r="S29">
        <f>COUNTA(lapchart!B:B)-2-P29</f>
        <v>14</v>
      </c>
      <c r="T29">
        <f t="shared" si="5"/>
        <v>2</v>
      </c>
      <c r="U29">
        <f ca="1">IFERROR(INDEX(lapchart!$B$1:$U$1, MATCH(A29,INDIRECT("lapchart!B"&amp;P29+2&amp;":U" &amp; P29+2),0)),"")</f>
        <v>13</v>
      </c>
    </row>
    <row r="30" spans="1:21" x14ac:dyDescent="0.25">
      <c r="A30">
        <v>31</v>
      </c>
      <c r="B30" t="s">
        <v>118</v>
      </c>
      <c r="C30">
        <f>MATCH(A30,lapchart!$B$2:$U$2,0)</f>
        <v>11</v>
      </c>
      <c r="D30">
        <f>INDEX(finalstanding!A:A,MATCH(sc!A30,finalstanding!B:B,0))</f>
        <v>9</v>
      </c>
      <c r="E30">
        <f>COUNTIF(pitstop!A:A, A30)</f>
        <v>1</v>
      </c>
      <c r="F30">
        <v>3</v>
      </c>
      <c r="G30">
        <v>1</v>
      </c>
      <c r="H30">
        <v>1</v>
      </c>
      <c r="I30">
        <v>26</v>
      </c>
      <c r="J30">
        <v>27</v>
      </c>
      <c r="K30">
        <v>0</v>
      </c>
      <c r="L30">
        <v>0</v>
      </c>
      <c r="M30">
        <f t="shared" si="7"/>
        <v>2</v>
      </c>
      <c r="N30">
        <f t="shared" si="6"/>
        <v>2</v>
      </c>
      <c r="O30" s="9">
        <f>VLOOKUP(A30,raceclassification!B:G,6,FALSE)+IF(ISNUMBER(SEARCH("Lap",VLOOKUP(A30,raceclassification!B:H,7,FALSE))),IF(VLOOKUP(A30,raceclassification!B:H,7,FALSE)="1 Lap","0:02",IF(VLOOKUP(A30,raceclassification!B:H,7,FALSE)="2 Lap","0:04","0:06")),0)</f>
        <v>6.1633298611111109E-2</v>
      </c>
      <c r="P30">
        <v>40</v>
      </c>
      <c r="Q30">
        <v>0</v>
      </c>
      <c r="R30">
        <f t="shared" si="4"/>
        <v>14</v>
      </c>
      <c r="S30">
        <f>COUNTA(lapchart!B:B)-2-P30</f>
        <v>14</v>
      </c>
      <c r="T30">
        <f t="shared" si="5"/>
        <v>1</v>
      </c>
      <c r="U30">
        <f ca="1">IFERROR(INDEX(lapchart!$B$1:$U$1, MATCH(A30,INDIRECT("lapchart!B"&amp;P30+2&amp;":U" &amp; P30+2),0)),"")</f>
        <v>9</v>
      </c>
    </row>
    <row r="31" spans="1:21" x14ac:dyDescent="0.25">
      <c r="A31">
        <v>33</v>
      </c>
      <c r="B31" t="s">
        <v>78</v>
      </c>
      <c r="C31">
        <f>MATCH(A31,lapchart!$B$2:$U$2,0)</f>
        <v>3</v>
      </c>
      <c r="D31">
        <f>INDEX(finalstanding!A:A,MATCH(sc!A31,finalstanding!B:B,0))</f>
        <v>3</v>
      </c>
      <c r="E31">
        <f>COUNTIF(pitstop!A:A, A31)</f>
        <v>1</v>
      </c>
      <c r="F31">
        <v>3</v>
      </c>
      <c r="G31">
        <v>2</v>
      </c>
      <c r="H31">
        <v>2</v>
      </c>
      <c r="I31">
        <v>21</v>
      </c>
      <c r="J31">
        <v>32</v>
      </c>
      <c r="K31">
        <v>0</v>
      </c>
      <c r="L31">
        <v>0</v>
      </c>
      <c r="M31">
        <f t="shared" si="7"/>
        <v>0</v>
      </c>
      <c r="N31">
        <f t="shared" si="6"/>
        <v>15</v>
      </c>
      <c r="O31" s="9">
        <f>VLOOKUP(A31,raceclassification!B:G,6,FALSE)+IF(ISNUMBER(SEARCH("Lap",VLOOKUP(A31,raceclassification!B:H,7,FALSE))),IF(VLOOKUP(A31,raceclassification!B:H,7,FALSE)="1 Lap","0:02",IF(VLOOKUP(A31,raceclassification!B:H,7,FALSE)="2 Lap","0:04","0:06")),0)</f>
        <v>6.0779594907407412E-2</v>
      </c>
      <c r="P31">
        <v>40</v>
      </c>
      <c r="Q31">
        <v>0</v>
      </c>
      <c r="R31">
        <f t="shared" ref="R31:R35" si="8">IF(I31=P31,P31,IF(I31+J31=P31,J31,IF(I31&gt;P31,I31-P31,IF(I31+J31&gt;P31,P31-I31,IF(I31+J31+K31&gt;P31,P31-I31-J31,"")))))</f>
        <v>19</v>
      </c>
      <c r="S31">
        <f>COUNTA(lapchart!B:B)-2-P31</f>
        <v>14</v>
      </c>
      <c r="T31">
        <f t="shared" ref="T31:T35" si="9">IF(I31&gt;=P31,F31,IF(I31+J31&gt;=P31,G31,IF(I31+J31+K31&gt;=P31,H31)))</f>
        <v>2</v>
      </c>
      <c r="U31">
        <f ca="1">IFERROR(INDEX(lapchart!$B$1:$U$1, MATCH(A31,INDIRECT("lapchart!B"&amp;P31+2&amp;":U" &amp; P31+2),0)),"")</f>
        <v>3</v>
      </c>
    </row>
    <row r="32" spans="1:21" x14ac:dyDescent="0.25">
      <c r="A32">
        <v>35</v>
      </c>
      <c r="B32" t="s">
        <v>114</v>
      </c>
      <c r="C32">
        <f>MATCH(A32,lapchart!$B$2:$U$2,0)</f>
        <v>17</v>
      </c>
      <c r="D32">
        <f>INDEX(finalstanding!A:A,MATCH(sc!A32,finalstanding!B:B,0))</f>
        <v>16</v>
      </c>
      <c r="E32">
        <f>COUNTIF(pitstop!A:A, A32)</f>
        <v>2</v>
      </c>
      <c r="F32">
        <v>2</v>
      </c>
      <c r="G32">
        <v>1</v>
      </c>
      <c r="H32">
        <v>3</v>
      </c>
      <c r="I32">
        <v>4</v>
      </c>
      <c r="J32">
        <v>34</v>
      </c>
      <c r="K32">
        <v>14</v>
      </c>
      <c r="L32">
        <v>1</v>
      </c>
      <c r="M32">
        <f t="shared" si="7"/>
        <v>1</v>
      </c>
      <c r="N32">
        <f t="shared" si="6"/>
        <v>0</v>
      </c>
      <c r="O32" s="9">
        <f>VLOOKUP(A32,raceclassification!B:G,6,FALSE)+IF(ISNUMBER(SEARCH("Lap",VLOOKUP(A32,raceclassification!B:H,7,FALSE))),IF(VLOOKUP(A32,raceclassification!B:H,7,FALSE)="1 Lap","0:02",IF(VLOOKUP(A32,raceclassification!B:H,7,FALSE)="2 Lap","0:04","0:06")),0)</f>
        <v>6.2550416666666664E-2</v>
      </c>
      <c r="P32">
        <v>40</v>
      </c>
      <c r="Q32">
        <v>0</v>
      </c>
      <c r="R32">
        <f t="shared" si="8"/>
        <v>2</v>
      </c>
      <c r="S32">
        <f>COUNTA(lapchart!B:B)-2-P32</f>
        <v>14</v>
      </c>
      <c r="T32">
        <f t="shared" si="9"/>
        <v>3</v>
      </c>
      <c r="U32">
        <f ca="1">IFERROR(INDEX(lapchart!$B$1:$U$1, MATCH(A32,INDIRECT("lapchart!B"&amp;P32+2&amp;":U" &amp; P32+2),0)),"")</f>
        <v>16</v>
      </c>
    </row>
    <row r="33" spans="1:21" x14ac:dyDescent="0.25">
      <c r="A33">
        <v>44</v>
      </c>
      <c r="B33" t="s">
        <v>61</v>
      </c>
      <c r="C33">
        <f>MATCH(A33,lapchart!$B$2:$U$2,0)</f>
        <v>1</v>
      </c>
      <c r="D33">
        <f>INDEX(finalstanding!A:A,MATCH(sc!A33,finalstanding!B:B,0))</f>
        <v>1</v>
      </c>
      <c r="E33">
        <f>COUNTIF(pitstop!A:A, A33)</f>
        <v>1</v>
      </c>
      <c r="F33">
        <v>2</v>
      </c>
      <c r="G33">
        <v>1</v>
      </c>
      <c r="H33">
        <v>1</v>
      </c>
      <c r="I33">
        <v>24</v>
      </c>
      <c r="J33">
        <v>29</v>
      </c>
      <c r="K33">
        <v>0</v>
      </c>
      <c r="L33">
        <v>0</v>
      </c>
      <c r="M33">
        <f t="shared" si="7"/>
        <v>0</v>
      </c>
      <c r="N33">
        <f t="shared" si="6"/>
        <v>25</v>
      </c>
      <c r="O33" s="9">
        <f>VLOOKUP(A33,raceclassification!B:G,6,FALSE)+IF(ISNUMBER(SEARCH("Lap",VLOOKUP(A33,raceclassification!B:H,7,FALSE))),IF(VLOOKUP(A33,raceclassification!B:H,7,FALSE)="1 Lap","0:02",IF(VLOOKUP(A33,raceclassification!B:H,7,FALSE)="2 Lap","0:04","0:06")),0)</f>
        <v>6.0614143518518515E-2</v>
      </c>
      <c r="P33">
        <v>40</v>
      </c>
      <c r="Q33">
        <v>0</v>
      </c>
      <c r="R33">
        <f t="shared" si="8"/>
        <v>16</v>
      </c>
      <c r="S33">
        <f>COUNTA(lapchart!B:B)-2-P33</f>
        <v>14</v>
      </c>
      <c r="T33">
        <f t="shared" si="9"/>
        <v>1</v>
      </c>
      <c r="U33">
        <f ca="1">IFERROR(INDEX(lapchart!$B$1:$U$1, MATCH(A33,INDIRECT("lapchart!B"&amp;P33+2&amp;":U" &amp; P33+2),0)),"")</f>
        <v>1</v>
      </c>
    </row>
    <row r="34" spans="1:21" x14ac:dyDescent="0.25">
      <c r="A34">
        <v>55</v>
      </c>
      <c r="B34" t="s">
        <v>72</v>
      </c>
      <c r="C34">
        <f>MATCH(A34,lapchart!$B$2:$U$2,0)</f>
        <v>13</v>
      </c>
      <c r="D34">
        <f>INDEX(finalstanding!A:A,MATCH(sc!A34,finalstanding!B:B,0))</f>
        <v>10</v>
      </c>
      <c r="E34">
        <f>COUNTIF(pitstop!A:A, A34)</f>
        <v>1</v>
      </c>
      <c r="F34">
        <v>2</v>
      </c>
      <c r="G34">
        <v>1</v>
      </c>
      <c r="H34">
        <v>1</v>
      </c>
      <c r="I34">
        <v>32</v>
      </c>
      <c r="J34">
        <v>20</v>
      </c>
      <c r="K34">
        <v>0</v>
      </c>
      <c r="L34">
        <v>0</v>
      </c>
      <c r="M34">
        <f t="shared" si="7"/>
        <v>3</v>
      </c>
      <c r="N34">
        <f t="shared" si="6"/>
        <v>1</v>
      </c>
      <c r="O34" s="9">
        <f>VLOOKUP(A34,raceclassification!B:G,6,FALSE)+IF(ISNUMBER(SEARCH("Lap",VLOOKUP(A34,raceclassification!B:H,7,FALSE))),IF(VLOOKUP(A34,raceclassification!B:H,7,FALSE)="1 Lap","0:02",IF(VLOOKUP(A34,raceclassification!B:H,7,FALSE)="2 Lap","0:04","0:06")),0)</f>
        <v>6.2107685185185182E-2</v>
      </c>
      <c r="P34">
        <v>40</v>
      </c>
      <c r="Q34">
        <v>0</v>
      </c>
      <c r="R34">
        <f t="shared" si="8"/>
        <v>8</v>
      </c>
      <c r="S34">
        <f>COUNTA(lapchart!B:B)-2-P34</f>
        <v>14</v>
      </c>
      <c r="T34">
        <f t="shared" si="9"/>
        <v>1</v>
      </c>
      <c r="U34">
        <f ca="1">IFERROR(INDEX(lapchart!$B$1:$U$1, MATCH(A34,INDIRECT("lapchart!B"&amp;P34+2&amp;":U" &amp; P34+2),0)),"")</f>
        <v>11</v>
      </c>
    </row>
    <row r="35" spans="1:21" x14ac:dyDescent="0.25">
      <c r="A35">
        <v>77</v>
      </c>
      <c r="B35" t="s">
        <v>65</v>
      </c>
      <c r="C35">
        <f>MATCH(A35,lapchart!$B$2:$U$2,0)</f>
        <v>2</v>
      </c>
      <c r="D35">
        <f>INDEX(finalstanding!A:A,MATCH(sc!A35,finalstanding!B:B,0))</f>
        <v>2</v>
      </c>
      <c r="E35">
        <f>COUNTIF(pitstop!A:A, A35)</f>
        <v>1</v>
      </c>
      <c r="F35">
        <v>2</v>
      </c>
      <c r="G35">
        <v>1</v>
      </c>
      <c r="H35">
        <v>1</v>
      </c>
      <c r="I35">
        <v>23</v>
      </c>
      <c r="J35">
        <v>30</v>
      </c>
      <c r="K35">
        <v>0</v>
      </c>
      <c r="L35">
        <v>0</v>
      </c>
      <c r="M35">
        <f t="shared" si="7"/>
        <v>0</v>
      </c>
      <c r="N35">
        <f t="shared" si="6"/>
        <v>18</v>
      </c>
      <c r="O35" s="9">
        <f>VLOOKUP(A35,raceclassification!B:G,6,FALSE)+IF(ISNUMBER(SEARCH("Lap",VLOOKUP(A35,raceclassification!B:H,7,FALSE))),IF(VLOOKUP(A35,raceclassification!B:H,7,FALSE)="1 Lap","0:02",IF(VLOOKUP(A35,raceclassification!B:H,7,FALSE)="2 Lap","0:04","0:06")),0)</f>
        <v>6.0763668981481479E-2</v>
      </c>
      <c r="P35">
        <v>40</v>
      </c>
      <c r="Q35">
        <v>0</v>
      </c>
      <c r="R35">
        <f t="shared" si="8"/>
        <v>17</v>
      </c>
      <c r="S35">
        <f>COUNTA(lapchart!B:B)-2-P35</f>
        <v>14</v>
      </c>
      <c r="T35">
        <f t="shared" si="9"/>
        <v>1</v>
      </c>
      <c r="U35">
        <f ca="1">IFERROR(INDEX(lapchart!$B$1:$U$1, MATCH(A35,INDIRECT("lapchart!B"&amp;P35+2&amp;":U" &amp; P35+2),0)),"")</f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35346-4AFB-4A39-93F5-C42768042F33}">
  <dimension ref="A1:L21"/>
  <sheetViews>
    <sheetView workbookViewId="0">
      <selection activeCell="P56" sqref="P56"/>
    </sheetView>
  </sheetViews>
  <sheetFormatPr defaultRowHeight="15" x14ac:dyDescent="0.25"/>
  <sheetData>
    <row r="1" spans="1:12" x14ac:dyDescent="0.25">
      <c r="A1" t="s">
        <v>96</v>
      </c>
      <c r="B1" t="s">
        <v>97</v>
      </c>
      <c r="C1" t="s">
        <v>57</v>
      </c>
      <c r="D1" t="s">
        <v>129</v>
      </c>
      <c r="E1" t="s">
        <v>58</v>
      </c>
      <c r="F1" t="s">
        <v>130</v>
      </c>
      <c r="G1" t="s">
        <v>59</v>
      </c>
      <c r="H1" t="s">
        <v>60</v>
      </c>
      <c r="I1" t="s">
        <v>131</v>
      </c>
      <c r="J1" t="s">
        <v>132</v>
      </c>
      <c r="K1" t="s">
        <v>133</v>
      </c>
      <c r="L1" t="s">
        <v>55</v>
      </c>
    </row>
    <row r="2" spans="1:12" x14ac:dyDescent="0.25">
      <c r="A2">
        <v>1</v>
      </c>
      <c r="B2">
        <v>44</v>
      </c>
      <c r="C2" t="s">
        <v>61</v>
      </c>
      <c r="D2" t="s">
        <v>134</v>
      </c>
      <c r="E2" t="s">
        <v>111</v>
      </c>
      <c r="F2">
        <v>53</v>
      </c>
      <c r="G2" s="1">
        <v>6.0614143518518515E-2</v>
      </c>
      <c r="J2">
        <v>211.358</v>
      </c>
      <c r="K2" s="1">
        <v>1.0739004629629629E-3</v>
      </c>
      <c r="L2">
        <v>51</v>
      </c>
    </row>
    <row r="3" spans="1:12" x14ac:dyDescent="0.25">
      <c r="A3">
        <v>2</v>
      </c>
      <c r="B3">
        <v>77</v>
      </c>
      <c r="C3" t="s">
        <v>65</v>
      </c>
      <c r="D3" t="s">
        <v>135</v>
      </c>
      <c r="E3" t="s">
        <v>111</v>
      </c>
      <c r="F3">
        <v>53</v>
      </c>
      <c r="G3" s="1">
        <v>6.0763668981481479E-2</v>
      </c>
      <c r="H3">
        <v>12.919</v>
      </c>
      <c r="I3">
        <v>12.919</v>
      </c>
      <c r="J3">
        <v>210.83799999999999</v>
      </c>
      <c r="K3" s="1">
        <v>1.0776620370370369E-3</v>
      </c>
      <c r="L3">
        <v>46</v>
      </c>
    </row>
    <row r="4" spans="1:12" x14ac:dyDescent="0.25">
      <c r="A4">
        <v>3</v>
      </c>
      <c r="B4">
        <v>33</v>
      </c>
      <c r="C4" t="s">
        <v>78</v>
      </c>
      <c r="D4" t="s">
        <v>136</v>
      </c>
      <c r="E4" t="s">
        <v>68</v>
      </c>
      <c r="F4">
        <v>53</v>
      </c>
      <c r="G4" s="1">
        <v>6.0779594907407412E-2</v>
      </c>
      <c r="H4">
        <v>14.295</v>
      </c>
      <c r="I4">
        <v>1.3759999999999999</v>
      </c>
      <c r="J4">
        <v>210.78200000000001</v>
      </c>
      <c r="K4" s="1">
        <v>1.0806365740740739E-3</v>
      </c>
      <c r="L4">
        <v>50</v>
      </c>
    </row>
    <row r="5" spans="1:12" x14ac:dyDescent="0.25">
      <c r="A5">
        <v>4</v>
      </c>
      <c r="B5">
        <v>3</v>
      </c>
      <c r="C5" t="s">
        <v>71</v>
      </c>
      <c r="D5" t="s">
        <v>137</v>
      </c>
      <c r="E5" t="s">
        <v>68</v>
      </c>
      <c r="F5">
        <v>53</v>
      </c>
      <c r="G5" s="1">
        <v>6.0839780092592589E-2</v>
      </c>
      <c r="H5">
        <v>19.495000000000001</v>
      </c>
      <c r="I5">
        <v>5.2</v>
      </c>
      <c r="J5">
        <v>210.57400000000001</v>
      </c>
      <c r="K5" s="1">
        <v>1.0785532407407406E-3</v>
      </c>
      <c r="L5">
        <v>50</v>
      </c>
    </row>
    <row r="6" spans="1:12" x14ac:dyDescent="0.25">
      <c r="A6">
        <v>5</v>
      </c>
      <c r="B6">
        <v>7</v>
      </c>
      <c r="C6" t="s">
        <v>69</v>
      </c>
      <c r="D6" t="s">
        <v>135</v>
      </c>
      <c r="E6" t="s">
        <v>110</v>
      </c>
      <c r="F6">
        <v>53</v>
      </c>
      <c r="G6" s="1">
        <v>6.1204398148148154E-2</v>
      </c>
      <c r="H6">
        <v>50.997999999999998</v>
      </c>
      <c r="I6">
        <v>31.503</v>
      </c>
      <c r="J6">
        <v>209.31899999999999</v>
      </c>
      <c r="K6" s="1">
        <v>1.0905439814814816E-3</v>
      </c>
      <c r="L6">
        <v>28</v>
      </c>
    </row>
    <row r="7" spans="1:12" x14ac:dyDescent="0.25">
      <c r="A7">
        <v>6</v>
      </c>
      <c r="B7">
        <v>5</v>
      </c>
      <c r="C7" t="s">
        <v>66</v>
      </c>
      <c r="D7" t="s">
        <v>138</v>
      </c>
      <c r="E7" t="s">
        <v>110</v>
      </c>
      <c r="F7">
        <v>53</v>
      </c>
      <c r="G7" s="1">
        <v>6.1422858796296297E-2</v>
      </c>
      <c r="H7">
        <v>0</v>
      </c>
      <c r="I7">
        <v>18.875</v>
      </c>
      <c r="J7">
        <v>208.57499999999999</v>
      </c>
      <c r="K7" s="1">
        <v>1.0684953703703705E-3</v>
      </c>
      <c r="L7">
        <v>53</v>
      </c>
    </row>
    <row r="8" spans="1:12" x14ac:dyDescent="0.25">
      <c r="A8">
        <v>7</v>
      </c>
      <c r="B8">
        <v>11</v>
      </c>
      <c r="C8" t="s">
        <v>67</v>
      </c>
      <c r="D8" t="s">
        <v>139</v>
      </c>
      <c r="E8" t="s">
        <v>115</v>
      </c>
      <c r="F8">
        <v>53</v>
      </c>
      <c r="G8" s="1">
        <v>6.1532881944444444E-2</v>
      </c>
      <c r="H8">
        <v>0</v>
      </c>
      <c r="I8">
        <v>9.5060000000000002</v>
      </c>
      <c r="J8">
        <v>208.202</v>
      </c>
      <c r="K8" s="1">
        <v>1.0888078703703704E-3</v>
      </c>
      <c r="L8">
        <v>43</v>
      </c>
    </row>
    <row r="9" spans="1:12" x14ac:dyDescent="0.25">
      <c r="A9">
        <v>8</v>
      </c>
      <c r="B9">
        <v>8</v>
      </c>
      <c r="C9" t="s">
        <v>76</v>
      </c>
      <c r="D9" t="s">
        <v>140</v>
      </c>
      <c r="E9" t="s">
        <v>64</v>
      </c>
      <c r="F9">
        <v>53</v>
      </c>
      <c r="G9" s="1">
        <v>6.1623379629629632E-2</v>
      </c>
      <c r="H9">
        <v>0</v>
      </c>
      <c r="I9">
        <v>7.819</v>
      </c>
      <c r="J9">
        <v>207.89599999999999</v>
      </c>
      <c r="K9" s="1">
        <v>1.0970601851851851E-3</v>
      </c>
      <c r="L9">
        <v>47</v>
      </c>
    </row>
    <row r="10" spans="1:12" x14ac:dyDescent="0.25">
      <c r="A10">
        <v>9</v>
      </c>
      <c r="B10">
        <v>31</v>
      </c>
      <c r="C10" t="s">
        <v>118</v>
      </c>
      <c r="D10" t="s">
        <v>140</v>
      </c>
      <c r="E10" t="s">
        <v>115</v>
      </c>
      <c r="F10">
        <v>53</v>
      </c>
      <c r="G10" s="1">
        <v>6.1633298611111109E-2</v>
      </c>
      <c r="H10">
        <v>0</v>
      </c>
      <c r="I10">
        <v>0.85699999999999998</v>
      </c>
      <c r="J10">
        <v>207.863</v>
      </c>
      <c r="K10" s="1">
        <v>1.0957175925925928E-3</v>
      </c>
      <c r="L10">
        <v>50</v>
      </c>
    </row>
    <row r="11" spans="1:12" x14ac:dyDescent="0.25">
      <c r="A11">
        <v>10</v>
      </c>
      <c r="B11">
        <v>55</v>
      </c>
      <c r="C11" t="s">
        <v>72</v>
      </c>
      <c r="D11" t="s">
        <v>141</v>
      </c>
      <c r="E11" t="s">
        <v>116</v>
      </c>
      <c r="F11">
        <v>52</v>
      </c>
      <c r="G11" s="1">
        <v>6.0718796296296292E-2</v>
      </c>
      <c r="H11" t="s">
        <v>142</v>
      </c>
      <c r="I11" t="s">
        <v>142</v>
      </c>
      <c r="J11">
        <v>207.00800000000001</v>
      </c>
      <c r="K11" s="1">
        <v>1.0902430555555555E-3</v>
      </c>
      <c r="L11">
        <v>50</v>
      </c>
    </row>
    <row r="12" spans="1:12" x14ac:dyDescent="0.25">
      <c r="A12">
        <v>11</v>
      </c>
      <c r="B12">
        <v>10</v>
      </c>
      <c r="C12" t="s">
        <v>77</v>
      </c>
      <c r="D12" t="s">
        <v>140</v>
      </c>
      <c r="E12" t="s">
        <v>70</v>
      </c>
      <c r="F12">
        <v>52</v>
      </c>
      <c r="G12" s="1">
        <v>6.086753472222222E-2</v>
      </c>
      <c r="H12" t="s">
        <v>142</v>
      </c>
      <c r="I12">
        <v>12.851000000000001</v>
      </c>
      <c r="J12">
        <v>206.50299999999999</v>
      </c>
      <c r="K12" s="1">
        <v>1.0895023148148148E-3</v>
      </c>
      <c r="L12">
        <v>35</v>
      </c>
    </row>
    <row r="13" spans="1:12" x14ac:dyDescent="0.25">
      <c r="A13">
        <v>12</v>
      </c>
      <c r="B13">
        <v>9</v>
      </c>
      <c r="C13" t="s">
        <v>121</v>
      </c>
      <c r="D13" t="s">
        <v>143</v>
      </c>
      <c r="E13" t="s">
        <v>117</v>
      </c>
      <c r="F13">
        <v>52</v>
      </c>
      <c r="G13" s="1">
        <v>6.1114189814814812E-2</v>
      </c>
      <c r="H13" t="s">
        <v>142</v>
      </c>
      <c r="I13">
        <v>21.311</v>
      </c>
      <c r="J13">
        <v>205.66900000000001</v>
      </c>
      <c r="K13" s="1">
        <v>1.1145138888888888E-3</v>
      </c>
      <c r="L13">
        <v>8</v>
      </c>
    </row>
    <row r="14" spans="1:12" x14ac:dyDescent="0.25">
      <c r="A14">
        <v>13</v>
      </c>
      <c r="B14">
        <v>28</v>
      </c>
      <c r="C14" t="s">
        <v>119</v>
      </c>
      <c r="D14" t="s">
        <v>144</v>
      </c>
      <c r="E14" t="s">
        <v>70</v>
      </c>
      <c r="F14">
        <v>52</v>
      </c>
      <c r="G14" s="1">
        <v>6.112041666666667E-2</v>
      </c>
      <c r="H14" t="s">
        <v>142</v>
      </c>
      <c r="I14">
        <v>0.53800000000000003</v>
      </c>
      <c r="J14">
        <v>205.648</v>
      </c>
      <c r="K14" s="1">
        <v>1.0978819444444445E-3</v>
      </c>
      <c r="L14">
        <v>30</v>
      </c>
    </row>
    <row r="15" spans="1:12" x14ac:dyDescent="0.25">
      <c r="A15">
        <v>14</v>
      </c>
      <c r="B15">
        <v>14</v>
      </c>
      <c r="C15" t="s">
        <v>113</v>
      </c>
      <c r="D15" t="s">
        <v>141</v>
      </c>
      <c r="E15" t="s">
        <v>73</v>
      </c>
      <c r="F15">
        <v>52</v>
      </c>
      <c r="G15" s="1">
        <v>6.1124282407407408E-2</v>
      </c>
      <c r="H15" t="s">
        <v>142</v>
      </c>
      <c r="I15">
        <v>0.33400000000000002</v>
      </c>
      <c r="J15">
        <v>205.63499999999999</v>
      </c>
      <c r="K15" s="1">
        <v>1.0873032407407407E-3</v>
      </c>
      <c r="L15">
        <v>28</v>
      </c>
    </row>
    <row r="16" spans="1:12" x14ac:dyDescent="0.25">
      <c r="A16">
        <v>15</v>
      </c>
      <c r="B16">
        <v>2</v>
      </c>
      <c r="C16" t="s">
        <v>120</v>
      </c>
      <c r="D16" t="s">
        <v>145</v>
      </c>
      <c r="E16" t="s">
        <v>73</v>
      </c>
      <c r="F16">
        <v>52</v>
      </c>
      <c r="G16" s="1">
        <v>6.1133865740740735E-2</v>
      </c>
      <c r="H16" t="s">
        <v>142</v>
      </c>
      <c r="I16">
        <v>0.82799999999999996</v>
      </c>
      <c r="J16">
        <v>205.60300000000001</v>
      </c>
      <c r="K16" s="1">
        <v>1.0998032407407408E-3</v>
      </c>
      <c r="L16">
        <v>25</v>
      </c>
    </row>
    <row r="17" spans="1:12" x14ac:dyDescent="0.25">
      <c r="A17">
        <v>16</v>
      </c>
      <c r="B17">
        <v>35</v>
      </c>
      <c r="C17" t="s">
        <v>114</v>
      </c>
      <c r="D17" t="s">
        <v>146</v>
      </c>
      <c r="E17" t="s">
        <v>112</v>
      </c>
      <c r="F17">
        <v>52</v>
      </c>
      <c r="G17" s="1">
        <v>6.116152777777778E-2</v>
      </c>
      <c r="H17" t="s">
        <v>142</v>
      </c>
      <c r="I17">
        <v>2.39</v>
      </c>
      <c r="J17">
        <v>205.51</v>
      </c>
      <c r="K17" s="1">
        <v>1.0877893518518517E-3</v>
      </c>
      <c r="L17">
        <v>41</v>
      </c>
    </row>
    <row r="18" spans="1:12" x14ac:dyDescent="0.25">
      <c r="A18">
        <v>17</v>
      </c>
      <c r="B18">
        <v>18</v>
      </c>
      <c r="C18" t="s">
        <v>74</v>
      </c>
      <c r="D18" t="s">
        <v>147</v>
      </c>
      <c r="E18" t="s">
        <v>112</v>
      </c>
      <c r="F18">
        <v>52</v>
      </c>
      <c r="G18" s="1">
        <v>6.1215821759259263E-2</v>
      </c>
      <c r="H18" t="s">
        <v>142</v>
      </c>
      <c r="I18">
        <v>4.6909999999999998</v>
      </c>
      <c r="J18">
        <v>205.328</v>
      </c>
      <c r="K18" s="1">
        <v>1.0804861111111111E-3</v>
      </c>
      <c r="L18">
        <v>41</v>
      </c>
    </row>
    <row r="19" spans="1:12" x14ac:dyDescent="0.25">
      <c r="A19" t="s">
        <v>98</v>
      </c>
      <c r="B19">
        <v>16</v>
      </c>
      <c r="C19" t="s">
        <v>62</v>
      </c>
      <c r="D19" t="s">
        <v>148</v>
      </c>
      <c r="E19" t="s">
        <v>117</v>
      </c>
      <c r="F19">
        <v>38</v>
      </c>
      <c r="G19" s="1">
        <v>4.5339097222222229E-2</v>
      </c>
      <c r="J19">
        <v>202.51599999999999</v>
      </c>
      <c r="K19" s="1">
        <v>1.0939236111111113E-3</v>
      </c>
      <c r="L19">
        <v>37</v>
      </c>
    </row>
    <row r="20" spans="1:12" x14ac:dyDescent="0.25">
      <c r="A20" t="s">
        <v>98</v>
      </c>
      <c r="B20">
        <v>27</v>
      </c>
      <c r="C20" t="s">
        <v>75</v>
      </c>
      <c r="D20" t="s">
        <v>138</v>
      </c>
      <c r="E20" t="s">
        <v>116</v>
      </c>
      <c r="F20">
        <v>37</v>
      </c>
      <c r="G20" s="1">
        <v>4.4277592592592591E-2</v>
      </c>
      <c r="J20">
        <v>201.90700000000001</v>
      </c>
      <c r="K20" s="1">
        <v>1.0987731481481482E-3</v>
      </c>
      <c r="L20">
        <v>32</v>
      </c>
    </row>
    <row r="21" spans="1:12" x14ac:dyDescent="0.25">
      <c r="A21" t="s">
        <v>98</v>
      </c>
      <c r="B21">
        <v>20</v>
      </c>
      <c r="C21" t="s">
        <v>63</v>
      </c>
      <c r="D21" t="s">
        <v>149</v>
      </c>
      <c r="E21" t="s">
        <v>64</v>
      </c>
      <c r="F21">
        <v>8</v>
      </c>
      <c r="G21" s="1">
        <v>1.1744016203703703E-2</v>
      </c>
      <c r="J21">
        <v>163.75700000000001</v>
      </c>
      <c r="K21" s="1">
        <v>1.1563425925925927E-3</v>
      </c>
      <c r="L21">
        <v>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sc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2021-04-05T18:30:23Z</dcterms:modified>
</cp:coreProperties>
</file>