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35945BD9-45DC-4B59-A4FB-E8C8ECC94960}" xr6:coauthVersionLast="46" xr6:coauthVersionMax="46" xr10:uidLastSave="{00000000-0000-0000-0000-000000000000}"/>
  <bookViews>
    <workbookView xWindow="2625" yWindow="2445" windowWidth="33060" windowHeight="16635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7" l="1"/>
  <c r="S35" i="17"/>
  <c r="R35" i="17"/>
  <c r="O35" i="17"/>
  <c r="D35" i="17"/>
  <c r="N35" i="17" s="1"/>
  <c r="C35" i="17"/>
  <c r="T34" i="17"/>
  <c r="S34" i="17"/>
  <c r="R34" i="17"/>
  <c r="O34" i="17"/>
  <c r="N34" i="17"/>
  <c r="M34" i="17"/>
  <c r="D34" i="17"/>
  <c r="C34" i="17"/>
  <c r="T33" i="17"/>
  <c r="S33" i="17"/>
  <c r="R33" i="17"/>
  <c r="O33" i="17"/>
  <c r="N33" i="17"/>
  <c r="M33" i="17"/>
  <c r="D33" i="17"/>
  <c r="C33" i="17"/>
  <c r="T32" i="17"/>
  <c r="S32" i="17"/>
  <c r="R32" i="17"/>
  <c r="O32" i="17"/>
  <c r="N32" i="17"/>
  <c r="M32" i="17"/>
  <c r="D32" i="17"/>
  <c r="C32" i="17"/>
  <c r="T31" i="17"/>
  <c r="S31" i="17"/>
  <c r="R31" i="17"/>
  <c r="O31" i="17"/>
  <c r="N31" i="17"/>
  <c r="D31" i="17"/>
  <c r="C31" i="17"/>
  <c r="M31" i="17" s="1"/>
  <c r="T30" i="17"/>
  <c r="S30" i="17"/>
  <c r="R30" i="17"/>
  <c r="O30" i="17"/>
  <c r="D30" i="17"/>
  <c r="N30" i="17" s="1"/>
  <c r="C30" i="17"/>
  <c r="T29" i="17"/>
  <c r="S29" i="17"/>
  <c r="R29" i="17"/>
  <c r="O29" i="17"/>
  <c r="D29" i="17"/>
  <c r="N29" i="17" s="1"/>
  <c r="C29" i="17"/>
  <c r="M29" i="17" s="1"/>
  <c r="T28" i="17"/>
  <c r="S28" i="17"/>
  <c r="R28" i="17"/>
  <c r="O28" i="17"/>
  <c r="D28" i="17"/>
  <c r="N28" i="17" s="1"/>
  <c r="C28" i="17"/>
  <c r="T27" i="17"/>
  <c r="S27" i="17"/>
  <c r="R27" i="17"/>
  <c r="O27" i="17"/>
  <c r="D27" i="17"/>
  <c r="N27" i="17" s="1"/>
  <c r="C27" i="17"/>
  <c r="T26" i="17"/>
  <c r="S26" i="17"/>
  <c r="R26" i="17"/>
  <c r="O26" i="17"/>
  <c r="N26" i="17"/>
  <c r="M26" i="17"/>
  <c r="D26" i="17"/>
  <c r="C26" i="17"/>
  <c r="T25" i="17"/>
  <c r="S25" i="17"/>
  <c r="R25" i="17"/>
  <c r="O25" i="17"/>
  <c r="N25" i="17"/>
  <c r="M25" i="17"/>
  <c r="D25" i="17"/>
  <c r="C25" i="17"/>
  <c r="T24" i="17"/>
  <c r="S24" i="17"/>
  <c r="R24" i="17"/>
  <c r="O24" i="17"/>
  <c r="N24" i="17"/>
  <c r="D24" i="17"/>
  <c r="C24" i="17"/>
  <c r="M24" i="17" s="1"/>
  <c r="T23" i="17"/>
  <c r="S23" i="17"/>
  <c r="R23" i="17"/>
  <c r="O23" i="17"/>
  <c r="D23" i="17"/>
  <c r="N23" i="17" s="1"/>
  <c r="C23" i="17"/>
  <c r="T22" i="17"/>
  <c r="S22" i="17"/>
  <c r="R22" i="17"/>
  <c r="O22" i="17"/>
  <c r="D22" i="17"/>
  <c r="N22" i="17" s="1"/>
  <c r="C22" i="17"/>
  <c r="T21" i="17"/>
  <c r="S21" i="17"/>
  <c r="R21" i="17"/>
  <c r="O21" i="17"/>
  <c r="N21" i="17"/>
  <c r="D21" i="17"/>
  <c r="C21" i="17"/>
  <c r="M21" i="17" s="1"/>
  <c r="T20" i="17"/>
  <c r="S20" i="17"/>
  <c r="R20" i="17"/>
  <c r="O20" i="17"/>
  <c r="D20" i="17"/>
  <c r="N20" i="17" s="1"/>
  <c r="C20" i="17"/>
  <c r="T19" i="17"/>
  <c r="S19" i="17"/>
  <c r="R19" i="17"/>
  <c r="O19" i="17"/>
  <c r="D19" i="17"/>
  <c r="M19" i="17" s="1"/>
  <c r="C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7" i="17"/>
  <c r="T17" i="17"/>
  <c r="R18" i="17"/>
  <c r="T18" i="17"/>
  <c r="T16" i="17"/>
  <c r="R16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U35" i="17"/>
  <c r="U27" i="17"/>
  <c r="U19" i="17"/>
  <c r="U34" i="17"/>
  <c r="U26" i="17"/>
  <c r="U23" i="17"/>
  <c r="U33" i="17"/>
  <c r="U25" i="17"/>
  <c r="U21" i="17"/>
  <c r="U32" i="17"/>
  <c r="U24" i="17"/>
  <c r="U20" i="17"/>
  <c r="U31" i="17"/>
  <c r="U30" i="17"/>
  <c r="U22" i="17"/>
  <c r="U29" i="17"/>
  <c r="U28" i="17"/>
  <c r="U18" i="17"/>
  <c r="U16" i="17"/>
  <c r="U12" i="17"/>
  <c r="U9" i="17"/>
  <c r="U5" i="17"/>
  <c r="U17" i="17"/>
  <c r="U15" i="17"/>
  <c r="U11" i="17"/>
  <c r="U8" i="17"/>
  <c r="U4" i="17"/>
  <c r="U7" i="17"/>
  <c r="U14" i="17"/>
  <c r="U13" i="17"/>
  <c r="U10" i="17"/>
  <c r="U6" i="17"/>
  <c r="U2" i="17"/>
  <c r="U3" i="17"/>
  <c r="M35" i="17" l="1"/>
  <c r="M27" i="17"/>
  <c r="N19" i="17"/>
  <c r="M20" i="17"/>
  <c r="M28" i="17"/>
  <c r="M22" i="17"/>
  <c r="M30" i="17"/>
  <c r="M23" i="17"/>
  <c r="O18" i="17" l="1"/>
  <c r="D18" i="17"/>
  <c r="C18" i="17"/>
  <c r="O17" i="17"/>
  <c r="D17" i="17"/>
  <c r="N17" i="17" s="1"/>
  <c r="C17" i="17"/>
  <c r="O16" i="17"/>
  <c r="D16" i="17"/>
  <c r="C16" i="17"/>
  <c r="O15" i="17"/>
  <c r="D15" i="17"/>
  <c r="C15" i="17"/>
  <c r="O14" i="17"/>
  <c r="D14" i="17"/>
  <c r="N14" i="17" s="1"/>
  <c r="C14" i="17"/>
  <c r="O13" i="17"/>
  <c r="D13" i="17"/>
  <c r="C13" i="17"/>
  <c r="O12" i="17"/>
  <c r="M12" i="17"/>
  <c r="D12" i="17"/>
  <c r="N12" i="17" s="1"/>
  <c r="C12" i="17"/>
  <c r="O11" i="17"/>
  <c r="D11" i="17"/>
  <c r="N11" i="17" s="1"/>
  <c r="C11" i="17"/>
  <c r="O10" i="17"/>
  <c r="D10" i="17"/>
  <c r="C10" i="17"/>
  <c r="O9" i="17"/>
  <c r="D9" i="17"/>
  <c r="N9" i="17" s="1"/>
  <c r="C9" i="17"/>
  <c r="O8" i="17"/>
  <c r="D8" i="17"/>
  <c r="N8" i="17" s="1"/>
  <c r="C8" i="17"/>
  <c r="O7" i="17"/>
  <c r="D7" i="17"/>
  <c r="N7" i="17" s="1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D3" i="17"/>
  <c r="N3" i="17" s="1"/>
  <c r="C3" i="17"/>
  <c r="O2" i="17"/>
  <c r="D2" i="17"/>
  <c r="M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M12" i="15" s="1"/>
  <c r="D11" i="15"/>
  <c r="N11" i="15" s="1"/>
  <c r="D10" i="15"/>
  <c r="N10" i="15" s="1"/>
  <c r="D9" i="15"/>
  <c r="N9" i="15" s="1"/>
  <c r="D8" i="15"/>
  <c r="D7" i="15"/>
  <c r="N7" i="15" s="1"/>
  <c r="D6" i="15"/>
  <c r="M6" i="15" s="1"/>
  <c r="D5" i="15"/>
  <c r="N5" i="15" s="1"/>
  <c r="D4" i="15"/>
  <c r="D3" i="15"/>
  <c r="N3" i="15" s="1"/>
  <c r="D2" i="15"/>
  <c r="N2" i="15" s="1"/>
  <c r="M10" i="17" l="1"/>
  <c r="M18" i="17"/>
  <c r="M13" i="17"/>
  <c r="M16" i="17"/>
  <c r="M15" i="17"/>
  <c r="N2" i="17"/>
  <c r="M7" i="17"/>
  <c r="N13" i="17"/>
  <c r="N15" i="17"/>
  <c r="M8" i="17"/>
  <c r="N10" i="17"/>
  <c r="M14" i="17"/>
  <c r="N16" i="17"/>
  <c r="N18" i="17"/>
  <c r="M4" i="17"/>
  <c r="M11" i="17"/>
  <c r="M17" i="17"/>
  <c r="M9" i="17"/>
  <c r="M6" i="17"/>
  <c r="M3" i="17"/>
  <c r="M5" i="17"/>
  <c r="M3" i="15"/>
  <c r="M17" i="15"/>
  <c r="M5" i="15"/>
  <c r="M14" i="15"/>
  <c r="M16" i="15"/>
  <c r="M8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T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T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R33" i="10" s="1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T33" i="10" s="1"/>
  <c r="S32" i="9"/>
  <c r="T32" i="9"/>
  <c r="U32" i="9"/>
  <c r="B33" i="9"/>
  <c r="C33" i="9"/>
  <c r="D33" i="9"/>
  <c r="R34" i="10" s="1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R35" i="10" s="1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T35" i="10" s="1"/>
  <c r="S34" i="9"/>
  <c r="T34" i="9"/>
  <c r="U34" i="9"/>
  <c r="B35" i="9"/>
  <c r="C35" i="9"/>
  <c r="D35" i="9"/>
  <c r="R36" i="10" s="1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R37" i="10" s="1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T37" i="10" s="1"/>
  <c r="S36" i="9"/>
  <c r="T36" i="9"/>
  <c r="U36" i="9"/>
  <c r="B37" i="9"/>
  <c r="C37" i="9"/>
  <c r="D37" i="9"/>
  <c r="R38" i="10" s="1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T39" i="10" s="1"/>
  <c r="S38" i="9"/>
  <c r="T38" i="9"/>
  <c r="U38" i="9"/>
  <c r="B39" i="9"/>
  <c r="C39" i="9"/>
  <c r="D39" i="9"/>
  <c r="R40" i="10" s="1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R42" i="10" s="1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T43" i="10" s="1"/>
  <c r="S42" i="9"/>
  <c r="T42" i="9"/>
  <c r="U42" i="9"/>
  <c r="B43" i="9"/>
  <c r="C43" i="9"/>
  <c r="D43" i="9"/>
  <c r="R44" i="10" s="1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T45" i="10" s="1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T47" i="10" s="1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T49" i="10" s="1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T51" i="10" s="1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T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4" i="10" s="1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50" i="10" l="1"/>
  <c r="S52" i="10"/>
  <c r="S44" i="10"/>
  <c r="R48" i="10"/>
  <c r="R46" i="10"/>
  <c r="R54" i="10"/>
  <c r="R52" i="10"/>
  <c r="R43" i="10"/>
  <c r="R39" i="10"/>
  <c r="R50" i="10"/>
  <c r="Q46" i="10"/>
  <c r="P38" i="10"/>
  <c r="O34" i="10"/>
  <c r="O32" i="10"/>
  <c r="R32" i="10"/>
  <c r="R41" i="10"/>
  <c r="R31" i="10"/>
  <c r="R5" i="10"/>
  <c r="R49" i="10"/>
  <c r="S48" i="10"/>
  <c r="R47" i="10"/>
  <c r="S46" i="10"/>
  <c r="R45" i="10"/>
  <c r="S4" i="10"/>
  <c r="R53" i="10"/>
  <c r="R51" i="10"/>
  <c r="S42" i="10"/>
  <c r="S40" i="10"/>
  <c r="S38" i="10"/>
  <c r="S36" i="10"/>
  <c r="S34" i="10"/>
  <c r="S32" i="10"/>
  <c r="S30" i="10"/>
  <c r="Q51" i="10"/>
  <c r="Q39" i="10"/>
  <c r="S11" i="10"/>
  <c r="S53" i="10"/>
  <c r="S51" i="10"/>
  <c r="S49" i="10"/>
  <c r="S47" i="10"/>
  <c r="S45" i="10"/>
  <c r="S43" i="10"/>
  <c r="S41" i="10"/>
  <c r="S39" i="10"/>
  <c r="S37" i="10"/>
  <c r="S35" i="10"/>
  <c r="S33" i="10"/>
  <c r="S31" i="10"/>
  <c r="T54" i="10"/>
  <c r="T52" i="10"/>
  <c r="T50" i="10"/>
  <c r="T48" i="10"/>
  <c r="T46" i="10"/>
  <c r="T44" i="10"/>
  <c r="T42" i="10"/>
  <c r="T40" i="10"/>
  <c r="T38" i="10"/>
  <c r="T36" i="10"/>
  <c r="T34" i="10"/>
  <c r="T32" i="10"/>
  <c r="T30" i="10"/>
  <c r="J22" i="10"/>
  <c r="O33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9" i="11"/>
  <c r="D2" i="11"/>
  <c r="D4" i="11"/>
  <c r="D11" i="11"/>
  <c r="D3" i="11"/>
  <c r="D13" i="11"/>
  <c r="D19" i="11"/>
  <c r="D7" i="11"/>
  <c r="D5" i="11"/>
  <c r="D20" i="11"/>
  <c r="D8" i="11"/>
  <c r="D12" i="11"/>
  <c r="D21" i="11"/>
  <c r="D17" i="11"/>
  <c r="D18" i="11"/>
  <c r="D6" i="11"/>
  <c r="D14" i="11"/>
  <c r="D16" i="11"/>
  <c r="D10" i="11"/>
  <c r="D15" i="11"/>
  <c r="E15" i="11" l="1" a="1"/>
  <c r="E15" i="11" s="1"/>
  <c r="E5" i="11" a="1"/>
  <c r="E5" i="11" s="1"/>
  <c r="E17" i="11" a="1"/>
  <c r="E17" i="11" s="1"/>
  <c r="F17" i="11" s="1"/>
  <c r="E20" i="11" a="1"/>
  <c r="E20" i="11" s="1"/>
  <c r="F20" i="11" s="1"/>
  <c r="E4" i="11" a="1"/>
  <c r="E4" i="11" s="1"/>
  <c r="F4" i="11" s="1"/>
  <c r="E7" i="11" a="1"/>
  <c r="E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E16" i="11" a="1"/>
  <c r="E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F11" i="11" s="1"/>
  <c r="E2" i="11" a="1"/>
  <c r="E2" i="11" s="1"/>
  <c r="F3" i="11"/>
  <c r="F7" i="11"/>
  <c r="F15" i="11"/>
  <c r="F2" i="11"/>
  <c r="F16" i="11"/>
  <c r="F5" i="11"/>
  <c r="F8" i="11"/>
  <c r="F13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<sst xmlns="http://schemas.openxmlformats.org/spreadsheetml/2006/main" count="429" uniqueCount="163">
  <si>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</si>
  <si>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</si>
  <si>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</si>
  <si>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</si>
  <si>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</si>
  <si>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</si>
  <si>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</si>
  <si>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</si>
  <si>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</si>
  <si>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</si>
  <si>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</si>
  <si>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</si>
  <si>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</si>
  <si>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</si>
  <si>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</si>
  <si>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</si>
  <si>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</si>
  <si>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</si>
  <si>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</si>
  <si>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</si>
  <si>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</si>
  <si>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</si>
  <si>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</si>
  <si>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</si>
  <si>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</si>
  <si>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</si>
  <si>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</si>
  <si>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</si>
  <si>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</si>
  <si>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</si>
  <si>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</si>
  <si>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</si>
  <si>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</si>
  <si>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</si>
  <si>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</si>
  <si>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</si>
  <si>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</si>
  <si>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</si>
  <si>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</si>
  <si>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</si>
  <si>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</si>
  <si>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</si>
  <si>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</si>
  <si>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</si>
  <si>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</si>
  <si>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</si>
  <si>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</si>
  <si>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</si>
  <si>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</si>
  <si>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</si>
  <si>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</si>
  <si>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</si>
  <si>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</si>
  <si>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</si>
  <si>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</si>
  <si>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</si>
  <si>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</si>
  <si>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</si>
  <si>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</si>
  <si>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</si>
  <si>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</si>
  <si>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</si>
  <si>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</si>
  <si>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</si>
  <si>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</si>
  <si>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</si>
  <si>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</si>
  <si>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</si>
  <si>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</si>
  <si>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</si>
  <si>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</si>
  <si>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</si>
  <si>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</si>
  <si>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</si>
  <si>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</si>
  <si>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</si>
  <si>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</si>
  <si>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</si>
  <si>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</si>
  <si>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</si>
  <si>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</si>
  <si>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</si>
  <si>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</si>
  <si>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</si>
  <si>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</si>
  <si>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</si>
  <si>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</si>
  <si>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</si>
  <si>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</si>
  <si>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</si>
  <si>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</si>
  <si>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</si>
  <si>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</si>
  <si>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</si>
  <si>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</si>
  <si>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</si>
  <si>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</si>
  <si>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</si>
  <si>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</si>
  <si>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</si>
  <si>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</si>
  <si>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</si>
  <si>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</si>
  <si>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</si>
  <si>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</si>
  <si>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</si>
  <si>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</si>
  <si>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</si>
  <si>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</si>
  <si>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</si>
  <si>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</si>
  <si>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</si>
  <si>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</si>
  <si>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</si>
  <si>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</si>
  <si>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</si>
  <si>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</si>
  <si>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</si>
  <si>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</si>
  <si>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</si>
  <si>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</si>
  <si>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</si>
  <si>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</si>
  <si>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</si>
  <si>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</si>
  <si>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</si>
  <si>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</si>
  <si>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</si>
  <si>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</si>
  <si>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</si>
  <si>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</si>
  <si>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</si>
  <si>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Clear</t>
  </si>
  <si>
    <t>83.3°F</t>
  </si>
  <si>
    <t>7.36 mph</t>
  </si>
  <si>
    <t>162°</t>
  </si>
  <si>
    <t>Nat</t>
  </si>
  <si>
    <t>Laps</t>
  </si>
  <si>
    <t>Interval</t>
  </si>
  <si>
    <t>Kph</t>
  </si>
  <si>
    <t>Best</t>
  </si>
  <si>
    <t>Finland</t>
  </si>
  <si>
    <t>Netherlands</t>
  </si>
  <si>
    <t>Great Britain</t>
  </si>
  <si>
    <t>Mexico</t>
  </si>
  <si>
    <t>Australia</t>
  </si>
  <si>
    <t>Monaco</t>
  </si>
  <si>
    <t>France</t>
  </si>
  <si>
    <t>Russia</t>
  </si>
  <si>
    <t>Thailand</t>
  </si>
  <si>
    <t>Italy</t>
  </si>
  <si>
    <t>1 Lap</t>
  </si>
  <si>
    <t>Denmark</t>
  </si>
  <si>
    <t>Germany</t>
  </si>
  <si>
    <t>Canada</t>
  </si>
  <si>
    <t>Spain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</si>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</sst>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65</v>
      </c>
      <c r="D2" t="s">
        <v>122</v>
      </c>
      <c r="E2" s="1">
        <v>1.1230324074074074E-3</v>
      </c>
      <c r="F2">
        <v>51</v>
      </c>
    </row>
    <row r="3" spans="1:7" x14ac:dyDescent="0.25">
      <c r="A3">
        <v>2</v>
      </c>
      <c r="B3">
        <v>10</v>
      </c>
      <c r="C3" t="s">
        <v>83</v>
      </c>
      <c r="D3" t="s">
        <v>123</v>
      </c>
      <c r="E3" s="1">
        <v>1.1253587962962964E-3</v>
      </c>
      <c r="F3">
        <v>50</v>
      </c>
      <c r="G3">
        <v>0.20100000000000001</v>
      </c>
    </row>
    <row r="4" spans="1:7" x14ac:dyDescent="0.25">
      <c r="A4">
        <v>3</v>
      </c>
      <c r="B4">
        <v>33</v>
      </c>
      <c r="C4" t="s">
        <v>68</v>
      </c>
      <c r="D4" t="s">
        <v>67</v>
      </c>
      <c r="E4" s="1">
        <v>1.1265277777777777E-3</v>
      </c>
      <c r="F4">
        <v>53</v>
      </c>
      <c r="G4">
        <v>0.30199999999999999</v>
      </c>
    </row>
    <row r="5" spans="1:7" x14ac:dyDescent="0.25">
      <c r="A5">
        <v>4</v>
      </c>
      <c r="B5">
        <v>63</v>
      </c>
      <c r="C5" t="s">
        <v>87</v>
      </c>
      <c r="D5" t="s">
        <v>124</v>
      </c>
      <c r="E5" s="1">
        <v>1.1267592592592592E-3</v>
      </c>
      <c r="F5">
        <v>52</v>
      </c>
      <c r="G5">
        <v>0.32200000000000001</v>
      </c>
    </row>
    <row r="6" spans="1:7" x14ac:dyDescent="0.25">
      <c r="A6">
        <v>5</v>
      </c>
      <c r="B6">
        <v>4</v>
      </c>
      <c r="C6" t="s">
        <v>78</v>
      </c>
      <c r="D6" t="s">
        <v>70</v>
      </c>
      <c r="E6" s="1">
        <v>1.127048611111111E-3</v>
      </c>
      <c r="F6">
        <v>50</v>
      </c>
      <c r="G6">
        <v>0.34699999999999998</v>
      </c>
    </row>
    <row r="7" spans="1:7" x14ac:dyDescent="0.25">
      <c r="A7">
        <v>6</v>
      </c>
      <c r="B7">
        <v>3</v>
      </c>
      <c r="C7" t="s">
        <v>86</v>
      </c>
      <c r="D7" t="s">
        <v>125</v>
      </c>
      <c r="E7" s="1">
        <v>1.1329398148148147E-3</v>
      </c>
      <c r="F7">
        <v>53</v>
      </c>
      <c r="G7">
        <v>0.85599999999999998</v>
      </c>
    </row>
    <row r="8" spans="1:7" x14ac:dyDescent="0.25">
      <c r="A8">
        <v>7</v>
      </c>
      <c r="B8">
        <v>44</v>
      </c>
      <c r="C8" t="s">
        <v>61</v>
      </c>
      <c r="D8" t="s">
        <v>122</v>
      </c>
      <c r="E8" s="1">
        <v>1.1351273148148149E-3</v>
      </c>
      <c r="F8">
        <v>48</v>
      </c>
      <c r="G8">
        <v>1.0449999999999999</v>
      </c>
    </row>
    <row r="9" spans="1:7" x14ac:dyDescent="0.25">
      <c r="A9">
        <v>8</v>
      </c>
      <c r="B9">
        <v>11</v>
      </c>
      <c r="C9" t="s">
        <v>71</v>
      </c>
      <c r="D9" t="s">
        <v>126</v>
      </c>
      <c r="E9" s="1">
        <v>1.1358912037037036E-3</v>
      </c>
      <c r="F9">
        <v>52</v>
      </c>
      <c r="G9">
        <v>1.111</v>
      </c>
    </row>
    <row r="10" spans="1:7" x14ac:dyDescent="0.25">
      <c r="A10">
        <v>9</v>
      </c>
      <c r="B10">
        <v>23</v>
      </c>
      <c r="C10" t="s">
        <v>66</v>
      </c>
      <c r="D10" t="s">
        <v>67</v>
      </c>
      <c r="E10" s="1">
        <v>1.1386226851851852E-3</v>
      </c>
      <c r="F10">
        <v>51</v>
      </c>
      <c r="G10">
        <v>1.347</v>
      </c>
    </row>
    <row r="11" spans="1:7" x14ac:dyDescent="0.25">
      <c r="A11">
        <v>10</v>
      </c>
      <c r="B11">
        <v>7</v>
      </c>
      <c r="C11" t="s">
        <v>81</v>
      </c>
      <c r="D11" t="s">
        <v>127</v>
      </c>
      <c r="E11" s="1">
        <v>1.1441898148148147E-3</v>
      </c>
      <c r="F11">
        <v>37</v>
      </c>
      <c r="G11">
        <v>1.8280000000000001</v>
      </c>
    </row>
    <row r="12" spans="1:7" x14ac:dyDescent="0.25">
      <c r="A12">
        <v>11</v>
      </c>
      <c r="B12">
        <v>16</v>
      </c>
      <c r="C12" t="s">
        <v>63</v>
      </c>
      <c r="D12" t="s">
        <v>64</v>
      </c>
      <c r="E12" s="1">
        <v>1.1464467592592592E-3</v>
      </c>
      <c r="F12">
        <v>47</v>
      </c>
      <c r="G12">
        <v>2.0230000000000001</v>
      </c>
    </row>
    <row r="13" spans="1:7" x14ac:dyDescent="0.25">
      <c r="A13">
        <v>12</v>
      </c>
      <c r="B13">
        <v>26</v>
      </c>
      <c r="C13" t="s">
        <v>75</v>
      </c>
      <c r="D13" t="s">
        <v>123</v>
      </c>
      <c r="E13" s="1">
        <v>1.1473726851851851E-3</v>
      </c>
      <c r="F13">
        <v>48</v>
      </c>
      <c r="G13">
        <v>2.1030000000000002</v>
      </c>
    </row>
    <row r="14" spans="1:7" x14ac:dyDescent="0.25">
      <c r="A14">
        <v>13</v>
      </c>
      <c r="B14">
        <v>31</v>
      </c>
      <c r="C14" t="s">
        <v>128</v>
      </c>
      <c r="D14" t="s">
        <v>125</v>
      </c>
      <c r="E14" s="1">
        <v>1.1483333333333332E-3</v>
      </c>
      <c r="F14">
        <v>48</v>
      </c>
      <c r="G14">
        <v>2.1859999999999999</v>
      </c>
    </row>
    <row r="15" spans="1:7" x14ac:dyDescent="0.25">
      <c r="A15">
        <v>14</v>
      </c>
      <c r="B15">
        <v>5</v>
      </c>
      <c r="C15" t="s">
        <v>77</v>
      </c>
      <c r="D15" t="s">
        <v>64</v>
      </c>
      <c r="E15" s="1">
        <v>1.152638888888889E-3</v>
      </c>
      <c r="F15">
        <v>46</v>
      </c>
      <c r="G15">
        <v>2.5579999999999998</v>
      </c>
    </row>
    <row r="16" spans="1:7" x14ac:dyDescent="0.25">
      <c r="A16">
        <v>15</v>
      </c>
      <c r="B16">
        <v>8</v>
      </c>
      <c r="C16" t="s">
        <v>129</v>
      </c>
      <c r="D16" t="s">
        <v>74</v>
      </c>
      <c r="E16" s="1">
        <v>1.1529398148148148E-3</v>
      </c>
      <c r="F16">
        <v>44</v>
      </c>
      <c r="G16">
        <v>2.5840000000000001</v>
      </c>
    </row>
    <row r="17" spans="1:7" x14ac:dyDescent="0.25">
      <c r="A17">
        <v>16</v>
      </c>
      <c r="B17">
        <v>99</v>
      </c>
      <c r="C17" t="s">
        <v>85</v>
      </c>
      <c r="D17" t="s">
        <v>127</v>
      </c>
      <c r="E17" s="1">
        <v>1.154699074074074E-3</v>
      </c>
      <c r="F17">
        <v>44</v>
      </c>
      <c r="G17">
        <v>2.7360000000000002</v>
      </c>
    </row>
    <row r="18" spans="1:7" x14ac:dyDescent="0.25">
      <c r="A18">
        <v>17</v>
      </c>
      <c r="B18">
        <v>20</v>
      </c>
      <c r="C18" t="s">
        <v>73</v>
      </c>
      <c r="D18" t="s">
        <v>74</v>
      </c>
      <c r="E18" s="1">
        <v>1.1618055555555555E-3</v>
      </c>
      <c r="F18">
        <v>52</v>
      </c>
      <c r="G18">
        <v>3.35</v>
      </c>
    </row>
    <row r="19" spans="1:7" x14ac:dyDescent="0.25">
      <c r="A19">
        <v>18</v>
      </c>
      <c r="B19">
        <v>6</v>
      </c>
      <c r="C19" t="s">
        <v>130</v>
      </c>
      <c r="D19" t="s">
        <v>124</v>
      </c>
      <c r="E19" s="1">
        <v>1.1694907407407407E-3</v>
      </c>
      <c r="F19">
        <v>47</v>
      </c>
      <c r="G19">
        <v>4.0140000000000002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77</v>
      </c>
      <c r="E2">
        <v>11</v>
      </c>
      <c r="F2">
        <v>3</v>
      </c>
      <c r="G2">
        <v>55</v>
      </c>
      <c r="H2">
        <v>31</v>
      </c>
      <c r="I2">
        <v>4</v>
      </c>
      <c r="J2">
        <v>10</v>
      </c>
      <c r="K2">
        <v>16</v>
      </c>
      <c r="L2">
        <v>26</v>
      </c>
      <c r="M2">
        <v>18</v>
      </c>
      <c r="N2">
        <v>63</v>
      </c>
      <c r="O2">
        <v>5</v>
      </c>
      <c r="P2">
        <v>23</v>
      </c>
      <c r="Q2">
        <v>8</v>
      </c>
      <c r="R2">
        <v>99</v>
      </c>
      <c r="S2">
        <v>20</v>
      </c>
      <c r="T2">
        <v>7</v>
      </c>
      <c r="U2">
        <v>6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31</v>
      </c>
      <c r="F3">
        <v>3</v>
      </c>
      <c r="G3">
        <v>11</v>
      </c>
      <c r="H3">
        <v>10</v>
      </c>
      <c r="I3">
        <v>16</v>
      </c>
      <c r="J3">
        <v>20</v>
      </c>
      <c r="K3">
        <v>8</v>
      </c>
      <c r="L3">
        <v>26</v>
      </c>
      <c r="M3">
        <v>99</v>
      </c>
      <c r="N3">
        <v>5</v>
      </c>
      <c r="O3">
        <v>6</v>
      </c>
      <c r="P3">
        <v>7</v>
      </c>
      <c r="Q3">
        <v>63</v>
      </c>
      <c r="R3">
        <v>23</v>
      </c>
      <c r="S3">
        <v>4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31</v>
      </c>
      <c r="F4">
        <v>3</v>
      </c>
      <c r="G4">
        <v>11</v>
      </c>
      <c r="H4">
        <v>10</v>
      </c>
      <c r="I4">
        <v>16</v>
      </c>
      <c r="J4">
        <v>20</v>
      </c>
      <c r="K4">
        <v>8</v>
      </c>
      <c r="L4">
        <v>26</v>
      </c>
      <c r="M4">
        <v>99</v>
      </c>
      <c r="N4">
        <v>5</v>
      </c>
      <c r="O4">
        <v>6</v>
      </c>
      <c r="P4">
        <v>7</v>
      </c>
      <c r="Q4">
        <v>63</v>
      </c>
      <c r="R4">
        <v>23</v>
      </c>
      <c r="S4">
        <v>4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31</v>
      </c>
      <c r="F5">
        <v>3</v>
      </c>
      <c r="G5">
        <v>11</v>
      </c>
      <c r="H5">
        <v>10</v>
      </c>
      <c r="I5">
        <v>16</v>
      </c>
      <c r="J5">
        <v>20</v>
      </c>
      <c r="K5">
        <v>8</v>
      </c>
      <c r="L5">
        <v>26</v>
      </c>
      <c r="M5">
        <v>99</v>
      </c>
      <c r="N5">
        <v>5</v>
      </c>
      <c r="O5">
        <v>6</v>
      </c>
      <c r="P5">
        <v>7</v>
      </c>
      <c r="Q5">
        <v>63</v>
      </c>
      <c r="R5">
        <v>23</v>
      </c>
      <c r="S5">
        <v>4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31</v>
      </c>
      <c r="F6">
        <v>3</v>
      </c>
      <c r="G6">
        <v>11</v>
      </c>
      <c r="H6">
        <v>10</v>
      </c>
      <c r="I6">
        <v>16</v>
      </c>
      <c r="J6">
        <v>20</v>
      </c>
      <c r="K6">
        <v>8</v>
      </c>
      <c r="L6">
        <v>26</v>
      </c>
      <c r="M6">
        <v>99</v>
      </c>
      <c r="N6">
        <v>5</v>
      </c>
      <c r="O6">
        <v>6</v>
      </c>
      <c r="P6">
        <v>7</v>
      </c>
      <c r="Q6">
        <v>63</v>
      </c>
      <c r="R6">
        <v>23</v>
      </c>
      <c r="S6">
        <v>4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31</v>
      </c>
      <c r="F7">
        <v>3</v>
      </c>
      <c r="G7">
        <v>11</v>
      </c>
      <c r="H7">
        <v>10</v>
      </c>
      <c r="I7">
        <v>16</v>
      </c>
      <c r="J7">
        <v>20</v>
      </c>
      <c r="K7">
        <v>8</v>
      </c>
      <c r="L7">
        <v>26</v>
      </c>
      <c r="M7">
        <v>99</v>
      </c>
      <c r="N7">
        <v>5</v>
      </c>
      <c r="O7">
        <v>6</v>
      </c>
      <c r="P7">
        <v>7</v>
      </c>
      <c r="Q7">
        <v>63</v>
      </c>
      <c r="R7">
        <v>23</v>
      </c>
      <c r="S7">
        <v>4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31</v>
      </c>
      <c r="F8">
        <v>3</v>
      </c>
      <c r="G8">
        <v>11</v>
      </c>
      <c r="H8">
        <v>10</v>
      </c>
      <c r="I8">
        <v>16</v>
      </c>
      <c r="J8">
        <v>20</v>
      </c>
      <c r="K8">
        <v>8</v>
      </c>
      <c r="L8">
        <v>26</v>
      </c>
      <c r="M8">
        <v>99</v>
      </c>
      <c r="N8">
        <v>5</v>
      </c>
      <c r="O8">
        <v>6</v>
      </c>
      <c r="P8">
        <v>7</v>
      </c>
      <c r="Q8">
        <v>63</v>
      </c>
      <c r="R8">
        <v>4</v>
      </c>
      <c r="S8">
        <v>23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31</v>
      </c>
      <c r="F9">
        <v>3</v>
      </c>
      <c r="G9">
        <v>11</v>
      </c>
      <c r="H9">
        <v>10</v>
      </c>
      <c r="I9">
        <v>16</v>
      </c>
      <c r="J9">
        <v>20</v>
      </c>
      <c r="K9">
        <v>8</v>
      </c>
      <c r="L9">
        <v>26</v>
      </c>
      <c r="M9">
        <v>99</v>
      </c>
      <c r="N9">
        <v>5</v>
      </c>
      <c r="O9">
        <v>6</v>
      </c>
      <c r="P9">
        <v>7</v>
      </c>
      <c r="Q9">
        <v>63</v>
      </c>
      <c r="R9">
        <v>4</v>
      </c>
      <c r="S9">
        <v>23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31</v>
      </c>
      <c r="F10">
        <v>3</v>
      </c>
      <c r="G10">
        <v>11</v>
      </c>
      <c r="H10">
        <v>10</v>
      </c>
      <c r="I10">
        <v>16</v>
      </c>
      <c r="J10">
        <v>20</v>
      </c>
      <c r="K10">
        <v>26</v>
      </c>
      <c r="L10">
        <v>8</v>
      </c>
      <c r="M10">
        <v>99</v>
      </c>
      <c r="N10">
        <v>5</v>
      </c>
      <c r="O10">
        <v>6</v>
      </c>
      <c r="P10">
        <v>7</v>
      </c>
      <c r="Q10">
        <v>63</v>
      </c>
      <c r="R10">
        <v>4</v>
      </c>
      <c r="S10">
        <v>23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31</v>
      </c>
      <c r="F11">
        <v>3</v>
      </c>
      <c r="G11">
        <v>11</v>
      </c>
      <c r="H11">
        <v>10</v>
      </c>
      <c r="I11">
        <v>16</v>
      </c>
      <c r="J11">
        <v>20</v>
      </c>
      <c r="K11">
        <v>26</v>
      </c>
      <c r="L11">
        <v>8</v>
      </c>
      <c r="M11">
        <v>99</v>
      </c>
      <c r="N11">
        <v>5</v>
      </c>
      <c r="O11">
        <v>7</v>
      </c>
      <c r="P11">
        <v>6</v>
      </c>
      <c r="Q11">
        <v>63</v>
      </c>
      <c r="R11">
        <v>4</v>
      </c>
      <c r="S11">
        <v>23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31</v>
      </c>
      <c r="F12">
        <v>3</v>
      </c>
      <c r="G12">
        <v>11</v>
      </c>
      <c r="H12">
        <v>10</v>
      </c>
      <c r="I12">
        <v>16</v>
      </c>
      <c r="J12">
        <v>20</v>
      </c>
      <c r="K12">
        <v>26</v>
      </c>
      <c r="L12">
        <v>8</v>
      </c>
      <c r="M12">
        <v>99</v>
      </c>
      <c r="N12">
        <v>5</v>
      </c>
      <c r="O12">
        <v>7</v>
      </c>
      <c r="P12">
        <v>6</v>
      </c>
      <c r="Q12">
        <v>4</v>
      </c>
      <c r="R12">
        <v>63</v>
      </c>
      <c r="S12">
        <v>23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31</v>
      </c>
      <c r="F13">
        <v>3</v>
      </c>
      <c r="G13">
        <v>11</v>
      </c>
      <c r="H13">
        <v>10</v>
      </c>
      <c r="I13">
        <v>16</v>
      </c>
      <c r="J13">
        <v>20</v>
      </c>
      <c r="K13">
        <v>26</v>
      </c>
      <c r="L13">
        <v>8</v>
      </c>
      <c r="M13">
        <v>99</v>
      </c>
      <c r="N13">
        <v>5</v>
      </c>
      <c r="O13">
        <v>7</v>
      </c>
      <c r="P13">
        <v>6</v>
      </c>
      <c r="Q13">
        <v>63</v>
      </c>
      <c r="R13">
        <v>23</v>
      </c>
      <c r="S13">
        <v>4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31</v>
      </c>
      <c r="F14">
        <v>3</v>
      </c>
      <c r="G14">
        <v>11</v>
      </c>
      <c r="H14">
        <v>10</v>
      </c>
      <c r="I14">
        <v>16</v>
      </c>
      <c r="J14">
        <v>20</v>
      </c>
      <c r="K14">
        <v>26</v>
      </c>
      <c r="L14">
        <v>8</v>
      </c>
      <c r="M14">
        <v>99</v>
      </c>
      <c r="N14">
        <v>5</v>
      </c>
      <c r="O14">
        <v>7</v>
      </c>
      <c r="P14">
        <v>6</v>
      </c>
      <c r="Q14">
        <v>23</v>
      </c>
      <c r="R14">
        <v>63</v>
      </c>
      <c r="S14">
        <v>4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31</v>
      </c>
      <c r="F15">
        <v>3</v>
      </c>
      <c r="G15">
        <v>11</v>
      </c>
      <c r="H15">
        <v>10</v>
      </c>
      <c r="I15">
        <v>16</v>
      </c>
      <c r="J15">
        <v>26</v>
      </c>
      <c r="K15">
        <v>20</v>
      </c>
      <c r="L15">
        <v>8</v>
      </c>
      <c r="M15">
        <v>99</v>
      </c>
      <c r="N15">
        <v>5</v>
      </c>
      <c r="O15">
        <v>7</v>
      </c>
      <c r="P15">
        <v>6</v>
      </c>
      <c r="Q15">
        <v>23</v>
      </c>
      <c r="R15">
        <v>4</v>
      </c>
      <c r="S15">
        <v>63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31</v>
      </c>
      <c r="F16">
        <v>3</v>
      </c>
      <c r="G16">
        <v>11</v>
      </c>
      <c r="H16">
        <v>10</v>
      </c>
      <c r="I16">
        <v>16</v>
      </c>
      <c r="J16">
        <v>26</v>
      </c>
      <c r="K16">
        <v>20</v>
      </c>
      <c r="L16">
        <v>8</v>
      </c>
      <c r="M16">
        <v>99</v>
      </c>
      <c r="N16">
        <v>5</v>
      </c>
      <c r="O16">
        <v>7</v>
      </c>
      <c r="P16">
        <v>6</v>
      </c>
      <c r="Q16">
        <v>23</v>
      </c>
      <c r="R16">
        <v>4</v>
      </c>
      <c r="S16">
        <v>63</v>
      </c>
    </row>
    <row r="17" spans="1:19" x14ac:dyDescent="0.25">
      <c r="A17" t="s">
        <v>16</v>
      </c>
      <c r="B17">
        <v>44</v>
      </c>
      <c r="C17">
        <v>77</v>
      </c>
      <c r="D17">
        <v>33</v>
      </c>
      <c r="E17">
        <v>31</v>
      </c>
      <c r="F17">
        <v>11</v>
      </c>
      <c r="G17">
        <v>10</v>
      </c>
      <c r="H17">
        <v>16</v>
      </c>
      <c r="I17">
        <v>3</v>
      </c>
      <c r="J17">
        <v>26</v>
      </c>
      <c r="K17">
        <v>20</v>
      </c>
      <c r="L17">
        <v>8</v>
      </c>
      <c r="M17">
        <v>99</v>
      </c>
      <c r="N17">
        <v>5</v>
      </c>
      <c r="O17">
        <v>7</v>
      </c>
      <c r="P17">
        <v>6</v>
      </c>
      <c r="Q17">
        <v>23</v>
      </c>
      <c r="R17">
        <v>4</v>
      </c>
      <c r="S17">
        <v>63</v>
      </c>
    </row>
    <row r="18" spans="1:19" x14ac:dyDescent="0.25">
      <c r="A18" t="s">
        <v>17</v>
      </c>
      <c r="B18">
        <v>77</v>
      </c>
      <c r="C18">
        <v>44</v>
      </c>
      <c r="D18">
        <v>33</v>
      </c>
      <c r="E18">
        <v>31</v>
      </c>
      <c r="F18">
        <v>11</v>
      </c>
      <c r="G18">
        <v>10</v>
      </c>
      <c r="H18">
        <v>16</v>
      </c>
      <c r="I18">
        <v>26</v>
      </c>
      <c r="J18">
        <v>20</v>
      </c>
      <c r="K18">
        <v>8</v>
      </c>
      <c r="L18">
        <v>5</v>
      </c>
      <c r="M18">
        <v>99</v>
      </c>
      <c r="N18">
        <v>7</v>
      </c>
      <c r="O18">
        <v>3</v>
      </c>
      <c r="P18">
        <v>23</v>
      </c>
      <c r="Q18">
        <v>4</v>
      </c>
      <c r="R18">
        <v>6</v>
      </c>
      <c r="S18">
        <v>63</v>
      </c>
    </row>
    <row r="19" spans="1:19" x14ac:dyDescent="0.25">
      <c r="A19" t="s">
        <v>18</v>
      </c>
      <c r="B19">
        <v>77</v>
      </c>
      <c r="C19">
        <v>33</v>
      </c>
      <c r="D19">
        <v>31</v>
      </c>
      <c r="E19">
        <v>11</v>
      </c>
      <c r="F19">
        <v>10</v>
      </c>
      <c r="G19">
        <v>16</v>
      </c>
      <c r="H19">
        <v>26</v>
      </c>
      <c r="I19">
        <v>20</v>
      </c>
      <c r="J19">
        <v>5</v>
      </c>
      <c r="K19">
        <v>44</v>
      </c>
      <c r="L19">
        <v>8</v>
      </c>
      <c r="M19">
        <v>7</v>
      </c>
      <c r="N19">
        <v>3</v>
      </c>
      <c r="O19">
        <v>23</v>
      </c>
      <c r="P19">
        <v>4</v>
      </c>
      <c r="Q19">
        <v>6</v>
      </c>
      <c r="R19">
        <v>99</v>
      </c>
      <c r="S19">
        <v>63</v>
      </c>
    </row>
    <row r="20" spans="1:19" x14ac:dyDescent="0.25">
      <c r="A20" t="s">
        <v>19</v>
      </c>
      <c r="B20">
        <v>77</v>
      </c>
      <c r="C20">
        <v>33</v>
      </c>
      <c r="D20">
        <v>11</v>
      </c>
      <c r="E20">
        <v>31</v>
      </c>
      <c r="F20">
        <v>16</v>
      </c>
      <c r="G20">
        <v>26</v>
      </c>
      <c r="H20">
        <v>10</v>
      </c>
      <c r="I20">
        <v>20</v>
      </c>
      <c r="J20">
        <v>5</v>
      </c>
      <c r="K20">
        <v>44</v>
      </c>
      <c r="L20">
        <v>7</v>
      </c>
      <c r="M20">
        <v>3</v>
      </c>
      <c r="N20">
        <v>23</v>
      </c>
      <c r="O20">
        <v>4</v>
      </c>
      <c r="P20">
        <v>8</v>
      </c>
      <c r="Q20">
        <v>99</v>
      </c>
      <c r="R20">
        <v>6</v>
      </c>
      <c r="S20">
        <v>63</v>
      </c>
    </row>
    <row r="21" spans="1:19" x14ac:dyDescent="0.25">
      <c r="A21" t="s">
        <v>20</v>
      </c>
      <c r="B21">
        <v>77</v>
      </c>
      <c r="C21">
        <v>33</v>
      </c>
      <c r="D21">
        <v>11</v>
      </c>
      <c r="E21">
        <v>16</v>
      </c>
      <c r="F21">
        <v>26</v>
      </c>
      <c r="G21">
        <v>20</v>
      </c>
      <c r="H21">
        <v>44</v>
      </c>
      <c r="I21">
        <v>5</v>
      </c>
      <c r="J21">
        <v>31</v>
      </c>
      <c r="K21">
        <v>7</v>
      </c>
      <c r="L21">
        <v>3</v>
      </c>
      <c r="M21">
        <v>23</v>
      </c>
      <c r="N21">
        <v>10</v>
      </c>
      <c r="O21">
        <v>4</v>
      </c>
      <c r="P21">
        <v>8</v>
      </c>
      <c r="Q21">
        <v>99</v>
      </c>
      <c r="R21">
        <v>6</v>
      </c>
      <c r="S21">
        <v>63</v>
      </c>
    </row>
    <row r="22" spans="1:19" x14ac:dyDescent="0.25">
      <c r="A22" t="s">
        <v>21</v>
      </c>
      <c r="B22">
        <v>77</v>
      </c>
      <c r="C22">
        <v>33</v>
      </c>
      <c r="D22">
        <v>11</v>
      </c>
      <c r="E22">
        <v>16</v>
      </c>
      <c r="F22">
        <v>26</v>
      </c>
      <c r="G22">
        <v>44</v>
      </c>
      <c r="H22">
        <v>5</v>
      </c>
      <c r="I22">
        <v>31</v>
      </c>
      <c r="J22">
        <v>3</v>
      </c>
      <c r="K22">
        <v>7</v>
      </c>
      <c r="L22">
        <v>23</v>
      </c>
      <c r="M22">
        <v>10</v>
      </c>
      <c r="N22">
        <v>4</v>
      </c>
      <c r="O22">
        <v>20</v>
      </c>
      <c r="P22">
        <v>8</v>
      </c>
      <c r="Q22">
        <v>99</v>
      </c>
      <c r="R22">
        <v>6</v>
      </c>
      <c r="S22">
        <v>63</v>
      </c>
    </row>
    <row r="23" spans="1:19" x14ac:dyDescent="0.25">
      <c r="A23" t="s">
        <v>22</v>
      </c>
      <c r="B23">
        <v>77</v>
      </c>
      <c r="C23">
        <v>33</v>
      </c>
      <c r="D23">
        <v>16</v>
      </c>
      <c r="E23">
        <v>26</v>
      </c>
      <c r="F23">
        <v>44</v>
      </c>
      <c r="G23">
        <v>11</v>
      </c>
      <c r="H23">
        <v>5</v>
      </c>
      <c r="I23">
        <v>31</v>
      </c>
      <c r="J23">
        <v>3</v>
      </c>
      <c r="K23">
        <v>7</v>
      </c>
      <c r="L23">
        <v>23</v>
      </c>
      <c r="M23">
        <v>10</v>
      </c>
      <c r="N23">
        <v>4</v>
      </c>
      <c r="O23">
        <v>20</v>
      </c>
      <c r="P23">
        <v>8</v>
      </c>
      <c r="Q23">
        <v>99</v>
      </c>
      <c r="R23">
        <v>6</v>
      </c>
      <c r="S23">
        <v>63</v>
      </c>
    </row>
    <row r="24" spans="1:19" x14ac:dyDescent="0.25">
      <c r="A24" t="s">
        <v>23</v>
      </c>
      <c r="B24">
        <v>77</v>
      </c>
      <c r="C24">
        <v>33</v>
      </c>
      <c r="D24">
        <v>16</v>
      </c>
      <c r="E24">
        <v>26</v>
      </c>
      <c r="F24">
        <v>44</v>
      </c>
      <c r="G24">
        <v>11</v>
      </c>
      <c r="H24">
        <v>5</v>
      </c>
      <c r="I24">
        <v>31</v>
      </c>
      <c r="J24">
        <v>3</v>
      </c>
      <c r="K24">
        <v>7</v>
      </c>
      <c r="L24">
        <v>23</v>
      </c>
      <c r="M24">
        <v>10</v>
      </c>
      <c r="N24">
        <v>4</v>
      </c>
      <c r="O24">
        <v>20</v>
      </c>
      <c r="P24">
        <v>8</v>
      </c>
      <c r="Q24">
        <v>99</v>
      </c>
      <c r="R24">
        <v>6</v>
      </c>
      <c r="S24">
        <v>63</v>
      </c>
    </row>
    <row r="25" spans="1:19" x14ac:dyDescent="0.25">
      <c r="A25" t="s">
        <v>24</v>
      </c>
      <c r="B25">
        <v>77</v>
      </c>
      <c r="C25">
        <v>33</v>
      </c>
      <c r="D25">
        <v>16</v>
      </c>
      <c r="E25">
        <v>26</v>
      </c>
      <c r="F25">
        <v>44</v>
      </c>
      <c r="G25">
        <v>11</v>
      </c>
      <c r="H25">
        <v>5</v>
      </c>
      <c r="I25">
        <v>31</v>
      </c>
      <c r="J25">
        <v>3</v>
      </c>
      <c r="K25">
        <v>7</v>
      </c>
      <c r="L25">
        <v>23</v>
      </c>
      <c r="M25">
        <v>10</v>
      </c>
      <c r="N25">
        <v>4</v>
      </c>
      <c r="O25">
        <v>20</v>
      </c>
      <c r="P25">
        <v>8</v>
      </c>
      <c r="Q25">
        <v>99</v>
      </c>
      <c r="R25">
        <v>6</v>
      </c>
      <c r="S25">
        <v>63</v>
      </c>
    </row>
    <row r="26" spans="1:19" x14ac:dyDescent="0.25">
      <c r="A26" t="s">
        <v>25</v>
      </c>
      <c r="B26">
        <v>77</v>
      </c>
      <c r="C26">
        <v>33</v>
      </c>
      <c r="D26">
        <v>16</v>
      </c>
      <c r="E26">
        <v>26</v>
      </c>
      <c r="F26">
        <v>44</v>
      </c>
      <c r="G26">
        <v>11</v>
      </c>
      <c r="H26">
        <v>5</v>
      </c>
      <c r="I26">
        <v>31</v>
      </c>
      <c r="J26">
        <v>3</v>
      </c>
      <c r="K26">
        <v>7</v>
      </c>
      <c r="L26">
        <v>23</v>
      </c>
      <c r="M26">
        <v>10</v>
      </c>
      <c r="N26">
        <v>4</v>
      </c>
      <c r="O26">
        <v>20</v>
      </c>
      <c r="P26">
        <v>8</v>
      </c>
      <c r="Q26">
        <v>99</v>
      </c>
      <c r="R26">
        <v>6</v>
      </c>
      <c r="S26">
        <v>63</v>
      </c>
    </row>
    <row r="27" spans="1:19" x14ac:dyDescent="0.25">
      <c r="A27" t="s">
        <v>26</v>
      </c>
      <c r="B27">
        <v>77</v>
      </c>
      <c r="C27">
        <v>33</v>
      </c>
      <c r="D27">
        <v>16</v>
      </c>
      <c r="E27">
        <v>26</v>
      </c>
      <c r="F27">
        <v>44</v>
      </c>
      <c r="G27">
        <v>11</v>
      </c>
      <c r="H27">
        <v>5</v>
      </c>
      <c r="I27">
        <v>3</v>
      </c>
      <c r="J27">
        <v>31</v>
      </c>
      <c r="K27">
        <v>7</v>
      </c>
      <c r="L27">
        <v>23</v>
      </c>
      <c r="M27">
        <v>10</v>
      </c>
      <c r="N27">
        <v>4</v>
      </c>
      <c r="O27">
        <v>20</v>
      </c>
      <c r="P27">
        <v>8</v>
      </c>
      <c r="Q27">
        <v>99</v>
      </c>
      <c r="R27">
        <v>6</v>
      </c>
      <c r="S27">
        <v>63</v>
      </c>
    </row>
    <row r="28" spans="1:19" x14ac:dyDescent="0.25">
      <c r="A28" t="s">
        <v>27</v>
      </c>
      <c r="B28">
        <v>77</v>
      </c>
      <c r="C28">
        <v>16</v>
      </c>
      <c r="D28">
        <v>26</v>
      </c>
      <c r="E28">
        <v>33</v>
      </c>
      <c r="F28">
        <v>44</v>
      </c>
      <c r="G28">
        <v>11</v>
      </c>
      <c r="H28">
        <v>5</v>
      </c>
      <c r="I28">
        <v>3</v>
      </c>
      <c r="J28">
        <v>31</v>
      </c>
      <c r="K28">
        <v>7</v>
      </c>
      <c r="L28">
        <v>23</v>
      </c>
      <c r="M28">
        <v>10</v>
      </c>
      <c r="N28">
        <v>4</v>
      </c>
      <c r="O28">
        <v>20</v>
      </c>
      <c r="P28">
        <v>8</v>
      </c>
      <c r="Q28">
        <v>99</v>
      </c>
      <c r="R28">
        <v>6</v>
      </c>
      <c r="S28">
        <v>63</v>
      </c>
    </row>
    <row r="29" spans="1:19" x14ac:dyDescent="0.25">
      <c r="A29" t="s">
        <v>28</v>
      </c>
      <c r="B29">
        <v>77</v>
      </c>
      <c r="C29">
        <v>16</v>
      </c>
      <c r="D29">
        <v>33</v>
      </c>
      <c r="E29">
        <v>26</v>
      </c>
      <c r="F29">
        <v>44</v>
      </c>
      <c r="G29">
        <v>11</v>
      </c>
      <c r="H29">
        <v>3</v>
      </c>
      <c r="I29">
        <v>5</v>
      </c>
      <c r="J29">
        <v>31</v>
      </c>
      <c r="K29">
        <v>7</v>
      </c>
      <c r="L29">
        <v>10</v>
      </c>
      <c r="M29">
        <v>4</v>
      </c>
      <c r="N29">
        <v>23</v>
      </c>
      <c r="O29">
        <v>20</v>
      </c>
      <c r="P29">
        <v>8</v>
      </c>
      <c r="Q29">
        <v>99</v>
      </c>
      <c r="R29">
        <v>6</v>
      </c>
      <c r="S29">
        <v>63</v>
      </c>
    </row>
    <row r="30" spans="1:19" x14ac:dyDescent="0.25">
      <c r="A30" t="s">
        <v>29</v>
      </c>
      <c r="B30">
        <v>77</v>
      </c>
      <c r="C30">
        <v>33</v>
      </c>
      <c r="D30">
        <v>16</v>
      </c>
      <c r="E30">
        <v>26</v>
      </c>
      <c r="F30">
        <v>44</v>
      </c>
      <c r="G30">
        <v>11</v>
      </c>
      <c r="H30">
        <v>3</v>
      </c>
      <c r="I30">
        <v>31</v>
      </c>
      <c r="J30">
        <v>5</v>
      </c>
      <c r="K30">
        <v>7</v>
      </c>
      <c r="L30">
        <v>10</v>
      </c>
      <c r="M30">
        <v>4</v>
      </c>
      <c r="N30">
        <v>20</v>
      </c>
      <c r="O30">
        <v>8</v>
      </c>
      <c r="P30">
        <v>99</v>
      </c>
      <c r="Q30">
        <v>23</v>
      </c>
      <c r="R30">
        <v>6</v>
      </c>
      <c r="S30">
        <v>63</v>
      </c>
    </row>
    <row r="31" spans="1:19" x14ac:dyDescent="0.25">
      <c r="A31" t="s">
        <v>30</v>
      </c>
      <c r="B31">
        <v>77</v>
      </c>
      <c r="C31">
        <v>33</v>
      </c>
      <c r="D31">
        <v>26</v>
      </c>
      <c r="E31">
        <v>44</v>
      </c>
      <c r="F31">
        <v>11</v>
      </c>
      <c r="G31">
        <v>3</v>
      </c>
      <c r="H31">
        <v>16</v>
      </c>
      <c r="I31">
        <v>31</v>
      </c>
      <c r="J31">
        <v>5</v>
      </c>
      <c r="K31">
        <v>7</v>
      </c>
      <c r="L31">
        <v>10</v>
      </c>
      <c r="M31">
        <v>4</v>
      </c>
      <c r="N31">
        <v>20</v>
      </c>
      <c r="O31">
        <v>8</v>
      </c>
      <c r="P31">
        <v>99</v>
      </c>
      <c r="Q31">
        <v>23</v>
      </c>
      <c r="R31">
        <v>6</v>
      </c>
      <c r="S31">
        <v>63</v>
      </c>
    </row>
    <row r="32" spans="1:19" x14ac:dyDescent="0.25">
      <c r="A32" t="s">
        <v>31</v>
      </c>
      <c r="B32">
        <v>77</v>
      </c>
      <c r="C32">
        <v>33</v>
      </c>
      <c r="D32">
        <v>44</v>
      </c>
      <c r="E32">
        <v>26</v>
      </c>
      <c r="F32">
        <v>11</v>
      </c>
      <c r="G32">
        <v>3</v>
      </c>
      <c r="H32">
        <v>16</v>
      </c>
      <c r="I32">
        <v>31</v>
      </c>
      <c r="J32">
        <v>7</v>
      </c>
      <c r="K32">
        <v>10</v>
      </c>
      <c r="L32">
        <v>5</v>
      </c>
      <c r="M32">
        <v>4</v>
      </c>
      <c r="N32">
        <v>20</v>
      </c>
      <c r="O32">
        <v>8</v>
      </c>
      <c r="P32">
        <v>99</v>
      </c>
      <c r="Q32">
        <v>23</v>
      </c>
      <c r="R32">
        <v>6</v>
      </c>
      <c r="S32">
        <v>63</v>
      </c>
    </row>
    <row r="33" spans="1:19" x14ac:dyDescent="0.25">
      <c r="A33" t="s">
        <v>32</v>
      </c>
      <c r="B33">
        <v>77</v>
      </c>
      <c r="C33">
        <v>33</v>
      </c>
      <c r="D33">
        <v>44</v>
      </c>
      <c r="E33">
        <v>11</v>
      </c>
      <c r="F33">
        <v>3</v>
      </c>
      <c r="G33">
        <v>16</v>
      </c>
      <c r="H33">
        <v>31</v>
      </c>
      <c r="I33">
        <v>26</v>
      </c>
      <c r="J33">
        <v>7</v>
      </c>
      <c r="K33">
        <v>10</v>
      </c>
      <c r="L33">
        <v>4</v>
      </c>
      <c r="M33">
        <v>20</v>
      </c>
      <c r="N33">
        <v>8</v>
      </c>
      <c r="O33">
        <v>99</v>
      </c>
      <c r="P33">
        <v>23</v>
      </c>
      <c r="Q33">
        <v>5</v>
      </c>
      <c r="R33">
        <v>6</v>
      </c>
      <c r="S33">
        <v>63</v>
      </c>
    </row>
    <row r="34" spans="1:19" x14ac:dyDescent="0.25">
      <c r="A34" t="s">
        <v>33</v>
      </c>
      <c r="B34">
        <v>77</v>
      </c>
      <c r="C34">
        <v>33</v>
      </c>
      <c r="D34">
        <v>44</v>
      </c>
      <c r="E34">
        <v>11</v>
      </c>
      <c r="F34">
        <v>3</v>
      </c>
      <c r="G34">
        <v>16</v>
      </c>
      <c r="H34">
        <v>31</v>
      </c>
      <c r="I34">
        <v>26</v>
      </c>
      <c r="J34">
        <v>7</v>
      </c>
      <c r="K34">
        <v>10</v>
      </c>
      <c r="L34">
        <v>4</v>
      </c>
      <c r="M34">
        <v>20</v>
      </c>
      <c r="N34">
        <v>8</v>
      </c>
      <c r="O34">
        <v>99</v>
      </c>
      <c r="P34">
        <v>23</v>
      </c>
      <c r="Q34">
        <v>5</v>
      </c>
      <c r="R34">
        <v>6</v>
      </c>
      <c r="S34">
        <v>63</v>
      </c>
    </row>
    <row r="35" spans="1:19" x14ac:dyDescent="0.25">
      <c r="A35" t="s">
        <v>34</v>
      </c>
      <c r="B35">
        <v>77</v>
      </c>
      <c r="C35">
        <v>33</v>
      </c>
      <c r="D35">
        <v>44</v>
      </c>
      <c r="E35">
        <v>11</v>
      </c>
      <c r="F35">
        <v>3</v>
      </c>
      <c r="G35">
        <v>16</v>
      </c>
      <c r="H35">
        <v>31</v>
      </c>
      <c r="I35">
        <v>26</v>
      </c>
      <c r="J35">
        <v>7</v>
      </c>
      <c r="K35">
        <v>10</v>
      </c>
      <c r="L35">
        <v>4</v>
      </c>
      <c r="M35">
        <v>20</v>
      </c>
      <c r="N35">
        <v>8</v>
      </c>
      <c r="O35">
        <v>99</v>
      </c>
      <c r="P35">
        <v>23</v>
      </c>
      <c r="Q35">
        <v>5</v>
      </c>
      <c r="R35">
        <v>6</v>
      </c>
      <c r="S35">
        <v>63</v>
      </c>
    </row>
    <row r="36" spans="1:19" x14ac:dyDescent="0.25">
      <c r="A36" t="s">
        <v>35</v>
      </c>
      <c r="B36">
        <v>77</v>
      </c>
      <c r="C36">
        <v>33</v>
      </c>
      <c r="D36">
        <v>44</v>
      </c>
      <c r="E36">
        <v>11</v>
      </c>
      <c r="F36">
        <v>3</v>
      </c>
      <c r="G36">
        <v>16</v>
      </c>
      <c r="H36">
        <v>31</v>
      </c>
      <c r="I36">
        <v>26</v>
      </c>
      <c r="J36">
        <v>10</v>
      </c>
      <c r="K36">
        <v>7</v>
      </c>
      <c r="L36">
        <v>4</v>
      </c>
      <c r="M36">
        <v>20</v>
      </c>
      <c r="N36">
        <v>8</v>
      </c>
      <c r="O36">
        <v>99</v>
      </c>
      <c r="P36">
        <v>23</v>
      </c>
      <c r="Q36">
        <v>5</v>
      </c>
      <c r="R36">
        <v>6</v>
      </c>
      <c r="S36">
        <v>63</v>
      </c>
    </row>
    <row r="37" spans="1:19" x14ac:dyDescent="0.25">
      <c r="A37" t="s">
        <v>36</v>
      </c>
      <c r="B37">
        <v>77</v>
      </c>
      <c r="C37">
        <v>33</v>
      </c>
      <c r="D37">
        <v>44</v>
      </c>
      <c r="E37">
        <v>11</v>
      </c>
      <c r="F37">
        <v>3</v>
      </c>
      <c r="G37">
        <v>16</v>
      </c>
      <c r="H37">
        <v>31</v>
      </c>
      <c r="I37">
        <v>26</v>
      </c>
      <c r="J37">
        <v>10</v>
      </c>
      <c r="K37">
        <v>4</v>
      </c>
      <c r="L37">
        <v>20</v>
      </c>
      <c r="M37">
        <v>7</v>
      </c>
      <c r="N37">
        <v>8</v>
      </c>
      <c r="O37">
        <v>99</v>
      </c>
      <c r="P37">
        <v>23</v>
      </c>
      <c r="Q37">
        <v>5</v>
      </c>
      <c r="R37">
        <v>6</v>
      </c>
      <c r="S37">
        <v>63</v>
      </c>
    </row>
    <row r="38" spans="1:19" x14ac:dyDescent="0.25">
      <c r="A38" t="s">
        <v>37</v>
      </c>
      <c r="B38">
        <v>77</v>
      </c>
      <c r="C38">
        <v>33</v>
      </c>
      <c r="D38">
        <v>44</v>
      </c>
      <c r="E38">
        <v>11</v>
      </c>
      <c r="F38">
        <v>3</v>
      </c>
      <c r="G38">
        <v>16</v>
      </c>
      <c r="H38">
        <v>31</v>
      </c>
      <c r="I38">
        <v>26</v>
      </c>
      <c r="J38">
        <v>10</v>
      </c>
      <c r="K38">
        <v>4</v>
      </c>
      <c r="L38">
        <v>20</v>
      </c>
      <c r="M38">
        <v>8</v>
      </c>
      <c r="N38">
        <v>99</v>
      </c>
      <c r="O38">
        <v>23</v>
      </c>
      <c r="P38">
        <v>5</v>
      </c>
      <c r="Q38">
        <v>7</v>
      </c>
      <c r="R38">
        <v>6</v>
      </c>
      <c r="S38">
        <v>63</v>
      </c>
    </row>
    <row r="39" spans="1:19" x14ac:dyDescent="0.25">
      <c r="A39" t="s">
        <v>38</v>
      </c>
      <c r="B39">
        <v>77</v>
      </c>
      <c r="C39">
        <v>33</v>
      </c>
      <c r="D39">
        <v>44</v>
      </c>
      <c r="E39">
        <v>11</v>
      </c>
      <c r="F39">
        <v>3</v>
      </c>
      <c r="G39">
        <v>16</v>
      </c>
      <c r="H39">
        <v>31</v>
      </c>
      <c r="I39">
        <v>26</v>
      </c>
      <c r="J39">
        <v>10</v>
      </c>
      <c r="K39">
        <v>4</v>
      </c>
      <c r="L39">
        <v>20</v>
      </c>
      <c r="M39">
        <v>8</v>
      </c>
      <c r="N39">
        <v>23</v>
      </c>
      <c r="O39">
        <v>99</v>
      </c>
      <c r="P39">
        <v>5</v>
      </c>
      <c r="Q39">
        <v>7</v>
      </c>
      <c r="R39">
        <v>6</v>
      </c>
      <c r="S39">
        <v>63</v>
      </c>
    </row>
    <row r="40" spans="1:19" x14ac:dyDescent="0.25">
      <c r="A40" t="s">
        <v>39</v>
      </c>
      <c r="B40">
        <v>77</v>
      </c>
      <c r="C40">
        <v>33</v>
      </c>
      <c r="D40">
        <v>44</v>
      </c>
      <c r="E40">
        <v>11</v>
      </c>
      <c r="F40">
        <v>3</v>
      </c>
      <c r="G40">
        <v>16</v>
      </c>
      <c r="H40">
        <v>31</v>
      </c>
      <c r="I40">
        <v>26</v>
      </c>
      <c r="J40">
        <v>10</v>
      </c>
      <c r="K40">
        <v>4</v>
      </c>
      <c r="L40">
        <v>20</v>
      </c>
      <c r="M40">
        <v>8</v>
      </c>
      <c r="N40">
        <v>23</v>
      </c>
      <c r="O40">
        <v>99</v>
      </c>
      <c r="P40">
        <v>5</v>
      </c>
      <c r="Q40">
        <v>7</v>
      </c>
      <c r="R40">
        <v>6</v>
      </c>
      <c r="S40">
        <v>63</v>
      </c>
    </row>
    <row r="41" spans="1:19" x14ac:dyDescent="0.25">
      <c r="A41" t="s">
        <v>40</v>
      </c>
      <c r="B41">
        <v>77</v>
      </c>
      <c r="C41">
        <v>33</v>
      </c>
      <c r="D41">
        <v>44</v>
      </c>
      <c r="E41">
        <v>11</v>
      </c>
      <c r="F41">
        <v>3</v>
      </c>
      <c r="G41">
        <v>16</v>
      </c>
      <c r="H41">
        <v>31</v>
      </c>
      <c r="I41">
        <v>26</v>
      </c>
      <c r="J41">
        <v>10</v>
      </c>
      <c r="K41">
        <v>4</v>
      </c>
      <c r="L41">
        <v>20</v>
      </c>
      <c r="M41">
        <v>23</v>
      </c>
      <c r="N41">
        <v>8</v>
      </c>
      <c r="O41">
        <v>99</v>
      </c>
      <c r="P41">
        <v>5</v>
      </c>
      <c r="Q41">
        <v>7</v>
      </c>
      <c r="R41">
        <v>6</v>
      </c>
      <c r="S41">
        <v>63</v>
      </c>
    </row>
    <row r="42" spans="1:19" x14ac:dyDescent="0.25">
      <c r="A42" t="s">
        <v>41</v>
      </c>
      <c r="B42">
        <v>77</v>
      </c>
      <c r="C42">
        <v>33</v>
      </c>
      <c r="D42">
        <v>44</v>
      </c>
      <c r="E42">
        <v>11</v>
      </c>
      <c r="F42">
        <v>3</v>
      </c>
      <c r="G42">
        <v>16</v>
      </c>
      <c r="H42">
        <v>31</v>
      </c>
      <c r="I42">
        <v>26</v>
      </c>
      <c r="J42">
        <v>10</v>
      </c>
      <c r="K42">
        <v>4</v>
      </c>
      <c r="L42">
        <v>20</v>
      </c>
      <c r="M42">
        <v>23</v>
      </c>
      <c r="N42">
        <v>99</v>
      </c>
      <c r="O42">
        <v>8</v>
      </c>
      <c r="P42">
        <v>5</v>
      </c>
      <c r="Q42">
        <v>7</v>
      </c>
      <c r="R42">
        <v>6</v>
      </c>
      <c r="S42">
        <v>63</v>
      </c>
    </row>
    <row r="43" spans="1:19" x14ac:dyDescent="0.25">
      <c r="A43" t="s">
        <v>42</v>
      </c>
      <c r="B43">
        <v>77</v>
      </c>
      <c r="C43">
        <v>33</v>
      </c>
      <c r="D43">
        <v>44</v>
      </c>
      <c r="E43">
        <v>11</v>
      </c>
      <c r="F43">
        <v>3</v>
      </c>
      <c r="G43">
        <v>16</v>
      </c>
      <c r="H43">
        <v>31</v>
      </c>
      <c r="I43">
        <v>26</v>
      </c>
      <c r="J43">
        <v>10</v>
      </c>
      <c r="K43">
        <v>4</v>
      </c>
      <c r="L43">
        <v>20</v>
      </c>
      <c r="M43">
        <v>23</v>
      </c>
      <c r="N43">
        <v>99</v>
      </c>
      <c r="O43">
        <v>5</v>
      </c>
      <c r="P43">
        <v>8</v>
      </c>
      <c r="Q43">
        <v>7</v>
      </c>
      <c r="R43">
        <v>6</v>
      </c>
      <c r="S43">
        <v>63</v>
      </c>
    </row>
    <row r="44" spans="1:19" x14ac:dyDescent="0.25">
      <c r="A44" t="s">
        <v>43</v>
      </c>
      <c r="B44">
        <v>77</v>
      </c>
      <c r="C44">
        <v>33</v>
      </c>
      <c r="D44">
        <v>44</v>
      </c>
      <c r="E44">
        <v>11</v>
      </c>
      <c r="F44">
        <v>3</v>
      </c>
      <c r="G44">
        <v>16</v>
      </c>
      <c r="H44">
        <v>31</v>
      </c>
      <c r="I44">
        <v>26</v>
      </c>
      <c r="J44">
        <v>10</v>
      </c>
      <c r="K44">
        <v>4</v>
      </c>
      <c r="L44">
        <v>23</v>
      </c>
      <c r="M44">
        <v>20</v>
      </c>
      <c r="N44">
        <v>99</v>
      </c>
      <c r="O44">
        <v>5</v>
      </c>
      <c r="P44">
        <v>7</v>
      </c>
      <c r="Q44">
        <v>8</v>
      </c>
      <c r="R44">
        <v>6</v>
      </c>
      <c r="S44">
        <v>63</v>
      </c>
    </row>
    <row r="45" spans="1:19" x14ac:dyDescent="0.25">
      <c r="A45" t="s">
        <v>44</v>
      </c>
      <c r="B45">
        <v>77</v>
      </c>
      <c r="C45">
        <v>33</v>
      </c>
      <c r="D45">
        <v>44</v>
      </c>
      <c r="E45">
        <v>11</v>
      </c>
      <c r="F45">
        <v>3</v>
      </c>
      <c r="G45">
        <v>16</v>
      </c>
      <c r="H45">
        <v>31</v>
      </c>
      <c r="I45">
        <v>26</v>
      </c>
      <c r="J45">
        <v>4</v>
      </c>
      <c r="K45">
        <v>23</v>
      </c>
      <c r="L45">
        <v>10</v>
      </c>
      <c r="M45">
        <v>20</v>
      </c>
      <c r="N45">
        <v>99</v>
      </c>
      <c r="O45">
        <v>5</v>
      </c>
      <c r="P45">
        <v>7</v>
      </c>
      <c r="Q45">
        <v>6</v>
      </c>
      <c r="R45">
        <v>63</v>
      </c>
      <c r="S45">
        <v>8</v>
      </c>
    </row>
    <row r="46" spans="1:19" x14ac:dyDescent="0.25">
      <c r="A46" t="s">
        <v>45</v>
      </c>
      <c r="B46">
        <v>77</v>
      </c>
      <c r="C46">
        <v>33</v>
      </c>
      <c r="D46">
        <v>44</v>
      </c>
      <c r="E46">
        <v>11</v>
      </c>
      <c r="F46">
        <v>3</v>
      </c>
      <c r="G46">
        <v>16</v>
      </c>
      <c r="H46">
        <v>31</v>
      </c>
      <c r="I46">
        <v>26</v>
      </c>
      <c r="J46">
        <v>4</v>
      </c>
      <c r="K46">
        <v>23</v>
      </c>
      <c r="L46">
        <v>10</v>
      </c>
      <c r="M46">
        <v>20</v>
      </c>
      <c r="N46">
        <v>99</v>
      </c>
      <c r="O46">
        <v>5</v>
      </c>
      <c r="P46">
        <v>7</v>
      </c>
      <c r="Q46">
        <v>6</v>
      </c>
      <c r="R46">
        <v>63</v>
      </c>
      <c r="S46">
        <v>8</v>
      </c>
    </row>
    <row r="47" spans="1:19" x14ac:dyDescent="0.25">
      <c r="A47" t="s">
        <v>46</v>
      </c>
      <c r="B47">
        <v>77</v>
      </c>
      <c r="C47">
        <v>33</v>
      </c>
      <c r="D47">
        <v>44</v>
      </c>
      <c r="E47">
        <v>11</v>
      </c>
      <c r="F47">
        <v>3</v>
      </c>
      <c r="G47">
        <v>16</v>
      </c>
      <c r="H47">
        <v>31</v>
      </c>
      <c r="I47">
        <v>26</v>
      </c>
      <c r="J47">
        <v>4</v>
      </c>
      <c r="K47">
        <v>10</v>
      </c>
      <c r="L47">
        <v>23</v>
      </c>
      <c r="M47">
        <v>20</v>
      </c>
      <c r="N47">
        <v>99</v>
      </c>
      <c r="O47">
        <v>5</v>
      </c>
      <c r="P47">
        <v>7</v>
      </c>
      <c r="Q47">
        <v>6</v>
      </c>
      <c r="R47">
        <v>63</v>
      </c>
      <c r="S47">
        <v>8</v>
      </c>
    </row>
    <row r="48" spans="1:19" x14ac:dyDescent="0.25">
      <c r="A48" t="s">
        <v>47</v>
      </c>
      <c r="B48">
        <v>77</v>
      </c>
      <c r="C48">
        <v>33</v>
      </c>
      <c r="D48">
        <v>44</v>
      </c>
      <c r="E48">
        <v>11</v>
      </c>
      <c r="F48">
        <v>3</v>
      </c>
      <c r="G48">
        <v>16</v>
      </c>
      <c r="H48">
        <v>31</v>
      </c>
      <c r="I48">
        <v>26</v>
      </c>
      <c r="J48">
        <v>4</v>
      </c>
      <c r="K48">
        <v>10</v>
      </c>
      <c r="L48">
        <v>23</v>
      </c>
      <c r="M48">
        <v>20</v>
      </c>
      <c r="N48">
        <v>99</v>
      </c>
      <c r="O48">
        <v>5</v>
      </c>
      <c r="P48">
        <v>7</v>
      </c>
      <c r="Q48">
        <v>6</v>
      </c>
      <c r="R48">
        <v>63</v>
      </c>
      <c r="S48">
        <v>8</v>
      </c>
    </row>
    <row r="49" spans="1:21" x14ac:dyDescent="0.25">
      <c r="A49" t="s">
        <v>48</v>
      </c>
      <c r="B49">
        <v>77</v>
      </c>
      <c r="C49">
        <v>33</v>
      </c>
      <c r="D49">
        <v>44</v>
      </c>
      <c r="E49">
        <v>11</v>
      </c>
      <c r="F49">
        <v>3</v>
      </c>
      <c r="G49">
        <v>16</v>
      </c>
      <c r="H49">
        <v>31</v>
      </c>
      <c r="I49">
        <v>26</v>
      </c>
      <c r="J49">
        <v>10</v>
      </c>
      <c r="K49">
        <v>23</v>
      </c>
      <c r="L49">
        <v>20</v>
      </c>
      <c r="M49">
        <v>99</v>
      </c>
      <c r="N49">
        <v>5</v>
      </c>
      <c r="O49">
        <v>4</v>
      </c>
      <c r="P49">
        <v>7</v>
      </c>
      <c r="Q49">
        <v>6</v>
      </c>
      <c r="R49">
        <v>63</v>
      </c>
      <c r="S49">
        <v>8</v>
      </c>
    </row>
    <row r="50" spans="1:21" x14ac:dyDescent="0.25">
      <c r="A50" t="s">
        <v>49</v>
      </c>
      <c r="B50">
        <v>77</v>
      </c>
      <c r="C50">
        <v>33</v>
      </c>
      <c r="D50">
        <v>44</v>
      </c>
      <c r="E50">
        <v>11</v>
      </c>
      <c r="F50">
        <v>3</v>
      </c>
      <c r="G50">
        <v>16</v>
      </c>
      <c r="H50">
        <v>31</v>
      </c>
      <c r="I50">
        <v>26</v>
      </c>
      <c r="J50">
        <v>10</v>
      </c>
      <c r="K50">
        <v>23</v>
      </c>
      <c r="L50">
        <v>99</v>
      </c>
      <c r="M50">
        <v>20</v>
      </c>
      <c r="N50">
        <v>5</v>
      </c>
      <c r="O50">
        <v>7</v>
      </c>
      <c r="P50">
        <v>4</v>
      </c>
      <c r="Q50">
        <v>6</v>
      </c>
      <c r="R50">
        <v>8</v>
      </c>
      <c r="S50">
        <v>63</v>
      </c>
    </row>
    <row r="51" spans="1:21" x14ac:dyDescent="0.25">
      <c r="A51" t="s">
        <v>50</v>
      </c>
      <c r="B51">
        <v>77</v>
      </c>
      <c r="C51">
        <v>33</v>
      </c>
      <c r="D51">
        <v>44</v>
      </c>
      <c r="E51">
        <v>11</v>
      </c>
      <c r="F51">
        <v>3</v>
      </c>
      <c r="G51">
        <v>16</v>
      </c>
      <c r="H51">
        <v>31</v>
      </c>
      <c r="I51">
        <v>26</v>
      </c>
      <c r="J51">
        <v>10</v>
      </c>
      <c r="K51">
        <v>23</v>
      </c>
      <c r="L51">
        <v>99</v>
      </c>
      <c r="M51">
        <v>20</v>
      </c>
      <c r="N51">
        <v>5</v>
      </c>
      <c r="O51">
        <v>7</v>
      </c>
      <c r="P51">
        <v>4</v>
      </c>
      <c r="Q51">
        <v>6</v>
      </c>
      <c r="R51">
        <v>8</v>
      </c>
      <c r="S51">
        <v>63</v>
      </c>
    </row>
    <row r="52" spans="1:21" x14ac:dyDescent="0.25">
      <c r="A52" t="s">
        <v>51</v>
      </c>
      <c r="B52">
        <v>77</v>
      </c>
      <c r="C52">
        <v>33</v>
      </c>
      <c r="D52">
        <v>44</v>
      </c>
      <c r="E52">
        <v>11</v>
      </c>
      <c r="F52">
        <v>3</v>
      </c>
      <c r="G52">
        <v>16</v>
      </c>
      <c r="H52">
        <v>31</v>
      </c>
      <c r="I52">
        <v>26</v>
      </c>
      <c r="J52">
        <v>10</v>
      </c>
      <c r="K52">
        <v>23</v>
      </c>
      <c r="L52">
        <v>99</v>
      </c>
      <c r="M52">
        <v>20</v>
      </c>
      <c r="N52">
        <v>5</v>
      </c>
      <c r="O52">
        <v>7</v>
      </c>
      <c r="P52">
        <v>4</v>
      </c>
      <c r="Q52">
        <v>6</v>
      </c>
      <c r="R52">
        <v>8</v>
      </c>
      <c r="S52">
        <v>63</v>
      </c>
    </row>
    <row r="53" spans="1:21" x14ac:dyDescent="0.25">
      <c r="A53" t="s">
        <v>52</v>
      </c>
      <c r="B53">
        <v>77</v>
      </c>
      <c r="C53">
        <v>33</v>
      </c>
      <c r="D53">
        <v>44</v>
      </c>
      <c r="E53">
        <v>11</v>
      </c>
      <c r="F53">
        <v>3</v>
      </c>
      <c r="G53">
        <v>16</v>
      </c>
      <c r="H53">
        <v>31</v>
      </c>
      <c r="I53">
        <v>26</v>
      </c>
      <c r="J53">
        <v>10</v>
      </c>
      <c r="K53">
        <v>23</v>
      </c>
      <c r="L53">
        <v>99</v>
      </c>
      <c r="M53">
        <v>20</v>
      </c>
      <c r="N53">
        <v>5</v>
      </c>
      <c r="O53">
        <v>7</v>
      </c>
      <c r="P53">
        <v>4</v>
      </c>
      <c r="Q53">
        <v>6</v>
      </c>
      <c r="R53">
        <v>8</v>
      </c>
      <c r="S53">
        <v>63</v>
      </c>
    </row>
    <row r="54" spans="1:21" x14ac:dyDescent="0.25">
      <c r="A54" t="s">
        <v>53</v>
      </c>
      <c r="B54">
        <v>77</v>
      </c>
      <c r="C54">
        <v>33</v>
      </c>
      <c r="D54">
        <v>44</v>
      </c>
      <c r="E54">
        <v>11</v>
      </c>
      <c r="F54">
        <v>3</v>
      </c>
      <c r="G54">
        <v>16</v>
      </c>
      <c r="H54">
        <v>31</v>
      </c>
      <c r="I54">
        <v>26</v>
      </c>
      <c r="J54">
        <v>10</v>
      </c>
      <c r="K54">
        <v>23</v>
      </c>
      <c r="L54">
        <v>99</v>
      </c>
      <c r="M54">
        <v>20</v>
      </c>
      <c r="N54">
        <v>5</v>
      </c>
      <c r="O54">
        <v>7</v>
      </c>
      <c r="P54">
        <v>4</v>
      </c>
      <c r="Q54">
        <v>6</v>
      </c>
      <c r="R54">
        <v>8</v>
      </c>
      <c r="S54">
        <v>63</v>
      </c>
    </row>
    <row r="55" spans="1:21" x14ac:dyDescent="0.25">
      <c r="A55" t="s">
        <v>54</v>
      </c>
      <c r="B55">
        <v>77</v>
      </c>
      <c r="C55">
        <v>33</v>
      </c>
      <c r="D55">
        <v>44</v>
      </c>
      <c r="E55">
        <v>11</v>
      </c>
      <c r="F55">
        <v>3</v>
      </c>
      <c r="G55">
        <v>16</v>
      </c>
      <c r="H55">
        <v>31</v>
      </c>
      <c r="I55">
        <v>26</v>
      </c>
      <c r="J55">
        <v>10</v>
      </c>
      <c r="K55">
        <v>23</v>
      </c>
    </row>
    <row r="56" spans="1:21" x14ac:dyDescent="0.25">
      <c r="B56" t="s">
        <v>131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3.5034722222222541E-5</v>
      </c>
      <c r="D3" s="2">
        <f>IFERROR(HLOOKUP(lapchart!D3,totallaptimes!$1:$1048576,ROW()-1)-HLOOKUP(lapchart!C3,totallaptimes!$1:$1048576,ROW()-1),"")</f>
        <v>4.7881944444444361E-5</v>
      </c>
      <c r="E3" s="2">
        <f>IFERROR(HLOOKUP(lapchart!E3,totallaptimes!$1:$1048576,ROW()-1)-HLOOKUP(lapchart!D3,totallaptimes!$1:$1048576,ROW()-1),"")</f>
        <v>2.5567129629629724E-5</v>
      </c>
      <c r="F3" s="2">
        <f>IFERROR(HLOOKUP(lapchart!F3,totallaptimes!$1:$1048576,ROW()-1)-HLOOKUP(lapchart!E3,totallaptimes!$1:$1048576,ROW()-1),"")</f>
        <v>6.8912037037037032E-4</v>
      </c>
      <c r="G3" s="2">
        <f>IFERROR(HLOOKUP(lapchart!G3,totallaptimes!$1:$1048576,ROW()-1)-HLOOKUP(lapchart!F3,totallaptimes!$1:$1048576,ROW()-1),"")</f>
        <v>-7.240856481481484E-4</v>
      </c>
      <c r="H3" s="2">
        <f>IFERROR(HLOOKUP(lapchart!H3,totallaptimes!$1:$1048576,ROW()-1)-HLOOKUP(lapchart!G3,totallaptimes!$1:$1048576,ROW()-1),"")</f>
        <v>1.0949074074074073E-4</v>
      </c>
      <c r="I3" s="2">
        <f>IFERROR(HLOOKUP(lapchart!I3,totallaptimes!$1:$1048576,ROW()-1)-HLOOKUP(lapchart!H3,totallaptimes!$1:$1048576,ROW()-1),"")</f>
        <v>-2.1081018518518497E-4</v>
      </c>
      <c r="J3" s="2">
        <f>IFERROR(HLOOKUP(lapchart!J3,totallaptimes!$1:$1048576,ROW()-1)-HLOOKUP(lapchart!I3,totallaptimes!$1:$1048576,ROW()-1),"")</f>
        <v>1.5376157407407396E-4</v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>
        <f>IFERROR(HLOOKUP(lapchart!M3,totallaptimes!$1:$1048576,ROW()-1)-HLOOKUP(lapchart!L3,totallaptimes!$1:$1048576,ROW()-1),"")</f>
        <v>-4.1527777777777917E-5</v>
      </c>
      <c r="N3" s="2">
        <f>IFERROR(HLOOKUP(lapchart!N3,totallaptimes!$1:$1048576,ROW()-1)-HLOOKUP(lapchart!M3,totallaptimes!$1:$1048576,ROW()-1),"")</f>
        <v>-2.0223379629629606E-4</v>
      </c>
      <c r="O3" s="2">
        <f>IFERROR(HLOOKUP(lapchart!O3,totallaptimes!$1:$1048576,ROW()-1)-HLOOKUP(lapchart!N3,totallaptimes!$1:$1048576,ROW()-1),"")</f>
        <v>0</v>
      </c>
      <c r="P3" s="2">
        <f>IFERROR(HLOOKUP(lapchart!P3,totallaptimes!$1:$1048576,ROW()-1)-HLOOKUP(lapchart!O3,totallaptimes!$1:$1048576,ROW()-1),"")</f>
        <v>2.6092592592592573E-4</v>
      </c>
      <c r="Q3" s="2">
        <f>IFERROR(HLOOKUP(lapchart!Q3,totallaptimes!$1:$1048576,ROW()-1)-HLOOKUP(lapchart!P3,totallaptimes!$1:$1048576,ROW()-1),"")</f>
        <v>3.1597222222222573E-5</v>
      </c>
      <c r="R3" s="2">
        <f>IFERROR(HLOOKUP(lapchart!R3,totallaptimes!$1:$1048576,ROW()-1)-HLOOKUP(lapchart!Q3,totallaptimes!$1:$1048576,ROW()-1),"")</f>
        <v>1.5543981481480965E-5</v>
      </c>
      <c r="S3" s="2">
        <f>IFERROR(HLOOKUP(lapchart!S3,totallaptimes!$1:$1048576,ROW()-1)-HLOOKUP(lapchart!R3,totallaptimes!$1:$1048576,ROW()-1),"")</f>
        <v>-2.0453703703703693E-4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3.2187500000000098E-5</v>
      </c>
      <c r="D4" s="2">
        <f>IFERROR(HLOOKUP(lapchart!D4,totallaptimes!$1:$1048576,ROW()-1)-HLOOKUP(lapchart!C4,totallaptimes!$1:$1048576,ROW()-1),"")</f>
        <v>5.3506944444444565E-5</v>
      </c>
      <c r="E4" s="2">
        <f>IFERROR(HLOOKUP(lapchart!E4,totallaptimes!$1:$1048576,ROW()-1)-HLOOKUP(lapchart!D4,totallaptimes!$1:$1048576,ROW()-1),"")</f>
        <v>1.4583333333333462E-5</v>
      </c>
      <c r="F4" s="2">
        <f>IFERROR(HLOOKUP(lapchart!F4,totallaptimes!$1:$1048576,ROW()-1)-HLOOKUP(lapchart!E4,totallaptimes!$1:$1048576,ROW()-1),"")</f>
        <v>4.6402777777777762E-4</v>
      </c>
      <c r="G4" s="2">
        <f>IFERROR(HLOOKUP(lapchart!G4,totallaptimes!$1:$1048576,ROW()-1)-HLOOKUP(lapchart!F4,totallaptimes!$1:$1048576,ROW()-1),"")</f>
        <v>-4.8894675925925972E-4</v>
      </c>
      <c r="H4" s="2">
        <f>IFERROR(HLOOKUP(lapchart!H4,totallaptimes!$1:$1048576,ROW()-1)-HLOOKUP(lapchart!G4,totallaptimes!$1:$1048576,ROW()-1),"")</f>
        <v>8.0821759259259215E-5</v>
      </c>
      <c r="I4" s="2">
        <f>IFERROR(HLOOKUP(lapchart!I4,totallaptimes!$1:$1048576,ROW()-1)-HLOOKUP(lapchart!H4,totallaptimes!$1:$1048576,ROW()-1),"")</f>
        <v>-1.6576388888888891E-4</v>
      </c>
      <c r="J4" s="2">
        <f>IFERROR(HLOOKUP(lapchart!J4,totallaptimes!$1:$1048576,ROW()-1)-HLOOKUP(lapchart!I4,totallaptimes!$1:$1048576,ROW()-1),"")</f>
        <v>1.201041666666668E-4</v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>
        <f>IFERROR(HLOOKUP(lapchart!M4,totallaptimes!$1:$1048576,ROW()-1)-HLOOKUP(lapchart!L4,totallaptimes!$1:$1048576,ROW()-1),"")</f>
        <v>-1.5625000000002616E-6</v>
      </c>
      <c r="N4" s="2">
        <f>IFERROR(HLOOKUP(lapchart!N4,totallaptimes!$1:$1048576,ROW()-1)-HLOOKUP(lapchart!M4,totallaptimes!$1:$1048576,ROW()-1),"")</f>
        <v>-1.9229166666666613E-4</v>
      </c>
      <c r="O4" s="2">
        <f>IFERROR(HLOOKUP(lapchart!O4,totallaptimes!$1:$1048576,ROW()-1)-HLOOKUP(lapchart!N4,totallaptimes!$1:$1048576,ROW()-1),"")</f>
        <v>0</v>
      </c>
      <c r="P4" s="2">
        <f>IFERROR(HLOOKUP(lapchart!P4,totallaptimes!$1:$1048576,ROW()-1)-HLOOKUP(lapchart!O4,totallaptimes!$1:$1048576,ROW()-1),"")</f>
        <v>2.0446759259259203E-4</v>
      </c>
      <c r="Q4" s="2">
        <f>IFERROR(HLOOKUP(lapchart!Q4,totallaptimes!$1:$1048576,ROW()-1)-HLOOKUP(lapchart!P4,totallaptimes!$1:$1048576,ROW()-1),"")</f>
        <v>5.1157407407408616E-6</v>
      </c>
      <c r="R4" s="2">
        <f>IFERROR(HLOOKUP(lapchart!R4,totallaptimes!$1:$1048576,ROW()-1)-HLOOKUP(lapchart!Q4,totallaptimes!$1:$1048576,ROW()-1),"")</f>
        <v>2.4305555555555192E-5</v>
      </c>
      <c r="S4" s="2">
        <f>IFERROR(HLOOKUP(lapchart!S4,totallaptimes!$1:$1048576,ROW()-1)-HLOOKUP(lapchart!R4,totallaptimes!$1:$1048576,ROW()-1),"")</f>
        <v>-1.5740740740740732E-4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1.2500000000000358E-5</v>
      </c>
      <c r="D5" s="2">
        <f>IFERROR(HLOOKUP(lapchart!D5,totallaptimes!$1:$1048576,ROW()-1)-HLOOKUP(lapchart!C5,totallaptimes!$1:$1048576,ROW()-1),"")</f>
        <v>1.4837962962963025E-5</v>
      </c>
      <c r="E5" s="2">
        <f>IFERROR(HLOOKUP(lapchart!E5,totallaptimes!$1:$1048576,ROW()-1)-HLOOKUP(lapchart!D5,totallaptimes!$1:$1048576,ROW()-1),"")</f>
        <v>7.1759259259260993E-6</v>
      </c>
      <c r="F5" s="2">
        <f>IFERROR(HLOOKUP(lapchart!F5,totallaptimes!$1:$1048576,ROW()-1)-HLOOKUP(lapchart!E5,totallaptimes!$1:$1048576,ROW()-1),"")</f>
        <v>7.5520833333332822E-5</v>
      </c>
      <c r="G5" s="2">
        <f>IFERROR(HLOOKUP(lapchart!G5,totallaptimes!$1:$1048576,ROW()-1)-HLOOKUP(lapchart!F5,totallaptimes!$1:$1048576,ROW()-1),"")</f>
        <v>-8.7256944444444491E-5</v>
      </c>
      <c r="H5" s="2">
        <f>IFERROR(HLOOKUP(lapchart!H5,totallaptimes!$1:$1048576,ROW()-1)-HLOOKUP(lapchart!G5,totallaptimes!$1:$1048576,ROW()-1),"")</f>
        <v>3.2002314814814567E-5</v>
      </c>
      <c r="I5" s="2">
        <f>IFERROR(HLOOKUP(lapchart!I5,totallaptimes!$1:$1048576,ROW()-1)-HLOOKUP(lapchart!H5,totallaptimes!$1:$1048576,ROW()-1),"")</f>
        <v>-6.2662037037037287E-5</v>
      </c>
      <c r="J5" s="2">
        <f>IFERROR(HLOOKUP(lapchart!J5,totallaptimes!$1:$1048576,ROW()-1)-HLOOKUP(lapchart!I5,totallaptimes!$1:$1048576,ROW()-1),"")</f>
        <v>4.7025462962963123E-5</v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>
        <f>IFERROR(HLOOKUP(lapchart!M5,totallaptimes!$1:$1048576,ROW()-1)-HLOOKUP(lapchart!L5,totallaptimes!$1:$1048576,ROW()-1),"")</f>
        <v>4.1967592592592577E-5</v>
      </c>
      <c r="N5" s="2">
        <f>IFERROR(HLOOKUP(lapchart!N5,totallaptimes!$1:$1048576,ROW()-1)-HLOOKUP(lapchart!M5,totallaptimes!$1:$1048576,ROW()-1),"")</f>
        <v>-1.2402777777777759E-4</v>
      </c>
      <c r="O5" s="2">
        <f>IFERROR(HLOOKUP(lapchart!O5,totallaptimes!$1:$1048576,ROW()-1)-HLOOKUP(lapchart!N5,totallaptimes!$1:$1048576,ROW()-1),"")</f>
        <v>0</v>
      </c>
      <c r="P5" s="2">
        <f>IFERROR(HLOOKUP(lapchart!P5,totallaptimes!$1:$1048576,ROW()-1)-HLOOKUP(lapchart!O5,totallaptimes!$1:$1048576,ROW()-1),"")</f>
        <v>9.9131944444444224E-5</v>
      </c>
      <c r="Q5" s="2">
        <f>IFERROR(HLOOKUP(lapchart!Q5,totallaptimes!$1:$1048576,ROW()-1)-HLOOKUP(lapchart!P5,totallaptimes!$1:$1048576,ROW()-1),"")</f>
        <v>1.091435185185223E-5</v>
      </c>
      <c r="R5" s="2">
        <f>IFERROR(HLOOKUP(lapchart!R5,totallaptimes!$1:$1048576,ROW()-1)-HLOOKUP(lapchart!Q5,totallaptimes!$1:$1048576,ROW()-1),"")</f>
        <v>4.7453703703693659E-6</v>
      </c>
      <c r="S5" s="2">
        <f>IFERROR(HLOOKUP(lapchart!S5,totallaptimes!$1:$1048576,ROW()-1)-HLOOKUP(lapchart!R5,totallaptimes!$1:$1048576,ROW()-1),"")</f>
        <v>-7.9537037037035949E-5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2.8622685185186215E-5</v>
      </c>
      <c r="D6" s="2">
        <f>IFERROR(HLOOKUP(lapchart!D6,totallaptimes!$1:$1048576,ROW()-1)-HLOOKUP(lapchart!C6,totallaptimes!$1:$1048576,ROW()-1),"")</f>
        <v>2.9363425925925737E-5</v>
      </c>
      <c r="E6" s="2">
        <f>IFERROR(HLOOKUP(lapchart!E6,totallaptimes!$1:$1048576,ROW()-1)-HLOOKUP(lapchart!D6,totallaptimes!$1:$1048576,ROW()-1),"")</f>
        <v>1.7766203703703867E-5</v>
      </c>
      <c r="F6" s="2">
        <f>IFERROR(HLOOKUP(lapchart!F6,totallaptimes!$1:$1048576,ROW()-1)-HLOOKUP(lapchart!E6,totallaptimes!$1:$1048576,ROW()-1),"")</f>
        <v>8.159722222222162E-5</v>
      </c>
      <c r="G6" s="2">
        <f>IFERROR(HLOOKUP(lapchart!G6,totallaptimes!$1:$1048576,ROW()-1)-HLOOKUP(lapchart!F6,totallaptimes!$1:$1048576,ROW()-1),"")</f>
        <v>-1.0599537037037088E-4</v>
      </c>
      <c r="H6" s="2">
        <f>IFERROR(HLOOKUP(lapchart!H6,totallaptimes!$1:$1048576,ROW()-1)-HLOOKUP(lapchart!G6,totallaptimes!$1:$1048576,ROW()-1),"")</f>
        <v>4.1805555555555346E-5</v>
      </c>
      <c r="I6" s="2">
        <f>IFERROR(HLOOKUP(lapchart!I6,totallaptimes!$1:$1048576,ROW()-1)-HLOOKUP(lapchart!H6,totallaptimes!$1:$1048576,ROW()-1),"")</f>
        <v>-1.1296296296296315E-4</v>
      </c>
      <c r="J6" s="2">
        <f>IFERROR(HLOOKUP(lapchart!J6,totallaptimes!$1:$1048576,ROW()-1)-HLOOKUP(lapchart!I6,totallaptimes!$1:$1048576,ROW()-1),"")</f>
        <v>8.8217592592592861E-5</v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>
        <f>IFERROR(HLOOKUP(lapchart!M6,totallaptimes!$1:$1048576,ROW()-1)-HLOOKUP(lapchart!L6,totallaptimes!$1:$1048576,ROW()-1),"")</f>
        <v>4.6122685185185502E-5</v>
      </c>
      <c r="N6" s="2">
        <f>IFERROR(HLOOKUP(lapchart!N6,totallaptimes!$1:$1048576,ROW()-1)-HLOOKUP(lapchart!M6,totallaptimes!$1:$1048576,ROW()-1),"")</f>
        <v>-1.8079861111111074E-4</v>
      </c>
      <c r="O6" s="2">
        <f>IFERROR(HLOOKUP(lapchart!O6,totallaptimes!$1:$1048576,ROW()-1)-HLOOKUP(lapchart!N6,totallaptimes!$1:$1048576,ROW()-1),"")</f>
        <v>0</v>
      </c>
      <c r="P6" s="2">
        <f>IFERROR(HLOOKUP(lapchart!P6,totallaptimes!$1:$1048576,ROW()-1)-HLOOKUP(lapchart!O6,totallaptimes!$1:$1048576,ROW()-1),"")</f>
        <v>1.4328703703703725E-4</v>
      </c>
      <c r="Q6" s="2">
        <f>IFERROR(HLOOKUP(lapchart!Q6,totallaptimes!$1:$1048576,ROW()-1)-HLOOKUP(lapchart!P6,totallaptimes!$1:$1048576,ROW()-1),"")</f>
        <v>2.6250000000000231E-5</v>
      </c>
      <c r="R6" s="2">
        <f>IFERROR(HLOOKUP(lapchart!R6,totallaptimes!$1:$1048576,ROW()-1)-HLOOKUP(lapchart!Q6,totallaptimes!$1:$1048576,ROW()-1),"")</f>
        <v>-2.0081018518519969E-5</v>
      </c>
      <c r="S6" s="2">
        <f>IFERROR(HLOOKUP(lapchart!S6,totallaptimes!$1:$1048576,ROW()-1)-HLOOKUP(lapchart!R6,totallaptimes!$1:$1048576,ROW()-1),"")</f>
        <v>-7.255787037036953E-5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4.6539351851853164E-5</v>
      </c>
      <c r="D7" s="2">
        <f>IFERROR(HLOOKUP(lapchart!D7,totallaptimes!$1:$1048576,ROW()-1)-HLOOKUP(lapchart!C7,totallaptimes!$1:$1048576,ROW()-1),"")</f>
        <v>4.1134259259258989E-5</v>
      </c>
      <c r="E7" s="2">
        <f>IFERROR(HLOOKUP(lapchart!E7,totallaptimes!$1:$1048576,ROW()-1)-HLOOKUP(lapchart!D7,totallaptimes!$1:$1048576,ROW()-1),"")</f>
        <v>2.1099537037037354E-5</v>
      </c>
      <c r="F7" s="2">
        <f>IFERROR(HLOOKUP(lapchart!F7,totallaptimes!$1:$1048576,ROW()-1)-HLOOKUP(lapchart!E7,totallaptimes!$1:$1048576,ROW()-1),"")</f>
        <v>9.1527777777777181E-5</v>
      </c>
      <c r="G7" s="2">
        <f>IFERROR(HLOOKUP(lapchart!G7,totallaptimes!$1:$1048576,ROW()-1)-HLOOKUP(lapchart!F7,totallaptimes!$1:$1048576,ROW()-1),"")</f>
        <v>-1.1930555555555653E-4</v>
      </c>
      <c r="H7" s="2">
        <f>IFERROR(HLOOKUP(lapchart!H7,totallaptimes!$1:$1048576,ROW()-1)-HLOOKUP(lapchart!G7,totallaptimes!$1:$1048576,ROW()-1),"")</f>
        <v>5.127314814814838E-5</v>
      </c>
      <c r="I7" s="2">
        <f>IFERROR(HLOOKUP(lapchart!I7,totallaptimes!$1:$1048576,ROW()-1)-HLOOKUP(lapchart!H7,totallaptimes!$1:$1048576,ROW()-1),"")</f>
        <v>-1.5601851851851888E-4</v>
      </c>
      <c r="J7" s="2">
        <f>IFERROR(HLOOKUP(lapchart!J7,totallaptimes!$1:$1048576,ROW()-1)-HLOOKUP(lapchart!I7,totallaptimes!$1:$1048576,ROW()-1),"")</f>
        <v>1.2699074074074088E-4</v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>
        <f>IFERROR(HLOOKUP(lapchart!M7,totallaptimes!$1:$1048576,ROW()-1)-HLOOKUP(lapchart!L7,totallaptimes!$1:$1048576,ROW()-1),"")</f>
        <v>4.1446759259259301E-5</v>
      </c>
      <c r="N7" s="2">
        <f>IFERROR(HLOOKUP(lapchart!N7,totallaptimes!$1:$1048576,ROW()-1)-HLOOKUP(lapchart!M7,totallaptimes!$1:$1048576,ROW()-1),"")</f>
        <v>-2.2809027777777671E-4</v>
      </c>
      <c r="O7" s="2">
        <f>IFERROR(HLOOKUP(lapchart!O7,totallaptimes!$1:$1048576,ROW()-1)-HLOOKUP(lapchart!N7,totallaptimes!$1:$1048576,ROW()-1),"")</f>
        <v>0</v>
      </c>
      <c r="P7" s="2">
        <f>IFERROR(HLOOKUP(lapchart!P7,totallaptimes!$1:$1048576,ROW()-1)-HLOOKUP(lapchart!O7,totallaptimes!$1:$1048576,ROW()-1),"")</f>
        <v>1.9597222222222238E-4</v>
      </c>
      <c r="Q7" s="2">
        <f>IFERROR(HLOOKUP(lapchart!Q7,totallaptimes!$1:$1048576,ROW()-1)-HLOOKUP(lapchart!P7,totallaptimes!$1:$1048576,ROW()-1),"")</f>
        <v>2.1215277777777986E-5</v>
      </c>
      <c r="R7" s="2">
        <f>IFERROR(HLOOKUP(lapchart!R7,totallaptimes!$1:$1048576,ROW()-1)-HLOOKUP(lapchart!Q7,totallaptimes!$1:$1048576,ROW()-1),"")</f>
        <v>-1.3773148148149908E-5</v>
      </c>
      <c r="S7" s="2">
        <f>IFERROR(HLOOKUP(lapchart!S7,totallaptimes!$1:$1048576,ROW()-1)-HLOOKUP(lapchart!R7,totallaptimes!$1:$1048576,ROW()-1),"")</f>
        <v>-9.3599537037036135E-5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6.4201388888891417E-5</v>
      </c>
      <c r="D8" s="2">
        <f>IFERROR(HLOOKUP(lapchart!D8,totallaptimes!$1:$1048576,ROW()-1)-HLOOKUP(lapchart!C8,totallaptimes!$1:$1048576,ROW()-1),"")</f>
        <v>4.6990740740739806E-5</v>
      </c>
      <c r="E8" s="2">
        <f>IFERROR(HLOOKUP(lapchart!E8,totallaptimes!$1:$1048576,ROW()-1)-HLOOKUP(lapchart!D8,totallaptimes!$1:$1048576,ROW()-1),"")</f>
        <v>2.4791666666667753E-5</v>
      </c>
      <c r="F8" s="2">
        <f>IFERROR(HLOOKUP(lapchart!F8,totallaptimes!$1:$1048576,ROW()-1)-HLOOKUP(lapchart!E8,totallaptimes!$1:$1048576,ROW()-1),"")</f>
        <v>9.7719907407405743E-5</v>
      </c>
      <c r="G8" s="2">
        <f>IFERROR(HLOOKUP(lapchart!G8,totallaptimes!$1:$1048576,ROW()-1)-HLOOKUP(lapchart!F8,totallaptimes!$1:$1048576,ROW()-1),"")</f>
        <v>-1.3046296296296243E-4</v>
      </c>
      <c r="H8" s="2">
        <f>IFERROR(HLOOKUP(lapchart!H8,totallaptimes!$1:$1048576,ROW()-1)-HLOOKUP(lapchart!G8,totallaptimes!$1:$1048576,ROW()-1),"")</f>
        <v>7.6932870370369569E-5</v>
      </c>
      <c r="I8" s="2">
        <f>IFERROR(HLOOKUP(lapchart!I8,totallaptimes!$1:$1048576,ROW()-1)-HLOOKUP(lapchart!H8,totallaptimes!$1:$1048576,ROW()-1),"")</f>
        <v>-2.1077546296296296E-4</v>
      </c>
      <c r="J8" s="2">
        <f>IFERROR(HLOOKUP(lapchart!J8,totallaptimes!$1:$1048576,ROW()-1)-HLOOKUP(lapchart!I8,totallaptimes!$1:$1048576,ROW()-1),"")</f>
        <v>1.9241898148148091E-4</v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>
        <f>IFERROR(HLOOKUP(lapchart!M8,totallaptimes!$1:$1048576,ROW()-1)-HLOOKUP(lapchart!L8,totallaptimes!$1:$1048576,ROW()-1),"")</f>
        <v>3.6701388888888201E-5</v>
      </c>
      <c r="N8" s="2">
        <f>IFERROR(HLOOKUP(lapchart!N8,totallaptimes!$1:$1048576,ROW()-1)-HLOOKUP(lapchart!M8,totallaptimes!$1:$1048576,ROW()-1),"")</f>
        <v>-2.7314814814814736E-4</v>
      </c>
      <c r="O8" s="2">
        <f>IFERROR(HLOOKUP(lapchart!O8,totallaptimes!$1:$1048576,ROW()-1)-HLOOKUP(lapchart!N8,totallaptimes!$1:$1048576,ROW()-1),"")</f>
        <v>0</v>
      </c>
      <c r="P8" s="2">
        <f>IFERROR(HLOOKUP(lapchart!P8,totallaptimes!$1:$1048576,ROW()-1)-HLOOKUP(lapchart!O8,totallaptimes!$1:$1048576,ROW()-1),"")</f>
        <v>2.4349537037037135E-4</v>
      </c>
      <c r="Q8" s="2">
        <f>IFERROR(HLOOKUP(lapchart!Q8,totallaptimes!$1:$1048576,ROW()-1)-HLOOKUP(lapchart!P8,totallaptimes!$1:$1048576,ROW()-1),"")</f>
        <v>1.9479166666665909E-5</v>
      </c>
      <c r="R8" s="2">
        <f>IFERROR(HLOOKUP(lapchart!R8,totallaptimes!$1:$1048576,ROW()-1)-HLOOKUP(lapchart!Q8,totallaptimes!$1:$1048576,ROW()-1),"")</f>
        <v>-1.2237268518518543E-4</v>
      </c>
      <c r="S8" s="2">
        <f>IFERROR(HLOOKUP(lapchart!S8,totallaptimes!$1:$1048576,ROW()-1)-HLOOKUP(lapchart!R8,totallaptimes!$1:$1048576,ROW()-1),"")</f>
        <v>1.082060185185179E-4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7.5196759259262697E-5</v>
      </c>
      <c r="D9" s="2">
        <f>IFERROR(HLOOKUP(lapchart!D9,totallaptimes!$1:$1048576,ROW()-1)-HLOOKUP(lapchart!C9,totallaptimes!$1:$1048576,ROW()-1),"")</f>
        <v>6.6597222222221364E-5</v>
      </c>
      <c r="E9" s="2">
        <f>IFERROR(HLOOKUP(lapchart!E9,totallaptimes!$1:$1048576,ROW()-1)-HLOOKUP(lapchart!D9,totallaptimes!$1:$1048576,ROW()-1),"")</f>
        <v>2.2800925925926113E-5</v>
      </c>
      <c r="F9" s="2">
        <f>IFERROR(HLOOKUP(lapchart!F9,totallaptimes!$1:$1048576,ROW()-1)-HLOOKUP(lapchart!E9,totallaptimes!$1:$1048576,ROW()-1),"")</f>
        <v>1.2217592592592488E-4</v>
      </c>
      <c r="G9" s="2">
        <f>IFERROR(HLOOKUP(lapchart!G9,totallaptimes!$1:$1048576,ROW()-1)-HLOOKUP(lapchart!F9,totallaptimes!$1:$1048576,ROW()-1),"")</f>
        <v>-1.5077546296296193E-4</v>
      </c>
      <c r="H9" s="2">
        <f>IFERROR(HLOOKUP(lapchart!H9,totallaptimes!$1:$1048576,ROW()-1)-HLOOKUP(lapchart!G9,totallaptimes!$1:$1048576,ROW()-1),"")</f>
        <v>8.4143518518516383E-5</v>
      </c>
      <c r="I9" s="2">
        <f>IFERROR(HLOOKUP(lapchart!I9,totallaptimes!$1:$1048576,ROW()-1)-HLOOKUP(lapchart!H9,totallaptimes!$1:$1048576,ROW()-1),"")</f>
        <v>-2.5292824074073933E-4</v>
      </c>
      <c r="J9" s="2">
        <f>IFERROR(HLOOKUP(lapchart!J9,totallaptimes!$1:$1048576,ROW()-1)-HLOOKUP(lapchart!I9,totallaptimes!$1:$1048576,ROW()-1),"")</f>
        <v>2.2996527777777685E-4</v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>
        <f>IFERROR(HLOOKUP(lapchart!M9,totallaptimes!$1:$1048576,ROW()-1)-HLOOKUP(lapchart!L9,totallaptimes!$1:$1048576,ROW()-1),"")</f>
        <v>6.6747685185185313E-5</v>
      </c>
      <c r="N9" s="2">
        <f>IFERROR(HLOOKUP(lapchart!N9,totallaptimes!$1:$1048576,ROW()-1)-HLOOKUP(lapchart!M9,totallaptimes!$1:$1048576,ROW()-1),"")</f>
        <v>-3.4586805555555586E-4</v>
      </c>
      <c r="O9" s="2">
        <f>IFERROR(HLOOKUP(lapchart!O9,totallaptimes!$1:$1048576,ROW()-1)-HLOOKUP(lapchart!N9,totallaptimes!$1:$1048576,ROW()-1),"")</f>
        <v>0</v>
      </c>
      <c r="P9" s="2">
        <f>IFERROR(HLOOKUP(lapchart!P9,totallaptimes!$1:$1048576,ROW()-1)-HLOOKUP(lapchart!O9,totallaptimes!$1:$1048576,ROW()-1),"")</f>
        <v>2.8975694444444665E-4</v>
      </c>
      <c r="Q9" s="2">
        <f>IFERROR(HLOOKUP(lapchart!Q9,totallaptimes!$1:$1048576,ROW()-1)-HLOOKUP(lapchart!P9,totallaptimes!$1:$1048576,ROW()-1),"")</f>
        <v>2.0150462962961399E-5</v>
      </c>
      <c r="R9" s="2">
        <f>IFERROR(HLOOKUP(lapchart!R9,totallaptimes!$1:$1048576,ROW()-1)-HLOOKUP(lapchart!Q9,totallaptimes!$1:$1048576,ROW()-1),"")</f>
        <v>-1.3581018518518499E-4</v>
      </c>
      <c r="S9" s="2">
        <f>IFERROR(HLOOKUP(lapchart!S9,totallaptimes!$1:$1048576,ROW()-1)-HLOOKUP(lapchart!R9,totallaptimes!$1:$1048576,ROW()-1),"")</f>
        <v>1.2204861111111097E-4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8.0474537037040356E-5</v>
      </c>
      <c r="D10" s="2">
        <f>IFERROR(HLOOKUP(lapchart!D10,totallaptimes!$1:$1048576,ROW()-1)-HLOOKUP(lapchart!C10,totallaptimes!$1:$1048576,ROW()-1),"")</f>
        <v>8.8680555555555388E-5</v>
      </c>
      <c r="E10" s="2">
        <f>IFERROR(HLOOKUP(lapchart!E10,totallaptimes!$1:$1048576,ROW()-1)-HLOOKUP(lapchart!D10,totallaptimes!$1:$1048576,ROW()-1),"")</f>
        <v>2.2245370370370388E-5</v>
      </c>
      <c r="F10" s="2">
        <f>IFERROR(HLOOKUP(lapchart!F10,totallaptimes!$1:$1048576,ROW()-1)-HLOOKUP(lapchart!E10,totallaptimes!$1:$1048576,ROW()-1),"")</f>
        <v>1.327546296296285E-4</v>
      </c>
      <c r="G10" s="2">
        <f>IFERROR(HLOOKUP(lapchart!G10,totallaptimes!$1:$1048576,ROW()-1)-HLOOKUP(lapchart!F10,totallaptimes!$1:$1048576,ROW()-1),"")</f>
        <v>-1.4126157407407317E-4</v>
      </c>
      <c r="H10" s="2">
        <f>IFERROR(HLOOKUP(lapchart!H10,totallaptimes!$1:$1048576,ROW()-1)-HLOOKUP(lapchart!G10,totallaptimes!$1:$1048576,ROW()-1),"")</f>
        <v>7.1365740740738162E-5</v>
      </c>
      <c r="I10" s="2">
        <f>IFERROR(HLOOKUP(lapchart!I10,totallaptimes!$1:$1048576,ROW()-1)-HLOOKUP(lapchart!H10,totallaptimes!$1:$1048576,ROW()-1),"")</f>
        <v>-2.8527777777777666E-4</v>
      </c>
      <c r="J10" s="2">
        <f>IFERROR(HLOOKUP(lapchart!J10,totallaptimes!$1:$1048576,ROW()-1)-HLOOKUP(lapchart!I10,totallaptimes!$1:$1048576,ROW()-1),"")</f>
        <v>2.597337962962961E-4</v>
      </c>
      <c r="K10" s="2">
        <f>IFERROR(HLOOKUP(lapchart!K10,totallaptimes!$1:$1048576,ROW()-1)-HLOOKUP(lapchart!J10,totallaptimes!$1:$1048576,ROW()-1),"")</f>
        <v>3.5289351851850587E-5</v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>
        <f>IFERROR(HLOOKUP(lapchart!N10,totallaptimes!$1:$1048576,ROW()-1)-HLOOKUP(lapchart!M10,totallaptimes!$1:$1048576,ROW()-1),"")</f>
        <v>-3.9099537037037141E-4</v>
      </c>
      <c r="O10" s="2">
        <f>IFERROR(HLOOKUP(lapchart!O10,totallaptimes!$1:$1048576,ROW()-1)-HLOOKUP(lapchart!N10,totallaptimes!$1:$1048576,ROW()-1),"")</f>
        <v>0</v>
      </c>
      <c r="P10" s="2">
        <f>IFERROR(HLOOKUP(lapchart!P10,totallaptimes!$1:$1048576,ROW()-1)-HLOOKUP(lapchart!O10,totallaptimes!$1:$1048576,ROW()-1),"")</f>
        <v>3.2420138888889123E-4</v>
      </c>
      <c r="Q10" s="2">
        <f>IFERROR(HLOOKUP(lapchart!Q10,totallaptimes!$1:$1048576,ROW()-1)-HLOOKUP(lapchart!P10,totallaptimes!$1:$1048576,ROW()-1),"")</f>
        <v>3.0844907407406516E-5</v>
      </c>
      <c r="R10" s="2">
        <f>IFERROR(HLOOKUP(lapchart!R10,totallaptimes!$1:$1048576,ROW()-1)-HLOOKUP(lapchart!Q10,totallaptimes!$1:$1048576,ROW()-1),"")</f>
        <v>-1.4891203703703768E-4</v>
      </c>
      <c r="S10" s="2">
        <f>IFERROR(HLOOKUP(lapchart!S10,totallaptimes!$1:$1048576,ROW()-1)-HLOOKUP(lapchart!R10,totallaptimes!$1:$1048576,ROW()-1),"")</f>
        <v>1.2437499999999949E-4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8.1527777777781057E-5</v>
      </c>
      <c r="D11" s="2">
        <f>IFERROR(HLOOKUP(lapchart!D11,totallaptimes!$1:$1048576,ROW()-1)-HLOOKUP(lapchart!C11,totallaptimes!$1:$1048576,ROW()-1),"")</f>
        <v>1.1312500000000038E-4</v>
      </c>
      <c r="E11" s="2">
        <f>IFERROR(HLOOKUP(lapchart!E11,totallaptimes!$1:$1048576,ROW()-1)-HLOOKUP(lapchart!D11,totallaptimes!$1:$1048576,ROW()-1),"")</f>
        <v>2.5451388888889093E-5</v>
      </c>
      <c r="F11" s="2">
        <f>IFERROR(HLOOKUP(lapchart!F11,totallaptimes!$1:$1048576,ROW()-1)-HLOOKUP(lapchart!E11,totallaptimes!$1:$1048576,ROW()-1),"")</f>
        <v>1.399074074074063E-4</v>
      </c>
      <c r="G11" s="2">
        <f>IFERROR(HLOOKUP(lapchart!G11,totallaptimes!$1:$1048576,ROW()-1)-HLOOKUP(lapchart!F11,totallaptimes!$1:$1048576,ROW()-1),"")</f>
        <v>-1.4898148148148084E-4</v>
      </c>
      <c r="H11" s="2">
        <f>IFERROR(HLOOKUP(lapchart!H11,totallaptimes!$1:$1048576,ROW()-1)-HLOOKUP(lapchart!G11,totallaptimes!$1:$1048576,ROW()-1),"")</f>
        <v>7.680555555555392E-5</v>
      </c>
      <c r="I11" s="2">
        <f>IFERROR(HLOOKUP(lapchart!I11,totallaptimes!$1:$1048576,ROW()-1)-HLOOKUP(lapchart!H11,totallaptimes!$1:$1048576,ROW()-1),"")</f>
        <v>-3.1783564814814695E-4</v>
      </c>
      <c r="J11" s="2">
        <f>IFERROR(HLOOKUP(lapchart!J11,totallaptimes!$1:$1048576,ROW()-1)-HLOOKUP(lapchart!I11,totallaptimes!$1:$1048576,ROW()-1),"")</f>
        <v>2.921759259259249E-4</v>
      </c>
      <c r="K11" s="2">
        <f>IFERROR(HLOOKUP(lapchart!K11,totallaptimes!$1:$1048576,ROW()-1)-HLOOKUP(lapchart!J11,totallaptimes!$1:$1048576,ROW()-1),"")</f>
        <v>3.6458333333332787E-5</v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>
        <f>IFERROR(HLOOKUP(lapchart!N11,totallaptimes!$1:$1048576,ROW()-1)-HLOOKUP(lapchart!M11,totallaptimes!$1:$1048576,ROW()-1),"")</f>
        <v>-4.3603009259259376E-4</v>
      </c>
      <c r="O11" s="2">
        <f>IFERROR(HLOOKUP(lapchart!O11,totallaptimes!$1:$1048576,ROW()-1)-HLOOKUP(lapchart!N11,totallaptimes!$1:$1048576,ROW()-1),"")</f>
        <v>4.1491898148148312E-4</v>
      </c>
      <c r="P11" s="2">
        <f>IFERROR(HLOOKUP(lapchart!P11,totallaptimes!$1:$1048576,ROW()-1)-HLOOKUP(lapchart!O11,totallaptimes!$1:$1048576,ROW()-1),"")</f>
        <v>-4.1491898148148312E-4</v>
      </c>
      <c r="Q11" s="2">
        <f>IFERROR(HLOOKUP(lapchart!Q11,totallaptimes!$1:$1048576,ROW()-1)-HLOOKUP(lapchart!P11,totallaptimes!$1:$1048576,ROW()-1),"")</f>
        <v>3.9920138888888991E-4</v>
      </c>
      <c r="R11" s="2">
        <f>IFERROR(HLOOKUP(lapchart!R11,totallaptimes!$1:$1048576,ROW()-1)-HLOOKUP(lapchart!Q11,totallaptimes!$1:$1048576,ROW()-1),"")</f>
        <v>-1.6408564814814758E-4</v>
      </c>
      <c r="S11" s="2">
        <f>IFERROR(HLOOKUP(lapchart!S11,totallaptimes!$1:$1048576,ROW()-1)-HLOOKUP(lapchart!R11,totallaptimes!$1:$1048576,ROW()-1),"")</f>
        <v>1.306944444444437E-4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7.350694444444722E-5</v>
      </c>
      <c r="D12" s="2">
        <f>IFERROR(HLOOKUP(lapchart!D12,totallaptimes!$1:$1048576,ROW()-1)-HLOOKUP(lapchart!C12,totallaptimes!$1:$1048576,ROW()-1),"")</f>
        <v>1.3103009259259231E-4</v>
      </c>
      <c r="E12" s="2">
        <f>IFERROR(HLOOKUP(lapchart!E12,totallaptimes!$1:$1048576,ROW()-1)-HLOOKUP(lapchart!D12,totallaptimes!$1:$1048576,ROW()-1),"")</f>
        <v>2.8784722222223447E-5</v>
      </c>
      <c r="F12" s="2">
        <f>IFERROR(HLOOKUP(lapchart!F12,totallaptimes!$1:$1048576,ROW()-1)-HLOOKUP(lapchart!E12,totallaptimes!$1:$1048576,ROW()-1),"")</f>
        <v>1.5351851851851811E-4</v>
      </c>
      <c r="G12" s="2">
        <f>IFERROR(HLOOKUP(lapchart!G12,totallaptimes!$1:$1048576,ROW()-1)-HLOOKUP(lapchart!F12,totallaptimes!$1:$1048576,ROW()-1),"")</f>
        <v>-1.6315972222222253E-4</v>
      </c>
      <c r="H12" s="2">
        <f>IFERROR(HLOOKUP(lapchart!H12,totallaptimes!$1:$1048576,ROW()-1)-HLOOKUP(lapchart!G12,totallaptimes!$1:$1048576,ROW()-1),"")</f>
        <v>8.4155092592590533E-5</v>
      </c>
      <c r="I12" s="2">
        <f>IFERROR(HLOOKUP(lapchart!I12,totallaptimes!$1:$1048576,ROW()-1)-HLOOKUP(lapchart!H12,totallaptimes!$1:$1048576,ROW()-1),"")</f>
        <v>-3.5013888888888768E-4</v>
      </c>
      <c r="J12" s="2">
        <f>IFERROR(HLOOKUP(lapchart!J12,totallaptimes!$1:$1048576,ROW()-1)-HLOOKUP(lapchart!I12,totallaptimes!$1:$1048576,ROW()-1),"")</f>
        <v>3.252314814814819E-4</v>
      </c>
      <c r="K12" s="2">
        <f>IFERROR(HLOOKUP(lapchart!K12,totallaptimes!$1:$1048576,ROW()-1)-HLOOKUP(lapchart!J12,totallaptimes!$1:$1048576,ROW()-1),"")</f>
        <v>3.5231481481479837E-5</v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>
        <f>IFERROR(HLOOKUP(lapchart!N12,totallaptimes!$1:$1048576,ROW()-1)-HLOOKUP(lapchart!M12,totallaptimes!$1:$1048576,ROW()-1),"")</f>
        <v>-4.7584490740740747E-4</v>
      </c>
      <c r="O12" s="2">
        <f>IFERROR(HLOOKUP(lapchart!O12,totallaptimes!$1:$1048576,ROW()-1)-HLOOKUP(lapchart!N12,totallaptimes!$1:$1048576,ROW()-1),"")</f>
        <v>6.2436342592592751E-4</v>
      </c>
      <c r="P12" s="2">
        <f>IFERROR(HLOOKUP(lapchart!P12,totallaptimes!$1:$1048576,ROW()-1)-HLOOKUP(lapchart!O12,totallaptimes!$1:$1048576,ROW()-1),"")</f>
        <v>-6.2436342592592751E-4</v>
      </c>
      <c r="Q12" s="2">
        <f>IFERROR(HLOOKUP(lapchart!Q12,totallaptimes!$1:$1048576,ROW()-1)-HLOOKUP(lapchart!P12,totallaptimes!$1:$1048576,ROW()-1),"")</f>
        <v>2.6208333333333465E-4</v>
      </c>
      <c r="R12" s="2">
        <f>IFERROR(HLOOKUP(lapchart!R12,totallaptimes!$1:$1048576,ROW()-1)-HLOOKUP(lapchart!Q12,totallaptimes!$1:$1048576,ROW()-1),"")</f>
        <v>1.7622685185185102E-4</v>
      </c>
      <c r="S12" s="2">
        <f>IFERROR(HLOOKUP(lapchart!S12,totallaptimes!$1:$1048576,ROW()-1)-HLOOKUP(lapchart!R12,totallaptimes!$1:$1048576,ROW()-1),"")</f>
        <v>-4.5590277777778077E-5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7.8831018518521478E-5</v>
      </c>
      <c r="D13" s="2">
        <f>IFERROR(HLOOKUP(lapchart!D13,totallaptimes!$1:$1048576,ROW()-1)-HLOOKUP(lapchart!C13,totallaptimes!$1:$1048576,ROW()-1),"")</f>
        <v>1.4545138888888941E-4</v>
      </c>
      <c r="E13" s="2">
        <f>IFERROR(HLOOKUP(lapchart!E13,totallaptimes!$1:$1048576,ROW()-1)-HLOOKUP(lapchart!D13,totallaptimes!$1:$1048576,ROW()-1),"")</f>
        <v>2.9560185185186286E-5</v>
      </c>
      <c r="F13" s="2">
        <f>IFERROR(HLOOKUP(lapchart!F13,totallaptimes!$1:$1048576,ROW()-1)-HLOOKUP(lapchart!E13,totallaptimes!$1:$1048576,ROW()-1),"")</f>
        <v>1.7240740740740584E-4</v>
      </c>
      <c r="G13" s="2">
        <f>IFERROR(HLOOKUP(lapchart!G13,totallaptimes!$1:$1048576,ROW()-1)-HLOOKUP(lapchart!F13,totallaptimes!$1:$1048576,ROW()-1),"")</f>
        <v>-1.8295138888888875E-4</v>
      </c>
      <c r="H13" s="2">
        <f>IFERROR(HLOOKUP(lapchart!H13,totallaptimes!$1:$1048576,ROW()-1)-HLOOKUP(lapchart!G13,totallaptimes!$1:$1048576,ROW()-1),"")</f>
        <v>9.3472222222220486E-5</v>
      </c>
      <c r="I13" s="2">
        <f>IFERROR(HLOOKUP(lapchart!I13,totallaptimes!$1:$1048576,ROW()-1)-HLOOKUP(lapchart!H13,totallaptimes!$1:$1048576,ROW()-1),"")</f>
        <v>-3.782523148148139E-4</v>
      </c>
      <c r="J13" s="2">
        <f>IFERROR(HLOOKUP(lapchart!J13,totallaptimes!$1:$1048576,ROW()-1)-HLOOKUP(lapchart!I13,totallaptimes!$1:$1048576,ROW()-1),"")</f>
        <v>3.5608796296296256E-4</v>
      </c>
      <c r="K13" s="2">
        <f>IFERROR(HLOOKUP(lapchart!K13,totallaptimes!$1:$1048576,ROW()-1)-HLOOKUP(lapchart!J13,totallaptimes!$1:$1048576,ROW()-1),"")</f>
        <v>3.2118055555554331E-5</v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>
        <f>IFERROR(HLOOKUP(lapchart!N13,totallaptimes!$1:$1048576,ROW()-1)-HLOOKUP(lapchart!M13,totallaptimes!$1:$1048576,ROW()-1),"")</f>
        <v>-5.1934027777777655E-4</v>
      </c>
      <c r="O13" s="2">
        <f>IFERROR(HLOOKUP(lapchart!O13,totallaptimes!$1:$1048576,ROW()-1)-HLOOKUP(lapchart!N13,totallaptimes!$1:$1048576,ROW()-1),"")</f>
        <v>6.6092592592592592E-4</v>
      </c>
      <c r="P13" s="2">
        <f>IFERROR(HLOOKUP(lapchart!P13,totallaptimes!$1:$1048576,ROW()-1)-HLOOKUP(lapchart!O13,totallaptimes!$1:$1048576,ROW()-1),"")</f>
        <v>-6.6092592592592592E-4</v>
      </c>
      <c r="Q13" s="2">
        <f>IFERROR(HLOOKUP(lapchart!Q13,totallaptimes!$1:$1048576,ROW()-1)-HLOOKUP(lapchart!P13,totallaptimes!$1:$1048576,ROW()-1),"")</f>
        <v>4.8424768518518478E-4</v>
      </c>
      <c r="R13" s="2">
        <f>IFERROR(HLOOKUP(lapchart!R13,totallaptimes!$1:$1048576,ROW()-1)-HLOOKUP(lapchart!Q13,totallaptimes!$1:$1048576,ROW()-1),"")</f>
        <v>-5.8692129629629025E-5</v>
      </c>
      <c r="S13" s="2">
        <f>IFERROR(HLOOKUP(lapchart!S13,totallaptimes!$1:$1048576,ROW()-1)-HLOOKUP(lapchart!R13,totallaptimes!$1:$1048576,ROW()-1),"")</f>
        <v>-1.3635416666666657E-4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8.2083333333335048E-5</v>
      </c>
      <c r="D14" s="2">
        <f>IFERROR(HLOOKUP(lapchart!D14,totallaptimes!$1:$1048576,ROW()-1)-HLOOKUP(lapchart!C14,totallaptimes!$1:$1048576,ROW()-1),"")</f>
        <v>1.5449074074074323E-4</v>
      </c>
      <c r="E14" s="2">
        <f>IFERROR(HLOOKUP(lapchart!E14,totallaptimes!$1:$1048576,ROW()-1)-HLOOKUP(lapchart!D14,totallaptimes!$1:$1048576,ROW()-1),"")</f>
        <v>4.7974537037039078E-5</v>
      </c>
      <c r="F14" s="2">
        <f>IFERROR(HLOOKUP(lapchart!F14,totallaptimes!$1:$1048576,ROW()-1)-HLOOKUP(lapchart!E14,totallaptimes!$1:$1048576,ROW()-1),"")</f>
        <v>1.7837962962962556E-4</v>
      </c>
      <c r="G14" s="2">
        <f>IFERROR(HLOOKUP(lapchart!G14,totallaptimes!$1:$1048576,ROW()-1)-HLOOKUP(lapchart!F14,totallaptimes!$1:$1048576,ROW()-1),"")</f>
        <v>-1.8793981481481439E-4</v>
      </c>
      <c r="H14" s="2">
        <f>IFERROR(HLOOKUP(lapchart!H14,totallaptimes!$1:$1048576,ROW()-1)-HLOOKUP(lapchart!G14,totallaptimes!$1:$1048576,ROW()-1),"")</f>
        <v>9.2847222222219861E-5</v>
      </c>
      <c r="I14" s="2">
        <f>IFERROR(HLOOKUP(lapchart!I14,totallaptimes!$1:$1048576,ROW()-1)-HLOOKUP(lapchart!H14,totallaptimes!$1:$1048576,ROW()-1),"")</f>
        <v>-4.0923611111110848E-4</v>
      </c>
      <c r="J14" s="2">
        <f>IFERROR(HLOOKUP(lapchart!J14,totallaptimes!$1:$1048576,ROW()-1)-HLOOKUP(lapchart!I14,totallaptimes!$1:$1048576,ROW()-1),"")</f>
        <v>3.8467592592592546E-4</v>
      </c>
      <c r="K14" s="2">
        <f>IFERROR(HLOOKUP(lapchart!K14,totallaptimes!$1:$1048576,ROW()-1)-HLOOKUP(lapchart!J14,totallaptimes!$1:$1048576,ROW()-1),"")</f>
        <v>3.5590277777775015E-5</v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>
        <f>IFERROR(HLOOKUP(lapchart!N14,totallaptimes!$1:$1048576,ROW()-1)-HLOOKUP(lapchart!M14,totallaptimes!$1:$1048576,ROW()-1),"")</f>
        <v>-5.6181712962962739E-4</v>
      </c>
      <c r="O14" s="2">
        <f>IFERROR(HLOOKUP(lapchart!O14,totallaptimes!$1:$1048576,ROW()-1)-HLOOKUP(lapchart!N14,totallaptimes!$1:$1048576,ROW()-1),"")</f>
        <v>6.990856481481466E-4</v>
      </c>
      <c r="P14" s="2">
        <f>IFERROR(HLOOKUP(lapchart!P14,totallaptimes!$1:$1048576,ROW()-1)-HLOOKUP(lapchart!O14,totallaptimes!$1:$1048576,ROW()-1),"")</f>
        <v>-6.990856481481466E-4</v>
      </c>
      <c r="Q14" s="2">
        <f>IFERROR(HLOOKUP(lapchart!Q14,totallaptimes!$1:$1048576,ROW()-1)-HLOOKUP(lapchart!P14,totallaptimes!$1:$1048576,ROW()-1),"")</f>
        <v>4.6336805555555367E-4</v>
      </c>
      <c r="R14" s="2">
        <f>IFERROR(HLOOKUP(lapchart!R14,totallaptimes!$1:$1048576,ROW()-1)-HLOOKUP(lapchart!Q14,totallaptimes!$1:$1048576,ROW()-1),"")</f>
        <v>6.4259259259260432E-5</v>
      </c>
      <c r="S14" s="2">
        <f>IFERROR(HLOOKUP(lapchart!S14,totallaptimes!$1:$1048576,ROW()-1)-HLOOKUP(lapchart!R14,totallaptimes!$1:$1048576,ROW()-1),"")</f>
        <v>-1.8706018518518594E-4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8.4120370370373287E-5</v>
      </c>
      <c r="D15" s="2">
        <f>IFERROR(HLOOKUP(lapchart!D15,totallaptimes!$1:$1048576,ROW()-1)-HLOOKUP(lapchart!C15,totallaptimes!$1:$1048576,ROW()-1),"")</f>
        <v>1.6859953703703828E-4</v>
      </c>
      <c r="E15" s="2">
        <f>IFERROR(HLOOKUP(lapchart!E15,totallaptimes!$1:$1048576,ROW()-1)-HLOOKUP(lapchart!D15,totallaptimes!$1:$1048576,ROW()-1),"")</f>
        <v>6.2766203703705503E-5</v>
      </c>
      <c r="F15" s="2">
        <f>IFERROR(HLOOKUP(lapchart!F15,totallaptimes!$1:$1048576,ROW()-1)-HLOOKUP(lapchart!E15,totallaptimes!$1:$1048576,ROW()-1),"")</f>
        <v>1.895601851851815E-4</v>
      </c>
      <c r="G15" s="2">
        <f>IFERROR(HLOOKUP(lapchart!G15,totallaptimes!$1:$1048576,ROW()-1)-HLOOKUP(lapchart!F15,totallaptimes!$1:$1048576,ROW()-1),"")</f>
        <v>-1.9818287037037113E-4</v>
      </c>
      <c r="H15" s="2">
        <f>IFERROR(HLOOKUP(lapchart!H15,totallaptimes!$1:$1048576,ROW()-1)-HLOOKUP(lapchart!G15,totallaptimes!$1:$1048576,ROW()-1),"")</f>
        <v>9.7685185185183293E-5</v>
      </c>
      <c r="I15" s="2">
        <f>IFERROR(HLOOKUP(lapchart!I15,totallaptimes!$1:$1048576,ROW()-1)-HLOOKUP(lapchart!H15,totallaptimes!$1:$1048576,ROW()-1),"")</f>
        <v>-4.4319444444444051E-4</v>
      </c>
      <c r="J15" s="2">
        <f>IFERROR(HLOOKUP(lapchart!J15,totallaptimes!$1:$1048576,ROW()-1)-HLOOKUP(lapchart!I15,totallaptimes!$1:$1048576,ROW()-1),"")</f>
        <v>4.534027777777748E-4</v>
      </c>
      <c r="K15" s="2">
        <f>IFERROR(HLOOKUP(lapchart!K15,totallaptimes!$1:$1048576,ROW()-1)-HLOOKUP(lapchart!J15,totallaptimes!$1:$1048576,ROW()-1),"")</f>
        <v>-3.7337962962961241E-5</v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>
        <f>IFERROR(HLOOKUP(lapchart!N15,totallaptimes!$1:$1048576,ROW()-1)-HLOOKUP(lapchart!M15,totallaptimes!$1:$1048576,ROW()-1),"")</f>
        <v>-6.0687499999999631E-4</v>
      </c>
      <c r="O15" s="2">
        <f>IFERROR(HLOOKUP(lapchart!O15,totallaptimes!$1:$1048576,ROW()-1)-HLOOKUP(lapchart!N15,totallaptimes!$1:$1048576,ROW()-1),"")</f>
        <v>7.4046296296296013E-4</v>
      </c>
      <c r="P15" s="2">
        <f>IFERROR(HLOOKUP(lapchart!P15,totallaptimes!$1:$1048576,ROW()-1)-HLOOKUP(lapchart!O15,totallaptimes!$1:$1048576,ROW()-1),"")</f>
        <v>-7.4046296296296013E-4</v>
      </c>
      <c r="Q15" s="2">
        <f>IFERROR(HLOOKUP(lapchart!Q15,totallaptimes!$1:$1048576,ROW()-1)-HLOOKUP(lapchart!P15,totallaptimes!$1:$1048576,ROW()-1),"")</f>
        <v>4.996412037037018E-4</v>
      </c>
      <c r="R15" s="2">
        <f>IFERROR(HLOOKUP(lapchart!R15,totallaptimes!$1:$1048576,ROW()-1)-HLOOKUP(lapchart!Q15,totallaptimes!$1:$1048576,ROW()-1),"")</f>
        <v>-1.2767361111111139E-4</v>
      </c>
      <c r="S15" s="2">
        <f>IFERROR(HLOOKUP(lapchart!S15,totallaptimes!$1:$1048576,ROW()-1)-HLOOKUP(lapchart!R15,totallaptimes!$1:$1048576,ROW()-1),"")</f>
        <v>1.9924768518518599E-4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8.8402777777780994E-5</v>
      </c>
      <c r="D16" s="2">
        <f>IFERROR(HLOOKUP(lapchart!D16,totallaptimes!$1:$1048576,ROW()-1)-HLOOKUP(lapchart!C16,totallaptimes!$1:$1048576,ROW()-1),"")</f>
        <v>1.8241898148147959E-4</v>
      </c>
      <c r="E16" s="2">
        <f>IFERROR(HLOOKUP(lapchart!E16,totallaptimes!$1:$1048576,ROW()-1)-HLOOKUP(lapchart!D16,totallaptimes!$1:$1048576,ROW()-1),"")</f>
        <v>6.4525462962965879E-5</v>
      </c>
      <c r="F16" s="2">
        <f>IFERROR(HLOOKUP(lapchart!F16,totallaptimes!$1:$1048576,ROW()-1)-HLOOKUP(lapchart!E16,totallaptimes!$1:$1048576,ROW()-1),"")</f>
        <v>2.1447916666666317E-4</v>
      </c>
      <c r="G16" s="2">
        <f>IFERROR(HLOOKUP(lapchart!G16,totallaptimes!$1:$1048576,ROW()-1)-HLOOKUP(lapchart!F16,totallaptimes!$1:$1048576,ROW()-1),"")</f>
        <v>-2.0247685185185299E-4</v>
      </c>
      <c r="H16" s="2">
        <f>IFERROR(HLOOKUP(lapchart!H16,totallaptimes!$1:$1048576,ROW()-1)-HLOOKUP(lapchart!G16,totallaptimes!$1:$1048576,ROW()-1),"")</f>
        <v>9.3958333333331312E-5</v>
      </c>
      <c r="I16" s="2">
        <f>IFERROR(HLOOKUP(lapchart!I16,totallaptimes!$1:$1048576,ROW()-1)-HLOOKUP(lapchart!H16,totallaptimes!$1:$1048576,ROW()-1),"")</f>
        <v>-4.7776620370370074E-4</v>
      </c>
      <c r="J16" s="2">
        <f>IFERROR(HLOOKUP(lapchart!J16,totallaptimes!$1:$1048576,ROW()-1)-HLOOKUP(lapchart!I16,totallaptimes!$1:$1048576,ROW()-1),"")</f>
        <v>4.8905092592592403E-4</v>
      </c>
      <c r="K16" s="2">
        <f>IFERROR(HLOOKUP(lapchart!K16,totallaptimes!$1:$1048576,ROW()-1)-HLOOKUP(lapchart!J16,totallaptimes!$1:$1048576,ROW()-1),"")</f>
        <v>-4.3773148148146951E-5</v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>
        <f>IFERROR(HLOOKUP(lapchart!N16,totallaptimes!$1:$1048576,ROW()-1)-HLOOKUP(lapchart!M16,totallaptimes!$1:$1048576,ROW()-1),"")</f>
        <v>-6.4793981481480953E-4</v>
      </c>
      <c r="O16" s="2">
        <f>IFERROR(HLOOKUP(lapchart!O16,totallaptimes!$1:$1048576,ROW()-1)-HLOOKUP(lapchart!N16,totallaptimes!$1:$1048576,ROW()-1),"")</f>
        <v>7.9329861111110747E-4</v>
      </c>
      <c r="P16" s="2">
        <f>IFERROR(HLOOKUP(lapchart!P16,totallaptimes!$1:$1048576,ROW()-1)-HLOOKUP(lapchart!O16,totallaptimes!$1:$1048576,ROW()-1),"")</f>
        <v>-7.9329861111110747E-4</v>
      </c>
      <c r="Q16" s="2">
        <f>IFERROR(HLOOKUP(lapchart!Q16,totallaptimes!$1:$1048576,ROW()-1)-HLOOKUP(lapchart!P16,totallaptimes!$1:$1048576,ROW()-1),"")</f>
        <v>5.3937499999999819E-4</v>
      </c>
      <c r="R16" s="2">
        <f>IFERROR(HLOOKUP(lapchart!R16,totallaptimes!$1:$1048576,ROW()-1)-HLOOKUP(lapchart!Q16,totallaptimes!$1:$1048576,ROW()-1),"")</f>
        <v>-1.4006944444444613E-4</v>
      </c>
      <c r="S16" s="2">
        <f>IFERROR(HLOOKUP(lapchart!S16,totallaptimes!$1:$1048576,ROW()-1)-HLOOKUP(lapchart!R16,totallaptimes!$1:$1048576,ROW()-1),"")</f>
        <v>2.1484953703703596E-4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9.5844907407410806E-5</v>
      </c>
      <c r="D17" s="2">
        <f>IFERROR(HLOOKUP(lapchart!D17,totallaptimes!$1:$1048576,ROW()-1)-HLOOKUP(lapchart!C17,totallaptimes!$1:$1048576,ROW()-1),"")</f>
        <v>1.9937499999999816E-4</v>
      </c>
      <c r="E17" s="2">
        <f>IFERROR(HLOOKUP(lapchart!E17,totallaptimes!$1:$1048576,ROW()-1)-HLOOKUP(lapchart!D17,totallaptimes!$1:$1048576,ROW()-1),"")</f>
        <v>6.8206018518521261E-5</v>
      </c>
      <c r="F17" s="2">
        <f>IFERROR(HLOOKUP(lapchart!F17,totallaptimes!$1:$1048576,ROW()-1)-HLOOKUP(lapchart!E17,totallaptimes!$1:$1048576,ROW()-1),"")</f>
        <v>1.7187499999994638E-5</v>
      </c>
      <c r="G17" s="2">
        <f>IFERROR(HLOOKUP(lapchart!G17,totallaptimes!$1:$1048576,ROW()-1)-HLOOKUP(lapchart!F17,totallaptimes!$1:$1048576,ROW()-1),"")</f>
        <v>9.6863425925925589E-5</v>
      </c>
      <c r="H17" s="2">
        <f>IFERROR(HLOOKUP(lapchart!H17,totallaptimes!$1:$1048576,ROW()-1)-HLOOKUP(lapchart!G17,totallaptimes!$1:$1048576,ROW()-1),"")</f>
        <v>-5.1155092592592225E-4</v>
      </c>
      <c r="I17" s="2">
        <f>IFERROR(HLOOKUP(lapchart!I17,totallaptimes!$1:$1048576,ROW()-1)-HLOOKUP(lapchart!H17,totallaptimes!$1:$1048576,ROW()-1),"")</f>
        <v>6.2744212962962884E-4</v>
      </c>
      <c r="J17" s="2">
        <f>IFERROR(HLOOKUP(lapchart!J17,totallaptimes!$1:$1048576,ROW()-1)-HLOOKUP(lapchart!I17,totallaptimes!$1:$1048576,ROW()-1),"")</f>
        <v>-1.0513888888889072E-4</v>
      </c>
      <c r="K17" s="2">
        <f>IFERROR(HLOOKUP(lapchart!K17,totallaptimes!$1:$1048576,ROW()-1)-HLOOKUP(lapchart!J17,totallaptimes!$1:$1048576,ROW()-1),"")</f>
        <v>-4.6817129629627557E-5</v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>
        <f>IFERROR(HLOOKUP(lapchart!N17,totallaptimes!$1:$1048576,ROW()-1)-HLOOKUP(lapchart!M17,totallaptimes!$1:$1048576,ROW()-1),"")</f>
        <v>-6.8966435185184929E-4</v>
      </c>
      <c r="O17" s="2">
        <f>IFERROR(HLOOKUP(lapchart!O17,totallaptimes!$1:$1048576,ROW()-1)-HLOOKUP(lapchart!N17,totallaptimes!$1:$1048576,ROW()-1),"")</f>
        <v>8.2327546296296142E-4</v>
      </c>
      <c r="P17" s="2">
        <f>IFERROR(HLOOKUP(lapchart!P17,totallaptimes!$1:$1048576,ROW()-1)-HLOOKUP(lapchart!O17,totallaptimes!$1:$1048576,ROW()-1),"")</f>
        <v>-8.2327546296296142E-4</v>
      </c>
      <c r="Q17" s="2">
        <f>IFERROR(HLOOKUP(lapchart!Q17,totallaptimes!$1:$1048576,ROW()-1)-HLOOKUP(lapchart!P17,totallaptimes!$1:$1048576,ROW()-1),"")</f>
        <v>5.7222222222222049E-4</v>
      </c>
      <c r="R17" s="2">
        <f>IFERROR(HLOOKUP(lapchart!R17,totallaptimes!$1:$1048576,ROW()-1)-HLOOKUP(lapchart!Q17,totallaptimes!$1:$1048576,ROW()-1),"")</f>
        <v>-1.449537037037027E-4</v>
      </c>
      <c r="S17" s="2">
        <f>IFERROR(HLOOKUP(lapchart!S17,totallaptimes!$1:$1048576,ROW()-1)-HLOOKUP(lapchart!R17,totallaptimes!$1:$1048576,ROW()-1),"")</f>
        <v>2.3170138888888719E-4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-9.9131944444448561E-5</v>
      </c>
      <c r="D18" s="2">
        <f>IFERROR(HLOOKUP(lapchart!D18,totallaptimes!$1:$1048576,ROW()-1)-HLOOKUP(lapchart!C18,totallaptimes!$1:$1048576,ROW()-1),"")</f>
        <v>3.1851851851852006E-4</v>
      </c>
      <c r="E18" s="2">
        <f>IFERROR(HLOOKUP(lapchart!E18,totallaptimes!$1:$1048576,ROW()-1)-HLOOKUP(lapchart!D18,totallaptimes!$1:$1048576,ROW()-1),"")</f>
        <v>1.2408564814815268E-4</v>
      </c>
      <c r="F18" s="2">
        <f>IFERROR(HLOOKUP(lapchart!F18,totallaptimes!$1:$1048576,ROW()-1)-HLOOKUP(lapchart!E18,totallaptimes!$1:$1048576,ROW()-1),"")</f>
        <v>-3.3564814814819599E-5</v>
      </c>
      <c r="G18" s="2">
        <f>IFERROR(HLOOKUP(lapchart!G18,totallaptimes!$1:$1048576,ROW()-1)-HLOOKUP(lapchart!F18,totallaptimes!$1:$1048576,ROW()-1),"")</f>
        <v>1.0556712962962733E-4</v>
      </c>
      <c r="H18" s="2">
        <f>IFERROR(HLOOKUP(lapchart!H18,totallaptimes!$1:$1048576,ROW()-1)-HLOOKUP(lapchart!G18,totallaptimes!$1:$1048576,ROW()-1),"")</f>
        <v>-5.4785879629629108E-4</v>
      </c>
      <c r="I18" s="2">
        <f>IFERROR(HLOOKUP(lapchart!I18,totallaptimes!$1:$1048576,ROW()-1)-HLOOKUP(lapchart!H18,totallaptimes!$1:$1048576,ROW()-1),"")</f>
        <v>5.5903935185184703E-4</v>
      </c>
      <c r="J18" s="2">
        <f>IFERROR(HLOOKUP(lapchart!J18,totallaptimes!$1:$1048576,ROW()-1)-HLOOKUP(lapchart!I18,totallaptimes!$1:$1048576,ROW()-1),"")</f>
        <v>-5.418981481481247E-5</v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>
        <f>IFERROR(HLOOKUP(lapchart!M18,totallaptimes!$1:$1048576,ROW()-1)-HLOOKUP(lapchart!L18,totallaptimes!$1:$1048576,ROW()-1),"")</f>
        <v>7.3513888888888587E-4</v>
      </c>
      <c r="N18" s="2">
        <f>IFERROR(HLOOKUP(lapchart!N18,totallaptimes!$1:$1048576,ROW()-1)-HLOOKUP(lapchart!M18,totallaptimes!$1:$1048576,ROW()-1),"")</f>
        <v>1.2858796296296576E-4</v>
      </c>
      <c r="O18" s="2">
        <f>IFERROR(HLOOKUP(lapchart!O18,totallaptimes!$1:$1048576,ROW()-1)-HLOOKUP(lapchart!N18,totallaptimes!$1:$1048576,ROW()-1),"")</f>
        <v>-1.4115740740740929E-4</v>
      </c>
      <c r="P18" s="2">
        <f>IFERROR(HLOOKUP(lapchart!P18,totallaptimes!$1:$1048576,ROW()-1)-HLOOKUP(lapchart!O18,totallaptimes!$1:$1048576,ROW()-1),"")</f>
        <v>-1.0850694444444406E-4</v>
      </c>
      <c r="Q18" s="2">
        <f>IFERROR(HLOOKUP(lapchart!Q18,totallaptimes!$1:$1048576,ROW()-1)-HLOOKUP(lapchart!P18,totallaptimes!$1:$1048576,ROW()-1),"")</f>
        <v>-1.5734953703703744E-4</v>
      </c>
      <c r="R18" s="2">
        <f>IFERROR(HLOOKUP(lapchart!R18,totallaptimes!$1:$1048576,ROW()-1)-HLOOKUP(lapchart!Q18,totallaptimes!$1:$1048576,ROW()-1),"")</f>
        <v>-4.5671296296296085E-4</v>
      </c>
      <c r="S18" s="2">
        <f>IFERROR(HLOOKUP(lapchart!S18,totallaptimes!$1:$1048576,ROW()-1)-HLOOKUP(lapchart!R18,totallaptimes!$1:$1048576,ROW()-1),"")</f>
        <v>7.1078703703703408E-4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2.2218749999999843E-4</v>
      </c>
      <c r="D19" s="2">
        <f>IFERROR(HLOOKUP(lapchart!D19,totallaptimes!$1:$1048576,ROW()-1)-HLOOKUP(lapchart!C19,totallaptimes!$1:$1048576,ROW()-1),"")</f>
        <v>4.1468750000000359E-4</v>
      </c>
      <c r="E19" s="2">
        <f>IFERROR(HLOOKUP(lapchart!E19,totallaptimes!$1:$1048576,ROW()-1)-HLOOKUP(lapchart!D19,totallaptimes!$1:$1048576,ROW()-1),"")</f>
        <v>-3.0923611111111776E-4</v>
      </c>
      <c r="F19" s="2">
        <f>IFERROR(HLOOKUP(lapchart!F19,totallaptimes!$1:$1048576,ROW()-1)-HLOOKUP(lapchart!E19,totallaptimes!$1:$1048576,ROW()-1),"")</f>
        <v>1.1290509259259326E-4</v>
      </c>
      <c r="G19" s="2">
        <f>IFERROR(HLOOKUP(lapchart!G19,totallaptimes!$1:$1048576,ROW()-1)-HLOOKUP(lapchart!F19,totallaptimes!$1:$1048576,ROW()-1),"")</f>
        <v>-5.8074074074073584E-4</v>
      </c>
      <c r="H19" s="2">
        <f>IFERROR(HLOOKUP(lapchart!H19,totallaptimes!$1:$1048576,ROW()-1)-HLOOKUP(lapchart!G19,totallaptimes!$1:$1048576,ROW()-1),"")</f>
        <v>6.0168981481480838E-4</v>
      </c>
      <c r="I19" s="2">
        <f>IFERROR(HLOOKUP(lapchart!I19,totallaptimes!$1:$1048576,ROW()-1)-HLOOKUP(lapchart!H19,totallaptimes!$1:$1048576,ROW()-1),"")</f>
        <v>-6.6990740740738991E-5</v>
      </c>
      <c r="J19" s="2">
        <f>IFERROR(HLOOKUP(lapchart!J19,totallaptimes!$1:$1048576,ROW()-1)-HLOOKUP(lapchart!I19,totallaptimes!$1:$1048576,ROW()-1),"")</f>
        <v>-5.7938657407407071E-4</v>
      </c>
      <c r="K19" s="2">
        <f>IFERROR(HLOOKUP(lapchart!K19,totallaptimes!$1:$1048576,ROW()-1)-HLOOKUP(lapchart!J19,totallaptimes!$1:$1048576,ROW()-1),"")</f>
        <v>8.3263888888886195E-5</v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>
        <f>IFERROR(HLOOKUP(lapchart!N19,totallaptimes!$1:$1048576,ROW()-1)-HLOOKUP(lapchart!M19,totallaptimes!$1:$1048576,ROW()-1),"")</f>
        <v>-1.3028935185185539E-4</v>
      </c>
      <c r="O19" s="2">
        <f>IFERROR(HLOOKUP(lapchart!O19,totallaptimes!$1:$1048576,ROW()-1)-HLOOKUP(lapchart!N19,totallaptimes!$1:$1048576,ROW()-1),"")</f>
        <v>-1.2760416666666649E-4</v>
      </c>
      <c r="P19" s="2">
        <f>IFERROR(HLOOKUP(lapchart!P19,totallaptimes!$1:$1048576,ROW()-1)-HLOOKUP(lapchart!O19,totallaptimes!$1:$1048576,ROW()-1),"")</f>
        <v>-1.5686342592592314E-4</v>
      </c>
      <c r="Q19" s="2">
        <f>IFERROR(HLOOKUP(lapchart!Q19,totallaptimes!$1:$1048576,ROW()-1)-HLOOKUP(lapchart!P19,totallaptimes!$1:$1048576,ROW()-1),"")</f>
        <v>-4.7966435185185091E-4</v>
      </c>
      <c r="R19" s="2">
        <f>IFERROR(HLOOKUP(lapchart!R19,totallaptimes!$1:$1048576,ROW()-1)-HLOOKUP(lapchart!Q19,totallaptimes!$1:$1048576,ROW()-1),"")</f>
        <v>7.8012731481481162E-4</v>
      </c>
      <c r="S19" s="2">
        <f>IFERROR(HLOOKUP(lapchart!S19,totallaptimes!$1:$1048576,ROW()-1)-HLOOKUP(lapchart!R19,totallaptimes!$1:$1048576,ROW()-1),"")</f>
        <v>-3.3148148148146733E-5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2.196180555555545E-4</v>
      </c>
      <c r="D20" s="2">
        <f>IFERROR(HLOOKUP(lapchart!D20,totallaptimes!$1:$1048576,ROW()-1)-HLOOKUP(lapchart!C20,totallaptimes!$1:$1048576,ROW()-1),"")</f>
        <v>1.1553240740740447E-4</v>
      </c>
      <c r="E20" s="2">
        <f>IFERROR(HLOOKUP(lapchart!E20,totallaptimes!$1:$1048576,ROW()-1)-HLOOKUP(lapchart!D20,totallaptimes!$1:$1048576,ROW()-1),"")</f>
        <v>3.0633101851852348E-4</v>
      </c>
      <c r="F20" s="2">
        <f>IFERROR(HLOOKUP(lapchart!F20,totallaptimes!$1:$1048576,ROW()-1)-HLOOKUP(lapchart!E20,totallaptimes!$1:$1048576,ROW()-1),"")</f>
        <v>-7.9622685185185005E-4</v>
      </c>
      <c r="G20" s="2">
        <f>IFERROR(HLOOKUP(lapchart!G20,totallaptimes!$1:$1048576,ROW()-1)-HLOOKUP(lapchart!F20,totallaptimes!$1:$1048576,ROW()-1),"")</f>
        <v>6.3666666666666039E-4</v>
      </c>
      <c r="H20" s="2">
        <f>IFERROR(HLOOKUP(lapchart!H20,totallaptimes!$1:$1048576,ROW()-1)-HLOOKUP(lapchart!G20,totallaptimes!$1:$1048576,ROW()-1),"")</f>
        <v>-2.0879629629631108E-5</v>
      </c>
      <c r="I20" s="2">
        <f>IFERROR(HLOOKUP(lapchart!I20,totallaptimes!$1:$1048576,ROW()-1)-HLOOKUP(lapchart!H20,totallaptimes!$1:$1048576,ROW()-1),"")</f>
        <v>-5.3900462962962192E-5</v>
      </c>
      <c r="J20" s="2">
        <f>IFERROR(HLOOKUP(lapchart!J20,totallaptimes!$1:$1048576,ROW()-1)-HLOOKUP(lapchart!I20,totallaptimes!$1:$1048576,ROW()-1),"")</f>
        <v>-6.0711805555554998E-4</v>
      </c>
      <c r="K20" s="2">
        <f>IFERROR(HLOOKUP(lapchart!K20,totallaptimes!$1:$1048576,ROW()-1)-HLOOKUP(lapchart!J20,totallaptimes!$1:$1048576,ROW()-1),"")</f>
        <v>8.3148148148144696E-5</v>
      </c>
      <c r="L20" s="2">
        <f>IFERROR(HLOOKUP(lapchart!L20,totallaptimes!$1:$1048576,ROW()-1)-HLOOKUP(lapchart!K20,totallaptimes!$1:$1048576,ROW()-1),"")</f>
        <v>8.4245370370370637E-4</v>
      </c>
      <c r="M20" s="2">
        <f>IFERROR(HLOOKUP(lapchart!M20,totallaptimes!$1:$1048576,ROW()-1)-HLOOKUP(lapchart!L20,totallaptimes!$1:$1048576,ROW()-1),"")</f>
        <v>-1.1997685185185722E-4</v>
      </c>
      <c r="N20" s="2">
        <f>IFERROR(HLOOKUP(lapchart!N20,totallaptimes!$1:$1048576,ROW()-1)-HLOOKUP(lapchart!M20,totallaptimes!$1:$1048576,ROW()-1),"")</f>
        <v>-1.361689814814819E-4</v>
      </c>
      <c r="O20" s="2">
        <f>IFERROR(HLOOKUP(lapchart!O20,totallaptimes!$1:$1048576,ROW()-1)-HLOOKUP(lapchart!N20,totallaptimes!$1:$1048576,ROW()-1),"")</f>
        <v>-1.6601851851851326E-4</v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>
        <f>IFERROR(HLOOKUP(lapchart!R20,totallaptimes!$1:$1048576,ROW()-1)-HLOOKUP(lapchart!Q20,totallaptimes!$1:$1048576,ROW()-1),"")</f>
        <v>-8.2128472222221804E-4</v>
      </c>
      <c r="S20" s="2">
        <f>IFERROR(HLOOKUP(lapchart!S20,totallaptimes!$1:$1048576,ROW()-1)-HLOOKUP(lapchart!R20,totallaptimes!$1:$1048576,ROW()-1),"")</f>
        <v>7.8530092592592193E-4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2.2196759259259305E-4</v>
      </c>
      <c r="D21" s="2">
        <f>IFERROR(HLOOKUP(lapchart!D21,totallaptimes!$1:$1048576,ROW()-1)-HLOOKUP(lapchart!C21,totallaptimes!$1:$1048576,ROW()-1),"")</f>
        <v>1.2642361111110667E-4</v>
      </c>
      <c r="E21" s="2">
        <f>IFERROR(HLOOKUP(lapchart!E21,totallaptimes!$1:$1048576,ROW()-1)-HLOOKUP(lapchart!D21,totallaptimes!$1:$1048576,ROW()-1),"")</f>
        <v>-5.089467592592524E-4</v>
      </c>
      <c r="F21" s="2">
        <f>IFERROR(HLOOKUP(lapchart!F21,totallaptimes!$1:$1048576,ROW()-1)-HLOOKUP(lapchart!E21,totallaptimes!$1:$1048576,ROW()-1),"")</f>
        <v>6.6912037037036506E-4</v>
      </c>
      <c r="G21" s="2">
        <f>IFERROR(HLOOKUP(lapchart!G21,totallaptimes!$1:$1048576,ROW()-1)-HLOOKUP(lapchart!F21,totallaptimes!$1:$1048576,ROW()-1),"")</f>
        <v>-8.3483796296295043E-5</v>
      </c>
      <c r="H21" s="2">
        <f>IFERROR(HLOOKUP(lapchart!H21,totallaptimes!$1:$1048576,ROW()-1)-HLOOKUP(lapchart!G21,totallaptimes!$1:$1048576,ROW()-1),"")</f>
        <v>-5.5093750000000108E-4</v>
      </c>
      <c r="I21" s="2">
        <f>IFERROR(HLOOKUP(lapchart!I21,totallaptimes!$1:$1048576,ROW()-1)-HLOOKUP(lapchart!H21,totallaptimes!$1:$1048576,ROW()-1),"")</f>
        <v>-8.2627314814807951E-5</v>
      </c>
      <c r="J21" s="2">
        <f>IFERROR(HLOOKUP(lapchart!J21,totallaptimes!$1:$1048576,ROW()-1)-HLOOKUP(lapchart!I21,totallaptimes!$1:$1048576,ROW()-1),"")</f>
        <v>8.6171296296295996E-4</v>
      </c>
      <c r="K21" s="2">
        <f>IFERROR(HLOOKUP(lapchart!K21,totallaptimes!$1:$1048576,ROW()-1)-HLOOKUP(lapchart!J21,totallaptimes!$1:$1048576,ROW()-1),"")</f>
        <v>9.5590277777779509E-5</v>
      </c>
      <c r="L21" s="2">
        <f>IFERROR(HLOOKUP(lapchart!L21,totallaptimes!$1:$1048576,ROW()-1)-HLOOKUP(lapchart!K21,totallaptimes!$1:$1048576,ROW()-1),"")</f>
        <v>-1.1876157407408189E-4</v>
      </c>
      <c r="M21" s="2">
        <f>IFERROR(HLOOKUP(lapchart!M21,totallaptimes!$1:$1048576,ROW()-1)-HLOOKUP(lapchart!L21,totallaptimes!$1:$1048576,ROW()-1),"")</f>
        <v>-1.3171296296296195E-4</v>
      </c>
      <c r="N21" s="2">
        <f>IFERROR(HLOOKUP(lapchart!N21,totallaptimes!$1:$1048576,ROW()-1)-HLOOKUP(lapchart!M21,totallaptimes!$1:$1048576,ROW()-1),"")</f>
        <v>-1.0439814814813819E-5</v>
      </c>
      <c r="O21" s="2">
        <f>IFERROR(HLOOKUP(lapchart!O21,totallaptimes!$1:$1048576,ROW()-1)-HLOOKUP(lapchart!N21,totallaptimes!$1:$1048576,ROW()-1),"")</f>
        <v>-1.7174768518518277E-4</v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>
        <f>IFERROR(HLOOKUP(lapchart!R21,totallaptimes!$1:$1048576,ROW()-1)-HLOOKUP(lapchart!Q21,totallaptimes!$1:$1048576,ROW()-1),"")</f>
        <v>-8.5458333333332873E-4</v>
      </c>
      <c r="S21" s="2">
        <f>IFERROR(HLOOKUP(lapchart!S21,totallaptimes!$1:$1048576,ROW()-1)-HLOOKUP(lapchart!R21,totallaptimes!$1:$1048576,ROW()-1),"")</f>
        <v>8.2490740740740268E-4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2.230555555555562E-4</v>
      </c>
      <c r="D22" s="2">
        <f>IFERROR(HLOOKUP(lapchart!D22,totallaptimes!$1:$1048576,ROW()-1)-HLOOKUP(lapchart!C22,totallaptimes!$1:$1048576,ROW()-1),"")</f>
        <v>1.3585648148147986E-4</v>
      </c>
      <c r="E22" s="2">
        <f>IFERROR(HLOOKUP(lapchart!E22,totallaptimes!$1:$1048576,ROW()-1)-HLOOKUP(lapchart!D22,totallaptimes!$1:$1048576,ROW()-1),"")</f>
        <v>-5.264583333333267E-4</v>
      </c>
      <c r="F22" s="2">
        <f>IFERROR(HLOOKUP(lapchart!F22,totallaptimes!$1:$1048576,ROW()-1)-HLOOKUP(lapchart!E22,totallaptimes!$1:$1048576,ROW()-1),"")</f>
        <v>7.0133101851851259E-4</v>
      </c>
      <c r="G22" s="2">
        <f>IFERROR(HLOOKUP(lapchart!G22,totallaptimes!$1:$1048576,ROW()-1)-HLOOKUP(lapchart!F22,totallaptimes!$1:$1048576,ROW()-1),"")</f>
        <v>-6.6906250000000125E-4</v>
      </c>
      <c r="H22" s="2">
        <f>IFERROR(HLOOKUP(lapchart!H22,totallaptimes!$1:$1048576,ROW()-1)-HLOOKUP(lapchart!G22,totallaptimes!$1:$1048576,ROW()-1),"")</f>
        <v>-8.3043981481473877E-5</v>
      </c>
      <c r="I22" s="2">
        <f>IFERROR(HLOOKUP(lapchart!I22,totallaptimes!$1:$1048576,ROW()-1)-HLOOKUP(lapchart!H22,totallaptimes!$1:$1048576,ROW()-1),"")</f>
        <v>8.9292824074073754E-4</v>
      </c>
      <c r="J22" s="2">
        <f>IFERROR(HLOOKUP(lapchart!J22,totallaptimes!$1:$1048576,ROW()-1)-HLOOKUP(lapchart!I22,totallaptimes!$1:$1048576,ROW()-1),"")</f>
        <v>-1.3472222222227215E-5</v>
      </c>
      <c r="K22" s="2">
        <f>IFERROR(HLOOKUP(lapchart!K22,totallaptimes!$1:$1048576,ROW()-1)-HLOOKUP(lapchart!J22,totallaptimes!$1:$1048576,ROW()-1),"")</f>
        <v>1.1231481481482203E-4</v>
      </c>
      <c r="L22" s="2">
        <f>IFERROR(HLOOKUP(lapchart!L22,totallaptimes!$1:$1048576,ROW()-1)-HLOOKUP(lapchart!K22,totallaptimes!$1:$1048576,ROW()-1),"")</f>
        <v>-2.5181712962963829E-4</v>
      </c>
      <c r="M22" s="2">
        <f>IFERROR(HLOOKUP(lapchart!M22,totallaptimes!$1:$1048576,ROW()-1)-HLOOKUP(lapchart!L22,totallaptimes!$1:$1048576,ROW()-1),"")</f>
        <v>-1.4768518518514656E-5</v>
      </c>
      <c r="N22" s="2">
        <f>IFERROR(HLOOKUP(lapchart!N22,totallaptimes!$1:$1048576,ROW()-1)-HLOOKUP(lapchart!M22,totallaptimes!$1:$1048576,ROW()-1),"")</f>
        <v>-1.2262731481481326E-4</v>
      </c>
      <c r="O22" s="2">
        <f>IFERROR(HLOOKUP(lapchart!O22,totallaptimes!$1:$1048576,ROW()-1)-HLOOKUP(lapchart!N22,totallaptimes!$1:$1048576,ROW()-1),"")</f>
        <v>5.8611111111109976E-5</v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>
        <f>IFERROR(HLOOKUP(lapchart!R22,totallaptimes!$1:$1048576,ROW()-1)-HLOOKUP(lapchart!Q22,totallaptimes!$1:$1048576,ROW()-1),"")</f>
        <v>-9.2087962962962566E-4</v>
      </c>
      <c r="S22" s="2">
        <f>IFERROR(HLOOKUP(lapchart!S22,totallaptimes!$1:$1048576,ROW()-1)-HLOOKUP(lapchart!R22,totallaptimes!$1:$1048576,ROW()-1),"")</f>
        <v>8.6552083333332752E-4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2.3248842592592592E-4</v>
      </c>
      <c r="D23" s="2">
        <f>IFERROR(HLOOKUP(lapchart!D23,totallaptimes!$1:$1048576,ROW()-1)-HLOOKUP(lapchart!C23,totallaptimes!$1:$1048576,ROW()-1),"")</f>
        <v>-4.0081018518518113E-4</v>
      </c>
      <c r="E23" s="2">
        <f>IFERROR(HLOOKUP(lapchart!E23,totallaptimes!$1:$1048576,ROW()-1)-HLOOKUP(lapchart!D23,totallaptimes!$1:$1048576,ROW()-1),"")</f>
        <v>7.3107638888888354E-4</v>
      </c>
      <c r="F23" s="2">
        <f>IFERROR(HLOOKUP(lapchart!F23,totallaptimes!$1:$1048576,ROW()-1)-HLOOKUP(lapchart!E23,totallaptimes!$1:$1048576,ROW()-1),"")</f>
        <v>-7.0152777777778008E-4</v>
      </c>
      <c r="G23" s="2">
        <f>IFERROR(HLOOKUP(lapchart!G23,totallaptimes!$1:$1048576,ROW()-1)-HLOOKUP(lapchart!F23,totallaptimes!$1:$1048576,ROW()-1),"")</f>
        <v>5.1186342592592776E-4</v>
      </c>
      <c r="H23" s="2">
        <f>IFERROR(HLOOKUP(lapchart!H23,totallaptimes!$1:$1048576,ROW()-1)-HLOOKUP(lapchart!G23,totallaptimes!$1:$1048576,ROW()-1),"")</f>
        <v>-5.9038194444443678E-4</v>
      </c>
      <c r="I23" s="2">
        <f>IFERROR(HLOOKUP(lapchart!I23,totallaptimes!$1:$1048576,ROW()-1)-HLOOKUP(lapchart!H23,totallaptimes!$1:$1048576,ROW()-1),"")</f>
        <v>9.1458333333332975E-4</v>
      </c>
      <c r="J23" s="2">
        <f>IFERROR(HLOOKUP(lapchart!J23,totallaptimes!$1:$1048576,ROW()-1)-HLOOKUP(lapchart!I23,totallaptimes!$1:$1048576,ROW()-1),"")</f>
        <v>2.1921296296290721E-5</v>
      </c>
      <c r="K23" s="2">
        <f>IFERROR(HLOOKUP(lapchart!K23,totallaptimes!$1:$1048576,ROW()-1)-HLOOKUP(lapchart!J23,totallaptimes!$1:$1048576,ROW()-1),"")</f>
        <v>8.1319444444453298E-5</v>
      </c>
      <c r="L23" s="2">
        <f>IFERROR(HLOOKUP(lapchart!L23,totallaptimes!$1:$1048576,ROW()-1)-HLOOKUP(lapchart!K23,totallaptimes!$1:$1048576,ROW()-1),"")</f>
        <v>-2.5714120370371255E-4</v>
      </c>
      <c r="M23" s="2">
        <f>IFERROR(HLOOKUP(lapchart!M23,totallaptimes!$1:$1048576,ROW()-1)-HLOOKUP(lapchart!L23,totallaptimes!$1:$1048576,ROW()-1),"")</f>
        <v>-1.2407407407405424E-5</v>
      </c>
      <c r="N23" s="2">
        <f>IFERROR(HLOOKUP(lapchart!N23,totallaptimes!$1:$1048576,ROW()-1)-HLOOKUP(lapchart!M23,totallaptimes!$1:$1048576,ROW()-1),"")</f>
        <v>9.5729166666669308E-5</v>
      </c>
      <c r="O23" s="2">
        <f>IFERROR(HLOOKUP(lapchart!O23,totallaptimes!$1:$1048576,ROW()-1)-HLOOKUP(lapchart!N23,totallaptimes!$1:$1048576,ROW()-1),"")</f>
        <v>-1.6116898148148262E-4</v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>
        <f>IFERROR(HLOOKUP(lapchart!R23,totallaptimes!$1:$1048576,ROW()-1)-HLOOKUP(lapchart!Q23,totallaptimes!$1:$1048576,ROW()-1),"")</f>
        <v>-9.5982638888888333E-4</v>
      </c>
      <c r="S23" s="2">
        <f>IFERROR(HLOOKUP(lapchart!S23,totallaptimes!$1:$1048576,ROW()-1)-HLOOKUP(lapchart!R23,totallaptimes!$1:$1048576,ROW()-1),"")</f>
        <v>8.979976851851805E-4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2.4027777777777676E-4</v>
      </c>
      <c r="D24" s="2">
        <f>IFERROR(HLOOKUP(lapchart!D24,totallaptimes!$1:$1048576,ROW()-1)-HLOOKUP(lapchart!C24,totallaptimes!$1:$1048576,ROW()-1),"")</f>
        <v>-3.4589120370370069E-4</v>
      </c>
      <c r="E24" s="2">
        <f>IFERROR(HLOOKUP(lapchart!E24,totallaptimes!$1:$1048576,ROW()-1)-HLOOKUP(lapchart!D24,totallaptimes!$1:$1048576,ROW()-1),"")</f>
        <v>6.917013888888858E-4</v>
      </c>
      <c r="F24" s="2">
        <f>IFERROR(HLOOKUP(lapchart!F24,totallaptimes!$1:$1048576,ROW()-1)-HLOOKUP(lapchart!E24,totallaptimes!$1:$1048576,ROW()-1),"")</f>
        <v>-7.2600694444444752E-4</v>
      </c>
      <c r="G24" s="2">
        <f>IFERROR(HLOOKUP(lapchart!G24,totallaptimes!$1:$1048576,ROW()-1)-HLOOKUP(lapchart!F24,totallaptimes!$1:$1048576,ROW()-1),"")</f>
        <v>5.2550925925926029E-4</v>
      </c>
      <c r="H24" s="2">
        <f>IFERROR(HLOOKUP(lapchart!H24,totallaptimes!$1:$1048576,ROW()-1)-HLOOKUP(lapchart!G24,totallaptimes!$1:$1048576,ROW()-1),"")</f>
        <v>-5.9819444444443592E-4</v>
      </c>
      <c r="I24" s="2">
        <f>IFERROR(HLOOKUP(lapchart!I24,totallaptimes!$1:$1048576,ROW()-1)-HLOOKUP(lapchart!H24,totallaptimes!$1:$1048576,ROW()-1),"")</f>
        <v>9.2317129629629346E-4</v>
      </c>
      <c r="J24" s="2">
        <f>IFERROR(HLOOKUP(lapchart!J24,totallaptimes!$1:$1048576,ROW()-1)-HLOOKUP(lapchart!I24,totallaptimes!$1:$1048576,ROW()-1),"")</f>
        <v>3.6909722222214225E-5</v>
      </c>
      <c r="K24" s="2">
        <f>IFERROR(HLOOKUP(lapchart!K24,totallaptimes!$1:$1048576,ROW()-1)-HLOOKUP(lapchart!J24,totallaptimes!$1:$1048576,ROW()-1),"")</f>
        <v>8.3287037037048373E-5</v>
      </c>
      <c r="L24" s="2">
        <f>IFERROR(HLOOKUP(lapchart!L24,totallaptimes!$1:$1048576,ROW()-1)-HLOOKUP(lapchart!K24,totallaptimes!$1:$1048576,ROW()-1),"")</f>
        <v>-2.6774305555556446E-4</v>
      </c>
      <c r="M24" s="2">
        <f>IFERROR(HLOOKUP(lapchart!M24,totallaptimes!$1:$1048576,ROW()-1)-HLOOKUP(lapchart!L24,totallaptimes!$1:$1048576,ROW()-1),"")</f>
        <v>-1.0590277777777768E-5</v>
      </c>
      <c r="N24" s="2">
        <f>IFERROR(HLOOKUP(lapchart!N24,totallaptimes!$1:$1048576,ROW()-1)-HLOOKUP(lapchart!M24,totallaptimes!$1:$1048576,ROW()-1),"")</f>
        <v>9.6238425925928434E-5</v>
      </c>
      <c r="O24" s="2">
        <f>IFERROR(HLOOKUP(lapchart!O24,totallaptimes!$1:$1048576,ROW()-1)-HLOOKUP(lapchart!N24,totallaptimes!$1:$1048576,ROW()-1),"")</f>
        <v>-1.605902777777786E-4</v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>
        <f>IFERROR(HLOOKUP(lapchart!R24,totallaptimes!$1:$1048576,ROW()-1)-HLOOKUP(lapchart!Q24,totallaptimes!$1:$1048576,ROW()-1),"")</f>
        <v>-9.8878472222221556E-4</v>
      </c>
      <c r="S24" s="2">
        <f>IFERROR(HLOOKUP(lapchart!S24,totallaptimes!$1:$1048576,ROW()-1)-HLOOKUP(lapchart!R24,totallaptimes!$1:$1048576,ROW()-1),"")</f>
        <v>9.4019675925925347E-4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2.4903935185184925E-4</v>
      </c>
      <c r="D25" s="2">
        <f>IFERROR(HLOOKUP(lapchart!D25,totallaptimes!$1:$1048576,ROW()-1)-HLOOKUP(lapchart!C25,totallaptimes!$1:$1048576,ROW()-1),"")</f>
        <v>-1.3546296296295876E-4</v>
      </c>
      <c r="E25" s="2">
        <f>IFERROR(HLOOKUP(lapchart!E25,totallaptimes!$1:$1048576,ROW()-1)-HLOOKUP(lapchart!D25,totallaptimes!$1:$1048576,ROW()-1),"")</f>
        <v>4.969791666666612E-4</v>
      </c>
      <c r="F25" s="2">
        <f>IFERROR(HLOOKUP(lapchart!F25,totallaptimes!$1:$1048576,ROW()-1)-HLOOKUP(lapchart!E25,totallaptimes!$1:$1048576,ROW()-1),"")</f>
        <v>-7.5061342592592714E-4</v>
      </c>
      <c r="G25" s="2">
        <f>IFERROR(HLOOKUP(lapchart!G25,totallaptimes!$1:$1048576,ROW()-1)-HLOOKUP(lapchart!F25,totallaptimes!$1:$1048576,ROW()-1),"")</f>
        <v>5.8675925925925909E-4</v>
      </c>
      <c r="H25" s="2">
        <f>IFERROR(HLOOKUP(lapchart!H25,totallaptimes!$1:$1048576,ROW()-1)-HLOOKUP(lapchart!G25,totallaptimes!$1:$1048576,ROW()-1),"")</f>
        <v>-6.5936342592591568E-4</v>
      </c>
      <c r="I25" s="2">
        <f>IFERROR(HLOOKUP(lapchart!I25,totallaptimes!$1:$1048576,ROW()-1)-HLOOKUP(lapchart!H25,totallaptimes!$1:$1048576,ROW()-1),"")</f>
        <v>9.3710648148147627E-4</v>
      </c>
      <c r="J25" s="2">
        <f>IFERROR(HLOOKUP(lapchart!J25,totallaptimes!$1:$1048576,ROW()-1)-HLOOKUP(lapchart!I25,totallaptimes!$1:$1048576,ROW()-1),"")</f>
        <v>5.5543981481474131E-5</v>
      </c>
      <c r="K25" s="2">
        <f>IFERROR(HLOOKUP(lapchart!K25,totallaptimes!$1:$1048576,ROW()-1)-HLOOKUP(lapchart!J25,totallaptimes!$1:$1048576,ROW()-1),"")</f>
        <v>7.842592592593664E-5</v>
      </c>
      <c r="L25" s="2">
        <f>IFERROR(HLOOKUP(lapchart!L25,totallaptimes!$1:$1048576,ROW()-1)-HLOOKUP(lapchart!K25,totallaptimes!$1:$1048576,ROW()-1),"")</f>
        <v>-2.6491898148148924E-4</v>
      </c>
      <c r="M25" s="2">
        <f>IFERROR(HLOOKUP(lapchart!M25,totallaptimes!$1:$1048576,ROW()-1)-HLOOKUP(lapchart!L25,totallaptimes!$1:$1048576,ROW()-1),"")</f>
        <v>-8.8078703703690919E-6</v>
      </c>
      <c r="N25" s="2">
        <f>IFERROR(HLOOKUP(lapchart!N25,totallaptimes!$1:$1048576,ROW()-1)-HLOOKUP(lapchart!M25,totallaptimes!$1:$1048576,ROW()-1),"")</f>
        <v>7.9363425925928904E-5</v>
      </c>
      <c r="O25" s="2">
        <f>IFERROR(HLOOKUP(lapchart!O25,totallaptimes!$1:$1048576,ROW()-1)-HLOOKUP(lapchart!N25,totallaptimes!$1:$1048576,ROW()-1),"")</f>
        <v>-1.5601851851852061E-4</v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>
        <f>IFERROR(HLOOKUP(lapchart!R25,totallaptimes!$1:$1048576,ROW()-1)-HLOOKUP(lapchart!Q25,totallaptimes!$1:$1048576,ROW()-1),"")</f>
        <v>-1.0188194444444368E-3</v>
      </c>
      <c r="S25" s="2">
        <f>IFERROR(HLOOKUP(lapchart!S25,totallaptimes!$1:$1048576,ROW()-1)-HLOOKUP(lapchart!R25,totallaptimes!$1:$1048576,ROW()-1),"")</f>
        <v>9.7924768518517849E-4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2.5947916666666654E-4</v>
      </c>
      <c r="D26" s="2">
        <f>IFERROR(HLOOKUP(lapchart!D26,totallaptimes!$1:$1048576,ROW()-1)-HLOOKUP(lapchart!C26,totallaptimes!$1:$1048576,ROW()-1),"")</f>
        <v>-1.5456018518518119E-4</v>
      </c>
      <c r="E26" s="2">
        <f>IFERROR(HLOOKUP(lapchart!E26,totallaptimes!$1:$1048576,ROW()-1)-HLOOKUP(lapchart!D26,totallaptimes!$1:$1048576,ROW()-1),"")</f>
        <v>5.396874999999933E-4</v>
      </c>
      <c r="F26" s="2">
        <f>IFERROR(HLOOKUP(lapchart!F26,totallaptimes!$1:$1048576,ROW()-1)-HLOOKUP(lapchart!E26,totallaptimes!$1:$1048576,ROW()-1),"")</f>
        <v>-7.8572916666666895E-4</v>
      </c>
      <c r="G26" s="2">
        <f>IFERROR(HLOOKUP(lapchart!G26,totallaptimes!$1:$1048576,ROW()-1)-HLOOKUP(lapchart!F26,totallaptimes!$1:$1048576,ROW()-1),"")</f>
        <v>8.5275462962963039E-4</v>
      </c>
      <c r="H26" s="2">
        <f>IFERROR(HLOOKUP(lapchart!H26,totallaptimes!$1:$1048576,ROW()-1)-HLOOKUP(lapchart!G26,totallaptimes!$1:$1048576,ROW()-1),"")</f>
        <v>-9.20555555555546E-4</v>
      </c>
      <c r="I26" s="2">
        <f>IFERROR(HLOOKUP(lapchart!I26,totallaptimes!$1:$1048576,ROW()-1)-HLOOKUP(lapchart!H26,totallaptimes!$1:$1048576,ROW()-1),"")</f>
        <v>9.5871527777777188E-4</v>
      </c>
      <c r="J26" s="2">
        <f>IFERROR(HLOOKUP(lapchart!J26,totallaptimes!$1:$1048576,ROW()-1)-HLOOKUP(lapchart!I26,totallaptimes!$1:$1048576,ROW()-1),"")</f>
        <v>1.430671296296232E-4</v>
      </c>
      <c r="K26" s="2">
        <f>IFERROR(HLOOKUP(lapchart!K26,totallaptimes!$1:$1048576,ROW()-1)-HLOOKUP(lapchart!J26,totallaptimes!$1:$1048576,ROW()-1),"")</f>
        <v>-7.1874999999881062E-6</v>
      </c>
      <c r="L26" s="2">
        <f>IFERROR(HLOOKUP(lapchart!L26,totallaptimes!$1:$1048576,ROW()-1)-HLOOKUP(lapchart!K26,totallaptimes!$1:$1048576,ROW()-1),"")</f>
        <v>-2.6289351851852688E-4</v>
      </c>
      <c r="M26" s="2">
        <f>IFERROR(HLOOKUP(lapchart!M26,totallaptimes!$1:$1048576,ROW()-1)-HLOOKUP(lapchart!L26,totallaptimes!$1:$1048576,ROW()-1),"")</f>
        <v>3.8101851851851665E-5</v>
      </c>
      <c r="N26" s="2">
        <f>IFERROR(HLOOKUP(lapchart!N26,totallaptimes!$1:$1048576,ROW()-1)-HLOOKUP(lapchart!M26,totallaptimes!$1:$1048576,ROW()-1),"")</f>
        <v>2.8043981481484792E-5</v>
      </c>
      <c r="O26" s="2">
        <f>IFERROR(HLOOKUP(lapchart!O26,totallaptimes!$1:$1048576,ROW()-1)-HLOOKUP(lapchart!N26,totallaptimes!$1:$1048576,ROW()-1),"")</f>
        <v>-1.5916666666666857E-4</v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>
        <f>IFERROR(HLOOKUP(lapchart!R26,totallaptimes!$1:$1048576,ROW()-1)-HLOOKUP(lapchart!Q26,totallaptimes!$1:$1048576,ROW()-1),"")</f>
        <v>-1.0511689814814741E-3</v>
      </c>
      <c r="S26" s="2">
        <f>IFERROR(HLOOKUP(lapchart!S26,totallaptimes!$1:$1048576,ROW()-1)-HLOOKUP(lapchart!R26,totallaptimes!$1:$1048576,ROW()-1),"")</f>
        <v>1.0196064814814755E-3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2.7421296296296221E-4</v>
      </c>
      <c r="D27" s="2">
        <f>IFERROR(HLOOKUP(lapchart!D27,totallaptimes!$1:$1048576,ROW()-1)-HLOOKUP(lapchart!C27,totallaptimes!$1:$1048576,ROW()-1),"")</f>
        <v>-1.8207175925925509E-4</v>
      </c>
      <c r="E27" s="2">
        <f>IFERROR(HLOOKUP(lapchart!E27,totallaptimes!$1:$1048576,ROW()-1)-HLOOKUP(lapchart!D27,totallaptimes!$1:$1048576,ROW()-1),"")</f>
        <v>5.7957175925925711E-4</v>
      </c>
      <c r="F27" s="2">
        <f>IFERROR(HLOOKUP(lapchart!F27,totallaptimes!$1:$1048576,ROW()-1)-HLOOKUP(lapchart!E27,totallaptimes!$1:$1048576,ROW()-1),"")</f>
        <v>-8.1509259259259989E-4</v>
      </c>
      <c r="G27" s="2">
        <f>IFERROR(HLOOKUP(lapchart!G27,totallaptimes!$1:$1048576,ROW()-1)-HLOOKUP(lapchart!F27,totallaptimes!$1:$1048576,ROW()-1),"")</f>
        <v>8.7591435185185515E-4</v>
      </c>
      <c r="H27" s="2">
        <f>IFERROR(HLOOKUP(lapchart!H27,totallaptimes!$1:$1048576,ROW()-1)-HLOOKUP(lapchart!G27,totallaptimes!$1:$1048576,ROW()-1),"")</f>
        <v>-9.3464120370369622E-4</v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>
        <f>IFERROR(HLOOKUP(lapchart!K27,totallaptimes!$1:$1048576,ROW()-1)-HLOOKUP(lapchart!J27,totallaptimes!$1:$1048576,ROW()-1),"")</f>
        <v>1.4157407407407868E-4</v>
      </c>
      <c r="L27" s="2">
        <f>IFERROR(HLOOKUP(lapchart!L27,totallaptimes!$1:$1048576,ROW()-1)-HLOOKUP(lapchart!K27,totallaptimes!$1:$1048576,ROW()-1),"")</f>
        <v>-2.696875000000043E-4</v>
      </c>
      <c r="M27" s="2">
        <f>IFERROR(HLOOKUP(lapchart!M27,totallaptimes!$1:$1048576,ROW()-1)-HLOOKUP(lapchart!L27,totallaptimes!$1:$1048576,ROW()-1),"")</f>
        <v>6.1770833333335551E-5</v>
      </c>
      <c r="N27" s="2">
        <f>IFERROR(HLOOKUP(lapchart!N27,totallaptimes!$1:$1048576,ROW()-1)-HLOOKUP(lapchart!M27,totallaptimes!$1:$1048576,ROW()-1),"")</f>
        <v>1.0231481481479121E-5</v>
      </c>
      <c r="O27" s="2">
        <f>IFERROR(HLOOKUP(lapchart!O27,totallaptimes!$1:$1048576,ROW()-1)-HLOOKUP(lapchart!N27,totallaptimes!$1:$1048576,ROW()-1),"")</f>
        <v>-1.6630787037037048E-4</v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>
        <f>IFERROR(HLOOKUP(lapchart!R27,totallaptimes!$1:$1048576,ROW()-1)-HLOOKUP(lapchart!Q27,totallaptimes!$1:$1048576,ROW()-1),"")</f>
        <v>-1.0804976851851757E-3</v>
      </c>
      <c r="S27" s="2">
        <f>IFERROR(HLOOKUP(lapchart!S27,totallaptimes!$1:$1048576,ROW()-1)-HLOOKUP(lapchart!R27,totallaptimes!$1:$1048576,ROW()-1),"")</f>
        <v>1.0533796296296229E-3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7.4155092592592675E-5</v>
      </c>
      <c r="D28" s="2">
        <f>IFERROR(HLOOKUP(lapchart!D28,totallaptimes!$1:$1048576,ROW()-1)-HLOOKUP(lapchart!C28,totallaptimes!$1:$1048576,ROW()-1),"")</f>
        <v>6.1732638888888774E-4</v>
      </c>
      <c r="E28" s="2">
        <f>IFERROR(HLOOKUP(lapchart!E28,totallaptimes!$1:$1048576,ROW()-1)-HLOOKUP(lapchart!D28,totallaptimes!$1:$1048576,ROW()-1),"")</f>
        <v>-4.0981481481481424E-4</v>
      </c>
      <c r="F28" s="2">
        <f>IFERROR(HLOOKUP(lapchart!F28,totallaptimes!$1:$1048576,ROW()-1)-HLOOKUP(lapchart!E28,totallaptimes!$1:$1048576,ROW()-1),"")</f>
        <v>-4.3081018518519032E-4</v>
      </c>
      <c r="G28" s="2">
        <f>IFERROR(HLOOKUP(lapchart!G28,totallaptimes!$1:$1048576,ROW()-1)-HLOOKUP(lapchart!F28,totallaptimes!$1:$1048576,ROW()-1),"")</f>
        <v>9.182407407407403E-4</v>
      </c>
      <c r="H28" s="2">
        <f>IFERROR(HLOOKUP(lapchart!H28,totallaptimes!$1:$1048576,ROW()-1)-HLOOKUP(lapchart!G28,totallaptimes!$1:$1048576,ROW()-1),"")</f>
        <v>-9.129398148148074E-4</v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>
        <f>IFERROR(HLOOKUP(lapchart!K28,totallaptimes!$1:$1048576,ROW()-1)-HLOOKUP(lapchart!J28,totallaptimes!$1:$1048576,ROW()-1),"")</f>
        <v>1.4731481481482234E-4</v>
      </c>
      <c r="L28" s="2">
        <f>IFERROR(HLOOKUP(lapchart!L28,totallaptimes!$1:$1048576,ROW()-1)-HLOOKUP(lapchart!K28,totallaptimes!$1:$1048576,ROW()-1),"")</f>
        <v>-2.8329861111111437E-4</v>
      </c>
      <c r="M28" s="2">
        <f>IFERROR(HLOOKUP(lapchart!M28,totallaptimes!$1:$1048576,ROW()-1)-HLOOKUP(lapchart!L28,totallaptimes!$1:$1048576,ROW()-1),"")</f>
        <v>1.4254629629630033E-4</v>
      </c>
      <c r="N28" s="2">
        <f>IFERROR(HLOOKUP(lapchart!N28,totallaptimes!$1:$1048576,ROW()-1)-HLOOKUP(lapchart!M28,totallaptimes!$1:$1048576,ROW()-1),"")</f>
        <v>-3.7708333333337507E-5</v>
      </c>
      <c r="O28" s="2">
        <f>IFERROR(HLOOKUP(lapchart!O28,totallaptimes!$1:$1048576,ROW()-1)-HLOOKUP(lapchart!N28,totallaptimes!$1:$1048576,ROW()-1),"")</f>
        <v>-1.9432870370370697E-4</v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>
        <f>IFERROR(HLOOKUP(lapchart!R28,totallaptimes!$1:$1048576,ROW()-1)-HLOOKUP(lapchart!Q28,totallaptimes!$1:$1048576,ROW()-1),"")</f>
        <v>-1.0496990740740675E-3</v>
      </c>
      <c r="S28" s="2">
        <f>IFERROR(HLOOKUP(lapchart!S28,totallaptimes!$1:$1048576,ROW()-1)-HLOOKUP(lapchart!R28,totallaptimes!$1:$1048576,ROW()-1),"")</f>
        <v>1.0293865740740663E-3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6.7939814814808874E-5</v>
      </c>
      <c r="D29" s="2">
        <f>IFERROR(HLOOKUP(lapchart!D29,totallaptimes!$1:$1048576,ROW()-1)-HLOOKUP(lapchart!C29,totallaptimes!$1:$1048576,ROW()-1),"")</f>
        <v>2.3562500000000319E-4</v>
      </c>
      <c r="E29" s="2">
        <f>IFERROR(HLOOKUP(lapchart!E29,totallaptimes!$1:$1048576,ROW()-1)-HLOOKUP(lapchart!D29,totallaptimes!$1:$1048576,ROW()-1),"")</f>
        <v>5.4738425925925788E-4</v>
      </c>
      <c r="F29" s="2">
        <f>IFERROR(HLOOKUP(lapchart!F29,totallaptimes!$1:$1048576,ROW()-1)-HLOOKUP(lapchart!E29,totallaptimes!$1:$1048576,ROW()-1),"")</f>
        <v>-1.0022569444444462E-3</v>
      </c>
      <c r="G29" s="2">
        <f>IFERROR(HLOOKUP(lapchart!G29,totallaptimes!$1:$1048576,ROW()-1)-HLOOKUP(lapchart!F29,totallaptimes!$1:$1048576,ROW()-1),"")</f>
        <v>1.0863541666666643E-3</v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>
        <f>IFERROR(HLOOKUP(lapchart!K29,totallaptimes!$1:$1048576,ROW()-1)-HLOOKUP(lapchart!J29,totallaptimes!$1:$1048576,ROW()-1),"")</f>
        <v>2.7233796296297075E-4</v>
      </c>
      <c r="L29" s="2">
        <f>IFERROR(HLOOKUP(lapchart!L29,totallaptimes!$1:$1048576,ROW()-1)-HLOOKUP(lapchart!K29,totallaptimes!$1:$1048576,ROW()-1),"")</f>
        <v>6.8541666666671608E-5</v>
      </c>
      <c r="M29" s="2">
        <f>IFERROR(HLOOKUP(lapchart!M29,totallaptimes!$1:$1048576,ROW()-1)-HLOOKUP(lapchart!L29,totallaptimes!$1:$1048576,ROW()-1),"")</f>
        <v>-3.8143518518519298E-4</v>
      </c>
      <c r="N29" s="2">
        <f>IFERROR(HLOOKUP(lapchart!N29,totallaptimes!$1:$1048576,ROW()-1)-HLOOKUP(lapchart!M29,totallaptimes!$1:$1048576,ROW()-1),"")</f>
        <v>-1.4737268518518615E-4</v>
      </c>
      <c r="O29" s="2">
        <f>IFERROR(HLOOKUP(lapchart!O29,totallaptimes!$1:$1048576,ROW()-1)-HLOOKUP(lapchart!N29,totallaptimes!$1:$1048576,ROW()-1),"")</f>
        <v>-5.8437500000001197E-5</v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4.2401620370369902E-4</v>
      </c>
      <c r="D30" s="2">
        <f>IFERROR(HLOOKUP(lapchart!D30,totallaptimes!$1:$1048576,ROW()-1)-HLOOKUP(lapchart!C30,totallaptimes!$1:$1048576,ROW()-1),"")</f>
        <v>-3.6123842592592631E-4</v>
      </c>
      <c r="E30" s="2">
        <f>IFERROR(HLOOKUP(lapchart!E30,totallaptimes!$1:$1048576,ROW()-1)-HLOOKUP(lapchart!D30,totallaptimes!$1:$1048576,ROW()-1),"")</f>
        <v>9.3104166666666682E-4</v>
      </c>
      <c r="F30" s="2">
        <f>IFERROR(HLOOKUP(lapchart!F30,totallaptimes!$1:$1048576,ROW()-1)-HLOOKUP(lapchart!E30,totallaptimes!$1:$1048576,ROW()-1),"")</f>
        <v>-1.2195833333333364E-3</v>
      </c>
      <c r="G30" s="2">
        <f>IFERROR(HLOOKUP(lapchart!G30,totallaptimes!$1:$1048576,ROW()-1)-HLOOKUP(lapchart!F30,totallaptimes!$1:$1048576,ROW()-1),"")</f>
        <v>1.1630671296296302E-3</v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>
        <f>IFERROR(HLOOKUP(lapchart!L30,totallaptimes!$1:$1048576,ROW()-1)-HLOOKUP(lapchart!K30,totallaptimes!$1:$1048576,ROW()-1),"")</f>
        <v>-1.7185185185184665E-4</v>
      </c>
      <c r="M30" s="2">
        <f>IFERROR(HLOOKUP(lapchart!M30,totallaptimes!$1:$1048576,ROW()-1)-HLOOKUP(lapchart!L30,totallaptimes!$1:$1048576,ROW()-1),"")</f>
        <v>-3.2829861111111774E-4</v>
      </c>
      <c r="N30" s="2">
        <f>IFERROR(HLOOKUP(lapchart!N30,totallaptimes!$1:$1048576,ROW()-1)-HLOOKUP(lapchart!M30,totallaptimes!$1:$1048576,ROW()-1),"")</f>
        <v>-1.2974537037038769E-5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>
        <f>IFERROR(HLOOKUP(lapchart!Q30,totallaptimes!$1:$1048576,ROW()-1)-HLOOKUP(lapchart!P30,totallaptimes!$1:$1048576,ROW()-1),"")</f>
        <v>-4.8996527777778187E-4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5.0607638888888751E-4</v>
      </c>
      <c r="D31" s="2">
        <f>IFERROR(HLOOKUP(lapchart!D31,totallaptimes!$1:$1048576,ROW()-1)-HLOOKUP(lapchart!C31,totallaptimes!$1:$1048576,ROW()-1),"")</f>
        <v>4.9167824074074218E-4</v>
      </c>
      <c r="E31" s="2">
        <f>IFERROR(HLOOKUP(lapchart!E31,totallaptimes!$1:$1048576,ROW()-1)-HLOOKUP(lapchart!D31,totallaptimes!$1:$1048576,ROW()-1),"")</f>
        <v>-1.1935995370370434E-3</v>
      </c>
      <c r="F31" s="2">
        <f>IFERROR(HLOOKUP(lapchart!F31,totallaptimes!$1:$1048576,ROW()-1)-HLOOKUP(lapchart!E31,totallaptimes!$1:$1048576,ROW()-1),"")</f>
        <v>1.0867476851851854E-3</v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>
        <f>IFERROR(HLOOKUP(lapchart!I31,totallaptimes!$1:$1048576,ROW()-1)-HLOOKUP(lapchart!H31,totallaptimes!$1:$1048576,ROW()-1),"")</f>
        <v>1.0707407407407332E-3</v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>
        <f>IFERROR(HLOOKUP(lapchart!L31,totallaptimes!$1:$1048576,ROW()-1)-HLOOKUP(lapchart!K31,totallaptimes!$1:$1048576,ROW()-1),"")</f>
        <v>-4.1748842592592705E-4</v>
      </c>
      <c r="M31" s="2">
        <f>IFERROR(HLOOKUP(lapchart!M31,totallaptimes!$1:$1048576,ROW()-1)-HLOOKUP(lapchart!L31,totallaptimes!$1:$1048576,ROW()-1),"")</f>
        <v>-3.6247685185185341E-4</v>
      </c>
      <c r="N31" s="2">
        <f>IFERROR(HLOOKUP(lapchart!N31,totallaptimes!$1:$1048576,ROW()-1)-HLOOKUP(lapchart!M31,totallaptimes!$1:$1048576,ROW()-1),"")</f>
        <v>-1.0439814814820758E-5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>
        <f>IFERROR(HLOOKUP(lapchart!Q31,totallaptimes!$1:$1048576,ROW()-1)-HLOOKUP(lapchart!P31,totallaptimes!$1:$1048576,ROW()-1),"")</f>
        <v>-5.4815972222222592E-4</v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4.2288194444444621E-4</v>
      </c>
      <c r="D32" s="2">
        <f>IFERROR(HLOOKUP(lapchart!D32,totallaptimes!$1:$1048576,ROW()-1)-HLOOKUP(lapchart!C32,totallaptimes!$1:$1048576,ROW()-1),"")</f>
        <v>-4.5738425925926501E-4</v>
      </c>
      <c r="E32" s="2">
        <f>IFERROR(HLOOKUP(lapchart!E32,totallaptimes!$1:$1048576,ROW()-1)-HLOOKUP(lapchart!D32,totallaptimes!$1:$1048576,ROW()-1),"")</f>
        <v>1.1343287037037103E-3</v>
      </c>
      <c r="F32" s="2">
        <f>IFERROR(HLOOKUP(lapchart!F32,totallaptimes!$1:$1048576,ROW()-1)-HLOOKUP(lapchart!E32,totallaptimes!$1:$1048576,ROW()-1),"")</f>
        <v>-2.8141203703704182E-4</v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>
        <f>IFERROR(HLOOKUP(lapchart!I32,totallaptimes!$1:$1048576,ROW()-1)-HLOOKUP(lapchart!H32,totallaptimes!$1:$1048576,ROW()-1),"")</f>
        <v>1.0303703703703621E-3</v>
      </c>
      <c r="J32" s="2">
        <f>IFERROR(HLOOKUP(lapchart!J32,totallaptimes!$1:$1048576,ROW()-1)-HLOOKUP(lapchart!I32,totallaptimes!$1:$1048576,ROW()-1),"")</f>
        <v>4.3653935185185982E-4</v>
      </c>
      <c r="K32" s="2">
        <f>IFERROR(HLOOKUP(lapchart!K32,totallaptimes!$1:$1048576,ROW()-1)-HLOOKUP(lapchart!J32,totallaptimes!$1:$1048576,ROW()-1),"")</f>
        <v>-4.1832175925925891E-4</v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>
        <f>IFERROR(HLOOKUP(lapchart!N32,totallaptimes!$1:$1048576,ROW()-1)-HLOOKUP(lapchart!M32,totallaptimes!$1:$1048576,ROW()-1),"")</f>
        <v>-1.4108796296305459E-5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>
        <f>IFERROR(HLOOKUP(lapchart!Q32,totallaptimes!$1:$1048576,ROW()-1)-HLOOKUP(lapchart!P32,totallaptimes!$1:$1048576,ROW()-1),"")</f>
        <v>-2.5864583333333468E-4</v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3.1770833333340243E-5</v>
      </c>
      <c r="D33" s="2">
        <f>IFERROR(HLOOKUP(lapchart!D33,totallaptimes!$1:$1048576,ROW()-1)-HLOOKUP(lapchart!C33,totallaptimes!$1:$1048576,ROW()-1),"")</f>
        <v>-4.1539351851860307E-5</v>
      </c>
      <c r="E33" s="2">
        <f>IFERROR(HLOOKUP(lapchart!E33,totallaptimes!$1:$1048576,ROW()-1)-HLOOKUP(lapchart!D33,totallaptimes!$1:$1048576,ROW()-1),"")</f>
        <v>1.8979166666666797E-4</v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>
        <f>IFERROR(HLOOKUP(lapchart!H33,totallaptimes!$1:$1048576,ROW()-1)-HLOOKUP(lapchart!G33,totallaptimes!$1:$1048576,ROW()-1),"")</f>
        <v>3.7633101851850675E-4</v>
      </c>
      <c r="I33" s="2">
        <f>IFERROR(HLOOKUP(lapchart!I33,totallaptimes!$1:$1048576,ROW()-1)-HLOOKUP(lapchart!H33,totallaptimes!$1:$1048576,ROW()-1),"")</f>
        <v>6.695601851852695E-5</v>
      </c>
      <c r="J33" s="2">
        <f>IFERROR(HLOOKUP(lapchart!J33,totallaptimes!$1:$1048576,ROW()-1)-HLOOKUP(lapchart!I33,totallaptimes!$1:$1048576,ROW()-1),"")</f>
        <v>3.2063657407407908E-4</v>
      </c>
      <c r="K33" s="2">
        <f>IFERROR(HLOOKUP(lapchart!K33,totallaptimes!$1:$1048576,ROW()-1)-HLOOKUP(lapchart!J33,totallaptimes!$1:$1048576,ROW()-1),"")</f>
        <v>-3.3575231481481477E-4</v>
      </c>
      <c r="L33" s="2">
        <f>IFERROR(HLOOKUP(lapchart!L33,totallaptimes!$1:$1048576,ROW()-1)-HLOOKUP(lapchart!K33,totallaptimes!$1:$1048576,ROW()-1),"")</f>
        <v>-2.9585648148148375E-4</v>
      </c>
      <c r="M33" s="2">
        <f>IFERROR(HLOOKUP(lapchart!M33,totallaptimes!$1:$1048576,ROW()-1)-HLOOKUP(lapchart!L33,totallaptimes!$1:$1048576,ROW()-1),"")</f>
        <v>-7.0115740740755994E-5</v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>
        <f>IFERROR(HLOOKUP(lapchart!P33,totallaptimes!$1:$1048576,ROW()-1)-HLOOKUP(lapchart!O33,totallaptimes!$1:$1048576,ROW()-1),"")</f>
        <v>-2.6150462962963583E-4</v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1.662037037037517E-5</v>
      </c>
      <c r="D34" s="2">
        <f>IFERROR(HLOOKUP(lapchart!D34,totallaptimes!$1:$1048576,ROW()-1)-HLOOKUP(lapchart!C34,totallaptimes!$1:$1048576,ROW()-1),"")</f>
        <v>-2.8738425925933786E-5</v>
      </c>
      <c r="E34" s="2">
        <f>IFERROR(HLOOKUP(lapchart!E34,totallaptimes!$1:$1048576,ROW()-1)-HLOOKUP(lapchart!D34,totallaptimes!$1:$1048576,ROW()-1),"")</f>
        <v>6.0543981481482601E-5</v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>
        <f>IFERROR(HLOOKUP(lapchart!H34,totallaptimes!$1:$1048576,ROW()-1)-HLOOKUP(lapchart!G34,totallaptimes!$1:$1048576,ROW()-1),"")</f>
        <v>5.4756944444428468E-5</v>
      </c>
      <c r="I34" s="2">
        <f>IFERROR(HLOOKUP(lapchart!I34,totallaptimes!$1:$1048576,ROW()-1)-HLOOKUP(lapchart!H34,totallaptimes!$1:$1048576,ROW()-1),"")</f>
        <v>1.0590277777784707E-5</v>
      </c>
      <c r="J34" s="2">
        <f>IFERROR(HLOOKUP(lapchart!J34,totallaptimes!$1:$1048576,ROW()-1)-HLOOKUP(lapchart!I34,totallaptimes!$1:$1048576,ROW()-1),"")</f>
        <v>1.1226851851856012E-5</v>
      </c>
      <c r="K34" s="2">
        <f>IFERROR(HLOOKUP(lapchart!K34,totallaptimes!$1:$1048576,ROW()-1)-HLOOKUP(lapchart!J34,totallaptimes!$1:$1048576,ROW()-1),"")</f>
        <v>-1.7222222222217087E-5</v>
      </c>
      <c r="L34" s="2">
        <f>IFERROR(HLOOKUP(lapchart!L34,totallaptimes!$1:$1048576,ROW()-1)-HLOOKUP(lapchart!K34,totallaptimes!$1:$1048576,ROW()-1),"")</f>
        <v>-2.6701388888890343E-5</v>
      </c>
      <c r="M34" s="2">
        <f>IFERROR(HLOOKUP(lapchart!M34,totallaptimes!$1:$1048576,ROW()-1)-HLOOKUP(lapchart!L34,totallaptimes!$1:$1048576,ROW()-1),"")</f>
        <v>-7.0717592592778322E-6</v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>
        <f>IFERROR(HLOOKUP(lapchart!P34,totallaptimes!$1:$1048576,ROW()-1)-HLOOKUP(lapchart!O34,totallaptimes!$1:$1048576,ROW()-1),"")</f>
        <v>-2.6157407407412236E-5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2.5208333333338884E-5</v>
      </c>
      <c r="D35" s="2">
        <f>IFERROR(HLOOKUP(lapchart!D35,totallaptimes!$1:$1048576,ROW()-1)-HLOOKUP(lapchart!C35,totallaptimes!$1:$1048576,ROW()-1),"")</f>
        <v>-4.2789351851861557E-5</v>
      </c>
      <c r="E35" s="2">
        <f>IFERROR(HLOOKUP(lapchart!E35,totallaptimes!$1:$1048576,ROW()-1)-HLOOKUP(lapchart!D35,totallaptimes!$1:$1048576,ROW()-1),"")</f>
        <v>1.0973379629630048E-4</v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>
        <f>IFERROR(HLOOKUP(lapchart!H35,totallaptimes!$1:$1048576,ROW()-1)-HLOOKUP(lapchart!G35,totallaptimes!$1:$1048576,ROW()-1),"")</f>
        <v>1.010416666666486E-4</v>
      </c>
      <c r="I35" s="2">
        <f>IFERROR(HLOOKUP(lapchart!I35,totallaptimes!$1:$1048576,ROW()-1)-HLOOKUP(lapchart!H35,totallaptimes!$1:$1048576,ROW()-1),"")</f>
        <v>1.5254629629632421E-5</v>
      </c>
      <c r="J35" s="2">
        <f>IFERROR(HLOOKUP(lapchart!J35,totallaptimes!$1:$1048576,ROW()-1)-HLOOKUP(lapchart!I35,totallaptimes!$1:$1048576,ROW()-1),"")</f>
        <v>1.0451388888894908E-5</v>
      </c>
      <c r="K35" s="2">
        <f>IFERROR(HLOOKUP(lapchart!K35,totallaptimes!$1:$1048576,ROW()-1)-HLOOKUP(lapchart!J35,totallaptimes!$1:$1048576,ROW()-1),"")</f>
        <v>-1.565972222221379E-5</v>
      </c>
      <c r="L35" s="2">
        <f>IFERROR(HLOOKUP(lapchart!L35,totallaptimes!$1:$1048576,ROW()-1)-HLOOKUP(lapchart!K35,totallaptimes!$1:$1048576,ROW()-1),"")</f>
        <v>-4.6759259259260277E-5</v>
      </c>
      <c r="M35" s="2">
        <f>IFERROR(HLOOKUP(lapchart!M35,totallaptimes!$1:$1048576,ROW()-1)-HLOOKUP(lapchart!L35,totallaptimes!$1:$1048576,ROW()-1),"")</f>
        <v>-1.1504629629649488E-5</v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>
        <f>IFERROR(HLOOKUP(lapchart!P35,totallaptimes!$1:$1048576,ROW()-1)-HLOOKUP(lapchart!O35,totallaptimes!$1:$1048576,ROW()-1),"")</f>
        <v>-7.4398148148149823E-5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3.1689814814821193E-5</v>
      </c>
      <c r="D36" s="2">
        <f>IFERROR(HLOOKUP(lapchart!D36,totallaptimes!$1:$1048576,ROW()-1)-HLOOKUP(lapchart!C36,totallaptimes!$1:$1048576,ROW()-1),"")</f>
        <v>-4.9513888888894075E-5</v>
      </c>
      <c r="E36" s="2">
        <f>IFERROR(HLOOKUP(lapchart!E36,totallaptimes!$1:$1048576,ROW()-1)-HLOOKUP(lapchart!D36,totallaptimes!$1:$1048576,ROW()-1),"")</f>
        <v>1.3863425925925849E-4</v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>
        <f>IFERROR(HLOOKUP(lapchart!H36,totallaptimes!$1:$1048576,ROW()-1)-HLOOKUP(lapchart!G36,totallaptimes!$1:$1048576,ROW()-1),"")</f>
        <v>1.3340277777776355E-4</v>
      </c>
      <c r="I36" s="2">
        <f>IFERROR(HLOOKUP(lapchart!I36,totallaptimes!$1:$1048576,ROW()-1)-HLOOKUP(lapchart!H36,totallaptimes!$1:$1048576,ROW()-1),"")</f>
        <v>2.4756944444447038E-5</v>
      </c>
      <c r="J36" s="2">
        <f>IFERROR(HLOOKUP(lapchart!J36,totallaptimes!$1:$1048576,ROW()-1)-HLOOKUP(lapchart!I36,totallaptimes!$1:$1048576,ROW()-1),"")</f>
        <v>-1.1076388888878186E-5</v>
      </c>
      <c r="K36" s="2">
        <f>IFERROR(HLOOKUP(lapchart!K36,totallaptimes!$1:$1048576,ROW()-1)-HLOOKUP(lapchart!J36,totallaptimes!$1:$1048576,ROW()-1),"")</f>
        <v>2.1701388888885342E-5</v>
      </c>
      <c r="L36" s="2">
        <f>IFERROR(HLOOKUP(lapchart!L36,totallaptimes!$1:$1048576,ROW()-1)-HLOOKUP(lapchart!K36,totallaptimes!$1:$1048576,ROW()-1),"")</f>
        <v>-7.7245370370362942E-5</v>
      </c>
      <c r="M36" s="2">
        <f>IFERROR(HLOOKUP(lapchart!M36,totallaptimes!$1:$1048576,ROW()-1)-HLOOKUP(lapchart!L36,totallaptimes!$1:$1048576,ROW()-1),"")</f>
        <v>-1.5625000000026035E-5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>
        <f>IFERROR(HLOOKUP(lapchart!P36,totallaptimes!$1:$1048576,ROW()-1)-HLOOKUP(lapchart!O36,totallaptimes!$1:$1048576,ROW()-1),"")</f>
        <v>-8.8148148148149696E-5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3.1041666666668799E-5</v>
      </c>
      <c r="D37" s="2">
        <f>IFERROR(HLOOKUP(lapchart!D37,totallaptimes!$1:$1048576,ROW()-1)-HLOOKUP(lapchart!C37,totallaptimes!$1:$1048576,ROW()-1),"")</f>
        <v>-5.4710648148152685E-5</v>
      </c>
      <c r="E37" s="2">
        <f>IFERROR(HLOOKUP(lapchart!E37,totallaptimes!$1:$1048576,ROW()-1)-HLOOKUP(lapchart!D37,totallaptimes!$1:$1048576,ROW()-1),"")</f>
        <v>1.806250000000037E-4</v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>
        <f>IFERROR(HLOOKUP(lapchart!H37,totallaptimes!$1:$1048576,ROW()-1)-HLOOKUP(lapchart!G37,totallaptimes!$1:$1048576,ROW()-1),"")</f>
        <v>1.7332175925924981E-4</v>
      </c>
      <c r="I37" s="2">
        <f>IFERROR(HLOOKUP(lapchart!I37,totallaptimes!$1:$1048576,ROW()-1)-HLOOKUP(lapchart!H37,totallaptimes!$1:$1048576,ROW()-1),"")</f>
        <v>1.3009259259261219E-5</v>
      </c>
      <c r="J37" s="2">
        <f>IFERROR(HLOOKUP(lapchart!J37,totallaptimes!$1:$1048576,ROW()-1)-HLOOKUP(lapchart!I37,totallaptimes!$1:$1048576,ROW()-1),"")</f>
        <v>-5.416666666660519E-6</v>
      </c>
      <c r="K37" s="2">
        <f>IFERROR(HLOOKUP(lapchart!K37,totallaptimes!$1:$1048576,ROW()-1)-HLOOKUP(lapchart!J37,totallaptimes!$1:$1048576,ROW()-1),"")</f>
        <v>-2.2268518518511748E-5</v>
      </c>
      <c r="L37" s="2">
        <f>IFERROR(HLOOKUP(lapchart!L37,totallaptimes!$1:$1048576,ROW()-1)-HLOOKUP(lapchart!K37,totallaptimes!$1:$1048576,ROW()-1),"")</f>
        <v>-5.9479166666695504E-5</v>
      </c>
      <c r="M37" s="2">
        <f>IFERROR(HLOOKUP(lapchart!M37,totallaptimes!$1:$1048576,ROW()-1)-HLOOKUP(lapchart!L37,totallaptimes!$1:$1048576,ROW()-1),"")</f>
        <v>9.6516203703725378E-5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>
        <f>IFERROR(HLOOKUP(lapchart!P37,totallaptimes!$1:$1048576,ROW()-1)-HLOOKUP(lapchart!O37,totallaptimes!$1:$1048576,ROW()-1),"")</f>
        <v>-8.3981481481483489E-5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3.7800925925923767E-5</v>
      </c>
      <c r="D38" s="2">
        <f>IFERROR(HLOOKUP(lapchart!D38,totallaptimes!$1:$1048576,ROW()-1)-HLOOKUP(lapchart!C38,totallaptimes!$1:$1048576,ROW()-1),"")</f>
        <v>-6.3622685185185657E-5</v>
      </c>
      <c r="E38" s="2">
        <f>IFERROR(HLOOKUP(lapchart!E38,totallaptimes!$1:$1048576,ROW()-1)-HLOOKUP(lapchart!D38,totallaptimes!$1:$1048576,ROW()-1),"")</f>
        <v>2.1135416666667045E-4</v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>
        <f>IFERROR(HLOOKUP(lapchart!H38,totallaptimes!$1:$1048576,ROW()-1)-HLOOKUP(lapchart!G38,totallaptimes!$1:$1048576,ROW()-1),"")</f>
        <v>2.0188657407406441E-4</v>
      </c>
      <c r="I38" s="2">
        <f>IFERROR(HLOOKUP(lapchart!I38,totallaptimes!$1:$1048576,ROW()-1)-HLOOKUP(lapchart!H38,totallaptimes!$1:$1048576,ROW()-1),"")</f>
        <v>2.062500000000328E-5</v>
      </c>
      <c r="J38" s="2">
        <f>IFERROR(HLOOKUP(lapchart!J38,totallaptimes!$1:$1048576,ROW()-1)-HLOOKUP(lapchart!I38,totallaptimes!$1:$1048576,ROW()-1),"")</f>
        <v>7.1875000000054534E-6</v>
      </c>
      <c r="K38" s="2">
        <f>IFERROR(HLOOKUP(lapchart!K38,totallaptimes!$1:$1048576,ROW()-1)-HLOOKUP(lapchart!J38,totallaptimes!$1:$1048576,ROW()-1),"")</f>
        <v>-4.4733796296290984E-5</v>
      </c>
      <c r="L38" s="2">
        <f>IFERROR(HLOOKUP(lapchart!L38,totallaptimes!$1:$1048576,ROW()-1)-HLOOKUP(lapchart!K38,totallaptimes!$1:$1048576,ROW()-1),"")</f>
        <v>-6.7604166666693222E-5</v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>
        <f>IFERROR(HLOOKUP(lapchart!O38,totallaptimes!$1:$1048576,ROW()-1)-HLOOKUP(lapchart!N38,totallaptimes!$1:$1048576,ROW()-1),"")</f>
        <v>-1.0483796296296977E-4</v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3.8923611111109369E-5</v>
      </c>
      <c r="D39" s="2">
        <f>IFERROR(HLOOKUP(lapchart!D39,totallaptimes!$1:$1048576,ROW()-1)-HLOOKUP(lapchart!C39,totallaptimes!$1:$1048576,ROW()-1),"")</f>
        <v>-7.5092592592591878E-5</v>
      </c>
      <c r="E39" s="2">
        <f>IFERROR(HLOOKUP(lapchart!E39,totallaptimes!$1:$1048576,ROW()-1)-HLOOKUP(lapchart!D39,totallaptimes!$1:$1048576,ROW()-1),"")</f>
        <v>2.414236111111176E-4</v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>
        <f>IFERROR(HLOOKUP(lapchart!H39,totallaptimes!$1:$1048576,ROW()-1)-HLOOKUP(lapchart!G39,totallaptimes!$1:$1048576,ROW()-1),"")</f>
        <v>2.2171296296295134E-4</v>
      </c>
      <c r="I39" s="2">
        <f>IFERROR(HLOOKUP(lapchart!I39,totallaptimes!$1:$1048576,ROW()-1)-HLOOKUP(lapchart!H39,totallaptimes!$1:$1048576,ROW()-1),"")</f>
        <v>3.5706018518523452E-5</v>
      </c>
      <c r="J39" s="2">
        <f>IFERROR(HLOOKUP(lapchart!J39,totallaptimes!$1:$1048576,ROW()-1)-HLOOKUP(lapchart!I39,totallaptimes!$1:$1048576,ROW()-1),"")</f>
        <v>2.3530092592601026E-5</v>
      </c>
      <c r="K39" s="2">
        <f>IFERROR(HLOOKUP(lapchart!K39,totallaptimes!$1:$1048576,ROW()-1)-HLOOKUP(lapchart!J39,totallaptimes!$1:$1048576,ROW()-1),"")</f>
        <v>-6.9224537037032574E-5</v>
      </c>
      <c r="L39" s="2">
        <f>IFERROR(HLOOKUP(lapchart!L39,totallaptimes!$1:$1048576,ROW()-1)-HLOOKUP(lapchart!K39,totallaptimes!$1:$1048576,ROW()-1),"")</f>
        <v>-7.4907407407433235E-5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1.3059027777777982E-4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4.0844907407404374E-5</v>
      </c>
      <c r="D40" s="2">
        <f>IFERROR(HLOOKUP(lapchart!D40,totallaptimes!$1:$1048576,ROW()-1)-HLOOKUP(lapchart!C40,totallaptimes!$1:$1048576,ROW()-1),"")</f>
        <v>-7.7766203703706627E-5</v>
      </c>
      <c r="E40" s="2">
        <f>IFERROR(HLOOKUP(lapchart!E40,totallaptimes!$1:$1048576,ROW()-1)-HLOOKUP(lapchart!D40,totallaptimes!$1:$1048576,ROW()-1),"")</f>
        <v>2.6248842592593163E-4</v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>
        <f>IFERROR(HLOOKUP(lapchart!H40,totallaptimes!$1:$1048576,ROW()-1)-HLOOKUP(lapchart!G40,totallaptimes!$1:$1048576,ROW()-1),"")</f>
        <v>2.52048611111097E-4</v>
      </c>
      <c r="I40" s="2">
        <f>IFERROR(HLOOKUP(lapchart!I40,totallaptimes!$1:$1048576,ROW()-1)-HLOOKUP(lapchart!H40,totallaptimes!$1:$1048576,ROW()-1),"")</f>
        <v>3.5162037037045346E-5</v>
      </c>
      <c r="J40" s="2">
        <f>IFERROR(HLOOKUP(lapchart!J40,totallaptimes!$1:$1048576,ROW()-1)-HLOOKUP(lapchart!I40,totallaptimes!$1:$1048576,ROW()-1),"")</f>
        <v>2.8379629629635139E-5</v>
      </c>
      <c r="K40" s="2">
        <f>IFERROR(HLOOKUP(lapchart!K40,totallaptimes!$1:$1048576,ROW()-1)-HLOOKUP(lapchart!J40,totallaptimes!$1:$1048576,ROW()-1),"")</f>
        <v>-7.6377314814808639E-5</v>
      </c>
      <c r="L40" s="2">
        <f>IFERROR(HLOOKUP(lapchart!L40,totallaptimes!$1:$1048576,ROW()-1)-HLOOKUP(lapchart!K40,totallaptimes!$1:$1048576,ROW()-1),"")</f>
        <v>-7.7870370370394792E-5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1.525694444444517E-4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4.3425925925925923E-5</v>
      </c>
      <c r="D41" s="2">
        <f>IFERROR(HLOOKUP(lapchart!D41,totallaptimes!$1:$1048576,ROW()-1)-HLOOKUP(lapchart!C41,totallaptimes!$1:$1048576,ROW()-1),"")</f>
        <v>-8.3518518518524432E-5</v>
      </c>
      <c r="E41" s="2">
        <f>IFERROR(HLOOKUP(lapchart!E41,totallaptimes!$1:$1048576,ROW()-1)-HLOOKUP(lapchart!D41,totallaptimes!$1:$1048576,ROW()-1),"")</f>
        <v>2.8449074074075181E-4</v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>
        <f>IFERROR(HLOOKUP(lapchart!H41,totallaptimes!$1:$1048576,ROW()-1)-HLOOKUP(lapchart!G41,totallaptimes!$1:$1048576,ROW()-1),"")</f>
        <v>2.7642361111109709E-4</v>
      </c>
      <c r="I41" s="2">
        <f>IFERROR(HLOOKUP(lapchart!I41,totallaptimes!$1:$1048576,ROW()-1)-HLOOKUP(lapchart!H41,totallaptimes!$1:$1048576,ROW()-1),"")</f>
        <v>4.0949074074078662E-5</v>
      </c>
      <c r="J41" s="2">
        <f>IFERROR(HLOOKUP(lapchart!J41,totallaptimes!$1:$1048576,ROW()-1)-HLOOKUP(lapchart!I41,totallaptimes!$1:$1048576,ROW()-1),"")</f>
        <v>2.9120370370380733E-5</v>
      </c>
      <c r="K41" s="2">
        <f>IFERROR(HLOOKUP(lapchart!K41,totallaptimes!$1:$1048576,ROW()-1)-HLOOKUP(lapchart!J41,totallaptimes!$1:$1048576,ROW()-1),"")</f>
        <v>-7.9583333333327344E-5</v>
      </c>
      <c r="L41" s="2">
        <f>IFERROR(HLOOKUP(lapchart!L41,totallaptimes!$1:$1048576,ROW()-1)-HLOOKUP(lapchart!K41,totallaptimes!$1:$1048576,ROW()-1),"")</f>
        <v>-8.46296296296567E-5</v>
      </c>
      <c r="M41" s="2">
        <f>IFERROR(HLOOKUP(lapchart!M41,totallaptimes!$1:$1048576,ROW()-1)-HLOOKUP(lapchart!L41,totallaptimes!$1:$1048576,ROW()-1),"")</f>
        <v>1.4421296296300568E-5</v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4.6620370370370479E-5</v>
      </c>
      <c r="D42" s="2">
        <f>IFERROR(HLOOKUP(lapchart!D42,totallaptimes!$1:$1048576,ROW()-1)-HLOOKUP(lapchart!C42,totallaptimes!$1:$1048576,ROW()-1),"")</f>
        <v>-9.0150462962963751E-5</v>
      </c>
      <c r="E42" s="2">
        <f>IFERROR(HLOOKUP(lapchart!E42,totallaptimes!$1:$1048576,ROW()-1)-HLOOKUP(lapchart!D42,totallaptimes!$1:$1048576,ROW()-1),"")</f>
        <v>3.0413194444445235E-4</v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>
        <f>IFERROR(HLOOKUP(lapchart!H42,totallaptimes!$1:$1048576,ROW()-1)-HLOOKUP(lapchart!G42,totallaptimes!$1:$1048576,ROW()-1),"")</f>
        <v>3.0421296296295058E-4</v>
      </c>
      <c r="I42" s="2">
        <f>IFERROR(HLOOKUP(lapchart!I42,totallaptimes!$1:$1048576,ROW()-1)-HLOOKUP(lapchart!H42,totallaptimes!$1:$1048576,ROW()-1),"")</f>
        <v>4.6631944444451567E-5</v>
      </c>
      <c r="J42" s="2">
        <f>IFERROR(HLOOKUP(lapchart!J42,totallaptimes!$1:$1048576,ROW()-1)-HLOOKUP(lapchart!I42,totallaptimes!$1:$1048576,ROW()-1),"")</f>
        <v>2.6087962962974276E-5</v>
      </c>
      <c r="K42" s="2">
        <f>IFERROR(HLOOKUP(lapchart!K42,totallaptimes!$1:$1048576,ROW()-1)-HLOOKUP(lapchart!J42,totallaptimes!$1:$1048576,ROW()-1),"")</f>
        <v>-8.253472222222169E-5</v>
      </c>
      <c r="L42" s="2">
        <f>IFERROR(HLOOKUP(lapchart!L42,totallaptimes!$1:$1048576,ROW()-1)-HLOOKUP(lapchart!K42,totallaptimes!$1:$1048576,ROW()-1),"")</f>
        <v>-8.9178240740762915E-5</v>
      </c>
      <c r="M42" s="2">
        <f>IFERROR(HLOOKUP(lapchart!M42,totallaptimes!$1:$1048576,ROW()-1)-HLOOKUP(lapchart!L42,totallaptimes!$1:$1048576,ROW()-1),"")</f>
        <v>7.2569444444503528E-6</v>
      </c>
      <c r="N42" s="2">
        <f>IFERROR(HLOOKUP(lapchart!N42,totallaptimes!$1:$1048576,ROW()-1)-HLOOKUP(lapchart!M42,totallaptimes!$1:$1048576,ROW()-1),"")</f>
        <v>1.9321759259260246E-4</v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5.0752314814814237E-5</v>
      </c>
      <c r="D43" s="2">
        <f>IFERROR(HLOOKUP(lapchart!D43,totallaptimes!$1:$1048576,ROW()-1)-HLOOKUP(lapchart!C43,totallaptimes!$1:$1048576,ROW()-1),"")</f>
        <v>-9.8437499999999567E-5</v>
      </c>
      <c r="E43" s="2">
        <f>IFERROR(HLOOKUP(lapchart!E43,totallaptimes!$1:$1048576,ROW()-1)-HLOOKUP(lapchart!D43,totallaptimes!$1:$1048576,ROW()-1),"")</f>
        <v>3.3440972222222726E-4</v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>
        <f>IFERROR(HLOOKUP(lapchart!H43,totallaptimes!$1:$1048576,ROW()-1)-HLOOKUP(lapchart!G43,totallaptimes!$1:$1048576,ROW()-1),"")</f>
        <v>3.2719907407405963E-4</v>
      </c>
      <c r="I43" s="2">
        <f>IFERROR(HLOOKUP(lapchart!I43,totallaptimes!$1:$1048576,ROW()-1)-HLOOKUP(lapchart!H43,totallaptimes!$1:$1048576,ROW()-1),"")</f>
        <v>5.009259259260157E-5</v>
      </c>
      <c r="J43" s="2">
        <f>IFERROR(HLOOKUP(lapchart!J43,totallaptimes!$1:$1048576,ROW()-1)-HLOOKUP(lapchart!I43,totallaptimes!$1:$1048576,ROW()-1),"")</f>
        <v>2.6064814814825976E-5</v>
      </c>
      <c r="K43" s="2">
        <f>IFERROR(HLOOKUP(lapchart!K43,totallaptimes!$1:$1048576,ROW()-1)-HLOOKUP(lapchart!J43,totallaptimes!$1:$1048576,ROW()-1),"")</f>
        <v>-8.3414351851850144E-5</v>
      </c>
      <c r="L43" s="2">
        <f>IFERROR(HLOOKUP(lapchart!L43,totallaptimes!$1:$1048576,ROW()-1)-HLOOKUP(lapchart!K43,totallaptimes!$1:$1048576,ROW()-1),"")</f>
        <v>-7.3379629629652388E-5</v>
      </c>
      <c r="M43" s="2">
        <f>IFERROR(HLOOKUP(lapchart!M43,totallaptimes!$1:$1048576,ROW()-1)-HLOOKUP(lapchart!L43,totallaptimes!$1:$1048576,ROW()-1),"")</f>
        <v>1.2638888888895361E-5</v>
      </c>
      <c r="N43" s="2">
        <f>IFERROR(HLOOKUP(lapchart!N43,totallaptimes!$1:$1048576,ROW()-1)-HLOOKUP(lapchart!M43,totallaptimes!$1:$1048576,ROW()-1),"")</f>
        <v>1.7526620370371393E-4</v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5.412037037037104E-5</v>
      </c>
      <c r="D44" s="2">
        <f>IFERROR(HLOOKUP(lapchart!D44,totallaptimes!$1:$1048576,ROW()-1)-HLOOKUP(lapchart!C44,totallaptimes!$1:$1048576,ROW()-1),"")</f>
        <v>-1.0832175925926113E-4</v>
      </c>
      <c r="E44" s="2">
        <f>IFERROR(HLOOKUP(lapchart!E44,totallaptimes!$1:$1048576,ROW()-1)-HLOOKUP(lapchart!D44,totallaptimes!$1:$1048576,ROW()-1),"")</f>
        <v>3.6872685185185272E-4</v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>
        <f>IFERROR(HLOOKUP(lapchart!H44,totallaptimes!$1:$1048576,ROW()-1)-HLOOKUP(lapchart!G44,totallaptimes!$1:$1048576,ROW()-1),"")</f>
        <v>3.5337962962961322E-4</v>
      </c>
      <c r="I44" s="2">
        <f>IFERROR(HLOOKUP(lapchart!I44,totallaptimes!$1:$1048576,ROW()-1)-HLOOKUP(lapchart!H44,totallaptimes!$1:$1048576,ROW()-1),"")</f>
        <v>5.1550925925937519E-5</v>
      </c>
      <c r="J44" s="2">
        <f>IFERROR(HLOOKUP(lapchart!J44,totallaptimes!$1:$1048576,ROW()-1)-HLOOKUP(lapchart!I44,totallaptimes!$1:$1048576,ROW()-1),"")</f>
        <v>2.9479166666679379E-5</v>
      </c>
      <c r="K44" s="2">
        <f>IFERROR(HLOOKUP(lapchart!K44,totallaptimes!$1:$1048576,ROW()-1)-HLOOKUP(lapchart!J44,totallaptimes!$1:$1048576,ROW()-1),"")</f>
        <v>-8.8796296296295152E-5</v>
      </c>
      <c r="L44" s="2">
        <f>IFERROR(HLOOKUP(lapchart!L44,totallaptimes!$1:$1048576,ROW()-1)-HLOOKUP(lapchart!K44,totallaptimes!$1:$1048576,ROW()-1),"")</f>
        <v>-7.5277777777799093E-5</v>
      </c>
      <c r="M44" s="2">
        <f>IFERROR(HLOOKUP(lapchart!M44,totallaptimes!$1:$1048576,ROW()-1)-HLOOKUP(lapchart!L44,totallaptimes!$1:$1048576,ROW()-1),"")</f>
        <v>1.6238425925921285E-5</v>
      </c>
      <c r="N44" s="2">
        <f>IFERROR(HLOOKUP(lapchart!N44,totallaptimes!$1:$1048576,ROW()-1)-HLOOKUP(lapchart!M44,totallaptimes!$1:$1048576,ROW()-1),"")</f>
        <v>1.7894675925927972E-4</v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5.9745370370373196E-5</v>
      </c>
      <c r="D45" s="2">
        <f>IFERROR(HLOOKUP(lapchart!D45,totallaptimes!$1:$1048576,ROW()-1)-HLOOKUP(lapchart!C45,totallaptimes!$1:$1048576,ROW()-1),"")</f>
        <v>-1.1046296296296498E-4</v>
      </c>
      <c r="E45" s="2">
        <f>IFERROR(HLOOKUP(lapchart!E45,totallaptimes!$1:$1048576,ROW()-1)-HLOOKUP(lapchart!D45,totallaptimes!$1:$1048576,ROW()-1),"")</f>
        <v>3.9126157407407686E-4</v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>
        <f>IFERROR(HLOOKUP(lapchart!H45,totallaptimes!$1:$1048576,ROW()-1)-HLOOKUP(lapchart!G45,totallaptimes!$1:$1048576,ROW()-1),"")</f>
        <v>3.7812499999998611E-4</v>
      </c>
      <c r="I45" s="2">
        <f>IFERROR(HLOOKUP(lapchart!I45,totallaptimes!$1:$1048576,ROW()-1)-HLOOKUP(lapchart!H45,totallaptimes!$1:$1048576,ROW()-1),"")</f>
        <v>5.1689814814820378E-5</v>
      </c>
      <c r="J45" s="2">
        <f>IFERROR(HLOOKUP(lapchart!J45,totallaptimes!$1:$1048576,ROW()-1)-HLOOKUP(lapchart!I45,totallaptimes!$1:$1048576,ROW()-1),"")</f>
        <v>-6.0254629629614975E-5</v>
      </c>
      <c r="K45" s="2">
        <f>IFERROR(HLOOKUP(lapchart!K45,totallaptimes!$1:$1048576,ROW()-1)-HLOOKUP(lapchart!J45,totallaptimes!$1:$1048576,ROW()-1),"")</f>
        <v>-8.7453703703721519E-5</v>
      </c>
      <c r="L45" s="2">
        <f>IFERROR(HLOOKUP(lapchart!L45,totallaptimes!$1:$1048576,ROW()-1)-HLOOKUP(lapchart!K45,totallaptimes!$1:$1048576,ROW()-1),"")</f>
        <v>1.8222222222224332E-4</v>
      </c>
      <c r="M45" s="2">
        <f>IFERROR(HLOOKUP(lapchart!M45,totallaptimes!$1:$1048576,ROW()-1)-HLOOKUP(lapchart!L45,totallaptimes!$1:$1048576,ROW()-1),"")</f>
        <v>-1.4787037037039541E-4</v>
      </c>
      <c r="N45" s="2">
        <f>IFERROR(HLOOKUP(lapchart!N45,totallaptimes!$1:$1048576,ROW()-1)-HLOOKUP(lapchart!M45,totallaptimes!$1:$1048576,ROW()-1),"")</f>
        <v>1.8359953703705328E-4</v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6.3703703703704706E-5</v>
      </c>
      <c r="D46" s="2">
        <f>IFERROR(HLOOKUP(lapchart!D46,totallaptimes!$1:$1048576,ROW()-1)-HLOOKUP(lapchart!C46,totallaptimes!$1:$1048576,ROW()-1),"")</f>
        <v>-1.1612268518518265E-4</v>
      </c>
      <c r="E46" s="2">
        <f>IFERROR(HLOOKUP(lapchart!E46,totallaptimes!$1:$1048576,ROW()-1)-HLOOKUP(lapchart!D46,totallaptimes!$1:$1048576,ROW()-1),"")</f>
        <v>4.0958333333333125E-4</v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>
        <f>IFERROR(HLOOKUP(lapchart!H46,totallaptimes!$1:$1048576,ROW()-1)-HLOOKUP(lapchart!G46,totallaptimes!$1:$1048576,ROW()-1),"")</f>
        <v>4.0363425925924595E-4</v>
      </c>
      <c r="I46" s="2">
        <f>IFERROR(HLOOKUP(lapchart!I46,totallaptimes!$1:$1048576,ROW()-1)-HLOOKUP(lapchart!H46,totallaptimes!$1:$1048576,ROW()-1),"")</f>
        <v>4.6979166666676064E-5</v>
      </c>
      <c r="J46" s="2">
        <f>IFERROR(HLOOKUP(lapchart!J46,totallaptimes!$1:$1048576,ROW()-1)-HLOOKUP(lapchart!I46,totallaptimes!$1:$1048576,ROW()-1),"")</f>
        <v>-5.5775462962953659E-5</v>
      </c>
      <c r="K46" s="2">
        <f>IFERROR(HLOOKUP(lapchart!K46,totallaptimes!$1:$1048576,ROW()-1)-HLOOKUP(lapchart!J46,totallaptimes!$1:$1048576,ROW()-1),"")</f>
        <v>-1.062152777777936E-4</v>
      </c>
      <c r="L46" s="2">
        <f>IFERROR(HLOOKUP(lapchart!L46,totallaptimes!$1:$1048576,ROW()-1)-HLOOKUP(lapchart!K46,totallaptimes!$1:$1048576,ROW()-1),"")</f>
        <v>2.041319444444703E-4</v>
      </c>
      <c r="M46" s="2">
        <f>IFERROR(HLOOKUP(lapchart!M46,totallaptimes!$1:$1048576,ROW()-1)-HLOOKUP(lapchart!L46,totallaptimes!$1:$1048576,ROW()-1),"")</f>
        <v>-1.2636574074077062E-4</v>
      </c>
      <c r="N46" s="2">
        <f>IFERROR(HLOOKUP(lapchart!N46,totallaptimes!$1:$1048576,ROW()-1)-HLOOKUP(lapchart!M46,totallaptimes!$1:$1048576,ROW()-1),"")</f>
        <v>1.660995370370566E-4</v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6.9942129629636807E-5</v>
      </c>
      <c r="D47" s="2">
        <f>IFERROR(HLOOKUP(lapchart!D47,totallaptimes!$1:$1048576,ROW()-1)-HLOOKUP(lapchart!C47,totallaptimes!$1:$1048576,ROW()-1),"")</f>
        <v>-1.2217592592592835E-4</v>
      </c>
      <c r="E47" s="2">
        <f>IFERROR(HLOOKUP(lapchart!E47,totallaptimes!$1:$1048576,ROW()-1)-HLOOKUP(lapchart!D47,totallaptimes!$1:$1048576,ROW()-1),"")</f>
        <v>4.2782407407407352E-4</v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>
        <f>IFERROR(HLOOKUP(lapchart!H47,totallaptimes!$1:$1048576,ROW()-1)-HLOOKUP(lapchart!G47,totallaptimes!$1:$1048576,ROW()-1),"")</f>
        <v>4.295486111110941E-4</v>
      </c>
      <c r="I47" s="2">
        <f>IFERROR(HLOOKUP(lapchart!I47,totallaptimes!$1:$1048576,ROW()-1)-HLOOKUP(lapchart!H47,totallaptimes!$1:$1048576,ROW()-1),"")</f>
        <v>4.0543981481490354E-5</v>
      </c>
      <c r="J47" s="2">
        <f>IFERROR(HLOOKUP(lapchart!J47,totallaptimes!$1:$1048576,ROW()-1)-HLOOKUP(lapchart!I47,totallaptimes!$1:$1048576,ROW()-1),"")</f>
        <v>-4.9131944444433251E-5</v>
      </c>
      <c r="K47" s="2">
        <f>IFERROR(HLOOKUP(lapchart!K47,totallaptimes!$1:$1048576,ROW()-1)-HLOOKUP(lapchart!J47,totallaptimes!$1:$1048576,ROW()-1),"")</f>
        <v>9.7141203703715595E-5</v>
      </c>
      <c r="L47" s="2">
        <f>IFERROR(HLOOKUP(lapchart!L47,totallaptimes!$1:$1048576,ROW()-1)-HLOOKUP(lapchart!K47,totallaptimes!$1:$1048576,ROW()-1),"")</f>
        <v>-2.2300925925928389E-4</v>
      </c>
      <c r="M47" s="2">
        <f>IFERROR(HLOOKUP(lapchart!M47,totallaptimes!$1:$1048576,ROW()-1)-HLOOKUP(lapchart!L47,totallaptimes!$1:$1048576,ROW()-1),"")</f>
        <v>9.7071759259249879E-5</v>
      </c>
      <c r="N47" s="2">
        <f>IFERROR(HLOOKUP(lapchart!N47,totallaptimes!$1:$1048576,ROW()-1)-HLOOKUP(lapchart!M47,totallaptimes!$1:$1048576,ROW()-1),"")</f>
        <v>1.6950231481483585E-4</v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7.3020833333339863E-5</v>
      </c>
      <c r="D48" s="2">
        <f>IFERROR(HLOOKUP(lapchart!D48,totallaptimes!$1:$1048576,ROW()-1)-HLOOKUP(lapchart!C48,totallaptimes!$1:$1048576,ROW()-1),"")</f>
        <v>-1.3003472222222062E-4</v>
      </c>
      <c r="E48" s="2">
        <f>IFERROR(HLOOKUP(lapchart!E48,totallaptimes!$1:$1048576,ROW()-1)-HLOOKUP(lapchart!D48,totallaptimes!$1:$1048576,ROW()-1),"")</f>
        <v>4.4982638888888676E-4</v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>
        <f>IFERROR(HLOOKUP(lapchart!H48,totallaptimes!$1:$1048576,ROW()-1)-HLOOKUP(lapchart!G48,totallaptimes!$1:$1048576,ROW()-1),"")</f>
        <v>4.555902777777579E-4</v>
      </c>
      <c r="I48" s="2">
        <f>IFERROR(HLOOKUP(lapchart!I48,totallaptimes!$1:$1048576,ROW()-1)-HLOOKUP(lapchart!H48,totallaptimes!$1:$1048576,ROW()-1),"")</f>
        <v>3.9108796296302706E-5</v>
      </c>
      <c r="J48" s="2">
        <f>IFERROR(HLOOKUP(lapchart!J48,totallaptimes!$1:$1048576,ROW()-1)-HLOOKUP(lapchart!I48,totallaptimes!$1:$1048576,ROW()-1),"")</f>
        <v>-4.8067129629618399E-5</v>
      </c>
      <c r="K48" s="2">
        <f>IFERROR(HLOOKUP(lapchart!K48,totallaptimes!$1:$1048576,ROW()-1)-HLOOKUP(lapchart!J48,totallaptimes!$1:$1048576,ROW()-1),"")</f>
        <v>1.0299768518520075E-4</v>
      </c>
      <c r="L48" s="2">
        <f>IFERROR(HLOOKUP(lapchart!L48,totallaptimes!$1:$1048576,ROW()-1)-HLOOKUP(lapchart!K48,totallaptimes!$1:$1048576,ROW()-1),"")</f>
        <v>-2.3868055555557877E-4</v>
      </c>
      <c r="M48" s="2">
        <f>IFERROR(HLOOKUP(lapchart!M48,totallaptimes!$1:$1048576,ROW()-1)-HLOOKUP(lapchart!L48,totallaptimes!$1:$1048576,ROW()-1),"")</f>
        <v>1.080787037036901E-4</v>
      </c>
      <c r="N48" s="2">
        <f>IFERROR(HLOOKUP(lapchart!N48,totallaptimes!$1:$1048576,ROW()-1)-HLOOKUP(lapchart!M48,totallaptimes!$1:$1048576,ROW()-1),"")</f>
        <v>1.7557870370372292E-4</v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7.4976851851857318E-5</v>
      </c>
      <c r="D49" s="2">
        <f>IFERROR(HLOOKUP(lapchart!D49,totallaptimes!$1:$1048576,ROW()-1)-HLOOKUP(lapchart!C49,totallaptimes!$1:$1048576,ROW()-1),"")</f>
        <v>-1.3634259259259068E-4</v>
      </c>
      <c r="E49" s="2">
        <f>IFERROR(HLOOKUP(lapchart!E49,totallaptimes!$1:$1048576,ROW()-1)-HLOOKUP(lapchart!D49,totallaptimes!$1:$1048576,ROW()-1),"")</f>
        <v>4.693055555555492E-4</v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>
        <f>IFERROR(HLOOKUP(lapchart!H49,totallaptimes!$1:$1048576,ROW()-1)-HLOOKUP(lapchart!G49,totallaptimes!$1:$1048576,ROW()-1),"")</f>
        <v>4.832407407407216E-4</v>
      </c>
      <c r="I49" s="2">
        <f>IFERROR(HLOOKUP(lapchart!I49,totallaptimes!$1:$1048576,ROW()-1)-HLOOKUP(lapchart!H49,totallaptimes!$1:$1048576,ROW()-1),"")</f>
        <v>3.8391203703712351E-5</v>
      </c>
      <c r="J49" s="2">
        <f>IFERROR(HLOOKUP(lapchart!J49,totallaptimes!$1:$1048576,ROW()-1)-HLOOKUP(lapchart!I49,totallaptimes!$1:$1048576,ROW()-1),"")</f>
        <v>6.0509259259287906E-5</v>
      </c>
      <c r="K49" s="2">
        <f>IFERROR(HLOOKUP(lapchart!K49,totallaptimes!$1:$1048576,ROW()-1)-HLOOKUP(lapchart!J49,totallaptimes!$1:$1048576,ROW()-1),"")</f>
        <v>-2.4930555555557898E-4</v>
      </c>
      <c r="L49" s="2">
        <f>IFERROR(HLOOKUP(lapchart!L49,totallaptimes!$1:$1048576,ROW()-1)-HLOOKUP(lapchart!K49,totallaptimes!$1:$1048576,ROW()-1),"")</f>
        <v>1.1449074074072751E-4</v>
      </c>
      <c r="M49" s="2">
        <f>IFERROR(HLOOKUP(lapchart!M49,totallaptimes!$1:$1048576,ROW()-1)-HLOOKUP(lapchart!L49,totallaptimes!$1:$1048576,ROW()-1),"")</f>
        <v>1.8348379629631179E-4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9.5173611111117051E-5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8.2349537037042231E-5</v>
      </c>
      <c r="D50" s="2">
        <f>IFERROR(HLOOKUP(lapchart!D50,totallaptimes!$1:$1048576,ROW()-1)-HLOOKUP(lapchart!C50,totallaptimes!$1:$1048576,ROW()-1),"")</f>
        <v>-1.453356481481427E-4</v>
      </c>
      <c r="E50" s="2">
        <f>IFERROR(HLOOKUP(lapchart!E50,totallaptimes!$1:$1048576,ROW()-1)-HLOOKUP(lapchart!D50,totallaptimes!$1:$1048576,ROW()-1),"")</f>
        <v>4.9155092592591959E-4</v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>
        <f>IFERROR(HLOOKUP(lapchart!H50,totallaptimes!$1:$1048576,ROW()-1)-HLOOKUP(lapchart!G50,totallaptimes!$1:$1048576,ROW()-1),"")</f>
        <v>5.1424768518516795E-4</v>
      </c>
      <c r="I50" s="2">
        <f>IFERROR(HLOOKUP(lapchart!I50,totallaptimes!$1:$1048576,ROW()-1)-HLOOKUP(lapchart!H50,totallaptimes!$1:$1048576,ROW()-1),"")</f>
        <v>5.0046296296304971E-5</v>
      </c>
      <c r="J50" s="2">
        <f>IFERROR(HLOOKUP(lapchart!J50,totallaptimes!$1:$1048576,ROW()-1)-HLOOKUP(lapchart!I50,totallaptimes!$1:$1048576,ROW()-1),"")</f>
        <v>4.5173611111143375E-5</v>
      </c>
      <c r="K50" s="2">
        <f>IFERROR(HLOOKUP(lapchart!K50,totallaptimes!$1:$1048576,ROW()-1)-HLOOKUP(lapchart!J50,totallaptimes!$1:$1048576,ROW()-1),"")</f>
        <v>-2.6706018518521391E-4</v>
      </c>
      <c r="L50" s="2">
        <f>IFERROR(HLOOKUP(lapchart!L50,totallaptimes!$1:$1048576,ROW()-1)-HLOOKUP(lapchart!K50,totallaptimes!$1:$1048576,ROW()-1),"")</f>
        <v>3.1487268518518713E-4</v>
      </c>
      <c r="M50" s="2">
        <f>IFERROR(HLOOKUP(lapchart!M50,totallaptimes!$1:$1048576,ROW()-1)-HLOOKUP(lapchart!L50,totallaptimes!$1:$1048576,ROW()-1),"")</f>
        <v>-1.8836805555556835E-4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-9.6701388888897899E-5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9.0833333333338595E-5</v>
      </c>
      <c r="D51" s="2">
        <f>IFERROR(HLOOKUP(lapchart!D51,totallaptimes!$1:$1048576,ROW()-1)-HLOOKUP(lapchart!C51,totallaptimes!$1:$1048576,ROW()-1),"")</f>
        <v>-1.461458333333332E-4</v>
      </c>
      <c r="E51" s="2">
        <f>IFERROR(HLOOKUP(lapchart!E51,totallaptimes!$1:$1048576,ROW()-1)-HLOOKUP(lapchart!D51,totallaptimes!$1:$1048576,ROW()-1),"")</f>
        <v>5.0281249999999805E-4</v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>
        <f>IFERROR(HLOOKUP(lapchart!H51,totallaptimes!$1:$1048576,ROW()-1)-HLOOKUP(lapchart!G51,totallaptimes!$1:$1048576,ROW()-1),"")</f>
        <v>5.3811342592590544E-4</v>
      </c>
      <c r="I51" s="2">
        <f>IFERROR(HLOOKUP(lapchart!I51,totallaptimes!$1:$1048576,ROW()-1)-HLOOKUP(lapchart!H51,totallaptimes!$1:$1048576,ROW()-1),"")</f>
        <v>4.7743055555563019E-5</v>
      </c>
      <c r="J51" s="2">
        <f>IFERROR(HLOOKUP(lapchart!J51,totallaptimes!$1:$1048576,ROW()-1)-HLOOKUP(lapchart!I51,totallaptimes!$1:$1048576,ROW()-1),"")</f>
        <v>6.3020833333364557E-5</v>
      </c>
      <c r="K51" s="2">
        <f>IFERROR(HLOOKUP(lapchart!K51,totallaptimes!$1:$1048576,ROW()-1)-HLOOKUP(lapchart!J51,totallaptimes!$1:$1048576,ROW()-1),"")</f>
        <v>-3.0151620370372917E-4</v>
      </c>
      <c r="L51" s="2">
        <f>IFERROR(HLOOKUP(lapchart!L51,totallaptimes!$1:$1048576,ROW()-1)-HLOOKUP(lapchart!K51,totallaptimes!$1:$1048576,ROW()-1),"")</f>
        <v>3.3787037037037032E-4</v>
      </c>
      <c r="M51" s="2">
        <f>IFERROR(HLOOKUP(lapchart!M51,totallaptimes!$1:$1048576,ROW()-1)-HLOOKUP(lapchart!L51,totallaptimes!$1:$1048576,ROW()-1),"")</f>
        <v>-1.9697916666668036E-4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-1.1024305555556307E-4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9.9444444444443669E-5</v>
      </c>
      <c r="D52" s="2">
        <f>IFERROR(HLOOKUP(lapchart!D52,totallaptimes!$1:$1048576,ROW()-1)-HLOOKUP(lapchart!C52,totallaptimes!$1:$1048576,ROW()-1),"")</f>
        <v>-1.457291666666638E-4</v>
      </c>
      <c r="E52" s="2">
        <f>IFERROR(HLOOKUP(lapchart!E52,totallaptimes!$1:$1048576,ROW()-1)-HLOOKUP(lapchart!D52,totallaptimes!$1:$1048576,ROW()-1),"")</f>
        <v>5.1685185185185167E-4</v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>
        <f>IFERROR(HLOOKUP(lapchart!H52,totallaptimes!$1:$1048576,ROW()-1)-HLOOKUP(lapchart!G52,totallaptimes!$1:$1048576,ROW()-1),"")</f>
        <v>5.6083333333330904E-4</v>
      </c>
      <c r="I52" s="2">
        <f>IFERROR(HLOOKUP(lapchart!I52,totallaptimes!$1:$1048576,ROW()-1)-HLOOKUP(lapchart!H52,totallaptimes!$1:$1048576,ROW()-1),"")</f>
        <v>4.616898148149251E-5</v>
      </c>
      <c r="J52" s="2">
        <f>IFERROR(HLOOKUP(lapchart!J52,totallaptimes!$1:$1048576,ROW()-1)-HLOOKUP(lapchart!I52,totallaptimes!$1:$1048576,ROW()-1),"")</f>
        <v>6.8182870370400717E-5</v>
      </c>
      <c r="K52" s="2">
        <f>IFERROR(HLOOKUP(lapchart!K52,totallaptimes!$1:$1048576,ROW()-1)-HLOOKUP(lapchart!J52,totallaptimes!$1:$1048576,ROW()-1),"")</f>
        <v>-3.2773148148150522E-4</v>
      </c>
      <c r="L52" s="2">
        <f>IFERROR(HLOOKUP(lapchart!L52,totallaptimes!$1:$1048576,ROW()-1)-HLOOKUP(lapchart!K52,totallaptimes!$1:$1048576,ROW()-1),"")</f>
        <v>3.6349537037036472E-4</v>
      </c>
      <c r="M52" s="2">
        <f>IFERROR(HLOOKUP(lapchart!M52,totallaptimes!$1:$1048576,ROW()-1)-HLOOKUP(lapchart!L52,totallaptimes!$1:$1048576,ROW()-1),"")</f>
        <v>-2.0333333333334702E-4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-1.1511574074074549E-4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1.0530092592592188E-4</v>
      </c>
      <c r="D53" s="2">
        <f>IFERROR(HLOOKUP(lapchart!D53,totallaptimes!$1:$1048576,ROW()-1)-HLOOKUP(lapchart!C53,totallaptimes!$1:$1048576,ROW()-1),"")</f>
        <v>-1.6362268518518852E-4</v>
      </c>
      <c r="E53" s="2">
        <f>IFERROR(HLOOKUP(lapchart!E53,totallaptimes!$1:$1048576,ROW()-1)-HLOOKUP(lapchart!D53,totallaptimes!$1:$1048576,ROW()-1),"")</f>
        <v>5.4562500000000791E-4</v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>
        <f>IFERROR(HLOOKUP(lapchart!H53,totallaptimes!$1:$1048576,ROW()-1)-HLOOKUP(lapchart!G53,totallaptimes!$1:$1048576,ROW()-1),"")</f>
        <v>5.8085648148145652E-4</v>
      </c>
      <c r="I53" s="2">
        <f>IFERROR(HLOOKUP(lapchart!I53,totallaptimes!$1:$1048576,ROW()-1)-HLOOKUP(lapchart!H53,totallaptimes!$1:$1048576,ROW()-1),"")</f>
        <v>4.1689814814824255E-5</v>
      </c>
      <c r="J53" s="2">
        <f>IFERROR(HLOOKUP(lapchart!J53,totallaptimes!$1:$1048576,ROW()-1)-HLOOKUP(lapchart!I53,totallaptimes!$1:$1048576,ROW()-1),"")</f>
        <v>7.2442129629660124E-5</v>
      </c>
      <c r="K53" s="2">
        <f>IFERROR(HLOOKUP(lapchart!K53,totallaptimes!$1:$1048576,ROW()-1)-HLOOKUP(lapchart!J53,totallaptimes!$1:$1048576,ROW()-1),"")</f>
        <v>-3.3267361111113947E-4</v>
      </c>
      <c r="L53" s="2">
        <f>IFERROR(HLOOKUP(lapchart!L53,totallaptimes!$1:$1048576,ROW()-1)-HLOOKUP(lapchart!K53,totallaptimes!$1:$1048576,ROW()-1),"")</f>
        <v>3.6947916666665859E-4</v>
      </c>
      <c r="M53" s="2">
        <f>IFERROR(HLOOKUP(lapchart!M53,totallaptimes!$1:$1048576,ROW()-1)-HLOOKUP(lapchart!L53,totallaptimes!$1:$1048576,ROW()-1),"")</f>
        <v>-2.0899305555556469E-4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-1.1773148148147561E-4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1.1473379629629854E-4</v>
      </c>
      <c r="D54" s="2">
        <f>IFERROR(HLOOKUP(lapchart!D54,totallaptimes!$1:$1048576,ROW()-1)-HLOOKUP(lapchart!C54,totallaptimes!$1:$1048576,ROW()-1),"")</f>
        <v>-1.7112268518519602E-4</v>
      </c>
      <c r="E54" s="2">
        <f>IFERROR(HLOOKUP(lapchart!E54,totallaptimes!$1:$1048576,ROW()-1)-HLOOKUP(lapchart!D54,totallaptimes!$1:$1048576,ROW()-1),"")</f>
        <v>5.6160879629631177E-4</v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>
        <f>IFERROR(HLOOKUP(lapchart!H54,totallaptimes!$1:$1048576,ROW()-1)-HLOOKUP(lapchart!G54,totallaptimes!$1:$1048576,ROW()-1),"")</f>
        <v>6.1408564814813271E-4</v>
      </c>
      <c r="I54" s="2">
        <f>IFERROR(HLOOKUP(lapchart!I54,totallaptimes!$1:$1048576,ROW()-1)-HLOOKUP(lapchart!H54,totallaptimes!$1:$1048576,ROW()-1),"")</f>
        <v>3.2013888888890452E-5</v>
      </c>
      <c r="J54" s="2">
        <f>IFERROR(HLOOKUP(lapchart!J54,totallaptimes!$1:$1048576,ROW()-1)-HLOOKUP(lapchart!I54,totallaptimes!$1:$1048576,ROW()-1),"")</f>
        <v>7.9629629629665577E-5</v>
      </c>
      <c r="K54" s="2">
        <f>IFERROR(HLOOKUP(lapchart!K54,totallaptimes!$1:$1048576,ROW()-1)-HLOOKUP(lapchart!J54,totallaptimes!$1:$1048576,ROW()-1),"")</f>
        <v>-3.4640046296299798E-4</v>
      </c>
      <c r="L54" s="2">
        <f>IFERROR(HLOOKUP(lapchart!L54,totallaptimes!$1:$1048576,ROW()-1)-HLOOKUP(lapchart!K54,totallaptimes!$1:$1048576,ROW()-1),"")</f>
        <v>3.8437499999999236E-4</v>
      </c>
      <c r="M54" s="2">
        <f>IFERROR(HLOOKUP(lapchart!M54,totallaptimes!$1:$1048576,ROW()-1)-HLOOKUP(lapchart!L54,totallaptimes!$1:$1048576,ROW()-1),"")</f>
        <v>-2.1527777777778645E-4</v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>
        <f>IFERROR(HLOOKUP(lapchart!P54,totallaptimes!$1:$1048576,ROW()-1)-HLOOKUP(lapchart!O54,totallaptimes!$1:$1048576,ROW()-1),"")</f>
        <v>-1.2160879629628807E-4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1.2015046296295906E-4</v>
      </c>
      <c r="D55" s="2">
        <f>IFERROR(HLOOKUP(lapchart!D55,totallaptimes!$1:$1048576,ROW()-1)-HLOOKUP(lapchart!C55,totallaptimes!$1:$1048576,ROW()-1),"")</f>
        <v>-1.6446759259260146E-4</v>
      </c>
      <c r="E55" s="2">
        <f>IFERROR(HLOOKUP(lapchart!E55,totallaptimes!$1:$1048576,ROW()-1)-HLOOKUP(lapchart!D55,totallaptimes!$1:$1048576,ROW()-1),"")</f>
        <v>5.6398148148149863E-4</v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>
        <f>IFERROR(HLOOKUP(lapchart!H55,totallaptimes!$1:$1048576,ROW()-1)-HLOOKUP(lapchart!G55,totallaptimes!$1:$1048576,ROW()-1),"")</f>
        <v>6.3228009259258533E-4</v>
      </c>
      <c r="I55" s="2">
        <f>IFERROR(HLOOKUP(lapchart!I55,totallaptimes!$1:$1048576,ROW()-1)-HLOOKUP(lapchart!H55,totallaptimes!$1:$1048576,ROW()-1),"")</f>
        <v>3.0729166666659813E-5</v>
      </c>
      <c r="J55" s="2">
        <f>IFERROR(HLOOKUP(lapchart!J55,totallaptimes!$1:$1048576,ROW()-1)-HLOOKUP(lapchart!I55,totallaptimes!$1:$1048576,ROW()-1),"")</f>
        <v>8.7731481481514995E-5</v>
      </c>
      <c r="K55" s="2">
        <f>IFERROR(HLOOKUP(lapchart!K55,totallaptimes!$1:$1048576,ROW()-1)-HLOOKUP(lapchart!J55,totallaptimes!$1:$1048576,ROW()-1),"")</f>
        <v>-3.6722222222225487E-4</v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22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10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6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11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10</v>
      </c>
      <c r="E5" cm="1">
        <f t="array" aca="1" ref="E5" ca="1">IFERROR(IF(D5=1,"",INDEX(lapchart!$B:$U,B5+1,D5-1)),"")</f>
        <v>31</v>
      </c>
      <c r="F5">
        <f t="shared" ca="1" si="1"/>
        <v>8</v>
      </c>
      <c r="G5">
        <f t="shared" ca="1" si="2"/>
        <v>2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15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12</v>
      </c>
      <c r="E7" cm="1">
        <f t="array" aca="1" ref="E7" ca="1">IFERROR(IF(D7=1,"",INDEX(lapchart!$B:$U,B7+1,D7-1)),"")</f>
        <v>23</v>
      </c>
      <c r="F7">
        <f t="shared" ca="1" si="1"/>
        <v>16</v>
      </c>
      <c r="G7">
        <f t="shared" ca="1" si="2"/>
        <v>3</v>
      </c>
      <c r="H7">
        <f t="shared" ca="1" si="3"/>
        <v>4</v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44</v>
      </c>
      <c r="F8">
        <f t="shared" ca="1" si="1"/>
        <v>5</v>
      </c>
      <c r="G8">
        <f t="shared" ca="1" si="2"/>
        <v>5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7</v>
      </c>
      <c r="E9" cm="1">
        <f t="array" aca="1" ref="E9" ca="1">IFERROR(IF(D9=1,"",INDEX(lapchart!$B:$U,B9+1,D9-1)),"")</f>
        <v>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4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16</v>
      </c>
      <c r="E12" cm="1">
        <f t="array" aca="1" ref="E12" ca="1">IFERROR(IF(D12=1,"",INDEX(lapchart!$B:$U,B12+1,D12-1)),"")</f>
        <v>99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4</v>
      </c>
      <c r="E13" cm="1">
        <f t="array" aca="1" ref="E13" ca="1">IFERROR(IF(D13=1,"",INDEX(lapchart!$B:$U,B13+1,D13-1)),"")</f>
        <v>16</v>
      </c>
      <c r="F13">
        <f t="shared" ca="1" si="1"/>
        <v>7</v>
      </c>
      <c r="G13">
        <f t="shared" ca="1" si="2"/>
        <v>1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16</v>
      </c>
      <c r="F15">
        <f t="shared" ca="1" si="1"/>
        <v>7</v>
      </c>
      <c r="G15">
        <f t="shared" ca="1" si="2"/>
        <v>2</v>
      </c>
      <c r="H15">
        <f t="shared" ca="1" si="3"/>
        <v>4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26</v>
      </c>
      <c r="F16">
        <f t="shared" ca="1" si="1"/>
        <v>3</v>
      </c>
      <c r="G16">
        <f t="shared" ca="1" si="2"/>
        <v>1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132</v>
      </c>
    </row>
    <row r="2" spans="1:2" x14ac:dyDescent="0.25">
      <c r="A2" t="s">
        <v>102</v>
      </c>
      <c r="B2" t="s">
        <v>133</v>
      </c>
    </row>
    <row r="3" spans="1:2" x14ac:dyDescent="0.25">
      <c r="A3" t="s">
        <v>103</v>
      </c>
      <c r="B3" s="4">
        <v>0.56999999999999995</v>
      </c>
    </row>
    <row r="4" spans="1:2" x14ac:dyDescent="0.25">
      <c r="A4" t="s">
        <v>104</v>
      </c>
      <c r="B4" s="4" t="s">
        <v>134</v>
      </c>
    </row>
    <row r="5" spans="1:2" x14ac:dyDescent="0.25">
      <c r="A5" t="s">
        <v>105</v>
      </c>
      <c r="B5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B1" sqref="A1:B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16</v>
      </c>
      <c r="K7" s="1"/>
    </row>
    <row r="8" spans="1:11" x14ac:dyDescent="0.25">
      <c r="A8">
        <v>7</v>
      </c>
      <c r="B8">
        <v>31</v>
      </c>
      <c r="K8" s="1"/>
    </row>
    <row r="9" spans="1:11" x14ac:dyDescent="0.25">
      <c r="A9">
        <v>8</v>
      </c>
      <c r="B9">
        <v>26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99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4</v>
      </c>
      <c r="K16" s="1"/>
    </row>
    <row r="17" spans="1:11" x14ac:dyDescent="0.25">
      <c r="A17">
        <v>16</v>
      </c>
      <c r="B17">
        <v>6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63</v>
      </c>
      <c r="K19" s="1"/>
    </row>
    <row r="20" spans="1:11" x14ac:dyDescent="0.25">
      <c r="A20" t="s">
        <v>109</v>
      </c>
      <c r="B20">
        <v>55</v>
      </c>
      <c r="K20" s="1"/>
    </row>
    <row r="21" spans="1:11" x14ac:dyDescent="0.25">
      <c r="A21" t="s">
        <v>109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156</v>
      </c>
    </row>
    <row r="2" spans="1:15" x14ac:dyDescent="0.25">
      <c r="A2">
        <v>3</v>
      </c>
      <c r="B2" t="s">
        <v>86</v>
      </c>
      <c r="C2">
        <f>MATCH(A2,lapchart!$B$2:$U$2,0)</f>
        <v>5</v>
      </c>
      <c r="D2">
        <f>INDEX(finalstanding!A:A,MATCH(compoundchange!A2,finalstanding!B:B,0))</f>
        <v>5</v>
      </c>
      <c r="E2">
        <v>1</v>
      </c>
      <c r="F2">
        <v>5</v>
      </c>
      <c r="G2">
        <v>3</v>
      </c>
      <c r="H2">
        <v>3</v>
      </c>
      <c r="I2">
        <v>15</v>
      </c>
      <c r="J2">
        <v>38</v>
      </c>
      <c r="K2">
        <v>0</v>
      </c>
      <c r="L2">
        <v>0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6.5884594907407404E-2</v>
      </c>
    </row>
    <row r="3" spans="1:15" x14ac:dyDescent="0.25">
      <c r="A3">
        <v>4</v>
      </c>
      <c r="B3" t="s">
        <v>78</v>
      </c>
      <c r="C3">
        <f>MATCH(A3,lapchart!$B$2:$U$2,0)</f>
        <v>8</v>
      </c>
      <c r="D3">
        <f>INDEX(finalstanding!A:A,MATCH(compoundchange!A3,finalstanding!B:B,0))</f>
        <v>15</v>
      </c>
      <c r="E3">
        <v>2</v>
      </c>
      <c r="F3">
        <v>5</v>
      </c>
      <c r="G3">
        <v>3</v>
      </c>
      <c r="H3">
        <v>4</v>
      </c>
      <c r="I3">
        <v>1</v>
      </c>
      <c r="J3">
        <v>46</v>
      </c>
      <c r="K3">
        <v>5</v>
      </c>
      <c r="L3">
        <v>1</v>
      </c>
      <c r="M3">
        <f t="shared" ref="M3:M21" si="1">IFERROR((D3-C3)*-1,"")</f>
        <v>-7</v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6.6969629629629615E-2</v>
      </c>
    </row>
    <row r="4" spans="1:15" x14ac:dyDescent="0.25">
      <c r="A4">
        <v>5</v>
      </c>
      <c r="B4" t="s">
        <v>77</v>
      </c>
      <c r="C4">
        <f>MATCH(A4,lapchart!$B$2:$U$2,0)</f>
        <v>14</v>
      </c>
      <c r="D4">
        <f>INDEX(finalstanding!A:A,MATCH(compoundchange!A4,finalstanding!B:B,0))</f>
        <v>13</v>
      </c>
      <c r="E4">
        <v>1</v>
      </c>
      <c r="F4">
        <v>4</v>
      </c>
      <c r="G4">
        <v>3</v>
      </c>
      <c r="H4">
        <v>3</v>
      </c>
      <c r="I4">
        <v>30</v>
      </c>
      <c r="J4">
        <v>22</v>
      </c>
      <c r="K4">
        <v>0</v>
      </c>
      <c r="L4">
        <v>0</v>
      </c>
      <c r="M4">
        <f t="shared" si="1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6.6845682870370363E-2</v>
      </c>
    </row>
    <row r="5" spans="1:15" x14ac:dyDescent="0.25">
      <c r="A5">
        <v>6</v>
      </c>
      <c r="B5" t="s">
        <v>130</v>
      </c>
      <c r="C5">
        <f>MATCH(A5,lapchart!$B$2:$U$2,0)</f>
        <v>20</v>
      </c>
      <c r="D5">
        <f>INDEX(finalstanding!A:A,MATCH(compoundchange!A5,finalstanding!B:B,0))</f>
        <v>16</v>
      </c>
      <c r="E5">
        <v>1</v>
      </c>
      <c r="F5">
        <v>4</v>
      </c>
      <c r="G5">
        <v>3</v>
      </c>
      <c r="H5">
        <v>3</v>
      </c>
      <c r="I5">
        <v>17</v>
      </c>
      <c r="J5">
        <v>35</v>
      </c>
      <c r="K5">
        <v>0</v>
      </c>
      <c r="L5">
        <v>0</v>
      </c>
      <c r="M5">
        <f t="shared" si="1"/>
        <v>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6.7290127314814818E-2</v>
      </c>
    </row>
    <row r="6" spans="1:15" x14ac:dyDescent="0.25">
      <c r="A6">
        <v>7</v>
      </c>
      <c r="B6" t="s">
        <v>81</v>
      </c>
      <c r="C6">
        <f>MATCH(A6,lapchart!$B$2:$U$2,0)</f>
        <v>19</v>
      </c>
      <c r="D6">
        <f>INDEX(finalstanding!A:A,MATCH(compoundchange!A6,finalstanding!B:B,0))</f>
        <v>14</v>
      </c>
      <c r="E6">
        <v>1</v>
      </c>
      <c r="F6">
        <v>3</v>
      </c>
      <c r="G6">
        <v>4</v>
      </c>
      <c r="H6">
        <v>4</v>
      </c>
      <c r="I6">
        <v>35</v>
      </c>
      <c r="J6">
        <v>17</v>
      </c>
      <c r="K6">
        <v>0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6.6855775462962966E-2</v>
      </c>
    </row>
    <row r="7" spans="1:15" x14ac:dyDescent="0.25">
      <c r="A7">
        <v>8</v>
      </c>
      <c r="B7" t="s">
        <v>129</v>
      </c>
      <c r="C7">
        <f>MATCH(A7,lapchart!$B$2:$U$2,0)</f>
        <v>16</v>
      </c>
      <c r="D7">
        <f>INDEX(finalstanding!A:A,MATCH(compoundchange!A7,finalstanding!B:B,0))</f>
        <v>17</v>
      </c>
      <c r="E7">
        <v>2</v>
      </c>
      <c r="F7">
        <v>4</v>
      </c>
      <c r="G7">
        <v>3</v>
      </c>
      <c r="H7">
        <v>4</v>
      </c>
      <c r="I7">
        <v>17</v>
      </c>
      <c r="J7">
        <v>25</v>
      </c>
      <c r="K7">
        <v>10</v>
      </c>
      <c r="L7">
        <v>1</v>
      </c>
      <c r="M7">
        <f t="shared" si="1"/>
        <v>-1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6.7302175925925925E-2</v>
      </c>
    </row>
    <row r="8" spans="1:15" x14ac:dyDescent="0.25">
      <c r="A8">
        <v>10</v>
      </c>
      <c r="B8" t="s">
        <v>83</v>
      </c>
      <c r="C8">
        <f>MATCH(A8,lapchart!$B$2:$U$2,0)</f>
        <v>9</v>
      </c>
      <c r="D8">
        <f>INDEX(finalstanding!A:A,MATCH(compoundchange!A8,finalstanding!B:B,0))</f>
        <v>9</v>
      </c>
      <c r="E8">
        <v>2</v>
      </c>
      <c r="F8">
        <v>5</v>
      </c>
      <c r="G8">
        <v>3</v>
      </c>
      <c r="H8">
        <v>4</v>
      </c>
      <c r="I8">
        <v>18</v>
      </c>
      <c r="J8">
        <v>24</v>
      </c>
      <c r="K8">
        <v>11</v>
      </c>
      <c r="L8">
        <v>1</v>
      </c>
      <c r="M8">
        <f t="shared" si="1"/>
        <v>0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6.6320949074074084E-2</v>
      </c>
    </row>
    <row r="9" spans="1:15" x14ac:dyDescent="0.25">
      <c r="A9">
        <v>11</v>
      </c>
      <c r="B9" t="s">
        <v>71</v>
      </c>
      <c r="C9">
        <f>MATCH(A9,lapchart!$B$2:$U$2,0)</f>
        <v>4</v>
      </c>
      <c r="D9">
        <f>INDEX(finalstanding!A:A,MATCH(compoundchange!A9,finalstanding!B:B,0))</f>
        <v>4</v>
      </c>
      <c r="E9">
        <v>1</v>
      </c>
      <c r="F9">
        <v>5</v>
      </c>
      <c r="G9">
        <v>3</v>
      </c>
      <c r="H9">
        <v>3</v>
      </c>
      <c r="I9">
        <v>20</v>
      </c>
      <c r="J9">
        <v>33</v>
      </c>
      <c r="K9">
        <v>0</v>
      </c>
      <c r="L9">
        <v>0</v>
      </c>
      <c r="M9">
        <f t="shared" si="1"/>
        <v>0</v>
      </c>
      <c r="N9">
        <f t="shared" si="0"/>
        <v>12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6.5635671296296286E-2</v>
      </c>
    </row>
    <row r="10" spans="1:15" x14ac:dyDescent="0.25">
      <c r="A10">
        <v>16</v>
      </c>
      <c r="B10" t="s">
        <v>63</v>
      </c>
      <c r="C10">
        <f>MATCH(A10,lapchart!$B$2:$U$2,0)</f>
        <v>10</v>
      </c>
      <c r="D10">
        <f>INDEX(finalstanding!A:A,MATCH(compoundchange!A10,finalstanding!B:B,0))</f>
        <v>6</v>
      </c>
      <c r="E10">
        <v>1</v>
      </c>
      <c r="F10">
        <v>4</v>
      </c>
      <c r="G10">
        <v>3</v>
      </c>
      <c r="H10">
        <v>3</v>
      </c>
      <c r="I10">
        <v>28</v>
      </c>
      <c r="J10">
        <v>25</v>
      </c>
      <c r="K10">
        <v>0</v>
      </c>
      <c r="L10">
        <v>0</v>
      </c>
      <c r="M10">
        <f t="shared" si="1"/>
        <v>4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6.6001736111111112E-2</v>
      </c>
    </row>
    <row r="11" spans="1:15" x14ac:dyDescent="0.25">
      <c r="A11">
        <v>18</v>
      </c>
      <c r="B11" t="s">
        <v>84</v>
      </c>
      <c r="C11">
        <f>MATCH(A11,lapchart!$B$2:$U$2,0)</f>
        <v>12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20</v>
      </c>
      <c r="B12" t="s">
        <v>73</v>
      </c>
      <c r="C12">
        <f>MATCH(A12,lapchart!$B$2:$U$2,0)</f>
        <v>18</v>
      </c>
      <c r="D12">
        <f>INDEX(finalstanding!A:A,MATCH(compoundchange!A12,finalstanding!B:B,0))</f>
        <v>12</v>
      </c>
      <c r="E12">
        <v>1</v>
      </c>
      <c r="F12">
        <v>4</v>
      </c>
      <c r="G12">
        <v>3</v>
      </c>
      <c r="H12">
        <v>3</v>
      </c>
      <c r="I12">
        <v>19</v>
      </c>
      <c r="J12">
        <v>33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6.6833553240740737E-2</v>
      </c>
    </row>
    <row r="13" spans="1:15" x14ac:dyDescent="0.25">
      <c r="A13">
        <v>23</v>
      </c>
      <c r="B13" t="s">
        <v>66</v>
      </c>
      <c r="C13">
        <f>MATCH(A13,lapchart!$B$2:$U$2,0)</f>
        <v>15</v>
      </c>
      <c r="D13">
        <f>INDEX(finalstanding!A:A,MATCH(compoundchange!A13,finalstanding!B:B,0))</f>
        <v>10</v>
      </c>
      <c r="E13">
        <v>2</v>
      </c>
      <c r="F13">
        <v>5</v>
      </c>
      <c r="G13">
        <v>3</v>
      </c>
      <c r="H13">
        <v>4</v>
      </c>
      <c r="I13">
        <v>1</v>
      </c>
      <c r="J13">
        <v>26</v>
      </c>
      <c r="K13">
        <v>26</v>
      </c>
      <c r="L13">
        <v>1</v>
      </c>
      <c r="M13">
        <f t="shared" si="1"/>
        <v>5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6.6414629629629629E-2</v>
      </c>
    </row>
    <row r="14" spans="1:15" x14ac:dyDescent="0.25">
      <c r="A14">
        <v>26</v>
      </c>
      <c r="B14" t="s">
        <v>75</v>
      </c>
      <c r="C14">
        <f>MATCH(A14,lapchart!$B$2:$U$2,0)</f>
        <v>11</v>
      </c>
      <c r="D14">
        <f>INDEX(finalstanding!A:A,MATCH(compoundchange!A14,finalstanding!B:B,0))</f>
        <v>8</v>
      </c>
      <c r="E14">
        <v>1</v>
      </c>
      <c r="F14">
        <v>3</v>
      </c>
      <c r="G14">
        <v>4</v>
      </c>
      <c r="H14">
        <v>4</v>
      </c>
      <c r="I14">
        <v>30</v>
      </c>
      <c r="J14">
        <v>23</v>
      </c>
      <c r="K14">
        <v>0</v>
      </c>
      <c r="L14">
        <v>0</v>
      </c>
      <c r="M14">
        <f t="shared" si="1"/>
        <v>3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6.6077592592592591E-2</v>
      </c>
    </row>
    <row r="15" spans="1:15" x14ac:dyDescent="0.25">
      <c r="A15">
        <v>31</v>
      </c>
      <c r="B15" t="s">
        <v>128</v>
      </c>
      <c r="C15">
        <f>MATCH(A15,lapchart!$B$2:$U$2,0)</f>
        <v>7</v>
      </c>
      <c r="D15">
        <f>INDEX(finalstanding!A:A,MATCH(compoundchange!A15,finalstanding!B:B,0))</f>
        <v>7</v>
      </c>
      <c r="E15">
        <v>1</v>
      </c>
      <c r="F15">
        <v>5</v>
      </c>
      <c r="G15">
        <v>3</v>
      </c>
      <c r="H15">
        <v>3</v>
      </c>
      <c r="I15">
        <v>18</v>
      </c>
      <c r="J15">
        <v>35</v>
      </c>
      <c r="K15">
        <v>0</v>
      </c>
      <c r="L15">
        <v>0</v>
      </c>
      <c r="M15">
        <f t="shared" si="1"/>
        <v>0</v>
      </c>
      <c r="N15">
        <f t="shared" si="0"/>
        <v>6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6.606909722222222E-2</v>
      </c>
    </row>
    <row r="16" spans="1:15" x14ac:dyDescent="0.25">
      <c r="A16">
        <v>33</v>
      </c>
      <c r="B16" t="s">
        <v>68</v>
      </c>
      <c r="C16">
        <f>MATCH(A16,lapchart!$B$2:$U$2,0)</f>
        <v>2</v>
      </c>
      <c r="D16">
        <f>INDEX(finalstanding!A:A,MATCH(compoundchange!A16,finalstanding!B:B,0))</f>
        <v>2</v>
      </c>
      <c r="E16">
        <v>1</v>
      </c>
      <c r="F16">
        <v>4</v>
      </c>
      <c r="G16">
        <v>3</v>
      </c>
      <c r="H16">
        <v>3</v>
      </c>
      <c r="I16">
        <v>25</v>
      </c>
      <c r="J16">
        <v>28</v>
      </c>
      <c r="K16">
        <v>0</v>
      </c>
      <c r="L16">
        <v>0</v>
      </c>
      <c r="M16">
        <f t="shared" si="1"/>
        <v>0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6.5371446759259266E-2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3</v>
      </c>
      <c r="E17">
        <v>1</v>
      </c>
      <c r="F17">
        <v>5</v>
      </c>
      <c r="G17">
        <v>3</v>
      </c>
      <c r="H17">
        <v>3</v>
      </c>
      <c r="I17">
        <v>16</v>
      </c>
      <c r="J17">
        <v>37</v>
      </c>
      <c r="K17">
        <v>0</v>
      </c>
      <c r="L17">
        <v>0</v>
      </c>
      <c r="M17">
        <f t="shared" si="1"/>
        <v>-2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6.5545057870370363E-2</v>
      </c>
    </row>
    <row r="18" spans="1:15" x14ac:dyDescent="0.25">
      <c r="A18">
        <v>55</v>
      </c>
      <c r="B18" t="s">
        <v>69</v>
      </c>
      <c r="C18">
        <f>MATCH(A18,lapchart!$B$2:$U$2,0)</f>
        <v>6</v>
      </c>
      <c r="D18" t="str">
        <f>INDEX(finalstanding!A:A,MATCH(compoundchange!A18,finalstanding!B:B,0))</f>
        <v>DNF</v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</v>
      </c>
    </row>
    <row r="19" spans="1:15" x14ac:dyDescent="0.25">
      <c r="A19">
        <v>63</v>
      </c>
      <c r="B19" t="s">
        <v>87</v>
      </c>
      <c r="C19">
        <f>MATCH(A19,lapchart!$B$2:$U$2,0)</f>
        <v>13</v>
      </c>
      <c r="D19">
        <f>INDEX(finalstanding!A:A,MATCH(compoundchange!A19,finalstanding!B:B,0))</f>
        <v>18</v>
      </c>
      <c r="E19">
        <v>3</v>
      </c>
      <c r="L19">
        <v>1</v>
      </c>
      <c r="M19">
        <f t="shared" si="1"/>
        <v>-5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6.7617997685185185E-2</v>
      </c>
    </row>
    <row r="20" spans="1:15" x14ac:dyDescent="0.25">
      <c r="A20">
        <v>77</v>
      </c>
      <c r="B20" t="s">
        <v>65</v>
      </c>
      <c r="C20">
        <f>MATCH(A20,lapchart!$B$2:$U$2,0)</f>
        <v>3</v>
      </c>
      <c r="D20">
        <f>INDEX(finalstanding!A:A,MATCH(compoundchange!A20,finalstanding!B:B,0))</f>
        <v>1</v>
      </c>
      <c r="E20">
        <v>1</v>
      </c>
      <c r="F20">
        <v>4</v>
      </c>
      <c r="G20">
        <v>3</v>
      </c>
      <c r="H20">
        <v>3</v>
      </c>
      <c r="I20">
        <v>26</v>
      </c>
      <c r="J20">
        <v>27</v>
      </c>
      <c r="K20">
        <v>0</v>
      </c>
      <c r="L20">
        <v>0</v>
      </c>
      <c r="M20">
        <f t="shared" si="1"/>
        <v>2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6.5281990740740745E-2</v>
      </c>
    </row>
    <row r="21" spans="1:15" x14ac:dyDescent="0.25">
      <c r="A21">
        <v>99</v>
      </c>
      <c r="B21" t="s">
        <v>85</v>
      </c>
      <c r="C21">
        <f>MATCH(A21,lapchart!$B$2:$U$2,0)</f>
        <v>17</v>
      </c>
      <c r="D21">
        <f>INDEX(finalstanding!A:A,MATCH(compoundchange!A21,finalstanding!B:B,0))</f>
        <v>11</v>
      </c>
      <c r="E21">
        <v>1</v>
      </c>
      <c r="F21">
        <v>4</v>
      </c>
      <c r="G21">
        <v>3</v>
      </c>
      <c r="H21">
        <v>3</v>
      </c>
      <c r="I21">
        <v>16</v>
      </c>
      <c r="J21">
        <v>36</v>
      </c>
      <c r="K21">
        <v>0</v>
      </c>
      <c r="L21">
        <v>0</v>
      </c>
      <c r="M21">
        <f t="shared" si="1"/>
        <v>6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6.6811446759259249E-2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7692-7D50-4F23-84FF-1ED09087EB32}">
  <dimension ref="A1:U35"/>
  <sheetViews>
    <sheetView tabSelected="1" workbookViewId="0">
      <selection activeCell="Q26" sqref="Q26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156</v>
      </c>
      <c r="P1" s="7" t="s">
        <v>157</v>
      </c>
      <c r="Q1" s="7" t="s">
        <v>158</v>
      </c>
      <c r="R1" s="7" t="s">
        <v>159</v>
      </c>
      <c r="S1" s="7" t="s">
        <v>160</v>
      </c>
      <c r="T1" s="7" t="s">
        <v>161</v>
      </c>
      <c r="U1" s="10" t="s">
        <v>162</v>
      </c>
    </row>
    <row r="2" spans="1:21" x14ac:dyDescent="0.25">
      <c r="A2">
        <v>3</v>
      </c>
      <c r="B2" t="s">
        <v>86</v>
      </c>
      <c r="C2">
        <f>MATCH(A2,lapchart!$B$2:$U$2,0)</f>
        <v>5</v>
      </c>
      <c r="D2">
        <f>INDEX(finalstanding!A:A,MATCH(sc!A2,finalstanding!B:B,0))</f>
        <v>5</v>
      </c>
      <c r="E2">
        <v>1</v>
      </c>
      <c r="F2">
        <v>5</v>
      </c>
      <c r="G2">
        <v>3</v>
      </c>
      <c r="H2">
        <v>3</v>
      </c>
      <c r="I2">
        <v>15</v>
      </c>
      <c r="J2">
        <v>38</v>
      </c>
      <c r="K2">
        <v>0</v>
      </c>
      <c r="L2">
        <v>0</v>
      </c>
      <c r="M2">
        <f>IFERROR((D2-C2)*-1,"")</f>
        <v>0</v>
      </c>
      <c r="N2">
        <f t="shared" ref="N2:N18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6.5884594907407404E-2</v>
      </c>
      <c r="P2">
        <v>1</v>
      </c>
      <c r="Q2">
        <v>0</v>
      </c>
      <c r="R2">
        <f t="shared" ref="R2:R16" si="1">IF(I2=P2,P2,IF(I2+J2=P2,J2,IF(I2&gt;P2,I2-P2,IF(I2+J2&gt;P2,P2-I2,IF(I2+J2+K2&gt;P2,P2-I2-J2,"")))))</f>
        <v>14</v>
      </c>
      <c r="S2">
        <f>COUNTA(lapchart!B:B)-2-P2</f>
        <v>53</v>
      </c>
      <c r="T2">
        <f t="shared" ref="T2:T16" si="2">IF(I2&gt;=P2,F2,IF(I2+J2&gt;=P2,G2,IF(I2+J2+K2&gt;=P2,H2)))</f>
        <v>5</v>
      </c>
      <c r="U2">
        <f ca="1">IFERROR(INDEX(lapchart!$B$1:$U$1, MATCH(A2,INDIRECT("lapchart!B"&amp;P2+2&amp;":U" &amp; P2+2),0)),"")</f>
        <v>5</v>
      </c>
    </row>
    <row r="3" spans="1:21" x14ac:dyDescent="0.25">
      <c r="A3">
        <v>4</v>
      </c>
      <c r="B3" t="s">
        <v>78</v>
      </c>
      <c r="C3">
        <f>MATCH(A3,lapchart!$B$2:$U$2,0)</f>
        <v>8</v>
      </c>
      <c r="D3">
        <f>INDEX(finalstanding!A:A,MATCH(sc!A3,finalstanding!B:B,0))</f>
        <v>15</v>
      </c>
      <c r="E3">
        <v>2</v>
      </c>
      <c r="F3">
        <v>5</v>
      </c>
      <c r="G3">
        <v>3</v>
      </c>
      <c r="H3">
        <v>4</v>
      </c>
      <c r="I3">
        <v>1</v>
      </c>
      <c r="J3">
        <v>46</v>
      </c>
      <c r="K3">
        <v>5</v>
      </c>
      <c r="L3">
        <v>1</v>
      </c>
      <c r="M3">
        <f t="shared" ref="M3:M18" si="3">IFERROR((D3-C3)*-1,"")</f>
        <v>-7</v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6.6969629629629615E-2</v>
      </c>
      <c r="P3">
        <v>1</v>
      </c>
      <c r="Q3">
        <v>1</v>
      </c>
      <c r="R3">
        <f t="shared" si="1"/>
        <v>1</v>
      </c>
      <c r="S3">
        <f>COUNTA(lapchart!B:B)-2-P3</f>
        <v>53</v>
      </c>
      <c r="T3">
        <f t="shared" si="2"/>
        <v>5</v>
      </c>
      <c r="U3">
        <f ca="1">IFERROR(INDEX(lapchart!$B$1:$U$1, MATCH(A3,INDIRECT("lapchart!B"&amp;P3+2&amp;":U" &amp; P3+2),0)),"")</f>
        <v>18</v>
      </c>
    </row>
    <row r="4" spans="1:21" x14ac:dyDescent="0.25">
      <c r="A4">
        <v>5</v>
      </c>
      <c r="B4" t="s">
        <v>77</v>
      </c>
      <c r="C4">
        <f>MATCH(A4,lapchart!$B$2:$U$2,0)</f>
        <v>14</v>
      </c>
      <c r="D4">
        <f>INDEX(finalstanding!A:A,MATCH(sc!A4,finalstanding!B:B,0))</f>
        <v>13</v>
      </c>
      <c r="E4">
        <v>1</v>
      </c>
      <c r="F4">
        <v>4</v>
      </c>
      <c r="G4">
        <v>3</v>
      </c>
      <c r="H4">
        <v>3</v>
      </c>
      <c r="I4">
        <v>30</v>
      </c>
      <c r="J4">
        <v>22</v>
      </c>
      <c r="K4">
        <v>0</v>
      </c>
      <c r="L4">
        <v>0</v>
      </c>
      <c r="M4">
        <f t="shared" si="3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6.6845682870370363E-2</v>
      </c>
      <c r="P4">
        <v>1</v>
      </c>
      <c r="Q4">
        <v>0</v>
      </c>
      <c r="R4">
        <f t="shared" si="1"/>
        <v>29</v>
      </c>
      <c r="S4">
        <f>COUNTA(lapchart!B:B)-2-P4</f>
        <v>53</v>
      </c>
      <c r="T4">
        <f t="shared" si="2"/>
        <v>4</v>
      </c>
      <c r="U4">
        <f ca="1">IFERROR(INDEX(lapchart!$B$1:$U$1, MATCH(A4,INDIRECT("lapchart!B"&amp;P4+2&amp;":U" &amp; P4+2),0)),"")</f>
        <v>13</v>
      </c>
    </row>
    <row r="5" spans="1:21" x14ac:dyDescent="0.25">
      <c r="A5">
        <v>6</v>
      </c>
      <c r="B5" t="s">
        <v>130</v>
      </c>
      <c r="C5">
        <f>MATCH(A5,lapchart!$B$2:$U$2,0)</f>
        <v>20</v>
      </c>
      <c r="D5">
        <f>INDEX(finalstanding!A:A,MATCH(sc!A5,finalstanding!B:B,0))</f>
        <v>16</v>
      </c>
      <c r="E5">
        <v>1</v>
      </c>
      <c r="F5">
        <v>4</v>
      </c>
      <c r="G5">
        <v>3</v>
      </c>
      <c r="H5">
        <v>3</v>
      </c>
      <c r="I5">
        <v>17</v>
      </c>
      <c r="J5">
        <v>35</v>
      </c>
      <c r="K5">
        <v>0</v>
      </c>
      <c r="L5">
        <v>0</v>
      </c>
      <c r="M5">
        <f t="shared" si="3"/>
        <v>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6.7290127314814818E-2</v>
      </c>
      <c r="P5">
        <v>1</v>
      </c>
      <c r="Q5">
        <v>0</v>
      </c>
      <c r="R5">
        <f t="shared" si="1"/>
        <v>16</v>
      </c>
      <c r="S5">
        <f>COUNTA(lapchart!B:B)-2-P5</f>
        <v>53</v>
      </c>
      <c r="T5">
        <f t="shared" si="2"/>
        <v>4</v>
      </c>
      <c r="U5">
        <f ca="1">IFERROR(INDEX(lapchart!$B$1:$U$1, MATCH(A5,INDIRECT("lapchart!B"&amp;P5+2&amp;":U" &amp; P5+2),0)),"")</f>
        <v>14</v>
      </c>
    </row>
    <row r="6" spans="1:21" x14ac:dyDescent="0.25">
      <c r="A6">
        <v>7</v>
      </c>
      <c r="B6" t="s">
        <v>81</v>
      </c>
      <c r="C6">
        <f>MATCH(A6,lapchart!$B$2:$U$2,0)</f>
        <v>19</v>
      </c>
      <c r="D6">
        <f>INDEX(finalstanding!A:A,MATCH(sc!A6,finalstanding!B:B,0))</f>
        <v>14</v>
      </c>
      <c r="E6">
        <v>1</v>
      </c>
      <c r="F6">
        <v>3</v>
      </c>
      <c r="G6">
        <v>4</v>
      </c>
      <c r="H6">
        <v>4</v>
      </c>
      <c r="I6">
        <v>35</v>
      </c>
      <c r="J6">
        <v>17</v>
      </c>
      <c r="K6">
        <v>0</v>
      </c>
      <c r="L6">
        <v>0</v>
      </c>
      <c r="M6">
        <f t="shared" si="3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6.6855775462962966E-2</v>
      </c>
      <c r="P6">
        <v>1</v>
      </c>
      <c r="Q6">
        <v>0</v>
      </c>
      <c r="R6">
        <f t="shared" si="1"/>
        <v>34</v>
      </c>
      <c r="S6">
        <f>COUNTA(lapchart!B:B)-2-P6</f>
        <v>53</v>
      </c>
      <c r="T6">
        <f t="shared" si="2"/>
        <v>3</v>
      </c>
      <c r="U6">
        <f ca="1">IFERROR(INDEX(lapchart!$B$1:$U$1, MATCH(A6,INDIRECT("lapchart!B"&amp;P6+2&amp;":U" &amp; P6+2),0)),"")</f>
        <v>15</v>
      </c>
    </row>
    <row r="7" spans="1:21" x14ac:dyDescent="0.25">
      <c r="A7">
        <v>8</v>
      </c>
      <c r="B7" t="s">
        <v>129</v>
      </c>
      <c r="C7">
        <f>MATCH(A7,lapchart!$B$2:$U$2,0)</f>
        <v>16</v>
      </c>
      <c r="D7">
        <f>INDEX(finalstanding!A:A,MATCH(sc!A7,finalstanding!B:B,0))</f>
        <v>17</v>
      </c>
      <c r="E7">
        <v>2</v>
      </c>
      <c r="F7">
        <v>4</v>
      </c>
      <c r="G7">
        <v>3</v>
      </c>
      <c r="H7">
        <v>4</v>
      </c>
      <c r="I7">
        <v>17</v>
      </c>
      <c r="J7">
        <v>25</v>
      </c>
      <c r="K7">
        <v>10</v>
      </c>
      <c r="L7">
        <v>1</v>
      </c>
      <c r="M7">
        <f t="shared" si="3"/>
        <v>-1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6.7302175925925925E-2</v>
      </c>
      <c r="P7">
        <v>1</v>
      </c>
      <c r="Q7">
        <v>0</v>
      </c>
      <c r="R7">
        <f t="shared" si="1"/>
        <v>16</v>
      </c>
      <c r="S7">
        <f>COUNTA(lapchart!B:B)-2-P7</f>
        <v>53</v>
      </c>
      <c r="T7">
        <f t="shared" si="2"/>
        <v>4</v>
      </c>
      <c r="U7">
        <f ca="1">IFERROR(INDEX(lapchart!$B$1:$U$1, MATCH(A7,INDIRECT("lapchart!B"&amp;P7+2&amp;":U" &amp; P7+2),0)),"")</f>
        <v>10</v>
      </c>
    </row>
    <row r="8" spans="1:21" x14ac:dyDescent="0.25">
      <c r="A8">
        <v>10</v>
      </c>
      <c r="B8" t="s">
        <v>83</v>
      </c>
      <c r="C8">
        <f>MATCH(A8,lapchart!$B$2:$U$2,0)</f>
        <v>9</v>
      </c>
      <c r="D8">
        <f>INDEX(finalstanding!A:A,MATCH(sc!A8,finalstanding!B:B,0))</f>
        <v>9</v>
      </c>
      <c r="E8">
        <v>2</v>
      </c>
      <c r="F8">
        <v>5</v>
      </c>
      <c r="G8">
        <v>3</v>
      </c>
      <c r="H8">
        <v>4</v>
      </c>
      <c r="I8">
        <v>18</v>
      </c>
      <c r="J8">
        <v>24</v>
      </c>
      <c r="K8">
        <v>11</v>
      </c>
      <c r="L8">
        <v>1</v>
      </c>
      <c r="M8">
        <f t="shared" si="3"/>
        <v>0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6.6320949074074084E-2</v>
      </c>
      <c r="P8">
        <v>1</v>
      </c>
      <c r="Q8">
        <v>0</v>
      </c>
      <c r="R8">
        <f t="shared" si="1"/>
        <v>17</v>
      </c>
      <c r="S8">
        <f>COUNTA(lapchart!B:B)-2-P8</f>
        <v>53</v>
      </c>
      <c r="T8">
        <f t="shared" si="2"/>
        <v>5</v>
      </c>
      <c r="U8">
        <f ca="1">IFERROR(INDEX(lapchart!$B$1:$U$1, MATCH(A8,INDIRECT("lapchart!B"&amp;P8+2&amp;":U" &amp; P8+2),0)),"")</f>
        <v>7</v>
      </c>
    </row>
    <row r="9" spans="1:21" x14ac:dyDescent="0.25">
      <c r="A9">
        <v>11</v>
      </c>
      <c r="B9" t="s">
        <v>71</v>
      </c>
      <c r="C9">
        <f>MATCH(A9,lapchart!$B$2:$U$2,0)</f>
        <v>4</v>
      </c>
      <c r="D9">
        <f>INDEX(finalstanding!A:A,MATCH(sc!A9,finalstanding!B:B,0))</f>
        <v>4</v>
      </c>
      <c r="E9">
        <v>1</v>
      </c>
      <c r="F9">
        <v>5</v>
      </c>
      <c r="G9">
        <v>3</v>
      </c>
      <c r="H9">
        <v>3</v>
      </c>
      <c r="I9">
        <v>20</v>
      </c>
      <c r="J9">
        <v>33</v>
      </c>
      <c r="K9">
        <v>0</v>
      </c>
      <c r="L9">
        <v>0</v>
      </c>
      <c r="M9">
        <f t="shared" si="3"/>
        <v>0</v>
      </c>
      <c r="N9">
        <f t="shared" si="0"/>
        <v>12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6.5635671296296286E-2</v>
      </c>
      <c r="P9">
        <v>1</v>
      </c>
      <c r="Q9">
        <v>0</v>
      </c>
      <c r="R9">
        <f t="shared" si="1"/>
        <v>19</v>
      </c>
      <c r="S9">
        <f>COUNTA(lapchart!B:B)-2-P9</f>
        <v>53</v>
      </c>
      <c r="T9">
        <f t="shared" si="2"/>
        <v>5</v>
      </c>
      <c r="U9">
        <f ca="1">IFERROR(INDEX(lapchart!$B$1:$U$1, MATCH(A9,INDIRECT("lapchart!B"&amp;P9+2&amp;":U" &amp; P9+2),0)),"")</f>
        <v>6</v>
      </c>
    </row>
    <row r="10" spans="1:21" x14ac:dyDescent="0.25">
      <c r="A10">
        <v>16</v>
      </c>
      <c r="B10" t="s">
        <v>63</v>
      </c>
      <c r="C10">
        <f>MATCH(A10,lapchart!$B$2:$U$2,0)</f>
        <v>10</v>
      </c>
      <c r="D10">
        <f>INDEX(finalstanding!A:A,MATCH(sc!A10,finalstanding!B:B,0))</f>
        <v>6</v>
      </c>
      <c r="E10">
        <v>1</v>
      </c>
      <c r="F10">
        <v>4</v>
      </c>
      <c r="G10">
        <v>3</v>
      </c>
      <c r="H10">
        <v>3</v>
      </c>
      <c r="I10">
        <v>28</v>
      </c>
      <c r="J10">
        <v>25</v>
      </c>
      <c r="K10">
        <v>0</v>
      </c>
      <c r="L10">
        <v>0</v>
      </c>
      <c r="M10">
        <f t="shared" si="3"/>
        <v>4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6.6001736111111112E-2</v>
      </c>
      <c r="P10">
        <v>1</v>
      </c>
      <c r="Q10">
        <v>0</v>
      </c>
      <c r="R10">
        <f t="shared" si="1"/>
        <v>27</v>
      </c>
      <c r="S10">
        <f>COUNTA(lapchart!B:B)-2-P10</f>
        <v>53</v>
      </c>
      <c r="T10">
        <f t="shared" si="2"/>
        <v>4</v>
      </c>
      <c r="U10">
        <f ca="1">IFERROR(INDEX(lapchart!$B$1:$U$1, MATCH(A10,INDIRECT("lapchart!B"&amp;P10+2&amp;":U" &amp; P10+2),0)),"")</f>
        <v>8</v>
      </c>
    </row>
    <row r="11" spans="1:21" x14ac:dyDescent="0.25">
      <c r="A11">
        <v>20</v>
      </c>
      <c r="B11" t="s">
        <v>73</v>
      </c>
      <c r="C11">
        <f>MATCH(A11,lapchart!$B$2:$U$2,0)</f>
        <v>18</v>
      </c>
      <c r="D11">
        <f>INDEX(finalstanding!A:A,MATCH(sc!A11,finalstanding!B:B,0))</f>
        <v>12</v>
      </c>
      <c r="E11">
        <v>1</v>
      </c>
      <c r="F11">
        <v>4</v>
      </c>
      <c r="G11">
        <v>3</v>
      </c>
      <c r="H11">
        <v>3</v>
      </c>
      <c r="I11">
        <v>19</v>
      </c>
      <c r="J11">
        <v>33</v>
      </c>
      <c r="K11">
        <v>0</v>
      </c>
      <c r="L11">
        <v>0</v>
      </c>
      <c r="M11">
        <f t="shared" si="3"/>
        <v>6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6.6833553240740737E-2</v>
      </c>
      <c r="P11">
        <v>1</v>
      </c>
      <c r="Q11">
        <v>0</v>
      </c>
      <c r="R11">
        <f t="shared" si="1"/>
        <v>18</v>
      </c>
      <c r="S11">
        <f>COUNTA(lapchart!B:B)-2-P11</f>
        <v>53</v>
      </c>
      <c r="T11">
        <f t="shared" si="2"/>
        <v>4</v>
      </c>
      <c r="U11">
        <f ca="1">IFERROR(INDEX(lapchart!$B$1:$U$1, MATCH(A11,INDIRECT("lapchart!B"&amp;P11+2&amp;":U" &amp; P11+2),0)),"")</f>
        <v>9</v>
      </c>
    </row>
    <row r="12" spans="1:21" x14ac:dyDescent="0.25">
      <c r="A12">
        <v>23</v>
      </c>
      <c r="B12" t="s">
        <v>66</v>
      </c>
      <c r="C12">
        <f>MATCH(A12,lapchart!$B$2:$U$2,0)</f>
        <v>15</v>
      </c>
      <c r="D12">
        <f>INDEX(finalstanding!A:A,MATCH(sc!A12,finalstanding!B:B,0))</f>
        <v>10</v>
      </c>
      <c r="E12">
        <v>2</v>
      </c>
      <c r="F12">
        <v>5</v>
      </c>
      <c r="G12">
        <v>3</v>
      </c>
      <c r="H12">
        <v>4</v>
      </c>
      <c r="I12">
        <v>1</v>
      </c>
      <c r="J12">
        <v>26</v>
      </c>
      <c r="K12">
        <v>26</v>
      </c>
      <c r="L12">
        <v>1</v>
      </c>
      <c r="M12">
        <f t="shared" si="3"/>
        <v>5</v>
      </c>
      <c r="N12">
        <f t="shared" si="0"/>
        <v>1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6.6414629629629629E-2</v>
      </c>
      <c r="P12">
        <v>1</v>
      </c>
      <c r="Q12">
        <v>1</v>
      </c>
      <c r="R12">
        <f t="shared" si="1"/>
        <v>1</v>
      </c>
      <c r="S12">
        <f>COUNTA(lapchart!B:B)-2-P12</f>
        <v>53</v>
      </c>
      <c r="T12">
        <f t="shared" si="2"/>
        <v>5</v>
      </c>
      <c r="U12">
        <f ca="1">IFERROR(INDEX(lapchart!$B$1:$U$1, MATCH(A12,INDIRECT("lapchart!B"&amp;P12+2&amp;":U" &amp; P12+2),0)),"")</f>
        <v>17</v>
      </c>
    </row>
    <row r="13" spans="1:21" x14ac:dyDescent="0.25">
      <c r="A13">
        <v>26</v>
      </c>
      <c r="B13" t="s">
        <v>75</v>
      </c>
      <c r="C13">
        <f>MATCH(A13,lapchart!$B$2:$U$2,0)</f>
        <v>11</v>
      </c>
      <c r="D13">
        <f>INDEX(finalstanding!A:A,MATCH(sc!A13,finalstanding!B:B,0))</f>
        <v>8</v>
      </c>
      <c r="E13">
        <v>1</v>
      </c>
      <c r="F13">
        <v>3</v>
      </c>
      <c r="G13">
        <v>4</v>
      </c>
      <c r="H13">
        <v>4</v>
      </c>
      <c r="I13">
        <v>30</v>
      </c>
      <c r="J13">
        <v>23</v>
      </c>
      <c r="K13">
        <v>0</v>
      </c>
      <c r="L13">
        <v>0</v>
      </c>
      <c r="M13">
        <f t="shared" si="3"/>
        <v>3</v>
      </c>
      <c r="N13">
        <f t="shared" si="0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6.6077592592592591E-2</v>
      </c>
      <c r="P13">
        <v>1</v>
      </c>
      <c r="Q13">
        <v>0</v>
      </c>
      <c r="R13">
        <f t="shared" si="1"/>
        <v>29</v>
      </c>
      <c r="S13">
        <f>COUNTA(lapchart!B:B)-2-P13</f>
        <v>53</v>
      </c>
      <c r="T13">
        <f t="shared" si="2"/>
        <v>3</v>
      </c>
      <c r="U13">
        <f ca="1">IFERROR(INDEX(lapchart!$B$1:$U$1, MATCH(A13,INDIRECT("lapchart!B"&amp;P13+2&amp;":U" &amp; P13+2),0)),"")</f>
        <v>11</v>
      </c>
    </row>
    <row r="14" spans="1:21" x14ac:dyDescent="0.25">
      <c r="A14">
        <v>31</v>
      </c>
      <c r="B14" t="s">
        <v>128</v>
      </c>
      <c r="C14">
        <f>MATCH(A14,lapchart!$B$2:$U$2,0)</f>
        <v>7</v>
      </c>
      <c r="D14">
        <f>INDEX(finalstanding!A:A,MATCH(sc!A14,finalstanding!B:B,0))</f>
        <v>7</v>
      </c>
      <c r="E14">
        <v>1</v>
      </c>
      <c r="F14">
        <v>5</v>
      </c>
      <c r="G14">
        <v>3</v>
      </c>
      <c r="H14">
        <v>3</v>
      </c>
      <c r="I14">
        <v>18</v>
      </c>
      <c r="J14">
        <v>35</v>
      </c>
      <c r="K14">
        <v>0</v>
      </c>
      <c r="L14">
        <v>0</v>
      </c>
      <c r="M14">
        <f t="shared" si="3"/>
        <v>0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6.606909722222222E-2</v>
      </c>
      <c r="P14">
        <v>1</v>
      </c>
      <c r="Q14">
        <v>0</v>
      </c>
      <c r="R14">
        <f t="shared" si="1"/>
        <v>17</v>
      </c>
      <c r="S14">
        <f>COUNTA(lapchart!B:B)-2-P14</f>
        <v>53</v>
      </c>
      <c r="T14">
        <f t="shared" si="2"/>
        <v>5</v>
      </c>
      <c r="U14">
        <f ca="1">IFERROR(INDEX(lapchart!$B$1:$U$1, MATCH(A14,INDIRECT("lapchart!B"&amp;P14+2&amp;":U" &amp; P14+2),0)),"")</f>
        <v>4</v>
      </c>
    </row>
    <row r="15" spans="1:21" x14ac:dyDescent="0.25">
      <c r="A15">
        <v>33</v>
      </c>
      <c r="B15" t="s">
        <v>68</v>
      </c>
      <c r="C15">
        <f>MATCH(A15,lapchart!$B$2:$U$2,0)</f>
        <v>2</v>
      </c>
      <c r="D15">
        <f>INDEX(finalstanding!A:A,MATCH(sc!A15,finalstanding!B:B,0))</f>
        <v>2</v>
      </c>
      <c r="E15">
        <v>1</v>
      </c>
      <c r="F15">
        <v>4</v>
      </c>
      <c r="G15">
        <v>3</v>
      </c>
      <c r="H15">
        <v>3</v>
      </c>
      <c r="I15">
        <v>25</v>
      </c>
      <c r="J15">
        <v>28</v>
      </c>
      <c r="K15">
        <v>0</v>
      </c>
      <c r="L15">
        <v>0</v>
      </c>
      <c r="M15">
        <f t="shared" si="3"/>
        <v>0</v>
      </c>
      <c r="N15">
        <f t="shared" si="0"/>
        <v>18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6.5371446759259266E-2</v>
      </c>
      <c r="P15">
        <v>1</v>
      </c>
      <c r="Q15">
        <v>0</v>
      </c>
      <c r="R15">
        <f t="shared" si="1"/>
        <v>24</v>
      </c>
      <c r="S15">
        <f>COUNTA(lapchart!B:B)-2-P15</f>
        <v>53</v>
      </c>
      <c r="T15">
        <f t="shared" si="2"/>
        <v>4</v>
      </c>
      <c r="U15">
        <f ca="1">IFERROR(INDEX(lapchart!$B$1:$U$1, MATCH(A15,INDIRECT("lapchart!B"&amp;P15+2&amp;":U" &amp; P15+2),0)),"")</f>
        <v>3</v>
      </c>
    </row>
    <row r="16" spans="1:21" x14ac:dyDescent="0.25">
      <c r="A16">
        <v>44</v>
      </c>
      <c r="B16" t="s">
        <v>61</v>
      </c>
      <c r="C16">
        <f>MATCH(A16,lapchart!$B$2:$U$2,0)</f>
        <v>1</v>
      </c>
      <c r="D16">
        <f>INDEX(finalstanding!A:A,MATCH(sc!A16,finalstanding!B:B,0))</f>
        <v>3</v>
      </c>
      <c r="E16">
        <v>1</v>
      </c>
      <c r="F16">
        <v>5</v>
      </c>
      <c r="G16">
        <v>3</v>
      </c>
      <c r="H16">
        <v>3</v>
      </c>
      <c r="I16">
        <v>16</v>
      </c>
      <c r="J16">
        <v>37</v>
      </c>
      <c r="K16">
        <v>0</v>
      </c>
      <c r="L16">
        <v>0</v>
      </c>
      <c r="M16">
        <f t="shared" si="3"/>
        <v>-2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6.5545057870370363E-2</v>
      </c>
      <c r="P16">
        <v>1</v>
      </c>
      <c r="Q16">
        <v>0</v>
      </c>
      <c r="R16">
        <f t="shared" si="1"/>
        <v>15</v>
      </c>
      <c r="S16">
        <f>COUNTA(lapchart!B:B)-2-P16</f>
        <v>53</v>
      </c>
      <c r="T16">
        <f t="shared" si="2"/>
        <v>5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77</v>
      </c>
      <c r="B17" t="s">
        <v>65</v>
      </c>
      <c r="C17">
        <f>MATCH(A17,lapchart!$B$2:$U$2,0)</f>
        <v>3</v>
      </c>
      <c r="D17">
        <f>INDEX(finalstanding!A:A,MATCH(sc!A17,finalstanding!B:B,0))</f>
        <v>1</v>
      </c>
      <c r="E17">
        <v>1</v>
      </c>
      <c r="F17">
        <v>4</v>
      </c>
      <c r="G17">
        <v>3</v>
      </c>
      <c r="H17">
        <v>3</v>
      </c>
      <c r="I17">
        <v>26</v>
      </c>
      <c r="J17">
        <v>27</v>
      </c>
      <c r="K17">
        <v>0</v>
      </c>
      <c r="L17">
        <v>0</v>
      </c>
      <c r="M17">
        <f t="shared" si="3"/>
        <v>2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6.5281990740740745E-2</v>
      </c>
      <c r="P17">
        <v>1</v>
      </c>
      <c r="Q17">
        <v>0</v>
      </c>
      <c r="R17">
        <f t="shared" ref="R17:R33" si="4">IF(I17=P17,P17,IF(I17+J17=P17,J17,IF(I17&gt;P17,I17-P17,IF(I17+J17&gt;P17,P17-I17,IF(I17+J17+K17&gt;P17,P17-I17-J17,"")))))</f>
        <v>25</v>
      </c>
      <c r="S17">
        <f>COUNTA(lapchart!B:B)-2-P17</f>
        <v>53</v>
      </c>
      <c r="T17">
        <f t="shared" ref="T17:T33" si="5">IF(I17&gt;=P17,F17,IF(I17+J17&gt;=P17,G17,IF(I17+J17+K17&gt;=P17,H17)))</f>
        <v>4</v>
      </c>
      <c r="U17">
        <f ca="1">IFERROR(INDEX(lapchart!$B$1:$U$1, MATCH(A17,INDIRECT("lapchart!B"&amp;P17+2&amp;":U" &amp; P17+2),0)),"")</f>
        <v>2</v>
      </c>
    </row>
    <row r="18" spans="1:21" x14ac:dyDescent="0.25">
      <c r="A18">
        <v>99</v>
      </c>
      <c r="B18" t="s">
        <v>85</v>
      </c>
      <c r="C18">
        <f>MATCH(A18,lapchart!$B$2:$U$2,0)</f>
        <v>17</v>
      </c>
      <c r="D18">
        <f>INDEX(finalstanding!A:A,MATCH(sc!A18,finalstanding!B:B,0))</f>
        <v>11</v>
      </c>
      <c r="E18">
        <v>1</v>
      </c>
      <c r="F18">
        <v>4</v>
      </c>
      <c r="G18">
        <v>3</v>
      </c>
      <c r="H18">
        <v>3</v>
      </c>
      <c r="I18">
        <v>16</v>
      </c>
      <c r="J18">
        <v>36</v>
      </c>
      <c r="K18">
        <v>0</v>
      </c>
      <c r="L18">
        <v>0</v>
      </c>
      <c r="M18">
        <f t="shared" si="3"/>
        <v>6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6.6811446759259249E-2</v>
      </c>
      <c r="P18">
        <v>1</v>
      </c>
      <c r="Q18">
        <v>0</v>
      </c>
      <c r="R18">
        <f t="shared" si="4"/>
        <v>15</v>
      </c>
      <c r="S18">
        <f>COUNTA(lapchart!B:B)-2-P18</f>
        <v>53</v>
      </c>
      <c r="T18">
        <f t="shared" si="5"/>
        <v>4</v>
      </c>
      <c r="U18">
        <f ca="1">IFERROR(INDEX(lapchart!$B$1:$U$1, MATCH(A18,INDIRECT("lapchart!B"&amp;P18+2&amp;":U" &amp; P18+2),0)),"")</f>
        <v>12</v>
      </c>
    </row>
    <row r="19" spans="1:21" x14ac:dyDescent="0.25">
      <c r="A19">
        <v>3</v>
      </c>
      <c r="B19" t="s">
        <v>86</v>
      </c>
      <c r="C19">
        <f>MATCH(A19,lapchart!$B$2:$U$2,0)</f>
        <v>5</v>
      </c>
      <c r="D19">
        <f>INDEX(finalstanding!A:A,MATCH(sc!A19,finalstanding!B:B,0))</f>
        <v>5</v>
      </c>
      <c r="E19">
        <v>1</v>
      </c>
      <c r="F19">
        <v>5</v>
      </c>
      <c r="G19">
        <v>3</v>
      </c>
      <c r="H19">
        <v>3</v>
      </c>
      <c r="I19">
        <v>15</v>
      </c>
      <c r="J19">
        <v>38</v>
      </c>
      <c r="K19">
        <v>0</v>
      </c>
      <c r="L19">
        <v>0</v>
      </c>
      <c r="M19">
        <f>IFERROR((D19-C19)*-1,"")</f>
        <v>0</v>
      </c>
      <c r="N19">
        <f t="shared" ref="N19:N35" si="6">IF(D19=1,25,IF(D19=2,18,IF(D19=3,15,IF(D19=4,12,IF(D19=5,10,IF(D19=6,8,IF(D19=7,6,IF(D19=8,4,IF(D19=9,2,IF(D19=10,1,0))))))))))</f>
        <v>10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6.5884594907407404E-2</v>
      </c>
      <c r="P19">
        <v>42</v>
      </c>
      <c r="Q19">
        <v>0</v>
      </c>
      <c r="R19">
        <f t="shared" si="4"/>
        <v>27</v>
      </c>
      <c r="S19">
        <f>COUNTA(lapchart!B:B)-2-P19</f>
        <v>12</v>
      </c>
      <c r="T19">
        <f t="shared" si="5"/>
        <v>3</v>
      </c>
      <c r="U19">
        <f ca="1">IFERROR(INDEX(lapchart!$B$1:$U$1, MATCH(A19,INDIRECT("lapchart!B"&amp;P19+2&amp;":U" &amp; P19+2),0)),"")</f>
        <v>5</v>
      </c>
    </row>
    <row r="20" spans="1:21" x14ac:dyDescent="0.25">
      <c r="A20">
        <v>4</v>
      </c>
      <c r="B20" t="s">
        <v>78</v>
      </c>
      <c r="C20">
        <f>MATCH(A20,lapchart!$B$2:$U$2,0)</f>
        <v>8</v>
      </c>
      <c r="D20">
        <f>INDEX(finalstanding!A:A,MATCH(sc!A20,finalstanding!B:B,0))</f>
        <v>15</v>
      </c>
      <c r="E20">
        <v>2</v>
      </c>
      <c r="F20">
        <v>5</v>
      </c>
      <c r="G20">
        <v>3</v>
      </c>
      <c r="H20">
        <v>4</v>
      </c>
      <c r="I20">
        <v>1</v>
      </c>
      <c r="J20">
        <v>46</v>
      </c>
      <c r="K20">
        <v>5</v>
      </c>
      <c r="L20">
        <v>1</v>
      </c>
      <c r="M20">
        <f t="shared" ref="M20:M35" si="7">IFERROR((D20-C20)*-1,"")</f>
        <v>-7</v>
      </c>
      <c r="N20">
        <f t="shared" si="6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6.6969629629629615E-2</v>
      </c>
      <c r="P20">
        <v>42</v>
      </c>
      <c r="Q20">
        <v>0</v>
      </c>
      <c r="R20">
        <f t="shared" si="4"/>
        <v>41</v>
      </c>
      <c r="S20">
        <f>COUNTA(lapchart!B:B)-2-P20</f>
        <v>12</v>
      </c>
      <c r="T20">
        <f t="shared" si="5"/>
        <v>3</v>
      </c>
      <c r="U20">
        <f ca="1">IFERROR(INDEX(lapchart!$B$1:$U$1, MATCH(A20,INDIRECT("lapchart!B"&amp;P20+2&amp;":U" &amp; P20+2),0)),"")</f>
        <v>10</v>
      </c>
    </row>
    <row r="21" spans="1:21" x14ac:dyDescent="0.25">
      <c r="A21">
        <v>5</v>
      </c>
      <c r="B21" t="s">
        <v>77</v>
      </c>
      <c r="C21">
        <f>MATCH(A21,lapchart!$B$2:$U$2,0)</f>
        <v>14</v>
      </c>
      <c r="D21">
        <f>INDEX(finalstanding!A:A,MATCH(sc!A21,finalstanding!B:B,0))</f>
        <v>13</v>
      </c>
      <c r="E21">
        <v>1</v>
      </c>
      <c r="F21">
        <v>4</v>
      </c>
      <c r="G21">
        <v>3</v>
      </c>
      <c r="H21">
        <v>3</v>
      </c>
      <c r="I21">
        <v>30</v>
      </c>
      <c r="J21">
        <v>22</v>
      </c>
      <c r="K21">
        <v>0</v>
      </c>
      <c r="L21">
        <v>0</v>
      </c>
      <c r="M21">
        <f t="shared" si="7"/>
        <v>1</v>
      </c>
      <c r="N21">
        <f t="shared" si="6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6.6845682870370363E-2</v>
      </c>
      <c r="P21">
        <v>42</v>
      </c>
      <c r="Q21">
        <v>0</v>
      </c>
      <c r="R21">
        <f t="shared" si="4"/>
        <v>12</v>
      </c>
      <c r="S21">
        <f>COUNTA(lapchart!B:B)-2-P21</f>
        <v>12</v>
      </c>
      <c r="T21">
        <f t="shared" si="5"/>
        <v>3</v>
      </c>
      <c r="U21">
        <f ca="1">IFERROR(INDEX(lapchart!$B$1:$U$1, MATCH(A21,INDIRECT("lapchart!B"&amp;P21+2&amp;":U" &amp; P21+2),0)),"")</f>
        <v>14</v>
      </c>
    </row>
    <row r="22" spans="1:21" x14ac:dyDescent="0.25">
      <c r="A22">
        <v>6</v>
      </c>
      <c r="B22" t="s">
        <v>130</v>
      </c>
      <c r="C22">
        <f>MATCH(A22,lapchart!$B$2:$U$2,0)</f>
        <v>20</v>
      </c>
      <c r="D22">
        <f>INDEX(finalstanding!A:A,MATCH(sc!A22,finalstanding!B:B,0))</f>
        <v>16</v>
      </c>
      <c r="E22">
        <v>1</v>
      </c>
      <c r="F22">
        <v>4</v>
      </c>
      <c r="G22">
        <v>3</v>
      </c>
      <c r="H22">
        <v>3</v>
      </c>
      <c r="I22">
        <v>17</v>
      </c>
      <c r="J22">
        <v>35</v>
      </c>
      <c r="K22">
        <v>0</v>
      </c>
      <c r="L22">
        <v>0</v>
      </c>
      <c r="M22">
        <f t="shared" si="7"/>
        <v>4</v>
      </c>
      <c r="N22">
        <f t="shared" si="6"/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6.7290127314814818E-2</v>
      </c>
      <c r="P22">
        <v>42</v>
      </c>
      <c r="Q22">
        <v>0</v>
      </c>
      <c r="R22">
        <f t="shared" si="4"/>
        <v>25</v>
      </c>
      <c r="S22">
        <f>COUNTA(lapchart!B:B)-2-P22</f>
        <v>12</v>
      </c>
      <c r="T22">
        <f t="shared" si="5"/>
        <v>3</v>
      </c>
      <c r="U22">
        <f ca="1">IFERROR(INDEX(lapchart!$B$1:$U$1, MATCH(A22,INDIRECT("lapchart!B"&amp;P22+2&amp;":U" &amp; P22+2),0)),"")</f>
        <v>17</v>
      </c>
    </row>
    <row r="23" spans="1:21" x14ac:dyDescent="0.25">
      <c r="A23">
        <v>7</v>
      </c>
      <c r="B23" t="s">
        <v>81</v>
      </c>
      <c r="C23">
        <f>MATCH(A23,lapchart!$B$2:$U$2,0)</f>
        <v>19</v>
      </c>
      <c r="D23">
        <f>INDEX(finalstanding!A:A,MATCH(sc!A23,finalstanding!B:B,0))</f>
        <v>14</v>
      </c>
      <c r="E23">
        <v>1</v>
      </c>
      <c r="F23">
        <v>3</v>
      </c>
      <c r="G23">
        <v>4</v>
      </c>
      <c r="H23">
        <v>4</v>
      </c>
      <c r="I23">
        <v>35</v>
      </c>
      <c r="J23">
        <v>17</v>
      </c>
      <c r="K23">
        <v>0</v>
      </c>
      <c r="L23">
        <v>0</v>
      </c>
      <c r="M23">
        <f t="shared" si="7"/>
        <v>5</v>
      </c>
      <c r="N23">
        <f t="shared" si="6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6.6855775462962966E-2</v>
      </c>
      <c r="P23">
        <v>42</v>
      </c>
      <c r="Q23">
        <v>0</v>
      </c>
      <c r="R23">
        <f t="shared" si="4"/>
        <v>7</v>
      </c>
      <c r="S23">
        <f>COUNTA(lapchart!B:B)-2-P23</f>
        <v>12</v>
      </c>
      <c r="T23">
        <f t="shared" si="5"/>
        <v>4</v>
      </c>
      <c r="U23">
        <f ca="1">IFERROR(INDEX(lapchart!$B$1:$U$1, MATCH(A23,INDIRECT("lapchart!B"&amp;P23+2&amp;":U" &amp; P23+2),0)),"")</f>
        <v>15</v>
      </c>
    </row>
    <row r="24" spans="1:21" x14ac:dyDescent="0.25">
      <c r="A24">
        <v>8</v>
      </c>
      <c r="B24" t="s">
        <v>129</v>
      </c>
      <c r="C24">
        <f>MATCH(A24,lapchart!$B$2:$U$2,0)</f>
        <v>16</v>
      </c>
      <c r="D24">
        <f>INDEX(finalstanding!A:A,MATCH(sc!A24,finalstanding!B:B,0))</f>
        <v>17</v>
      </c>
      <c r="E24">
        <v>2</v>
      </c>
      <c r="F24">
        <v>4</v>
      </c>
      <c r="G24">
        <v>3</v>
      </c>
      <c r="H24">
        <v>4</v>
      </c>
      <c r="I24">
        <v>17</v>
      </c>
      <c r="J24">
        <v>25</v>
      </c>
      <c r="K24">
        <v>10</v>
      </c>
      <c r="L24">
        <v>1</v>
      </c>
      <c r="M24">
        <f t="shared" si="7"/>
        <v>-1</v>
      </c>
      <c r="N24">
        <f t="shared" si="6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6.7302175925925925E-2</v>
      </c>
      <c r="P24">
        <v>42</v>
      </c>
      <c r="Q24">
        <v>1</v>
      </c>
      <c r="R24">
        <f t="shared" si="4"/>
        <v>25</v>
      </c>
      <c r="S24">
        <f>COUNTA(lapchart!B:B)-2-P24</f>
        <v>12</v>
      </c>
      <c r="T24">
        <f t="shared" si="5"/>
        <v>3</v>
      </c>
      <c r="U24">
        <f ca="1">IFERROR(INDEX(lapchart!$B$1:$U$1, MATCH(A24,INDIRECT("lapchart!B"&amp;P24+2&amp;":U" &amp; P24+2),0)),"")</f>
        <v>16</v>
      </c>
    </row>
    <row r="25" spans="1:21" x14ac:dyDescent="0.25">
      <c r="A25">
        <v>10</v>
      </c>
      <c r="B25" t="s">
        <v>83</v>
      </c>
      <c r="C25">
        <f>MATCH(A25,lapchart!$B$2:$U$2,0)</f>
        <v>9</v>
      </c>
      <c r="D25">
        <f>INDEX(finalstanding!A:A,MATCH(sc!A25,finalstanding!B:B,0))</f>
        <v>9</v>
      </c>
      <c r="E25">
        <v>2</v>
      </c>
      <c r="F25">
        <v>5</v>
      </c>
      <c r="G25">
        <v>3</v>
      </c>
      <c r="H25">
        <v>4</v>
      </c>
      <c r="I25">
        <v>18</v>
      </c>
      <c r="J25">
        <v>24</v>
      </c>
      <c r="K25">
        <v>11</v>
      </c>
      <c r="L25">
        <v>1</v>
      </c>
      <c r="M25">
        <f t="shared" si="7"/>
        <v>0</v>
      </c>
      <c r="N25">
        <f t="shared" si="6"/>
        <v>2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6.6320949074074084E-2</v>
      </c>
      <c r="P25">
        <v>42</v>
      </c>
      <c r="Q25">
        <v>1</v>
      </c>
      <c r="R25">
        <f t="shared" si="4"/>
        <v>24</v>
      </c>
      <c r="S25">
        <f>COUNTA(lapchart!B:B)-2-P25</f>
        <v>12</v>
      </c>
      <c r="T25">
        <f t="shared" si="5"/>
        <v>3</v>
      </c>
      <c r="U25">
        <f ca="1">IFERROR(INDEX(lapchart!$B$1:$U$1, MATCH(A25,INDIRECT("lapchart!B"&amp;P25+2&amp;":U" &amp; P25+2),0)),"")</f>
        <v>9</v>
      </c>
    </row>
    <row r="26" spans="1:21" x14ac:dyDescent="0.25">
      <c r="A26">
        <v>11</v>
      </c>
      <c r="B26" t="s">
        <v>71</v>
      </c>
      <c r="C26">
        <f>MATCH(A26,lapchart!$B$2:$U$2,0)</f>
        <v>4</v>
      </c>
      <c r="D26">
        <f>INDEX(finalstanding!A:A,MATCH(sc!A26,finalstanding!B:B,0))</f>
        <v>4</v>
      </c>
      <c r="E26">
        <v>1</v>
      </c>
      <c r="F26">
        <v>5</v>
      </c>
      <c r="G26">
        <v>3</v>
      </c>
      <c r="H26">
        <v>3</v>
      </c>
      <c r="I26">
        <v>20</v>
      </c>
      <c r="J26">
        <v>33</v>
      </c>
      <c r="K26">
        <v>0</v>
      </c>
      <c r="L26">
        <v>0</v>
      </c>
      <c r="M26">
        <f t="shared" si="7"/>
        <v>0</v>
      </c>
      <c r="N26">
        <f t="shared" si="6"/>
        <v>12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6.5635671296296286E-2</v>
      </c>
      <c r="P26">
        <v>42</v>
      </c>
      <c r="Q26">
        <v>0</v>
      </c>
      <c r="R26">
        <f t="shared" si="4"/>
        <v>22</v>
      </c>
      <c r="S26">
        <f>COUNTA(lapchart!B:B)-2-P26</f>
        <v>12</v>
      </c>
      <c r="T26">
        <f t="shared" si="5"/>
        <v>3</v>
      </c>
      <c r="U26">
        <f ca="1">IFERROR(INDEX(lapchart!$B$1:$U$1, MATCH(A26,INDIRECT("lapchart!B"&amp;P26+2&amp;":U" &amp; P26+2),0)),"")</f>
        <v>4</v>
      </c>
    </row>
    <row r="27" spans="1:21" x14ac:dyDescent="0.25">
      <c r="A27">
        <v>16</v>
      </c>
      <c r="B27" t="s">
        <v>63</v>
      </c>
      <c r="C27">
        <f>MATCH(A27,lapchart!$B$2:$U$2,0)</f>
        <v>10</v>
      </c>
      <c r="D27">
        <f>INDEX(finalstanding!A:A,MATCH(sc!A27,finalstanding!B:B,0))</f>
        <v>6</v>
      </c>
      <c r="E27">
        <v>1</v>
      </c>
      <c r="F27">
        <v>4</v>
      </c>
      <c r="G27">
        <v>3</v>
      </c>
      <c r="H27">
        <v>3</v>
      </c>
      <c r="I27">
        <v>28</v>
      </c>
      <c r="J27">
        <v>25</v>
      </c>
      <c r="K27">
        <v>0</v>
      </c>
      <c r="L27">
        <v>0</v>
      </c>
      <c r="M27">
        <f t="shared" si="7"/>
        <v>4</v>
      </c>
      <c r="N27">
        <f t="shared" si="6"/>
        <v>8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6.6001736111111112E-2</v>
      </c>
      <c r="P27">
        <v>42</v>
      </c>
      <c r="Q27">
        <v>0</v>
      </c>
      <c r="R27">
        <f t="shared" si="4"/>
        <v>14</v>
      </c>
      <c r="S27">
        <f>COUNTA(lapchart!B:B)-2-P27</f>
        <v>12</v>
      </c>
      <c r="T27">
        <f t="shared" si="5"/>
        <v>3</v>
      </c>
      <c r="U27">
        <f ca="1">IFERROR(INDEX(lapchart!$B$1:$U$1, MATCH(A27,INDIRECT("lapchart!B"&amp;P27+2&amp;":U" &amp; P27+2),0)),"")</f>
        <v>6</v>
      </c>
    </row>
    <row r="28" spans="1:21" x14ac:dyDescent="0.25">
      <c r="A28">
        <v>20</v>
      </c>
      <c r="B28" t="s">
        <v>73</v>
      </c>
      <c r="C28">
        <f>MATCH(A28,lapchart!$B$2:$U$2,0)</f>
        <v>18</v>
      </c>
      <c r="D28">
        <f>INDEX(finalstanding!A:A,MATCH(sc!A28,finalstanding!B:B,0))</f>
        <v>12</v>
      </c>
      <c r="E28">
        <v>1</v>
      </c>
      <c r="F28">
        <v>4</v>
      </c>
      <c r="G28">
        <v>3</v>
      </c>
      <c r="H28">
        <v>3</v>
      </c>
      <c r="I28">
        <v>19</v>
      </c>
      <c r="J28">
        <v>33</v>
      </c>
      <c r="K28">
        <v>0</v>
      </c>
      <c r="L28">
        <v>0</v>
      </c>
      <c r="M28">
        <f t="shared" si="7"/>
        <v>6</v>
      </c>
      <c r="N28">
        <f t="shared" si="6"/>
        <v>0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6.6833553240740737E-2</v>
      </c>
      <c r="P28">
        <v>42</v>
      </c>
      <c r="Q28">
        <v>0</v>
      </c>
      <c r="R28">
        <f t="shared" si="4"/>
        <v>23</v>
      </c>
      <c r="S28">
        <f>COUNTA(lapchart!B:B)-2-P28</f>
        <v>12</v>
      </c>
      <c r="T28">
        <f t="shared" si="5"/>
        <v>3</v>
      </c>
      <c r="U28">
        <f ca="1">IFERROR(INDEX(lapchart!$B$1:$U$1, MATCH(A28,INDIRECT("lapchart!B"&amp;P28+2&amp;":U" &amp; P28+2),0)),"")</f>
        <v>12</v>
      </c>
    </row>
    <row r="29" spans="1:21" x14ac:dyDescent="0.25">
      <c r="A29">
        <v>23</v>
      </c>
      <c r="B29" t="s">
        <v>66</v>
      </c>
      <c r="C29">
        <f>MATCH(A29,lapchart!$B$2:$U$2,0)</f>
        <v>15</v>
      </c>
      <c r="D29">
        <f>INDEX(finalstanding!A:A,MATCH(sc!A29,finalstanding!B:B,0))</f>
        <v>10</v>
      </c>
      <c r="E29">
        <v>2</v>
      </c>
      <c r="F29">
        <v>5</v>
      </c>
      <c r="G29">
        <v>3</v>
      </c>
      <c r="H29">
        <v>4</v>
      </c>
      <c r="I29">
        <v>1</v>
      </c>
      <c r="J29">
        <v>26</v>
      </c>
      <c r="K29">
        <v>26</v>
      </c>
      <c r="L29">
        <v>1</v>
      </c>
      <c r="M29">
        <f t="shared" si="7"/>
        <v>5</v>
      </c>
      <c r="N29">
        <f t="shared" si="6"/>
        <v>1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6.6414629629629629E-2</v>
      </c>
      <c r="P29">
        <v>42</v>
      </c>
      <c r="Q29">
        <v>0</v>
      </c>
      <c r="R29">
        <f t="shared" si="4"/>
        <v>15</v>
      </c>
      <c r="S29">
        <f>COUNTA(lapchart!B:B)-2-P29</f>
        <v>12</v>
      </c>
      <c r="T29">
        <f t="shared" si="5"/>
        <v>4</v>
      </c>
      <c r="U29">
        <f ca="1">IFERROR(INDEX(lapchart!$B$1:$U$1, MATCH(A29,INDIRECT("lapchart!B"&amp;P29+2&amp;":U" &amp; P29+2),0)),"")</f>
        <v>11</v>
      </c>
    </row>
    <row r="30" spans="1:21" x14ac:dyDescent="0.25">
      <c r="A30">
        <v>26</v>
      </c>
      <c r="B30" t="s">
        <v>75</v>
      </c>
      <c r="C30">
        <f>MATCH(A30,lapchart!$B$2:$U$2,0)</f>
        <v>11</v>
      </c>
      <c r="D30">
        <f>INDEX(finalstanding!A:A,MATCH(sc!A30,finalstanding!B:B,0))</f>
        <v>8</v>
      </c>
      <c r="E30">
        <v>1</v>
      </c>
      <c r="F30">
        <v>3</v>
      </c>
      <c r="G30">
        <v>4</v>
      </c>
      <c r="H30">
        <v>4</v>
      </c>
      <c r="I30">
        <v>30</v>
      </c>
      <c r="J30">
        <v>23</v>
      </c>
      <c r="K30">
        <v>0</v>
      </c>
      <c r="L30">
        <v>0</v>
      </c>
      <c r="M30">
        <f t="shared" si="7"/>
        <v>3</v>
      </c>
      <c r="N30">
        <f t="shared" si="6"/>
        <v>4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6.6077592592592591E-2</v>
      </c>
      <c r="P30">
        <v>42</v>
      </c>
      <c r="Q30">
        <v>0</v>
      </c>
      <c r="R30">
        <f t="shared" si="4"/>
        <v>12</v>
      </c>
      <c r="S30">
        <f>COUNTA(lapchart!B:B)-2-P30</f>
        <v>12</v>
      </c>
      <c r="T30">
        <f t="shared" si="5"/>
        <v>4</v>
      </c>
      <c r="U30">
        <f ca="1">IFERROR(INDEX(lapchart!$B$1:$U$1, MATCH(A30,INDIRECT("lapchart!B"&amp;P30+2&amp;":U" &amp; P30+2),0)),"")</f>
        <v>8</v>
      </c>
    </row>
    <row r="31" spans="1:21" x14ac:dyDescent="0.25">
      <c r="A31">
        <v>31</v>
      </c>
      <c r="B31" t="s">
        <v>128</v>
      </c>
      <c r="C31">
        <f>MATCH(A31,lapchart!$B$2:$U$2,0)</f>
        <v>7</v>
      </c>
      <c r="D31">
        <f>INDEX(finalstanding!A:A,MATCH(sc!A31,finalstanding!B:B,0))</f>
        <v>7</v>
      </c>
      <c r="E31">
        <v>1</v>
      </c>
      <c r="F31">
        <v>5</v>
      </c>
      <c r="G31">
        <v>3</v>
      </c>
      <c r="H31">
        <v>3</v>
      </c>
      <c r="I31">
        <v>18</v>
      </c>
      <c r="J31">
        <v>35</v>
      </c>
      <c r="K31">
        <v>0</v>
      </c>
      <c r="L31">
        <v>0</v>
      </c>
      <c r="M31">
        <f t="shared" si="7"/>
        <v>0</v>
      </c>
      <c r="N31">
        <f t="shared" si="6"/>
        <v>6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6.606909722222222E-2</v>
      </c>
      <c r="P31">
        <v>42</v>
      </c>
      <c r="Q31">
        <v>0</v>
      </c>
      <c r="R31">
        <f t="shared" si="4"/>
        <v>24</v>
      </c>
      <c r="S31">
        <f>COUNTA(lapchart!B:B)-2-P31</f>
        <v>12</v>
      </c>
      <c r="T31">
        <f t="shared" si="5"/>
        <v>3</v>
      </c>
      <c r="U31">
        <f ca="1">IFERROR(INDEX(lapchart!$B$1:$U$1, MATCH(A31,INDIRECT("lapchart!B"&amp;P31+2&amp;":U" &amp; P31+2),0)),"")</f>
        <v>7</v>
      </c>
    </row>
    <row r="32" spans="1:21" x14ac:dyDescent="0.25">
      <c r="A32">
        <v>33</v>
      </c>
      <c r="B32" t="s">
        <v>68</v>
      </c>
      <c r="C32">
        <f>MATCH(A32,lapchart!$B$2:$U$2,0)</f>
        <v>2</v>
      </c>
      <c r="D32">
        <f>INDEX(finalstanding!A:A,MATCH(sc!A32,finalstanding!B:B,0))</f>
        <v>2</v>
      </c>
      <c r="E32">
        <v>1</v>
      </c>
      <c r="F32">
        <v>4</v>
      </c>
      <c r="G32">
        <v>3</v>
      </c>
      <c r="H32">
        <v>3</v>
      </c>
      <c r="I32">
        <v>25</v>
      </c>
      <c r="J32">
        <v>28</v>
      </c>
      <c r="K32">
        <v>0</v>
      </c>
      <c r="L32">
        <v>0</v>
      </c>
      <c r="M32">
        <f t="shared" si="7"/>
        <v>0</v>
      </c>
      <c r="N32">
        <f t="shared" si="6"/>
        <v>18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6.5371446759259266E-2</v>
      </c>
      <c r="P32">
        <v>42</v>
      </c>
      <c r="Q32">
        <v>0</v>
      </c>
      <c r="R32">
        <f t="shared" si="4"/>
        <v>17</v>
      </c>
      <c r="S32">
        <f>COUNTA(lapchart!B:B)-2-P32</f>
        <v>12</v>
      </c>
      <c r="T32">
        <f t="shared" si="5"/>
        <v>3</v>
      </c>
      <c r="U32">
        <f ca="1">IFERROR(INDEX(lapchart!$B$1:$U$1, MATCH(A32,INDIRECT("lapchart!B"&amp;P32+2&amp;":U" &amp; P32+2),0)),"")</f>
        <v>2</v>
      </c>
    </row>
    <row r="33" spans="1:21" x14ac:dyDescent="0.25">
      <c r="A33">
        <v>44</v>
      </c>
      <c r="B33" t="s">
        <v>61</v>
      </c>
      <c r="C33">
        <f>MATCH(A33,lapchart!$B$2:$U$2,0)</f>
        <v>1</v>
      </c>
      <c r="D33">
        <f>INDEX(finalstanding!A:A,MATCH(sc!A33,finalstanding!B:B,0))</f>
        <v>3</v>
      </c>
      <c r="E33">
        <v>1</v>
      </c>
      <c r="F33">
        <v>5</v>
      </c>
      <c r="G33">
        <v>3</v>
      </c>
      <c r="H33">
        <v>3</v>
      </c>
      <c r="I33">
        <v>16</v>
      </c>
      <c r="J33">
        <v>37</v>
      </c>
      <c r="K33">
        <v>0</v>
      </c>
      <c r="L33">
        <v>0</v>
      </c>
      <c r="M33">
        <f t="shared" si="7"/>
        <v>-2</v>
      </c>
      <c r="N33">
        <f t="shared" si="6"/>
        <v>15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6.5545057870370363E-2</v>
      </c>
      <c r="P33">
        <v>42</v>
      </c>
      <c r="Q33">
        <v>0</v>
      </c>
      <c r="R33">
        <f t="shared" si="4"/>
        <v>26</v>
      </c>
      <c r="S33">
        <f>COUNTA(lapchart!B:B)-2-P33</f>
        <v>12</v>
      </c>
      <c r="T33">
        <f t="shared" si="5"/>
        <v>3</v>
      </c>
      <c r="U33">
        <f ca="1">IFERROR(INDEX(lapchart!$B$1:$U$1, MATCH(A33,INDIRECT("lapchart!B"&amp;P33+2&amp;":U" &amp; P33+2),0)),"")</f>
        <v>3</v>
      </c>
    </row>
    <row r="34" spans="1:21" x14ac:dyDescent="0.25">
      <c r="A34">
        <v>77</v>
      </c>
      <c r="B34" t="s">
        <v>65</v>
      </c>
      <c r="C34">
        <f>MATCH(A34,lapchart!$B$2:$U$2,0)</f>
        <v>3</v>
      </c>
      <c r="D34">
        <f>INDEX(finalstanding!A:A,MATCH(sc!A34,finalstanding!B:B,0))</f>
        <v>1</v>
      </c>
      <c r="E34">
        <v>1</v>
      </c>
      <c r="F34">
        <v>4</v>
      </c>
      <c r="G34">
        <v>3</v>
      </c>
      <c r="H34">
        <v>3</v>
      </c>
      <c r="I34">
        <v>26</v>
      </c>
      <c r="J34">
        <v>27</v>
      </c>
      <c r="K34">
        <v>0</v>
      </c>
      <c r="L34">
        <v>0</v>
      </c>
      <c r="M34">
        <f t="shared" si="7"/>
        <v>2</v>
      </c>
      <c r="N34">
        <f t="shared" si="6"/>
        <v>25</v>
      </c>
      <c r="O34" s="9">
        <f>VLOOKUP(A34,raceclassification!B:G,6,FALSE)+IF(ISNUMBER(SEARCH("Lap",VLOOKUP(A34,raceclassification!B:H,7,FALSE))),IF(VLOOKUP(A34,raceclassification!B:H,7,FALSE)="1 Lap","0:02",IF(VLOOKUP(A34,raceclassification!B:H,7,FALSE)="2 Lap","0:04","0:06")),0)</f>
        <v>6.5281990740740745E-2</v>
      </c>
      <c r="P34">
        <v>42</v>
      </c>
      <c r="Q34">
        <v>0</v>
      </c>
      <c r="R34">
        <f t="shared" ref="R34:R35" si="8">IF(I34=P34,P34,IF(I34+J34=P34,J34,IF(I34&gt;P34,I34-P34,IF(I34+J34&gt;P34,P34-I34,IF(I34+J34+K34&gt;P34,P34-I34-J34,"")))))</f>
        <v>16</v>
      </c>
      <c r="S34">
        <f>COUNTA(lapchart!B:B)-2-P34</f>
        <v>12</v>
      </c>
      <c r="T34">
        <f t="shared" ref="T34:T35" si="9">IF(I34&gt;=P34,F34,IF(I34+J34&gt;=P34,G34,IF(I34+J34+K34&gt;=P34,H34)))</f>
        <v>3</v>
      </c>
      <c r="U34">
        <f ca="1">IFERROR(INDEX(lapchart!$B$1:$U$1, MATCH(A34,INDIRECT("lapchart!B"&amp;P34+2&amp;":U" &amp; P34+2),0)),"")</f>
        <v>1</v>
      </c>
    </row>
    <row r="35" spans="1:21" x14ac:dyDescent="0.25">
      <c r="A35">
        <v>99</v>
      </c>
      <c r="B35" t="s">
        <v>85</v>
      </c>
      <c r="C35">
        <f>MATCH(A35,lapchart!$B$2:$U$2,0)</f>
        <v>17</v>
      </c>
      <c r="D35">
        <f>INDEX(finalstanding!A:A,MATCH(sc!A35,finalstanding!B:B,0))</f>
        <v>11</v>
      </c>
      <c r="E35">
        <v>1</v>
      </c>
      <c r="F35">
        <v>4</v>
      </c>
      <c r="G35">
        <v>3</v>
      </c>
      <c r="H35">
        <v>3</v>
      </c>
      <c r="I35">
        <v>16</v>
      </c>
      <c r="J35">
        <v>36</v>
      </c>
      <c r="K35">
        <v>0</v>
      </c>
      <c r="L35">
        <v>0</v>
      </c>
      <c r="M35">
        <f t="shared" si="7"/>
        <v>6</v>
      </c>
      <c r="N35">
        <f t="shared" si="6"/>
        <v>0</v>
      </c>
      <c r="O35" s="9">
        <f>VLOOKUP(A35,raceclassification!B:G,6,FALSE)+IF(ISNUMBER(SEARCH("Lap",VLOOKUP(A35,raceclassification!B:H,7,FALSE))),IF(VLOOKUP(A35,raceclassification!B:H,7,FALSE)="1 Lap","0:02",IF(VLOOKUP(A35,raceclassification!B:H,7,FALSE)="2 Lap","0:04","0:06")),0)</f>
        <v>6.6811446759259249E-2</v>
      </c>
      <c r="P35">
        <v>42</v>
      </c>
      <c r="Q35">
        <v>0</v>
      </c>
      <c r="R35">
        <f t="shared" si="8"/>
        <v>26</v>
      </c>
      <c r="S35">
        <f>COUNTA(lapchart!B:B)-2-P35</f>
        <v>12</v>
      </c>
      <c r="T35">
        <f t="shared" si="9"/>
        <v>3</v>
      </c>
      <c r="U35">
        <f ca="1">IFERROR(INDEX(lapchart!$B$1:$U$1, MATCH(A35,INDIRECT("lapchart!B"&amp;P35+2&amp;":U" &amp; P35+2),0)),"")</f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6094-FBA4-47D9-A2D2-A37E1505DEC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136</v>
      </c>
      <c r="E1" t="s">
        <v>58</v>
      </c>
      <c r="F1" t="s">
        <v>137</v>
      </c>
      <c r="G1" t="s">
        <v>59</v>
      </c>
      <c r="H1" t="s">
        <v>60</v>
      </c>
      <c r="I1" t="s">
        <v>138</v>
      </c>
      <c r="J1" t="s">
        <v>139</v>
      </c>
      <c r="K1" t="s">
        <v>140</v>
      </c>
      <c r="L1" t="s">
        <v>55</v>
      </c>
    </row>
    <row r="2" spans="1:12" x14ac:dyDescent="0.25">
      <c r="A2">
        <v>1</v>
      </c>
      <c r="B2">
        <v>77</v>
      </c>
      <c r="C2" t="s">
        <v>65</v>
      </c>
      <c r="D2" t="s">
        <v>141</v>
      </c>
      <c r="E2" t="s">
        <v>122</v>
      </c>
      <c r="F2">
        <v>53</v>
      </c>
      <c r="G2" s="1">
        <v>6.5281990740740745E-2</v>
      </c>
      <c r="J2">
        <v>197.696</v>
      </c>
      <c r="K2" s="1">
        <v>1.1230324074074074E-3</v>
      </c>
      <c r="L2">
        <v>51</v>
      </c>
    </row>
    <row r="3" spans="1:12" x14ac:dyDescent="0.25">
      <c r="A3">
        <v>2</v>
      </c>
      <c r="B3">
        <v>33</v>
      </c>
      <c r="C3" t="s">
        <v>68</v>
      </c>
      <c r="D3" t="s">
        <v>142</v>
      </c>
      <c r="E3" t="s">
        <v>67</v>
      </c>
      <c r="F3">
        <v>53</v>
      </c>
      <c r="G3" s="1">
        <v>6.5371446759259266E-2</v>
      </c>
      <c r="H3">
        <v>7.7290000000000001</v>
      </c>
      <c r="I3">
        <v>7.7290000000000001</v>
      </c>
      <c r="J3">
        <v>197.42599999999999</v>
      </c>
      <c r="K3" s="1">
        <v>1.1265277777777777E-3</v>
      </c>
      <c r="L3">
        <v>53</v>
      </c>
    </row>
    <row r="4" spans="1:12" x14ac:dyDescent="0.25">
      <c r="A4">
        <v>3</v>
      </c>
      <c r="B4">
        <v>44</v>
      </c>
      <c r="C4" t="s">
        <v>61</v>
      </c>
      <c r="D4" t="s">
        <v>143</v>
      </c>
      <c r="E4" t="s">
        <v>122</v>
      </c>
      <c r="F4">
        <v>53</v>
      </c>
      <c r="G4" s="1">
        <v>6.5545057870370363E-2</v>
      </c>
      <c r="H4">
        <v>22.728999999999999</v>
      </c>
      <c r="I4">
        <v>15</v>
      </c>
      <c r="J4">
        <v>196.90299999999999</v>
      </c>
      <c r="K4" s="1">
        <v>1.1351273148148149E-3</v>
      </c>
      <c r="L4">
        <v>48</v>
      </c>
    </row>
    <row r="5" spans="1:12" x14ac:dyDescent="0.25">
      <c r="A5">
        <v>4</v>
      </c>
      <c r="B5">
        <v>11</v>
      </c>
      <c r="C5" t="s">
        <v>71</v>
      </c>
      <c r="D5" t="s">
        <v>144</v>
      </c>
      <c r="E5" t="s">
        <v>126</v>
      </c>
      <c r="F5">
        <v>53</v>
      </c>
      <c r="G5" s="1">
        <v>6.5635671296296286E-2</v>
      </c>
      <c r="H5">
        <v>30.558</v>
      </c>
      <c r="I5">
        <v>7.8289999999999997</v>
      </c>
      <c r="J5">
        <v>196.631</v>
      </c>
      <c r="K5" s="1">
        <v>1.1358912037037036E-3</v>
      </c>
      <c r="L5">
        <v>52</v>
      </c>
    </row>
    <row r="6" spans="1:12" x14ac:dyDescent="0.25">
      <c r="A6">
        <v>5</v>
      </c>
      <c r="B6">
        <v>3</v>
      </c>
      <c r="C6" t="s">
        <v>86</v>
      </c>
      <c r="D6" t="s">
        <v>145</v>
      </c>
      <c r="E6" t="s">
        <v>125</v>
      </c>
      <c r="F6">
        <v>53</v>
      </c>
      <c r="G6" s="1">
        <v>6.5884594907407404E-2</v>
      </c>
      <c r="H6">
        <v>52.064999999999998</v>
      </c>
      <c r="I6">
        <v>21.507000000000001</v>
      </c>
      <c r="J6">
        <v>195.88800000000001</v>
      </c>
      <c r="K6" s="1">
        <v>1.1329398148148147E-3</v>
      </c>
      <c r="L6">
        <v>53</v>
      </c>
    </row>
    <row r="7" spans="1:12" x14ac:dyDescent="0.25">
      <c r="A7">
        <v>6</v>
      </c>
      <c r="B7">
        <v>16</v>
      </c>
      <c r="C7" t="s">
        <v>63</v>
      </c>
      <c r="D7" t="s">
        <v>146</v>
      </c>
      <c r="E7" t="s">
        <v>64</v>
      </c>
      <c r="F7">
        <v>53</v>
      </c>
      <c r="G7" s="1">
        <v>6.6001736111111112E-2</v>
      </c>
      <c r="H7" t="e" vm="1">
        <v>#VALUE!</v>
      </c>
      <c r="I7">
        <v>10.121</v>
      </c>
      <c r="J7">
        <v>195.54</v>
      </c>
      <c r="K7" s="1">
        <v>1.1464467592592592E-3</v>
      </c>
      <c r="L7">
        <v>47</v>
      </c>
    </row>
    <row r="8" spans="1:12" x14ac:dyDescent="0.25">
      <c r="A8">
        <v>7</v>
      </c>
      <c r="B8">
        <v>31</v>
      </c>
      <c r="C8" t="s">
        <v>128</v>
      </c>
      <c r="D8" t="s">
        <v>147</v>
      </c>
      <c r="E8" t="s">
        <v>125</v>
      </c>
      <c r="F8">
        <v>53</v>
      </c>
      <c r="G8" s="1">
        <v>6.606909722222222E-2</v>
      </c>
      <c r="H8">
        <v>0</v>
      </c>
      <c r="I8">
        <v>5.82</v>
      </c>
      <c r="J8">
        <v>195.34100000000001</v>
      </c>
      <c r="K8" s="1">
        <v>1.1483333333333332E-3</v>
      </c>
      <c r="L8">
        <v>48</v>
      </c>
    </row>
    <row r="9" spans="1:12" x14ac:dyDescent="0.25">
      <c r="A9">
        <v>8</v>
      </c>
      <c r="B9">
        <v>26</v>
      </c>
      <c r="C9" t="s">
        <v>75</v>
      </c>
      <c r="D9" t="s">
        <v>148</v>
      </c>
      <c r="E9" t="s">
        <v>123</v>
      </c>
      <c r="F9">
        <v>53</v>
      </c>
      <c r="G9" s="1">
        <v>6.6077592592592591E-2</v>
      </c>
      <c r="H9">
        <v>0</v>
      </c>
      <c r="I9">
        <v>0.73399999999999999</v>
      </c>
      <c r="J9">
        <v>195.316</v>
      </c>
      <c r="K9" s="1">
        <v>1.1473726851851851E-3</v>
      </c>
      <c r="L9">
        <v>48</v>
      </c>
    </row>
    <row r="10" spans="1:12" x14ac:dyDescent="0.25">
      <c r="A10">
        <v>9</v>
      </c>
      <c r="B10">
        <v>10</v>
      </c>
      <c r="C10" t="s">
        <v>83</v>
      </c>
      <c r="D10" t="s">
        <v>147</v>
      </c>
      <c r="E10" t="s">
        <v>123</v>
      </c>
      <c r="F10">
        <v>53</v>
      </c>
      <c r="G10" s="1">
        <v>6.6320949074074084E-2</v>
      </c>
      <c r="H10">
        <v>0</v>
      </c>
      <c r="I10">
        <v>21.026</v>
      </c>
      <c r="J10">
        <v>194.59899999999999</v>
      </c>
      <c r="K10" s="1">
        <v>1.1253587962962964E-3</v>
      </c>
      <c r="L10">
        <v>50</v>
      </c>
    </row>
    <row r="11" spans="1:12" x14ac:dyDescent="0.25">
      <c r="A11">
        <v>10</v>
      </c>
      <c r="B11">
        <v>23</v>
      </c>
      <c r="C11" t="s">
        <v>66</v>
      </c>
      <c r="D11" t="s">
        <v>149</v>
      </c>
      <c r="E11" t="s">
        <v>67</v>
      </c>
      <c r="F11">
        <v>53</v>
      </c>
      <c r="G11" s="1">
        <v>6.6414629629629629E-2</v>
      </c>
      <c r="H11">
        <v>0</v>
      </c>
      <c r="I11">
        <v>8.0939999999999994</v>
      </c>
      <c r="J11">
        <v>194.32499999999999</v>
      </c>
      <c r="K11" s="1">
        <v>1.1386226851851852E-3</v>
      </c>
      <c r="L11">
        <v>51</v>
      </c>
    </row>
    <row r="12" spans="1:12" x14ac:dyDescent="0.25">
      <c r="A12">
        <v>11</v>
      </c>
      <c r="B12">
        <v>99</v>
      </c>
      <c r="C12" t="s">
        <v>85</v>
      </c>
      <c r="D12" t="s">
        <v>150</v>
      </c>
      <c r="E12" t="s">
        <v>127</v>
      </c>
      <c r="F12">
        <v>52</v>
      </c>
      <c r="G12" s="1">
        <v>6.5422557870370365E-2</v>
      </c>
      <c r="H12" t="s">
        <v>151</v>
      </c>
      <c r="I12" t="s">
        <v>151</v>
      </c>
      <c r="J12">
        <v>193.547</v>
      </c>
      <c r="K12" s="1">
        <v>1.154699074074074E-3</v>
      </c>
      <c r="L12">
        <v>44</v>
      </c>
    </row>
    <row r="13" spans="1:12" x14ac:dyDescent="0.25">
      <c r="A13">
        <v>12</v>
      </c>
      <c r="B13">
        <v>20</v>
      </c>
      <c r="C13" t="s">
        <v>73</v>
      </c>
      <c r="D13" t="s">
        <v>152</v>
      </c>
      <c r="E13" t="s">
        <v>74</v>
      </c>
      <c r="F13">
        <v>52</v>
      </c>
      <c r="G13" s="1">
        <v>6.5444664351851853E-2</v>
      </c>
      <c r="H13" t="s">
        <v>151</v>
      </c>
      <c r="I13">
        <v>1.91</v>
      </c>
      <c r="J13">
        <v>193.482</v>
      </c>
      <c r="K13" s="1">
        <v>1.1618055555555555E-3</v>
      </c>
      <c r="L13">
        <v>52</v>
      </c>
    </row>
    <row r="14" spans="1:12" x14ac:dyDescent="0.25">
      <c r="A14">
        <v>13</v>
      </c>
      <c r="B14">
        <v>5</v>
      </c>
      <c r="C14" t="s">
        <v>77</v>
      </c>
      <c r="D14" t="s">
        <v>153</v>
      </c>
      <c r="E14" t="s">
        <v>64</v>
      </c>
      <c r="F14">
        <v>52</v>
      </c>
      <c r="G14" s="1">
        <v>6.5456793981481479E-2</v>
      </c>
      <c r="H14" t="s">
        <v>151</v>
      </c>
      <c r="I14">
        <v>1.048</v>
      </c>
      <c r="J14">
        <v>193.446</v>
      </c>
      <c r="K14" s="1">
        <v>1.152638888888889E-3</v>
      </c>
      <c r="L14">
        <v>46</v>
      </c>
    </row>
    <row r="15" spans="1:12" x14ac:dyDescent="0.25">
      <c r="A15">
        <v>14</v>
      </c>
      <c r="B15">
        <v>7</v>
      </c>
      <c r="C15" t="s">
        <v>81</v>
      </c>
      <c r="D15" t="s">
        <v>141</v>
      </c>
      <c r="E15" t="s">
        <v>127</v>
      </c>
      <c r="F15">
        <v>52</v>
      </c>
      <c r="G15" s="1">
        <v>6.5466886574074082E-2</v>
      </c>
      <c r="H15" t="s">
        <v>151</v>
      </c>
      <c r="I15">
        <v>0.872</v>
      </c>
      <c r="J15">
        <v>193.416</v>
      </c>
      <c r="K15" s="1">
        <v>1.1441898148148147E-3</v>
      </c>
      <c r="L15">
        <v>37</v>
      </c>
    </row>
    <row r="16" spans="1:12" x14ac:dyDescent="0.25">
      <c r="A16">
        <v>15</v>
      </c>
      <c r="B16">
        <v>4</v>
      </c>
      <c r="C16" t="s">
        <v>78</v>
      </c>
      <c r="D16" t="s">
        <v>143</v>
      </c>
      <c r="E16" t="s">
        <v>70</v>
      </c>
      <c r="F16">
        <v>52</v>
      </c>
      <c r="G16" s="1">
        <v>6.5580740740740731E-2</v>
      </c>
      <c r="H16" t="s">
        <v>151</v>
      </c>
      <c r="I16">
        <v>9.8369999999999997</v>
      </c>
      <c r="J16">
        <v>193.08</v>
      </c>
      <c r="K16" s="1">
        <v>1.127048611111111E-3</v>
      </c>
      <c r="L16">
        <v>50</v>
      </c>
    </row>
    <row r="17" spans="1:12" x14ac:dyDescent="0.25">
      <c r="A17">
        <v>16</v>
      </c>
      <c r="B17">
        <v>6</v>
      </c>
      <c r="C17" t="s">
        <v>130</v>
      </c>
      <c r="D17" t="s">
        <v>154</v>
      </c>
      <c r="E17" t="s">
        <v>124</v>
      </c>
      <c r="F17">
        <v>52</v>
      </c>
      <c r="G17" s="1">
        <v>6.5901238425925934E-2</v>
      </c>
      <c r="H17" t="s">
        <v>151</v>
      </c>
      <c r="I17">
        <v>27.690999999999999</v>
      </c>
      <c r="J17">
        <v>192.14099999999999</v>
      </c>
      <c r="K17" s="1">
        <v>1.1694907407407407E-3</v>
      </c>
      <c r="L17">
        <v>47</v>
      </c>
    </row>
    <row r="18" spans="1:12" x14ac:dyDescent="0.25">
      <c r="A18">
        <v>17</v>
      </c>
      <c r="B18">
        <v>8</v>
      </c>
      <c r="C18" t="s">
        <v>129</v>
      </c>
      <c r="D18" t="s">
        <v>147</v>
      </c>
      <c r="E18" t="s">
        <v>74</v>
      </c>
      <c r="F18">
        <v>52</v>
      </c>
      <c r="G18" s="1">
        <v>6.5913287037037041E-2</v>
      </c>
      <c r="H18" t="s">
        <v>151</v>
      </c>
      <c r="I18">
        <v>1.0409999999999999</v>
      </c>
      <c r="J18">
        <v>192.10599999999999</v>
      </c>
      <c r="K18" s="1">
        <v>1.1529398148148148E-3</v>
      </c>
      <c r="L18">
        <v>44</v>
      </c>
    </row>
    <row r="19" spans="1:12" x14ac:dyDescent="0.25">
      <c r="A19">
        <v>18</v>
      </c>
      <c r="B19">
        <v>63</v>
      </c>
      <c r="C19" t="s">
        <v>87</v>
      </c>
      <c r="D19" t="s">
        <v>143</v>
      </c>
      <c r="E19" t="s">
        <v>124</v>
      </c>
      <c r="F19">
        <v>52</v>
      </c>
      <c r="G19" s="1">
        <v>6.6229108796296302E-2</v>
      </c>
      <c r="H19" t="s">
        <v>151</v>
      </c>
      <c r="I19">
        <v>27.286999999999999</v>
      </c>
      <c r="J19">
        <v>191.19</v>
      </c>
      <c r="K19" s="1">
        <v>1.1267592592592592E-3</v>
      </c>
      <c r="L19">
        <v>52</v>
      </c>
    </row>
    <row r="20" spans="1:12" x14ac:dyDescent="0.25">
      <c r="A20" t="s">
        <v>109</v>
      </c>
      <c r="B20">
        <v>55</v>
      </c>
      <c r="C20" t="s">
        <v>69</v>
      </c>
      <c r="D20" t="s">
        <v>155</v>
      </c>
      <c r="E20" t="s">
        <v>70</v>
      </c>
    </row>
    <row r="21" spans="1:12" x14ac:dyDescent="0.25">
      <c r="A21" t="s">
        <v>109</v>
      </c>
      <c r="B21">
        <v>18</v>
      </c>
      <c r="C21" t="s">
        <v>84</v>
      </c>
      <c r="D21" t="s">
        <v>154</v>
      </c>
      <c r="E21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2021-04-10T05:52:51Z</dcterms:modified>
</cp:coreProperties>
</file>