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20\"/>
    </mc:Choice>
  </mc:AlternateContent>
  <xr:revisionPtr revIDLastSave="0" documentId="13_ncr:1_{6882416C-9411-4918-A5BD-58F22DDEA11F}" xr6:coauthVersionLast="46" xr6:coauthVersionMax="46" xr10:uidLastSave="{00000000-0000-0000-0000-000000000000}"/>
  <bookViews>
    <workbookView xWindow="-120" yWindow="-120" windowWidth="38640" windowHeight="21240" firstSheet="1" activeTab="11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sc" sheetId="17" r:id="rId12"/>
    <sheet name="raceclassification" sheetId="1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3" i="17" l="1"/>
  <c r="Z4" i="17"/>
  <c r="Z5" i="17"/>
  <c r="Z6" i="17"/>
  <c r="Z7" i="17"/>
  <c r="Z8" i="17"/>
  <c r="Z9" i="17"/>
  <c r="Z10" i="17"/>
  <c r="Z11" i="17"/>
  <c r="Z12" i="17"/>
  <c r="Z13" i="17"/>
  <c r="Z14" i="17"/>
  <c r="Z15" i="17"/>
  <c r="Z16" i="17"/>
  <c r="Z17" i="17"/>
  <c r="Z18" i="17"/>
  <c r="Z19" i="17"/>
  <c r="Z20" i="17"/>
  <c r="Z21" i="17"/>
  <c r="Z22" i="17"/>
  <c r="Z23" i="17"/>
  <c r="Z24" i="17"/>
  <c r="Z25" i="17"/>
  <c r="Z2" i="17"/>
  <c r="X18" i="17"/>
  <c r="X19" i="17"/>
  <c r="X20" i="17"/>
  <c r="X21" i="17"/>
  <c r="X22" i="17"/>
  <c r="X23" i="17"/>
  <c r="X24" i="17"/>
  <c r="X25" i="17"/>
  <c r="X2" i="17"/>
  <c r="X3" i="17"/>
  <c r="X4" i="17"/>
  <c r="X5" i="17"/>
  <c r="X6" i="17"/>
  <c r="X7" i="17"/>
  <c r="X8" i="17"/>
  <c r="X9" i="17"/>
  <c r="X10" i="17"/>
  <c r="X11" i="17"/>
  <c r="X12" i="17"/>
  <c r="X13" i="17"/>
  <c r="X14" i="17"/>
  <c r="X15" i="17"/>
  <c r="X16" i="17"/>
  <c r="X17" i="17"/>
  <c r="Y25" i="17"/>
  <c r="U25" i="17"/>
  <c r="E25" i="17"/>
  <c r="D25" i="17"/>
  <c r="T25" i="17" s="1"/>
  <c r="C25" i="17"/>
  <c r="Y24" i="17"/>
  <c r="U24" i="17"/>
  <c r="T24" i="17"/>
  <c r="S24" i="17"/>
  <c r="E24" i="17"/>
  <c r="D24" i="17"/>
  <c r="C24" i="17"/>
  <c r="Y23" i="17"/>
  <c r="U23" i="17"/>
  <c r="E23" i="17"/>
  <c r="D23" i="17"/>
  <c r="T23" i="17" s="1"/>
  <c r="C23" i="17"/>
  <c r="Y22" i="17"/>
  <c r="U22" i="17"/>
  <c r="E22" i="17"/>
  <c r="D22" i="17"/>
  <c r="T22" i="17" s="1"/>
  <c r="C22" i="17"/>
  <c r="S22" i="17" s="1"/>
  <c r="Y21" i="17"/>
  <c r="U21" i="17"/>
  <c r="E21" i="17"/>
  <c r="D21" i="17"/>
  <c r="T21" i="17" s="1"/>
  <c r="C21" i="17"/>
  <c r="Y20" i="17"/>
  <c r="U20" i="17"/>
  <c r="T20" i="17"/>
  <c r="S20" i="17"/>
  <c r="E20" i="17"/>
  <c r="D20" i="17"/>
  <c r="C20" i="17"/>
  <c r="Y19" i="17"/>
  <c r="U19" i="17"/>
  <c r="E19" i="17"/>
  <c r="D19" i="17"/>
  <c r="T19" i="17" s="1"/>
  <c r="C19" i="17"/>
  <c r="Y18" i="17"/>
  <c r="U18" i="17"/>
  <c r="E18" i="17"/>
  <c r="D18" i="17"/>
  <c r="T18" i="17" s="1"/>
  <c r="C18" i="17"/>
  <c r="Y17" i="17"/>
  <c r="U17" i="17"/>
  <c r="E17" i="17"/>
  <c r="D17" i="17"/>
  <c r="S17" i="17" s="1"/>
  <c r="C17" i="17"/>
  <c r="Y16" i="17"/>
  <c r="U16" i="17"/>
  <c r="T16" i="17"/>
  <c r="S16" i="17"/>
  <c r="E16" i="17"/>
  <c r="D16" i="17"/>
  <c r="C16" i="17"/>
  <c r="Y15" i="17"/>
  <c r="U15" i="17"/>
  <c r="E15" i="17"/>
  <c r="D15" i="17"/>
  <c r="T15" i="17" s="1"/>
  <c r="C15" i="17"/>
  <c r="Y14" i="17"/>
  <c r="U14" i="17"/>
  <c r="E14" i="17"/>
  <c r="D14" i="17"/>
  <c r="T14" i="17" s="1"/>
  <c r="C14" i="17"/>
  <c r="C4" i="17"/>
  <c r="D4" i="17"/>
  <c r="T4" i="17" s="1"/>
  <c r="E4" i="17"/>
  <c r="U4" i="17"/>
  <c r="Y4" i="17"/>
  <c r="AA25" i="17"/>
  <c r="AA21" i="17"/>
  <c r="AA17" i="17"/>
  <c r="AA23" i="17"/>
  <c r="AA19" i="17"/>
  <c r="AA24" i="17"/>
  <c r="AA20" i="17"/>
  <c r="AA16" i="17"/>
  <c r="AA15" i="17"/>
  <c r="AA14" i="17"/>
  <c r="AA22" i="17"/>
  <c r="AA18" i="17"/>
  <c r="AA4" i="17"/>
  <c r="S21" i="17" l="1"/>
  <c r="S25" i="17"/>
  <c r="T17" i="17"/>
  <c r="S19" i="17"/>
  <c r="S23" i="17"/>
  <c r="S14" i="17"/>
  <c r="S18" i="17"/>
  <c r="S15" i="17"/>
  <c r="S4" i="17"/>
  <c r="C5" i="17"/>
  <c r="D5" i="17"/>
  <c r="T5" i="17" s="1"/>
  <c r="E5" i="17"/>
  <c r="U5" i="17"/>
  <c r="Y5" i="17"/>
  <c r="AA5" i="17"/>
  <c r="AA13" i="17"/>
  <c r="S5" i="17" l="1"/>
  <c r="Y13" i="17"/>
  <c r="Y12" i="17" l="1"/>
  <c r="Y11" i="17"/>
  <c r="Y10" i="17"/>
  <c r="Y9" i="17"/>
  <c r="Y8" i="17"/>
  <c r="Y7" i="17"/>
  <c r="Y6" i="17"/>
  <c r="Y3" i="17"/>
  <c r="Y2" i="17"/>
  <c r="U13" i="17"/>
  <c r="E13" i="17"/>
  <c r="D13" i="17"/>
  <c r="T13" i="17" s="1"/>
  <c r="C13" i="17"/>
  <c r="U12" i="17"/>
  <c r="E12" i="17"/>
  <c r="D12" i="17"/>
  <c r="T12" i="17" s="1"/>
  <c r="C12" i="17"/>
  <c r="U11" i="17"/>
  <c r="E11" i="17"/>
  <c r="D11" i="17"/>
  <c r="T11" i="17" s="1"/>
  <c r="C11" i="17"/>
  <c r="U10" i="17"/>
  <c r="E10" i="17"/>
  <c r="D10" i="17"/>
  <c r="T10" i="17" s="1"/>
  <c r="C10" i="17"/>
  <c r="U9" i="17"/>
  <c r="E9" i="17"/>
  <c r="D9" i="17"/>
  <c r="T9" i="17" s="1"/>
  <c r="C9" i="17"/>
  <c r="U8" i="17"/>
  <c r="E8" i="17"/>
  <c r="D8" i="17"/>
  <c r="T8" i="17" s="1"/>
  <c r="C8" i="17"/>
  <c r="U7" i="17"/>
  <c r="E7" i="17"/>
  <c r="D7" i="17"/>
  <c r="T7" i="17" s="1"/>
  <c r="C7" i="17"/>
  <c r="U6" i="17"/>
  <c r="E6" i="17"/>
  <c r="D6" i="17"/>
  <c r="C6" i="17"/>
  <c r="U3" i="17"/>
  <c r="E3" i="17"/>
  <c r="D3" i="17"/>
  <c r="T3" i="17" s="1"/>
  <c r="C3" i="17"/>
  <c r="U2" i="17"/>
  <c r="E2" i="17"/>
  <c r="D2" i="17"/>
  <c r="C2" i="17"/>
  <c r="O3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F2" i="15" a="1"/>
  <c r="F2" i="15"/>
  <c r="G2" i="15" a="1"/>
  <c r="G2" i="15"/>
  <c r="H2" i="15" a="1"/>
  <c r="H2" i="15"/>
  <c r="I2" i="15" a="1"/>
  <c r="I2" i="15"/>
  <c r="J2" i="15" a="1"/>
  <c r="J2" i="15" s="1"/>
  <c r="K2" i="15" s="1" a="1"/>
  <c r="K2" i="15" s="1"/>
  <c r="F3" i="15" a="1"/>
  <c r="F3" i="15"/>
  <c r="G3" i="15" a="1"/>
  <c r="G3" i="15"/>
  <c r="H3" i="15" a="1"/>
  <c r="H3" i="15"/>
  <c r="I3" i="15" a="1"/>
  <c r="I3" i="15"/>
  <c r="J3" i="15" a="1"/>
  <c r="J3" i="15" s="1"/>
  <c r="K3" i="15" s="1" a="1"/>
  <c r="K3" i="15" s="1"/>
  <c r="F4" i="15" a="1"/>
  <c r="F4" i="15"/>
  <c r="G4" i="15" a="1"/>
  <c r="G4" i="15"/>
  <c r="H4" i="15" a="1"/>
  <c r="H4" i="15"/>
  <c r="I4" i="15" a="1"/>
  <c r="I4" i="15"/>
  <c r="J4" i="15" a="1"/>
  <c r="J4" i="15" s="1"/>
  <c r="K4" i="15" s="1" a="1"/>
  <c r="K4" i="15" s="1"/>
  <c r="F5" i="15" a="1"/>
  <c r="F5" i="15"/>
  <c r="G5" i="15" a="1"/>
  <c r="G5" i="15"/>
  <c r="H5" i="15" a="1"/>
  <c r="H5" i="15" s="1"/>
  <c r="J5" i="15" s="1" a="1"/>
  <c r="J5" i="15" s="1"/>
  <c r="K5" i="15" s="1" a="1"/>
  <c r="K5" i="15" s="1"/>
  <c r="I5" i="15" a="1"/>
  <c r="I5" i="15"/>
  <c r="F6" i="15" a="1"/>
  <c r="F6" i="15"/>
  <c r="G6" i="15" a="1"/>
  <c r="G6" i="15"/>
  <c r="H6" i="15" a="1"/>
  <c r="H6" i="15"/>
  <c r="I6" i="15" a="1"/>
  <c r="I6" i="15"/>
  <c r="J6" i="15" a="1"/>
  <c r="J6" i="15" s="1"/>
  <c r="K6" i="15" s="1" a="1"/>
  <c r="K6" i="15" s="1"/>
  <c r="F7" i="15" a="1"/>
  <c r="F7" i="15"/>
  <c r="G7" i="15" a="1"/>
  <c r="G7" i="15"/>
  <c r="H7" i="15" a="1"/>
  <c r="H7" i="15"/>
  <c r="I7" i="15" a="1"/>
  <c r="I7" i="15"/>
  <c r="J7" i="15" a="1"/>
  <c r="J7" i="15" s="1"/>
  <c r="K7" i="15" s="1" a="1"/>
  <c r="K7" i="15" s="1"/>
  <c r="F8" i="15" a="1"/>
  <c r="F8" i="15"/>
  <c r="G8" i="15" a="1"/>
  <c r="G8" i="15"/>
  <c r="H8" i="15" a="1"/>
  <c r="H8" i="15" s="1"/>
  <c r="J8" i="15" s="1" a="1"/>
  <c r="J8" i="15" s="1"/>
  <c r="K8" i="15" s="1" a="1"/>
  <c r="K8" i="15" s="1"/>
  <c r="I8" i="15" a="1"/>
  <c r="I8" i="15"/>
  <c r="F9" i="15" a="1"/>
  <c r="F9" i="15" s="1"/>
  <c r="G9" i="15" a="1"/>
  <c r="G9" i="15"/>
  <c r="H9" i="15" a="1"/>
  <c r="H9" i="15" s="1"/>
  <c r="J9" i="15" s="1" a="1"/>
  <c r="J9" i="15" s="1"/>
  <c r="K9" i="15" s="1" a="1"/>
  <c r="K9" i="15" s="1"/>
  <c r="I9" i="15" a="1"/>
  <c r="I9" i="15"/>
  <c r="F10" i="15" a="1"/>
  <c r="F10" i="15" s="1"/>
  <c r="G10" i="15" a="1"/>
  <c r="G10" i="15"/>
  <c r="H10" i="15" a="1"/>
  <c r="H10" i="15" s="1"/>
  <c r="J10" i="15" s="1" a="1"/>
  <c r="J10" i="15" s="1"/>
  <c r="K10" i="15" s="1" a="1"/>
  <c r="K10" i="15" s="1"/>
  <c r="I10" i="15" a="1"/>
  <c r="I10" i="15"/>
  <c r="E3" i="15"/>
  <c r="E4" i="15"/>
  <c r="E5" i="15"/>
  <c r="E6" i="15"/>
  <c r="E7" i="15"/>
  <c r="E8" i="15"/>
  <c r="E9" i="15"/>
  <c r="E10" i="15"/>
  <c r="E11" i="15"/>
  <c r="F11" i="15" a="1"/>
  <c r="F11" i="15" s="1"/>
  <c r="H11" i="15" s="1" a="1"/>
  <c r="H11" i="15" s="1"/>
  <c r="J11" i="15" s="1" a="1"/>
  <c r="J11" i="15" s="1"/>
  <c r="K11" i="15" s="1" a="1"/>
  <c r="K11" i="15" s="1"/>
  <c r="G11" i="15" a="1"/>
  <c r="G11" i="15" s="1"/>
  <c r="I11" i="15" a="1"/>
  <c r="I11" i="15" s="1"/>
  <c r="E12" i="15"/>
  <c r="F12" i="15" a="1"/>
  <c r="F12" i="15" s="1"/>
  <c r="H12" i="15" s="1" a="1"/>
  <c r="H12" i="15" s="1"/>
  <c r="J12" i="15" s="1" a="1"/>
  <c r="J12" i="15" s="1"/>
  <c r="K12" i="15" s="1" a="1"/>
  <c r="K12" i="15" s="1"/>
  <c r="G12" i="15" a="1"/>
  <c r="G12" i="15" s="1"/>
  <c r="I12" i="15" a="1"/>
  <c r="I12" i="15" s="1"/>
  <c r="E13" i="15"/>
  <c r="F13" i="15" a="1"/>
  <c r="F13" i="15" s="1"/>
  <c r="H13" i="15" s="1" a="1"/>
  <c r="H13" i="15" s="1"/>
  <c r="J13" i="15" s="1" a="1"/>
  <c r="J13" i="15" s="1"/>
  <c r="K13" i="15" s="1" a="1"/>
  <c r="K13" i="15" s="1"/>
  <c r="G13" i="15" a="1"/>
  <c r="G13" i="15" s="1"/>
  <c r="I13" i="15" a="1"/>
  <c r="I13" i="15" s="1"/>
  <c r="E14" i="15"/>
  <c r="F14" i="15" a="1"/>
  <c r="F14" i="15" s="1"/>
  <c r="H14" i="15" s="1" a="1"/>
  <c r="H14" i="15" s="1"/>
  <c r="J14" i="15" s="1" a="1"/>
  <c r="J14" i="15" s="1"/>
  <c r="K14" i="15" s="1" a="1"/>
  <c r="K14" i="15" s="1"/>
  <c r="G14" i="15" a="1"/>
  <c r="G14" i="15" s="1"/>
  <c r="I14" i="15" a="1"/>
  <c r="I14" i="15" s="1"/>
  <c r="E15" i="15"/>
  <c r="F15" i="15" a="1"/>
  <c r="F15" i="15" s="1"/>
  <c r="H15" i="15" s="1" a="1"/>
  <c r="H15" i="15" s="1"/>
  <c r="J15" i="15" s="1" a="1"/>
  <c r="J15" i="15" s="1"/>
  <c r="K15" i="15" s="1" a="1"/>
  <c r="K15" i="15" s="1"/>
  <c r="G15" i="15" a="1"/>
  <c r="G15" i="15" s="1"/>
  <c r="I15" i="15" a="1"/>
  <c r="I15" i="15" s="1"/>
  <c r="E16" i="15"/>
  <c r="F16" i="15" a="1"/>
  <c r="F16" i="15" s="1"/>
  <c r="H16" i="15" s="1" a="1"/>
  <c r="H16" i="15" s="1"/>
  <c r="J16" i="15" s="1" a="1"/>
  <c r="J16" i="15" s="1"/>
  <c r="K16" i="15" s="1" a="1"/>
  <c r="K16" i="15" s="1"/>
  <c r="G16" i="15" a="1"/>
  <c r="G16" i="15" s="1"/>
  <c r="I16" i="15" a="1"/>
  <c r="I16" i="15" s="1"/>
  <c r="E17" i="15"/>
  <c r="F17" i="15" a="1"/>
  <c r="F17" i="15" s="1"/>
  <c r="H17" i="15" s="1" a="1"/>
  <c r="H17" i="15" s="1"/>
  <c r="J17" i="15" s="1" a="1"/>
  <c r="J17" i="15" s="1"/>
  <c r="K17" i="15" s="1" a="1"/>
  <c r="K17" i="15" s="1"/>
  <c r="G17" i="15" a="1"/>
  <c r="G17" i="15" s="1"/>
  <c r="I17" i="15" a="1"/>
  <c r="I17" i="15" s="1"/>
  <c r="E18" i="15"/>
  <c r="F18" i="15" a="1"/>
  <c r="F18" i="15" s="1"/>
  <c r="H18" i="15" s="1" a="1"/>
  <c r="H18" i="15" s="1"/>
  <c r="J18" i="15" s="1" a="1"/>
  <c r="J18" i="15" s="1"/>
  <c r="K18" i="15" s="1" a="1"/>
  <c r="K18" i="15" s="1"/>
  <c r="G18" i="15" a="1"/>
  <c r="G18" i="15" s="1"/>
  <c r="I18" i="15" a="1"/>
  <c r="I18" i="15" s="1"/>
  <c r="E19" i="15"/>
  <c r="F19" i="15" a="1"/>
  <c r="F19" i="15" s="1"/>
  <c r="H19" i="15" s="1" a="1"/>
  <c r="H19" i="15" s="1"/>
  <c r="J19" i="15" s="1" a="1"/>
  <c r="J19" i="15" s="1"/>
  <c r="K19" i="15" s="1" a="1"/>
  <c r="K19" i="15" s="1"/>
  <c r="G19" i="15" a="1"/>
  <c r="G19" i="15" s="1"/>
  <c r="I19" i="15" a="1"/>
  <c r="I19" i="15"/>
  <c r="E20" i="15"/>
  <c r="F20" i="15" a="1"/>
  <c r="F20" i="15" s="1"/>
  <c r="H20" i="15" s="1" a="1"/>
  <c r="H20" i="15" s="1"/>
  <c r="J20" i="15" s="1" a="1"/>
  <c r="J20" i="15" s="1"/>
  <c r="K20" i="15" s="1" a="1"/>
  <c r="K20" i="15" s="1"/>
  <c r="G20" i="15" a="1"/>
  <c r="G20" i="15" s="1"/>
  <c r="I20" i="15" a="1"/>
  <c r="I20" i="15" s="1"/>
  <c r="E21" i="15"/>
  <c r="F21" i="15" a="1"/>
  <c r="F21" i="15" s="1"/>
  <c r="H21" i="15" s="1" a="1"/>
  <c r="H21" i="15" s="1"/>
  <c r="G21" i="15" a="1"/>
  <c r="G21" i="15" s="1"/>
  <c r="I21" i="15" a="1"/>
  <c r="I21" i="15" s="1"/>
  <c r="E2" i="15"/>
  <c r="AA12" i="17"/>
  <c r="AA6" i="17"/>
  <c r="AA3" i="17"/>
  <c r="AA10" i="17"/>
  <c r="AA8" i="17"/>
  <c r="AA2" i="17"/>
  <c r="AA11" i="17"/>
  <c r="AA9" i="17"/>
  <c r="AA7" i="17"/>
  <c r="S10" i="17" l="1"/>
  <c r="S12" i="17"/>
  <c r="S2" i="17"/>
  <c r="S6" i="17"/>
  <c r="T6" i="17"/>
  <c r="S13" i="17"/>
  <c r="S3" i="17"/>
  <c r="S11" i="17"/>
  <c r="T2" i="17"/>
  <c r="S9" i="17"/>
  <c r="S8" i="17"/>
  <c r="S7" i="17"/>
  <c r="J21" i="15" a="1"/>
  <c r="J21" i="15" s="1"/>
  <c r="K21" i="15" a="1"/>
  <c r="K21" i="15" s="1"/>
  <c r="C21" i="15" l="1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D21" i="15"/>
  <c r="N21" i="15" s="1"/>
  <c r="D20" i="15"/>
  <c r="D19" i="15"/>
  <c r="N19" i="15" s="1"/>
  <c r="D18" i="15"/>
  <c r="D17" i="15"/>
  <c r="N17" i="15" s="1"/>
  <c r="D16" i="15"/>
  <c r="D15" i="15"/>
  <c r="N15" i="15" s="1"/>
  <c r="D14" i="15"/>
  <c r="D13" i="15"/>
  <c r="N13" i="15" s="1"/>
  <c r="D12" i="15"/>
  <c r="N12" i="15" s="1"/>
  <c r="D11" i="15"/>
  <c r="N11" i="15" s="1"/>
  <c r="D10" i="15"/>
  <c r="D9" i="15"/>
  <c r="N9" i="15" s="1"/>
  <c r="D8" i="15"/>
  <c r="D7" i="15"/>
  <c r="N7" i="15" s="1"/>
  <c r="D6" i="15"/>
  <c r="D5" i="15"/>
  <c r="N5" i="15" s="1"/>
  <c r="D4" i="15"/>
  <c r="D3" i="15"/>
  <c r="N3" i="15" s="1"/>
  <c r="D2" i="15"/>
  <c r="M20" i="15" l="1"/>
  <c r="M14" i="15"/>
  <c r="M16" i="15"/>
  <c r="M4" i="15"/>
  <c r="M6" i="15"/>
  <c r="N6" i="15"/>
  <c r="M18" i="15"/>
  <c r="M8" i="15"/>
  <c r="M10" i="15"/>
  <c r="M2" i="15"/>
  <c r="M12" i="15"/>
  <c r="N4" i="15"/>
  <c r="N8" i="15"/>
  <c r="N10" i="15"/>
  <c r="N16" i="15"/>
  <c r="N18" i="15"/>
  <c r="N20" i="15"/>
  <c r="N2" i="15"/>
  <c r="N14" i="15"/>
  <c r="M7" i="15"/>
  <c r="M15" i="15"/>
  <c r="M9" i="15"/>
  <c r="M17" i="15"/>
  <c r="M3" i="15"/>
  <c r="M11" i="15"/>
  <c r="M19" i="15"/>
  <c r="M5" i="15"/>
  <c r="M13" i="15"/>
  <c r="M21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32" i="10"/>
  <c r="U33" i="10"/>
  <c r="U34" i="10"/>
  <c r="U35" i="10"/>
  <c r="U36" i="10"/>
  <c r="U37" i="10"/>
  <c r="U38" i="10"/>
  <c r="U39" i="10"/>
  <c r="U40" i="10"/>
  <c r="U41" i="10"/>
  <c r="U42" i="10"/>
  <c r="U43" i="10"/>
  <c r="U44" i="10"/>
  <c r="U45" i="10"/>
  <c r="T46" i="10"/>
  <c r="U46" i="10"/>
  <c r="T47" i="10"/>
  <c r="U47" i="10"/>
  <c r="T48" i="10"/>
  <c r="U48" i="10"/>
  <c r="T49" i="10"/>
  <c r="U49" i="10"/>
  <c r="T50" i="10"/>
  <c r="U50" i="10"/>
  <c r="T51" i="10"/>
  <c r="U51" i="10"/>
  <c r="T52" i="10"/>
  <c r="U52" i="10"/>
  <c r="T53" i="10"/>
  <c r="U53" i="10"/>
  <c r="S54" i="10"/>
  <c r="T54" i="10"/>
  <c r="U54" i="10"/>
  <c r="P55" i="10"/>
  <c r="S55" i="10"/>
  <c r="T55" i="10"/>
  <c r="U55" i="10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Q32" i="10" s="1"/>
  <c r="U31" i="9"/>
  <c r="B32" i="9"/>
  <c r="C32" i="9"/>
  <c r="D32" i="9"/>
  <c r="E32" i="9"/>
  <c r="F32" i="9"/>
  <c r="T33" i="10" s="1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Q34" i="10" s="1"/>
  <c r="U33" i="9"/>
  <c r="B34" i="9"/>
  <c r="C34" i="9"/>
  <c r="D34" i="9"/>
  <c r="E34" i="9"/>
  <c r="F34" i="9"/>
  <c r="T35" i="10" s="1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B39" i="9"/>
  <c r="C39" i="9"/>
  <c r="D39" i="9"/>
  <c r="E39" i="9"/>
  <c r="F39" i="9"/>
  <c r="T40" i="10" s="1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S51" i="10" s="1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O55" i="10" s="1"/>
  <c r="S54" i="9"/>
  <c r="T54" i="9"/>
  <c r="U54" i="9"/>
  <c r="Q55" i="10" s="1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H6" i="10" l="1"/>
  <c r="H4" i="10"/>
  <c r="J45" i="10"/>
  <c r="M55" i="10"/>
  <c r="G28" i="10"/>
  <c r="G26" i="10"/>
  <c r="H31" i="10"/>
  <c r="J23" i="10"/>
  <c r="L55" i="10"/>
  <c r="J47" i="10"/>
  <c r="N55" i="10"/>
  <c r="H5" i="10"/>
  <c r="K55" i="10"/>
  <c r="M33" i="10"/>
  <c r="N31" i="10"/>
  <c r="K29" i="10"/>
  <c r="O19" i="10"/>
  <c r="N52" i="10"/>
  <c r="N50" i="10"/>
  <c r="N48" i="10"/>
  <c r="N46" i="10"/>
  <c r="N44" i="10"/>
  <c r="O34" i="10"/>
  <c r="O32" i="10"/>
  <c r="Q30" i="10"/>
  <c r="R28" i="10"/>
  <c r="S25" i="10"/>
  <c r="G20" i="10"/>
  <c r="G18" i="10"/>
  <c r="G16" i="10"/>
  <c r="Q33" i="10"/>
  <c r="P41" i="10"/>
  <c r="P39" i="10"/>
  <c r="P37" i="10"/>
  <c r="M32" i="10"/>
  <c r="E31" i="10"/>
  <c r="Q23" i="10"/>
  <c r="O18" i="10"/>
  <c r="N51" i="10"/>
  <c r="N49" i="10"/>
  <c r="N43" i="10"/>
  <c r="O33" i="10"/>
  <c r="P31" i="10"/>
  <c r="R29" i="10"/>
  <c r="R27" i="10"/>
  <c r="R55" i="10"/>
  <c r="J49" i="10"/>
  <c r="R31" i="10"/>
  <c r="N53" i="10"/>
  <c r="N47" i="10"/>
  <c r="N45" i="10"/>
  <c r="J51" i="10"/>
  <c r="N15" i="10"/>
  <c r="J53" i="10"/>
  <c r="K3" i="10"/>
  <c r="U24" i="10"/>
  <c r="U22" i="10"/>
  <c r="U20" i="10"/>
  <c r="U18" i="10"/>
  <c r="U16" i="10"/>
  <c r="F43" i="10"/>
  <c r="F41" i="10"/>
  <c r="F39" i="10"/>
  <c r="F37" i="10"/>
  <c r="M3" i="10"/>
  <c r="N54" i="10"/>
  <c r="O50" i="10"/>
  <c r="G48" i="10"/>
  <c r="G46" i="10"/>
  <c r="G42" i="10"/>
  <c r="N40" i="10"/>
  <c r="N38" i="10"/>
  <c r="Q36" i="10"/>
  <c r="G36" i="10"/>
  <c r="O36" i="10"/>
  <c r="P34" i="10"/>
  <c r="P32" i="10"/>
  <c r="R30" i="10"/>
  <c r="S28" i="10"/>
  <c r="R24" i="10"/>
  <c r="R22" i="10"/>
  <c r="S20" i="10"/>
  <c r="T3" i="10"/>
  <c r="O52" i="10"/>
  <c r="O48" i="10"/>
  <c r="O46" i="10"/>
  <c r="G44" i="10"/>
  <c r="N42" i="10"/>
  <c r="G40" i="10"/>
  <c r="G38" i="10"/>
  <c r="H49" i="10"/>
  <c r="P44" i="10"/>
  <c r="P28" i="10"/>
  <c r="P26" i="10"/>
  <c r="S16" i="10"/>
  <c r="J8" i="10"/>
  <c r="O7" i="10"/>
  <c r="L6" i="10"/>
  <c r="E6" i="10"/>
  <c r="E50" i="10"/>
  <c r="P47" i="10"/>
  <c r="Q45" i="10"/>
  <c r="J43" i="10"/>
  <c r="H39" i="10"/>
  <c r="H37" i="10"/>
  <c r="H35" i="10"/>
  <c r="R35" i="10"/>
  <c r="R33" i="10"/>
  <c r="L29" i="10"/>
  <c r="C28" i="10"/>
  <c r="M27" i="10"/>
  <c r="I27" i="10"/>
  <c r="T27" i="10"/>
  <c r="I25" i="10"/>
  <c r="G24" i="10"/>
  <c r="I23" i="10"/>
  <c r="S23" i="10"/>
  <c r="G22" i="10"/>
  <c r="I21" i="10"/>
  <c r="I19" i="10"/>
  <c r="I17" i="10"/>
  <c r="J15" i="10"/>
  <c r="L18" i="10"/>
  <c r="T4" i="10"/>
  <c r="F35" i="10"/>
  <c r="F33" i="10"/>
  <c r="F29" i="10"/>
  <c r="D23" i="10"/>
  <c r="F21" i="10"/>
  <c r="F19" i="10"/>
  <c r="F17" i="10"/>
  <c r="F15" i="10"/>
  <c r="F13" i="10"/>
  <c r="F11" i="10"/>
  <c r="P19" i="10"/>
  <c r="Q17" i="10"/>
  <c r="G14" i="10"/>
  <c r="G12" i="10"/>
  <c r="G10" i="10"/>
  <c r="G8" i="10"/>
  <c r="E27" i="10"/>
  <c r="C43" i="10"/>
  <c r="R40" i="10"/>
  <c r="C37" i="10"/>
  <c r="H34" i="10"/>
  <c r="C31" i="10"/>
  <c r="T26" i="10"/>
  <c r="I16" i="10"/>
  <c r="I10" i="10"/>
  <c r="C15" i="10"/>
  <c r="I12" i="10"/>
  <c r="C7" i="10"/>
  <c r="E42" i="10"/>
  <c r="N36" i="10"/>
  <c r="E36" i="10"/>
  <c r="E34" i="10"/>
  <c r="E32" i="10"/>
  <c r="C26" i="10"/>
  <c r="O24" i="10"/>
  <c r="Q24" i="10"/>
  <c r="C24" i="10"/>
  <c r="Q20" i="10"/>
  <c r="E20" i="10"/>
  <c r="Q18" i="10"/>
  <c r="E18" i="10"/>
  <c r="Q12" i="10"/>
  <c r="R10" i="10"/>
  <c r="E10" i="10"/>
  <c r="S8" i="10"/>
  <c r="R44" i="10"/>
  <c r="C41" i="10"/>
  <c r="H32" i="10"/>
  <c r="E25" i="10"/>
  <c r="I14" i="10"/>
  <c r="C9" i="10"/>
  <c r="C5" i="10"/>
  <c r="H3" i="10"/>
  <c r="H29" i="10"/>
  <c r="C22" i="10"/>
  <c r="P21" i="10"/>
  <c r="H15" i="10"/>
  <c r="P15" i="10"/>
  <c r="H13" i="10"/>
  <c r="J13" i="10"/>
  <c r="P13" i="10"/>
  <c r="H11" i="10"/>
  <c r="J11" i="10"/>
  <c r="P11" i="10"/>
  <c r="H9" i="10"/>
  <c r="J7" i="10"/>
  <c r="T7" i="10"/>
  <c r="R42" i="10"/>
  <c r="C39" i="10"/>
  <c r="C33" i="10"/>
  <c r="K30" i="10"/>
  <c r="F23" i="10"/>
  <c r="C19" i="10"/>
  <c r="C11" i="10"/>
  <c r="D54" i="10"/>
  <c r="D52" i="10"/>
  <c r="D50" i="10"/>
  <c r="D48" i="10"/>
  <c r="D46" i="10"/>
  <c r="D44" i="10"/>
  <c r="I38" i="10"/>
  <c r="I36" i="10"/>
  <c r="J32" i="10"/>
  <c r="H30" i="10"/>
  <c r="J28" i="10"/>
  <c r="H27" i="10"/>
  <c r="J26" i="10"/>
  <c r="H25" i="10"/>
  <c r="J24" i="10"/>
  <c r="H23" i="10"/>
  <c r="K22" i="10"/>
  <c r="H21" i="10"/>
  <c r="L20" i="10"/>
  <c r="H19" i="10"/>
  <c r="H17" i="10"/>
  <c r="L16" i="10"/>
  <c r="L14" i="10"/>
  <c r="T11" i="10"/>
  <c r="L10" i="10"/>
  <c r="L8" i="10"/>
  <c r="O5" i="10"/>
  <c r="C17" i="10"/>
  <c r="L54" i="10"/>
  <c r="L52" i="10"/>
  <c r="L50" i="10"/>
  <c r="C49" i="10"/>
  <c r="L48" i="10"/>
  <c r="C47" i="10"/>
  <c r="L46" i="10"/>
  <c r="C45" i="10"/>
  <c r="L44" i="10"/>
  <c r="J42" i="10"/>
  <c r="L42" i="10"/>
  <c r="J40" i="10"/>
  <c r="L40" i="10"/>
  <c r="K39" i="10"/>
  <c r="L38" i="10"/>
  <c r="K36" i="10"/>
  <c r="L34" i="10"/>
  <c r="L32" i="10"/>
  <c r="N30" i="10"/>
  <c r="M25" i="10"/>
  <c r="M24" i="10"/>
  <c r="M22" i="10"/>
  <c r="O22" i="10"/>
  <c r="C21" i="10"/>
  <c r="N20" i="10"/>
  <c r="N18" i="10"/>
  <c r="Q16" i="10"/>
  <c r="O16" i="10"/>
  <c r="Q14" i="10"/>
  <c r="O14" i="10"/>
  <c r="O12" i="10"/>
  <c r="O10" i="10"/>
  <c r="O9" i="10"/>
  <c r="R38" i="10"/>
  <c r="C35" i="10"/>
  <c r="D29" i="10"/>
  <c r="C13" i="10"/>
  <c r="O3" i="10"/>
  <c r="M53" i="10"/>
  <c r="M51" i="10"/>
  <c r="Q50" i="10"/>
  <c r="M49" i="10"/>
  <c r="Q48" i="10"/>
  <c r="M47" i="10"/>
  <c r="Q46" i="10"/>
  <c r="M45" i="10"/>
  <c r="M43" i="10"/>
  <c r="M41" i="10"/>
  <c r="M39" i="10"/>
  <c r="M37" i="10"/>
  <c r="N35" i="10"/>
  <c r="N33" i="10"/>
  <c r="O31" i="10"/>
  <c r="F30" i="10"/>
  <c r="U28" i="10"/>
  <c r="T24" i="10"/>
  <c r="O23" i="10"/>
  <c r="T22" i="10"/>
  <c r="O17" i="10"/>
  <c r="R15" i="10"/>
  <c r="R13" i="10"/>
  <c r="K50" i="10"/>
  <c r="K48" i="10"/>
  <c r="K46" i="10"/>
  <c r="K44" i="10"/>
  <c r="N26" i="10"/>
  <c r="N23" i="10"/>
  <c r="K20" i="10"/>
  <c r="S31" i="10"/>
  <c r="U25" i="10"/>
  <c r="T21" i="10"/>
  <c r="F9" i="10"/>
  <c r="G7" i="10"/>
  <c r="K9" i="10"/>
  <c r="Q9" i="10"/>
  <c r="M7" i="10"/>
  <c r="M5" i="10"/>
  <c r="J4" i="10"/>
  <c r="K18" i="10"/>
  <c r="K16" i="10"/>
  <c r="K14" i="10"/>
  <c r="K12" i="10"/>
  <c r="I8" i="10"/>
  <c r="L4" i="10"/>
  <c r="R26" i="10"/>
  <c r="Q22" i="10"/>
  <c r="Q6" i="10"/>
  <c r="F5" i="10"/>
  <c r="P4" i="10"/>
  <c r="M34" i="10"/>
  <c r="I30" i="10"/>
  <c r="K24" i="10"/>
  <c r="M17" i="10"/>
  <c r="L13" i="10"/>
  <c r="R7" i="10"/>
  <c r="U6" i="10"/>
  <c r="N6" i="10"/>
  <c r="D5" i="10"/>
  <c r="K5" i="10"/>
  <c r="S5" i="10"/>
  <c r="U4" i="10"/>
  <c r="N4" i="10"/>
  <c r="O41" i="10"/>
  <c r="R11" i="10"/>
  <c r="P5" i="10"/>
  <c r="F4" i="10"/>
  <c r="D3" i="10"/>
  <c r="M52" i="10"/>
  <c r="M48" i="10"/>
  <c r="M46" i="10"/>
  <c r="M38" i="10"/>
  <c r="N34" i="10"/>
  <c r="N32" i="10"/>
  <c r="F31" i="10"/>
  <c r="P22" i="10"/>
  <c r="R16" i="10"/>
  <c r="U26" i="10"/>
  <c r="P3" i="10"/>
  <c r="P53" i="10"/>
  <c r="P51" i="10"/>
  <c r="P49" i="10"/>
  <c r="Q43" i="10"/>
  <c r="I41" i="10"/>
  <c r="Q41" i="10"/>
  <c r="Q39" i="10"/>
  <c r="Q37" i="10"/>
  <c r="G33" i="10"/>
  <c r="G31" i="10"/>
  <c r="U29" i="10"/>
  <c r="D26" i="10"/>
  <c r="N25" i="10"/>
  <c r="D24" i="10"/>
  <c r="I6" i="10"/>
  <c r="I4" i="10"/>
  <c r="D55" i="10"/>
  <c r="D53" i="10"/>
  <c r="D51" i="10"/>
  <c r="D49" i="10"/>
  <c r="D47" i="10"/>
  <c r="S3" i="10"/>
  <c r="M54" i="10"/>
  <c r="M50" i="10"/>
  <c r="M44" i="10"/>
  <c r="M42" i="10"/>
  <c r="M40" i="10"/>
  <c r="R14" i="10"/>
  <c r="G55" i="10"/>
  <c r="H54" i="10"/>
  <c r="G53" i="10"/>
  <c r="H52" i="10"/>
  <c r="G51" i="10"/>
  <c r="H50" i="10"/>
  <c r="G49" i="10"/>
  <c r="O49" i="10"/>
  <c r="H48" i="10"/>
  <c r="G47" i="10"/>
  <c r="O47" i="10"/>
  <c r="H46" i="10"/>
  <c r="G45" i="10"/>
  <c r="P45" i="10"/>
  <c r="H44" i="10"/>
  <c r="R43" i="10"/>
  <c r="G43" i="10"/>
  <c r="O43" i="10"/>
  <c r="H42" i="10"/>
  <c r="G41" i="10"/>
  <c r="N41" i="10"/>
  <c r="H40" i="10"/>
  <c r="G39" i="10"/>
  <c r="N39" i="10"/>
  <c r="G37" i="10"/>
  <c r="N37" i="10"/>
  <c r="Q35" i="10"/>
  <c r="G35" i="10"/>
  <c r="O35" i="10"/>
  <c r="I34" i="10"/>
  <c r="P33" i="10"/>
  <c r="Q31" i="10"/>
  <c r="P29" i="10"/>
  <c r="S29" i="10"/>
  <c r="P27" i="10"/>
  <c r="S27" i="10"/>
  <c r="Q25" i="10"/>
  <c r="F24" i="10"/>
  <c r="R23" i="10"/>
  <c r="U23" i="10"/>
  <c r="F22" i="10"/>
  <c r="S21" i="10"/>
  <c r="U21" i="10"/>
  <c r="S19" i="10"/>
  <c r="U19" i="10"/>
  <c r="S17" i="10"/>
  <c r="U17" i="10"/>
  <c r="S15" i="10"/>
  <c r="U15" i="10"/>
  <c r="S13" i="10"/>
  <c r="L12" i="10"/>
  <c r="P9" i="10"/>
  <c r="J9" i="10"/>
  <c r="U9" i="10"/>
  <c r="P7" i="10"/>
  <c r="L7" i="10"/>
  <c r="E7" i="10"/>
  <c r="L5" i="10"/>
  <c r="E5" i="10"/>
  <c r="C4" i="10"/>
  <c r="R4" i="10"/>
  <c r="L28" i="10"/>
  <c r="O27" i="10"/>
  <c r="U3" i="10"/>
  <c r="E55" i="10"/>
  <c r="F54" i="10"/>
  <c r="E53" i="10"/>
  <c r="F52" i="10"/>
  <c r="E51" i="10"/>
  <c r="F50" i="10"/>
  <c r="F48" i="10"/>
  <c r="F46" i="10"/>
  <c r="F44" i="10"/>
  <c r="F42" i="10"/>
  <c r="F40" i="10"/>
  <c r="F38" i="10"/>
  <c r="E37" i="10"/>
  <c r="F36" i="10"/>
  <c r="F34" i="10"/>
  <c r="F32" i="10"/>
  <c r="F28" i="10"/>
  <c r="P25" i="10"/>
  <c r="E22" i="10"/>
  <c r="F20" i="10"/>
  <c r="T20" i="10"/>
  <c r="F18" i="10"/>
  <c r="F16" i="10"/>
  <c r="F14" i="10"/>
  <c r="F12" i="10"/>
  <c r="F10" i="10"/>
  <c r="U10" i="10"/>
  <c r="E9" i="10"/>
  <c r="F8" i="10"/>
  <c r="N8" i="10"/>
  <c r="S7" i="10"/>
  <c r="H7" i="10"/>
  <c r="G5" i="10"/>
  <c r="Q4" i="10"/>
  <c r="G3" i="10"/>
  <c r="E3" i="10"/>
  <c r="J54" i="10"/>
  <c r="P54" i="10"/>
  <c r="J52" i="10"/>
  <c r="P52" i="10"/>
  <c r="J48" i="10"/>
  <c r="J30" i="10"/>
  <c r="M28" i="10"/>
  <c r="G19" i="10"/>
  <c r="J18" i="10"/>
  <c r="P16" i="10"/>
  <c r="H8" i="10"/>
  <c r="K8" i="10"/>
  <c r="R8" i="10"/>
  <c r="J6" i="10"/>
  <c r="T6" i="10"/>
  <c r="K4" i="10"/>
  <c r="D21" i="10"/>
  <c r="D45" i="10"/>
  <c r="K31" i="10"/>
  <c r="O30" i="10"/>
  <c r="L21" i="10"/>
  <c r="L19" i="10"/>
  <c r="S18" i="10"/>
  <c r="L17" i="10"/>
  <c r="L15" i="10"/>
  <c r="S14" i="10"/>
  <c r="S12" i="10"/>
  <c r="L11" i="10"/>
  <c r="P10" i="10"/>
  <c r="T10" i="10"/>
  <c r="P8" i="10"/>
  <c r="T8" i="10"/>
  <c r="O6" i="10"/>
  <c r="O4" i="10"/>
  <c r="L53" i="10"/>
  <c r="L51" i="10"/>
  <c r="L49" i="10"/>
  <c r="L47" i="10"/>
  <c r="L45" i="10"/>
  <c r="L43" i="10"/>
  <c r="P42" i="10"/>
  <c r="K42" i="10"/>
  <c r="L41" i="10"/>
  <c r="K40" i="10"/>
  <c r="L39" i="10"/>
  <c r="L37" i="10"/>
  <c r="M36" i="10"/>
  <c r="L35" i="10"/>
  <c r="M31" i="10"/>
  <c r="O28" i="10"/>
  <c r="N22" i="10"/>
  <c r="N21" i="10"/>
  <c r="D20" i="10"/>
  <c r="M18" i="10"/>
  <c r="P17" i="10"/>
  <c r="N17" i="10"/>
  <c r="O15" i="10"/>
  <c r="O13" i="10"/>
  <c r="O11" i="10"/>
  <c r="D6" i="10"/>
  <c r="U5" i="10"/>
  <c r="N5" i="10"/>
  <c r="D4" i="10"/>
  <c r="S4" i="10"/>
  <c r="H55" i="10"/>
  <c r="G52" i="10"/>
  <c r="H51" i="10"/>
  <c r="R50" i="10"/>
  <c r="S50" i="10"/>
  <c r="R48" i="10"/>
  <c r="S48" i="10"/>
  <c r="H47" i="10"/>
  <c r="R46" i="10"/>
  <c r="S46" i="10"/>
  <c r="H45" i="10"/>
  <c r="H43" i="10"/>
  <c r="H41" i="10"/>
  <c r="I39" i="10"/>
  <c r="I37" i="10"/>
  <c r="I29" i="10"/>
  <c r="H24" i="10"/>
  <c r="K23" i="10"/>
  <c r="S40" i="10"/>
  <c r="I35" i="10"/>
  <c r="F55" i="10"/>
  <c r="G54" i="10"/>
  <c r="H53" i="10"/>
  <c r="G50" i="10"/>
  <c r="N3" i="10"/>
  <c r="J3" i="10"/>
  <c r="F3" i="10"/>
  <c r="I55" i="10"/>
  <c r="J55" i="10"/>
  <c r="C54" i="10"/>
  <c r="K54" i="10"/>
  <c r="I53" i="10"/>
  <c r="C52" i="10"/>
  <c r="K52" i="10"/>
  <c r="I51" i="10"/>
  <c r="C50" i="10"/>
  <c r="I49" i="10"/>
  <c r="C48" i="10"/>
  <c r="I47" i="10"/>
  <c r="C46" i="10"/>
  <c r="I45" i="10"/>
  <c r="C44" i="10"/>
  <c r="O44" i="10"/>
  <c r="I43" i="10"/>
  <c r="D42" i="10"/>
  <c r="D38" i="10"/>
  <c r="N7" i="10"/>
  <c r="Q3" i="10"/>
  <c r="R52" i="10"/>
  <c r="S52" i="10"/>
  <c r="L3" i="10"/>
  <c r="O54" i="10"/>
  <c r="E54" i="10"/>
  <c r="F53" i="10"/>
  <c r="Q53" i="10"/>
  <c r="E52" i="10"/>
  <c r="F51" i="10"/>
  <c r="Q51" i="10"/>
  <c r="F49" i="10"/>
  <c r="Q49" i="10"/>
  <c r="E48" i="10"/>
  <c r="F47" i="10"/>
  <c r="Q47" i="10"/>
  <c r="E46" i="10"/>
  <c r="F45" i="10"/>
  <c r="S45" i="10"/>
  <c r="T45" i="10"/>
  <c r="R51" i="10"/>
  <c r="J21" i="10"/>
  <c r="J19" i="10"/>
  <c r="J17" i="10"/>
  <c r="T31" i="10"/>
  <c r="U31" i="10"/>
  <c r="R45" i="10"/>
  <c r="C42" i="10"/>
  <c r="R41" i="10"/>
  <c r="C40" i="10"/>
  <c r="R39" i="10"/>
  <c r="C38" i="10"/>
  <c r="R37" i="10"/>
  <c r="C36" i="10"/>
  <c r="C34" i="10"/>
  <c r="H33" i="10"/>
  <c r="C32" i="10"/>
  <c r="E26" i="10"/>
  <c r="C16" i="10"/>
  <c r="I13" i="10"/>
  <c r="I3" i="10"/>
  <c r="R53" i="10"/>
  <c r="S53" i="10"/>
  <c r="O53" i="10"/>
  <c r="O51" i="10"/>
  <c r="S49" i="10"/>
  <c r="R49" i="10"/>
  <c r="R47" i="10"/>
  <c r="S47" i="10"/>
  <c r="C3" i="10"/>
  <c r="R3" i="10"/>
  <c r="C55" i="10"/>
  <c r="I54" i="10"/>
  <c r="C53" i="10"/>
  <c r="K53" i="10"/>
  <c r="I52" i="10"/>
  <c r="C51" i="10"/>
  <c r="K51" i="10"/>
  <c r="I50" i="10"/>
  <c r="K49" i="10"/>
  <c r="I48" i="10"/>
  <c r="K47" i="10"/>
  <c r="I46" i="10"/>
  <c r="O45" i="10"/>
  <c r="K45" i="10"/>
  <c r="I44" i="10"/>
  <c r="D37" i="10"/>
  <c r="K7" i="10"/>
  <c r="R54" i="10"/>
  <c r="Q54" i="10"/>
  <c r="Q52" i="10"/>
  <c r="E49" i="10"/>
  <c r="E47" i="10"/>
  <c r="E45" i="10"/>
  <c r="S44" i="10"/>
  <c r="T44" i="10"/>
  <c r="Q21" i="10"/>
  <c r="P46" i="10"/>
  <c r="J41" i="10"/>
  <c r="D40" i="10"/>
  <c r="P40" i="10"/>
  <c r="J39" i="10"/>
  <c r="P38" i="10"/>
  <c r="K38" i="10"/>
  <c r="J37" i="10"/>
  <c r="D36" i="10"/>
  <c r="J36" i="10"/>
  <c r="M35" i="10"/>
  <c r="D34" i="10"/>
  <c r="J34" i="10"/>
  <c r="K34" i="10"/>
  <c r="L33" i="10"/>
  <c r="D32" i="10"/>
  <c r="I32" i="10"/>
  <c r="K32" i="10"/>
  <c r="E30" i="10"/>
  <c r="L30" i="10"/>
  <c r="M30" i="10"/>
  <c r="J29" i="10"/>
  <c r="N28" i="10"/>
  <c r="K27" i="10"/>
  <c r="L27" i="10"/>
  <c r="O26" i="10"/>
  <c r="K25" i="10"/>
  <c r="L25" i="10"/>
  <c r="P24" i="10"/>
  <c r="L24" i="10"/>
  <c r="M23" i="10"/>
  <c r="L22" i="10"/>
  <c r="O21" i="10"/>
  <c r="M20" i="10"/>
  <c r="N19" i="10"/>
  <c r="D18" i="10"/>
  <c r="D16" i="10"/>
  <c r="N16" i="10"/>
  <c r="Q15" i="10"/>
  <c r="D14" i="10"/>
  <c r="N14" i="10"/>
  <c r="Q13" i="10"/>
  <c r="D12" i="10"/>
  <c r="N12" i="10"/>
  <c r="S11" i="10"/>
  <c r="D10" i="10"/>
  <c r="J10" i="10"/>
  <c r="N10" i="10"/>
  <c r="S9" i="10"/>
  <c r="N9" i="10"/>
  <c r="D8" i="10"/>
  <c r="Q8" i="10"/>
  <c r="U7" i="10"/>
  <c r="K6" i="10"/>
  <c r="S6" i="10"/>
  <c r="S33" i="10"/>
  <c r="E44" i="10"/>
  <c r="S43" i="10"/>
  <c r="T43" i="10"/>
  <c r="O42" i="10"/>
  <c r="S41" i="10"/>
  <c r="T41" i="10"/>
  <c r="O40" i="10"/>
  <c r="E40" i="10"/>
  <c r="T39" i="10"/>
  <c r="S39" i="10"/>
  <c r="O38" i="10"/>
  <c r="E38" i="10"/>
  <c r="S37" i="10"/>
  <c r="T37" i="10"/>
  <c r="P36" i="10"/>
  <c r="P30" i="10"/>
  <c r="D30" i="10"/>
  <c r="T29" i="10"/>
  <c r="Q28" i="10"/>
  <c r="E28" i="10"/>
  <c r="F27" i="10"/>
  <c r="U27" i="10"/>
  <c r="Q26" i="10"/>
  <c r="F25" i="10"/>
  <c r="T23" i="10"/>
  <c r="D22" i="10"/>
  <c r="R20" i="10"/>
  <c r="T19" i="10"/>
  <c r="R18" i="10"/>
  <c r="T17" i="10"/>
  <c r="M16" i="10"/>
  <c r="E16" i="10"/>
  <c r="T15" i="10"/>
  <c r="M14" i="10"/>
  <c r="E14" i="10"/>
  <c r="U13" i="10"/>
  <c r="M12" i="10"/>
  <c r="E12" i="10"/>
  <c r="U11" i="10"/>
  <c r="M10" i="10"/>
  <c r="T9" i="10"/>
  <c r="M8" i="10"/>
  <c r="E8" i="10"/>
  <c r="Q7" i="10"/>
  <c r="G6" i="10"/>
  <c r="S35" i="10"/>
  <c r="I31" i="10"/>
  <c r="C30" i="10"/>
  <c r="M29" i="10"/>
  <c r="D28" i="10"/>
  <c r="T25" i="10"/>
  <c r="C20" i="10"/>
  <c r="C18" i="10"/>
  <c r="I15" i="10"/>
  <c r="C14" i="10"/>
  <c r="T13" i="10"/>
  <c r="C12" i="10"/>
  <c r="Q11" i="10"/>
  <c r="I11" i="10"/>
  <c r="C10" i="10"/>
  <c r="C8" i="10"/>
  <c r="D43" i="10"/>
  <c r="P43" i="10"/>
  <c r="K43" i="10"/>
  <c r="D41" i="10"/>
  <c r="K41" i="10"/>
  <c r="D39" i="10"/>
  <c r="J38" i="10"/>
  <c r="K37" i="10"/>
  <c r="L36" i="10"/>
  <c r="D35" i="10"/>
  <c r="J35" i="10"/>
  <c r="K35" i="10"/>
  <c r="D33" i="10"/>
  <c r="J33" i="10"/>
  <c r="K33" i="10"/>
  <c r="J31" i="10"/>
  <c r="L31" i="10"/>
  <c r="N29" i="10"/>
  <c r="O29" i="10"/>
  <c r="K28" i="10"/>
  <c r="N27" i="10"/>
  <c r="K26" i="10"/>
  <c r="L26" i="10"/>
  <c r="O25" i="10"/>
  <c r="L23" i="10"/>
  <c r="K21" i="10"/>
  <c r="M21" i="10"/>
  <c r="O20" i="10"/>
  <c r="D19" i="10"/>
  <c r="K19" i="10"/>
  <c r="M19" i="10"/>
  <c r="D17" i="10"/>
  <c r="K17" i="10"/>
  <c r="D15" i="10"/>
  <c r="K15" i="10"/>
  <c r="D13" i="10"/>
  <c r="K13" i="10"/>
  <c r="N13" i="10"/>
  <c r="R12" i="10"/>
  <c r="D11" i="10"/>
  <c r="K11" i="10"/>
  <c r="N11" i="10"/>
  <c r="S10" i="10"/>
  <c r="D9" i="10"/>
  <c r="I9" i="10"/>
  <c r="U8" i="10"/>
  <c r="O8" i="10"/>
  <c r="D7" i="10"/>
  <c r="T5" i="10"/>
  <c r="E43" i="10"/>
  <c r="S42" i="10"/>
  <c r="E41" i="10"/>
  <c r="O39" i="10"/>
  <c r="E39" i="10"/>
  <c r="S38" i="10"/>
  <c r="T38" i="10"/>
  <c r="O37" i="10"/>
  <c r="S36" i="10"/>
  <c r="T36" i="10"/>
  <c r="P35" i="10"/>
  <c r="E35" i="10"/>
  <c r="S34" i="10"/>
  <c r="T34" i="10"/>
  <c r="E33" i="10"/>
  <c r="T32" i="10"/>
  <c r="S32" i="10"/>
  <c r="D31" i="10"/>
  <c r="S30" i="10"/>
  <c r="Q29" i="10"/>
  <c r="E29" i="10"/>
  <c r="Q27" i="10"/>
  <c r="C27" i="10"/>
  <c r="F26" i="10"/>
  <c r="R25" i="10"/>
  <c r="C25" i="10"/>
  <c r="E24" i="10"/>
  <c r="P23" i="10"/>
  <c r="C23" i="10"/>
  <c r="R21" i="10"/>
  <c r="E21" i="10"/>
  <c r="Q19" i="10"/>
  <c r="R19" i="10"/>
  <c r="E19" i="10"/>
  <c r="T18" i="10"/>
  <c r="R17" i="10"/>
  <c r="E17" i="10"/>
  <c r="T16" i="10"/>
  <c r="M15" i="10"/>
  <c r="E15" i="10"/>
  <c r="U14" i="10"/>
  <c r="M13" i="10"/>
  <c r="E13" i="10"/>
  <c r="U12" i="10"/>
  <c r="M11" i="10"/>
  <c r="E11" i="10"/>
  <c r="R9" i="10"/>
  <c r="M9" i="10"/>
  <c r="F7" i="10"/>
  <c r="F6" i="10"/>
  <c r="R6" i="10"/>
  <c r="Q5" i="10"/>
  <c r="J50" i="10"/>
  <c r="P50" i="10"/>
  <c r="P48" i="10"/>
  <c r="J46" i="10"/>
  <c r="J44" i="10"/>
  <c r="Q44" i="10"/>
  <c r="I42" i="10"/>
  <c r="Q42" i="10"/>
  <c r="I40" i="10"/>
  <c r="Q40" i="10"/>
  <c r="H38" i="10"/>
  <c r="Q38" i="10"/>
  <c r="H36" i="10"/>
  <c r="R36" i="10"/>
  <c r="G34" i="10"/>
  <c r="R34" i="10"/>
  <c r="G32" i="10"/>
  <c r="R32" i="10"/>
  <c r="G30" i="10"/>
  <c r="U30" i="10"/>
  <c r="T30" i="10"/>
  <c r="G29" i="10"/>
  <c r="C29" i="10"/>
  <c r="I28" i="10"/>
  <c r="T28" i="10"/>
  <c r="G27" i="10"/>
  <c r="D27" i="10"/>
  <c r="M26" i="10"/>
  <c r="I26" i="10"/>
  <c r="S26" i="10"/>
  <c r="G25" i="10"/>
  <c r="D25" i="10"/>
  <c r="N24" i="10"/>
  <c r="I24" i="10"/>
  <c r="S24" i="10"/>
  <c r="G23" i="10"/>
  <c r="E23" i="10"/>
  <c r="I22" i="10"/>
  <c r="J22" i="10"/>
  <c r="S22" i="10"/>
  <c r="G21" i="10"/>
  <c r="I20" i="10"/>
  <c r="J20" i="10"/>
  <c r="P20" i="10"/>
  <c r="I18" i="10"/>
  <c r="P18" i="10"/>
  <c r="G17" i="10"/>
  <c r="H16" i="10"/>
  <c r="J16" i="10"/>
  <c r="G15" i="10"/>
  <c r="H14" i="10"/>
  <c r="J14" i="10"/>
  <c r="P14" i="10"/>
  <c r="G13" i="10"/>
  <c r="H12" i="10"/>
  <c r="J12" i="10"/>
  <c r="P12" i="10"/>
  <c r="G11" i="10"/>
  <c r="H10" i="10"/>
  <c r="K10" i="10"/>
  <c r="Q10" i="10"/>
  <c r="G9" i="10"/>
  <c r="I7" i="10"/>
  <c r="M6" i="10"/>
  <c r="I5" i="10"/>
  <c r="I33" i="10"/>
  <c r="H28" i="10"/>
  <c r="J27" i="10"/>
  <c r="H26" i="10"/>
  <c r="J25" i="10"/>
  <c r="H22" i="10"/>
  <c r="H20" i="10"/>
  <c r="H18" i="10"/>
  <c r="T14" i="10"/>
  <c r="T12" i="10"/>
  <c r="L9" i="10"/>
  <c r="T42" i="10"/>
  <c r="J5" i="10"/>
  <c r="C6" i="10"/>
  <c r="P6" i="10"/>
  <c r="M4" i="10"/>
  <c r="E4" i="10"/>
  <c r="R5" i="10"/>
  <c r="G4" i="10"/>
  <c r="D20" i="11"/>
  <c r="D13" i="11"/>
  <c r="D17" i="11"/>
  <c r="D10" i="11"/>
  <c r="D21" i="11"/>
  <c r="D2" i="11"/>
  <c r="D15" i="11"/>
  <c r="D7" i="11"/>
  <c r="D11" i="11"/>
  <c r="D4" i="11"/>
  <c r="D5" i="11"/>
  <c r="D18" i="11"/>
  <c r="D16" i="11"/>
  <c r="D8" i="11"/>
  <c r="D19" i="11"/>
  <c r="D6" i="11"/>
  <c r="D9" i="11"/>
  <c r="D3" i="11"/>
  <c r="D14" i="11"/>
  <c r="D12" i="11"/>
  <c r="E18" i="11" l="1" a="1"/>
  <c r="E18" i="11" s="1"/>
  <c r="F18" i="11" s="1"/>
  <c r="E13" i="11" a="1"/>
  <c r="E13" i="11" s="1"/>
  <c r="F13" i="11" s="1"/>
  <c r="E16" i="11" a="1"/>
  <c r="E16" i="11" s="1"/>
  <c r="F16" i="11" s="1"/>
  <c r="E19" i="11" a="1"/>
  <c r="E19" i="11" s="1"/>
  <c r="F19" i="11" s="1"/>
  <c r="E3" i="11" a="1"/>
  <c r="E3" i="11" s="1"/>
  <c r="F3" i="11" s="1"/>
  <c r="E6" i="11" a="1"/>
  <c r="E6" i="11" s="1"/>
  <c r="F6" i="11" s="1"/>
  <c r="E7" i="11" a="1"/>
  <c r="E7" i="11" s="1"/>
  <c r="F7" i="11" s="1"/>
  <c r="E14" i="11" a="1"/>
  <c r="E14" i="11" s="1"/>
  <c r="F14" i="11" s="1"/>
  <c r="E17" i="11" a="1"/>
  <c r="E17" i="11" s="1"/>
  <c r="F17" i="11" s="1"/>
  <c r="E15" i="11" a="1"/>
  <c r="E15" i="11" s="1"/>
  <c r="F15" i="11" s="1"/>
  <c r="E4" i="11" a="1"/>
  <c r="E4" i="11" s="1"/>
  <c r="F4" i="11" s="1"/>
  <c r="E9" i="11" a="1"/>
  <c r="E9" i="11" s="1"/>
  <c r="F9" i="11" s="1"/>
  <c r="E12" i="11" a="1"/>
  <c r="E12" i="11" s="1"/>
  <c r="F12" i="11" s="1"/>
  <c r="E10" i="11" a="1"/>
  <c r="E10" i="11" s="1"/>
  <c r="E20" i="11" a="1"/>
  <c r="E20" i="11" s="1"/>
  <c r="F20" i="11" s="1"/>
  <c r="E21" i="11" a="1"/>
  <c r="E21" i="11" s="1"/>
  <c r="F21" i="11" s="1"/>
  <c r="E5" i="11" a="1"/>
  <c r="E5" i="11" s="1"/>
  <c r="E8" i="11" a="1"/>
  <c r="E8" i="11" s="1"/>
  <c r="F8" i="11" s="1"/>
  <c r="E11" i="11" a="1"/>
  <c r="E11" i="11" s="1"/>
  <c r="F11" i="11" s="1"/>
  <c r="E2" i="11" a="1"/>
  <c r="E2" i="11" s="1"/>
  <c r="F2" i="11" s="1"/>
  <c r="F10" i="11"/>
  <c r="F5" i="11"/>
  <c r="H14" i="11" l="1"/>
  <c r="G14" i="11"/>
  <c r="H12" i="11"/>
  <c r="G12" i="11"/>
  <c r="H3" i="11"/>
  <c r="G3" i="11"/>
  <c r="H4" i="11"/>
  <c r="G4" i="11"/>
  <c r="H16" i="11"/>
  <c r="G16" i="11"/>
  <c r="H8" i="11"/>
  <c r="G8" i="11"/>
  <c r="H5" i="11"/>
  <c r="G5" i="11"/>
  <c r="H2" i="11"/>
  <c r="G2" i="11"/>
  <c r="H18" i="11"/>
  <c r="G18" i="11"/>
  <c r="H20" i="11"/>
  <c r="G20" i="11"/>
  <c r="H7" i="11"/>
  <c r="G7" i="11"/>
  <c r="H21" i="11"/>
  <c r="G21" i="11"/>
  <c r="H10" i="11"/>
  <c r="G10" i="11"/>
  <c r="H6" i="11"/>
  <c r="G6" i="11"/>
  <c r="H19" i="11"/>
  <c r="G19" i="11"/>
  <c r="H11" i="11"/>
  <c r="G11" i="11"/>
  <c r="H15" i="11"/>
  <c r="G15" i="11"/>
  <c r="H13" i="11"/>
  <c r="G13" i="11"/>
  <c r="H9" i="11"/>
  <c r="G9" i="11"/>
  <c r="H17" i="11"/>
  <c r="G17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<sst xmlns="http://schemas.openxmlformats.org/spreadsheetml/2006/main" count="490" uniqueCount="168">
  <si>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</si>
  <si>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</si>
  <si>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</si>
  <si>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</si>
  <si>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</si>
  <si>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</si>
  <si>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</si>
  <si>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</si>
  <si>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</si>
  <si>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</si>
  <si>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</si>
  <si>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</si>
  <si>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</si>
  <si>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</si>
  <si>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</si>
  <si>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</si>
  <si>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</si>
  <si>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</si>
  <si>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</si>
  <si>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</si>
  <si>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</si>
  <si>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</si>
  <si>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</si>
  <si>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</si>
  <si>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</si>
  <si>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</si>
  <si>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</si>
  <si>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</si>
  <si>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</si>
  <si>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</si>
  <si>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</si>
  <si>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</si>
  <si>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</si>
  <si>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</si>
  <si>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</si>
  <si>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</si>
  <si>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</si>
  <si>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</si>
  <si>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</si>
  <si>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</si>
  <si>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</si>
  <si>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</si>
  <si>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</si>
  <si>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</si>
  <si>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</si>
  <si>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</si>
  <si>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</si>
  <si>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</si>
  <si>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</si>
  <si>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</si>
  <si>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</si>
  <si>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</si>
  <si>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</si>
  <si>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</si>
  <si>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</si>
  <si>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</t>
  </si>
  <si>
    <t>No.</t>
  </si>
  <si>
    <t>Driver</t>
  </si>
  <si>
    <t>Team</t>
  </si>
  <si>
    <t>Time</t>
  </si>
  <si>
    <t>Gap</t>
  </si>
  <si>
    <t>Lewis Hamilton</t>
  </si>
  <si>
    <t>Sebastian Vettel</t>
  </si>
  <si>
    <t>Scuderia Ferrari</t>
  </si>
  <si>
    <t>Valtteri Bottas</t>
  </si>
  <si>
    <t>Charles Leclerc</t>
  </si>
  <si>
    <t>Max Verstappen</t>
  </si>
  <si>
    <t>Aston Martin Red Bull Racing</t>
  </si>
  <si>
    <t>Alexander Albon</t>
  </si>
  <si>
    <t>Daniel Ricciardo</t>
  </si>
  <si>
    <t>Sergio Pérez</t>
  </si>
  <si>
    <t>Pierre Gasly</t>
  </si>
  <si>
    <t>Lando Norris</t>
  </si>
  <si>
    <t>McLaren F1 Team</t>
  </si>
  <si>
    <t>Lance Stroll</t>
  </si>
  <si>
    <t>Kimi Räikkönen</t>
  </si>
  <si>
    <t>Kevin Magnussen</t>
  </si>
  <si>
    <t>Antonio Giovinazzi</t>
  </si>
  <si>
    <t>George Russell</t>
  </si>
  <si>
    <t>Romain Grosjean</t>
  </si>
  <si>
    <t>Carlos Sainz</t>
  </si>
  <si>
    <t>Daniil Kvyat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</si>
  <si>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</si>
  <si>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</si>
  <si>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</si>
  <si>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</si>
  <si>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</si>
  <si>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</si>
  <si>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</si>
  <si>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</si>
  <si>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</si>
  <si>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</si>
  <si>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</si>
  <si>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</si>
  <si>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Precipation type</t>
  </si>
  <si>
    <t>rain</t>
  </si>
  <si>
    <t>Temperature</t>
  </si>
  <si>
    <t>Humidity</t>
  </si>
  <si>
    <t>Wind speed</t>
  </si>
  <si>
    <t>Wind bearing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</si>
  <si>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</si>
  <si>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</si>
  <si>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</si>
  <si>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</si>
  <si>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</si>
  <si>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</si>
  <si>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</si>
  <si>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</si>
  <si>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</si>
  <si>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</si>
  <si>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</si>
  <si>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</si>
  <si>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</si>
  <si>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</si>
  <si>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</si>
  <si>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sc</t>
  </si>
  <si>
    <t>Mercedes-AMG Petronas Formula One Team</t>
  </si>
  <si>
    <t>BWT Racing Point F1 Team</t>
  </si>
  <si>
    <t>Renault DP World F1 Team</t>
  </si>
  <si>
    <t>Scuderia AlphaTauri Honda</t>
  </si>
  <si>
    <t>Williams Racing</t>
  </si>
  <si>
    <t>Esteban Ocon</t>
  </si>
  <si>
    <t>Haas F1 Team</t>
  </si>
  <si>
    <t>Alfa Romeo Racing ORLEN</t>
  </si>
  <si>
    <t>Nicholas Latifi</t>
  </si>
  <si>
    <t/>
  </si>
  <si>
    <t>Clear</t>
  </si>
  <si>
    <t>Lap 54</t>
  </si>
  <si>
    <t>Lap 55</t>
  </si>
  <si>
    <t>Lap 56</t>
  </si>
  <si>
    <t>Lap 57</t>
  </si>
  <si>
    <t>Lap 58</t>
  </si>
  <si>
    <t>Lap 59</t>
  </si>
  <si>
    <t>87.39°F</t>
  </si>
  <si>
    <t>7.62 mph</t>
  </si>
  <si>
    <t>33°</t>
  </si>
  <si>
    <t>Nat</t>
  </si>
  <si>
    <t>Laps</t>
  </si>
  <si>
    <t>Interval</t>
  </si>
  <si>
    <t>Kph</t>
  </si>
  <si>
    <t>Best</t>
  </si>
  <si>
    <t>Great Britain</t>
  </si>
  <si>
    <t>Finland</t>
  </si>
  <si>
    <t>Thailand</t>
  </si>
  <si>
    <t>Australia</t>
  </si>
  <si>
    <t>Mexico</t>
  </si>
  <si>
    <t>Russia</t>
  </si>
  <si>
    <t>Monaco</t>
  </si>
  <si>
    <t>Germany</t>
  </si>
  <si>
    <t>France</t>
  </si>
  <si>
    <t>Canada</t>
  </si>
  <si>
    <t>Denmark</t>
  </si>
  <si>
    <t>Italy</t>
  </si>
  <si>
    <t>Spain</t>
  </si>
  <si>
    <t>Netherlands</t>
  </si>
  <si>
    <t>total_time</t>
  </si>
  <si>
    <t>sc_lap</t>
  </si>
  <si>
    <t>sc_decision</t>
  </si>
  <si>
    <t>sc_laps_travelled</t>
  </si>
  <si>
    <t>sc_laps_remaining</t>
  </si>
  <si>
    <t>sc_tyre_compound</t>
  </si>
  <si>
    <t>before_pit_pos</t>
  </si>
  <si>
    <t>tyre_3</t>
  </si>
  <si>
    <t>tyre_4</t>
  </si>
  <si>
    <t>tyre_5</t>
  </si>
  <si>
    <t>tyre_3_distance</t>
  </si>
  <si>
    <t>tyre_4_distance</t>
  </si>
  <si>
    <t>tyre_5_distance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</si>
</sst>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1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2" fillId="3" borderId="1" xfId="2"/>
    <xf numFmtId="0" fontId="1" fillId="2" borderId="0" xfId="1"/>
    <xf numFmtId="167" fontId="0" fillId="0" borderId="0" xfId="0" applyNumberFormat="1"/>
    <xf numFmtId="0" fontId="2" fillId="3" borderId="2" xfId="2" applyBorder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19"/>
    </sheetView>
  </sheetViews>
  <sheetFormatPr defaultRowHeight="15" x14ac:dyDescent="0.25"/>
  <cols>
    <col min="1" max="1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55</v>
      </c>
      <c r="G1" t="s">
        <v>60</v>
      </c>
    </row>
    <row r="2" spans="1:7" x14ac:dyDescent="0.25">
      <c r="A2">
        <v>1</v>
      </c>
      <c r="B2">
        <v>44</v>
      </c>
      <c r="C2" t="s">
        <v>61</v>
      </c>
      <c r="D2" t="s">
        <v>116</v>
      </c>
      <c r="E2" s="1">
        <v>9.124189814814815E-4</v>
      </c>
      <c r="F2">
        <v>58</v>
      </c>
    </row>
    <row r="3" spans="1:7" x14ac:dyDescent="0.25">
      <c r="A3">
        <v>2</v>
      </c>
      <c r="B3">
        <v>77</v>
      </c>
      <c r="C3" t="s">
        <v>64</v>
      </c>
      <c r="D3" t="s">
        <v>116</v>
      </c>
      <c r="E3" s="1">
        <v>9.1935185185185175E-4</v>
      </c>
      <c r="F3">
        <v>53</v>
      </c>
      <c r="G3">
        <v>0.59899999999999998</v>
      </c>
    </row>
    <row r="4" spans="1:7" x14ac:dyDescent="0.25">
      <c r="A4">
        <v>3</v>
      </c>
      <c r="B4">
        <v>23</v>
      </c>
      <c r="C4" t="s">
        <v>68</v>
      </c>
      <c r="D4" t="s">
        <v>67</v>
      </c>
      <c r="E4" s="1">
        <v>9.2637731481481477E-4</v>
      </c>
      <c r="F4">
        <v>51</v>
      </c>
      <c r="G4">
        <v>1.206</v>
      </c>
    </row>
    <row r="5" spans="1:7" x14ac:dyDescent="0.25">
      <c r="A5">
        <v>4</v>
      </c>
      <c r="B5">
        <v>3</v>
      </c>
      <c r="C5" t="s">
        <v>69</v>
      </c>
      <c r="D5" t="s">
        <v>118</v>
      </c>
      <c r="E5" s="1">
        <v>9.308564814814814E-4</v>
      </c>
      <c r="F5">
        <v>57</v>
      </c>
      <c r="G5">
        <v>1.593</v>
      </c>
    </row>
    <row r="6" spans="1:7" x14ac:dyDescent="0.25">
      <c r="A6">
        <v>5</v>
      </c>
      <c r="B6">
        <v>11</v>
      </c>
      <c r="C6" t="s">
        <v>70</v>
      </c>
      <c r="D6" t="s">
        <v>117</v>
      </c>
      <c r="E6" s="1">
        <v>9.3324074074074088E-4</v>
      </c>
      <c r="F6">
        <v>59</v>
      </c>
      <c r="G6">
        <v>1.7989999999999999</v>
      </c>
    </row>
    <row r="7" spans="1:7" x14ac:dyDescent="0.25">
      <c r="A7">
        <v>6</v>
      </c>
      <c r="B7">
        <v>7</v>
      </c>
      <c r="C7" t="s">
        <v>75</v>
      </c>
      <c r="D7" t="s">
        <v>123</v>
      </c>
      <c r="E7" s="1">
        <v>9.3939814814814808E-4</v>
      </c>
      <c r="F7">
        <v>59</v>
      </c>
      <c r="G7">
        <v>2.331</v>
      </c>
    </row>
    <row r="8" spans="1:7" x14ac:dyDescent="0.25">
      <c r="A8">
        <v>7</v>
      </c>
      <c r="B8">
        <v>4</v>
      </c>
      <c r="C8" t="s">
        <v>72</v>
      </c>
      <c r="D8" t="s">
        <v>73</v>
      </c>
      <c r="E8" s="1">
        <v>9.3979166666666657E-4</v>
      </c>
      <c r="F8">
        <v>59</v>
      </c>
      <c r="G8">
        <v>2.3650000000000002</v>
      </c>
    </row>
    <row r="9" spans="1:7" x14ac:dyDescent="0.25">
      <c r="A9">
        <v>8</v>
      </c>
      <c r="B9">
        <v>5</v>
      </c>
      <c r="C9" t="s">
        <v>62</v>
      </c>
      <c r="D9" t="s">
        <v>63</v>
      </c>
      <c r="E9" s="1">
        <v>9.3983796296296296E-4</v>
      </c>
      <c r="F9">
        <v>59</v>
      </c>
      <c r="G9">
        <v>2.3690000000000002</v>
      </c>
    </row>
    <row r="10" spans="1:7" x14ac:dyDescent="0.25">
      <c r="A10">
        <v>9</v>
      </c>
      <c r="B10">
        <v>16</v>
      </c>
      <c r="C10" t="s">
        <v>65</v>
      </c>
      <c r="D10" t="s">
        <v>63</v>
      </c>
      <c r="E10" s="1">
        <v>9.4015046296296294E-4</v>
      </c>
      <c r="F10">
        <v>50</v>
      </c>
      <c r="G10">
        <v>2.3959999999999999</v>
      </c>
    </row>
    <row r="11" spans="1:7" x14ac:dyDescent="0.25">
      <c r="A11">
        <v>10</v>
      </c>
      <c r="B11">
        <v>26</v>
      </c>
      <c r="C11" t="s">
        <v>81</v>
      </c>
      <c r="D11" t="s">
        <v>119</v>
      </c>
      <c r="E11" s="1">
        <v>9.4280092592592592E-4</v>
      </c>
      <c r="F11">
        <v>51</v>
      </c>
      <c r="G11">
        <v>2.625</v>
      </c>
    </row>
    <row r="12" spans="1:7" x14ac:dyDescent="0.25">
      <c r="A12">
        <v>11</v>
      </c>
      <c r="B12">
        <v>63</v>
      </c>
      <c r="C12" t="s">
        <v>78</v>
      </c>
      <c r="D12" t="s">
        <v>120</v>
      </c>
      <c r="E12" s="1">
        <v>9.4496527777777764E-4</v>
      </c>
      <c r="F12">
        <v>58</v>
      </c>
      <c r="G12">
        <v>2.8119999999999998</v>
      </c>
    </row>
    <row r="13" spans="1:7" x14ac:dyDescent="0.25">
      <c r="A13">
        <v>12</v>
      </c>
      <c r="B13">
        <v>18</v>
      </c>
      <c r="C13" t="s">
        <v>74</v>
      </c>
      <c r="D13" t="s">
        <v>117</v>
      </c>
      <c r="E13" s="1">
        <v>9.4986111111111107E-4</v>
      </c>
      <c r="F13">
        <v>42</v>
      </c>
      <c r="G13">
        <v>3.2349999999999999</v>
      </c>
    </row>
    <row r="14" spans="1:7" x14ac:dyDescent="0.25">
      <c r="A14">
        <v>13</v>
      </c>
      <c r="B14">
        <v>8</v>
      </c>
      <c r="C14" t="s">
        <v>79</v>
      </c>
      <c r="D14" t="s">
        <v>122</v>
      </c>
      <c r="E14" s="1">
        <v>9.5211805555555555E-4</v>
      </c>
      <c r="F14">
        <v>59</v>
      </c>
      <c r="G14">
        <v>3.43</v>
      </c>
    </row>
    <row r="15" spans="1:7" x14ac:dyDescent="0.25">
      <c r="A15">
        <v>14</v>
      </c>
      <c r="B15">
        <v>6</v>
      </c>
      <c r="C15" t="s">
        <v>124</v>
      </c>
      <c r="D15" t="s">
        <v>120</v>
      </c>
      <c r="E15" s="1">
        <v>1.5204282407407408E-3</v>
      </c>
      <c r="F15">
        <v>6</v>
      </c>
      <c r="G15">
        <v>52.531999999999996</v>
      </c>
    </row>
    <row r="16" spans="1:7" x14ac:dyDescent="0.25">
      <c r="A16">
        <v>15</v>
      </c>
      <c r="B16">
        <v>31</v>
      </c>
      <c r="C16" t="s">
        <v>121</v>
      </c>
      <c r="D16" t="s">
        <v>118</v>
      </c>
      <c r="E16" s="1">
        <v>1.5253819444444444E-3</v>
      </c>
      <c r="F16">
        <v>6</v>
      </c>
      <c r="G16">
        <v>52.96</v>
      </c>
    </row>
    <row r="17" spans="1:7" x14ac:dyDescent="0.25">
      <c r="A17">
        <v>16</v>
      </c>
      <c r="B17">
        <v>99</v>
      </c>
      <c r="C17" t="s">
        <v>77</v>
      </c>
      <c r="D17" t="s">
        <v>123</v>
      </c>
      <c r="E17" s="1">
        <v>1.548715277777778E-3</v>
      </c>
      <c r="F17">
        <v>4</v>
      </c>
      <c r="G17">
        <v>54.975999999999999</v>
      </c>
    </row>
    <row r="18" spans="1:7" x14ac:dyDescent="0.25">
      <c r="A18">
        <v>17</v>
      </c>
      <c r="B18">
        <v>20</v>
      </c>
      <c r="C18" t="s">
        <v>76</v>
      </c>
      <c r="D18" t="s">
        <v>122</v>
      </c>
      <c r="E18" s="1">
        <v>1.54875E-3</v>
      </c>
      <c r="F18">
        <v>4</v>
      </c>
      <c r="G18">
        <v>54.978999999999999</v>
      </c>
    </row>
    <row r="19" spans="1:7" x14ac:dyDescent="0.25">
      <c r="A19">
        <v>18</v>
      </c>
      <c r="B19">
        <v>55</v>
      </c>
      <c r="C19" t="s">
        <v>80</v>
      </c>
      <c r="D19" t="s">
        <v>73</v>
      </c>
      <c r="E19" s="1">
        <v>1.5521180555555557E-3</v>
      </c>
      <c r="F19">
        <v>5</v>
      </c>
      <c r="G19">
        <v>55.27</v>
      </c>
    </row>
    <row r="20" spans="1:7" x14ac:dyDescent="0.25">
      <c r="E20" s="1"/>
    </row>
    <row r="21" spans="1:7" x14ac:dyDescent="0.25">
      <c r="E2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62"/>
  <sheetViews>
    <sheetView workbookViewId="0">
      <selection activeCell="B2" sqref="B2:U62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44</v>
      </c>
      <c r="C2">
        <v>77</v>
      </c>
      <c r="D2">
        <v>33</v>
      </c>
      <c r="E2">
        <v>23</v>
      </c>
      <c r="F2">
        <v>16</v>
      </c>
      <c r="G2">
        <v>18</v>
      </c>
      <c r="H2">
        <v>11</v>
      </c>
      <c r="I2">
        <v>3</v>
      </c>
      <c r="J2">
        <v>55</v>
      </c>
      <c r="K2">
        <v>31</v>
      </c>
      <c r="L2">
        <v>4</v>
      </c>
      <c r="M2">
        <v>26</v>
      </c>
      <c r="N2">
        <v>7</v>
      </c>
      <c r="O2">
        <v>5</v>
      </c>
      <c r="P2">
        <v>8</v>
      </c>
      <c r="Q2">
        <v>10</v>
      </c>
      <c r="R2">
        <v>99</v>
      </c>
      <c r="S2">
        <v>63</v>
      </c>
      <c r="T2">
        <v>6</v>
      </c>
      <c r="U2">
        <v>20</v>
      </c>
    </row>
    <row r="3" spans="1:21" x14ac:dyDescent="0.25">
      <c r="A3" t="s">
        <v>2</v>
      </c>
      <c r="B3">
        <v>77</v>
      </c>
      <c r="C3">
        <v>44</v>
      </c>
      <c r="D3">
        <v>16</v>
      </c>
      <c r="E3">
        <v>23</v>
      </c>
      <c r="F3">
        <v>18</v>
      </c>
      <c r="G3">
        <v>3</v>
      </c>
      <c r="H3">
        <v>11</v>
      </c>
      <c r="I3">
        <v>4</v>
      </c>
      <c r="J3">
        <v>26</v>
      </c>
      <c r="K3">
        <v>31</v>
      </c>
      <c r="L3">
        <v>63</v>
      </c>
      <c r="M3">
        <v>20</v>
      </c>
      <c r="N3">
        <v>6</v>
      </c>
      <c r="O3">
        <v>99</v>
      </c>
      <c r="P3">
        <v>55</v>
      </c>
      <c r="Q3">
        <v>7</v>
      </c>
      <c r="R3">
        <v>8</v>
      </c>
      <c r="S3">
        <v>5</v>
      </c>
    </row>
    <row r="4" spans="1:21" x14ac:dyDescent="0.25">
      <c r="A4" t="s">
        <v>3</v>
      </c>
      <c r="B4">
        <v>77</v>
      </c>
      <c r="C4">
        <v>44</v>
      </c>
      <c r="D4">
        <v>16</v>
      </c>
      <c r="E4">
        <v>23</v>
      </c>
      <c r="F4">
        <v>18</v>
      </c>
      <c r="G4">
        <v>3</v>
      </c>
      <c r="H4">
        <v>11</v>
      </c>
      <c r="I4">
        <v>4</v>
      </c>
      <c r="J4">
        <v>26</v>
      </c>
      <c r="K4">
        <v>31</v>
      </c>
      <c r="L4">
        <v>63</v>
      </c>
      <c r="M4">
        <v>20</v>
      </c>
      <c r="N4">
        <v>6</v>
      </c>
      <c r="O4">
        <v>99</v>
      </c>
      <c r="P4">
        <v>55</v>
      </c>
      <c r="Q4">
        <v>8</v>
      </c>
      <c r="R4">
        <v>7</v>
      </c>
      <c r="S4">
        <v>5</v>
      </c>
    </row>
    <row r="5" spans="1:21" x14ac:dyDescent="0.25">
      <c r="A5" t="s">
        <v>4</v>
      </c>
      <c r="B5">
        <v>77</v>
      </c>
      <c r="C5">
        <v>44</v>
      </c>
      <c r="D5">
        <v>16</v>
      </c>
      <c r="E5">
        <v>23</v>
      </c>
      <c r="F5">
        <v>18</v>
      </c>
      <c r="G5">
        <v>3</v>
      </c>
      <c r="H5">
        <v>11</v>
      </c>
      <c r="I5">
        <v>4</v>
      </c>
      <c r="J5">
        <v>26</v>
      </c>
      <c r="K5">
        <v>31</v>
      </c>
      <c r="L5">
        <v>63</v>
      </c>
      <c r="M5">
        <v>20</v>
      </c>
      <c r="N5">
        <v>6</v>
      </c>
      <c r="O5">
        <v>99</v>
      </c>
      <c r="P5">
        <v>55</v>
      </c>
      <c r="Q5">
        <v>8</v>
      </c>
      <c r="R5">
        <v>7</v>
      </c>
      <c r="S5">
        <v>5</v>
      </c>
    </row>
    <row r="6" spans="1:21" x14ac:dyDescent="0.25">
      <c r="A6" t="s">
        <v>5</v>
      </c>
      <c r="B6">
        <v>77</v>
      </c>
      <c r="C6">
        <v>44</v>
      </c>
      <c r="D6">
        <v>16</v>
      </c>
      <c r="E6">
        <v>23</v>
      </c>
      <c r="F6">
        <v>18</v>
      </c>
      <c r="G6">
        <v>3</v>
      </c>
      <c r="H6">
        <v>11</v>
      </c>
      <c r="I6">
        <v>4</v>
      </c>
      <c r="J6">
        <v>26</v>
      </c>
      <c r="K6">
        <v>31</v>
      </c>
      <c r="L6">
        <v>63</v>
      </c>
      <c r="M6">
        <v>20</v>
      </c>
      <c r="N6">
        <v>6</v>
      </c>
      <c r="O6">
        <v>99</v>
      </c>
      <c r="P6">
        <v>55</v>
      </c>
      <c r="Q6">
        <v>8</v>
      </c>
      <c r="R6">
        <v>7</v>
      </c>
      <c r="S6">
        <v>5</v>
      </c>
    </row>
    <row r="7" spans="1:21" x14ac:dyDescent="0.25">
      <c r="A7" t="s">
        <v>6</v>
      </c>
      <c r="B7">
        <v>77</v>
      </c>
      <c r="C7">
        <v>44</v>
      </c>
      <c r="D7">
        <v>16</v>
      </c>
      <c r="E7">
        <v>23</v>
      </c>
      <c r="F7">
        <v>18</v>
      </c>
      <c r="G7">
        <v>3</v>
      </c>
      <c r="H7">
        <v>11</v>
      </c>
      <c r="I7">
        <v>4</v>
      </c>
      <c r="J7">
        <v>26</v>
      </c>
      <c r="K7">
        <v>31</v>
      </c>
      <c r="L7">
        <v>63</v>
      </c>
      <c r="M7">
        <v>20</v>
      </c>
      <c r="N7">
        <v>6</v>
      </c>
      <c r="O7">
        <v>99</v>
      </c>
      <c r="P7">
        <v>55</v>
      </c>
      <c r="Q7">
        <v>8</v>
      </c>
      <c r="R7">
        <v>7</v>
      </c>
      <c r="S7">
        <v>5</v>
      </c>
    </row>
    <row r="8" spans="1:21" x14ac:dyDescent="0.25">
      <c r="A8" t="s">
        <v>7</v>
      </c>
      <c r="B8">
        <v>77</v>
      </c>
      <c r="C8">
        <v>44</v>
      </c>
      <c r="D8">
        <v>16</v>
      </c>
      <c r="E8">
        <v>23</v>
      </c>
      <c r="F8">
        <v>18</v>
      </c>
      <c r="G8">
        <v>3</v>
      </c>
      <c r="H8">
        <v>11</v>
      </c>
      <c r="I8">
        <v>4</v>
      </c>
      <c r="J8">
        <v>26</v>
      </c>
      <c r="K8">
        <v>31</v>
      </c>
      <c r="L8">
        <v>63</v>
      </c>
      <c r="M8">
        <v>6</v>
      </c>
      <c r="N8">
        <v>7</v>
      </c>
      <c r="O8">
        <v>5</v>
      </c>
      <c r="P8">
        <v>8</v>
      </c>
    </row>
    <row r="9" spans="1:21" x14ac:dyDescent="0.25">
      <c r="A9" t="s">
        <v>8</v>
      </c>
      <c r="B9">
        <v>77</v>
      </c>
      <c r="C9">
        <v>44</v>
      </c>
      <c r="D9">
        <v>16</v>
      </c>
      <c r="E9">
        <v>23</v>
      </c>
      <c r="F9">
        <v>18</v>
      </c>
      <c r="G9">
        <v>3</v>
      </c>
      <c r="H9">
        <v>11</v>
      </c>
      <c r="I9">
        <v>4</v>
      </c>
      <c r="J9">
        <v>26</v>
      </c>
      <c r="K9">
        <v>31</v>
      </c>
      <c r="L9">
        <v>63</v>
      </c>
      <c r="M9">
        <v>7</v>
      </c>
      <c r="N9">
        <v>5</v>
      </c>
      <c r="O9">
        <v>8</v>
      </c>
    </row>
    <row r="10" spans="1:21" x14ac:dyDescent="0.25">
      <c r="A10" t="s">
        <v>9</v>
      </c>
      <c r="B10">
        <v>77</v>
      </c>
      <c r="C10">
        <v>44</v>
      </c>
      <c r="D10">
        <v>16</v>
      </c>
      <c r="E10">
        <v>23</v>
      </c>
      <c r="F10">
        <v>18</v>
      </c>
      <c r="G10">
        <v>3</v>
      </c>
      <c r="H10">
        <v>11</v>
      </c>
      <c r="I10">
        <v>4</v>
      </c>
      <c r="J10">
        <v>26</v>
      </c>
      <c r="K10">
        <v>63</v>
      </c>
      <c r="L10">
        <v>7</v>
      </c>
      <c r="M10">
        <v>5</v>
      </c>
      <c r="N10">
        <v>8</v>
      </c>
    </row>
    <row r="11" spans="1:21" x14ac:dyDescent="0.25">
      <c r="A11" t="s">
        <v>10</v>
      </c>
      <c r="B11">
        <v>77</v>
      </c>
      <c r="C11">
        <v>44</v>
      </c>
      <c r="D11">
        <v>16</v>
      </c>
      <c r="E11">
        <v>18</v>
      </c>
      <c r="F11">
        <v>23</v>
      </c>
      <c r="G11">
        <v>3</v>
      </c>
      <c r="H11">
        <v>11</v>
      </c>
      <c r="I11">
        <v>4</v>
      </c>
      <c r="J11">
        <v>26</v>
      </c>
      <c r="K11">
        <v>63</v>
      </c>
      <c r="L11">
        <v>7</v>
      </c>
      <c r="M11">
        <v>5</v>
      </c>
      <c r="N11">
        <v>8</v>
      </c>
    </row>
    <row r="12" spans="1:21" x14ac:dyDescent="0.25">
      <c r="A12" t="s">
        <v>11</v>
      </c>
      <c r="B12">
        <v>44</v>
      </c>
      <c r="C12">
        <v>77</v>
      </c>
      <c r="D12">
        <v>16</v>
      </c>
      <c r="E12">
        <v>18</v>
      </c>
      <c r="F12">
        <v>11</v>
      </c>
      <c r="G12">
        <v>3</v>
      </c>
      <c r="H12">
        <v>23</v>
      </c>
      <c r="I12">
        <v>4</v>
      </c>
      <c r="J12">
        <v>26</v>
      </c>
      <c r="K12">
        <v>7</v>
      </c>
      <c r="L12">
        <v>63</v>
      </c>
      <c r="M12">
        <v>8</v>
      </c>
      <c r="N12">
        <v>5</v>
      </c>
    </row>
    <row r="13" spans="1:21" x14ac:dyDescent="0.25">
      <c r="A13" t="s">
        <v>12</v>
      </c>
      <c r="B13">
        <v>44</v>
      </c>
      <c r="C13">
        <v>77</v>
      </c>
      <c r="D13">
        <v>16</v>
      </c>
      <c r="E13">
        <v>18</v>
      </c>
      <c r="F13">
        <v>11</v>
      </c>
      <c r="G13">
        <v>3</v>
      </c>
      <c r="H13">
        <v>23</v>
      </c>
      <c r="I13">
        <v>4</v>
      </c>
      <c r="J13">
        <v>26</v>
      </c>
      <c r="K13">
        <v>63</v>
      </c>
      <c r="L13">
        <v>7</v>
      </c>
      <c r="M13">
        <v>5</v>
      </c>
      <c r="N13">
        <v>8</v>
      </c>
    </row>
    <row r="14" spans="1:21" x14ac:dyDescent="0.25">
      <c r="A14" t="s">
        <v>13</v>
      </c>
      <c r="B14">
        <v>44</v>
      </c>
      <c r="C14">
        <v>77</v>
      </c>
      <c r="D14">
        <v>16</v>
      </c>
      <c r="E14">
        <v>18</v>
      </c>
      <c r="F14">
        <v>11</v>
      </c>
      <c r="G14">
        <v>3</v>
      </c>
      <c r="H14">
        <v>23</v>
      </c>
      <c r="I14">
        <v>4</v>
      </c>
      <c r="J14">
        <v>26</v>
      </c>
      <c r="K14">
        <v>63</v>
      </c>
      <c r="L14">
        <v>7</v>
      </c>
      <c r="M14">
        <v>5</v>
      </c>
      <c r="N14">
        <v>8</v>
      </c>
    </row>
    <row r="15" spans="1:21" x14ac:dyDescent="0.25">
      <c r="A15" t="s">
        <v>14</v>
      </c>
      <c r="B15">
        <v>44</v>
      </c>
      <c r="C15">
        <v>77</v>
      </c>
      <c r="D15">
        <v>16</v>
      </c>
      <c r="E15">
        <v>18</v>
      </c>
      <c r="F15">
        <v>11</v>
      </c>
      <c r="G15">
        <v>3</v>
      </c>
      <c r="H15">
        <v>23</v>
      </c>
      <c r="I15">
        <v>4</v>
      </c>
      <c r="J15">
        <v>26</v>
      </c>
      <c r="K15">
        <v>63</v>
      </c>
      <c r="L15">
        <v>7</v>
      </c>
      <c r="M15">
        <v>5</v>
      </c>
      <c r="N15">
        <v>8</v>
      </c>
    </row>
    <row r="16" spans="1:21" x14ac:dyDescent="0.25">
      <c r="A16" t="s">
        <v>15</v>
      </c>
      <c r="B16">
        <v>44</v>
      </c>
      <c r="C16">
        <v>77</v>
      </c>
      <c r="D16">
        <v>16</v>
      </c>
      <c r="E16">
        <v>18</v>
      </c>
      <c r="F16">
        <v>11</v>
      </c>
      <c r="G16">
        <v>3</v>
      </c>
      <c r="H16">
        <v>23</v>
      </c>
      <c r="I16">
        <v>4</v>
      </c>
      <c r="J16">
        <v>26</v>
      </c>
      <c r="K16">
        <v>63</v>
      </c>
      <c r="L16">
        <v>7</v>
      </c>
      <c r="M16">
        <v>5</v>
      </c>
      <c r="N16">
        <v>8</v>
      </c>
    </row>
    <row r="17" spans="1:14" x14ac:dyDescent="0.25">
      <c r="A17" t="s">
        <v>16</v>
      </c>
      <c r="B17">
        <v>44</v>
      </c>
      <c r="C17">
        <v>77</v>
      </c>
      <c r="D17">
        <v>16</v>
      </c>
      <c r="E17">
        <v>18</v>
      </c>
      <c r="F17">
        <v>3</v>
      </c>
      <c r="G17">
        <v>11</v>
      </c>
      <c r="H17">
        <v>23</v>
      </c>
      <c r="I17">
        <v>4</v>
      </c>
      <c r="J17">
        <v>26</v>
      </c>
      <c r="K17">
        <v>63</v>
      </c>
      <c r="L17">
        <v>7</v>
      </c>
      <c r="M17">
        <v>5</v>
      </c>
      <c r="N17">
        <v>8</v>
      </c>
    </row>
    <row r="18" spans="1:14" x14ac:dyDescent="0.25">
      <c r="A18" t="s">
        <v>17</v>
      </c>
      <c r="B18">
        <v>44</v>
      </c>
      <c r="C18">
        <v>77</v>
      </c>
      <c r="D18">
        <v>16</v>
      </c>
      <c r="E18">
        <v>18</v>
      </c>
      <c r="F18">
        <v>3</v>
      </c>
      <c r="G18">
        <v>11</v>
      </c>
      <c r="H18">
        <v>23</v>
      </c>
      <c r="I18">
        <v>4</v>
      </c>
      <c r="J18">
        <v>26</v>
      </c>
      <c r="K18">
        <v>63</v>
      </c>
      <c r="L18">
        <v>5</v>
      </c>
      <c r="M18">
        <v>7</v>
      </c>
      <c r="N18">
        <v>8</v>
      </c>
    </row>
    <row r="19" spans="1:14" x14ac:dyDescent="0.25">
      <c r="A19" t="s">
        <v>18</v>
      </c>
      <c r="B19">
        <v>44</v>
      </c>
      <c r="C19">
        <v>77</v>
      </c>
      <c r="D19">
        <v>16</v>
      </c>
      <c r="E19">
        <v>18</v>
      </c>
      <c r="F19">
        <v>3</v>
      </c>
      <c r="G19">
        <v>11</v>
      </c>
      <c r="H19">
        <v>23</v>
      </c>
      <c r="I19">
        <v>4</v>
      </c>
      <c r="J19">
        <v>26</v>
      </c>
      <c r="K19">
        <v>63</v>
      </c>
      <c r="L19">
        <v>5</v>
      </c>
      <c r="M19">
        <v>7</v>
      </c>
      <c r="N19">
        <v>8</v>
      </c>
    </row>
    <row r="20" spans="1:14" x14ac:dyDescent="0.25">
      <c r="A20" t="s">
        <v>19</v>
      </c>
      <c r="B20">
        <v>44</v>
      </c>
      <c r="C20">
        <v>77</v>
      </c>
      <c r="D20">
        <v>18</v>
      </c>
      <c r="E20">
        <v>16</v>
      </c>
      <c r="F20">
        <v>3</v>
      </c>
      <c r="G20">
        <v>23</v>
      </c>
      <c r="H20">
        <v>11</v>
      </c>
      <c r="I20">
        <v>4</v>
      </c>
      <c r="J20">
        <v>26</v>
      </c>
      <c r="K20">
        <v>63</v>
      </c>
      <c r="L20">
        <v>5</v>
      </c>
      <c r="M20">
        <v>7</v>
      </c>
      <c r="N20">
        <v>8</v>
      </c>
    </row>
    <row r="21" spans="1:14" x14ac:dyDescent="0.25">
      <c r="A21" t="s">
        <v>20</v>
      </c>
      <c r="B21">
        <v>44</v>
      </c>
      <c r="C21">
        <v>77</v>
      </c>
      <c r="D21">
        <v>18</v>
      </c>
      <c r="E21">
        <v>3</v>
      </c>
      <c r="F21">
        <v>16</v>
      </c>
      <c r="G21">
        <v>23</v>
      </c>
      <c r="H21">
        <v>11</v>
      </c>
      <c r="I21">
        <v>4</v>
      </c>
      <c r="J21">
        <v>26</v>
      </c>
      <c r="K21">
        <v>63</v>
      </c>
      <c r="L21">
        <v>5</v>
      </c>
      <c r="M21">
        <v>7</v>
      </c>
      <c r="N21">
        <v>8</v>
      </c>
    </row>
    <row r="22" spans="1:14" x14ac:dyDescent="0.25">
      <c r="A22" t="s">
        <v>21</v>
      </c>
      <c r="B22">
        <v>44</v>
      </c>
      <c r="C22">
        <v>77</v>
      </c>
      <c r="D22">
        <v>18</v>
      </c>
      <c r="E22">
        <v>3</v>
      </c>
      <c r="F22">
        <v>23</v>
      </c>
      <c r="G22">
        <v>16</v>
      </c>
      <c r="H22">
        <v>11</v>
      </c>
      <c r="I22">
        <v>4</v>
      </c>
      <c r="J22">
        <v>26</v>
      </c>
      <c r="K22">
        <v>63</v>
      </c>
      <c r="L22">
        <v>5</v>
      </c>
      <c r="M22">
        <v>7</v>
      </c>
      <c r="N22">
        <v>8</v>
      </c>
    </row>
    <row r="23" spans="1:14" x14ac:dyDescent="0.25">
      <c r="A23" t="s">
        <v>22</v>
      </c>
      <c r="B23">
        <v>44</v>
      </c>
      <c r="C23">
        <v>77</v>
      </c>
      <c r="D23">
        <v>18</v>
      </c>
      <c r="E23">
        <v>3</v>
      </c>
      <c r="F23">
        <v>23</v>
      </c>
      <c r="G23">
        <v>11</v>
      </c>
      <c r="H23">
        <v>4</v>
      </c>
      <c r="I23">
        <v>26</v>
      </c>
      <c r="J23">
        <v>63</v>
      </c>
      <c r="K23">
        <v>5</v>
      </c>
      <c r="L23">
        <v>7</v>
      </c>
      <c r="M23">
        <v>16</v>
      </c>
      <c r="N23">
        <v>8</v>
      </c>
    </row>
    <row r="24" spans="1:14" x14ac:dyDescent="0.25">
      <c r="A24" t="s">
        <v>23</v>
      </c>
      <c r="B24">
        <v>44</v>
      </c>
      <c r="C24">
        <v>77</v>
      </c>
      <c r="D24">
        <v>18</v>
      </c>
      <c r="E24">
        <v>3</v>
      </c>
      <c r="F24">
        <v>23</v>
      </c>
      <c r="G24">
        <v>11</v>
      </c>
      <c r="H24">
        <v>4</v>
      </c>
      <c r="I24">
        <v>26</v>
      </c>
      <c r="J24">
        <v>63</v>
      </c>
      <c r="K24">
        <v>5</v>
      </c>
      <c r="L24">
        <v>7</v>
      </c>
      <c r="M24">
        <v>8</v>
      </c>
      <c r="N24">
        <v>16</v>
      </c>
    </row>
    <row r="25" spans="1:14" x14ac:dyDescent="0.25">
      <c r="A25" t="s">
        <v>24</v>
      </c>
      <c r="B25">
        <v>44</v>
      </c>
      <c r="C25">
        <v>77</v>
      </c>
      <c r="D25">
        <v>18</v>
      </c>
      <c r="E25">
        <v>3</v>
      </c>
      <c r="F25">
        <v>23</v>
      </c>
      <c r="G25">
        <v>11</v>
      </c>
      <c r="H25">
        <v>4</v>
      </c>
      <c r="I25">
        <v>26</v>
      </c>
      <c r="J25">
        <v>63</v>
      </c>
      <c r="K25">
        <v>5</v>
      </c>
      <c r="L25">
        <v>7</v>
      </c>
      <c r="M25">
        <v>8</v>
      </c>
      <c r="N25">
        <v>16</v>
      </c>
    </row>
    <row r="26" spans="1:14" x14ac:dyDescent="0.25">
      <c r="A26" t="s">
        <v>25</v>
      </c>
      <c r="B26">
        <v>44</v>
      </c>
      <c r="C26">
        <v>77</v>
      </c>
      <c r="D26">
        <v>18</v>
      </c>
      <c r="E26">
        <v>3</v>
      </c>
      <c r="F26">
        <v>23</v>
      </c>
      <c r="G26">
        <v>11</v>
      </c>
      <c r="H26">
        <v>4</v>
      </c>
      <c r="I26">
        <v>26</v>
      </c>
      <c r="J26">
        <v>63</v>
      </c>
      <c r="K26">
        <v>5</v>
      </c>
      <c r="L26">
        <v>7</v>
      </c>
      <c r="M26">
        <v>8</v>
      </c>
      <c r="N26">
        <v>16</v>
      </c>
    </row>
    <row r="27" spans="1:14" x14ac:dyDescent="0.25">
      <c r="A27" t="s">
        <v>26</v>
      </c>
      <c r="B27">
        <v>44</v>
      </c>
      <c r="C27">
        <v>77</v>
      </c>
      <c r="D27">
        <v>18</v>
      </c>
      <c r="E27">
        <v>3</v>
      </c>
      <c r="F27">
        <v>23</v>
      </c>
      <c r="G27">
        <v>11</v>
      </c>
      <c r="H27">
        <v>4</v>
      </c>
      <c r="I27">
        <v>26</v>
      </c>
      <c r="J27">
        <v>63</v>
      </c>
      <c r="K27">
        <v>5</v>
      </c>
      <c r="L27">
        <v>7</v>
      </c>
      <c r="M27">
        <v>8</v>
      </c>
      <c r="N27">
        <v>16</v>
      </c>
    </row>
    <row r="28" spans="1:14" x14ac:dyDescent="0.25">
      <c r="A28" t="s">
        <v>27</v>
      </c>
      <c r="B28">
        <v>44</v>
      </c>
      <c r="C28">
        <v>77</v>
      </c>
      <c r="D28">
        <v>18</v>
      </c>
      <c r="E28">
        <v>3</v>
      </c>
      <c r="F28">
        <v>23</v>
      </c>
      <c r="G28">
        <v>11</v>
      </c>
      <c r="H28">
        <v>4</v>
      </c>
      <c r="I28">
        <v>26</v>
      </c>
      <c r="J28">
        <v>63</v>
      </c>
      <c r="K28">
        <v>5</v>
      </c>
      <c r="L28">
        <v>7</v>
      </c>
      <c r="M28">
        <v>16</v>
      </c>
      <c r="N28">
        <v>8</v>
      </c>
    </row>
    <row r="29" spans="1:14" x14ac:dyDescent="0.25">
      <c r="A29" t="s">
        <v>28</v>
      </c>
      <c r="B29">
        <v>44</v>
      </c>
      <c r="C29">
        <v>77</v>
      </c>
      <c r="D29">
        <v>18</v>
      </c>
      <c r="E29">
        <v>23</v>
      </c>
      <c r="F29">
        <v>11</v>
      </c>
      <c r="G29">
        <v>4</v>
      </c>
      <c r="H29">
        <v>26</v>
      </c>
      <c r="I29">
        <v>3</v>
      </c>
      <c r="J29">
        <v>63</v>
      </c>
      <c r="K29">
        <v>5</v>
      </c>
      <c r="L29">
        <v>16</v>
      </c>
      <c r="M29">
        <v>8</v>
      </c>
      <c r="N29">
        <v>7</v>
      </c>
    </row>
    <row r="30" spans="1:14" x14ac:dyDescent="0.25">
      <c r="A30" t="s">
        <v>29</v>
      </c>
      <c r="B30">
        <v>44</v>
      </c>
      <c r="C30">
        <v>77</v>
      </c>
      <c r="D30">
        <v>18</v>
      </c>
      <c r="E30">
        <v>23</v>
      </c>
      <c r="F30">
        <v>4</v>
      </c>
      <c r="G30">
        <v>26</v>
      </c>
      <c r="H30">
        <v>3</v>
      </c>
      <c r="I30">
        <v>63</v>
      </c>
      <c r="J30">
        <v>11</v>
      </c>
      <c r="K30">
        <v>16</v>
      </c>
      <c r="L30">
        <v>5</v>
      </c>
      <c r="M30">
        <v>8</v>
      </c>
      <c r="N30">
        <v>7</v>
      </c>
    </row>
    <row r="31" spans="1:14" x14ac:dyDescent="0.25">
      <c r="A31" t="s">
        <v>30</v>
      </c>
      <c r="B31">
        <v>44</v>
      </c>
      <c r="C31">
        <v>77</v>
      </c>
      <c r="D31">
        <v>18</v>
      </c>
      <c r="E31">
        <v>23</v>
      </c>
      <c r="F31">
        <v>3</v>
      </c>
      <c r="G31">
        <v>4</v>
      </c>
      <c r="H31">
        <v>16</v>
      </c>
      <c r="I31">
        <v>11</v>
      </c>
      <c r="J31">
        <v>26</v>
      </c>
      <c r="K31">
        <v>63</v>
      </c>
      <c r="L31">
        <v>5</v>
      </c>
      <c r="M31">
        <v>8</v>
      </c>
      <c r="N31">
        <v>7</v>
      </c>
    </row>
    <row r="32" spans="1:14" x14ac:dyDescent="0.25">
      <c r="A32" t="s">
        <v>31</v>
      </c>
      <c r="B32">
        <v>44</v>
      </c>
      <c r="C32">
        <v>77</v>
      </c>
      <c r="D32">
        <v>23</v>
      </c>
      <c r="E32">
        <v>18</v>
      </c>
      <c r="F32">
        <v>3</v>
      </c>
      <c r="G32">
        <v>11</v>
      </c>
      <c r="H32">
        <v>16</v>
      </c>
      <c r="I32">
        <v>4</v>
      </c>
      <c r="J32">
        <v>26</v>
      </c>
      <c r="K32">
        <v>63</v>
      </c>
      <c r="L32">
        <v>5</v>
      </c>
      <c r="M32">
        <v>8</v>
      </c>
      <c r="N32">
        <v>7</v>
      </c>
    </row>
    <row r="33" spans="1:14" x14ac:dyDescent="0.25">
      <c r="A33" t="s">
        <v>32</v>
      </c>
      <c r="B33">
        <v>44</v>
      </c>
      <c r="C33">
        <v>23</v>
      </c>
      <c r="D33">
        <v>77</v>
      </c>
      <c r="E33">
        <v>3</v>
      </c>
      <c r="F33">
        <v>18</v>
      </c>
      <c r="G33">
        <v>11</v>
      </c>
      <c r="H33">
        <v>16</v>
      </c>
      <c r="I33">
        <v>4</v>
      </c>
      <c r="J33">
        <v>26</v>
      </c>
      <c r="K33">
        <v>63</v>
      </c>
      <c r="L33">
        <v>5</v>
      </c>
      <c r="M33">
        <v>8</v>
      </c>
      <c r="N33">
        <v>7</v>
      </c>
    </row>
    <row r="34" spans="1:14" x14ac:dyDescent="0.25">
      <c r="A34" t="s">
        <v>33</v>
      </c>
      <c r="B34">
        <v>44</v>
      </c>
      <c r="C34">
        <v>77</v>
      </c>
      <c r="D34">
        <v>3</v>
      </c>
      <c r="E34">
        <v>23</v>
      </c>
      <c r="F34">
        <v>18</v>
      </c>
      <c r="G34">
        <v>11</v>
      </c>
      <c r="H34">
        <v>16</v>
      </c>
      <c r="I34">
        <v>4</v>
      </c>
      <c r="J34">
        <v>26</v>
      </c>
      <c r="K34">
        <v>63</v>
      </c>
      <c r="L34">
        <v>5</v>
      </c>
      <c r="M34">
        <v>8</v>
      </c>
      <c r="N34">
        <v>7</v>
      </c>
    </row>
    <row r="35" spans="1:14" x14ac:dyDescent="0.25">
      <c r="A35" t="s">
        <v>34</v>
      </c>
      <c r="B35">
        <v>44</v>
      </c>
      <c r="C35">
        <v>77</v>
      </c>
      <c r="D35">
        <v>3</v>
      </c>
      <c r="E35">
        <v>18</v>
      </c>
      <c r="F35">
        <v>23</v>
      </c>
      <c r="G35">
        <v>11</v>
      </c>
      <c r="H35">
        <v>4</v>
      </c>
      <c r="I35">
        <v>16</v>
      </c>
      <c r="J35">
        <v>26</v>
      </c>
      <c r="K35">
        <v>63</v>
      </c>
      <c r="L35">
        <v>5</v>
      </c>
      <c r="M35">
        <v>8</v>
      </c>
      <c r="N35">
        <v>7</v>
      </c>
    </row>
    <row r="36" spans="1:14" x14ac:dyDescent="0.25">
      <c r="A36" t="s">
        <v>35</v>
      </c>
      <c r="B36">
        <v>44</v>
      </c>
      <c r="C36">
        <v>77</v>
      </c>
      <c r="D36">
        <v>3</v>
      </c>
      <c r="E36">
        <v>18</v>
      </c>
      <c r="F36">
        <v>23</v>
      </c>
      <c r="G36">
        <v>11</v>
      </c>
      <c r="H36">
        <v>4</v>
      </c>
      <c r="I36">
        <v>16</v>
      </c>
      <c r="J36">
        <v>26</v>
      </c>
      <c r="K36">
        <v>63</v>
      </c>
      <c r="L36">
        <v>5</v>
      </c>
      <c r="M36">
        <v>7</v>
      </c>
      <c r="N36">
        <v>8</v>
      </c>
    </row>
    <row r="37" spans="1:14" x14ac:dyDescent="0.25">
      <c r="A37" t="s">
        <v>36</v>
      </c>
      <c r="B37">
        <v>44</v>
      </c>
      <c r="C37">
        <v>77</v>
      </c>
      <c r="D37">
        <v>3</v>
      </c>
      <c r="E37">
        <v>18</v>
      </c>
      <c r="F37">
        <v>23</v>
      </c>
      <c r="G37">
        <v>11</v>
      </c>
      <c r="H37">
        <v>4</v>
      </c>
      <c r="I37">
        <v>16</v>
      </c>
      <c r="J37">
        <v>26</v>
      </c>
      <c r="K37">
        <v>63</v>
      </c>
      <c r="L37">
        <v>5</v>
      </c>
      <c r="M37">
        <v>7</v>
      </c>
      <c r="N37">
        <v>8</v>
      </c>
    </row>
    <row r="38" spans="1:14" x14ac:dyDescent="0.25">
      <c r="A38" t="s">
        <v>37</v>
      </c>
      <c r="B38">
        <v>44</v>
      </c>
      <c r="C38">
        <v>77</v>
      </c>
      <c r="D38">
        <v>3</v>
      </c>
      <c r="E38">
        <v>18</v>
      </c>
      <c r="F38">
        <v>23</v>
      </c>
      <c r="G38">
        <v>11</v>
      </c>
      <c r="H38">
        <v>4</v>
      </c>
      <c r="I38">
        <v>16</v>
      </c>
      <c r="J38">
        <v>26</v>
      </c>
      <c r="K38">
        <v>63</v>
      </c>
      <c r="L38">
        <v>5</v>
      </c>
      <c r="M38">
        <v>7</v>
      </c>
      <c r="N38">
        <v>8</v>
      </c>
    </row>
    <row r="39" spans="1:14" x14ac:dyDescent="0.25">
      <c r="A39" t="s">
        <v>38</v>
      </c>
      <c r="B39">
        <v>44</v>
      </c>
      <c r="C39">
        <v>77</v>
      </c>
      <c r="D39">
        <v>3</v>
      </c>
      <c r="E39">
        <v>18</v>
      </c>
      <c r="F39">
        <v>23</v>
      </c>
      <c r="G39">
        <v>11</v>
      </c>
      <c r="H39">
        <v>4</v>
      </c>
      <c r="I39">
        <v>26</v>
      </c>
      <c r="J39">
        <v>63</v>
      </c>
      <c r="K39">
        <v>5</v>
      </c>
      <c r="L39">
        <v>16</v>
      </c>
      <c r="M39">
        <v>7</v>
      </c>
      <c r="N39">
        <v>8</v>
      </c>
    </row>
    <row r="40" spans="1:14" x14ac:dyDescent="0.25">
      <c r="A40" t="s">
        <v>39</v>
      </c>
      <c r="B40">
        <v>44</v>
      </c>
      <c r="C40">
        <v>77</v>
      </c>
      <c r="D40">
        <v>3</v>
      </c>
      <c r="E40">
        <v>18</v>
      </c>
      <c r="F40">
        <v>23</v>
      </c>
      <c r="G40">
        <v>11</v>
      </c>
      <c r="H40">
        <v>4</v>
      </c>
      <c r="I40">
        <v>26</v>
      </c>
      <c r="J40">
        <v>63</v>
      </c>
      <c r="K40">
        <v>5</v>
      </c>
      <c r="L40">
        <v>16</v>
      </c>
      <c r="M40">
        <v>7</v>
      </c>
      <c r="N40">
        <v>8</v>
      </c>
    </row>
    <row r="41" spans="1:14" x14ac:dyDescent="0.25">
      <c r="A41" t="s">
        <v>40</v>
      </c>
      <c r="B41">
        <v>44</v>
      </c>
      <c r="C41">
        <v>77</v>
      </c>
      <c r="D41">
        <v>3</v>
      </c>
      <c r="E41">
        <v>18</v>
      </c>
      <c r="F41">
        <v>23</v>
      </c>
      <c r="G41">
        <v>11</v>
      </c>
      <c r="H41">
        <v>4</v>
      </c>
      <c r="I41">
        <v>26</v>
      </c>
      <c r="J41">
        <v>63</v>
      </c>
      <c r="K41">
        <v>5</v>
      </c>
      <c r="L41">
        <v>16</v>
      </c>
      <c r="M41">
        <v>7</v>
      </c>
      <c r="N41">
        <v>8</v>
      </c>
    </row>
    <row r="42" spans="1:14" x14ac:dyDescent="0.25">
      <c r="A42" t="s">
        <v>41</v>
      </c>
      <c r="B42">
        <v>44</v>
      </c>
      <c r="C42">
        <v>77</v>
      </c>
      <c r="D42">
        <v>3</v>
      </c>
      <c r="E42">
        <v>18</v>
      </c>
      <c r="F42">
        <v>23</v>
      </c>
      <c r="G42">
        <v>11</v>
      </c>
      <c r="H42">
        <v>4</v>
      </c>
      <c r="I42">
        <v>26</v>
      </c>
      <c r="J42">
        <v>63</v>
      </c>
      <c r="K42">
        <v>5</v>
      </c>
      <c r="L42">
        <v>16</v>
      </c>
      <c r="M42">
        <v>7</v>
      </c>
      <c r="N42">
        <v>8</v>
      </c>
    </row>
    <row r="43" spans="1:14" x14ac:dyDescent="0.25">
      <c r="A43" t="s">
        <v>42</v>
      </c>
      <c r="B43">
        <v>44</v>
      </c>
      <c r="C43">
        <v>77</v>
      </c>
      <c r="D43">
        <v>3</v>
      </c>
      <c r="E43">
        <v>18</v>
      </c>
      <c r="F43">
        <v>23</v>
      </c>
      <c r="G43">
        <v>11</v>
      </c>
      <c r="H43">
        <v>4</v>
      </c>
      <c r="I43">
        <v>26</v>
      </c>
      <c r="J43">
        <v>63</v>
      </c>
      <c r="K43">
        <v>5</v>
      </c>
      <c r="L43">
        <v>16</v>
      </c>
      <c r="M43">
        <v>7</v>
      </c>
      <c r="N43">
        <v>8</v>
      </c>
    </row>
    <row r="44" spans="1:14" x14ac:dyDescent="0.25">
      <c r="A44" t="s">
        <v>43</v>
      </c>
      <c r="B44">
        <v>44</v>
      </c>
      <c r="C44">
        <v>77</v>
      </c>
      <c r="D44">
        <v>3</v>
      </c>
      <c r="E44">
        <v>18</v>
      </c>
      <c r="F44">
        <v>23</v>
      </c>
      <c r="G44">
        <v>11</v>
      </c>
      <c r="H44">
        <v>4</v>
      </c>
      <c r="I44">
        <v>26</v>
      </c>
      <c r="J44">
        <v>63</v>
      </c>
      <c r="K44">
        <v>5</v>
      </c>
      <c r="L44">
        <v>16</v>
      </c>
      <c r="M44">
        <v>7</v>
      </c>
      <c r="N44">
        <v>8</v>
      </c>
    </row>
    <row r="45" spans="1:14" x14ac:dyDescent="0.25">
      <c r="A45" t="s">
        <v>44</v>
      </c>
      <c r="B45">
        <v>44</v>
      </c>
      <c r="C45">
        <v>77</v>
      </c>
      <c r="D45">
        <v>3</v>
      </c>
      <c r="E45">
        <v>23</v>
      </c>
      <c r="F45">
        <v>11</v>
      </c>
      <c r="G45">
        <v>4</v>
      </c>
      <c r="H45">
        <v>26</v>
      </c>
      <c r="I45">
        <v>16</v>
      </c>
      <c r="J45">
        <v>63</v>
      </c>
      <c r="K45">
        <v>5</v>
      </c>
      <c r="L45">
        <v>7</v>
      </c>
      <c r="M45">
        <v>8</v>
      </c>
    </row>
    <row r="46" spans="1:14" x14ac:dyDescent="0.25">
      <c r="A46" t="s">
        <v>45</v>
      </c>
      <c r="B46">
        <v>44</v>
      </c>
      <c r="C46">
        <v>77</v>
      </c>
      <c r="D46">
        <v>3</v>
      </c>
      <c r="E46">
        <v>23</v>
      </c>
      <c r="F46">
        <v>11</v>
      </c>
      <c r="G46">
        <v>4</v>
      </c>
      <c r="H46">
        <v>26</v>
      </c>
      <c r="I46">
        <v>16</v>
      </c>
      <c r="J46">
        <v>63</v>
      </c>
      <c r="K46">
        <v>5</v>
      </c>
      <c r="L46">
        <v>8</v>
      </c>
      <c r="M46">
        <v>7</v>
      </c>
    </row>
    <row r="47" spans="1:14" x14ac:dyDescent="0.25">
      <c r="A47" t="s">
        <v>46</v>
      </c>
      <c r="B47">
        <v>44</v>
      </c>
      <c r="C47">
        <v>77</v>
      </c>
      <c r="D47">
        <v>3</v>
      </c>
      <c r="E47">
        <v>23</v>
      </c>
      <c r="F47">
        <v>11</v>
      </c>
      <c r="G47">
        <v>4</v>
      </c>
      <c r="H47">
        <v>26</v>
      </c>
      <c r="I47">
        <v>7</v>
      </c>
      <c r="J47">
        <v>8</v>
      </c>
      <c r="K47">
        <v>16</v>
      </c>
      <c r="L47">
        <v>63</v>
      </c>
      <c r="M47">
        <v>5</v>
      </c>
    </row>
    <row r="48" spans="1:14" x14ac:dyDescent="0.25">
      <c r="A48" t="s">
        <v>47</v>
      </c>
      <c r="B48">
        <v>44</v>
      </c>
      <c r="C48">
        <v>3</v>
      </c>
      <c r="D48">
        <v>77</v>
      </c>
      <c r="E48">
        <v>23</v>
      </c>
      <c r="F48">
        <v>11</v>
      </c>
      <c r="G48">
        <v>4</v>
      </c>
      <c r="H48">
        <v>26</v>
      </c>
      <c r="I48">
        <v>16</v>
      </c>
      <c r="J48">
        <v>7</v>
      </c>
      <c r="K48">
        <v>5</v>
      </c>
      <c r="L48">
        <v>63</v>
      </c>
      <c r="M48">
        <v>8</v>
      </c>
    </row>
    <row r="49" spans="1:21" x14ac:dyDescent="0.25">
      <c r="A49" t="s">
        <v>48</v>
      </c>
      <c r="B49">
        <v>44</v>
      </c>
      <c r="C49">
        <v>3</v>
      </c>
      <c r="D49">
        <v>77</v>
      </c>
      <c r="E49">
        <v>23</v>
      </c>
      <c r="F49">
        <v>11</v>
      </c>
      <c r="G49">
        <v>4</v>
      </c>
      <c r="H49">
        <v>26</v>
      </c>
      <c r="I49">
        <v>7</v>
      </c>
      <c r="J49">
        <v>8</v>
      </c>
      <c r="K49">
        <v>16</v>
      </c>
      <c r="L49">
        <v>5</v>
      </c>
      <c r="M49">
        <v>63</v>
      </c>
    </row>
    <row r="50" spans="1:21" x14ac:dyDescent="0.25">
      <c r="A50" t="s">
        <v>49</v>
      </c>
      <c r="B50">
        <v>44</v>
      </c>
      <c r="C50">
        <v>77</v>
      </c>
      <c r="D50">
        <v>3</v>
      </c>
      <c r="E50">
        <v>23</v>
      </c>
      <c r="F50">
        <v>11</v>
      </c>
      <c r="G50">
        <v>4</v>
      </c>
      <c r="H50">
        <v>26</v>
      </c>
      <c r="I50">
        <v>7</v>
      </c>
      <c r="J50">
        <v>8</v>
      </c>
      <c r="K50">
        <v>16</v>
      </c>
      <c r="L50">
        <v>5</v>
      </c>
      <c r="M50">
        <v>63</v>
      </c>
    </row>
    <row r="51" spans="1:21" x14ac:dyDescent="0.25">
      <c r="A51" t="s">
        <v>50</v>
      </c>
      <c r="B51">
        <v>44</v>
      </c>
      <c r="C51">
        <v>77</v>
      </c>
      <c r="D51">
        <v>3</v>
      </c>
      <c r="E51">
        <v>23</v>
      </c>
      <c r="F51">
        <v>11</v>
      </c>
      <c r="G51">
        <v>4</v>
      </c>
      <c r="H51">
        <v>26</v>
      </c>
      <c r="I51">
        <v>7</v>
      </c>
      <c r="J51">
        <v>16</v>
      </c>
      <c r="K51">
        <v>8</v>
      </c>
      <c r="L51">
        <v>5</v>
      </c>
      <c r="M51">
        <v>63</v>
      </c>
    </row>
    <row r="52" spans="1:21" x14ac:dyDescent="0.25">
      <c r="A52" t="s">
        <v>51</v>
      </c>
      <c r="B52">
        <v>44</v>
      </c>
      <c r="C52">
        <v>77</v>
      </c>
      <c r="D52">
        <v>3</v>
      </c>
      <c r="E52">
        <v>23</v>
      </c>
      <c r="F52">
        <v>11</v>
      </c>
      <c r="G52">
        <v>4</v>
      </c>
      <c r="H52">
        <v>26</v>
      </c>
      <c r="I52">
        <v>7</v>
      </c>
      <c r="J52">
        <v>16</v>
      </c>
      <c r="K52">
        <v>8</v>
      </c>
      <c r="L52">
        <v>5</v>
      </c>
      <c r="M52">
        <v>63</v>
      </c>
    </row>
    <row r="53" spans="1:21" x14ac:dyDescent="0.25">
      <c r="A53" t="s">
        <v>52</v>
      </c>
      <c r="B53">
        <v>44</v>
      </c>
      <c r="C53">
        <v>77</v>
      </c>
      <c r="D53">
        <v>23</v>
      </c>
      <c r="E53">
        <v>3</v>
      </c>
      <c r="F53">
        <v>11</v>
      </c>
      <c r="G53">
        <v>4</v>
      </c>
      <c r="H53">
        <v>26</v>
      </c>
      <c r="I53">
        <v>7</v>
      </c>
      <c r="J53">
        <v>16</v>
      </c>
      <c r="K53">
        <v>5</v>
      </c>
      <c r="L53">
        <v>63</v>
      </c>
      <c r="M53">
        <v>8</v>
      </c>
    </row>
    <row r="54" spans="1:21" x14ac:dyDescent="0.25">
      <c r="A54" t="s">
        <v>53</v>
      </c>
      <c r="B54">
        <v>44</v>
      </c>
      <c r="C54">
        <v>77</v>
      </c>
      <c r="D54">
        <v>23</v>
      </c>
      <c r="E54">
        <v>3</v>
      </c>
      <c r="F54">
        <v>11</v>
      </c>
      <c r="G54">
        <v>4</v>
      </c>
      <c r="H54">
        <v>26</v>
      </c>
      <c r="I54">
        <v>7</v>
      </c>
      <c r="J54">
        <v>16</v>
      </c>
      <c r="K54">
        <v>5</v>
      </c>
      <c r="L54">
        <v>63</v>
      </c>
      <c r="M54">
        <v>8</v>
      </c>
    </row>
    <row r="55" spans="1:21" x14ac:dyDescent="0.25">
      <c r="A55" t="s">
        <v>54</v>
      </c>
      <c r="B55">
        <v>44</v>
      </c>
      <c r="C55">
        <v>77</v>
      </c>
      <c r="D55">
        <v>23</v>
      </c>
      <c r="E55">
        <v>3</v>
      </c>
      <c r="F55">
        <v>11</v>
      </c>
      <c r="G55">
        <v>4</v>
      </c>
      <c r="H55">
        <v>26</v>
      </c>
      <c r="I55">
        <v>7</v>
      </c>
      <c r="J55">
        <v>16</v>
      </c>
      <c r="K55">
        <v>5</v>
      </c>
      <c r="L55">
        <v>63</v>
      </c>
      <c r="M55">
        <v>8</v>
      </c>
    </row>
    <row r="56" spans="1:21" x14ac:dyDescent="0.25">
      <c r="A56" t="s">
        <v>127</v>
      </c>
      <c r="B56">
        <v>44</v>
      </c>
      <c r="C56">
        <v>77</v>
      </c>
      <c r="D56">
        <v>23</v>
      </c>
      <c r="E56">
        <v>3</v>
      </c>
      <c r="F56">
        <v>11</v>
      </c>
      <c r="G56">
        <v>4</v>
      </c>
      <c r="H56">
        <v>26</v>
      </c>
      <c r="I56">
        <v>7</v>
      </c>
      <c r="J56">
        <v>16</v>
      </c>
      <c r="K56">
        <v>5</v>
      </c>
      <c r="L56">
        <v>63</v>
      </c>
      <c r="M56">
        <v>8</v>
      </c>
    </row>
    <row r="57" spans="1:21" x14ac:dyDescent="0.25">
      <c r="A57" t="s">
        <v>128</v>
      </c>
      <c r="B57">
        <v>44</v>
      </c>
      <c r="C57">
        <v>77</v>
      </c>
      <c r="D57">
        <v>23</v>
      </c>
      <c r="E57">
        <v>3</v>
      </c>
      <c r="F57">
        <v>11</v>
      </c>
      <c r="G57">
        <v>4</v>
      </c>
      <c r="H57">
        <v>26</v>
      </c>
      <c r="I57">
        <v>7</v>
      </c>
      <c r="J57">
        <v>16</v>
      </c>
      <c r="K57">
        <v>5</v>
      </c>
      <c r="L57">
        <v>63</v>
      </c>
      <c r="M57">
        <v>8</v>
      </c>
    </row>
    <row r="58" spans="1:21" x14ac:dyDescent="0.25">
      <c r="A58" t="s">
        <v>129</v>
      </c>
      <c r="B58">
        <v>44</v>
      </c>
      <c r="C58">
        <v>77</v>
      </c>
      <c r="D58">
        <v>23</v>
      </c>
      <c r="E58">
        <v>3</v>
      </c>
      <c r="F58">
        <v>11</v>
      </c>
      <c r="G58">
        <v>4</v>
      </c>
      <c r="H58">
        <v>26</v>
      </c>
      <c r="I58">
        <v>7</v>
      </c>
      <c r="J58">
        <v>16</v>
      </c>
      <c r="K58">
        <v>5</v>
      </c>
      <c r="L58">
        <v>63</v>
      </c>
      <c r="M58">
        <v>8</v>
      </c>
    </row>
    <row r="59" spans="1:21" x14ac:dyDescent="0.25">
      <c r="A59" t="s">
        <v>130</v>
      </c>
      <c r="B59">
        <v>44</v>
      </c>
      <c r="C59">
        <v>77</v>
      </c>
      <c r="D59">
        <v>23</v>
      </c>
      <c r="E59">
        <v>3</v>
      </c>
      <c r="F59">
        <v>11</v>
      </c>
      <c r="G59">
        <v>4</v>
      </c>
      <c r="H59">
        <v>26</v>
      </c>
      <c r="I59">
        <v>7</v>
      </c>
      <c r="J59">
        <v>16</v>
      </c>
      <c r="K59">
        <v>5</v>
      </c>
      <c r="L59">
        <v>63</v>
      </c>
      <c r="M59">
        <v>8</v>
      </c>
    </row>
    <row r="60" spans="1:21" x14ac:dyDescent="0.25">
      <c r="A60" t="s">
        <v>131</v>
      </c>
      <c r="B60">
        <v>44</v>
      </c>
      <c r="C60">
        <v>77</v>
      </c>
      <c r="D60">
        <v>23</v>
      </c>
      <c r="E60">
        <v>3</v>
      </c>
      <c r="F60">
        <v>11</v>
      </c>
      <c r="G60">
        <v>4</v>
      </c>
      <c r="H60">
        <v>26</v>
      </c>
      <c r="I60">
        <v>7</v>
      </c>
      <c r="J60">
        <v>16</v>
      </c>
      <c r="K60">
        <v>5</v>
      </c>
      <c r="L60">
        <v>63</v>
      </c>
      <c r="M60">
        <v>8</v>
      </c>
    </row>
    <row r="61" spans="1:21" x14ac:dyDescent="0.25">
      <c r="A61" t="s">
        <v>132</v>
      </c>
      <c r="B61">
        <v>44</v>
      </c>
      <c r="C61">
        <v>77</v>
      </c>
      <c r="D61">
        <v>23</v>
      </c>
      <c r="E61">
        <v>3</v>
      </c>
      <c r="F61">
        <v>11</v>
      </c>
      <c r="G61">
        <v>4</v>
      </c>
      <c r="H61">
        <v>26</v>
      </c>
      <c r="I61">
        <v>7</v>
      </c>
      <c r="J61">
        <v>16</v>
      </c>
      <c r="K61">
        <v>5</v>
      </c>
      <c r="L61">
        <v>63</v>
      </c>
      <c r="M61">
        <v>8</v>
      </c>
    </row>
    <row r="62" spans="1:21" x14ac:dyDescent="0.25">
      <c r="B62" t="s">
        <v>125</v>
      </c>
      <c r="C62" t="s">
        <v>125</v>
      </c>
      <c r="D62" t="s">
        <v>125</v>
      </c>
      <c r="E62" t="s">
        <v>125</v>
      </c>
      <c r="F62" t="s">
        <v>125</v>
      </c>
      <c r="G62" t="s">
        <v>125</v>
      </c>
      <c r="H62" t="s">
        <v>125</v>
      </c>
      <c r="I62" t="s">
        <v>125</v>
      </c>
      <c r="J62" t="s">
        <v>125</v>
      </c>
      <c r="K62" t="s">
        <v>125</v>
      </c>
      <c r="L62" t="s">
        <v>125</v>
      </c>
      <c r="M62" t="s">
        <v>125</v>
      </c>
      <c r="N62" t="s">
        <v>125</v>
      </c>
      <c r="O62" t="s">
        <v>125</v>
      </c>
      <c r="P62" t="s">
        <v>125</v>
      </c>
      <c r="Q62" t="s">
        <v>125</v>
      </c>
      <c r="R62" t="s">
        <v>125</v>
      </c>
      <c r="S62" t="s">
        <v>125</v>
      </c>
      <c r="T62" t="s">
        <v>125</v>
      </c>
      <c r="U62" t="s">
        <v>125</v>
      </c>
    </row>
  </sheetData>
  <phoneticPr fontId="3" type="noConversion"/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U76"/>
  <sheetViews>
    <sheetView workbookViewId="0">
      <selection activeCell="B2" sqref="B2:U54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55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>
        <v>1.046712962962963E-3</v>
      </c>
      <c r="C2" s="2">
        <v>1.1178935185185187E-3</v>
      </c>
      <c r="D2" s="2">
        <v>1.0354513888888889E-3</v>
      </c>
      <c r="E2" s="2">
        <v>1.127800925925926E-3</v>
      </c>
      <c r="F2" s="2">
        <v>1.1082870370370372E-3</v>
      </c>
      <c r="G2" s="2">
        <v>1.0974537037037038E-3</v>
      </c>
      <c r="H2" s="2">
        <v>1.1134259259259259E-3</v>
      </c>
      <c r="I2" s="2">
        <v>1.0020023148148147E-3</v>
      </c>
      <c r="J2" s="2">
        <v>1.0575462962962964E-3</v>
      </c>
      <c r="K2" s="2">
        <v>1.0805902777777778E-3</v>
      </c>
      <c r="L2" s="2">
        <v>1.0687152777777778E-3</v>
      </c>
      <c r="M2" s="2">
        <v>1.0860995370370371E-3</v>
      </c>
      <c r="N2" s="2">
        <v>1.0327777777777779E-3</v>
      </c>
      <c r="O2" s="2">
        <v>1.1705092592592594E-3</v>
      </c>
      <c r="P2" s="2">
        <v>1.0103935185185183E-3</v>
      </c>
      <c r="Q2" s="2">
        <v>1.0617824074074076E-3</v>
      </c>
      <c r="R2" s="2">
        <v>1.1032175925925925E-3</v>
      </c>
      <c r="S2" s="2">
        <v>1.0185300925925926E-3</v>
      </c>
      <c r="T2" s="2">
        <v>1.0955902777777778E-3</v>
      </c>
      <c r="U2" s="2">
        <v>1.0729398148148148E-3</v>
      </c>
    </row>
    <row r="3" spans="1:21" x14ac:dyDescent="0.25">
      <c r="A3">
        <v>2</v>
      </c>
      <c r="B3" s="2">
        <v>1.0009606481481482E-3</v>
      </c>
      <c r="C3" s="2">
        <v>1.0308912037037038E-3</v>
      </c>
      <c r="D3" s="2">
        <v>9.898958333333333E-4</v>
      </c>
      <c r="E3" s="2">
        <v>1.0291666666666667E-3</v>
      </c>
      <c r="F3" s="2">
        <v>1.0294328703703704E-3</v>
      </c>
      <c r="G3" s="2">
        <v>1.0120370370370372E-3</v>
      </c>
      <c r="H3" s="2">
        <v>1.0298842592592593E-3</v>
      </c>
      <c r="I3" s="2">
        <v>9.8604166666666653E-4</v>
      </c>
      <c r="J3" s="2">
        <v>1.0011805555555555E-3</v>
      </c>
      <c r="K3" s="2">
        <v>1.0110416666666666E-3</v>
      </c>
      <c r="L3" s="2">
        <v>1.0051273148148148E-3</v>
      </c>
      <c r="M3" s="2">
        <v>1.0099768518518517E-3</v>
      </c>
      <c r="N3" s="2">
        <v>1.0060185185185187E-3</v>
      </c>
      <c r="O3" s="2">
        <v>1.2892939814814815E-3</v>
      </c>
      <c r="P3" s="2">
        <v>9.8880787037037036E-4</v>
      </c>
      <c r="Q3" s="2">
        <v>1.0061921296296297E-3</v>
      </c>
      <c r="R3" s="2">
        <v>1.0258564814814815E-3</v>
      </c>
      <c r="S3" s="2">
        <v>9.9057870370370359E-4</v>
      </c>
      <c r="T3" s="2">
        <v>1.027789351851852E-3</v>
      </c>
      <c r="U3" s="2">
        <v>1.0099305555555554E-3</v>
      </c>
    </row>
    <row r="4" spans="1:21" x14ac:dyDescent="0.25">
      <c r="A4">
        <v>3</v>
      </c>
      <c r="B4" s="2">
        <v>9.9662037037037037E-4</v>
      </c>
      <c r="C4" s="2">
        <v>1.0232407407407408E-3</v>
      </c>
      <c r="D4" s="2">
        <v>9.8520833333333338E-4</v>
      </c>
      <c r="E4" s="2">
        <v>1.0159374999999999E-3</v>
      </c>
      <c r="F4" s="2">
        <v>1.0268749999999998E-3</v>
      </c>
      <c r="G4" s="2">
        <v>1.0105671296296297E-3</v>
      </c>
      <c r="H4" s="2">
        <v>1.0127777777777778E-3</v>
      </c>
      <c r="I4" s="2">
        <v>9.8326388888888877E-4</v>
      </c>
      <c r="J4" s="2">
        <v>9.9824074074074073E-4</v>
      </c>
      <c r="K4" s="2">
        <v>1.006087962962963E-3</v>
      </c>
      <c r="L4" s="2">
        <v>1.0312847222222223E-3</v>
      </c>
      <c r="M4" s="2">
        <v>1.015138888888889E-3</v>
      </c>
      <c r="N4" s="2">
        <v>9.9567129629629636E-4</v>
      </c>
      <c r="O4" s="2">
        <v>9.7837962962962961E-4</v>
      </c>
      <c r="P4" s="2">
        <v>9.8379629629629642E-4</v>
      </c>
      <c r="Q4" s="2">
        <v>1.0138888888888888E-3</v>
      </c>
      <c r="R4" s="2">
        <v>1.0207175925925926E-3</v>
      </c>
      <c r="S4" s="2">
        <v>9.8535879629629624E-4</v>
      </c>
      <c r="T4" s="2">
        <v>1.0212152777777778E-3</v>
      </c>
      <c r="U4" s="2">
        <v>1.0086805555555554E-3</v>
      </c>
    </row>
    <row r="5" spans="1:21" x14ac:dyDescent="0.25">
      <c r="A5">
        <v>4</v>
      </c>
      <c r="B5" s="2">
        <v>9.9015046296296308E-4</v>
      </c>
      <c r="C5" s="2">
        <v>1.0205208333333331E-3</v>
      </c>
      <c r="D5" s="2">
        <v>9.8298611111111113E-4</v>
      </c>
      <c r="E5" s="2">
        <v>1.0256018518518518E-3</v>
      </c>
      <c r="F5" s="2">
        <v>1.0228935185185187E-3</v>
      </c>
      <c r="G5" s="2">
        <v>1.0083449074074075E-3</v>
      </c>
      <c r="H5" s="2">
        <v>1.019976851851852E-3</v>
      </c>
      <c r="I5" s="2">
        <v>9.8320601851851846E-4</v>
      </c>
      <c r="J5" s="2">
        <v>9.9653935185185175E-4</v>
      </c>
      <c r="K5" s="2">
        <v>9.9817129629629626E-4</v>
      </c>
      <c r="L5" s="2">
        <v>9.981250000000001E-4</v>
      </c>
      <c r="M5" s="2">
        <v>9.9920138888888888E-4</v>
      </c>
      <c r="N5" s="2">
        <v>9.9572916666666668E-4</v>
      </c>
      <c r="O5" s="2">
        <v>9.7988425925925934E-4</v>
      </c>
      <c r="P5" s="2">
        <v>9.8554398148148156E-4</v>
      </c>
      <c r="Q5" s="2">
        <v>9.9372685185185176E-4</v>
      </c>
      <c r="R5" s="2">
        <v>1.0323611111111113E-3</v>
      </c>
      <c r="S5" s="2">
        <v>9.8562499999999996E-4</v>
      </c>
      <c r="T5" s="2">
        <v>1.0256712962962964E-3</v>
      </c>
      <c r="U5" s="2">
        <v>9.9621527777777772E-4</v>
      </c>
    </row>
    <row r="6" spans="1:21" x14ac:dyDescent="0.25">
      <c r="A6">
        <v>5</v>
      </c>
      <c r="B6" s="2">
        <v>9.8778935185185189E-4</v>
      </c>
      <c r="C6" s="2">
        <v>1.0185648148148148E-3</v>
      </c>
      <c r="D6" s="2">
        <v>9.85162037037037E-4</v>
      </c>
      <c r="E6" s="2">
        <v>1.0261342592592594E-3</v>
      </c>
      <c r="F6" s="2">
        <v>1.0145023148148149E-3</v>
      </c>
      <c r="G6" s="2">
        <v>1.0013310185185186E-3</v>
      </c>
      <c r="H6" s="2">
        <v>1.0014351851851853E-3</v>
      </c>
      <c r="I6" s="2">
        <v>9.8271990740740741E-4</v>
      </c>
      <c r="J6" s="2">
        <v>9.9594907407407401E-4</v>
      </c>
      <c r="K6" s="2">
        <v>1.0005787037037038E-3</v>
      </c>
      <c r="L6" s="2">
        <v>9.9828703703703689E-4</v>
      </c>
      <c r="M6" s="2">
        <v>1.0001388888888887E-3</v>
      </c>
      <c r="N6" s="2">
        <v>1.0039699074074074E-3</v>
      </c>
      <c r="O6" s="2">
        <v>9.7892361111111118E-4</v>
      </c>
      <c r="P6" s="2">
        <v>9.8650462962962971E-4</v>
      </c>
      <c r="Q6" s="2">
        <v>9.9222222222222225E-4</v>
      </c>
      <c r="R6" s="2">
        <v>1.0383680555555556E-3</v>
      </c>
      <c r="S6" s="2">
        <v>9.8744212962962956E-4</v>
      </c>
      <c r="T6" s="2">
        <v>1.0271643518518518E-3</v>
      </c>
      <c r="U6" s="2">
        <v>9.9424768518518503E-4</v>
      </c>
    </row>
    <row r="7" spans="1:21" x14ac:dyDescent="0.25">
      <c r="A7">
        <v>6</v>
      </c>
      <c r="B7" s="2">
        <v>9.9821759259259265E-4</v>
      </c>
      <c r="C7" s="2">
        <v>1.018472222222222E-3</v>
      </c>
      <c r="D7" s="2">
        <v>1.2851620370370369E-3</v>
      </c>
      <c r="E7" s="2">
        <v>1.0160532407407408E-3</v>
      </c>
      <c r="F7" s="2">
        <v>1.0128472222222221E-3</v>
      </c>
      <c r="G7" s="2">
        <v>1.0913657407407406E-3</v>
      </c>
      <c r="H7" s="2">
        <v>1.0103009259259258E-3</v>
      </c>
      <c r="I7" s="2">
        <v>9.8263888888888901E-4</v>
      </c>
      <c r="J7" s="2">
        <v>1.149085648148148E-3</v>
      </c>
      <c r="K7" s="2">
        <v>1.0220254629629629E-3</v>
      </c>
      <c r="L7" s="2">
        <v>1.0265162037037037E-3</v>
      </c>
      <c r="M7" s="2">
        <v>1.0219907407407406E-3</v>
      </c>
      <c r="N7" s="2">
        <v>9.9920138888888888E-4</v>
      </c>
      <c r="O7" s="2">
        <v>9.8413194444444438E-4</v>
      </c>
      <c r="P7" s="2">
        <v>9.8047453703703708E-4</v>
      </c>
      <c r="Q7" s="2">
        <v>1.0052083333333334E-3</v>
      </c>
      <c r="R7" s="2">
        <v>1.0341666666666667E-3</v>
      </c>
      <c r="S7" s="2">
        <v>9.8378472222222227E-4</v>
      </c>
      <c r="T7" s="2">
        <v>1.0310069444444444E-3</v>
      </c>
      <c r="U7" s="2">
        <v>1.0209722222222222E-3</v>
      </c>
    </row>
    <row r="8" spans="1:21" x14ac:dyDescent="0.25">
      <c r="A8">
        <v>7</v>
      </c>
      <c r="B8" s="2">
        <v>9.9586805555555561E-4</v>
      </c>
      <c r="C8" s="2">
        <v>1.0154050925925927E-3</v>
      </c>
      <c r="D8" s="2">
        <v>1.3294328703703704E-3</v>
      </c>
      <c r="E8" s="2">
        <v>1.0249305555555556E-3</v>
      </c>
      <c r="F8" s="2">
        <v>1.1647453703703705E-3</v>
      </c>
      <c r="G8" s="2">
        <v>1.0166435185185185E-3</v>
      </c>
      <c r="H8" s="2">
        <v>9.9081018518518528E-4</v>
      </c>
      <c r="I8" s="2">
        <v>9.8451388888888872E-4</v>
      </c>
      <c r="J8" s="2">
        <v>1.0040856481481483E-3</v>
      </c>
      <c r="K8" s="2">
        <v>1.0008796296296296E-3</v>
      </c>
      <c r="L8" s="2">
        <v>9.9825231481481488E-4</v>
      </c>
      <c r="M8" s="2">
        <v>9.9969907407407408E-4</v>
      </c>
      <c r="N8" s="2">
        <v>9.9641203703703719E-4</v>
      </c>
      <c r="O8" s="2">
        <v>9.8145833333333331E-4</v>
      </c>
      <c r="P8" s="2">
        <v>9.8281249999999996E-4</v>
      </c>
      <c r="Q8" s="2">
        <v>9.9241898148148149E-4</v>
      </c>
      <c r="R8" s="2">
        <v>1.0196990740740741E-3</v>
      </c>
      <c r="S8" s="2">
        <v>9.8452546296296287E-4</v>
      </c>
      <c r="T8" s="2">
        <v>1.030798611111111E-3</v>
      </c>
      <c r="U8" s="2">
        <v>9.9429398148148163E-4</v>
      </c>
    </row>
    <row r="9" spans="1:21" x14ac:dyDescent="0.25">
      <c r="A9">
        <v>8</v>
      </c>
      <c r="B9" s="2">
        <v>9.9406249999999994E-4</v>
      </c>
      <c r="C9" s="2">
        <v>9.9922453703703696E-4</v>
      </c>
      <c r="D9" s="2">
        <v>9.8856481481481473E-4</v>
      </c>
      <c r="E9" s="2">
        <v>1.0222916666666666E-3</v>
      </c>
      <c r="F9" s="2">
        <v>1.2703703703703703E-3</v>
      </c>
      <c r="G9" s="2">
        <v>1.0169907407407406E-3</v>
      </c>
      <c r="H9" s="2">
        <v>9.9210648148148162E-4</v>
      </c>
      <c r="I9" s="2">
        <v>9.8407407407407406E-4</v>
      </c>
      <c r="J9" s="2">
        <v>1.0004745370370369E-3</v>
      </c>
      <c r="K9" s="2">
        <v>1.0229745370370371E-3</v>
      </c>
      <c r="L9" s="2">
        <v>1.0010648148148149E-3</v>
      </c>
      <c r="M9" s="2">
        <v>1.0137847222222223E-3</v>
      </c>
      <c r="N9" s="2">
        <v>9.9690972222222216E-4</v>
      </c>
      <c r="O9" s="2">
        <v>9.8401620370370375E-4</v>
      </c>
      <c r="P9" s="2">
        <v>9.8254629629629625E-4</v>
      </c>
      <c r="Q9" s="2">
        <v>9.9337962962962965E-4</v>
      </c>
      <c r="R9" s="2">
        <v>1.0177430555555554E-3</v>
      </c>
      <c r="S9" s="2">
        <v>9.8622685185185206E-4</v>
      </c>
      <c r="T9" s="2">
        <v>1.0238078703703705E-3</v>
      </c>
      <c r="U9" s="2">
        <v>9.9269675925925914E-4</v>
      </c>
    </row>
    <row r="10" spans="1:21" x14ac:dyDescent="0.25">
      <c r="A10">
        <v>9</v>
      </c>
      <c r="B10" s="2">
        <v>9.9429398148148163E-4</v>
      </c>
      <c r="C10" s="2">
        <v>9.9894675925925932E-4</v>
      </c>
      <c r="D10" s="2">
        <v>9.8478009259259265E-4</v>
      </c>
      <c r="E10" s="2">
        <v>9.9774305555555554E-4</v>
      </c>
      <c r="F10" s="2">
        <v>9.9960648148148153E-4</v>
      </c>
      <c r="G10" s="2">
        <v>1.0022337962962962E-3</v>
      </c>
      <c r="H10" s="2">
        <v>9.9753472222222236E-4</v>
      </c>
      <c r="I10" s="2">
        <v>9.8364583333333333E-4</v>
      </c>
      <c r="J10" s="2">
        <v>9.9956018518518514E-4</v>
      </c>
      <c r="K10" s="2">
        <v>1.0153472222222222E-3</v>
      </c>
      <c r="L10" s="2">
        <v>9.954976851851852E-4</v>
      </c>
      <c r="M10" s="2">
        <v>9.9457175925925928E-4</v>
      </c>
      <c r="N10" s="2">
        <v>9.9564814814814807E-4</v>
      </c>
      <c r="O10" s="2">
        <v>9.846643518518518E-4</v>
      </c>
      <c r="P10" s="2">
        <v>9.8520833333333338E-4</v>
      </c>
      <c r="Q10" s="2">
        <v>9.9585648148148146E-4</v>
      </c>
      <c r="R10" s="2">
        <v>1.0241319444444445E-3</v>
      </c>
      <c r="S10" s="2">
        <v>9.8311342592592591E-4</v>
      </c>
      <c r="T10" s="2">
        <v>1.0292824074074074E-3</v>
      </c>
      <c r="U10" s="2">
        <v>9.943402777777778E-4</v>
      </c>
    </row>
    <row r="11" spans="1:21" x14ac:dyDescent="0.25">
      <c r="A11">
        <v>10</v>
      </c>
      <c r="B11" s="2">
        <v>9.918402777777779E-4</v>
      </c>
      <c r="C11" s="2">
        <v>9.9863425925925922E-4</v>
      </c>
      <c r="D11" s="2">
        <v>9.8358796296296302E-4</v>
      </c>
      <c r="E11" s="2">
        <v>1.0000694444444443E-3</v>
      </c>
      <c r="F11" s="2">
        <v>9.9993055555555556E-4</v>
      </c>
      <c r="G11" s="2">
        <v>9.9633101851851857E-4</v>
      </c>
      <c r="H11" s="2">
        <v>1.0018865740740741E-3</v>
      </c>
      <c r="I11" s="2">
        <v>9.8391203703703705E-4</v>
      </c>
      <c r="J11" s="2">
        <v>9.9634259259259272E-4</v>
      </c>
      <c r="K11" s="2">
        <v>1.0045254629629629E-3</v>
      </c>
      <c r="L11" s="2">
        <v>9.9021990740740732E-4</v>
      </c>
      <c r="M11" s="2">
        <v>9.9542824074074074E-4</v>
      </c>
      <c r="N11" s="2">
        <v>9.9460648148148151E-4</v>
      </c>
      <c r="O11" s="2">
        <v>9.9995370370370364E-4</v>
      </c>
      <c r="P11" s="2">
        <v>9.821412037037036E-4</v>
      </c>
      <c r="Q11" s="2">
        <v>9.9116898148148154E-4</v>
      </c>
      <c r="R11" s="2">
        <v>1.005138888888889E-3</v>
      </c>
      <c r="S11" s="2">
        <v>9.7965277777777786E-4</v>
      </c>
      <c r="T11" s="2">
        <v>1.0350925925925924E-3</v>
      </c>
      <c r="U11" s="2">
        <v>9.9597222222222209E-4</v>
      </c>
    </row>
    <row r="12" spans="1:21" x14ac:dyDescent="0.25">
      <c r="A12">
        <v>11</v>
      </c>
      <c r="B12" s="2">
        <v>9.9173611111111099E-4</v>
      </c>
      <c r="C12" s="2">
        <v>9.9892361111111124E-4</v>
      </c>
      <c r="D12" s="2">
        <v>9.8210648148148137E-4</v>
      </c>
      <c r="E12" s="2">
        <v>1.0049189814814814E-3</v>
      </c>
      <c r="F12" s="2">
        <v>9.9797453703703702E-4</v>
      </c>
      <c r="G12" s="2">
        <v>9.9920138888888888E-4</v>
      </c>
      <c r="H12" s="2">
        <v>1.0120138888888889E-3</v>
      </c>
      <c r="I12" s="2">
        <v>9.8293981481481474E-4</v>
      </c>
      <c r="J12" s="2">
        <v>1.0035069444444445E-3</v>
      </c>
      <c r="K12" s="2">
        <v>1.0114236111111112E-3</v>
      </c>
      <c r="L12" s="2">
        <v>9.9217592592592608E-4</v>
      </c>
      <c r="M12" s="2">
        <v>9.9532407407407404E-4</v>
      </c>
      <c r="N12" s="2">
        <v>9.9167824074074067E-4</v>
      </c>
      <c r="O12" s="2">
        <v>9.9864583333333337E-4</v>
      </c>
      <c r="P12" s="2">
        <v>9.8378472222222227E-4</v>
      </c>
      <c r="Q12" s="2">
        <v>9.9396990740740739E-4</v>
      </c>
      <c r="R12" s="2">
        <v>1.0193981481481482E-3</v>
      </c>
      <c r="S12" s="2">
        <v>9.8168981481481479E-4</v>
      </c>
      <c r="T12" s="2">
        <v>1.0220486111111112E-3</v>
      </c>
      <c r="U12" s="2">
        <v>9.9708333333333333E-4</v>
      </c>
    </row>
    <row r="13" spans="1:21" x14ac:dyDescent="0.25">
      <c r="A13">
        <v>12</v>
      </c>
      <c r="B13" s="2">
        <v>9.9195601851851853E-4</v>
      </c>
      <c r="C13" s="2">
        <v>9.9482638888888884E-4</v>
      </c>
      <c r="D13" s="2">
        <v>1.0352546296296297E-3</v>
      </c>
      <c r="E13" s="2">
        <v>9.9818287037037041E-4</v>
      </c>
      <c r="F13" s="2">
        <v>1.0007523148148148E-3</v>
      </c>
      <c r="G13" s="2">
        <v>9.918402777777779E-4</v>
      </c>
      <c r="H13" s="2">
        <v>1.0112962962962964E-3</v>
      </c>
      <c r="I13" s="2">
        <v>9.8011574074074082E-4</v>
      </c>
      <c r="J13" s="2">
        <v>1.0005902777777778E-3</v>
      </c>
      <c r="K13" s="2">
        <v>1.0088078703703704E-3</v>
      </c>
      <c r="L13" s="2">
        <v>9.8827546296296294E-4</v>
      </c>
      <c r="M13" s="2">
        <v>9.9420138888888887E-4</v>
      </c>
      <c r="N13" s="2">
        <v>9.9204861111111108E-4</v>
      </c>
      <c r="O13" s="2">
        <v>9.8365740740740727E-4</v>
      </c>
      <c r="P13" s="2">
        <v>9.8164351851851863E-4</v>
      </c>
      <c r="Q13" s="2">
        <v>9.954166666666668E-4</v>
      </c>
      <c r="R13" s="2">
        <v>1.0020833333333333E-3</v>
      </c>
      <c r="S13" s="2">
        <v>9.8348379629629632E-4</v>
      </c>
      <c r="T13" s="2">
        <v>1.0160648148148149E-3</v>
      </c>
      <c r="U13" s="2">
        <v>9.9682870370370377E-4</v>
      </c>
    </row>
    <row r="14" spans="1:21" x14ac:dyDescent="0.25">
      <c r="A14">
        <v>13</v>
      </c>
      <c r="B14" s="2">
        <v>9.9025462962962956E-4</v>
      </c>
      <c r="C14" s="2">
        <v>9.9432870370370365E-4</v>
      </c>
      <c r="D14" s="2">
        <v>1.305162037037037E-3</v>
      </c>
      <c r="E14" s="2">
        <v>1.0031481481481482E-3</v>
      </c>
      <c r="F14" s="2">
        <v>1.0182986111111111E-3</v>
      </c>
      <c r="G14" s="2">
        <v>9.991782407407408E-4</v>
      </c>
      <c r="H14" s="2">
        <v>1.0050810185185184E-3</v>
      </c>
      <c r="I14" s="2">
        <v>9.8271990740740741E-4</v>
      </c>
      <c r="J14" s="2">
        <v>1.0054282407407408E-3</v>
      </c>
      <c r="K14" s="2">
        <v>1.0043402777777778E-3</v>
      </c>
      <c r="L14" s="2">
        <v>9.9074074074074082E-4</v>
      </c>
      <c r="M14" s="2">
        <v>9.9500000000000001E-4</v>
      </c>
      <c r="N14" s="2">
        <v>9.9214120370370363E-4</v>
      </c>
      <c r="O14" s="2">
        <v>9.8856481481481473E-4</v>
      </c>
      <c r="P14" s="2">
        <v>9.8403935185185183E-4</v>
      </c>
      <c r="Q14" s="2">
        <v>9.9353009259259251E-4</v>
      </c>
      <c r="R14" s="2">
        <v>1.0074652777777777E-3</v>
      </c>
      <c r="S14" s="2">
        <v>9.8346064814814802E-4</v>
      </c>
      <c r="T14" s="2">
        <v>1.0184837962962962E-3</v>
      </c>
      <c r="U14" s="2">
        <v>9.9581018518518508E-4</v>
      </c>
    </row>
    <row r="15" spans="1:21" x14ac:dyDescent="0.25">
      <c r="A15">
        <v>14</v>
      </c>
      <c r="B15" s="2">
        <v>9.896874999999999E-4</v>
      </c>
      <c r="C15" s="2">
        <v>9.9989583333333332E-4</v>
      </c>
      <c r="D15" s="2">
        <v>9.8460648148148149E-4</v>
      </c>
      <c r="E15" s="2">
        <v>1.0008912037037037E-3</v>
      </c>
      <c r="F15" s="2">
        <v>1.0038773148148149E-3</v>
      </c>
      <c r="G15" s="2">
        <v>1.0012152777777777E-3</v>
      </c>
      <c r="H15" s="2">
        <v>1.0026157407407408E-3</v>
      </c>
      <c r="I15" s="2">
        <v>9.835069444444444E-4</v>
      </c>
      <c r="J15" s="2">
        <v>1.005462962962963E-3</v>
      </c>
      <c r="K15" s="2">
        <v>1.0018749999999999E-3</v>
      </c>
      <c r="L15" s="2">
        <v>9.9358796296296304E-4</v>
      </c>
      <c r="M15" s="2">
        <v>9.9637731481481474E-4</v>
      </c>
      <c r="N15" s="2">
        <v>9.9312499999999987E-4</v>
      </c>
      <c r="O15" s="2">
        <v>9.9315972222222232E-4</v>
      </c>
      <c r="P15" s="2">
        <v>9.8560185185185187E-4</v>
      </c>
      <c r="Q15" s="2">
        <v>9.9472222222222214E-4</v>
      </c>
      <c r="R15" s="2">
        <v>1.0057754629629629E-3</v>
      </c>
      <c r="S15" s="2">
        <v>9.860300925925926E-4</v>
      </c>
      <c r="T15" s="2">
        <v>1.015601851851852E-3</v>
      </c>
      <c r="U15" s="2">
        <v>1.0010532407407409E-3</v>
      </c>
    </row>
    <row r="16" spans="1:21" x14ac:dyDescent="0.25">
      <c r="A16">
        <v>15</v>
      </c>
      <c r="B16" s="2">
        <v>9.8999999999999999E-4</v>
      </c>
      <c r="C16" s="2">
        <v>1.0008101851851851E-3</v>
      </c>
      <c r="D16" s="2">
        <v>9.8586805555555559E-4</v>
      </c>
      <c r="E16" s="2">
        <v>1.0117824074074074E-3</v>
      </c>
      <c r="F16" s="2">
        <v>1.0063425925925927E-3</v>
      </c>
      <c r="G16" s="2">
        <v>1.002025462962963E-3</v>
      </c>
      <c r="H16" s="2">
        <v>9.9802083333333318E-4</v>
      </c>
      <c r="I16" s="2">
        <v>9.8307870370370368E-4</v>
      </c>
      <c r="J16" s="2">
        <v>1.0564814814814814E-3</v>
      </c>
      <c r="K16" s="2">
        <v>1.0007986111111109E-3</v>
      </c>
      <c r="L16" s="2">
        <v>9.8624999999999993E-4</v>
      </c>
      <c r="M16" s="2">
        <v>9.934722222222222E-4</v>
      </c>
      <c r="N16" s="2">
        <v>9.9156250000000004E-4</v>
      </c>
      <c r="O16" s="2">
        <v>9.8525462962962954E-4</v>
      </c>
      <c r="P16" s="2">
        <v>9.8347222222222217E-4</v>
      </c>
      <c r="Q16" s="2">
        <v>9.9809027777777765E-4</v>
      </c>
      <c r="R16" s="2">
        <v>1.0083449074074075E-3</v>
      </c>
      <c r="S16" s="2">
        <v>9.870833333333333E-4</v>
      </c>
      <c r="T16" s="2">
        <v>1.0174421296296296E-3</v>
      </c>
      <c r="U16" s="2">
        <v>1.007326388888889E-3</v>
      </c>
    </row>
    <row r="17" spans="1:21" x14ac:dyDescent="0.25">
      <c r="A17">
        <v>16</v>
      </c>
      <c r="B17" s="2">
        <v>9.8872685185185196E-4</v>
      </c>
      <c r="C17" s="2">
        <v>9.9590277777777763E-4</v>
      </c>
      <c r="D17" s="2">
        <v>9.8481481481481488E-4</v>
      </c>
      <c r="E17" s="2">
        <v>1.0005902777777778E-3</v>
      </c>
      <c r="F17" s="2">
        <v>9.9995370370370364E-4</v>
      </c>
      <c r="G17" s="2">
        <v>9.9600694444444454E-4</v>
      </c>
      <c r="H17" s="2">
        <v>9.9787037037037053E-4</v>
      </c>
      <c r="I17" s="2">
        <v>9.8259259259259263E-4</v>
      </c>
      <c r="J17" s="2">
        <v>1.1724421296296296E-3</v>
      </c>
      <c r="K17" s="2">
        <v>9.9797453703703702E-4</v>
      </c>
      <c r="L17" s="2">
        <v>9.9067129629629635E-4</v>
      </c>
      <c r="M17" s="2">
        <v>9.946296296296296E-4</v>
      </c>
      <c r="N17" s="2">
        <v>9.9003472222222223E-4</v>
      </c>
      <c r="O17" s="2">
        <v>9.8208333333333329E-4</v>
      </c>
      <c r="P17" s="2">
        <v>9.8112268518518514E-4</v>
      </c>
      <c r="Q17" s="2">
        <v>9.9377314814814814E-4</v>
      </c>
      <c r="R17" s="2">
        <v>1.0058912037037037E-3</v>
      </c>
      <c r="S17" s="2">
        <v>9.8459490740740734E-4</v>
      </c>
      <c r="T17" s="2">
        <v>1.0247337962962964E-3</v>
      </c>
      <c r="U17" s="2">
        <v>1.001736111111111E-3</v>
      </c>
    </row>
    <row r="18" spans="1:21" x14ac:dyDescent="0.25">
      <c r="A18">
        <v>17</v>
      </c>
      <c r="B18" s="2">
        <v>9.8956018518518512E-4</v>
      </c>
      <c r="C18" s="2">
        <v>9.965509259259259E-4</v>
      </c>
      <c r="D18" s="2">
        <v>9.9085648148148167E-4</v>
      </c>
      <c r="E18" s="2">
        <v>1.0012731481481481E-3</v>
      </c>
      <c r="F18" s="2">
        <v>1.0021180555555556E-3</v>
      </c>
      <c r="G18" s="2">
        <v>9.9716435185185194E-4</v>
      </c>
      <c r="H18" s="2">
        <v>1.0011458333333333E-3</v>
      </c>
      <c r="I18" s="2">
        <v>9.8304398148148144E-4</v>
      </c>
      <c r="J18" s="2">
        <v>9.9748842592592597E-4</v>
      </c>
      <c r="K18" s="2">
        <v>9.9909722222222218E-4</v>
      </c>
      <c r="L18" s="2">
        <v>9.9103009259259261E-4</v>
      </c>
      <c r="M18" s="2">
        <v>9.958912037037037E-4</v>
      </c>
      <c r="N18" s="2">
        <v>9.9033564814814817E-4</v>
      </c>
      <c r="O18" s="2">
        <v>9.8398148148148151E-4</v>
      </c>
      <c r="P18" s="2">
        <v>9.8250000000000008E-4</v>
      </c>
      <c r="Q18" s="2">
        <v>9.9586805555555561E-4</v>
      </c>
      <c r="R18" s="2">
        <v>1.0024652777777779E-3</v>
      </c>
      <c r="S18" s="2">
        <v>9.8001157407407412E-4</v>
      </c>
      <c r="T18" s="2">
        <v>1.0165046296296296E-3</v>
      </c>
      <c r="U18" s="2">
        <v>9.9651620370370367E-4</v>
      </c>
    </row>
    <row r="19" spans="1:21" x14ac:dyDescent="0.25">
      <c r="A19">
        <v>18</v>
      </c>
      <c r="B19" s="2">
        <v>9.875810185185185E-4</v>
      </c>
      <c r="C19" s="2">
        <v>9.9746527777777789E-4</v>
      </c>
      <c r="D19" s="2">
        <v>9.8291666666666666E-4</v>
      </c>
      <c r="E19" s="2">
        <v>1.0049884259259259E-3</v>
      </c>
      <c r="F19" s="2">
        <v>1.0047800925925925E-3</v>
      </c>
      <c r="G19" s="2">
        <v>1.0100925925925926E-3</v>
      </c>
      <c r="H19" s="2">
        <v>9.9724537037037034E-4</v>
      </c>
      <c r="I19" s="2">
        <v>9.8263888888888901E-4</v>
      </c>
      <c r="J19" s="2">
        <v>9.9545138888888903E-4</v>
      </c>
      <c r="K19" s="2">
        <v>9.9973379629629631E-4</v>
      </c>
      <c r="L19" s="2">
        <v>9.9488425925925938E-4</v>
      </c>
      <c r="M19" s="2">
        <v>9.9590277777777763E-4</v>
      </c>
      <c r="N19" s="2">
        <v>9.9293981481481477E-4</v>
      </c>
      <c r="O19" s="2">
        <v>9.8556712962962942E-4</v>
      </c>
      <c r="P19" s="2">
        <v>9.8427083333333331E-4</v>
      </c>
      <c r="Q19" s="2">
        <v>9.9756944444444459E-4</v>
      </c>
      <c r="R19" s="2">
        <v>1.0064930555555554E-3</v>
      </c>
      <c r="S19" s="2">
        <v>9.8281249999999996E-4</v>
      </c>
      <c r="T19" s="2">
        <v>1.0142129629629629E-3</v>
      </c>
      <c r="U19" s="2">
        <v>9.9875000000000007E-4</v>
      </c>
    </row>
    <row r="20" spans="1:21" x14ac:dyDescent="0.25">
      <c r="A20">
        <v>19</v>
      </c>
      <c r="B20" s="2">
        <v>9.9309027777777785E-4</v>
      </c>
      <c r="C20" s="2">
        <v>9.9394675925925931E-4</v>
      </c>
      <c r="D20" s="2">
        <v>9.821412037037036E-4</v>
      </c>
      <c r="E20" s="2">
        <v>1.0543171296296297E-3</v>
      </c>
      <c r="F20" s="2">
        <v>1.054375E-3</v>
      </c>
      <c r="G20" s="2">
        <v>9.9829861111111104E-4</v>
      </c>
      <c r="H20" s="2">
        <v>9.969444444444444E-4</v>
      </c>
      <c r="I20" s="2">
        <v>9.8714120370370383E-4</v>
      </c>
      <c r="J20" s="2">
        <v>9.9814814814814818E-4</v>
      </c>
      <c r="K20" s="2">
        <v>9.9869212962962954E-4</v>
      </c>
      <c r="L20" s="2">
        <v>9.8990740740740745E-4</v>
      </c>
      <c r="M20" s="2">
        <v>9.9273148148148137E-4</v>
      </c>
      <c r="N20" s="2">
        <v>9.9056712962962965E-4</v>
      </c>
      <c r="O20" s="2">
        <v>9.8967592592592597E-4</v>
      </c>
      <c r="P20" s="2">
        <v>1.0353703703703703E-3</v>
      </c>
      <c r="Q20" s="2">
        <v>9.9630787037037027E-4</v>
      </c>
      <c r="R20" s="2">
        <v>1.0051041666666667E-3</v>
      </c>
      <c r="S20" s="2">
        <v>9.8366898148148142E-4</v>
      </c>
      <c r="T20" s="2">
        <v>1.0151273148148148E-3</v>
      </c>
      <c r="U20" s="2">
        <v>9.9660879629629622E-4</v>
      </c>
    </row>
    <row r="21" spans="1:21" x14ac:dyDescent="0.25">
      <c r="A21">
        <v>20</v>
      </c>
      <c r="B21" s="2">
        <v>9.9002314814814808E-4</v>
      </c>
      <c r="C21" s="2">
        <v>9.9509259259259277E-4</v>
      </c>
      <c r="D21" s="2">
        <v>9.8140046296296278E-4</v>
      </c>
      <c r="E21" s="2">
        <v>1.3292824074074073E-3</v>
      </c>
      <c r="F21" s="2">
        <v>1.0038194444444446E-3</v>
      </c>
      <c r="G21" s="2">
        <v>9.9640046296296304E-4</v>
      </c>
      <c r="H21" s="2">
        <v>1.0104861111111111E-3</v>
      </c>
      <c r="I21" s="2">
        <v>1.0283217592592592E-3</v>
      </c>
      <c r="J21" s="2">
        <v>9.9641203703703719E-4</v>
      </c>
      <c r="K21" s="2">
        <v>1.0557291666666666E-3</v>
      </c>
      <c r="L21" s="2">
        <v>9.9260416666666659E-4</v>
      </c>
      <c r="M21" s="2">
        <v>9.9653935185185175E-4</v>
      </c>
      <c r="N21" s="2">
        <v>9.9031250000000009E-4</v>
      </c>
      <c r="O21" s="2">
        <v>9.9533564814814819E-4</v>
      </c>
      <c r="P21" s="2">
        <v>1.1949421296296296E-3</v>
      </c>
      <c r="Q21" s="2">
        <v>9.9932870370370388E-4</v>
      </c>
      <c r="R21" s="2">
        <v>1.0084953703703703E-3</v>
      </c>
      <c r="S21" s="2">
        <v>9.8395833333333343E-4</v>
      </c>
      <c r="T21" s="2">
        <v>1.0119212962962964E-3</v>
      </c>
      <c r="U21" s="2">
        <v>9.9782407407407415E-4</v>
      </c>
    </row>
    <row r="22" spans="1:21" x14ac:dyDescent="0.25">
      <c r="A22">
        <v>21</v>
      </c>
      <c r="B22" s="2">
        <v>9.8901620370370376E-4</v>
      </c>
      <c r="C22" s="2">
        <v>1.0027893518518519E-3</v>
      </c>
      <c r="D22" s="2">
        <v>9.9401620370370377E-4</v>
      </c>
      <c r="E22" s="2">
        <v>1.0172337962962962E-3</v>
      </c>
      <c r="F22" s="2">
        <v>1.0023379629629629E-3</v>
      </c>
      <c r="G22" s="2">
        <v>9.9663194444444452E-4</v>
      </c>
      <c r="H22" s="2">
        <v>9.9765046296296299E-4</v>
      </c>
      <c r="I22" s="2">
        <v>1.2062037037037039E-3</v>
      </c>
      <c r="J22" s="2">
        <v>9.9478009259259246E-4</v>
      </c>
      <c r="K22" s="2">
        <v>1.2179282407407408E-3</v>
      </c>
      <c r="L22" s="2">
        <v>9.9510416666666649E-4</v>
      </c>
      <c r="M22" s="2">
        <v>9.9608796296296294E-4</v>
      </c>
      <c r="N22" s="2">
        <v>9.9302083333333339E-4</v>
      </c>
      <c r="O22" s="2">
        <v>1.0006481481481483E-3</v>
      </c>
      <c r="P22" s="2">
        <v>9.8059027777777793E-4</v>
      </c>
      <c r="Q22" s="2">
        <v>9.9900462962962942E-4</v>
      </c>
      <c r="R22" s="2">
        <v>1.0060763888888888E-3</v>
      </c>
      <c r="S22" s="2">
        <v>9.8527777777777784E-4</v>
      </c>
      <c r="T22" s="2">
        <v>1.0102314814814815E-3</v>
      </c>
      <c r="U22" s="2">
        <v>1.0487962962962962E-3</v>
      </c>
    </row>
    <row r="23" spans="1:21" x14ac:dyDescent="0.25">
      <c r="A23">
        <v>22</v>
      </c>
      <c r="B23" s="2">
        <v>9.8873842592592611E-4</v>
      </c>
      <c r="C23" s="2">
        <v>1.0118287037037038E-3</v>
      </c>
      <c r="D23" s="2">
        <v>9.8967592592592597E-4</v>
      </c>
      <c r="E23" s="2">
        <v>1.0049537037037039E-3</v>
      </c>
      <c r="F23" s="2">
        <v>1.0005208333333333E-3</v>
      </c>
      <c r="G23" s="2">
        <v>9.9865740740740731E-4</v>
      </c>
      <c r="H23" s="2">
        <v>9.9648148148148165E-4</v>
      </c>
      <c r="I23" s="2">
        <v>9.7799768518518526E-4</v>
      </c>
      <c r="J23" s="2">
        <v>1.0473032407407408E-3</v>
      </c>
      <c r="K23" s="2">
        <v>9.8732638888888893E-4</v>
      </c>
      <c r="L23" s="2">
        <v>9.9511574074074064E-4</v>
      </c>
      <c r="M23" s="2">
        <v>9.952893518518518E-4</v>
      </c>
      <c r="N23" s="2">
        <v>9.9456018518518513E-4</v>
      </c>
      <c r="O23" s="2">
        <v>9.9049768518518519E-4</v>
      </c>
      <c r="P23" s="2">
        <v>9.7449074074074072E-4</v>
      </c>
      <c r="Q23" s="2">
        <v>9.9671296296296292E-4</v>
      </c>
      <c r="R23" s="2">
        <v>1.0002893518518518E-3</v>
      </c>
      <c r="S23" s="2">
        <v>9.8297453703703719E-4</v>
      </c>
      <c r="T23" s="2">
        <v>1.0104976851851852E-3</v>
      </c>
      <c r="U23" s="2">
        <v>1.2407060185185186E-3</v>
      </c>
    </row>
    <row r="24" spans="1:21" x14ac:dyDescent="0.25">
      <c r="A24">
        <v>23</v>
      </c>
      <c r="B24" s="2">
        <v>9.8820601851851847E-4</v>
      </c>
      <c r="C24" s="2">
        <v>1.049039351851852E-3</v>
      </c>
      <c r="D24" s="2">
        <v>9.8736111111111095E-4</v>
      </c>
      <c r="E24" s="2">
        <v>1.0059143518518518E-3</v>
      </c>
      <c r="F24" s="2">
        <v>1.0130324074074074E-3</v>
      </c>
      <c r="G24" s="2">
        <v>9.989699074074074E-4</v>
      </c>
      <c r="H24" s="2">
        <v>1.0021180555555556E-3</v>
      </c>
      <c r="I24" s="2">
        <v>9.798495370370371E-4</v>
      </c>
      <c r="J24" s="2">
        <v>1.2153240740740742E-3</v>
      </c>
      <c r="K24" s="2">
        <v>9.9004629629629638E-4</v>
      </c>
      <c r="L24" s="2">
        <v>9.9653935185185175E-4</v>
      </c>
      <c r="M24" s="2">
        <v>9.9292824074074084E-4</v>
      </c>
      <c r="N24" s="2">
        <v>1.015462962962963E-3</v>
      </c>
      <c r="O24" s="2">
        <v>9.9759259259259245E-4</v>
      </c>
      <c r="P24" s="2">
        <v>9.8291666666666666E-4</v>
      </c>
      <c r="Q24" s="2">
        <v>9.9679398148148153E-4</v>
      </c>
      <c r="R24" s="2">
        <v>1.0467013888888889E-3</v>
      </c>
      <c r="S24" s="2">
        <v>9.8202546296296297E-4</v>
      </c>
      <c r="T24" s="2">
        <v>1.0118055555555555E-3</v>
      </c>
      <c r="U24" s="2">
        <v>9.9467592592592598E-4</v>
      </c>
    </row>
    <row r="25" spans="1:21" x14ac:dyDescent="0.25">
      <c r="A25">
        <v>24</v>
      </c>
      <c r="B25" s="2">
        <v>9.8923611111111109E-4</v>
      </c>
      <c r="C25" s="2">
        <v>1.2249074074074074E-3</v>
      </c>
      <c r="D25" s="2">
        <v>9.9180555555555545E-4</v>
      </c>
      <c r="E25" s="2">
        <v>1.0013425925925925E-3</v>
      </c>
      <c r="F25" s="2">
        <v>1.0049652777777778E-3</v>
      </c>
      <c r="G25" s="2">
        <v>9.9585648148148146E-4</v>
      </c>
      <c r="H25" s="2">
        <v>9.9331018518518518E-4</v>
      </c>
      <c r="I25" s="2">
        <v>9.7362268518518512E-4</v>
      </c>
      <c r="J25" s="2">
        <v>9.8861111111111111E-4</v>
      </c>
      <c r="K25" s="2">
        <v>9.9244212962962958E-4</v>
      </c>
      <c r="L25" s="2">
        <v>9.9405092592592579E-4</v>
      </c>
      <c r="M25" s="2">
        <v>9.9548611111111105E-4</v>
      </c>
      <c r="N25" s="2">
        <v>9.9496527777777777E-4</v>
      </c>
      <c r="O25" s="2">
        <v>9.9743055555555566E-4</v>
      </c>
      <c r="P25" s="2">
        <v>9.7520833333333346E-4</v>
      </c>
      <c r="Q25" s="2">
        <v>9.9484953703703693E-4</v>
      </c>
      <c r="R25" s="2">
        <v>1.2210879629629631E-3</v>
      </c>
      <c r="S25" s="2">
        <v>9.8344907407407387E-4</v>
      </c>
      <c r="T25" s="2">
        <v>1.0140046296296297E-3</v>
      </c>
      <c r="U25" s="2">
        <v>9.9009259259259254E-4</v>
      </c>
    </row>
    <row r="26" spans="1:21" x14ac:dyDescent="0.25">
      <c r="A26">
        <v>25</v>
      </c>
      <c r="B26" s="2">
        <v>9.9136574074074079E-4</v>
      </c>
      <c r="C26" s="2">
        <v>9.8474537037037042E-4</v>
      </c>
      <c r="D26" s="2">
        <v>9.8116898148148152E-4</v>
      </c>
      <c r="E26" s="2">
        <v>1.0004513888888888E-3</v>
      </c>
      <c r="F26" s="2">
        <v>1.0084027777777778E-3</v>
      </c>
      <c r="G26" s="2">
        <v>9.9459490740740736E-4</v>
      </c>
      <c r="H26" s="2">
        <v>9.9346064814814805E-4</v>
      </c>
      <c r="I26" s="2">
        <v>9.7797453703703696E-4</v>
      </c>
      <c r="J26" s="2">
        <v>9.8248842592592593E-4</v>
      </c>
      <c r="K26" s="2">
        <v>9.8681712962962959E-4</v>
      </c>
      <c r="L26" s="2">
        <v>9.9858796296296306E-4</v>
      </c>
      <c r="M26" s="2">
        <v>9.9478009259259246E-4</v>
      </c>
      <c r="N26" s="2">
        <v>9.9377314814814814E-4</v>
      </c>
      <c r="O26" s="2">
        <v>9.9216435185185193E-4</v>
      </c>
      <c r="P26" s="2">
        <v>9.7476851851851848E-4</v>
      </c>
      <c r="Q26" s="2">
        <v>9.9615740740740762E-4</v>
      </c>
      <c r="R26" s="2">
        <v>1.0039236111111112E-3</v>
      </c>
      <c r="S26" s="2">
        <v>9.8512731481481476E-4</v>
      </c>
      <c r="T26" s="2">
        <v>1.008113425925926E-3</v>
      </c>
      <c r="U26" s="2">
        <v>9.875810185185185E-4</v>
      </c>
    </row>
    <row r="27" spans="1:21" x14ac:dyDescent="0.25">
      <c r="A27">
        <v>26</v>
      </c>
      <c r="B27" s="2">
        <v>1.0099884259259259E-3</v>
      </c>
      <c r="C27" s="2">
        <v>9.8288194444444443E-4</v>
      </c>
      <c r="D27" s="2">
        <v>9.8054398148148154E-4</v>
      </c>
      <c r="E27" s="2">
        <v>1.0480555555555553E-3</v>
      </c>
      <c r="F27" s="2">
        <v>1.0038773148148149E-3</v>
      </c>
      <c r="G27" s="2">
        <v>9.9483796296296299E-4</v>
      </c>
      <c r="H27" s="2">
        <v>9.9317129629629625E-4</v>
      </c>
      <c r="I27" s="2">
        <v>9.668055555555555E-4</v>
      </c>
      <c r="J27" s="2">
        <v>9.7903935185185182E-4</v>
      </c>
      <c r="K27" s="2">
        <v>9.8998842592592606E-4</v>
      </c>
      <c r="L27" s="2">
        <v>1.0448495370370371E-3</v>
      </c>
      <c r="M27" s="2">
        <v>9.9581018518518508E-4</v>
      </c>
      <c r="N27" s="2">
        <v>9.9256944444444458E-4</v>
      </c>
      <c r="O27" s="2">
        <v>9.981018518518518E-4</v>
      </c>
      <c r="P27" s="2">
        <v>9.7123842592592585E-4</v>
      </c>
      <c r="Q27" s="2">
        <v>9.9590277777777763E-4</v>
      </c>
      <c r="R27" s="2">
        <v>9.8740740740740733E-4</v>
      </c>
      <c r="S27" s="2">
        <v>9.8609953703703707E-4</v>
      </c>
      <c r="T27" s="2">
        <v>1.0128703703703704E-3</v>
      </c>
      <c r="U27" s="2">
        <v>9.8802083333333337E-4</v>
      </c>
    </row>
    <row r="28" spans="1:21" x14ac:dyDescent="0.25">
      <c r="A28">
        <v>27</v>
      </c>
      <c r="B28" s="2">
        <v>9.8837962962962963E-4</v>
      </c>
      <c r="C28" s="2">
        <v>9.8471064814814819E-4</v>
      </c>
      <c r="D28" s="2">
        <v>9.813194444444446E-4</v>
      </c>
      <c r="E28" s="2">
        <v>1.3200578703703705E-3</v>
      </c>
      <c r="F28" s="2">
        <v>1.0353935185185184E-3</v>
      </c>
      <c r="G28" s="2">
        <v>9.9225694444444448E-4</v>
      </c>
      <c r="H28" s="2">
        <v>9.9091435185185177E-4</v>
      </c>
      <c r="I28" s="2">
        <v>9.7057870370370364E-4</v>
      </c>
      <c r="J28" s="2">
        <v>9.8061342592592601E-4</v>
      </c>
      <c r="K28" s="2">
        <v>9.8939814814814832E-4</v>
      </c>
      <c r="L28" s="2">
        <v>1.2818402777777778E-3</v>
      </c>
      <c r="M28" s="2">
        <v>9.9754629629629629E-4</v>
      </c>
      <c r="N28" s="2">
        <v>9.9219907407407416E-4</v>
      </c>
      <c r="O28" s="2">
        <v>1.0415277777777777E-3</v>
      </c>
      <c r="P28" s="2">
        <v>9.6902777777777775E-4</v>
      </c>
      <c r="Q28" s="2">
        <v>1.0465509259259258E-3</v>
      </c>
      <c r="R28" s="2">
        <v>9.8651620370370364E-4</v>
      </c>
      <c r="S28" s="2">
        <v>1.0378587962962963E-3</v>
      </c>
      <c r="T28" s="2">
        <v>1.0133333333333333E-3</v>
      </c>
      <c r="U28" s="2">
        <v>9.893171296296297E-4</v>
      </c>
    </row>
    <row r="29" spans="1:21" x14ac:dyDescent="0.25">
      <c r="A29">
        <v>28</v>
      </c>
      <c r="B29" s="2">
        <v>9.9262731481481489E-4</v>
      </c>
      <c r="C29" s="2">
        <v>1.1741087962962961E-3</v>
      </c>
      <c r="D29" s="2">
        <v>1.1710185185185185E-3</v>
      </c>
      <c r="E29" s="2">
        <v>1.0666203703703703E-3</v>
      </c>
      <c r="F29" s="2">
        <v>1.1668402777777777E-3</v>
      </c>
      <c r="G29" s="2">
        <v>1.1829166666666668E-3</v>
      </c>
      <c r="H29" s="2">
        <v>1.1795254629629629E-3</v>
      </c>
      <c r="I29" s="2">
        <v>9.6920138888888891E-4</v>
      </c>
      <c r="J29" s="2">
        <v>1.1766898148148147E-3</v>
      </c>
      <c r="K29" s="2">
        <v>1.1844560185185185E-3</v>
      </c>
      <c r="L29" s="2">
        <v>1.1880092592592591E-3</v>
      </c>
      <c r="M29" s="2">
        <v>1.1381712962962962E-3</v>
      </c>
      <c r="N29" s="2">
        <v>1.0156944444444445E-3</v>
      </c>
      <c r="O29" s="2">
        <v>1.4114583333333334E-3</v>
      </c>
      <c r="P29" s="2">
        <v>9.70300925925926E-4</v>
      </c>
      <c r="Q29" s="2"/>
      <c r="R29" s="2">
        <v>1.1767245370370371E-3</v>
      </c>
      <c r="S29" s="2">
        <v>1.1969328703703706E-3</v>
      </c>
      <c r="T29" s="2">
        <v>1.190011574074074E-3</v>
      </c>
      <c r="U29" s="2">
        <v>1.1773958333333332E-3</v>
      </c>
    </row>
    <row r="30" spans="1:21" x14ac:dyDescent="0.25">
      <c r="A30">
        <v>29</v>
      </c>
      <c r="B30" s="2">
        <v>1.1592361111111111E-3</v>
      </c>
      <c r="C30" s="2">
        <v>9.8027777777777761E-4</v>
      </c>
      <c r="D30" s="2">
        <v>9.8587962962962974E-4</v>
      </c>
      <c r="E30" s="2">
        <v>1.0708912037037037E-3</v>
      </c>
      <c r="F30" s="2">
        <v>1.1015972222222223E-3</v>
      </c>
      <c r="G30" s="2">
        <v>1.2157407407407408E-3</v>
      </c>
      <c r="H30" s="2">
        <v>1.2221064814814816E-3</v>
      </c>
      <c r="I30" s="2">
        <v>1.154212962962963E-3</v>
      </c>
      <c r="J30" s="2">
        <v>9.7826388888888898E-4</v>
      </c>
      <c r="K30" s="2">
        <v>9.8849537037037027E-4</v>
      </c>
      <c r="L30" s="2">
        <v>9.8800925925925944E-4</v>
      </c>
      <c r="M30" s="2">
        <v>1.2313773148148147E-3</v>
      </c>
      <c r="N30" s="2">
        <v>1.2008912037037038E-3</v>
      </c>
      <c r="O30" s="2">
        <v>9.7700231481481488E-4</v>
      </c>
      <c r="P30" s="2">
        <v>1.1518981481481482E-3</v>
      </c>
      <c r="Q30" s="2"/>
      <c r="R30" s="2">
        <v>9.9453703703703705E-4</v>
      </c>
      <c r="S30" s="2">
        <v>1.1381365740740742E-3</v>
      </c>
      <c r="T30" s="2">
        <v>1.0751157407407408E-3</v>
      </c>
      <c r="U30" s="2">
        <v>1.0022106481481481E-3</v>
      </c>
    </row>
    <row r="31" spans="1:21" x14ac:dyDescent="0.25">
      <c r="A31">
        <v>30</v>
      </c>
      <c r="B31" s="2">
        <v>1.0469560185185187E-3</v>
      </c>
      <c r="C31" s="2">
        <v>1.2461111111111112E-3</v>
      </c>
      <c r="D31" s="2">
        <v>1.2508796296296298E-3</v>
      </c>
      <c r="E31" s="2">
        <v>1.1754282407407408E-3</v>
      </c>
      <c r="F31" s="2">
        <v>1.364074074074074E-3</v>
      </c>
      <c r="G31" s="2">
        <v>1.2400462962962964E-3</v>
      </c>
      <c r="H31" s="2">
        <v>1.2528935185185184E-3</v>
      </c>
      <c r="I31" s="2">
        <v>9.704629629629629E-4</v>
      </c>
      <c r="J31" s="2">
        <v>1.2643402777777779E-3</v>
      </c>
      <c r="K31" s="2">
        <v>1.2390393518518518E-3</v>
      </c>
      <c r="L31" s="2">
        <v>1.2024074074074072E-3</v>
      </c>
      <c r="M31" s="2"/>
      <c r="N31" s="2">
        <v>1.3891319444444446E-3</v>
      </c>
      <c r="O31" s="2">
        <v>1.2381712962962965E-3</v>
      </c>
      <c r="P31" s="2">
        <v>9.7714120370370381E-4</v>
      </c>
      <c r="Q31" s="2"/>
      <c r="R31" s="2">
        <v>1.2518749999999999E-3</v>
      </c>
      <c r="S31" s="2">
        <v>9.594444444444443E-4</v>
      </c>
      <c r="T31" s="2">
        <v>1.4840162037037035E-3</v>
      </c>
      <c r="U31" s="2">
        <v>1.2012384259259259E-3</v>
      </c>
    </row>
    <row r="32" spans="1:21" x14ac:dyDescent="0.25">
      <c r="A32">
        <v>31</v>
      </c>
      <c r="B32" s="2">
        <v>1.3539467592592594E-3</v>
      </c>
      <c r="C32" s="2">
        <v>1.0067824074074074E-3</v>
      </c>
      <c r="D32" s="2">
        <v>9.9128472222222218E-4</v>
      </c>
      <c r="E32" s="2">
        <v>9.8221064814814807E-4</v>
      </c>
      <c r="F32" s="2">
        <v>9.8362268518518525E-4</v>
      </c>
      <c r="G32" s="2">
        <v>1.0117013888888888E-3</v>
      </c>
      <c r="H32" s="2">
        <v>9.9199074074074055E-4</v>
      </c>
      <c r="I32" s="2">
        <v>1.2411689814814816E-3</v>
      </c>
      <c r="J32" s="2">
        <v>9.7413194444444446E-4</v>
      </c>
      <c r="K32" s="2">
        <v>1.0429861111111111E-3</v>
      </c>
      <c r="L32" s="2">
        <v>1.0363657407407407E-3</v>
      </c>
      <c r="M32" s="2"/>
      <c r="N32" s="2">
        <v>1.0852546296296296E-3</v>
      </c>
      <c r="O32" s="2">
        <v>1.0063657407407408E-3</v>
      </c>
      <c r="P32" s="2">
        <v>1.2366319444444443E-3</v>
      </c>
      <c r="Q32" s="2"/>
      <c r="R32" s="2">
        <v>9.9026620370370371E-4</v>
      </c>
      <c r="S32" s="2">
        <v>1.2298842592592593E-3</v>
      </c>
      <c r="T32" s="2">
        <v>9.9667824074074068E-4</v>
      </c>
      <c r="U32" s="2">
        <v>1.043414351851852E-3</v>
      </c>
    </row>
    <row r="33" spans="1:21" x14ac:dyDescent="0.25">
      <c r="A33">
        <v>32</v>
      </c>
      <c r="B33" s="2">
        <v>9.7722222222222221E-4</v>
      </c>
      <c r="C33" s="2">
        <v>9.8696759259259267E-4</v>
      </c>
      <c r="D33" s="2">
        <v>1.0150810185185187E-3</v>
      </c>
      <c r="E33" s="2">
        <v>9.8635416666666663E-4</v>
      </c>
      <c r="F33" s="2">
        <v>9.8883101851851844E-4</v>
      </c>
      <c r="G33" s="2">
        <v>9.9620370370370379E-4</v>
      </c>
      <c r="H33" s="2">
        <v>9.7512731481481485E-4</v>
      </c>
      <c r="I33" s="2">
        <v>9.7065972222222226E-4</v>
      </c>
      <c r="J33" s="2">
        <v>9.7622685185185182E-4</v>
      </c>
      <c r="K33" s="2">
        <v>9.8667824074074066E-4</v>
      </c>
      <c r="L33" s="2">
        <v>9.8048611111111101E-4</v>
      </c>
      <c r="M33" s="2"/>
      <c r="N33" s="2">
        <v>9.8587962962962974E-4</v>
      </c>
      <c r="O33" s="2">
        <v>9.8259259259259263E-4</v>
      </c>
      <c r="P33" s="2">
        <v>9.6750000000000004E-4</v>
      </c>
      <c r="Q33" s="2"/>
      <c r="R33" s="2">
        <v>1.0206365740740742E-3</v>
      </c>
      <c r="S33" s="2">
        <v>9.7244212962962963E-4</v>
      </c>
      <c r="T33" s="2">
        <v>1.0222569444444446E-3</v>
      </c>
      <c r="U33" s="2">
        <v>9.8495370370370382E-4</v>
      </c>
    </row>
    <row r="34" spans="1:21" x14ac:dyDescent="0.25">
      <c r="A34">
        <v>33</v>
      </c>
      <c r="B34" s="2">
        <v>9.850810185185186E-4</v>
      </c>
      <c r="C34" s="2">
        <v>9.8881944444444429E-4</v>
      </c>
      <c r="D34" s="2">
        <v>9.8749999999999988E-4</v>
      </c>
      <c r="E34" s="2">
        <v>9.9921296296296303E-4</v>
      </c>
      <c r="F34" s="2">
        <v>9.8885416666666674E-4</v>
      </c>
      <c r="G34" s="2">
        <v>9.8384259259259258E-4</v>
      </c>
      <c r="H34" s="2">
        <v>9.7376157407407405E-4</v>
      </c>
      <c r="I34" s="2">
        <v>9.7310185185185184E-4</v>
      </c>
      <c r="J34" s="2">
        <v>9.7655092592592585E-4</v>
      </c>
      <c r="K34" s="2">
        <v>9.9037037037037041E-4</v>
      </c>
      <c r="L34" s="2">
        <v>9.7697916666666658E-4</v>
      </c>
      <c r="M34" s="2"/>
      <c r="N34" s="2">
        <v>9.8752314814814818E-4</v>
      </c>
      <c r="O34" s="2">
        <v>9.8857638888888888E-4</v>
      </c>
      <c r="P34" s="2">
        <v>9.7412037037037042E-4</v>
      </c>
      <c r="Q34" s="2"/>
      <c r="R34" s="2">
        <v>1.0092476851851853E-3</v>
      </c>
      <c r="S34" s="2">
        <v>9.6686342592592581E-4</v>
      </c>
      <c r="T34" s="2">
        <v>9.9869212962962954E-4</v>
      </c>
      <c r="U34" s="2">
        <v>1.0047800925925925E-3</v>
      </c>
    </row>
    <row r="35" spans="1:21" x14ac:dyDescent="0.25">
      <c r="A35">
        <v>34</v>
      </c>
      <c r="B35" s="2">
        <v>9.8805555555555561E-4</v>
      </c>
      <c r="C35" s="2">
        <v>9.7903935185185182E-4</v>
      </c>
      <c r="D35" s="2">
        <v>9.7920138888888905E-4</v>
      </c>
      <c r="E35" s="2">
        <v>1.0026388888888889E-3</v>
      </c>
      <c r="F35" s="2">
        <v>9.885532407407408E-4</v>
      </c>
      <c r="G35" s="2">
        <v>9.86238425925926E-4</v>
      </c>
      <c r="H35" s="2">
        <v>9.7339120370370374E-4</v>
      </c>
      <c r="I35" s="2">
        <v>9.6775462962962961E-4</v>
      </c>
      <c r="J35" s="2">
        <v>9.7616898148148151E-4</v>
      </c>
      <c r="K35" s="2">
        <v>1.0968981481481483E-3</v>
      </c>
      <c r="L35" s="2">
        <v>9.7680555555555563E-4</v>
      </c>
      <c r="M35" s="2"/>
      <c r="N35" s="2">
        <v>9.8593750000000005E-4</v>
      </c>
      <c r="O35" s="2">
        <v>9.7739583333333337E-4</v>
      </c>
      <c r="P35" s="2">
        <v>9.6887731481481477E-4</v>
      </c>
      <c r="Q35" s="2"/>
      <c r="R35" s="2">
        <v>1.0019560185185186E-3</v>
      </c>
      <c r="S35" s="2">
        <v>9.6818287037037044E-4</v>
      </c>
      <c r="T35" s="2">
        <v>1.0039467592592591E-3</v>
      </c>
      <c r="U35" s="2">
        <v>9.8175925925925926E-4</v>
      </c>
    </row>
    <row r="36" spans="1:21" x14ac:dyDescent="0.25">
      <c r="A36">
        <v>35</v>
      </c>
      <c r="B36" s="2">
        <v>9.8418981481481469E-4</v>
      </c>
      <c r="C36" s="2">
        <v>9.9068287037037028E-4</v>
      </c>
      <c r="D36" s="2">
        <v>1.0033101851851852E-3</v>
      </c>
      <c r="E36" s="2">
        <v>9.9384259259259261E-4</v>
      </c>
      <c r="F36" s="2">
        <v>9.9980324074074056E-4</v>
      </c>
      <c r="G36" s="2">
        <v>9.8239583333333317E-4</v>
      </c>
      <c r="H36" s="2">
        <v>9.6956018518518528E-4</v>
      </c>
      <c r="I36" s="2">
        <v>9.6966435185185187E-4</v>
      </c>
      <c r="J36" s="2">
        <v>9.755092592592593E-4</v>
      </c>
      <c r="K36" s="2">
        <v>1.2226504629629629E-3</v>
      </c>
      <c r="L36" s="2">
        <v>9.7162037037037041E-4</v>
      </c>
      <c r="M36" s="2"/>
      <c r="N36" s="2">
        <v>9.809837962962962E-4</v>
      </c>
      <c r="O36" s="2">
        <v>9.6456018518518516E-4</v>
      </c>
      <c r="P36" s="2">
        <v>9.6827546296296288E-4</v>
      </c>
      <c r="Q36" s="2"/>
      <c r="R36" s="2">
        <v>9.8726851851851862E-4</v>
      </c>
      <c r="S36" s="2">
        <v>9.6636574074074073E-4</v>
      </c>
      <c r="T36" s="2">
        <v>1.0140856481481483E-3</v>
      </c>
      <c r="U36" s="2">
        <v>9.8197916666666681E-4</v>
      </c>
    </row>
    <row r="37" spans="1:21" x14ac:dyDescent="0.25">
      <c r="A37">
        <v>36</v>
      </c>
      <c r="B37" s="2">
        <v>9.860300925925926E-4</v>
      </c>
      <c r="C37" s="2">
        <v>9.8101851851851844E-4</v>
      </c>
      <c r="D37" s="2">
        <v>9.7665509259259255E-4</v>
      </c>
      <c r="E37" s="2">
        <v>9.9407407407407409E-4</v>
      </c>
      <c r="F37" s="2">
        <v>1.0150694444444445E-3</v>
      </c>
      <c r="G37" s="2">
        <v>9.7875000000000002E-4</v>
      </c>
      <c r="H37" s="2">
        <v>9.7344907407407406E-4</v>
      </c>
      <c r="I37" s="2">
        <v>9.7275462962962973E-4</v>
      </c>
      <c r="J37" s="2">
        <v>9.7625000000000001E-4</v>
      </c>
      <c r="K37" s="2">
        <v>9.7796296296296281E-4</v>
      </c>
      <c r="L37" s="2">
        <v>9.7186342592592593E-4</v>
      </c>
      <c r="M37" s="2"/>
      <c r="N37" s="2">
        <v>9.811111111111112E-4</v>
      </c>
      <c r="O37" s="2">
        <v>9.6570601851851852E-4</v>
      </c>
      <c r="P37" s="2">
        <v>9.7369212962962958E-4</v>
      </c>
      <c r="Q37" s="2"/>
      <c r="R37" s="2">
        <v>9.8369212962962972E-4</v>
      </c>
      <c r="S37" s="2">
        <v>9.6197916666666665E-4</v>
      </c>
      <c r="T37" s="2">
        <v>1.0075578703703702E-3</v>
      </c>
      <c r="U37" s="2">
        <v>9.8278935185185188E-4</v>
      </c>
    </row>
    <row r="38" spans="1:21" x14ac:dyDescent="0.25">
      <c r="A38">
        <v>37</v>
      </c>
      <c r="B38" s="2">
        <v>9.8424768518518523E-4</v>
      </c>
      <c r="C38" s="2">
        <v>9.7662037037037053E-4</v>
      </c>
      <c r="D38" s="2">
        <v>9.761921296296297E-4</v>
      </c>
      <c r="E38" s="2">
        <v>9.9240740740740734E-4</v>
      </c>
      <c r="F38" s="2">
        <v>9.9783564814814808E-4</v>
      </c>
      <c r="G38" s="2">
        <v>9.7875000000000002E-4</v>
      </c>
      <c r="H38" s="2">
        <v>9.7818287037037036E-4</v>
      </c>
      <c r="I38" s="2">
        <v>9.7248842592592602E-4</v>
      </c>
      <c r="J38" s="2">
        <v>9.7557870370370376E-4</v>
      </c>
      <c r="K38" s="2">
        <v>9.8273148148148156E-4</v>
      </c>
      <c r="L38" s="2">
        <v>9.7061342592592598E-4</v>
      </c>
      <c r="M38" s="2"/>
      <c r="N38" s="2">
        <v>9.825347222222221E-4</v>
      </c>
      <c r="O38" s="2">
        <v>9.6543981481481491E-4</v>
      </c>
      <c r="P38" s="2">
        <v>9.7253472222222218E-4</v>
      </c>
      <c r="Q38" s="2"/>
      <c r="R38" s="2">
        <v>9.8716435185185192E-4</v>
      </c>
      <c r="S38" s="2">
        <v>9.6494212962962972E-4</v>
      </c>
      <c r="T38" s="2">
        <v>1.0060185185185187E-3</v>
      </c>
      <c r="U38" s="2">
        <v>9.8391203703703705E-4</v>
      </c>
    </row>
    <row r="39" spans="1:21" x14ac:dyDescent="0.25">
      <c r="A39">
        <v>38</v>
      </c>
      <c r="B39" s="2">
        <v>9.8268518518518518E-4</v>
      </c>
      <c r="C39" s="2">
        <v>9.7653935185185181E-4</v>
      </c>
      <c r="D39" s="2">
        <v>9.7857638888888886E-4</v>
      </c>
      <c r="E39" s="2">
        <v>9.9222222222222225E-4</v>
      </c>
      <c r="F39" s="2">
        <v>1.0098263888888889E-3</v>
      </c>
      <c r="G39" s="2">
        <v>9.792708333333333E-4</v>
      </c>
      <c r="H39" s="2">
        <v>9.7317129629629631E-4</v>
      </c>
      <c r="I39" s="2">
        <v>9.6880787037037031E-4</v>
      </c>
      <c r="J39" s="2">
        <v>9.7699074074074073E-4</v>
      </c>
      <c r="K39" s="2">
        <v>9.7734953703703721E-4</v>
      </c>
      <c r="L39" s="2">
        <v>9.6956018518518528E-4</v>
      </c>
      <c r="M39" s="2"/>
      <c r="N39" s="2">
        <v>9.8067129629629633E-4</v>
      </c>
      <c r="O39" s="2">
        <v>9.6723379629629622E-4</v>
      </c>
      <c r="P39" s="2">
        <v>9.6655092592592593E-4</v>
      </c>
      <c r="Q39" s="2"/>
      <c r="R39" s="2">
        <v>9.8461805555555564E-4</v>
      </c>
      <c r="S39" s="2">
        <v>9.6271990740740736E-4</v>
      </c>
      <c r="T39" s="2">
        <v>1.0035763888888887E-3</v>
      </c>
      <c r="U39" s="2">
        <v>9.9450231481481481E-4</v>
      </c>
    </row>
    <row r="40" spans="1:21" x14ac:dyDescent="0.25">
      <c r="A40">
        <v>39</v>
      </c>
      <c r="B40" s="2">
        <v>9.8393518518518513E-4</v>
      </c>
      <c r="C40" s="2">
        <v>9.8046296296296293E-4</v>
      </c>
      <c r="D40" s="2">
        <v>9.8358796296296302E-4</v>
      </c>
      <c r="E40" s="2">
        <v>9.8812500000000007E-4</v>
      </c>
      <c r="F40" s="2">
        <v>9.9958333333333344E-4</v>
      </c>
      <c r="G40" s="2">
        <v>9.7892361111111118E-4</v>
      </c>
      <c r="H40" s="2">
        <v>9.7557870370370376E-4</v>
      </c>
      <c r="I40" s="2">
        <v>9.6530092592592587E-4</v>
      </c>
      <c r="J40" s="2">
        <v>9.748263888888889E-4</v>
      </c>
      <c r="K40" s="2">
        <v>9.8347222222222217E-4</v>
      </c>
      <c r="L40" s="2">
        <v>9.7068287037037045E-4</v>
      </c>
      <c r="M40" s="2"/>
      <c r="N40" s="2">
        <v>9.7559027777777781E-4</v>
      </c>
      <c r="O40" s="2">
        <v>9.653587962962963E-4</v>
      </c>
      <c r="P40" s="2">
        <v>9.6939814814814805E-4</v>
      </c>
      <c r="Q40" s="2"/>
      <c r="R40" s="2">
        <v>9.8445601851851841E-4</v>
      </c>
      <c r="S40" s="2">
        <v>9.626504629629629E-4</v>
      </c>
      <c r="T40" s="2">
        <v>1.0036689814814815E-3</v>
      </c>
      <c r="U40" s="2">
        <v>9.851851851851853E-4</v>
      </c>
    </row>
    <row r="41" spans="1:21" x14ac:dyDescent="0.25">
      <c r="A41">
        <v>40</v>
      </c>
      <c r="B41" s="2">
        <v>9.8222222222222222E-4</v>
      </c>
      <c r="C41" s="2">
        <v>9.7817129629629621E-4</v>
      </c>
      <c r="D41" s="2">
        <v>9.9239583333333319E-4</v>
      </c>
      <c r="E41" s="2">
        <v>9.8770833333333328E-4</v>
      </c>
      <c r="F41" s="2">
        <v>1.0160648148148149E-3</v>
      </c>
      <c r="G41" s="2">
        <v>9.7973379629629626E-4</v>
      </c>
      <c r="H41" s="2">
        <v>9.7488425925925922E-4</v>
      </c>
      <c r="I41" s="2">
        <v>9.6964120370370379E-4</v>
      </c>
      <c r="J41" s="2">
        <v>9.7758101851851847E-4</v>
      </c>
      <c r="K41" s="2">
        <v>9.8262731481481486E-4</v>
      </c>
      <c r="L41" s="2">
        <v>9.6770833333333333E-4</v>
      </c>
      <c r="M41" s="2"/>
      <c r="N41" s="2">
        <v>9.7640046296296288E-4</v>
      </c>
      <c r="O41" s="2">
        <v>9.7059027777777779E-4</v>
      </c>
      <c r="P41" s="2">
        <v>9.709606481481482E-4</v>
      </c>
      <c r="Q41" s="2"/>
      <c r="R41" s="2">
        <v>9.8303240740740751E-4</v>
      </c>
      <c r="S41" s="2">
        <v>9.643055555555556E-4</v>
      </c>
      <c r="T41" s="2">
        <v>1.0140393518518519E-3</v>
      </c>
      <c r="U41" s="2">
        <v>9.8002314814814805E-4</v>
      </c>
    </row>
    <row r="42" spans="1:21" x14ac:dyDescent="0.25">
      <c r="A42">
        <v>41</v>
      </c>
      <c r="B42" s="2">
        <v>9.8107638888888875E-4</v>
      </c>
      <c r="C42" s="2">
        <v>9.780092592592592E-4</v>
      </c>
      <c r="D42" s="2">
        <v>1.0357870370370371E-3</v>
      </c>
      <c r="E42" s="2">
        <v>9.871875E-4</v>
      </c>
      <c r="F42" s="2">
        <v>9.9390046296296314E-4</v>
      </c>
      <c r="G42" s="2">
        <v>9.7810185185185174E-4</v>
      </c>
      <c r="H42" s="2">
        <v>9.7258101851851846E-4</v>
      </c>
      <c r="I42" s="2">
        <v>9.6406249999999997E-4</v>
      </c>
      <c r="J42" s="2">
        <v>1.0164351851851851E-3</v>
      </c>
      <c r="K42" s="2">
        <v>9.8878472222222228E-4</v>
      </c>
      <c r="L42" s="2">
        <v>9.6754629629629632E-4</v>
      </c>
      <c r="M42" s="2"/>
      <c r="N42" s="2">
        <v>9.7628472222222225E-4</v>
      </c>
      <c r="O42" s="2">
        <v>9.6230324074074068E-4</v>
      </c>
      <c r="P42" s="2">
        <v>9.6481481481481472E-4</v>
      </c>
      <c r="Q42" s="2"/>
      <c r="R42" s="2">
        <v>9.8236111111111115E-4</v>
      </c>
      <c r="S42" s="2">
        <v>9.608333333333334E-4</v>
      </c>
      <c r="T42" s="2">
        <v>9.9732638888888896E-4</v>
      </c>
      <c r="U42" s="2">
        <v>9.9070601851851858E-4</v>
      </c>
    </row>
    <row r="43" spans="1:21" x14ac:dyDescent="0.25">
      <c r="A43">
        <v>42</v>
      </c>
      <c r="B43" s="2">
        <v>9.7994212962962944E-4</v>
      </c>
      <c r="C43" s="2">
        <v>9.7783564814814803E-4</v>
      </c>
      <c r="D43" s="2">
        <v>1.2111458333333334E-3</v>
      </c>
      <c r="E43" s="2">
        <v>9.8331018518518516E-4</v>
      </c>
      <c r="F43" s="2">
        <v>1.0104861111111111E-3</v>
      </c>
      <c r="G43" s="2">
        <v>9.7783564814814803E-4</v>
      </c>
      <c r="H43" s="2">
        <v>9.7334490740740747E-4</v>
      </c>
      <c r="I43" s="2">
        <v>9.690162037037036E-4</v>
      </c>
      <c r="J43" s="2">
        <v>1.0057754629629629E-3</v>
      </c>
      <c r="K43" s="2">
        <v>9.885532407407408E-4</v>
      </c>
      <c r="L43" s="2">
        <v>9.6842592592592596E-4</v>
      </c>
      <c r="M43" s="2"/>
      <c r="N43" s="2">
        <v>9.7329861111111109E-4</v>
      </c>
      <c r="O43" s="2">
        <v>9.6581018518518511E-4</v>
      </c>
      <c r="P43" s="2">
        <v>9.9569444444444445E-4</v>
      </c>
      <c r="Q43" s="2"/>
      <c r="R43" s="2">
        <v>9.8416666666666661E-4</v>
      </c>
      <c r="S43" s="2">
        <v>9.6502314814814812E-4</v>
      </c>
      <c r="T43" s="2">
        <v>1.0097800925925927E-3</v>
      </c>
      <c r="U43" s="2">
        <v>9.8009259259259252E-4</v>
      </c>
    </row>
    <row r="44" spans="1:21" x14ac:dyDescent="0.25">
      <c r="A44">
        <v>43</v>
      </c>
      <c r="B44" s="2">
        <v>9.7957175925925924E-4</v>
      </c>
      <c r="C44" s="2">
        <v>9.7528935185185186E-4</v>
      </c>
      <c r="D44" s="2">
        <v>9.6590277777777777E-4</v>
      </c>
      <c r="E44" s="2">
        <v>9.8435185185185192E-4</v>
      </c>
      <c r="F44" s="2">
        <v>9.9542824074074074E-4</v>
      </c>
      <c r="G44" s="2">
        <v>9.7868055555555555E-4</v>
      </c>
      <c r="H44" s="2">
        <v>9.723032407407407E-4</v>
      </c>
      <c r="I44" s="2">
        <v>9.6377314814814806E-4</v>
      </c>
      <c r="J44" s="2">
        <v>9.8099537037037035E-4</v>
      </c>
      <c r="K44" s="2">
        <v>1.0754513888888888E-3</v>
      </c>
      <c r="L44" s="2">
        <v>9.6666666666666656E-4</v>
      </c>
      <c r="M44" s="2"/>
      <c r="N44" s="2">
        <v>9.7005787037037026E-4</v>
      </c>
      <c r="O44" s="2">
        <v>9.676736111111111E-4</v>
      </c>
      <c r="P44" s="2">
        <v>9.7005787037037026E-4</v>
      </c>
      <c r="Q44" s="2"/>
      <c r="R44" s="2">
        <v>9.8657407407407396E-4</v>
      </c>
      <c r="S44" s="2">
        <v>9.6077546296296308E-4</v>
      </c>
      <c r="T44" s="2">
        <v>9.9652777777777782E-4</v>
      </c>
      <c r="U44" s="2">
        <v>9.7952546296296308E-4</v>
      </c>
    </row>
    <row r="45" spans="1:21" x14ac:dyDescent="0.25">
      <c r="A45">
        <v>44</v>
      </c>
      <c r="B45" s="2">
        <v>9.7480324074074082E-4</v>
      </c>
      <c r="C45" s="2">
        <v>9.7332175925925928E-4</v>
      </c>
      <c r="D45" s="2">
        <v>9.7258101851851846E-4</v>
      </c>
      <c r="E45" s="2">
        <v>9.8687500000000012E-4</v>
      </c>
      <c r="F45" s="2">
        <v>9.8829861111111102E-4</v>
      </c>
      <c r="G45" s="2">
        <v>9.7766203703703708E-4</v>
      </c>
      <c r="H45" s="2">
        <v>9.7203703703703699E-4</v>
      </c>
      <c r="I45" s="2">
        <v>9.638078703703704E-4</v>
      </c>
      <c r="J45" s="2">
        <v>9.776157407407407E-4</v>
      </c>
      <c r="K45" s="2"/>
      <c r="L45" s="2">
        <v>9.6568287037037033E-4</v>
      </c>
      <c r="M45" s="2"/>
      <c r="N45" s="2">
        <v>9.7081018518518512E-4</v>
      </c>
      <c r="O45" s="2">
        <v>9.6703703703703708E-4</v>
      </c>
      <c r="P45" s="2">
        <v>9.7177083333333349E-4</v>
      </c>
      <c r="Q45" s="2"/>
      <c r="R45" s="2">
        <v>9.8349537037037047E-4</v>
      </c>
      <c r="S45" s="2">
        <v>9.6034722222222224E-4</v>
      </c>
      <c r="T45" s="2">
        <v>1.1484027777777779E-3</v>
      </c>
      <c r="U45" s="2">
        <v>9.7804398148148143E-4</v>
      </c>
    </row>
    <row r="46" spans="1:21" x14ac:dyDescent="0.25">
      <c r="A46">
        <v>45</v>
      </c>
      <c r="B46" s="2">
        <v>9.7805555555555558E-4</v>
      </c>
      <c r="C46" s="2">
        <v>9.7716435185185167E-4</v>
      </c>
      <c r="D46" s="2">
        <v>9.642013888888889E-4</v>
      </c>
      <c r="E46" s="2">
        <v>9.7965277777777786E-4</v>
      </c>
      <c r="F46" s="2">
        <v>9.8927083333333332E-4</v>
      </c>
      <c r="G46" s="2">
        <v>9.7833333333333344E-4</v>
      </c>
      <c r="H46" s="2">
        <v>9.8126157407407407E-4</v>
      </c>
      <c r="I46" s="2">
        <v>9.6447916666666654E-4</v>
      </c>
      <c r="J46" s="2">
        <v>9.7849537037037046E-4</v>
      </c>
      <c r="K46" s="2"/>
      <c r="L46" s="2">
        <v>9.6486111111111111E-4</v>
      </c>
      <c r="M46" s="2"/>
      <c r="N46" s="2">
        <v>9.7156249999999988E-4</v>
      </c>
      <c r="O46" s="2">
        <v>9.813194444444446E-4</v>
      </c>
      <c r="P46" s="2">
        <v>9.6729166666666665E-4</v>
      </c>
      <c r="Q46" s="2"/>
      <c r="R46" s="2">
        <v>9.8736111111111095E-4</v>
      </c>
      <c r="S46" s="2">
        <v>9.6155092592592603E-4</v>
      </c>
      <c r="T46" s="2">
        <v>1.2188194444444445E-3</v>
      </c>
      <c r="U46" s="2">
        <v>9.8100694444444429E-4</v>
      </c>
    </row>
    <row r="47" spans="1:21" x14ac:dyDescent="0.25">
      <c r="A47">
        <v>46</v>
      </c>
      <c r="B47" s="2">
        <v>9.8799768518518529E-4</v>
      </c>
      <c r="C47" s="2">
        <v>9.763773148148149E-4</v>
      </c>
      <c r="D47" s="2">
        <v>9.6744212962962973E-4</v>
      </c>
      <c r="E47" s="2">
        <v>9.7902777777777767E-4</v>
      </c>
      <c r="F47" s="2">
        <v>9.8614583333333345E-4</v>
      </c>
      <c r="G47" s="2">
        <v>9.7579861111111099E-4</v>
      </c>
      <c r="H47" s="2">
        <v>9.812962962962963E-4</v>
      </c>
      <c r="I47" s="2">
        <v>9.6468749999999994E-4</v>
      </c>
      <c r="J47" s="2">
        <v>9.774305555555556E-4</v>
      </c>
      <c r="K47" s="2"/>
      <c r="L47" s="2">
        <v>9.6516203703703694E-4</v>
      </c>
      <c r="M47" s="2"/>
      <c r="N47" s="2">
        <v>9.724305555555557E-4</v>
      </c>
      <c r="O47" s="2">
        <v>9.8241898148148147E-4</v>
      </c>
      <c r="P47" s="2">
        <v>9.6986111111111112E-4</v>
      </c>
      <c r="Q47" s="2"/>
      <c r="R47" s="2">
        <v>9.8607638888888898E-4</v>
      </c>
      <c r="S47" s="2">
        <v>9.7076388888888874E-4</v>
      </c>
      <c r="T47" s="2">
        <v>9.8804398148148146E-4</v>
      </c>
      <c r="U47" s="2">
        <v>9.8202546296296297E-4</v>
      </c>
    </row>
    <row r="48" spans="1:21" x14ac:dyDescent="0.25">
      <c r="A48">
        <v>47</v>
      </c>
      <c r="B48" s="2">
        <v>9.7405092592592595E-4</v>
      </c>
      <c r="C48" s="2">
        <v>9.7497685185185176E-4</v>
      </c>
      <c r="D48" s="2">
        <v>9.6414351851851858E-4</v>
      </c>
      <c r="E48" s="2">
        <v>1.0027430555555555E-3</v>
      </c>
      <c r="F48" s="2">
        <v>1.0199537037037037E-3</v>
      </c>
      <c r="G48" s="2">
        <v>9.7589120370370364E-4</v>
      </c>
      <c r="H48" s="2">
        <v>9.7262731481481473E-4</v>
      </c>
      <c r="I48" s="2">
        <v>9.6075231481481489E-4</v>
      </c>
      <c r="J48" s="2">
        <v>9.7930555555555553E-4</v>
      </c>
      <c r="K48" s="2"/>
      <c r="L48" s="2">
        <v>9.660416666666667E-4</v>
      </c>
      <c r="M48" s="2"/>
      <c r="N48" s="2">
        <v>9.723032407407407E-4</v>
      </c>
      <c r="O48" s="2">
        <v>9.7342592592592587E-4</v>
      </c>
      <c r="P48" s="2">
        <v>9.736689814814815E-4</v>
      </c>
      <c r="Q48" s="2"/>
      <c r="R48" s="2">
        <v>1.0084953703703703E-3</v>
      </c>
      <c r="S48" s="2">
        <v>9.5901620370370379E-4</v>
      </c>
      <c r="T48" s="2">
        <v>9.8366898148148142E-4</v>
      </c>
      <c r="U48" s="2">
        <v>9.7913194444444458E-4</v>
      </c>
    </row>
    <row r="49" spans="1:21" x14ac:dyDescent="0.25">
      <c r="A49">
        <v>48</v>
      </c>
      <c r="B49" s="2">
        <v>9.6671296296296295E-4</v>
      </c>
      <c r="C49" s="2">
        <v>9.7675925925925925E-4</v>
      </c>
      <c r="D49" s="2">
        <v>9.6359953703703712E-4</v>
      </c>
      <c r="E49" s="2">
        <v>9.9218750000000001E-4</v>
      </c>
      <c r="F49" s="2">
        <v>9.8877314814814813E-4</v>
      </c>
      <c r="G49" s="2">
        <v>1.0149768518518518E-3</v>
      </c>
      <c r="H49" s="2">
        <v>9.7238425925925932E-4</v>
      </c>
      <c r="I49" s="2">
        <v>9.630208333333332E-4</v>
      </c>
      <c r="J49" s="2">
        <v>9.7998842592592582E-4</v>
      </c>
      <c r="K49" s="2"/>
      <c r="L49" s="2">
        <v>9.6995370370370378E-4</v>
      </c>
      <c r="M49" s="2"/>
      <c r="N49" s="2">
        <v>9.7375000000000011E-4</v>
      </c>
      <c r="O49" s="2">
        <v>9.7427083333333317E-4</v>
      </c>
      <c r="P49" s="2">
        <v>9.7339120370370374E-4</v>
      </c>
      <c r="Q49" s="2"/>
      <c r="R49" s="2">
        <v>9.8900462962962961E-4</v>
      </c>
      <c r="S49" s="2">
        <v>9.6223379629629643E-4</v>
      </c>
      <c r="T49" s="2">
        <v>9.8681712962962959E-4</v>
      </c>
      <c r="U49" s="2">
        <v>9.7894675925925927E-4</v>
      </c>
    </row>
    <row r="50" spans="1:21" x14ac:dyDescent="0.25">
      <c r="A50">
        <v>49</v>
      </c>
      <c r="B50" s="2">
        <v>9.6994212962962963E-4</v>
      </c>
      <c r="C50" s="2">
        <v>9.7660879629629638E-4</v>
      </c>
      <c r="D50" s="2">
        <v>9.6093749999999999E-4</v>
      </c>
      <c r="E50" s="2">
        <v>9.7781249999999995E-4</v>
      </c>
      <c r="F50" s="2">
        <v>9.8547453703703709E-4</v>
      </c>
      <c r="G50" s="2">
        <v>9.7711805555555551E-4</v>
      </c>
      <c r="H50" s="2">
        <v>9.7188657407407412E-4</v>
      </c>
      <c r="I50" s="2">
        <v>9.6256944444444439E-4</v>
      </c>
      <c r="J50" s="2">
        <v>9.8211805555555552E-4</v>
      </c>
      <c r="K50" s="2"/>
      <c r="L50" s="2">
        <v>9.6939814814814805E-4</v>
      </c>
      <c r="M50" s="2"/>
      <c r="N50" s="2">
        <v>9.7292824074074068E-4</v>
      </c>
      <c r="O50" s="2">
        <v>9.7265046296296292E-4</v>
      </c>
      <c r="P50" s="2">
        <v>1.0264699074074076E-3</v>
      </c>
      <c r="Q50" s="2"/>
      <c r="R50" s="2">
        <v>9.9237268518518511E-4</v>
      </c>
      <c r="S50" s="2">
        <v>9.6145833333333337E-4</v>
      </c>
      <c r="T50" s="2">
        <v>9.9077546296296305E-4</v>
      </c>
      <c r="U50" s="2">
        <v>9.8302083333333336E-4</v>
      </c>
    </row>
    <row r="51" spans="1:21" x14ac:dyDescent="0.25">
      <c r="A51">
        <v>50</v>
      </c>
      <c r="B51" s="2">
        <v>9.7128472222222223E-4</v>
      </c>
      <c r="C51" s="2">
        <v>1.0120486111111109E-3</v>
      </c>
      <c r="D51" s="2">
        <v>9.5832175925925935E-4</v>
      </c>
      <c r="E51" s="2">
        <v>9.8649305555555556E-4</v>
      </c>
      <c r="F51" s="2">
        <v>9.8974537037037043E-4</v>
      </c>
      <c r="G51" s="2">
        <v>9.753240740740742E-4</v>
      </c>
      <c r="H51" s="2">
        <v>9.732523148148147E-4</v>
      </c>
      <c r="I51" s="2">
        <v>9.6850694444444447E-4</v>
      </c>
      <c r="J51" s="2">
        <v>9.7861111111111109E-4</v>
      </c>
      <c r="K51" s="2"/>
      <c r="L51" s="2">
        <v>9.6994212962962963E-4</v>
      </c>
      <c r="M51" s="2"/>
      <c r="N51" s="2">
        <v>9.7031250000000015E-4</v>
      </c>
      <c r="O51" s="2">
        <v>9.7208333333333337E-4</v>
      </c>
      <c r="P51" s="2">
        <v>1.2099189814814815E-3</v>
      </c>
      <c r="Q51" s="2"/>
      <c r="R51" s="2">
        <v>9.8834490740740762E-4</v>
      </c>
      <c r="S51" s="2">
        <v>9.603124999999999E-4</v>
      </c>
      <c r="T51" s="2">
        <v>9.8391203703703705E-4</v>
      </c>
      <c r="U51" s="2">
        <v>9.7857638888888886E-4</v>
      </c>
    </row>
    <row r="52" spans="1:21" x14ac:dyDescent="0.25">
      <c r="A52">
        <v>51</v>
      </c>
      <c r="B52" s="2">
        <v>9.7162037037037041E-4</v>
      </c>
      <c r="C52" s="2">
        <v>9.7594907407407407E-4</v>
      </c>
      <c r="D52" s="2">
        <v>9.6016203703703704E-4</v>
      </c>
      <c r="E52" s="2">
        <v>9.8502314814814828E-4</v>
      </c>
      <c r="F52" s="2">
        <v>9.9341435185185188E-4</v>
      </c>
      <c r="G52" s="2">
        <v>9.7089120370370374E-4</v>
      </c>
      <c r="H52" s="2">
        <v>9.7126157407407404E-4</v>
      </c>
      <c r="I52" s="2">
        <v>9.6232638888888887E-4</v>
      </c>
      <c r="J52" s="2">
        <v>9.7943287037037031E-4</v>
      </c>
      <c r="K52" s="2"/>
      <c r="L52" s="2">
        <v>9.6759259259259248E-4</v>
      </c>
      <c r="M52" s="2"/>
      <c r="N52" s="2">
        <v>9.6923611111111114E-4</v>
      </c>
      <c r="O52" s="2">
        <v>9.6939814814814805E-4</v>
      </c>
      <c r="P52" s="2">
        <v>9.4651620370370365E-4</v>
      </c>
      <c r="Q52" s="2"/>
      <c r="R52" s="2">
        <v>9.8196759259259266E-4</v>
      </c>
      <c r="S52" s="2">
        <v>9.700925925925926E-4</v>
      </c>
      <c r="T52" s="2">
        <v>9.8399305555555545E-4</v>
      </c>
      <c r="U52" s="2">
        <v>9.8170138888888894E-4</v>
      </c>
    </row>
    <row r="53" spans="1:21" x14ac:dyDescent="0.25">
      <c r="A53">
        <v>52</v>
      </c>
      <c r="B53" s="2">
        <v>9.6715277777777782E-4</v>
      </c>
      <c r="C53" s="2">
        <v>9.7273148148148154E-4</v>
      </c>
      <c r="D53" s="2">
        <v>9.5962962962962961E-4</v>
      </c>
      <c r="E53" s="2">
        <v>9.7707175925925934E-4</v>
      </c>
      <c r="F53" s="2">
        <v>1.0013888888888889E-3</v>
      </c>
      <c r="G53" s="2">
        <v>9.7251157407407399E-4</v>
      </c>
      <c r="H53" s="2">
        <v>9.7343750000000002E-4</v>
      </c>
      <c r="I53" s="2">
        <v>9.6557870370370363E-4</v>
      </c>
      <c r="J53" s="2">
        <v>9.7932870370370361E-4</v>
      </c>
      <c r="K53" s="2"/>
      <c r="L53" s="2">
        <v>9.6821759259259257E-4</v>
      </c>
      <c r="M53" s="2"/>
      <c r="N53" s="2">
        <v>9.6827546296296288E-4</v>
      </c>
      <c r="O53" s="2">
        <v>9.7362268518518512E-4</v>
      </c>
      <c r="P53" s="2">
        <v>9.7363425925925916E-4</v>
      </c>
      <c r="Q53" s="2"/>
      <c r="R53" s="2">
        <v>9.9321759259259263E-4</v>
      </c>
      <c r="S53" s="2">
        <v>9.6019675925925916E-4</v>
      </c>
      <c r="T53" s="2"/>
      <c r="U53" s="2">
        <v>1.0196759259259258E-3</v>
      </c>
    </row>
    <row r="54" spans="1:21" x14ac:dyDescent="0.25">
      <c r="A54">
        <v>53</v>
      </c>
      <c r="B54" s="2">
        <v>9.660416666666667E-4</v>
      </c>
      <c r="C54" s="2"/>
      <c r="D54" s="2"/>
      <c r="E54" s="2"/>
      <c r="F54" s="2"/>
      <c r="G54" s="2"/>
      <c r="H54" s="2">
        <v>9.7488425925925922E-4</v>
      </c>
      <c r="I54" s="2">
        <v>9.6900462962962956E-4</v>
      </c>
      <c r="J54" s="2"/>
      <c r="K54" s="2"/>
      <c r="L54" s="2">
        <v>9.685648148148149E-4</v>
      </c>
      <c r="M54" s="2"/>
      <c r="N54" s="2">
        <v>9.6806712962962959E-4</v>
      </c>
      <c r="O54" s="2">
        <v>9.765625E-4</v>
      </c>
      <c r="P54" s="2">
        <v>9.9516203703703702E-4</v>
      </c>
      <c r="Q54" s="2"/>
      <c r="R54" s="2"/>
      <c r="S54" s="2">
        <v>9.6972222222222208E-4</v>
      </c>
      <c r="T54" s="2"/>
      <c r="U54" s="2"/>
    </row>
    <row r="55" spans="1:21" x14ac:dyDescent="0.25">
      <c r="B55" s="1"/>
      <c r="C55" s="1"/>
      <c r="D55" s="1"/>
      <c r="E55" s="1"/>
      <c r="F55" s="1"/>
      <c r="G55" s="1"/>
      <c r="H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25">
      <c r="B56" s="1"/>
      <c r="C56" s="1"/>
      <c r="D56" s="1"/>
      <c r="E56" s="1"/>
      <c r="F56" s="1"/>
      <c r="G56" s="1"/>
      <c r="H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25">
      <c r="B57" s="1"/>
      <c r="C57" s="1"/>
      <c r="D57" s="1"/>
      <c r="E57" s="1"/>
      <c r="F57" s="1"/>
      <c r="G57" s="1"/>
      <c r="H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25">
      <c r="B58" s="1"/>
      <c r="C58" s="1"/>
      <c r="D58" s="1"/>
      <c r="E58" s="1"/>
      <c r="F58" s="1"/>
      <c r="G58" s="1"/>
      <c r="H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25">
      <c r="B59" s="1"/>
      <c r="C59" s="1"/>
      <c r="D59" s="1"/>
      <c r="E59" s="1"/>
      <c r="F59" s="1"/>
      <c r="G59" s="1"/>
      <c r="H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25">
      <c r="B60" s="1"/>
      <c r="C60" s="1"/>
      <c r="D60" s="1"/>
      <c r="E60" s="1"/>
      <c r="F60" s="1"/>
      <c r="G60" s="1"/>
      <c r="H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25">
      <c r="B61" s="1"/>
      <c r="C61" s="1"/>
      <c r="D61" s="1"/>
      <c r="E61" s="1"/>
      <c r="F61" s="1"/>
      <c r="G61" s="1"/>
      <c r="H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25">
      <c r="B62" s="1"/>
      <c r="C62" s="1"/>
      <c r="D62" s="1"/>
      <c r="E62" s="1"/>
      <c r="F62" s="1"/>
      <c r="G62" s="1"/>
      <c r="H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25">
      <c r="B63" s="1"/>
      <c r="C63" s="1"/>
      <c r="D63" s="1"/>
      <c r="E63" s="1"/>
      <c r="F63" s="1"/>
      <c r="G63" s="1"/>
      <c r="H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25">
      <c r="B64" s="1"/>
      <c r="C64" s="1"/>
      <c r="D64" s="1"/>
      <c r="E64" s="1"/>
      <c r="F64" s="1"/>
      <c r="G64" s="1"/>
      <c r="H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2:21" x14ac:dyDescent="0.25">
      <c r="B65" s="1"/>
      <c r="C65" s="1"/>
      <c r="D65" s="1"/>
      <c r="E65" s="1"/>
      <c r="F65" s="1"/>
      <c r="G65" s="1"/>
      <c r="H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2:21" x14ac:dyDescent="0.25">
      <c r="B66" s="1"/>
      <c r="C66" s="1"/>
      <c r="D66" s="1"/>
      <c r="E66" s="1"/>
      <c r="F66" s="1"/>
      <c r="G66" s="1"/>
      <c r="H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2:21" x14ac:dyDescent="0.25">
      <c r="B67" s="1"/>
      <c r="C67" s="1"/>
      <c r="D67" s="1"/>
      <c r="E67" s="1"/>
      <c r="F67" s="1"/>
      <c r="G67" s="1"/>
      <c r="H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2:21" x14ac:dyDescent="0.25">
      <c r="B68" s="1"/>
      <c r="C68" s="1"/>
      <c r="D68" s="1"/>
      <c r="E68" s="1"/>
      <c r="F68" s="1"/>
      <c r="G68" s="1"/>
      <c r="H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2:21" x14ac:dyDescent="0.25">
      <c r="B69" s="1"/>
      <c r="C69" s="1"/>
      <c r="D69" s="1"/>
      <c r="E69" s="1"/>
      <c r="F69" s="1"/>
      <c r="G69" s="1"/>
      <c r="H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2:21" x14ac:dyDescent="0.25">
      <c r="B70" s="1"/>
      <c r="C70" s="1"/>
      <c r="D70" s="1"/>
      <c r="E70" s="1"/>
      <c r="F70" s="1"/>
      <c r="G70" s="1"/>
      <c r="H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2:21" x14ac:dyDescent="0.25">
      <c r="B71" s="1"/>
      <c r="C71" s="1"/>
      <c r="D71" s="1"/>
      <c r="E71" s="1"/>
      <c r="F71" s="1"/>
      <c r="G71" s="1"/>
      <c r="H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2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2:21" x14ac:dyDescent="0.25">
      <c r="B75" s="1"/>
      <c r="C75" s="1"/>
      <c r="D75" s="1"/>
      <c r="E75" s="1"/>
      <c r="F75" s="1"/>
      <c r="G75" s="1"/>
      <c r="H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2:21" x14ac:dyDescent="0.25">
      <c r="B76" s="1"/>
      <c r="C76" s="1"/>
      <c r="D76" s="1"/>
      <c r="F76" s="1"/>
      <c r="G76" s="1"/>
      <c r="L76" s="1"/>
      <c r="M76" s="1"/>
      <c r="O76" s="1"/>
      <c r="P76" s="1"/>
      <c r="Q76" s="1"/>
      <c r="S76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53"/>
  <sheetViews>
    <sheetView workbookViewId="0">
      <selection activeCell="K52" sqref="K52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56</v>
      </c>
      <c r="B1" t="s">
        <v>57</v>
      </c>
      <c r="C1" t="s">
        <v>58</v>
      </c>
      <c r="D1" t="s">
        <v>55</v>
      </c>
      <c r="E1" t="s">
        <v>82</v>
      </c>
      <c r="F1" t="s">
        <v>59</v>
      </c>
      <c r="G1" t="s">
        <v>83</v>
      </c>
      <c r="H1" t="s">
        <v>91</v>
      </c>
      <c r="I1" t="s">
        <v>92</v>
      </c>
    </row>
    <row r="2" spans="1:9" x14ac:dyDescent="0.25">
      <c r="A2">
        <v>3</v>
      </c>
      <c r="B2" t="s">
        <v>69</v>
      </c>
      <c r="C2" t="s">
        <v>118</v>
      </c>
      <c r="D2">
        <v>8</v>
      </c>
      <c r="E2">
        <v>1</v>
      </c>
      <c r="F2" s="1">
        <v>1.667824074074074E-2</v>
      </c>
      <c r="G2" s="1">
        <v>1.667824074074074E-2</v>
      </c>
      <c r="H2">
        <v>3</v>
      </c>
      <c r="I2">
        <v>3</v>
      </c>
    </row>
    <row r="3" spans="1:9" x14ac:dyDescent="0.25">
      <c r="A3">
        <v>3</v>
      </c>
      <c r="B3" t="s">
        <v>69</v>
      </c>
      <c r="C3" t="s">
        <v>118</v>
      </c>
      <c r="D3">
        <v>27</v>
      </c>
      <c r="E3">
        <v>2</v>
      </c>
      <c r="F3">
        <v>22.777000000000001</v>
      </c>
      <c r="G3">
        <v>22.777000000000001</v>
      </c>
      <c r="H3">
        <v>3</v>
      </c>
      <c r="I3">
        <v>2</v>
      </c>
    </row>
    <row r="4" spans="1:9" x14ac:dyDescent="0.25">
      <c r="A4">
        <v>3</v>
      </c>
      <c r="B4" t="s">
        <v>69</v>
      </c>
      <c r="C4" t="s">
        <v>118</v>
      </c>
      <c r="D4">
        <v>43</v>
      </c>
      <c r="E4">
        <v>3</v>
      </c>
      <c r="F4">
        <v>22.963000000000001</v>
      </c>
      <c r="G4">
        <v>22.963000000000001</v>
      </c>
      <c r="H4">
        <v>2</v>
      </c>
      <c r="I4">
        <v>3</v>
      </c>
    </row>
    <row r="5" spans="1:9" x14ac:dyDescent="0.25">
      <c r="A5">
        <v>3</v>
      </c>
      <c r="B5" t="s">
        <v>69</v>
      </c>
      <c r="C5" t="s">
        <v>118</v>
      </c>
      <c r="D5">
        <v>45</v>
      </c>
      <c r="E5">
        <v>4</v>
      </c>
      <c r="F5" s="1">
        <v>1.5043993055555557E-2</v>
      </c>
      <c r="G5" s="1">
        <v>1.5043993055555557E-2</v>
      </c>
      <c r="H5">
        <v>3</v>
      </c>
      <c r="I5">
        <v>3</v>
      </c>
    </row>
    <row r="6" spans="1:9" x14ac:dyDescent="0.25">
      <c r="A6">
        <v>4</v>
      </c>
      <c r="B6" t="s">
        <v>72</v>
      </c>
      <c r="C6" t="s">
        <v>73</v>
      </c>
      <c r="D6">
        <v>8</v>
      </c>
      <c r="E6">
        <v>1</v>
      </c>
      <c r="F6" s="1">
        <v>1.6731643518518521E-2</v>
      </c>
      <c r="G6" s="1">
        <v>1.6731643518518521E-2</v>
      </c>
      <c r="H6">
        <v>3</v>
      </c>
      <c r="I6">
        <v>3</v>
      </c>
    </row>
    <row r="7" spans="1:9" x14ac:dyDescent="0.25">
      <c r="A7">
        <v>4</v>
      </c>
      <c r="B7" t="s">
        <v>72</v>
      </c>
      <c r="C7" t="s">
        <v>73</v>
      </c>
      <c r="D7">
        <v>29</v>
      </c>
      <c r="E7">
        <v>2</v>
      </c>
      <c r="F7">
        <v>24.137</v>
      </c>
      <c r="G7">
        <v>24.137</v>
      </c>
      <c r="H7">
        <v>3</v>
      </c>
      <c r="I7">
        <v>2</v>
      </c>
    </row>
    <row r="8" spans="1:9" x14ac:dyDescent="0.25">
      <c r="A8">
        <v>4</v>
      </c>
      <c r="B8" t="s">
        <v>72</v>
      </c>
      <c r="C8" t="s">
        <v>73</v>
      </c>
      <c r="D8">
        <v>43</v>
      </c>
      <c r="E8">
        <v>3</v>
      </c>
      <c r="F8">
        <v>24.82</v>
      </c>
      <c r="G8">
        <v>24.82</v>
      </c>
      <c r="H8">
        <v>2</v>
      </c>
      <c r="I8">
        <v>3</v>
      </c>
    </row>
    <row r="9" spans="1:9" x14ac:dyDescent="0.25">
      <c r="A9">
        <v>4</v>
      </c>
      <c r="B9" t="s">
        <v>72</v>
      </c>
      <c r="C9" t="s">
        <v>73</v>
      </c>
      <c r="D9">
        <v>45</v>
      </c>
      <c r="E9">
        <v>4</v>
      </c>
      <c r="F9" s="1">
        <v>1.4963784722222222E-2</v>
      </c>
      <c r="G9" s="1">
        <v>1.4963784722222222E-2</v>
      </c>
      <c r="H9">
        <v>3</v>
      </c>
      <c r="I9">
        <v>3</v>
      </c>
    </row>
    <row r="10" spans="1:9" x14ac:dyDescent="0.25">
      <c r="A10">
        <v>5</v>
      </c>
      <c r="B10" t="s">
        <v>62</v>
      </c>
      <c r="C10" t="s">
        <v>63</v>
      </c>
      <c r="D10">
        <v>1</v>
      </c>
      <c r="E10">
        <v>1</v>
      </c>
      <c r="F10">
        <v>33.582999999999998</v>
      </c>
      <c r="G10">
        <v>33.582999999999998</v>
      </c>
      <c r="H10">
        <v>3</v>
      </c>
      <c r="I10">
        <v>2</v>
      </c>
    </row>
    <row r="11" spans="1:9" x14ac:dyDescent="0.25">
      <c r="A11">
        <v>5</v>
      </c>
      <c r="B11" t="s">
        <v>62</v>
      </c>
      <c r="C11" t="s">
        <v>63</v>
      </c>
      <c r="D11">
        <v>8</v>
      </c>
      <c r="E11">
        <v>2</v>
      </c>
      <c r="F11" s="1">
        <v>1.6776770833333333E-2</v>
      </c>
      <c r="G11" s="1">
        <v>1.6776770833333333E-2</v>
      </c>
      <c r="H11">
        <v>2</v>
      </c>
      <c r="I11">
        <v>3</v>
      </c>
    </row>
    <row r="12" spans="1:9" x14ac:dyDescent="0.25">
      <c r="A12">
        <v>5</v>
      </c>
      <c r="B12" t="s">
        <v>62</v>
      </c>
      <c r="C12" t="s">
        <v>63</v>
      </c>
      <c r="D12">
        <v>28</v>
      </c>
      <c r="E12">
        <v>3</v>
      </c>
      <c r="F12">
        <v>22.995000000000001</v>
      </c>
      <c r="G12">
        <v>22.995000000000001</v>
      </c>
      <c r="H12">
        <v>3</v>
      </c>
      <c r="I12">
        <v>1</v>
      </c>
    </row>
    <row r="13" spans="1:9" x14ac:dyDescent="0.25">
      <c r="A13">
        <v>5</v>
      </c>
      <c r="B13" t="s">
        <v>62</v>
      </c>
      <c r="C13" t="s">
        <v>63</v>
      </c>
      <c r="D13">
        <v>43</v>
      </c>
      <c r="E13">
        <v>4</v>
      </c>
      <c r="F13">
        <v>22.489000000000001</v>
      </c>
      <c r="G13">
        <v>22.489000000000001</v>
      </c>
      <c r="H13">
        <v>1</v>
      </c>
      <c r="I13">
        <v>3</v>
      </c>
    </row>
    <row r="14" spans="1:9" x14ac:dyDescent="0.25">
      <c r="A14">
        <v>5</v>
      </c>
      <c r="B14" t="s">
        <v>62</v>
      </c>
      <c r="C14" t="s">
        <v>63</v>
      </c>
      <c r="D14">
        <v>45</v>
      </c>
      <c r="E14">
        <v>5</v>
      </c>
      <c r="F14" s="1">
        <v>1.4659606481481484E-2</v>
      </c>
      <c r="G14" s="1">
        <v>1.4659606481481484E-2</v>
      </c>
      <c r="H14">
        <v>3</v>
      </c>
      <c r="I14">
        <v>3</v>
      </c>
    </row>
    <row r="15" spans="1:9" x14ac:dyDescent="0.25">
      <c r="A15">
        <v>7</v>
      </c>
      <c r="B15" t="s">
        <v>75</v>
      </c>
      <c r="C15" t="s">
        <v>123</v>
      </c>
      <c r="D15">
        <v>1</v>
      </c>
      <c r="E15">
        <v>1</v>
      </c>
      <c r="F15">
        <v>30.623000000000001</v>
      </c>
      <c r="G15">
        <v>30.623000000000001</v>
      </c>
      <c r="H15">
        <v>2</v>
      </c>
      <c r="I15">
        <v>2</v>
      </c>
    </row>
    <row r="16" spans="1:9" x14ac:dyDescent="0.25">
      <c r="A16">
        <v>7</v>
      </c>
      <c r="B16" t="s">
        <v>75</v>
      </c>
      <c r="C16" t="s">
        <v>123</v>
      </c>
      <c r="D16">
        <v>8</v>
      </c>
      <c r="E16">
        <v>2</v>
      </c>
      <c r="F16" s="1">
        <v>1.6784560185185187E-2</v>
      </c>
      <c r="G16" s="1">
        <v>1.6784560185185187E-2</v>
      </c>
      <c r="H16">
        <v>2</v>
      </c>
      <c r="I16">
        <v>2</v>
      </c>
    </row>
    <row r="17" spans="1:9" x14ac:dyDescent="0.25">
      <c r="A17">
        <v>7</v>
      </c>
      <c r="B17" t="s">
        <v>75</v>
      </c>
      <c r="C17" t="s">
        <v>123</v>
      </c>
      <c r="D17">
        <v>27</v>
      </c>
      <c r="E17">
        <v>3</v>
      </c>
      <c r="F17">
        <v>33.280999999999999</v>
      </c>
      <c r="G17">
        <v>33.280999999999999</v>
      </c>
      <c r="H17">
        <v>2</v>
      </c>
      <c r="I17">
        <v>1</v>
      </c>
    </row>
    <row r="18" spans="1:9" x14ac:dyDescent="0.25">
      <c r="A18">
        <v>7</v>
      </c>
      <c r="B18" t="s">
        <v>75</v>
      </c>
      <c r="C18" t="s">
        <v>123</v>
      </c>
      <c r="D18">
        <v>42</v>
      </c>
      <c r="E18">
        <v>4</v>
      </c>
      <c r="F18">
        <v>28.96</v>
      </c>
      <c r="G18">
        <v>28.96</v>
      </c>
      <c r="H18">
        <v>1</v>
      </c>
      <c r="I18">
        <v>3</v>
      </c>
    </row>
    <row r="19" spans="1:9" x14ac:dyDescent="0.25">
      <c r="A19">
        <v>7</v>
      </c>
      <c r="B19" t="s">
        <v>75</v>
      </c>
      <c r="C19" t="s">
        <v>123</v>
      </c>
      <c r="D19">
        <v>44</v>
      </c>
      <c r="E19">
        <v>5</v>
      </c>
      <c r="F19" s="1">
        <v>1.3665798611111111E-2</v>
      </c>
      <c r="G19" s="1">
        <v>1.3665798611111111E-2</v>
      </c>
      <c r="H19">
        <v>3</v>
      </c>
      <c r="I19">
        <v>3</v>
      </c>
    </row>
    <row r="20" spans="1:9" x14ac:dyDescent="0.25">
      <c r="A20">
        <v>8</v>
      </c>
      <c r="B20" t="s">
        <v>79</v>
      </c>
      <c r="C20" t="s">
        <v>122</v>
      </c>
      <c r="D20">
        <v>8</v>
      </c>
      <c r="E20">
        <v>1</v>
      </c>
      <c r="F20" s="1">
        <v>1.6789942129629629E-2</v>
      </c>
      <c r="G20" s="1">
        <v>1.6789942129629629E-2</v>
      </c>
      <c r="H20">
        <v>2</v>
      </c>
      <c r="I20">
        <v>3</v>
      </c>
    </row>
    <row r="21" spans="1:9" x14ac:dyDescent="0.25">
      <c r="A21">
        <v>8</v>
      </c>
      <c r="B21" t="s">
        <v>79</v>
      </c>
      <c r="C21" t="s">
        <v>122</v>
      </c>
      <c r="D21">
        <v>28</v>
      </c>
      <c r="E21">
        <v>2</v>
      </c>
      <c r="F21">
        <v>23.72</v>
      </c>
      <c r="G21">
        <v>23.72</v>
      </c>
      <c r="H21">
        <v>3</v>
      </c>
      <c r="I21">
        <v>1</v>
      </c>
    </row>
    <row r="22" spans="1:9" x14ac:dyDescent="0.25">
      <c r="A22">
        <v>8</v>
      </c>
      <c r="B22" t="s">
        <v>79</v>
      </c>
      <c r="C22" t="s">
        <v>122</v>
      </c>
      <c r="D22">
        <v>42</v>
      </c>
      <c r="E22">
        <v>3</v>
      </c>
      <c r="F22">
        <v>24.001999999999999</v>
      </c>
      <c r="G22">
        <v>24.001999999999999</v>
      </c>
      <c r="H22">
        <v>1</v>
      </c>
      <c r="I22">
        <v>3</v>
      </c>
    </row>
    <row r="23" spans="1:9" x14ac:dyDescent="0.25">
      <c r="A23">
        <v>8</v>
      </c>
      <c r="B23" t="s">
        <v>79</v>
      </c>
      <c r="C23" t="s">
        <v>122</v>
      </c>
      <c r="D23">
        <v>44</v>
      </c>
      <c r="E23">
        <v>4</v>
      </c>
      <c r="F23" s="1">
        <v>1.3678969907407407E-2</v>
      </c>
      <c r="G23" s="1">
        <v>1.3678969907407407E-2</v>
      </c>
      <c r="H23">
        <v>3</v>
      </c>
      <c r="I23">
        <v>3</v>
      </c>
    </row>
    <row r="24" spans="1:9" x14ac:dyDescent="0.25">
      <c r="A24">
        <v>11</v>
      </c>
      <c r="B24" t="s">
        <v>70</v>
      </c>
      <c r="C24" t="s">
        <v>117</v>
      </c>
      <c r="D24">
        <v>8</v>
      </c>
      <c r="E24">
        <v>1</v>
      </c>
      <c r="F24" s="1">
        <v>1.6684571759259258E-2</v>
      </c>
      <c r="G24" s="1">
        <v>1.6684571759259258E-2</v>
      </c>
      <c r="H24">
        <v>3</v>
      </c>
      <c r="I24">
        <v>3</v>
      </c>
    </row>
    <row r="25" spans="1:9" x14ac:dyDescent="0.25">
      <c r="A25">
        <v>11</v>
      </c>
      <c r="B25" t="s">
        <v>70</v>
      </c>
      <c r="C25" t="s">
        <v>117</v>
      </c>
      <c r="D25">
        <v>28</v>
      </c>
      <c r="E25">
        <v>2</v>
      </c>
      <c r="F25">
        <v>23.088000000000001</v>
      </c>
      <c r="G25">
        <v>23.088000000000001</v>
      </c>
      <c r="H25">
        <v>3</v>
      </c>
      <c r="I25">
        <v>2</v>
      </c>
    </row>
    <row r="26" spans="1:9" x14ac:dyDescent="0.25">
      <c r="A26">
        <v>11</v>
      </c>
      <c r="B26" t="s">
        <v>70</v>
      </c>
      <c r="C26" t="s">
        <v>117</v>
      </c>
      <c r="D26">
        <v>43</v>
      </c>
      <c r="E26">
        <v>3</v>
      </c>
      <c r="F26">
        <v>23.001999999999999</v>
      </c>
      <c r="G26">
        <v>23.001999999999999</v>
      </c>
      <c r="H26">
        <v>2</v>
      </c>
      <c r="I26">
        <v>3</v>
      </c>
    </row>
    <row r="27" spans="1:9" x14ac:dyDescent="0.25">
      <c r="A27">
        <v>11</v>
      </c>
      <c r="B27" t="s">
        <v>70</v>
      </c>
      <c r="C27" t="s">
        <v>117</v>
      </c>
      <c r="D27">
        <v>45</v>
      </c>
      <c r="E27">
        <v>4</v>
      </c>
      <c r="F27" s="1">
        <v>1.5042962962962965E-2</v>
      </c>
      <c r="G27" s="1">
        <v>1.5042962962962965E-2</v>
      </c>
      <c r="H27">
        <v>3</v>
      </c>
      <c r="I27">
        <v>3</v>
      </c>
    </row>
    <row r="28" spans="1:9" x14ac:dyDescent="0.25">
      <c r="A28">
        <v>16</v>
      </c>
      <c r="B28" t="s">
        <v>65</v>
      </c>
      <c r="C28" t="s">
        <v>63</v>
      </c>
      <c r="D28">
        <v>8</v>
      </c>
      <c r="E28">
        <v>1</v>
      </c>
      <c r="F28" s="1">
        <v>1.6630451388888887E-2</v>
      </c>
      <c r="G28" s="1">
        <v>1.6630451388888887E-2</v>
      </c>
      <c r="H28">
        <v>3</v>
      </c>
      <c r="I28">
        <v>3</v>
      </c>
    </row>
    <row r="29" spans="1:9" x14ac:dyDescent="0.25">
      <c r="A29">
        <v>16</v>
      </c>
      <c r="B29" t="s">
        <v>65</v>
      </c>
      <c r="C29" t="s">
        <v>63</v>
      </c>
      <c r="D29">
        <v>21</v>
      </c>
      <c r="E29">
        <v>2</v>
      </c>
      <c r="F29">
        <v>23.469000000000001</v>
      </c>
      <c r="G29">
        <v>23.469000000000001</v>
      </c>
      <c r="H29">
        <v>3</v>
      </c>
      <c r="I29">
        <v>1</v>
      </c>
    </row>
    <row r="30" spans="1:9" x14ac:dyDescent="0.25">
      <c r="A30">
        <v>16</v>
      </c>
      <c r="B30" t="s">
        <v>65</v>
      </c>
      <c r="C30" t="s">
        <v>63</v>
      </c>
      <c r="D30">
        <v>37</v>
      </c>
      <c r="E30">
        <v>3</v>
      </c>
      <c r="F30">
        <v>23.367000000000001</v>
      </c>
      <c r="G30">
        <v>23.367000000000001</v>
      </c>
      <c r="H30">
        <v>1</v>
      </c>
      <c r="I30">
        <v>2</v>
      </c>
    </row>
    <row r="31" spans="1:9" x14ac:dyDescent="0.25">
      <c r="A31">
        <v>16</v>
      </c>
      <c r="B31" t="s">
        <v>65</v>
      </c>
      <c r="C31" t="s">
        <v>63</v>
      </c>
      <c r="D31">
        <v>45</v>
      </c>
      <c r="E31">
        <v>4</v>
      </c>
      <c r="F31" s="1">
        <v>1.4874363425925926E-2</v>
      </c>
      <c r="G31" s="1">
        <v>1.4874363425925926E-2</v>
      </c>
      <c r="H31">
        <v>2</v>
      </c>
      <c r="I31">
        <v>3</v>
      </c>
    </row>
    <row r="32" spans="1:9" x14ac:dyDescent="0.25">
      <c r="A32">
        <v>18</v>
      </c>
      <c r="B32" t="s">
        <v>74</v>
      </c>
      <c r="C32" t="s">
        <v>117</v>
      </c>
      <c r="D32">
        <v>8</v>
      </c>
      <c r="E32">
        <v>1</v>
      </c>
      <c r="F32" s="1">
        <v>1.666178240740741E-2</v>
      </c>
      <c r="G32" s="1">
        <v>1.666178240740741E-2</v>
      </c>
      <c r="H32">
        <v>3</v>
      </c>
      <c r="I32">
        <v>3</v>
      </c>
    </row>
    <row r="33" spans="1:9" x14ac:dyDescent="0.25">
      <c r="A33">
        <v>18</v>
      </c>
      <c r="B33" t="s">
        <v>74</v>
      </c>
      <c r="C33" t="s">
        <v>117</v>
      </c>
      <c r="D33">
        <v>30</v>
      </c>
      <c r="E33">
        <v>2</v>
      </c>
      <c r="F33">
        <v>22.846</v>
      </c>
      <c r="G33">
        <v>22.846</v>
      </c>
      <c r="H33">
        <v>3</v>
      </c>
      <c r="I33">
        <v>2</v>
      </c>
    </row>
    <row r="34" spans="1:9" x14ac:dyDescent="0.25">
      <c r="A34">
        <v>23</v>
      </c>
      <c r="B34" t="s">
        <v>68</v>
      </c>
      <c r="C34" t="s">
        <v>67</v>
      </c>
      <c r="D34">
        <v>8</v>
      </c>
      <c r="E34">
        <v>1</v>
      </c>
      <c r="F34" s="1">
        <v>1.6651840277777778E-2</v>
      </c>
      <c r="G34" s="1">
        <v>1.6651840277777778E-2</v>
      </c>
      <c r="H34">
        <v>3</v>
      </c>
      <c r="I34">
        <v>3</v>
      </c>
    </row>
    <row r="35" spans="1:9" x14ac:dyDescent="0.25">
      <c r="A35">
        <v>23</v>
      </c>
      <c r="B35" t="s">
        <v>68</v>
      </c>
      <c r="C35" t="s">
        <v>67</v>
      </c>
      <c r="D35">
        <v>32</v>
      </c>
      <c r="E35">
        <v>2</v>
      </c>
      <c r="F35">
        <v>22.387</v>
      </c>
      <c r="G35">
        <v>22.387</v>
      </c>
      <c r="H35">
        <v>3</v>
      </c>
      <c r="I35">
        <v>2</v>
      </c>
    </row>
    <row r="36" spans="1:9" x14ac:dyDescent="0.25">
      <c r="A36">
        <v>23</v>
      </c>
      <c r="B36" t="s">
        <v>68</v>
      </c>
      <c r="C36" t="s">
        <v>67</v>
      </c>
      <c r="D36">
        <v>43</v>
      </c>
      <c r="E36">
        <v>3</v>
      </c>
      <c r="F36">
        <v>22.821999999999999</v>
      </c>
      <c r="G36">
        <v>22.821999999999999</v>
      </c>
      <c r="H36">
        <v>2</v>
      </c>
      <c r="I36">
        <v>3</v>
      </c>
    </row>
    <row r="37" spans="1:9" x14ac:dyDescent="0.25">
      <c r="A37">
        <v>23</v>
      </c>
      <c r="B37" t="s">
        <v>68</v>
      </c>
      <c r="C37" t="s">
        <v>67</v>
      </c>
      <c r="D37">
        <v>45</v>
      </c>
      <c r="E37">
        <v>4</v>
      </c>
      <c r="F37" s="1">
        <v>1.5074479166666667E-2</v>
      </c>
      <c r="G37" s="1">
        <v>1.5074479166666667E-2</v>
      </c>
      <c r="H37">
        <v>3</v>
      </c>
      <c r="I37">
        <v>3</v>
      </c>
    </row>
    <row r="38" spans="1:9" x14ac:dyDescent="0.25">
      <c r="A38">
        <v>26</v>
      </c>
      <c r="B38" t="s">
        <v>81</v>
      </c>
      <c r="C38" t="s">
        <v>119</v>
      </c>
      <c r="D38">
        <v>8</v>
      </c>
      <c r="E38">
        <v>1</v>
      </c>
      <c r="F38" s="1">
        <v>1.6735590277777778E-2</v>
      </c>
      <c r="G38" s="1">
        <v>1.6735590277777778E-2</v>
      </c>
      <c r="H38">
        <v>2</v>
      </c>
      <c r="I38">
        <v>3</v>
      </c>
    </row>
    <row r="39" spans="1:9" x14ac:dyDescent="0.25">
      <c r="A39">
        <v>26</v>
      </c>
      <c r="B39" t="s">
        <v>81</v>
      </c>
      <c r="C39" t="s">
        <v>119</v>
      </c>
      <c r="D39">
        <v>29</v>
      </c>
      <c r="E39">
        <v>2</v>
      </c>
      <c r="F39">
        <v>23.113</v>
      </c>
      <c r="G39">
        <v>23.113</v>
      </c>
      <c r="H39">
        <v>3</v>
      </c>
      <c r="I39">
        <v>2</v>
      </c>
    </row>
    <row r="40" spans="1:9" x14ac:dyDescent="0.25">
      <c r="A40">
        <v>26</v>
      </c>
      <c r="B40" t="s">
        <v>81</v>
      </c>
      <c r="C40" t="s">
        <v>119</v>
      </c>
      <c r="D40">
        <v>43</v>
      </c>
      <c r="E40">
        <v>3</v>
      </c>
      <c r="F40">
        <v>22.745000000000001</v>
      </c>
      <c r="G40">
        <v>22.745000000000001</v>
      </c>
      <c r="H40">
        <v>2</v>
      </c>
      <c r="I40">
        <v>3</v>
      </c>
    </row>
    <row r="41" spans="1:9" x14ac:dyDescent="0.25">
      <c r="A41">
        <v>26</v>
      </c>
      <c r="B41" t="s">
        <v>81</v>
      </c>
      <c r="C41" t="s">
        <v>119</v>
      </c>
      <c r="D41">
        <v>45</v>
      </c>
      <c r="E41">
        <v>4</v>
      </c>
      <c r="F41" s="1">
        <v>1.4933182870370371E-2</v>
      </c>
      <c r="G41" s="1">
        <v>1.4933182870370371E-2</v>
      </c>
      <c r="H41">
        <v>3</v>
      </c>
      <c r="I41">
        <v>3</v>
      </c>
    </row>
    <row r="42" spans="1:9" x14ac:dyDescent="0.25">
      <c r="A42">
        <v>44</v>
      </c>
      <c r="B42" t="s">
        <v>61</v>
      </c>
      <c r="C42" t="s">
        <v>116</v>
      </c>
      <c r="D42">
        <v>8</v>
      </c>
      <c r="E42">
        <v>1</v>
      </c>
      <c r="F42" s="1">
        <v>1.6628425925925925E-2</v>
      </c>
      <c r="G42" s="1">
        <v>1.6628425925925925E-2</v>
      </c>
      <c r="H42">
        <v>3</v>
      </c>
      <c r="I42">
        <v>2</v>
      </c>
    </row>
    <row r="43" spans="1:9" x14ac:dyDescent="0.25">
      <c r="A43">
        <v>44</v>
      </c>
      <c r="B43" t="s">
        <v>61</v>
      </c>
      <c r="C43" t="s">
        <v>116</v>
      </c>
      <c r="D43">
        <v>32</v>
      </c>
      <c r="E43">
        <v>2</v>
      </c>
      <c r="F43">
        <v>22.445</v>
      </c>
      <c r="G43">
        <v>22.445</v>
      </c>
      <c r="H43">
        <v>2</v>
      </c>
      <c r="I43">
        <v>1</v>
      </c>
    </row>
    <row r="44" spans="1:9" x14ac:dyDescent="0.25">
      <c r="A44">
        <v>44</v>
      </c>
      <c r="B44" t="s">
        <v>61</v>
      </c>
      <c r="C44" t="s">
        <v>116</v>
      </c>
      <c r="D44">
        <v>44</v>
      </c>
      <c r="E44">
        <v>3</v>
      </c>
      <c r="F44">
        <v>22.8</v>
      </c>
      <c r="G44">
        <v>22.8</v>
      </c>
      <c r="H44">
        <v>1</v>
      </c>
      <c r="I44">
        <v>2</v>
      </c>
    </row>
    <row r="45" spans="1:9" x14ac:dyDescent="0.25">
      <c r="A45">
        <v>44</v>
      </c>
      <c r="B45" t="s">
        <v>61</v>
      </c>
      <c r="C45" t="s">
        <v>116</v>
      </c>
      <c r="D45">
        <v>45</v>
      </c>
      <c r="E45">
        <v>4</v>
      </c>
      <c r="F45" s="1">
        <v>1.5056840277777777E-2</v>
      </c>
      <c r="G45" s="1">
        <v>1.5056840277777777E-2</v>
      </c>
      <c r="H45">
        <v>2</v>
      </c>
      <c r="I45">
        <v>3</v>
      </c>
    </row>
    <row r="46" spans="1:9" x14ac:dyDescent="0.25">
      <c r="A46">
        <v>63</v>
      </c>
      <c r="B46" t="s">
        <v>78</v>
      </c>
      <c r="C46" t="s">
        <v>120</v>
      </c>
      <c r="D46">
        <v>8</v>
      </c>
      <c r="E46">
        <v>1</v>
      </c>
      <c r="F46" s="1">
        <v>1.6749837962962963E-2</v>
      </c>
      <c r="G46" s="1">
        <v>1.6749837962962963E-2</v>
      </c>
      <c r="H46">
        <v>2</v>
      </c>
      <c r="I46">
        <v>2</v>
      </c>
    </row>
    <row r="47" spans="1:9" x14ac:dyDescent="0.25">
      <c r="A47">
        <v>63</v>
      </c>
      <c r="B47" t="s">
        <v>78</v>
      </c>
      <c r="C47" t="s">
        <v>120</v>
      </c>
      <c r="D47">
        <v>29</v>
      </c>
      <c r="E47">
        <v>2</v>
      </c>
      <c r="F47">
        <v>23.638000000000002</v>
      </c>
      <c r="G47">
        <v>23.638000000000002</v>
      </c>
      <c r="H47">
        <v>2</v>
      </c>
      <c r="I47">
        <v>1</v>
      </c>
    </row>
    <row r="48" spans="1:9" x14ac:dyDescent="0.25">
      <c r="A48">
        <v>63</v>
      </c>
      <c r="B48" t="s">
        <v>78</v>
      </c>
      <c r="C48" t="s">
        <v>120</v>
      </c>
      <c r="D48">
        <v>43</v>
      </c>
      <c r="E48">
        <v>3</v>
      </c>
      <c r="F48">
        <v>23.367000000000001</v>
      </c>
      <c r="G48">
        <v>23.367000000000001</v>
      </c>
      <c r="H48">
        <v>1</v>
      </c>
      <c r="I48">
        <v>3</v>
      </c>
    </row>
    <row r="49" spans="1:9" x14ac:dyDescent="0.25">
      <c r="A49">
        <v>63</v>
      </c>
      <c r="B49" t="s">
        <v>78</v>
      </c>
      <c r="C49" t="s">
        <v>120</v>
      </c>
      <c r="D49">
        <v>45</v>
      </c>
      <c r="E49">
        <v>4</v>
      </c>
      <c r="F49" s="1">
        <v>1.4688599537037038E-2</v>
      </c>
      <c r="G49" s="1">
        <v>1.4688599537037038E-2</v>
      </c>
      <c r="H49">
        <v>3</v>
      </c>
      <c r="I49">
        <v>3</v>
      </c>
    </row>
    <row r="50" spans="1:9" x14ac:dyDescent="0.25">
      <c r="A50">
        <v>77</v>
      </c>
      <c r="B50" t="s">
        <v>64</v>
      </c>
      <c r="C50" t="s">
        <v>116</v>
      </c>
      <c r="D50">
        <v>8</v>
      </c>
      <c r="E50">
        <v>1</v>
      </c>
      <c r="F50" s="1">
        <v>1.6625023148148146E-2</v>
      </c>
      <c r="G50" s="1">
        <v>1.6625023148148146E-2</v>
      </c>
      <c r="H50">
        <v>3</v>
      </c>
      <c r="I50">
        <v>2</v>
      </c>
    </row>
    <row r="51" spans="1:9" x14ac:dyDescent="0.25">
      <c r="A51">
        <v>77</v>
      </c>
      <c r="B51" t="s">
        <v>64</v>
      </c>
      <c r="C51" t="s">
        <v>116</v>
      </c>
      <c r="D51">
        <v>31</v>
      </c>
      <c r="E51">
        <v>2</v>
      </c>
      <c r="F51">
        <v>23.111000000000001</v>
      </c>
      <c r="G51">
        <v>23.111000000000001</v>
      </c>
      <c r="H51">
        <v>2</v>
      </c>
      <c r="I51">
        <v>1</v>
      </c>
    </row>
    <row r="52" spans="1:9" x14ac:dyDescent="0.25">
      <c r="A52">
        <v>77</v>
      </c>
      <c r="B52" t="s">
        <v>64</v>
      </c>
      <c r="C52" t="s">
        <v>116</v>
      </c>
      <c r="D52">
        <v>43</v>
      </c>
      <c r="E52">
        <v>3</v>
      </c>
      <c r="F52">
        <v>23.199000000000002</v>
      </c>
      <c r="G52">
        <v>23.199000000000002</v>
      </c>
      <c r="H52">
        <v>1</v>
      </c>
      <c r="I52">
        <v>2</v>
      </c>
    </row>
    <row r="53" spans="1:9" x14ac:dyDescent="0.25">
      <c r="A53">
        <v>77</v>
      </c>
      <c r="B53" t="s">
        <v>64</v>
      </c>
      <c r="C53" t="s">
        <v>116</v>
      </c>
      <c r="D53">
        <v>45</v>
      </c>
      <c r="E53">
        <v>4</v>
      </c>
      <c r="F53" s="1">
        <v>1.5069560185185188E-2</v>
      </c>
      <c r="G53" s="1">
        <v>1.5069560185185188E-2</v>
      </c>
      <c r="H53">
        <v>2</v>
      </c>
      <c r="I53">
        <v>3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FA457-E4EA-442F-9D5A-E1359D7C7726}">
  <dimension ref="A1:U59"/>
  <sheetViews>
    <sheetView topLeftCell="A20" workbookViewId="0">
      <selection activeCell="V42" sqref="V42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55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>
        <f>IF(laptimes!B2&lt;&gt;"",SUM(laptimes!B$2:'laptimes'!B2),"")</f>
        <v>1.046712962962963E-3</v>
      </c>
      <c r="C2" s="3">
        <f>IF(laptimes!C2&lt;&gt;"",SUM(laptimes!C$2:'laptimes'!C2),"")</f>
        <v>1.1178935185185187E-3</v>
      </c>
      <c r="D2" s="3">
        <f>IF(laptimes!D2&lt;&gt;"",SUM(laptimes!D$2:'laptimes'!D2),"")</f>
        <v>1.0354513888888889E-3</v>
      </c>
      <c r="E2" s="3">
        <f>IF(laptimes!E2&lt;&gt;"",SUM(laptimes!E$2:'laptimes'!E2),"")</f>
        <v>1.127800925925926E-3</v>
      </c>
      <c r="F2" s="3">
        <f>IF(laptimes!F2&lt;&gt;"",SUM(laptimes!F$2:'laptimes'!F2),"")</f>
        <v>1.1082870370370372E-3</v>
      </c>
      <c r="G2" s="3">
        <f>IF(laptimes!G2&lt;&gt;"",SUM(laptimes!G$2:'laptimes'!G2),"")</f>
        <v>1.0974537037037038E-3</v>
      </c>
      <c r="H2" s="3">
        <f>IF(laptimes!H2&lt;&gt;"",SUM(laptimes!H$2:'laptimes'!H2),"")</f>
        <v>1.1134259259259259E-3</v>
      </c>
      <c r="I2" s="3">
        <f>IF(laptimes!I2&lt;&gt;"",SUM(laptimes!I$2:'laptimes'!I2),"")</f>
        <v>1.0020023148148147E-3</v>
      </c>
      <c r="J2" s="3">
        <f>IF(laptimes!J2&lt;&gt;"",SUM(laptimes!J$2:'laptimes'!J2),"")</f>
        <v>1.0575462962962964E-3</v>
      </c>
      <c r="K2" s="3">
        <f>IF(laptimes!K2&lt;&gt;"",SUM(laptimes!K$2:'laptimes'!K2),"")</f>
        <v>1.0805902777777778E-3</v>
      </c>
      <c r="L2" s="3">
        <f>IF(laptimes!L2&lt;&gt;"",SUM(laptimes!L$2:'laptimes'!L2),"")</f>
        <v>1.0687152777777778E-3</v>
      </c>
      <c r="M2" s="3">
        <f>IF(laptimes!M2&lt;&gt;"",SUM(laptimes!M$2:'laptimes'!M2),"")</f>
        <v>1.0860995370370371E-3</v>
      </c>
      <c r="N2" s="3">
        <f>IF(laptimes!N2&lt;&gt;"",SUM(laptimes!N$2:'laptimes'!N2),"")</f>
        <v>1.0327777777777779E-3</v>
      </c>
      <c r="O2" s="3">
        <f>IF(laptimes!O2&lt;&gt;"",SUM(laptimes!O$2:'laptimes'!O2),"")</f>
        <v>1.1705092592592594E-3</v>
      </c>
      <c r="P2" s="3">
        <f>IF(laptimes!P2&lt;&gt;"",SUM(laptimes!P$2:'laptimes'!P2),"")</f>
        <v>1.0103935185185183E-3</v>
      </c>
      <c r="Q2" s="3">
        <f>IF(laptimes!Q2&lt;&gt;"",SUM(laptimes!Q$2:'laptimes'!Q2),"")</f>
        <v>1.0617824074074076E-3</v>
      </c>
      <c r="R2" s="3">
        <f>IF(laptimes!R2&lt;&gt;"",SUM(laptimes!R$2:'laptimes'!R2),"")</f>
        <v>1.1032175925925925E-3</v>
      </c>
      <c r="S2" s="3">
        <f>IF(laptimes!S2&lt;&gt;"",SUM(laptimes!S$2:'laptimes'!S2),"")</f>
        <v>1.0185300925925926E-3</v>
      </c>
      <c r="T2" s="3">
        <f>IF(laptimes!T2&lt;&gt;"",SUM(laptimes!T$2:'laptimes'!T2),"")</f>
        <v>1.0955902777777778E-3</v>
      </c>
      <c r="U2" s="3">
        <f>IF(laptimes!U2&lt;&gt;"",SUM(laptimes!U$2:'laptimes'!U2),"")</f>
        <v>1.0729398148148148E-3</v>
      </c>
    </row>
    <row r="3" spans="1:21" x14ac:dyDescent="0.25">
      <c r="A3">
        <v>2</v>
      </c>
      <c r="B3" s="3">
        <f>IF(laptimes!B3&lt;&gt;"",SUM(laptimes!B$2:'laptimes'!B3),"")</f>
        <v>2.0476736111111112E-3</v>
      </c>
      <c r="C3" s="3">
        <f>IF(laptimes!C3&lt;&gt;"",SUM(laptimes!C$2:'laptimes'!C3),"")</f>
        <v>2.1487847222222225E-3</v>
      </c>
      <c r="D3" s="3">
        <f>IF(laptimes!D3&lt;&gt;"",SUM(laptimes!D$2:'laptimes'!D3),"")</f>
        <v>2.0253472222222222E-3</v>
      </c>
      <c r="E3" s="3">
        <f>IF(laptimes!E3&lt;&gt;"",SUM(laptimes!E$2:'laptimes'!E3),"")</f>
        <v>2.1569675925925927E-3</v>
      </c>
      <c r="F3" s="3">
        <f>IF(laptimes!F3&lt;&gt;"",SUM(laptimes!F$2:'laptimes'!F3),"")</f>
        <v>2.1377199074074076E-3</v>
      </c>
      <c r="G3" s="3">
        <f>IF(laptimes!G3&lt;&gt;"",SUM(laptimes!G$2:'laptimes'!G3),"")</f>
        <v>2.1094907407407408E-3</v>
      </c>
      <c r="H3" s="3">
        <f>IF(laptimes!H3&lt;&gt;"",SUM(laptimes!H$2:'laptimes'!H3),"")</f>
        <v>2.1433101851851852E-3</v>
      </c>
      <c r="I3" s="3">
        <f>IF(laptimes!I3&lt;&gt;"",SUM(laptimes!I$2:'laptimes'!I3),"")</f>
        <v>1.9880439814814813E-3</v>
      </c>
      <c r="J3" s="3">
        <f>IF(laptimes!J3&lt;&gt;"",SUM(laptimes!J$2:'laptimes'!J3),"")</f>
        <v>2.058726851851852E-3</v>
      </c>
      <c r="K3" s="3">
        <f>IF(laptimes!K3&lt;&gt;"",SUM(laptimes!K$2:'laptimes'!K3),"")</f>
        <v>2.0916319444444446E-3</v>
      </c>
      <c r="L3" s="3">
        <f>IF(laptimes!L3&lt;&gt;"",SUM(laptimes!L$2:'laptimes'!L3),"")</f>
        <v>2.0738425925925924E-3</v>
      </c>
      <c r="M3" s="3">
        <f>IF(laptimes!M3&lt;&gt;"",SUM(laptimes!M$2:'laptimes'!M3),"")</f>
        <v>2.0960763888888886E-3</v>
      </c>
      <c r="N3" s="3">
        <f>IF(laptimes!N3&lt;&gt;"",SUM(laptimes!N$2:'laptimes'!N3),"")</f>
        <v>2.0387962962962964E-3</v>
      </c>
      <c r="O3" s="3">
        <f>IF(laptimes!O3&lt;&gt;"",SUM(laptimes!O$2:'laptimes'!O3),"")</f>
        <v>2.4598032407407407E-3</v>
      </c>
      <c r="P3" s="3">
        <f>IF(laptimes!P3&lt;&gt;"",SUM(laptimes!P$2:'laptimes'!P3),"")</f>
        <v>1.9992013888888889E-3</v>
      </c>
      <c r="Q3" s="3">
        <f>IF(laptimes!Q3&lt;&gt;"",SUM(laptimes!Q$2:'laptimes'!Q3),"")</f>
        <v>2.0679745370370374E-3</v>
      </c>
      <c r="R3" s="3">
        <f>IF(laptimes!R3&lt;&gt;"",SUM(laptimes!R$2:'laptimes'!R3),"")</f>
        <v>2.129074074074074E-3</v>
      </c>
      <c r="S3" s="3">
        <f>IF(laptimes!S3&lt;&gt;"",SUM(laptimes!S$2:'laptimes'!S3),"")</f>
        <v>2.0091087962962962E-3</v>
      </c>
      <c r="T3" s="3">
        <f>IF(laptimes!T3&lt;&gt;"",SUM(laptimes!T$2:'laptimes'!T3),"")</f>
        <v>2.1233796296296296E-3</v>
      </c>
      <c r="U3" s="3">
        <f>IF(laptimes!U3&lt;&gt;"",SUM(laptimes!U$2:'laptimes'!U3),"")</f>
        <v>2.0828703703703703E-3</v>
      </c>
    </row>
    <row r="4" spans="1:21" x14ac:dyDescent="0.25">
      <c r="A4">
        <v>3</v>
      </c>
      <c r="B4" s="3">
        <f>IF(laptimes!B4&lt;&gt;"",SUM(laptimes!B$2:'laptimes'!B4),"")</f>
        <v>3.0442939814814816E-3</v>
      </c>
      <c r="C4" s="3">
        <f>IF(laptimes!C4&lt;&gt;"",SUM(laptimes!C$2:'laptimes'!C4),"")</f>
        <v>3.1720254629629633E-3</v>
      </c>
      <c r="D4" s="3">
        <f>IF(laptimes!D4&lt;&gt;"",SUM(laptimes!D$2:'laptimes'!D4),"")</f>
        <v>3.0105555555555554E-3</v>
      </c>
      <c r="E4" s="3">
        <f>IF(laptimes!E4&lt;&gt;"",SUM(laptimes!E$2:'laptimes'!E4),"")</f>
        <v>3.1729050925925926E-3</v>
      </c>
      <c r="F4" s="3">
        <f>IF(laptimes!F4&lt;&gt;"",SUM(laptimes!F$2:'laptimes'!F4),"")</f>
        <v>3.1645949074074076E-3</v>
      </c>
      <c r="G4" s="3">
        <f>IF(laptimes!G4&lt;&gt;"",SUM(laptimes!G$2:'laptimes'!G4),"")</f>
        <v>3.1200578703703703E-3</v>
      </c>
      <c r="H4" s="3">
        <f>IF(laptimes!H4&lt;&gt;"",SUM(laptimes!H$2:'laptimes'!H4),"")</f>
        <v>3.156087962962963E-3</v>
      </c>
      <c r="I4" s="3">
        <f>IF(laptimes!I4&lt;&gt;"",SUM(laptimes!I$2:'laptimes'!I4),"")</f>
        <v>2.9713078703703698E-3</v>
      </c>
      <c r="J4" s="3">
        <f>IF(laptimes!J4&lt;&gt;"",SUM(laptimes!J$2:'laptimes'!J4),"")</f>
        <v>3.0569675925925929E-3</v>
      </c>
      <c r="K4" s="3">
        <f>IF(laptimes!K4&lt;&gt;"",SUM(laptimes!K$2:'laptimes'!K4),"")</f>
        <v>3.0977199074074075E-3</v>
      </c>
      <c r="L4" s="3">
        <f>IF(laptimes!L4&lt;&gt;"",SUM(laptimes!L$2:'laptimes'!L4),"")</f>
        <v>3.1051273148148149E-3</v>
      </c>
      <c r="M4" s="3">
        <f>IF(laptimes!M4&lt;&gt;"",SUM(laptimes!M$2:'laptimes'!M4),"")</f>
        <v>3.1112152777777779E-3</v>
      </c>
      <c r="N4" s="3">
        <f>IF(laptimes!N4&lt;&gt;"",SUM(laptimes!N$2:'laptimes'!N4),"")</f>
        <v>3.0344675925925929E-3</v>
      </c>
      <c r="O4" s="3">
        <f>IF(laptimes!O4&lt;&gt;"",SUM(laptimes!O$2:'laptimes'!O4),"")</f>
        <v>3.4381828703703701E-3</v>
      </c>
      <c r="P4" s="3">
        <f>IF(laptimes!P4&lt;&gt;"",SUM(laptimes!P$2:'laptimes'!P4),"")</f>
        <v>2.9829976851851853E-3</v>
      </c>
      <c r="Q4" s="3">
        <f>IF(laptimes!Q4&lt;&gt;"",SUM(laptimes!Q$2:'laptimes'!Q4),"")</f>
        <v>3.0818634259259263E-3</v>
      </c>
      <c r="R4" s="3">
        <f>IF(laptimes!R4&lt;&gt;"",SUM(laptimes!R$2:'laptimes'!R4),"")</f>
        <v>3.1497916666666666E-3</v>
      </c>
      <c r="S4" s="3">
        <f>IF(laptimes!S4&lt;&gt;"",SUM(laptimes!S$2:'laptimes'!S4),"")</f>
        <v>2.9944675925925924E-3</v>
      </c>
      <c r="T4" s="3">
        <f>IF(laptimes!T4&lt;&gt;"",SUM(laptimes!T$2:'laptimes'!T4),"")</f>
        <v>3.1445949074074076E-3</v>
      </c>
      <c r="U4" s="3">
        <f>IF(laptimes!U4&lt;&gt;"",SUM(laptimes!U$2:'laptimes'!U4),"")</f>
        <v>3.0915509259259255E-3</v>
      </c>
    </row>
    <row r="5" spans="1:21" x14ac:dyDescent="0.25">
      <c r="A5">
        <v>4</v>
      </c>
      <c r="B5" s="3">
        <f>IF(laptimes!B5&lt;&gt;"",SUM(laptimes!B$2:'laptimes'!B5),"")</f>
        <v>4.0344444444444447E-3</v>
      </c>
      <c r="C5" s="3">
        <f>IF(laptimes!C5&lt;&gt;"",SUM(laptimes!C$2:'laptimes'!C5),"")</f>
        <v>4.1925462962962966E-3</v>
      </c>
      <c r="D5" s="3">
        <f>IF(laptimes!D5&lt;&gt;"",SUM(laptimes!D$2:'laptimes'!D5),"")</f>
        <v>3.9935416666666661E-3</v>
      </c>
      <c r="E5" s="3">
        <f>IF(laptimes!E5&lt;&gt;"",SUM(laptimes!E$2:'laptimes'!E5),"")</f>
        <v>4.1985069444444439E-3</v>
      </c>
      <c r="F5" s="3">
        <f>IF(laptimes!F5&lt;&gt;"",SUM(laptimes!F$2:'laptimes'!F5),"")</f>
        <v>4.1874884259259261E-3</v>
      </c>
      <c r="G5" s="3">
        <f>IF(laptimes!G5&lt;&gt;"",SUM(laptimes!G$2:'laptimes'!G5),"")</f>
        <v>4.1284027777777777E-3</v>
      </c>
      <c r="H5" s="3">
        <f>IF(laptimes!H5&lt;&gt;"",SUM(laptimes!H$2:'laptimes'!H5),"")</f>
        <v>4.1760648148148147E-3</v>
      </c>
      <c r="I5" s="3">
        <f>IF(laptimes!I5&lt;&gt;"",SUM(laptimes!I$2:'laptimes'!I5),"")</f>
        <v>3.9545138888888885E-3</v>
      </c>
      <c r="J5" s="3">
        <f>IF(laptimes!J5&lt;&gt;"",SUM(laptimes!J$2:'laptimes'!J5),"")</f>
        <v>4.0535069444444446E-3</v>
      </c>
      <c r="K5" s="3">
        <f>IF(laptimes!K5&lt;&gt;"",SUM(laptimes!K$2:'laptimes'!K5),"")</f>
        <v>4.095891203703704E-3</v>
      </c>
      <c r="L5" s="3">
        <f>IF(laptimes!L5&lt;&gt;"",SUM(laptimes!L$2:'laptimes'!L5),"")</f>
        <v>4.1032523148148148E-3</v>
      </c>
      <c r="M5" s="3">
        <f>IF(laptimes!M5&lt;&gt;"",SUM(laptimes!M$2:'laptimes'!M5),"")</f>
        <v>4.1104166666666667E-3</v>
      </c>
      <c r="N5" s="3">
        <f>IF(laptimes!N5&lt;&gt;"",SUM(laptimes!N$2:'laptimes'!N5),"")</f>
        <v>4.0301967592592594E-3</v>
      </c>
      <c r="O5" s="3">
        <f>IF(laptimes!O5&lt;&gt;"",SUM(laptimes!O$2:'laptimes'!O5),"")</f>
        <v>4.4180671296296294E-3</v>
      </c>
      <c r="P5" s="3">
        <f>IF(laptimes!P5&lt;&gt;"",SUM(laptimes!P$2:'laptimes'!P5),"")</f>
        <v>3.9685416666666671E-3</v>
      </c>
      <c r="Q5" s="3">
        <f>IF(laptimes!Q5&lt;&gt;"",SUM(laptimes!Q$2:'laptimes'!Q5),"")</f>
        <v>4.0755902777777778E-3</v>
      </c>
      <c r="R5" s="3">
        <f>IF(laptimes!R5&lt;&gt;"",SUM(laptimes!R$2:'laptimes'!R5),"")</f>
        <v>4.1821527777777777E-3</v>
      </c>
      <c r="S5" s="3">
        <f>IF(laptimes!S5&lt;&gt;"",SUM(laptimes!S$2:'laptimes'!S5),"")</f>
        <v>3.9800925925925924E-3</v>
      </c>
      <c r="T5" s="3">
        <f>IF(laptimes!T5&lt;&gt;"",SUM(laptimes!T$2:'laptimes'!T5),"")</f>
        <v>4.1702662037037038E-3</v>
      </c>
      <c r="U5" s="3">
        <f>IF(laptimes!U5&lt;&gt;"",SUM(laptimes!U$2:'laptimes'!U5),"")</f>
        <v>4.0877662037037028E-3</v>
      </c>
    </row>
    <row r="6" spans="1:21" x14ac:dyDescent="0.25">
      <c r="A6">
        <v>5</v>
      </c>
      <c r="B6" s="3">
        <f>IF(laptimes!B6&lt;&gt;"",SUM(laptimes!B$2:'laptimes'!B6),"")</f>
        <v>5.0222337962962963E-3</v>
      </c>
      <c r="C6" s="3">
        <f>IF(laptimes!C6&lt;&gt;"",SUM(laptimes!C$2:'laptimes'!C6),"")</f>
        <v>5.2111111111111117E-3</v>
      </c>
      <c r="D6" s="3">
        <f>IF(laptimes!D6&lt;&gt;"",SUM(laptimes!D$2:'laptimes'!D6),"")</f>
        <v>4.9787037037037031E-3</v>
      </c>
      <c r="E6" s="3">
        <f>IF(laptimes!E6&lt;&gt;"",SUM(laptimes!E$2:'laptimes'!E6),"")</f>
        <v>5.2246412037037036E-3</v>
      </c>
      <c r="F6" s="3">
        <f>IF(laptimes!F6&lt;&gt;"",SUM(laptimes!F$2:'laptimes'!F6),"")</f>
        <v>5.2019907407407414E-3</v>
      </c>
      <c r="G6" s="3">
        <f>IF(laptimes!G6&lt;&gt;"",SUM(laptimes!G$2:'laptimes'!G6),"")</f>
        <v>5.1297337962962963E-3</v>
      </c>
      <c r="H6" s="3">
        <f>IF(laptimes!H6&lt;&gt;"",SUM(laptimes!H$2:'laptimes'!H6),"")</f>
        <v>5.1774999999999998E-3</v>
      </c>
      <c r="I6" s="3">
        <f>IF(laptimes!I6&lt;&gt;"",SUM(laptimes!I$2:'laptimes'!I6),"")</f>
        <v>4.9372337962962955E-3</v>
      </c>
      <c r="J6" s="3">
        <f>IF(laptimes!J6&lt;&gt;"",SUM(laptimes!J$2:'laptimes'!J6),"")</f>
        <v>5.0494560185185191E-3</v>
      </c>
      <c r="K6" s="3">
        <f>IF(laptimes!K6&lt;&gt;"",SUM(laptimes!K$2:'laptimes'!K6),"")</f>
        <v>5.0964699074074081E-3</v>
      </c>
      <c r="L6" s="3">
        <f>IF(laptimes!L6&lt;&gt;"",SUM(laptimes!L$2:'laptimes'!L6),"")</f>
        <v>5.1015393518518519E-3</v>
      </c>
      <c r="M6" s="3">
        <f>IF(laptimes!M6&lt;&gt;"",SUM(laptimes!M$2:'laptimes'!M6),"")</f>
        <v>5.1105555555555557E-3</v>
      </c>
      <c r="N6" s="3">
        <f>IF(laptimes!N6&lt;&gt;"",SUM(laptimes!N$2:'laptimes'!N6),"")</f>
        <v>5.0341666666666668E-3</v>
      </c>
      <c r="O6" s="3">
        <f>IF(laptimes!O6&lt;&gt;"",SUM(laptimes!O$2:'laptimes'!O6),"")</f>
        <v>5.3969907407407404E-3</v>
      </c>
      <c r="P6" s="3">
        <f>IF(laptimes!P6&lt;&gt;"",SUM(laptimes!P$2:'laptimes'!P6),"")</f>
        <v>4.9550462962962968E-3</v>
      </c>
      <c r="Q6" s="3">
        <f>IF(laptimes!Q6&lt;&gt;"",SUM(laptimes!Q$2:'laptimes'!Q6),"")</f>
        <v>5.0678125000000003E-3</v>
      </c>
      <c r="R6" s="3">
        <f>IF(laptimes!R6&lt;&gt;"",SUM(laptimes!R$2:'laptimes'!R6),"")</f>
        <v>5.2205208333333331E-3</v>
      </c>
      <c r="S6" s="3">
        <f>IF(laptimes!S6&lt;&gt;"",SUM(laptimes!S$2:'laptimes'!S6),"")</f>
        <v>4.9675347222222221E-3</v>
      </c>
      <c r="T6" s="3">
        <f>IF(laptimes!T6&lt;&gt;"",SUM(laptimes!T$2:'laptimes'!T6),"")</f>
        <v>5.1974305555555558E-3</v>
      </c>
      <c r="U6" s="3">
        <f>IF(laptimes!U6&lt;&gt;"",SUM(laptimes!U$2:'laptimes'!U6),"")</f>
        <v>5.0820138888888877E-3</v>
      </c>
    </row>
    <row r="7" spans="1:21" x14ac:dyDescent="0.25">
      <c r="A7">
        <v>6</v>
      </c>
      <c r="B7" s="3">
        <f>IF(laptimes!B7&lt;&gt;"",SUM(laptimes!B$2:'laptimes'!B7),"")</f>
        <v>6.0204513888888894E-3</v>
      </c>
      <c r="C7" s="3">
        <f>IF(laptimes!C7&lt;&gt;"",SUM(laptimes!C$2:'laptimes'!C7),"")</f>
        <v>6.2295833333333335E-3</v>
      </c>
      <c r="D7" s="3">
        <f>IF(laptimes!D7&lt;&gt;"",SUM(laptimes!D$2:'laptimes'!D7),"")</f>
        <v>6.26386574074074E-3</v>
      </c>
      <c r="E7" s="3">
        <f>IF(laptimes!E7&lt;&gt;"",SUM(laptimes!E$2:'laptimes'!E7),"")</f>
        <v>6.2406944444444445E-3</v>
      </c>
      <c r="F7" s="3">
        <f>IF(laptimes!F7&lt;&gt;"",SUM(laptimes!F$2:'laptimes'!F7),"")</f>
        <v>6.2148379629629637E-3</v>
      </c>
      <c r="G7" s="3">
        <f>IF(laptimes!G7&lt;&gt;"",SUM(laptimes!G$2:'laptimes'!G7),"")</f>
        <v>6.2210995370370371E-3</v>
      </c>
      <c r="H7" s="3">
        <f>IF(laptimes!H7&lt;&gt;"",SUM(laptimes!H$2:'laptimes'!H7),"")</f>
        <v>6.1878009259259256E-3</v>
      </c>
      <c r="I7" s="3">
        <f>IF(laptimes!I7&lt;&gt;"",SUM(laptimes!I$2:'laptimes'!I7),"")</f>
        <v>5.9198726851851843E-3</v>
      </c>
      <c r="J7" s="3">
        <f>IF(laptimes!J7&lt;&gt;"",SUM(laptimes!J$2:'laptimes'!J7),"")</f>
        <v>6.1985416666666673E-3</v>
      </c>
      <c r="K7" s="3">
        <f>IF(laptimes!K7&lt;&gt;"",SUM(laptimes!K$2:'laptimes'!K7),"")</f>
        <v>6.1184953703703714E-3</v>
      </c>
      <c r="L7" s="3">
        <f>IF(laptimes!L7&lt;&gt;"",SUM(laptimes!L$2:'laptimes'!L7),"")</f>
        <v>6.1280555555555559E-3</v>
      </c>
      <c r="M7" s="3">
        <f>IF(laptimes!M7&lt;&gt;"",SUM(laptimes!M$2:'laptimes'!M7),"")</f>
        <v>6.1325462962962965E-3</v>
      </c>
      <c r="N7" s="3">
        <f>IF(laptimes!N7&lt;&gt;"",SUM(laptimes!N$2:'laptimes'!N7),"")</f>
        <v>6.0333680555555557E-3</v>
      </c>
      <c r="O7" s="3">
        <f>IF(laptimes!O7&lt;&gt;"",SUM(laptimes!O$2:'laptimes'!O7),"")</f>
        <v>6.381122685185185E-3</v>
      </c>
      <c r="P7" s="3">
        <f>IF(laptimes!P7&lt;&gt;"",SUM(laptimes!P$2:'laptimes'!P7),"")</f>
        <v>5.9355208333333343E-3</v>
      </c>
      <c r="Q7" s="3">
        <f>IF(laptimes!Q7&lt;&gt;"",SUM(laptimes!Q$2:'laptimes'!Q7),"")</f>
        <v>6.0730208333333339E-3</v>
      </c>
      <c r="R7" s="3">
        <f>IF(laptimes!R7&lt;&gt;"",SUM(laptimes!R$2:'laptimes'!R7),"")</f>
        <v>6.2546874999999998E-3</v>
      </c>
      <c r="S7" s="3">
        <f>IF(laptimes!S7&lt;&gt;"",SUM(laptimes!S$2:'laptimes'!S7),"")</f>
        <v>5.9513194444444448E-3</v>
      </c>
      <c r="T7" s="3">
        <f>IF(laptimes!T7&lt;&gt;"",SUM(laptimes!T$2:'laptimes'!T7),"")</f>
        <v>6.2284375000000005E-3</v>
      </c>
      <c r="U7" s="3">
        <f>IF(laptimes!U7&lt;&gt;"",SUM(laptimes!U$2:'laptimes'!U7),"")</f>
        <v>6.1029861111111094E-3</v>
      </c>
    </row>
    <row r="8" spans="1:21" x14ac:dyDescent="0.25">
      <c r="A8">
        <v>7</v>
      </c>
      <c r="B8" s="3">
        <f>IF(laptimes!B8&lt;&gt;"",SUM(laptimes!B$2:'laptimes'!B8),"")</f>
        <v>7.0163194444444448E-3</v>
      </c>
      <c r="C8" s="3">
        <f>IF(laptimes!C8&lt;&gt;"",SUM(laptimes!C$2:'laptimes'!C8),"")</f>
        <v>7.2449884259259264E-3</v>
      </c>
      <c r="D8" s="3">
        <f>IF(laptimes!D8&lt;&gt;"",SUM(laptimes!D$2:'laptimes'!D8),"")</f>
        <v>7.5932986111111106E-3</v>
      </c>
      <c r="E8" s="3">
        <f>IF(laptimes!E8&lt;&gt;"",SUM(laptimes!E$2:'laptimes'!E8),"")</f>
        <v>7.2656250000000004E-3</v>
      </c>
      <c r="F8" s="3">
        <f>IF(laptimes!F8&lt;&gt;"",SUM(laptimes!F$2:'laptimes'!F8),"")</f>
        <v>7.3795833333333343E-3</v>
      </c>
      <c r="G8" s="3">
        <f>IF(laptimes!G8&lt;&gt;"",SUM(laptimes!G$2:'laptimes'!G8),"")</f>
        <v>7.2377430555555554E-3</v>
      </c>
      <c r="H8" s="3">
        <f>IF(laptimes!H8&lt;&gt;"",SUM(laptimes!H$2:'laptimes'!H8),"")</f>
        <v>7.1786111111111113E-3</v>
      </c>
      <c r="I8" s="3">
        <f>IF(laptimes!I8&lt;&gt;"",SUM(laptimes!I$2:'laptimes'!I8),"")</f>
        <v>6.9043865740740732E-3</v>
      </c>
      <c r="J8" s="3">
        <f>IF(laptimes!J8&lt;&gt;"",SUM(laptimes!J$2:'laptimes'!J8),"")</f>
        <v>7.2026273148148153E-3</v>
      </c>
      <c r="K8" s="3">
        <f>IF(laptimes!K8&lt;&gt;"",SUM(laptimes!K$2:'laptimes'!K8),"")</f>
        <v>7.1193750000000007E-3</v>
      </c>
      <c r="L8" s="3">
        <f>IF(laptimes!L8&lt;&gt;"",SUM(laptimes!L$2:'laptimes'!L8),"")</f>
        <v>7.1263078703703705E-3</v>
      </c>
      <c r="M8" s="3">
        <f>IF(laptimes!M8&lt;&gt;"",SUM(laptimes!M$2:'laptimes'!M8),"")</f>
        <v>7.1322453703703704E-3</v>
      </c>
      <c r="N8" s="3">
        <f>IF(laptimes!N8&lt;&gt;"",SUM(laptimes!N$2:'laptimes'!N8),"")</f>
        <v>7.0297800925925927E-3</v>
      </c>
      <c r="O8" s="3">
        <f>IF(laptimes!O8&lt;&gt;"",SUM(laptimes!O$2:'laptimes'!O8),"")</f>
        <v>7.3625810185185183E-3</v>
      </c>
      <c r="P8" s="3">
        <f>IF(laptimes!P8&lt;&gt;"",SUM(laptimes!P$2:'laptimes'!P8),"")</f>
        <v>6.9183333333333345E-3</v>
      </c>
      <c r="Q8" s="3">
        <f>IF(laptimes!Q8&lt;&gt;"",SUM(laptimes!Q$2:'laptimes'!Q8),"")</f>
        <v>7.0654398148148152E-3</v>
      </c>
      <c r="R8" s="3">
        <f>IF(laptimes!R8&lt;&gt;"",SUM(laptimes!R$2:'laptimes'!R8),"")</f>
        <v>7.2743865740740737E-3</v>
      </c>
      <c r="S8" s="3">
        <f>IF(laptimes!S8&lt;&gt;"",SUM(laptimes!S$2:'laptimes'!S8),"")</f>
        <v>6.9358449074074079E-3</v>
      </c>
      <c r="T8" s="3">
        <f>IF(laptimes!T8&lt;&gt;"",SUM(laptimes!T$2:'laptimes'!T8),"")</f>
        <v>7.2592361111111113E-3</v>
      </c>
      <c r="U8" s="3">
        <f>IF(laptimes!U8&lt;&gt;"",SUM(laptimes!U$2:'laptimes'!U8),"")</f>
        <v>7.0972800925925908E-3</v>
      </c>
    </row>
    <row r="9" spans="1:21" x14ac:dyDescent="0.25">
      <c r="A9">
        <v>8</v>
      </c>
      <c r="B9" s="3">
        <f>IF(laptimes!B9&lt;&gt;"",SUM(laptimes!B$2:'laptimes'!B9),"")</f>
        <v>8.010381944444445E-3</v>
      </c>
      <c r="C9" s="3">
        <f>IF(laptimes!C9&lt;&gt;"",SUM(laptimes!C$2:'laptimes'!C9),"")</f>
        <v>8.2442129629629636E-3</v>
      </c>
      <c r="D9" s="3">
        <f>IF(laptimes!D9&lt;&gt;"",SUM(laptimes!D$2:'laptimes'!D9),"")</f>
        <v>8.5818634259259251E-3</v>
      </c>
      <c r="E9" s="3">
        <f>IF(laptimes!E9&lt;&gt;"",SUM(laptimes!E$2:'laptimes'!E9),"")</f>
        <v>8.2879166666666674E-3</v>
      </c>
      <c r="F9" s="3">
        <f>IF(laptimes!F9&lt;&gt;"",SUM(laptimes!F$2:'laptimes'!F9),"")</f>
        <v>8.6499537037037048E-3</v>
      </c>
      <c r="G9" s="3">
        <f>IF(laptimes!G9&lt;&gt;"",SUM(laptimes!G$2:'laptimes'!G9),"")</f>
        <v>8.2547337962962965E-3</v>
      </c>
      <c r="H9" s="3">
        <f>IF(laptimes!H9&lt;&gt;"",SUM(laptimes!H$2:'laptimes'!H9),"")</f>
        <v>8.1707175925925923E-3</v>
      </c>
      <c r="I9" s="3">
        <f>IF(laptimes!I9&lt;&gt;"",SUM(laptimes!I$2:'laptimes'!I9),"")</f>
        <v>7.8884606481481479E-3</v>
      </c>
      <c r="J9" s="3">
        <f>IF(laptimes!J9&lt;&gt;"",SUM(laptimes!J$2:'laptimes'!J9),"")</f>
        <v>8.203101851851852E-3</v>
      </c>
      <c r="K9" s="3">
        <f>IF(laptimes!K9&lt;&gt;"",SUM(laptimes!K$2:'laptimes'!K9),"")</f>
        <v>8.1423495370370382E-3</v>
      </c>
      <c r="L9" s="3">
        <f>IF(laptimes!L9&lt;&gt;"",SUM(laptimes!L$2:'laptimes'!L9),"")</f>
        <v>8.1273726851851854E-3</v>
      </c>
      <c r="M9" s="3">
        <f>IF(laptimes!M9&lt;&gt;"",SUM(laptimes!M$2:'laptimes'!M9),"")</f>
        <v>8.1460300925925919E-3</v>
      </c>
      <c r="N9" s="3">
        <f>IF(laptimes!N9&lt;&gt;"",SUM(laptimes!N$2:'laptimes'!N9),"")</f>
        <v>8.0266898148148146E-3</v>
      </c>
      <c r="O9" s="3">
        <f>IF(laptimes!O9&lt;&gt;"",SUM(laptimes!O$2:'laptimes'!O9),"")</f>
        <v>8.3465972222222223E-3</v>
      </c>
      <c r="P9" s="3">
        <f>IF(laptimes!P9&lt;&gt;"",SUM(laptimes!P$2:'laptimes'!P9),"")</f>
        <v>7.900879629629631E-3</v>
      </c>
      <c r="Q9" s="3">
        <f>IF(laptimes!Q9&lt;&gt;"",SUM(laptimes!Q$2:'laptimes'!Q9),"")</f>
        <v>8.0588194444444448E-3</v>
      </c>
      <c r="R9" s="3">
        <f>IF(laptimes!R9&lt;&gt;"",SUM(laptimes!R$2:'laptimes'!R9),"")</f>
        <v>8.2921296296296285E-3</v>
      </c>
      <c r="S9" s="3">
        <f>IF(laptimes!S9&lt;&gt;"",SUM(laptimes!S$2:'laptimes'!S9),"")</f>
        <v>7.9220717592592606E-3</v>
      </c>
      <c r="T9" s="3">
        <f>IF(laptimes!T9&lt;&gt;"",SUM(laptimes!T$2:'laptimes'!T9),"")</f>
        <v>8.2830439814814815E-3</v>
      </c>
      <c r="U9" s="3">
        <f>IF(laptimes!U9&lt;&gt;"",SUM(laptimes!U$2:'laptimes'!U9),"")</f>
        <v>8.0899768518518499E-3</v>
      </c>
    </row>
    <row r="10" spans="1:21" x14ac:dyDescent="0.25">
      <c r="A10">
        <v>9</v>
      </c>
      <c r="B10" s="3">
        <f>IF(laptimes!B10&lt;&gt;"",SUM(laptimes!B$2:'laptimes'!B10),"")</f>
        <v>9.0046759259259264E-3</v>
      </c>
      <c r="C10" s="3">
        <f>IF(laptimes!C10&lt;&gt;"",SUM(laptimes!C$2:'laptimes'!C10),"")</f>
        <v>9.2431597222222238E-3</v>
      </c>
      <c r="D10" s="3">
        <f>IF(laptimes!D10&lt;&gt;"",SUM(laptimes!D$2:'laptimes'!D10),"")</f>
        <v>9.5666435185185177E-3</v>
      </c>
      <c r="E10" s="3">
        <f>IF(laptimes!E10&lt;&gt;"",SUM(laptimes!E$2:'laptimes'!E10),"")</f>
        <v>9.2856597222222229E-3</v>
      </c>
      <c r="F10" s="3">
        <f>IF(laptimes!F10&lt;&gt;"",SUM(laptimes!F$2:'laptimes'!F10),"")</f>
        <v>9.6495601851851864E-3</v>
      </c>
      <c r="G10" s="3">
        <f>IF(laptimes!G10&lt;&gt;"",SUM(laptimes!G$2:'laptimes'!G10),"")</f>
        <v>9.2569675925925927E-3</v>
      </c>
      <c r="H10" s="3">
        <f>IF(laptimes!H10&lt;&gt;"",SUM(laptimes!H$2:'laptimes'!H10),"")</f>
        <v>9.1682523148148148E-3</v>
      </c>
      <c r="I10" s="3">
        <f>IF(laptimes!I10&lt;&gt;"",SUM(laptimes!I$2:'laptimes'!I10),"")</f>
        <v>8.8721064814814808E-3</v>
      </c>
      <c r="J10" s="3">
        <f>IF(laptimes!J10&lt;&gt;"",SUM(laptimes!J$2:'laptimes'!J10),"")</f>
        <v>9.202662037037037E-3</v>
      </c>
      <c r="K10" s="3">
        <f>IF(laptimes!K10&lt;&gt;"",SUM(laptimes!K$2:'laptimes'!K10),"")</f>
        <v>9.1576967592592595E-3</v>
      </c>
      <c r="L10" s="3">
        <f>IF(laptimes!L10&lt;&gt;"",SUM(laptimes!L$2:'laptimes'!L10),"")</f>
        <v>9.1228703703703715E-3</v>
      </c>
      <c r="M10" s="3">
        <f>IF(laptimes!M10&lt;&gt;"",SUM(laptimes!M$2:'laptimes'!M10),"")</f>
        <v>9.1406018518518511E-3</v>
      </c>
      <c r="N10" s="3">
        <f>IF(laptimes!N10&lt;&gt;"",SUM(laptimes!N$2:'laptimes'!N10),"")</f>
        <v>9.0223379629629629E-3</v>
      </c>
      <c r="O10" s="3">
        <f>IF(laptimes!O10&lt;&gt;"",SUM(laptimes!O$2:'laptimes'!O10),"")</f>
        <v>9.3312615740740734E-3</v>
      </c>
      <c r="P10" s="3">
        <f>IF(laptimes!P10&lt;&gt;"",SUM(laptimes!P$2:'laptimes'!P10),"")</f>
        <v>8.8860879629629637E-3</v>
      </c>
      <c r="Q10" s="3">
        <f>IF(laptimes!Q10&lt;&gt;"",SUM(laptimes!Q$2:'laptimes'!Q10),"")</f>
        <v>9.0546759259259261E-3</v>
      </c>
      <c r="R10" s="3">
        <f>IF(laptimes!R10&lt;&gt;"",SUM(laptimes!R$2:'laptimes'!R10),"")</f>
        <v>9.3162615740740723E-3</v>
      </c>
      <c r="S10" s="3">
        <f>IF(laptimes!S10&lt;&gt;"",SUM(laptimes!S$2:'laptimes'!S10),"")</f>
        <v>8.9051851851851861E-3</v>
      </c>
      <c r="T10" s="3">
        <f>IF(laptimes!T10&lt;&gt;"",SUM(laptimes!T$2:'laptimes'!T10),"")</f>
        <v>9.3123263888888891E-3</v>
      </c>
      <c r="U10" s="3">
        <f>IF(laptimes!U10&lt;&gt;"",SUM(laptimes!U$2:'laptimes'!U10),"")</f>
        <v>9.084317129629628E-3</v>
      </c>
    </row>
    <row r="11" spans="1:21" x14ac:dyDescent="0.25">
      <c r="A11">
        <v>10</v>
      </c>
      <c r="B11" s="3">
        <f>IF(laptimes!B11&lt;&gt;"",SUM(laptimes!B$2:'laptimes'!B11),"")</f>
        <v>9.9965162037037036E-3</v>
      </c>
      <c r="C11" s="3">
        <f>IF(laptimes!C11&lt;&gt;"",SUM(laptimes!C$2:'laptimes'!C11),"")</f>
        <v>1.0241793981481484E-2</v>
      </c>
      <c r="D11" s="3">
        <f>IF(laptimes!D11&lt;&gt;"",SUM(laptimes!D$2:'laptimes'!D11),"")</f>
        <v>1.055023148148148E-2</v>
      </c>
      <c r="E11" s="3">
        <f>IF(laptimes!E11&lt;&gt;"",SUM(laptimes!E$2:'laptimes'!E11),"")</f>
        <v>1.0285729166666667E-2</v>
      </c>
      <c r="F11" s="3">
        <f>IF(laptimes!F11&lt;&gt;"",SUM(laptimes!F$2:'laptimes'!F11),"")</f>
        <v>1.0649490740740742E-2</v>
      </c>
      <c r="G11" s="3">
        <f>IF(laptimes!G11&lt;&gt;"",SUM(laptimes!G$2:'laptimes'!G11),"")</f>
        <v>1.0253298611111111E-2</v>
      </c>
      <c r="H11" s="3">
        <f>IF(laptimes!H11&lt;&gt;"",SUM(laptimes!H$2:'laptimes'!H11),"")</f>
        <v>1.0170138888888888E-2</v>
      </c>
      <c r="I11" s="3">
        <f>IF(laptimes!I11&lt;&gt;"",SUM(laptimes!I$2:'laptimes'!I11),"")</f>
        <v>9.8560185185185174E-3</v>
      </c>
      <c r="J11" s="3">
        <f>IF(laptimes!J11&lt;&gt;"",SUM(laptimes!J$2:'laptimes'!J11),"")</f>
        <v>1.0199004629629629E-2</v>
      </c>
      <c r="K11" s="3">
        <f>IF(laptimes!K11&lt;&gt;"",SUM(laptimes!K$2:'laptimes'!K11),"")</f>
        <v>1.0162222222222222E-2</v>
      </c>
      <c r="L11" s="3">
        <f>IF(laptimes!L11&lt;&gt;"",SUM(laptimes!L$2:'laptimes'!L11),"")</f>
        <v>1.0113090277777778E-2</v>
      </c>
      <c r="M11" s="3">
        <f>IF(laptimes!M11&lt;&gt;"",SUM(laptimes!M$2:'laptimes'!M11),"")</f>
        <v>1.0136030092592592E-2</v>
      </c>
      <c r="N11" s="3">
        <f>IF(laptimes!N11&lt;&gt;"",SUM(laptimes!N$2:'laptimes'!N11),"")</f>
        <v>1.0016944444444445E-2</v>
      </c>
      <c r="O11" s="3">
        <f>IF(laptimes!O11&lt;&gt;"",SUM(laptimes!O$2:'laptimes'!O11),"")</f>
        <v>1.0331215277777778E-2</v>
      </c>
      <c r="P11" s="3">
        <f>IF(laptimes!P11&lt;&gt;"",SUM(laptimes!P$2:'laptimes'!P11),"")</f>
        <v>9.8682291666666675E-3</v>
      </c>
      <c r="Q11" s="3">
        <f>IF(laptimes!Q11&lt;&gt;"",SUM(laptimes!Q$2:'laptimes'!Q11),"")</f>
        <v>1.0045844907407408E-2</v>
      </c>
      <c r="R11" s="3">
        <f>IF(laptimes!R11&lt;&gt;"",SUM(laptimes!R$2:'laptimes'!R11),"")</f>
        <v>1.0321400462962961E-2</v>
      </c>
      <c r="S11" s="3">
        <f>IF(laptimes!S11&lt;&gt;"",SUM(laptimes!S$2:'laptimes'!S11),"")</f>
        <v>9.8848379629629633E-3</v>
      </c>
      <c r="T11" s="3">
        <f>IF(laptimes!T11&lt;&gt;"",SUM(laptimes!T$2:'laptimes'!T11),"")</f>
        <v>1.0347418981481482E-2</v>
      </c>
      <c r="U11" s="3">
        <f>IF(laptimes!U11&lt;&gt;"",SUM(laptimes!U$2:'laptimes'!U11),"")</f>
        <v>1.0080289351851851E-2</v>
      </c>
    </row>
    <row r="12" spans="1:21" x14ac:dyDescent="0.25">
      <c r="A12">
        <v>11</v>
      </c>
      <c r="B12" s="3">
        <f>IF(laptimes!B12&lt;&gt;"",SUM(laptimes!B$2:'laptimes'!B12),"")</f>
        <v>1.0988252314814815E-2</v>
      </c>
      <c r="C12" s="3">
        <f>IF(laptimes!C12&lt;&gt;"",SUM(laptimes!C$2:'laptimes'!C12),"")</f>
        <v>1.1240717592592596E-2</v>
      </c>
      <c r="D12" s="3">
        <f>IF(laptimes!D12&lt;&gt;"",SUM(laptimes!D$2:'laptimes'!D12),"")</f>
        <v>1.1532337962962961E-2</v>
      </c>
      <c r="E12" s="3">
        <f>IF(laptimes!E12&lt;&gt;"",SUM(laptimes!E$2:'laptimes'!E12),"")</f>
        <v>1.1290648148148149E-2</v>
      </c>
      <c r="F12" s="3">
        <f>IF(laptimes!F12&lt;&gt;"",SUM(laptimes!F$2:'laptimes'!F12),"")</f>
        <v>1.1647465277777779E-2</v>
      </c>
      <c r="G12" s="3">
        <f>IF(laptimes!G12&lt;&gt;"",SUM(laptimes!G$2:'laptimes'!G12),"")</f>
        <v>1.1252499999999999E-2</v>
      </c>
      <c r="H12" s="3">
        <f>IF(laptimes!H12&lt;&gt;"",SUM(laptimes!H$2:'laptimes'!H12),"")</f>
        <v>1.1182152777777777E-2</v>
      </c>
      <c r="I12" s="3">
        <f>IF(laptimes!I12&lt;&gt;"",SUM(laptimes!I$2:'laptimes'!I12),"")</f>
        <v>1.0838958333333332E-2</v>
      </c>
      <c r="J12" s="3">
        <f>IF(laptimes!J12&lt;&gt;"",SUM(laptimes!J$2:'laptimes'!J12),"")</f>
        <v>1.1202511574074073E-2</v>
      </c>
      <c r="K12" s="3">
        <f>IF(laptimes!K12&lt;&gt;"",SUM(laptimes!K$2:'laptimes'!K12),"")</f>
        <v>1.1173645833333332E-2</v>
      </c>
      <c r="L12" s="3">
        <f>IF(laptimes!L12&lt;&gt;"",SUM(laptimes!L$2:'laptimes'!L12),"")</f>
        <v>1.1105266203703704E-2</v>
      </c>
      <c r="M12" s="3">
        <f>IF(laptimes!M12&lt;&gt;"",SUM(laptimes!M$2:'laptimes'!M12),"")</f>
        <v>1.1131354166666666E-2</v>
      </c>
      <c r="N12" s="3">
        <f>IF(laptimes!N12&lt;&gt;"",SUM(laptimes!N$2:'laptimes'!N12),"")</f>
        <v>1.1008622685185186E-2</v>
      </c>
      <c r="O12" s="3">
        <f>IF(laptimes!O12&lt;&gt;"",SUM(laptimes!O$2:'laptimes'!O12),"")</f>
        <v>1.1329861111111112E-2</v>
      </c>
      <c r="P12" s="3">
        <f>IF(laptimes!P12&lt;&gt;"",SUM(laptimes!P$2:'laptimes'!P12),"")</f>
        <v>1.085201388888889E-2</v>
      </c>
      <c r="Q12" s="3">
        <f>IF(laptimes!Q12&lt;&gt;"",SUM(laptimes!Q$2:'laptimes'!Q12),"")</f>
        <v>1.1039814814814815E-2</v>
      </c>
      <c r="R12" s="3">
        <f>IF(laptimes!R12&lt;&gt;"",SUM(laptimes!R$2:'laptimes'!R12),"")</f>
        <v>1.1340798611111109E-2</v>
      </c>
      <c r="S12" s="3">
        <f>IF(laptimes!S12&lt;&gt;"",SUM(laptimes!S$2:'laptimes'!S12),"")</f>
        <v>1.0866527777777779E-2</v>
      </c>
      <c r="T12" s="3">
        <f>IF(laptimes!T12&lt;&gt;"",SUM(laptimes!T$2:'laptimes'!T12),"")</f>
        <v>1.1369467592592592E-2</v>
      </c>
      <c r="U12" s="3">
        <f>IF(laptimes!U12&lt;&gt;"",SUM(laptimes!U$2:'laptimes'!U12),"")</f>
        <v>1.1077372685185185E-2</v>
      </c>
    </row>
    <row r="13" spans="1:21" x14ac:dyDescent="0.25">
      <c r="A13">
        <v>12</v>
      </c>
      <c r="B13" s="3">
        <f>IF(laptimes!B13&lt;&gt;"",SUM(laptimes!B$2:'laptimes'!B13),"")</f>
        <v>1.1980208333333334E-2</v>
      </c>
      <c r="C13" s="3">
        <f>IF(laptimes!C13&lt;&gt;"",SUM(laptimes!C$2:'laptimes'!C13),"")</f>
        <v>1.2235543981481484E-2</v>
      </c>
      <c r="D13" s="3">
        <f>IF(laptimes!D13&lt;&gt;"",SUM(laptimes!D$2:'laptimes'!D13),"")</f>
        <v>1.256759259259259E-2</v>
      </c>
      <c r="E13" s="3">
        <f>IF(laptimes!E13&lt;&gt;"",SUM(laptimes!E$2:'laptimes'!E13),"")</f>
        <v>1.2288831018518518E-2</v>
      </c>
      <c r="F13" s="3">
        <f>IF(laptimes!F13&lt;&gt;"",SUM(laptimes!F$2:'laptimes'!F13),"")</f>
        <v>1.2648217592592595E-2</v>
      </c>
      <c r="G13" s="3">
        <f>IF(laptimes!G13&lt;&gt;"",SUM(laptimes!G$2:'laptimes'!G13),"")</f>
        <v>1.2244340277777776E-2</v>
      </c>
      <c r="H13" s="3">
        <f>IF(laptimes!H13&lt;&gt;"",SUM(laptimes!H$2:'laptimes'!H13),"")</f>
        <v>1.2193449074074074E-2</v>
      </c>
      <c r="I13" s="3">
        <f>IF(laptimes!I13&lt;&gt;"",SUM(laptimes!I$2:'laptimes'!I13),"")</f>
        <v>1.1819074074074074E-2</v>
      </c>
      <c r="J13" s="3">
        <f>IF(laptimes!J13&lt;&gt;"",SUM(laptimes!J$2:'laptimes'!J13),"")</f>
        <v>1.220310185185185E-2</v>
      </c>
      <c r="K13" s="3">
        <f>IF(laptimes!K13&lt;&gt;"",SUM(laptimes!K$2:'laptimes'!K13),"")</f>
        <v>1.2182453703703702E-2</v>
      </c>
      <c r="L13" s="3">
        <f>IF(laptimes!L13&lt;&gt;"",SUM(laptimes!L$2:'laptimes'!L13),"")</f>
        <v>1.2093541666666667E-2</v>
      </c>
      <c r="M13" s="3">
        <f>IF(laptimes!M13&lt;&gt;"",SUM(laptimes!M$2:'laptimes'!M13),"")</f>
        <v>1.2125555555555554E-2</v>
      </c>
      <c r="N13" s="3">
        <f>IF(laptimes!N13&lt;&gt;"",SUM(laptimes!N$2:'laptimes'!N13),"")</f>
        <v>1.2000671296296297E-2</v>
      </c>
      <c r="O13" s="3">
        <f>IF(laptimes!O13&lt;&gt;"",SUM(laptimes!O$2:'laptimes'!O13),"")</f>
        <v>1.2313518518518519E-2</v>
      </c>
      <c r="P13" s="3">
        <f>IF(laptimes!P13&lt;&gt;"",SUM(laptimes!P$2:'laptimes'!P13),"")</f>
        <v>1.1833657407407409E-2</v>
      </c>
      <c r="Q13" s="3">
        <f>IF(laptimes!Q13&lt;&gt;"",SUM(laptimes!Q$2:'laptimes'!Q13),"")</f>
        <v>1.2035231481481482E-2</v>
      </c>
      <c r="R13" s="3">
        <f>IF(laptimes!R13&lt;&gt;"",SUM(laptimes!R$2:'laptimes'!R13),"")</f>
        <v>1.2342881944444443E-2</v>
      </c>
      <c r="S13" s="3">
        <f>IF(laptimes!S13&lt;&gt;"",SUM(laptimes!S$2:'laptimes'!S13),"")</f>
        <v>1.1850011574074075E-2</v>
      </c>
      <c r="T13" s="3">
        <f>IF(laptimes!T13&lt;&gt;"",SUM(laptimes!T$2:'laptimes'!T13),"")</f>
        <v>1.2385532407407408E-2</v>
      </c>
      <c r="U13" s="3">
        <f>IF(laptimes!U13&lt;&gt;"",SUM(laptimes!U$2:'laptimes'!U13),"")</f>
        <v>1.207420138888889E-2</v>
      </c>
    </row>
    <row r="14" spans="1:21" x14ac:dyDescent="0.25">
      <c r="A14">
        <v>13</v>
      </c>
      <c r="B14" s="3">
        <f>IF(laptimes!B14&lt;&gt;"",SUM(laptimes!B$2:'laptimes'!B14),"")</f>
        <v>1.2970462962962963E-2</v>
      </c>
      <c r="C14" s="3">
        <f>IF(laptimes!C14&lt;&gt;"",SUM(laptimes!C$2:'laptimes'!C14),"")</f>
        <v>1.3229872685185188E-2</v>
      </c>
      <c r="D14" s="3">
        <f>IF(laptimes!D14&lt;&gt;"",SUM(laptimes!D$2:'laptimes'!D14),"")</f>
        <v>1.3872754629629627E-2</v>
      </c>
      <c r="E14" s="3">
        <f>IF(laptimes!E14&lt;&gt;"",SUM(laptimes!E$2:'laptimes'!E14),"")</f>
        <v>1.3291979166666667E-2</v>
      </c>
      <c r="F14" s="3">
        <f>IF(laptimes!F14&lt;&gt;"",SUM(laptimes!F$2:'laptimes'!F14),"")</f>
        <v>1.3666516203703705E-2</v>
      </c>
      <c r="G14" s="3">
        <f>IF(laptimes!G14&lt;&gt;"",SUM(laptimes!G$2:'laptimes'!G14),"")</f>
        <v>1.3243518518518517E-2</v>
      </c>
      <c r="H14" s="3">
        <f>IF(laptimes!H14&lt;&gt;"",SUM(laptimes!H$2:'laptimes'!H14),"")</f>
        <v>1.3198530092592592E-2</v>
      </c>
      <c r="I14" s="3">
        <f>IF(laptimes!I14&lt;&gt;"",SUM(laptimes!I$2:'laptimes'!I14),"")</f>
        <v>1.2801793981481482E-2</v>
      </c>
      <c r="J14" s="3">
        <f>IF(laptimes!J14&lt;&gt;"",SUM(laptimes!J$2:'laptimes'!J14),"")</f>
        <v>1.3208530092592591E-2</v>
      </c>
      <c r="K14" s="3">
        <f>IF(laptimes!K14&lt;&gt;"",SUM(laptimes!K$2:'laptimes'!K14),"")</f>
        <v>1.318679398148148E-2</v>
      </c>
      <c r="L14" s="3">
        <f>IF(laptimes!L14&lt;&gt;"",SUM(laptimes!L$2:'laptimes'!L14),"")</f>
        <v>1.3084282407407409E-2</v>
      </c>
      <c r="M14" s="3">
        <f>IF(laptimes!M14&lt;&gt;"",SUM(laptimes!M$2:'laptimes'!M14),"")</f>
        <v>1.3120555555555554E-2</v>
      </c>
      <c r="N14" s="3">
        <f>IF(laptimes!N14&lt;&gt;"",SUM(laptimes!N$2:'laptimes'!N14),"")</f>
        <v>1.2992812500000001E-2</v>
      </c>
      <c r="O14" s="3">
        <f>IF(laptimes!O14&lt;&gt;"",SUM(laptimes!O$2:'laptimes'!O14),"")</f>
        <v>1.3302083333333334E-2</v>
      </c>
      <c r="P14" s="3">
        <f>IF(laptimes!P14&lt;&gt;"",SUM(laptimes!P$2:'laptimes'!P14),"")</f>
        <v>1.2817696759259261E-2</v>
      </c>
      <c r="Q14" s="3">
        <f>IF(laptimes!Q14&lt;&gt;"",SUM(laptimes!Q$2:'laptimes'!Q14),"")</f>
        <v>1.3028761574074075E-2</v>
      </c>
      <c r="R14" s="3">
        <f>IF(laptimes!R14&lt;&gt;"",SUM(laptimes!R$2:'laptimes'!R14),"")</f>
        <v>1.335034722222222E-2</v>
      </c>
      <c r="S14" s="3">
        <f>IF(laptimes!S14&lt;&gt;"",SUM(laptimes!S$2:'laptimes'!S14),"")</f>
        <v>1.2833472222222224E-2</v>
      </c>
      <c r="T14" s="3">
        <f>IF(laptimes!T14&lt;&gt;"",SUM(laptimes!T$2:'laptimes'!T14),"")</f>
        <v>1.3404016203703704E-2</v>
      </c>
      <c r="U14" s="3">
        <f>IF(laptimes!U14&lt;&gt;"",SUM(laptimes!U$2:'laptimes'!U14),"")</f>
        <v>1.3070011574074074E-2</v>
      </c>
    </row>
    <row r="15" spans="1:21" x14ac:dyDescent="0.25">
      <c r="A15">
        <v>14</v>
      </c>
      <c r="B15" s="3">
        <f>IF(laptimes!B15&lt;&gt;"",SUM(laptimes!B$2:'laptimes'!B15),"")</f>
        <v>1.3960150462962962E-2</v>
      </c>
      <c r="C15" s="3">
        <f>IF(laptimes!C15&lt;&gt;"",SUM(laptimes!C$2:'laptimes'!C15),"")</f>
        <v>1.4229768518518522E-2</v>
      </c>
      <c r="D15" s="3">
        <f>IF(laptimes!D15&lt;&gt;"",SUM(laptimes!D$2:'laptimes'!D15),"")</f>
        <v>1.4857361111111109E-2</v>
      </c>
      <c r="E15" s="3">
        <f>IF(laptimes!E15&lt;&gt;"",SUM(laptimes!E$2:'laptimes'!E15),"")</f>
        <v>1.4292870370370371E-2</v>
      </c>
      <c r="F15" s="3">
        <f>IF(laptimes!F15&lt;&gt;"",SUM(laptimes!F$2:'laptimes'!F15),"")</f>
        <v>1.467039351851852E-2</v>
      </c>
      <c r="G15" s="3">
        <f>IF(laptimes!G15&lt;&gt;"",SUM(laptimes!G$2:'laptimes'!G15),"")</f>
        <v>1.4244733796296295E-2</v>
      </c>
      <c r="H15" s="3">
        <f>IF(laptimes!H15&lt;&gt;"",SUM(laptimes!H$2:'laptimes'!H15),"")</f>
        <v>1.4201145833333333E-2</v>
      </c>
      <c r="I15" s="3">
        <f>IF(laptimes!I15&lt;&gt;"",SUM(laptimes!I$2:'laptimes'!I15),"")</f>
        <v>1.3785300925925927E-2</v>
      </c>
      <c r="J15" s="3">
        <f>IF(laptimes!J15&lt;&gt;"",SUM(laptimes!J$2:'laptimes'!J15),"")</f>
        <v>1.4213993055555554E-2</v>
      </c>
      <c r="K15" s="3">
        <f>IF(laptimes!K15&lt;&gt;"",SUM(laptimes!K$2:'laptimes'!K15),"")</f>
        <v>1.4188668981481479E-2</v>
      </c>
      <c r="L15" s="3">
        <f>IF(laptimes!L15&lt;&gt;"",SUM(laptimes!L$2:'laptimes'!L15),"")</f>
        <v>1.4077870370370373E-2</v>
      </c>
      <c r="M15" s="3">
        <f>IF(laptimes!M15&lt;&gt;"",SUM(laptimes!M$2:'laptimes'!M15),"")</f>
        <v>1.4116932870370368E-2</v>
      </c>
      <c r="N15" s="3">
        <f>IF(laptimes!N15&lt;&gt;"",SUM(laptimes!N$2:'laptimes'!N15),"")</f>
        <v>1.39859375E-2</v>
      </c>
      <c r="O15" s="3">
        <f>IF(laptimes!O15&lt;&gt;"",SUM(laptimes!O$2:'laptimes'!O15),"")</f>
        <v>1.4295243055555556E-2</v>
      </c>
      <c r="P15" s="3">
        <f>IF(laptimes!P15&lt;&gt;"",SUM(laptimes!P$2:'laptimes'!P15),"")</f>
        <v>1.3803298611111113E-2</v>
      </c>
      <c r="Q15" s="3">
        <f>IF(laptimes!Q15&lt;&gt;"",SUM(laptimes!Q$2:'laptimes'!Q15),"")</f>
        <v>1.4023483796296296E-2</v>
      </c>
      <c r="R15" s="3">
        <f>IF(laptimes!R15&lt;&gt;"",SUM(laptimes!R$2:'laptimes'!R15),"")</f>
        <v>1.4356122685185184E-2</v>
      </c>
      <c r="S15" s="3">
        <f>IF(laptimes!S15&lt;&gt;"",SUM(laptimes!S$2:'laptimes'!S15),"")</f>
        <v>1.3819502314814816E-2</v>
      </c>
      <c r="T15" s="3">
        <f>IF(laptimes!T15&lt;&gt;"",SUM(laptimes!T$2:'laptimes'!T15),"")</f>
        <v>1.4419618055555557E-2</v>
      </c>
      <c r="U15" s="3">
        <f>IF(laptimes!U15&lt;&gt;"",SUM(laptimes!U$2:'laptimes'!U15),"")</f>
        <v>1.4071064814814816E-2</v>
      </c>
    </row>
    <row r="16" spans="1:21" x14ac:dyDescent="0.25">
      <c r="A16">
        <v>15</v>
      </c>
      <c r="B16" s="3">
        <f>IF(laptimes!B16&lt;&gt;"",SUM(laptimes!B$2:'laptimes'!B16),"")</f>
        <v>1.4950150462962962E-2</v>
      </c>
      <c r="C16" s="3">
        <f>IF(laptimes!C16&lt;&gt;"",SUM(laptimes!C$2:'laptimes'!C16),"")</f>
        <v>1.5230578703703706E-2</v>
      </c>
      <c r="D16" s="3">
        <f>IF(laptimes!D16&lt;&gt;"",SUM(laptimes!D$2:'laptimes'!D16),"")</f>
        <v>1.5843229166666663E-2</v>
      </c>
      <c r="E16" s="3">
        <f>IF(laptimes!E16&lt;&gt;"",SUM(laptimes!E$2:'laptimes'!E16),"")</f>
        <v>1.5304652777777778E-2</v>
      </c>
      <c r="F16" s="3">
        <f>IF(laptimes!F16&lt;&gt;"",SUM(laptimes!F$2:'laptimes'!F16),"")</f>
        <v>1.5676736111111114E-2</v>
      </c>
      <c r="G16" s="3">
        <f>IF(laptimes!G16&lt;&gt;"",SUM(laptimes!G$2:'laptimes'!G16),"")</f>
        <v>1.5246759259259259E-2</v>
      </c>
      <c r="H16" s="3">
        <f>IF(laptimes!H16&lt;&gt;"",SUM(laptimes!H$2:'laptimes'!H16),"")</f>
        <v>1.5199166666666666E-2</v>
      </c>
      <c r="I16" s="3">
        <f>IF(laptimes!I16&lt;&gt;"",SUM(laptimes!I$2:'laptimes'!I16),"")</f>
        <v>1.476837962962963E-2</v>
      </c>
      <c r="J16" s="3">
        <f>IF(laptimes!J16&lt;&gt;"",SUM(laptimes!J$2:'laptimes'!J16),"")</f>
        <v>1.5270474537037036E-2</v>
      </c>
      <c r="K16" s="3">
        <f>IF(laptimes!K16&lt;&gt;"",SUM(laptimes!K$2:'laptimes'!K16),"")</f>
        <v>1.5189467592592589E-2</v>
      </c>
      <c r="L16" s="3">
        <f>IF(laptimes!L16&lt;&gt;"",SUM(laptimes!L$2:'laptimes'!L16),"")</f>
        <v>1.5064120370370372E-2</v>
      </c>
      <c r="M16" s="3">
        <f>IF(laptimes!M16&lt;&gt;"",SUM(laptimes!M$2:'laptimes'!M16),"")</f>
        <v>1.511040509259259E-2</v>
      </c>
      <c r="N16" s="3">
        <f>IF(laptimes!N16&lt;&gt;"",SUM(laptimes!N$2:'laptimes'!N16),"")</f>
        <v>1.4977499999999999E-2</v>
      </c>
      <c r="O16" s="3">
        <f>IF(laptimes!O16&lt;&gt;"",SUM(laptimes!O$2:'laptimes'!O16),"")</f>
        <v>1.5280497685185185E-2</v>
      </c>
      <c r="P16" s="3">
        <f>IF(laptimes!P16&lt;&gt;"",SUM(laptimes!P$2:'laptimes'!P16),"")</f>
        <v>1.4786770833333336E-2</v>
      </c>
      <c r="Q16" s="3">
        <f>IF(laptimes!Q16&lt;&gt;"",SUM(laptimes!Q$2:'laptimes'!Q16),"")</f>
        <v>1.5021574074074074E-2</v>
      </c>
      <c r="R16" s="3">
        <f>IF(laptimes!R16&lt;&gt;"",SUM(laptimes!R$2:'laptimes'!R16),"")</f>
        <v>1.5364467592592591E-2</v>
      </c>
      <c r="S16" s="3">
        <f>IF(laptimes!S16&lt;&gt;"",SUM(laptimes!S$2:'laptimes'!S16),"")</f>
        <v>1.4806585648148149E-2</v>
      </c>
      <c r="T16" s="3">
        <f>IF(laptimes!T16&lt;&gt;"",SUM(laptimes!T$2:'laptimes'!T16),"")</f>
        <v>1.5437060185185187E-2</v>
      </c>
      <c r="U16" s="3">
        <f>IF(laptimes!U16&lt;&gt;"",SUM(laptimes!U$2:'laptimes'!U16),"")</f>
        <v>1.5078391203703705E-2</v>
      </c>
    </row>
    <row r="17" spans="1:21" x14ac:dyDescent="0.25">
      <c r="A17">
        <v>16</v>
      </c>
      <c r="B17" s="3">
        <f>IF(laptimes!B17&lt;&gt;"",SUM(laptimes!B$2:'laptimes'!B17),"")</f>
        <v>1.5938877314814814E-2</v>
      </c>
      <c r="C17" s="3">
        <f>IF(laptimes!C17&lt;&gt;"",SUM(laptimes!C$2:'laptimes'!C17),"")</f>
        <v>1.6226481481481484E-2</v>
      </c>
      <c r="D17" s="3">
        <f>IF(laptimes!D17&lt;&gt;"",SUM(laptimes!D$2:'laptimes'!D17),"")</f>
        <v>1.6828043981481477E-2</v>
      </c>
      <c r="E17" s="3">
        <f>IF(laptimes!E17&lt;&gt;"",SUM(laptimes!E$2:'laptimes'!E17),"")</f>
        <v>1.6305243055555557E-2</v>
      </c>
      <c r="F17" s="3">
        <f>IF(laptimes!F17&lt;&gt;"",SUM(laptimes!F$2:'laptimes'!F17),"")</f>
        <v>1.6676689814814818E-2</v>
      </c>
      <c r="G17" s="3">
        <f>IF(laptimes!G17&lt;&gt;"",SUM(laptimes!G$2:'laptimes'!G17),"")</f>
        <v>1.6242766203703702E-2</v>
      </c>
      <c r="H17" s="3">
        <f>IF(laptimes!H17&lt;&gt;"",SUM(laptimes!H$2:'laptimes'!H17),"")</f>
        <v>1.6197037037037038E-2</v>
      </c>
      <c r="I17" s="3">
        <f>IF(laptimes!I17&lt;&gt;"",SUM(laptimes!I$2:'laptimes'!I17),"")</f>
        <v>1.5750972222222222E-2</v>
      </c>
      <c r="J17" s="3">
        <f>IF(laptimes!J17&lt;&gt;"",SUM(laptimes!J$2:'laptimes'!J17),"")</f>
        <v>1.6442916666666665E-2</v>
      </c>
      <c r="K17" s="3">
        <f>IF(laptimes!K17&lt;&gt;"",SUM(laptimes!K$2:'laptimes'!K17),"")</f>
        <v>1.6187442129629626E-2</v>
      </c>
      <c r="L17" s="3">
        <f>IF(laptimes!L17&lt;&gt;"",SUM(laptimes!L$2:'laptimes'!L17),"")</f>
        <v>1.6054791666666669E-2</v>
      </c>
      <c r="M17" s="3">
        <f>IF(laptimes!M17&lt;&gt;"",SUM(laptimes!M$2:'laptimes'!M17),"")</f>
        <v>1.610503472222222E-2</v>
      </c>
      <c r="N17" s="3">
        <f>IF(laptimes!N17&lt;&gt;"",SUM(laptimes!N$2:'laptimes'!N17),"")</f>
        <v>1.5967534722222222E-2</v>
      </c>
      <c r="O17" s="3">
        <f>IF(laptimes!O17&lt;&gt;"",SUM(laptimes!O$2:'laptimes'!O17),"")</f>
        <v>1.6262581018518518E-2</v>
      </c>
      <c r="P17" s="3">
        <f>IF(laptimes!P17&lt;&gt;"",SUM(laptimes!P$2:'laptimes'!P17),"")</f>
        <v>1.5767893518518521E-2</v>
      </c>
      <c r="Q17" s="3">
        <f>IF(laptimes!Q17&lt;&gt;"",SUM(laptimes!Q$2:'laptimes'!Q17),"")</f>
        <v>1.6015347222222222E-2</v>
      </c>
      <c r="R17" s="3">
        <f>IF(laptimes!R17&lt;&gt;"",SUM(laptimes!R$2:'laptimes'!R17),"")</f>
        <v>1.6370358796296294E-2</v>
      </c>
      <c r="S17" s="3">
        <f>IF(laptimes!S17&lt;&gt;"",SUM(laptimes!S$2:'laptimes'!S17),"")</f>
        <v>1.5791180555555555E-2</v>
      </c>
      <c r="T17" s="3">
        <f>IF(laptimes!T17&lt;&gt;"",SUM(laptimes!T$2:'laptimes'!T17),"")</f>
        <v>1.6461793981481485E-2</v>
      </c>
      <c r="U17" s="3">
        <f>IF(laptimes!U17&lt;&gt;"",SUM(laptimes!U$2:'laptimes'!U17),"")</f>
        <v>1.6080127314814816E-2</v>
      </c>
    </row>
    <row r="18" spans="1:21" x14ac:dyDescent="0.25">
      <c r="A18">
        <v>17</v>
      </c>
      <c r="B18" s="3">
        <f>IF(laptimes!B18&lt;&gt;"",SUM(laptimes!B$2:'laptimes'!B18),"")</f>
        <v>1.6928437499999997E-2</v>
      </c>
      <c r="C18" s="3">
        <f>IF(laptimes!C18&lt;&gt;"",SUM(laptimes!C$2:'laptimes'!C18),"")</f>
        <v>1.7223032407407409E-2</v>
      </c>
      <c r="D18" s="3">
        <f>IF(laptimes!D18&lt;&gt;"",SUM(laptimes!D$2:'laptimes'!D18),"")</f>
        <v>1.7818900462962958E-2</v>
      </c>
      <c r="E18" s="3">
        <f>IF(laptimes!E18&lt;&gt;"",SUM(laptimes!E$2:'laptimes'!E18),"")</f>
        <v>1.7306516203703704E-2</v>
      </c>
      <c r="F18" s="3">
        <f>IF(laptimes!F18&lt;&gt;"",SUM(laptimes!F$2:'laptimes'!F18),"")</f>
        <v>1.7678807870370374E-2</v>
      </c>
      <c r="G18" s="3">
        <f>IF(laptimes!G18&lt;&gt;"",SUM(laptimes!G$2:'laptimes'!G18),"")</f>
        <v>1.7239930555555553E-2</v>
      </c>
      <c r="H18" s="3">
        <f>IF(laptimes!H18&lt;&gt;"",SUM(laptimes!H$2:'laptimes'!H18),"")</f>
        <v>1.7198182870370372E-2</v>
      </c>
      <c r="I18" s="3">
        <f>IF(laptimes!I18&lt;&gt;"",SUM(laptimes!I$2:'laptimes'!I18),"")</f>
        <v>1.6734016203703704E-2</v>
      </c>
      <c r="J18" s="3">
        <f>IF(laptimes!J18&lt;&gt;"",SUM(laptimes!J$2:'laptimes'!J18),"")</f>
        <v>1.7440405092592592E-2</v>
      </c>
      <c r="K18" s="3">
        <f>IF(laptimes!K18&lt;&gt;"",SUM(laptimes!K$2:'laptimes'!K18),"")</f>
        <v>1.7186539351851847E-2</v>
      </c>
      <c r="L18" s="3">
        <f>IF(laptimes!L18&lt;&gt;"",SUM(laptimes!L$2:'laptimes'!L18),"")</f>
        <v>1.7045821759259262E-2</v>
      </c>
      <c r="M18" s="3">
        <f>IF(laptimes!M18&lt;&gt;"",SUM(laptimes!M$2:'laptimes'!M18),"")</f>
        <v>1.7100925925925922E-2</v>
      </c>
      <c r="N18" s="3">
        <f>IF(laptimes!N18&lt;&gt;"",SUM(laptimes!N$2:'laptimes'!N18),"")</f>
        <v>1.695787037037037E-2</v>
      </c>
      <c r="O18" s="3">
        <f>IF(laptimes!O18&lt;&gt;"",SUM(laptimes!O$2:'laptimes'!O18),"")</f>
        <v>1.72465625E-2</v>
      </c>
      <c r="P18" s="3">
        <f>IF(laptimes!P18&lt;&gt;"",SUM(laptimes!P$2:'laptimes'!P18),"")</f>
        <v>1.6750393518518522E-2</v>
      </c>
      <c r="Q18" s="3">
        <f>IF(laptimes!Q18&lt;&gt;"",SUM(laptimes!Q$2:'laptimes'!Q18),"")</f>
        <v>1.701121527777778E-2</v>
      </c>
      <c r="R18" s="3">
        <f>IF(laptimes!R18&lt;&gt;"",SUM(laptimes!R$2:'laptimes'!R18),"")</f>
        <v>1.7372824074074072E-2</v>
      </c>
      <c r="S18" s="3">
        <f>IF(laptimes!S18&lt;&gt;"",SUM(laptimes!S$2:'laptimes'!S18),"")</f>
        <v>1.6771192129629631E-2</v>
      </c>
      <c r="T18" s="3">
        <f>IF(laptimes!T18&lt;&gt;"",SUM(laptimes!T$2:'laptimes'!T18),"")</f>
        <v>1.7478298611111116E-2</v>
      </c>
      <c r="U18" s="3">
        <f>IF(laptimes!U18&lt;&gt;"",SUM(laptimes!U$2:'laptimes'!U18),"")</f>
        <v>1.7076643518518519E-2</v>
      </c>
    </row>
    <row r="19" spans="1:21" x14ac:dyDescent="0.25">
      <c r="A19">
        <v>18</v>
      </c>
      <c r="B19" s="3">
        <f>IF(laptimes!B19&lt;&gt;"",SUM(laptimes!B$2:'laptimes'!B19),"")</f>
        <v>1.7916018518518515E-2</v>
      </c>
      <c r="C19" s="3">
        <f>IF(laptimes!C19&lt;&gt;"",SUM(laptimes!C$2:'laptimes'!C19),"")</f>
        <v>1.8220497685185189E-2</v>
      </c>
      <c r="D19" s="3">
        <f>IF(laptimes!D19&lt;&gt;"",SUM(laptimes!D$2:'laptimes'!D19),"")</f>
        <v>1.8801817129629625E-2</v>
      </c>
      <c r="E19" s="3">
        <f>IF(laptimes!E19&lt;&gt;"",SUM(laptimes!E$2:'laptimes'!E19),"")</f>
        <v>1.8311504629629629E-2</v>
      </c>
      <c r="F19" s="3">
        <f>IF(laptimes!F19&lt;&gt;"",SUM(laptimes!F$2:'laptimes'!F19),"")</f>
        <v>1.8683587962962968E-2</v>
      </c>
      <c r="G19" s="3">
        <f>IF(laptimes!G19&lt;&gt;"",SUM(laptimes!G$2:'laptimes'!G19),"")</f>
        <v>1.8250023148148147E-2</v>
      </c>
      <c r="H19" s="3">
        <f>IF(laptimes!H19&lt;&gt;"",SUM(laptimes!H$2:'laptimes'!H19),"")</f>
        <v>1.8195428240740743E-2</v>
      </c>
      <c r="I19" s="3">
        <f>IF(laptimes!I19&lt;&gt;"",SUM(laptimes!I$2:'laptimes'!I19),"")</f>
        <v>1.7716655092592595E-2</v>
      </c>
      <c r="J19" s="3">
        <f>IF(laptimes!J19&lt;&gt;"",SUM(laptimes!J$2:'laptimes'!J19),"")</f>
        <v>1.843585648148148E-2</v>
      </c>
      <c r="K19" s="3">
        <f>IF(laptimes!K19&lt;&gt;"",SUM(laptimes!K$2:'laptimes'!K19),"")</f>
        <v>1.8186273148148142E-2</v>
      </c>
      <c r="L19" s="3">
        <f>IF(laptimes!L19&lt;&gt;"",SUM(laptimes!L$2:'laptimes'!L19),"")</f>
        <v>1.804070601851852E-2</v>
      </c>
      <c r="M19" s="3">
        <f>IF(laptimes!M19&lt;&gt;"",SUM(laptimes!M$2:'laptimes'!M19),"")</f>
        <v>1.8096828703703698E-2</v>
      </c>
      <c r="N19" s="3">
        <f>IF(laptimes!N19&lt;&gt;"",SUM(laptimes!N$2:'laptimes'!N19),"")</f>
        <v>1.7950810185185184E-2</v>
      </c>
      <c r="O19" s="3">
        <f>IF(laptimes!O19&lt;&gt;"",SUM(laptimes!O$2:'laptimes'!O19),"")</f>
        <v>1.8232129629629629E-2</v>
      </c>
      <c r="P19" s="3">
        <f>IF(laptimes!P19&lt;&gt;"",SUM(laptimes!P$2:'laptimes'!P19),"")</f>
        <v>1.7734664351851854E-2</v>
      </c>
      <c r="Q19" s="3">
        <f>IF(laptimes!Q19&lt;&gt;"",SUM(laptimes!Q$2:'laptimes'!Q19),"")</f>
        <v>1.8008784722222223E-2</v>
      </c>
      <c r="R19" s="3">
        <f>IF(laptimes!R19&lt;&gt;"",SUM(laptimes!R$2:'laptimes'!R19),"")</f>
        <v>1.8379317129629626E-2</v>
      </c>
      <c r="S19" s="3">
        <f>IF(laptimes!S19&lt;&gt;"",SUM(laptimes!S$2:'laptimes'!S19),"")</f>
        <v>1.775400462962963E-2</v>
      </c>
      <c r="T19" s="3">
        <f>IF(laptimes!T19&lt;&gt;"",SUM(laptimes!T$2:'laptimes'!T19),"")</f>
        <v>1.849251157407408E-2</v>
      </c>
      <c r="U19" s="3">
        <f>IF(laptimes!U19&lt;&gt;"",SUM(laptimes!U$2:'laptimes'!U19),"")</f>
        <v>1.8075393518518518E-2</v>
      </c>
    </row>
    <row r="20" spans="1:21" x14ac:dyDescent="0.25">
      <c r="A20">
        <v>19</v>
      </c>
      <c r="B20" s="3">
        <f>IF(laptimes!B20&lt;&gt;"",SUM(laptimes!B$2:'laptimes'!B20),"")</f>
        <v>1.8909108796296294E-2</v>
      </c>
      <c r="C20" s="3">
        <f>IF(laptimes!C20&lt;&gt;"",SUM(laptimes!C$2:'laptimes'!C20),"")</f>
        <v>1.9214444444444447E-2</v>
      </c>
      <c r="D20" s="3">
        <f>IF(laptimes!D20&lt;&gt;"",SUM(laptimes!D$2:'laptimes'!D20),"")</f>
        <v>1.9783958333333327E-2</v>
      </c>
      <c r="E20" s="3">
        <f>IF(laptimes!E20&lt;&gt;"",SUM(laptimes!E$2:'laptimes'!E20),"")</f>
        <v>1.9365821759259258E-2</v>
      </c>
      <c r="F20" s="3">
        <f>IF(laptimes!F20&lt;&gt;"",SUM(laptimes!F$2:'laptimes'!F20),"")</f>
        <v>1.9737962962962968E-2</v>
      </c>
      <c r="G20" s="3">
        <f>IF(laptimes!G20&lt;&gt;"",SUM(laptimes!G$2:'laptimes'!G20),"")</f>
        <v>1.9248321759259258E-2</v>
      </c>
      <c r="H20" s="3">
        <f>IF(laptimes!H20&lt;&gt;"",SUM(laptimes!H$2:'laptimes'!H20),"")</f>
        <v>1.9192372685185186E-2</v>
      </c>
      <c r="I20" s="3">
        <f>IF(laptimes!I20&lt;&gt;"",SUM(laptimes!I$2:'laptimes'!I20),"")</f>
        <v>1.8703796296296298E-2</v>
      </c>
      <c r="J20" s="3">
        <f>IF(laptimes!J20&lt;&gt;"",SUM(laptimes!J$2:'laptimes'!J20),"")</f>
        <v>1.9434004629629627E-2</v>
      </c>
      <c r="K20" s="3">
        <f>IF(laptimes!K20&lt;&gt;"",SUM(laptimes!K$2:'laptimes'!K20),"")</f>
        <v>1.9184965277777771E-2</v>
      </c>
      <c r="L20" s="3">
        <f>IF(laptimes!L20&lt;&gt;"",SUM(laptimes!L$2:'laptimes'!L20),"")</f>
        <v>1.9030613425925928E-2</v>
      </c>
      <c r="M20" s="3">
        <f>IF(laptimes!M20&lt;&gt;"",SUM(laptimes!M$2:'laptimes'!M20),"")</f>
        <v>1.9089560185185178E-2</v>
      </c>
      <c r="N20" s="3">
        <f>IF(laptimes!N20&lt;&gt;"",SUM(laptimes!N$2:'laptimes'!N20),"")</f>
        <v>1.8941377314814815E-2</v>
      </c>
      <c r="O20" s="3">
        <f>IF(laptimes!O20&lt;&gt;"",SUM(laptimes!O$2:'laptimes'!O20),"")</f>
        <v>1.9221805555555554E-2</v>
      </c>
      <c r="P20" s="3">
        <f>IF(laptimes!P20&lt;&gt;"",SUM(laptimes!P$2:'laptimes'!P20),"")</f>
        <v>1.8770034722222224E-2</v>
      </c>
      <c r="Q20" s="3">
        <f>IF(laptimes!Q20&lt;&gt;"",SUM(laptimes!Q$2:'laptimes'!Q20),"")</f>
        <v>1.9005092592592594E-2</v>
      </c>
      <c r="R20" s="3">
        <f>IF(laptimes!R20&lt;&gt;"",SUM(laptimes!R$2:'laptimes'!R20),"")</f>
        <v>1.9384421296296292E-2</v>
      </c>
      <c r="S20" s="3">
        <f>IF(laptimes!S20&lt;&gt;"",SUM(laptimes!S$2:'laptimes'!S20),"")</f>
        <v>1.8737673611111113E-2</v>
      </c>
      <c r="T20" s="3">
        <f>IF(laptimes!T20&lt;&gt;"",SUM(laptimes!T$2:'laptimes'!T20),"")</f>
        <v>1.9507638888888894E-2</v>
      </c>
      <c r="U20" s="3">
        <f>IF(laptimes!U20&lt;&gt;"",SUM(laptimes!U$2:'laptimes'!U20),"")</f>
        <v>1.9072002314814814E-2</v>
      </c>
    </row>
    <row r="21" spans="1:21" x14ac:dyDescent="0.25">
      <c r="A21">
        <v>20</v>
      </c>
      <c r="B21" s="3">
        <f>IF(laptimes!B21&lt;&gt;"",SUM(laptimes!B$2:'laptimes'!B21),"")</f>
        <v>1.9899131944444443E-2</v>
      </c>
      <c r="C21" s="3">
        <f>IF(laptimes!C21&lt;&gt;"",SUM(laptimes!C$2:'laptimes'!C21),"")</f>
        <v>2.020953703703704E-2</v>
      </c>
      <c r="D21" s="3">
        <f>IF(laptimes!D21&lt;&gt;"",SUM(laptimes!D$2:'laptimes'!D21),"")</f>
        <v>2.076535879629629E-2</v>
      </c>
      <c r="E21" s="3">
        <f>IF(laptimes!E21&lt;&gt;"",SUM(laptimes!E$2:'laptimes'!E21),"")</f>
        <v>2.0695104166666665E-2</v>
      </c>
      <c r="F21" s="3">
        <f>IF(laptimes!F21&lt;&gt;"",SUM(laptimes!F$2:'laptimes'!F21),"")</f>
        <v>2.0741782407407414E-2</v>
      </c>
      <c r="G21" s="3">
        <f>IF(laptimes!G21&lt;&gt;"",SUM(laptimes!G$2:'laptimes'!G21),"")</f>
        <v>2.0244722222222223E-2</v>
      </c>
      <c r="H21" s="3">
        <f>IF(laptimes!H21&lt;&gt;"",SUM(laptimes!H$2:'laptimes'!H21),"")</f>
        <v>2.0202858796296297E-2</v>
      </c>
      <c r="I21" s="3">
        <f>IF(laptimes!I21&lt;&gt;"",SUM(laptimes!I$2:'laptimes'!I21),"")</f>
        <v>1.9732118055555557E-2</v>
      </c>
      <c r="J21" s="3">
        <f>IF(laptimes!J21&lt;&gt;"",SUM(laptimes!J$2:'laptimes'!J21),"")</f>
        <v>2.0430416666666666E-2</v>
      </c>
      <c r="K21" s="3">
        <f>IF(laptimes!K21&lt;&gt;"",SUM(laptimes!K$2:'laptimes'!K21),"")</f>
        <v>2.0240694444444436E-2</v>
      </c>
      <c r="L21" s="3">
        <f>IF(laptimes!L21&lt;&gt;"",SUM(laptimes!L$2:'laptimes'!L21),"")</f>
        <v>2.0023217592592596E-2</v>
      </c>
      <c r="M21" s="3">
        <f>IF(laptimes!M21&lt;&gt;"",SUM(laptimes!M$2:'laptimes'!M21),"")</f>
        <v>2.0086099537037029E-2</v>
      </c>
      <c r="N21" s="3">
        <f>IF(laptimes!N21&lt;&gt;"",SUM(laptimes!N$2:'laptimes'!N21),"")</f>
        <v>1.9931689814814815E-2</v>
      </c>
      <c r="O21" s="3">
        <f>IF(laptimes!O21&lt;&gt;"",SUM(laptimes!O$2:'laptimes'!O21),"")</f>
        <v>2.0217141203703704E-2</v>
      </c>
      <c r="P21" s="3">
        <f>IF(laptimes!P21&lt;&gt;"",SUM(laptimes!P$2:'laptimes'!P21),"")</f>
        <v>1.9964976851851855E-2</v>
      </c>
      <c r="Q21" s="3">
        <f>IF(laptimes!Q21&lt;&gt;"",SUM(laptimes!Q$2:'laptimes'!Q21),"")</f>
        <v>2.0004421296296298E-2</v>
      </c>
      <c r="R21" s="3">
        <f>IF(laptimes!R21&lt;&gt;"",SUM(laptimes!R$2:'laptimes'!R21),"")</f>
        <v>2.0392916666666663E-2</v>
      </c>
      <c r="S21" s="3">
        <f>IF(laptimes!S21&lt;&gt;"",SUM(laptimes!S$2:'laptimes'!S21),"")</f>
        <v>1.9721631944444446E-2</v>
      </c>
      <c r="T21" s="3">
        <f>IF(laptimes!T21&lt;&gt;"",SUM(laptimes!T$2:'laptimes'!T21),"")</f>
        <v>2.0519560185185189E-2</v>
      </c>
      <c r="U21" s="3">
        <f>IF(laptimes!U21&lt;&gt;"",SUM(laptimes!U$2:'laptimes'!U21),"")</f>
        <v>2.0069826388888889E-2</v>
      </c>
    </row>
    <row r="22" spans="1:21" x14ac:dyDescent="0.25">
      <c r="A22">
        <v>21</v>
      </c>
      <c r="B22" s="3">
        <f>IF(laptimes!B22&lt;&gt;"",SUM(laptimes!B$2:'laptimes'!B22),"")</f>
        <v>2.0888148148148149E-2</v>
      </c>
      <c r="C22" s="3">
        <f>IF(laptimes!C22&lt;&gt;"",SUM(laptimes!C$2:'laptimes'!C22),"")</f>
        <v>2.121232638888889E-2</v>
      </c>
      <c r="D22" s="3">
        <f>IF(laptimes!D22&lt;&gt;"",SUM(laptimes!D$2:'laptimes'!D22),"")</f>
        <v>2.1759374999999994E-2</v>
      </c>
      <c r="E22" s="3">
        <f>IF(laptimes!E22&lt;&gt;"",SUM(laptimes!E$2:'laptimes'!E22),"")</f>
        <v>2.1712337962962961E-2</v>
      </c>
      <c r="F22" s="3">
        <f>IF(laptimes!F22&lt;&gt;"",SUM(laptimes!F$2:'laptimes'!F22),"")</f>
        <v>2.1744120370370375E-2</v>
      </c>
      <c r="G22" s="3">
        <f>IF(laptimes!G22&lt;&gt;"",SUM(laptimes!G$2:'laptimes'!G22),"")</f>
        <v>2.1241354166666667E-2</v>
      </c>
      <c r="H22" s="3">
        <f>IF(laptimes!H22&lt;&gt;"",SUM(laptimes!H$2:'laptimes'!H22),"")</f>
        <v>2.1200509259259259E-2</v>
      </c>
      <c r="I22" s="3">
        <f>IF(laptimes!I22&lt;&gt;"",SUM(laptimes!I$2:'laptimes'!I22),"")</f>
        <v>2.0938321759259259E-2</v>
      </c>
      <c r="J22" s="3">
        <f>IF(laptimes!J22&lt;&gt;"",SUM(laptimes!J$2:'laptimes'!J22),"")</f>
        <v>2.142519675925926E-2</v>
      </c>
      <c r="K22" s="3">
        <f>IF(laptimes!K22&lt;&gt;"",SUM(laptimes!K$2:'laptimes'!K22),"")</f>
        <v>2.1458622685185176E-2</v>
      </c>
      <c r="L22" s="3">
        <f>IF(laptimes!L22&lt;&gt;"",SUM(laptimes!L$2:'laptimes'!L22),"")</f>
        <v>2.1018321759259263E-2</v>
      </c>
      <c r="M22" s="3">
        <f>IF(laptimes!M22&lt;&gt;"",SUM(laptimes!M$2:'laptimes'!M22),"")</f>
        <v>2.1082187499999992E-2</v>
      </c>
      <c r="N22" s="3">
        <f>IF(laptimes!N22&lt;&gt;"",SUM(laptimes!N$2:'laptimes'!N22),"")</f>
        <v>2.0924710648148149E-2</v>
      </c>
      <c r="O22" s="3">
        <f>IF(laptimes!O22&lt;&gt;"",SUM(laptimes!O$2:'laptimes'!O22),"")</f>
        <v>2.1217789351851854E-2</v>
      </c>
      <c r="P22" s="3">
        <f>IF(laptimes!P22&lt;&gt;"",SUM(laptimes!P$2:'laptimes'!P22),"")</f>
        <v>2.0945567129629632E-2</v>
      </c>
      <c r="Q22" s="3">
        <f>IF(laptimes!Q22&lt;&gt;"",SUM(laptimes!Q$2:'laptimes'!Q22),"")</f>
        <v>2.1003425925925929E-2</v>
      </c>
      <c r="R22" s="3">
        <f>IF(laptimes!R22&lt;&gt;"",SUM(laptimes!R$2:'laptimes'!R22),"")</f>
        <v>2.1398993055555551E-2</v>
      </c>
      <c r="S22" s="3">
        <f>IF(laptimes!S22&lt;&gt;"",SUM(laptimes!S$2:'laptimes'!S22),"")</f>
        <v>2.0706909722222226E-2</v>
      </c>
      <c r="T22" s="3">
        <f>IF(laptimes!T22&lt;&gt;"",SUM(laptimes!T$2:'laptimes'!T22),"")</f>
        <v>2.1529791666666669E-2</v>
      </c>
      <c r="U22" s="3">
        <f>IF(laptimes!U22&lt;&gt;"",SUM(laptimes!U$2:'laptimes'!U22),"")</f>
        <v>2.1118622685185186E-2</v>
      </c>
    </row>
    <row r="23" spans="1:21" x14ac:dyDescent="0.25">
      <c r="A23">
        <v>22</v>
      </c>
      <c r="B23" s="3">
        <f>IF(laptimes!B23&lt;&gt;"",SUM(laptimes!B$2:'laptimes'!B23),"")</f>
        <v>2.1876886574074075E-2</v>
      </c>
      <c r="C23" s="3">
        <f>IF(laptimes!C23&lt;&gt;"",SUM(laptimes!C$2:'laptimes'!C23),"")</f>
        <v>2.2224155092592592E-2</v>
      </c>
      <c r="D23" s="3">
        <f>IF(laptimes!D23&lt;&gt;"",SUM(laptimes!D$2:'laptimes'!D23),"")</f>
        <v>2.2749050925925919E-2</v>
      </c>
      <c r="E23" s="3">
        <f>IF(laptimes!E23&lt;&gt;"",SUM(laptimes!E$2:'laptimes'!E23),"")</f>
        <v>2.2717291666666663E-2</v>
      </c>
      <c r="F23" s="3">
        <f>IF(laptimes!F23&lt;&gt;"",SUM(laptimes!F$2:'laptimes'!F23),"")</f>
        <v>2.274464120370371E-2</v>
      </c>
      <c r="G23" s="3">
        <f>IF(laptimes!G23&lt;&gt;"",SUM(laptimes!G$2:'laptimes'!G23),"")</f>
        <v>2.2240011574074074E-2</v>
      </c>
      <c r="H23" s="3">
        <f>IF(laptimes!H23&lt;&gt;"",SUM(laptimes!H$2:'laptimes'!H23),"")</f>
        <v>2.2196990740740739E-2</v>
      </c>
      <c r="I23" s="3">
        <f>IF(laptimes!I23&lt;&gt;"",SUM(laptimes!I$2:'laptimes'!I23),"")</f>
        <v>2.1916319444444443E-2</v>
      </c>
      <c r="J23" s="3">
        <f>IF(laptimes!J23&lt;&gt;"",SUM(laptimes!J$2:'laptimes'!J23),"")</f>
        <v>2.2472499999999999E-2</v>
      </c>
      <c r="K23" s="3">
        <f>IF(laptimes!K23&lt;&gt;"",SUM(laptimes!K$2:'laptimes'!K23),"")</f>
        <v>2.2445949074074066E-2</v>
      </c>
      <c r="L23" s="3">
        <f>IF(laptimes!L23&lt;&gt;"",SUM(laptimes!L$2:'laptimes'!L23),"")</f>
        <v>2.2013437500000003E-2</v>
      </c>
      <c r="M23" s="3">
        <f>IF(laptimes!M23&lt;&gt;"",SUM(laptimes!M$2:'laptimes'!M23),"")</f>
        <v>2.2077476851851845E-2</v>
      </c>
      <c r="N23" s="3">
        <f>IF(laptimes!N23&lt;&gt;"",SUM(laptimes!N$2:'laptimes'!N23),"")</f>
        <v>2.1919270833333334E-2</v>
      </c>
      <c r="O23" s="3">
        <f>IF(laptimes!O23&lt;&gt;"",SUM(laptimes!O$2:'laptimes'!O23),"")</f>
        <v>2.220828703703704E-2</v>
      </c>
      <c r="P23" s="3">
        <f>IF(laptimes!P23&lt;&gt;"",SUM(laptimes!P$2:'laptimes'!P23),"")</f>
        <v>2.1920057870370373E-2</v>
      </c>
      <c r="Q23" s="3">
        <f>IF(laptimes!Q23&lt;&gt;"",SUM(laptimes!Q$2:'laptimes'!Q23),"")</f>
        <v>2.2000138888888892E-2</v>
      </c>
      <c r="R23" s="3">
        <f>IF(laptimes!R23&lt;&gt;"",SUM(laptimes!R$2:'laptimes'!R23),"")</f>
        <v>2.2399282407407402E-2</v>
      </c>
      <c r="S23" s="3">
        <f>IF(laptimes!S23&lt;&gt;"",SUM(laptimes!S$2:'laptimes'!S23),"")</f>
        <v>2.1689884259259263E-2</v>
      </c>
      <c r="T23" s="3">
        <f>IF(laptimes!T23&lt;&gt;"",SUM(laptimes!T$2:'laptimes'!T23),"")</f>
        <v>2.2540289351851855E-2</v>
      </c>
      <c r="U23" s="3">
        <f>IF(laptimes!U23&lt;&gt;"",SUM(laptimes!U$2:'laptimes'!U23),"")</f>
        <v>2.2359328703703704E-2</v>
      </c>
    </row>
    <row r="24" spans="1:21" x14ac:dyDescent="0.25">
      <c r="A24">
        <v>23</v>
      </c>
      <c r="B24" s="3">
        <f>IF(laptimes!B24&lt;&gt;"",SUM(laptimes!B$2:'laptimes'!B24),"")</f>
        <v>2.2865092592592593E-2</v>
      </c>
      <c r="C24" s="3">
        <f>IF(laptimes!C24&lt;&gt;"",SUM(laptimes!C$2:'laptimes'!C24),"")</f>
        <v>2.3273194444444444E-2</v>
      </c>
      <c r="D24" s="3">
        <f>IF(laptimes!D24&lt;&gt;"",SUM(laptimes!D$2:'laptimes'!D24),"")</f>
        <v>2.3736412037037032E-2</v>
      </c>
      <c r="E24" s="3">
        <f>IF(laptimes!E24&lt;&gt;"",SUM(laptimes!E$2:'laptimes'!E24),"")</f>
        <v>2.3723206018518517E-2</v>
      </c>
      <c r="F24" s="3">
        <f>IF(laptimes!F24&lt;&gt;"",SUM(laptimes!F$2:'laptimes'!F24),"")</f>
        <v>2.3757673611111117E-2</v>
      </c>
      <c r="G24" s="3">
        <f>IF(laptimes!G24&lt;&gt;"",SUM(laptimes!G$2:'laptimes'!G24),"")</f>
        <v>2.3238981481481482E-2</v>
      </c>
      <c r="H24" s="3">
        <f>IF(laptimes!H24&lt;&gt;"",SUM(laptimes!H$2:'laptimes'!H24),"")</f>
        <v>2.3199108796296296E-2</v>
      </c>
      <c r="I24" s="3">
        <f>IF(laptimes!I24&lt;&gt;"",SUM(laptimes!I$2:'laptimes'!I24),"")</f>
        <v>2.2896168981481481E-2</v>
      </c>
      <c r="J24" s="3">
        <f>IF(laptimes!J24&lt;&gt;"",SUM(laptimes!J$2:'laptimes'!J24),"")</f>
        <v>2.3687824074074073E-2</v>
      </c>
      <c r="K24" s="3">
        <f>IF(laptimes!K24&lt;&gt;"",SUM(laptimes!K$2:'laptimes'!K24),"")</f>
        <v>2.3435995370370364E-2</v>
      </c>
      <c r="L24" s="3">
        <f>IF(laptimes!L24&lt;&gt;"",SUM(laptimes!L$2:'laptimes'!L24),"")</f>
        <v>2.3009976851851854E-2</v>
      </c>
      <c r="M24" s="3">
        <f>IF(laptimes!M24&lt;&gt;"",SUM(laptimes!M$2:'laptimes'!M24),"")</f>
        <v>2.3070405092592585E-2</v>
      </c>
      <c r="N24" s="3">
        <f>IF(laptimes!N24&lt;&gt;"",SUM(laptimes!N$2:'laptimes'!N24),"")</f>
        <v>2.2934733796296299E-2</v>
      </c>
      <c r="O24" s="3">
        <f>IF(laptimes!O24&lt;&gt;"",SUM(laptimes!O$2:'laptimes'!O24),"")</f>
        <v>2.3205879629629632E-2</v>
      </c>
      <c r="P24" s="3">
        <f>IF(laptimes!P24&lt;&gt;"",SUM(laptimes!P$2:'laptimes'!P24),"")</f>
        <v>2.2902974537037039E-2</v>
      </c>
      <c r="Q24" s="3">
        <f>IF(laptimes!Q24&lt;&gt;"",SUM(laptimes!Q$2:'laptimes'!Q24),"")</f>
        <v>2.2996932870370374E-2</v>
      </c>
      <c r="R24" s="3">
        <f>IF(laptimes!R24&lt;&gt;"",SUM(laptimes!R$2:'laptimes'!R24),"")</f>
        <v>2.3445983796296293E-2</v>
      </c>
      <c r="S24" s="3">
        <f>IF(laptimes!S24&lt;&gt;"",SUM(laptimes!S$2:'laptimes'!S24),"")</f>
        <v>2.2671909722222227E-2</v>
      </c>
      <c r="T24" s="3">
        <f>IF(laptimes!T24&lt;&gt;"",SUM(laptimes!T$2:'laptimes'!T24),"")</f>
        <v>2.3552094907407409E-2</v>
      </c>
      <c r="U24" s="3">
        <f>IF(laptimes!U24&lt;&gt;"",SUM(laptimes!U$2:'laptimes'!U24),"")</f>
        <v>2.3354004629629631E-2</v>
      </c>
    </row>
    <row r="25" spans="1:21" x14ac:dyDescent="0.25">
      <c r="A25">
        <v>24</v>
      </c>
      <c r="B25" s="3">
        <f>IF(laptimes!B25&lt;&gt;"",SUM(laptimes!B$2:'laptimes'!B25),"")</f>
        <v>2.3854328703703704E-2</v>
      </c>
      <c r="C25" s="3">
        <f>IF(laptimes!C25&lt;&gt;"",SUM(laptimes!C$2:'laptimes'!C25),"")</f>
        <v>2.4498101851851851E-2</v>
      </c>
      <c r="D25" s="3">
        <f>IF(laptimes!D25&lt;&gt;"",SUM(laptimes!D$2:'laptimes'!D25),"")</f>
        <v>2.4728217592592586E-2</v>
      </c>
      <c r="E25" s="3">
        <f>IF(laptimes!E25&lt;&gt;"",SUM(laptimes!E$2:'laptimes'!E25),"")</f>
        <v>2.4724548611111109E-2</v>
      </c>
      <c r="F25" s="3">
        <f>IF(laptimes!F25&lt;&gt;"",SUM(laptimes!F$2:'laptimes'!F25),"")</f>
        <v>2.4762638888888893E-2</v>
      </c>
      <c r="G25" s="3">
        <f>IF(laptimes!G25&lt;&gt;"",SUM(laptimes!G$2:'laptimes'!G25),"")</f>
        <v>2.4234837962962965E-2</v>
      </c>
      <c r="H25" s="3">
        <f>IF(laptimes!H25&lt;&gt;"",SUM(laptimes!H$2:'laptimes'!H25),"")</f>
        <v>2.419241898148148E-2</v>
      </c>
      <c r="I25" s="3">
        <f>IF(laptimes!I25&lt;&gt;"",SUM(laptimes!I$2:'laptimes'!I25),"")</f>
        <v>2.3869791666666668E-2</v>
      </c>
      <c r="J25" s="3">
        <f>IF(laptimes!J25&lt;&gt;"",SUM(laptimes!J$2:'laptimes'!J25),"")</f>
        <v>2.4676435185185183E-2</v>
      </c>
      <c r="K25" s="3">
        <f>IF(laptimes!K25&lt;&gt;"",SUM(laptimes!K$2:'laptimes'!K25),"")</f>
        <v>2.4428437499999994E-2</v>
      </c>
      <c r="L25" s="3">
        <f>IF(laptimes!L25&lt;&gt;"",SUM(laptimes!L$2:'laptimes'!L25),"")</f>
        <v>2.400402777777778E-2</v>
      </c>
      <c r="M25" s="3">
        <f>IF(laptimes!M25&lt;&gt;"",SUM(laptimes!M$2:'laptimes'!M25),"")</f>
        <v>2.4065891203703695E-2</v>
      </c>
      <c r="N25" s="3">
        <f>IF(laptimes!N25&lt;&gt;"",SUM(laptimes!N$2:'laptimes'!N25),"")</f>
        <v>2.3929699074074075E-2</v>
      </c>
      <c r="O25" s="3">
        <f>IF(laptimes!O25&lt;&gt;"",SUM(laptimes!O$2:'laptimes'!O25),"")</f>
        <v>2.4203310185185189E-2</v>
      </c>
      <c r="P25" s="3">
        <f>IF(laptimes!P25&lt;&gt;"",SUM(laptimes!P$2:'laptimes'!P25),"")</f>
        <v>2.3878182870370374E-2</v>
      </c>
      <c r="Q25" s="3">
        <f>IF(laptimes!Q25&lt;&gt;"",SUM(laptimes!Q$2:'laptimes'!Q25),"")</f>
        <v>2.399178240740741E-2</v>
      </c>
      <c r="R25" s="3">
        <f>IF(laptimes!R25&lt;&gt;"",SUM(laptimes!R$2:'laptimes'!R25),"")</f>
        <v>2.4667071759259255E-2</v>
      </c>
      <c r="S25" s="3">
        <f>IF(laptimes!S25&lt;&gt;"",SUM(laptimes!S$2:'laptimes'!S25),"")</f>
        <v>2.3655358796296301E-2</v>
      </c>
      <c r="T25" s="3">
        <f>IF(laptimes!T25&lt;&gt;"",SUM(laptimes!T$2:'laptimes'!T25),"")</f>
        <v>2.4566099537037037E-2</v>
      </c>
      <c r="U25" s="3">
        <f>IF(laptimes!U25&lt;&gt;"",SUM(laptimes!U$2:'laptimes'!U25),"")</f>
        <v>2.4344097222222222E-2</v>
      </c>
    </row>
    <row r="26" spans="1:21" x14ac:dyDescent="0.25">
      <c r="A26">
        <v>25</v>
      </c>
      <c r="B26" s="3">
        <f>IF(laptimes!B26&lt;&gt;"",SUM(laptimes!B$2:'laptimes'!B26),"")</f>
        <v>2.4845694444444445E-2</v>
      </c>
      <c r="C26" s="3">
        <f>IF(laptimes!C26&lt;&gt;"",SUM(laptimes!C$2:'laptimes'!C26),"")</f>
        <v>2.5482847222222223E-2</v>
      </c>
      <c r="D26" s="3">
        <f>IF(laptimes!D26&lt;&gt;"",SUM(laptimes!D$2:'laptimes'!D26),"")</f>
        <v>2.5709386574074067E-2</v>
      </c>
      <c r="E26" s="3">
        <f>IF(laptimes!E26&lt;&gt;"",SUM(laptimes!E$2:'laptimes'!E26),"")</f>
        <v>2.5724999999999998E-2</v>
      </c>
      <c r="F26" s="3">
        <f>IF(laptimes!F26&lt;&gt;"",SUM(laptimes!F$2:'laptimes'!F26),"")</f>
        <v>2.5771041666666671E-2</v>
      </c>
      <c r="G26" s="3">
        <f>IF(laptimes!G26&lt;&gt;"",SUM(laptimes!G$2:'laptimes'!G26),"")</f>
        <v>2.5229432870370373E-2</v>
      </c>
      <c r="H26" s="3">
        <f>IF(laptimes!H26&lt;&gt;"",SUM(laptimes!H$2:'laptimes'!H26),"")</f>
        <v>2.5185879629629628E-2</v>
      </c>
      <c r="I26" s="3">
        <f>IF(laptimes!I26&lt;&gt;"",SUM(laptimes!I$2:'laptimes'!I26),"")</f>
        <v>2.4847766203703704E-2</v>
      </c>
      <c r="J26" s="3">
        <f>IF(laptimes!J26&lt;&gt;"",SUM(laptimes!J$2:'laptimes'!J26),"")</f>
        <v>2.565892361111111E-2</v>
      </c>
      <c r="K26" s="3">
        <f>IF(laptimes!K26&lt;&gt;"",SUM(laptimes!K$2:'laptimes'!K26),"")</f>
        <v>2.5415254629629624E-2</v>
      </c>
      <c r="L26" s="3">
        <f>IF(laptimes!L26&lt;&gt;"",SUM(laptimes!L$2:'laptimes'!L26),"")</f>
        <v>2.5002615740740742E-2</v>
      </c>
      <c r="M26" s="3">
        <f>IF(laptimes!M26&lt;&gt;"",SUM(laptimes!M$2:'laptimes'!M26),"")</f>
        <v>2.5060671296296289E-2</v>
      </c>
      <c r="N26" s="3">
        <f>IF(laptimes!N26&lt;&gt;"",SUM(laptimes!N$2:'laptimes'!N26),"")</f>
        <v>2.4923472222222222E-2</v>
      </c>
      <c r="O26" s="3">
        <f>IF(laptimes!O26&lt;&gt;"",SUM(laptimes!O$2:'laptimes'!O26),"")</f>
        <v>2.5195474537037042E-2</v>
      </c>
      <c r="P26" s="3">
        <f>IF(laptimes!P26&lt;&gt;"",SUM(laptimes!P$2:'laptimes'!P26),"")</f>
        <v>2.4852951388888891E-2</v>
      </c>
      <c r="Q26" s="3">
        <f>IF(laptimes!Q26&lt;&gt;"",SUM(laptimes!Q$2:'laptimes'!Q26),"")</f>
        <v>2.4987939814814817E-2</v>
      </c>
      <c r="R26" s="3">
        <f>IF(laptimes!R26&lt;&gt;"",SUM(laptimes!R$2:'laptimes'!R26),"")</f>
        <v>2.5670995370370365E-2</v>
      </c>
      <c r="S26" s="3">
        <f>IF(laptimes!S26&lt;&gt;"",SUM(laptimes!S$2:'laptimes'!S26),"")</f>
        <v>2.4640486111111116E-2</v>
      </c>
      <c r="T26" s="3">
        <f>IF(laptimes!T26&lt;&gt;"",SUM(laptimes!T$2:'laptimes'!T26),"")</f>
        <v>2.5574212962962962E-2</v>
      </c>
      <c r="U26" s="3">
        <f>IF(laptimes!U26&lt;&gt;"",SUM(laptimes!U$2:'laptimes'!U26),"")</f>
        <v>2.533167824074074E-2</v>
      </c>
    </row>
    <row r="27" spans="1:21" x14ac:dyDescent="0.25">
      <c r="A27">
        <v>26</v>
      </c>
      <c r="B27" s="3">
        <f>IF(laptimes!B27&lt;&gt;"",SUM(laptimes!B$2:'laptimes'!B27),"")</f>
        <v>2.5855682870370371E-2</v>
      </c>
      <c r="C27" s="3">
        <f>IF(laptimes!C27&lt;&gt;"",SUM(laptimes!C$2:'laptimes'!C27),"")</f>
        <v>2.6465729166666667E-2</v>
      </c>
      <c r="D27" s="3">
        <f>IF(laptimes!D27&lt;&gt;"",SUM(laptimes!D$2:'laptimes'!D27),"")</f>
        <v>2.6689930555555547E-2</v>
      </c>
      <c r="E27" s="3">
        <f>IF(laptimes!E27&lt;&gt;"",SUM(laptimes!E$2:'laptimes'!E27),"")</f>
        <v>2.6773055555555553E-2</v>
      </c>
      <c r="F27" s="3">
        <f>IF(laptimes!F27&lt;&gt;"",SUM(laptimes!F$2:'laptimes'!F27),"")</f>
        <v>2.6774918981481485E-2</v>
      </c>
      <c r="G27" s="3">
        <f>IF(laptimes!G27&lt;&gt;"",SUM(laptimes!G$2:'laptimes'!G27),"")</f>
        <v>2.6224270833333334E-2</v>
      </c>
      <c r="H27" s="3">
        <f>IF(laptimes!H27&lt;&gt;"",SUM(laptimes!H$2:'laptimes'!H27),"")</f>
        <v>2.6179050925925925E-2</v>
      </c>
      <c r="I27" s="3">
        <f>IF(laptimes!I27&lt;&gt;"",SUM(laptimes!I$2:'laptimes'!I27),"")</f>
        <v>2.5814571759259258E-2</v>
      </c>
      <c r="J27" s="3">
        <f>IF(laptimes!J27&lt;&gt;"",SUM(laptimes!J$2:'laptimes'!J27),"")</f>
        <v>2.6637962962962961E-2</v>
      </c>
      <c r="K27" s="3">
        <f>IF(laptimes!K27&lt;&gt;"",SUM(laptimes!K$2:'laptimes'!K27),"")</f>
        <v>2.6405243055555552E-2</v>
      </c>
      <c r="L27" s="3">
        <f>IF(laptimes!L27&lt;&gt;"",SUM(laptimes!L$2:'laptimes'!L27),"")</f>
        <v>2.6047465277777779E-2</v>
      </c>
      <c r="M27" s="3">
        <f>IF(laptimes!M27&lt;&gt;"",SUM(laptimes!M$2:'laptimes'!M27),"")</f>
        <v>2.6056481481481476E-2</v>
      </c>
      <c r="N27" s="3">
        <f>IF(laptimes!N27&lt;&gt;"",SUM(laptimes!N$2:'laptimes'!N27),"")</f>
        <v>2.5916041666666667E-2</v>
      </c>
      <c r="O27" s="3">
        <f>IF(laptimes!O27&lt;&gt;"",SUM(laptimes!O$2:'laptimes'!O27),"")</f>
        <v>2.6193576388888893E-2</v>
      </c>
      <c r="P27" s="3">
        <f>IF(laptimes!P27&lt;&gt;"",SUM(laptimes!P$2:'laptimes'!P27),"")</f>
        <v>2.5824189814814817E-2</v>
      </c>
      <c r="Q27" s="3">
        <f>IF(laptimes!Q27&lt;&gt;"",SUM(laptimes!Q$2:'laptimes'!Q27),"")</f>
        <v>2.5983842592592593E-2</v>
      </c>
      <c r="R27" s="3">
        <f>IF(laptimes!R27&lt;&gt;"",SUM(laptimes!R$2:'laptimes'!R27),"")</f>
        <v>2.665840277777777E-2</v>
      </c>
      <c r="S27" s="3">
        <f>IF(laptimes!S27&lt;&gt;"",SUM(laptimes!S$2:'laptimes'!S27),"")</f>
        <v>2.5626585648148154E-2</v>
      </c>
      <c r="T27" s="3">
        <f>IF(laptimes!T27&lt;&gt;"",SUM(laptimes!T$2:'laptimes'!T27),"")</f>
        <v>2.6587083333333331E-2</v>
      </c>
      <c r="U27" s="3">
        <f>IF(laptimes!U27&lt;&gt;"",SUM(laptimes!U$2:'laptimes'!U27),"")</f>
        <v>2.6319699074074072E-2</v>
      </c>
    </row>
    <row r="28" spans="1:21" x14ac:dyDescent="0.25">
      <c r="A28">
        <v>27</v>
      </c>
      <c r="B28" s="3">
        <f>IF(laptimes!B28&lt;&gt;"",SUM(laptimes!B$2:'laptimes'!B28),"")</f>
        <v>2.6844062500000002E-2</v>
      </c>
      <c r="C28" s="3">
        <f>IF(laptimes!C28&lt;&gt;"",SUM(laptimes!C$2:'laptimes'!C28),"")</f>
        <v>2.7450439814814816E-2</v>
      </c>
      <c r="D28" s="3">
        <f>IF(laptimes!D28&lt;&gt;"",SUM(laptimes!D$2:'laptimes'!D28),"")</f>
        <v>2.7671249999999991E-2</v>
      </c>
      <c r="E28" s="3">
        <f>IF(laptimes!E28&lt;&gt;"",SUM(laptimes!E$2:'laptimes'!E28),"")</f>
        <v>2.8093113425925922E-2</v>
      </c>
      <c r="F28" s="3">
        <f>IF(laptimes!F28&lt;&gt;"",SUM(laptimes!F$2:'laptimes'!F28),"")</f>
        <v>2.7810312500000003E-2</v>
      </c>
      <c r="G28" s="3">
        <f>IF(laptimes!G28&lt;&gt;"",SUM(laptimes!G$2:'laptimes'!G28),"")</f>
        <v>2.7216527777777777E-2</v>
      </c>
      <c r="H28" s="3">
        <f>IF(laptimes!H28&lt;&gt;"",SUM(laptimes!H$2:'laptimes'!H28),"")</f>
        <v>2.7169965277777777E-2</v>
      </c>
      <c r="I28" s="3">
        <f>IF(laptimes!I28&lt;&gt;"",SUM(laptimes!I$2:'laptimes'!I28),"")</f>
        <v>2.678515046296296E-2</v>
      </c>
      <c r="J28" s="3">
        <f>IF(laptimes!J28&lt;&gt;"",SUM(laptimes!J$2:'laptimes'!J28),"")</f>
        <v>2.7618576388888885E-2</v>
      </c>
      <c r="K28" s="3">
        <f>IF(laptimes!K28&lt;&gt;"",SUM(laptimes!K$2:'laptimes'!K28),"")</f>
        <v>2.7394641203703701E-2</v>
      </c>
      <c r="L28" s="3">
        <f>IF(laptimes!L28&lt;&gt;"",SUM(laptimes!L$2:'laptimes'!L28),"")</f>
        <v>2.7329305555555558E-2</v>
      </c>
      <c r="M28" s="3">
        <f>IF(laptimes!M28&lt;&gt;"",SUM(laptimes!M$2:'laptimes'!M28),"")</f>
        <v>2.7054027777777771E-2</v>
      </c>
      <c r="N28" s="3">
        <f>IF(laptimes!N28&lt;&gt;"",SUM(laptimes!N$2:'laptimes'!N28),"")</f>
        <v>2.690824074074074E-2</v>
      </c>
      <c r="O28" s="3">
        <f>IF(laptimes!O28&lt;&gt;"",SUM(laptimes!O$2:'laptimes'!O28),"")</f>
        <v>2.723510416666667E-2</v>
      </c>
      <c r="P28" s="3">
        <f>IF(laptimes!P28&lt;&gt;"",SUM(laptimes!P$2:'laptimes'!P28),"")</f>
        <v>2.6793217592592594E-2</v>
      </c>
      <c r="Q28" s="3">
        <f>IF(laptimes!Q28&lt;&gt;"",SUM(laptimes!Q$2:'laptimes'!Q28),"")</f>
        <v>2.703039351851852E-2</v>
      </c>
      <c r="R28" s="3">
        <f>IF(laptimes!R28&lt;&gt;"",SUM(laptimes!R$2:'laptimes'!R28),"")</f>
        <v>2.7644918981481473E-2</v>
      </c>
      <c r="S28" s="3">
        <f>IF(laptimes!S28&lt;&gt;"",SUM(laptimes!S$2:'laptimes'!S28),"")</f>
        <v>2.6664444444444449E-2</v>
      </c>
      <c r="T28" s="3">
        <f>IF(laptimes!T28&lt;&gt;"",SUM(laptimes!T$2:'laptimes'!T28),"")</f>
        <v>2.7600416666666665E-2</v>
      </c>
      <c r="U28" s="3">
        <f>IF(laptimes!U28&lt;&gt;"",SUM(laptimes!U$2:'laptimes'!U28),"")</f>
        <v>2.7309016203703702E-2</v>
      </c>
    </row>
    <row r="29" spans="1:21" x14ac:dyDescent="0.25">
      <c r="A29">
        <v>28</v>
      </c>
      <c r="B29" s="3">
        <f>IF(laptimes!B29&lt;&gt;"",SUM(laptimes!B$2:'laptimes'!B29),"")</f>
        <v>2.7836689814814818E-2</v>
      </c>
      <c r="C29" s="3">
        <f>IF(laptimes!C29&lt;&gt;"",SUM(laptimes!C$2:'laptimes'!C29),"")</f>
        <v>2.8624548611111113E-2</v>
      </c>
      <c r="D29" s="3">
        <f>IF(laptimes!D29&lt;&gt;"",SUM(laptimes!D$2:'laptimes'!D29),"")</f>
        <v>2.884226851851851E-2</v>
      </c>
      <c r="E29" s="3">
        <f>IF(laptimes!E29&lt;&gt;"",SUM(laptimes!E$2:'laptimes'!E29),"")</f>
        <v>2.9159733796296293E-2</v>
      </c>
      <c r="F29" s="3">
        <f>IF(laptimes!F29&lt;&gt;"",SUM(laptimes!F$2:'laptimes'!F29),"")</f>
        <v>2.8977152777777782E-2</v>
      </c>
      <c r="G29" s="3">
        <f>IF(laptimes!G29&lt;&gt;"",SUM(laptimes!G$2:'laptimes'!G29),"")</f>
        <v>2.8399444444444442E-2</v>
      </c>
      <c r="H29" s="3">
        <f>IF(laptimes!H29&lt;&gt;"",SUM(laptimes!H$2:'laptimes'!H29),"")</f>
        <v>2.8349490740740741E-2</v>
      </c>
      <c r="I29" s="3">
        <f>IF(laptimes!I29&lt;&gt;"",SUM(laptimes!I$2:'laptimes'!I29),"")</f>
        <v>2.7754351851851849E-2</v>
      </c>
      <c r="J29" s="3">
        <f>IF(laptimes!J29&lt;&gt;"",SUM(laptimes!J$2:'laptimes'!J29),"")</f>
        <v>2.87952662037037E-2</v>
      </c>
      <c r="K29" s="3">
        <f>IF(laptimes!K29&lt;&gt;"",SUM(laptimes!K$2:'laptimes'!K29),"")</f>
        <v>2.8579097222222218E-2</v>
      </c>
      <c r="L29" s="3">
        <f>IF(laptimes!L29&lt;&gt;"",SUM(laptimes!L$2:'laptimes'!L29),"")</f>
        <v>2.8517314814814818E-2</v>
      </c>
      <c r="M29" s="3">
        <f>IF(laptimes!M29&lt;&gt;"",SUM(laptimes!M$2:'laptimes'!M29),"")</f>
        <v>2.8192199074074067E-2</v>
      </c>
      <c r="N29" s="3">
        <f>IF(laptimes!N29&lt;&gt;"",SUM(laptimes!N$2:'laptimes'!N29),"")</f>
        <v>2.7923935185185184E-2</v>
      </c>
      <c r="O29" s="3">
        <f>IF(laptimes!O29&lt;&gt;"",SUM(laptimes!O$2:'laptimes'!O29),"")</f>
        <v>2.8646562500000004E-2</v>
      </c>
      <c r="P29" s="3">
        <f>IF(laptimes!P29&lt;&gt;"",SUM(laptimes!P$2:'laptimes'!P29),"")</f>
        <v>2.7763518518518521E-2</v>
      </c>
      <c r="Q29" s="3" t="str">
        <f>IF(laptimes!Q29&lt;&gt;"",SUM(laptimes!Q$2:'laptimes'!Q29),"")</f>
        <v/>
      </c>
      <c r="R29" s="3">
        <f>IF(laptimes!R29&lt;&gt;"",SUM(laptimes!R$2:'laptimes'!R29),"")</f>
        <v>2.882164351851851E-2</v>
      </c>
      <c r="S29" s="3">
        <f>IF(laptimes!S29&lt;&gt;"",SUM(laptimes!S$2:'laptimes'!S29),"")</f>
        <v>2.786137731481482E-2</v>
      </c>
      <c r="T29" s="3">
        <f>IF(laptimes!T29&lt;&gt;"",SUM(laptimes!T$2:'laptimes'!T29),"")</f>
        <v>2.879042824074074E-2</v>
      </c>
      <c r="U29" s="3">
        <f>IF(laptimes!U29&lt;&gt;"",SUM(laptimes!U$2:'laptimes'!U29),"")</f>
        <v>2.8486412037037036E-2</v>
      </c>
    </row>
    <row r="30" spans="1:21" x14ac:dyDescent="0.25">
      <c r="A30">
        <v>29</v>
      </c>
      <c r="B30" s="3">
        <f>IF(laptimes!B30&lt;&gt;"",SUM(laptimes!B$2:'laptimes'!B30),"")</f>
        <v>2.8995925925925928E-2</v>
      </c>
      <c r="C30" s="3">
        <f>IF(laptimes!C30&lt;&gt;"",SUM(laptimes!C$2:'laptimes'!C30),"")</f>
        <v>2.9604826388888891E-2</v>
      </c>
      <c r="D30" s="3">
        <f>IF(laptimes!D30&lt;&gt;"",SUM(laptimes!D$2:'laptimes'!D30),"")</f>
        <v>2.9828148148148138E-2</v>
      </c>
      <c r="E30" s="3">
        <f>IF(laptimes!E30&lt;&gt;"",SUM(laptimes!E$2:'laptimes'!E30),"")</f>
        <v>3.0230624999999997E-2</v>
      </c>
      <c r="F30" s="3">
        <f>IF(laptimes!F30&lt;&gt;"",SUM(laptimes!F$2:'laptimes'!F30),"")</f>
        <v>3.0078750000000005E-2</v>
      </c>
      <c r="G30" s="3">
        <f>IF(laptimes!G30&lt;&gt;"",SUM(laptimes!G$2:'laptimes'!G30),"")</f>
        <v>2.9615185185185182E-2</v>
      </c>
      <c r="H30" s="3">
        <f>IF(laptimes!H30&lt;&gt;"",SUM(laptimes!H$2:'laptimes'!H30),"")</f>
        <v>2.9571597222222221E-2</v>
      </c>
      <c r="I30" s="3">
        <f>IF(laptimes!I30&lt;&gt;"",SUM(laptimes!I$2:'laptimes'!I30),"")</f>
        <v>2.8908564814814814E-2</v>
      </c>
      <c r="J30" s="3">
        <f>IF(laptimes!J30&lt;&gt;"",SUM(laptimes!J$2:'laptimes'!J30),"")</f>
        <v>2.9773530092592589E-2</v>
      </c>
      <c r="K30" s="3">
        <f>IF(laptimes!K30&lt;&gt;"",SUM(laptimes!K$2:'laptimes'!K30),"")</f>
        <v>2.9567592592592586E-2</v>
      </c>
      <c r="L30" s="3">
        <f>IF(laptimes!L30&lt;&gt;"",SUM(laptimes!L$2:'laptimes'!L30),"")</f>
        <v>2.9505324074074076E-2</v>
      </c>
      <c r="M30" s="3">
        <f>IF(laptimes!M30&lt;&gt;"",SUM(laptimes!M$2:'laptimes'!M30),"")</f>
        <v>2.9423576388888883E-2</v>
      </c>
      <c r="N30" s="3">
        <f>IF(laptimes!N30&lt;&gt;"",SUM(laptimes!N$2:'laptimes'!N30),"")</f>
        <v>2.9124826388888886E-2</v>
      </c>
      <c r="O30" s="3">
        <f>IF(laptimes!O30&lt;&gt;"",SUM(laptimes!O$2:'laptimes'!O30),"")</f>
        <v>2.9623564814814818E-2</v>
      </c>
      <c r="P30" s="3">
        <f>IF(laptimes!P30&lt;&gt;"",SUM(laptimes!P$2:'laptimes'!P30),"")</f>
        <v>2.8915416666666669E-2</v>
      </c>
      <c r="Q30" s="3" t="str">
        <f>IF(laptimes!Q30&lt;&gt;"",SUM(laptimes!Q$2:'laptimes'!Q30),"")</f>
        <v/>
      </c>
      <c r="R30" s="3">
        <f>IF(laptimes!R30&lt;&gt;"",SUM(laptimes!R$2:'laptimes'!R30),"")</f>
        <v>2.9816180555555547E-2</v>
      </c>
      <c r="S30" s="3">
        <f>IF(laptimes!S30&lt;&gt;"",SUM(laptimes!S$2:'laptimes'!S30),"")</f>
        <v>2.8999513888888894E-2</v>
      </c>
      <c r="T30" s="3">
        <f>IF(laptimes!T30&lt;&gt;"",SUM(laptimes!T$2:'laptimes'!T30),"")</f>
        <v>2.9865543981481481E-2</v>
      </c>
      <c r="U30" s="3">
        <f>IF(laptimes!U30&lt;&gt;"",SUM(laptimes!U$2:'laptimes'!U30),"")</f>
        <v>2.9488622685185185E-2</v>
      </c>
    </row>
    <row r="31" spans="1:21" x14ac:dyDescent="0.25">
      <c r="A31">
        <v>30</v>
      </c>
      <c r="B31" s="3">
        <f>IF(laptimes!B31&lt;&gt;"",SUM(laptimes!B$2:'laptimes'!B31),"")</f>
        <v>3.0042881944444447E-2</v>
      </c>
      <c r="C31" s="3">
        <f>IF(laptimes!C31&lt;&gt;"",SUM(laptimes!C$2:'laptimes'!C31),"")</f>
        <v>3.0850937500000002E-2</v>
      </c>
      <c r="D31" s="3">
        <f>IF(laptimes!D31&lt;&gt;"",SUM(laptimes!D$2:'laptimes'!D31),"")</f>
        <v>3.1079027777777768E-2</v>
      </c>
      <c r="E31" s="3">
        <f>IF(laptimes!E31&lt;&gt;"",SUM(laptimes!E$2:'laptimes'!E31),"")</f>
        <v>3.1406053240740736E-2</v>
      </c>
      <c r="F31" s="3">
        <f>IF(laptimes!F31&lt;&gt;"",SUM(laptimes!F$2:'laptimes'!F31),"")</f>
        <v>3.1442824074074081E-2</v>
      </c>
      <c r="G31" s="3">
        <f>IF(laptimes!G31&lt;&gt;"",SUM(laptimes!G$2:'laptimes'!G31),"")</f>
        <v>3.0855231481481477E-2</v>
      </c>
      <c r="H31" s="3">
        <f>IF(laptimes!H31&lt;&gt;"",SUM(laptimes!H$2:'laptimes'!H31),"")</f>
        <v>3.0824490740740739E-2</v>
      </c>
      <c r="I31" s="3">
        <f>IF(laptimes!I31&lt;&gt;"",SUM(laptimes!I$2:'laptimes'!I31),"")</f>
        <v>2.9879027777777775E-2</v>
      </c>
      <c r="J31" s="3">
        <f>IF(laptimes!J31&lt;&gt;"",SUM(laptimes!J$2:'laptimes'!J31),"")</f>
        <v>3.1037870370370368E-2</v>
      </c>
      <c r="K31" s="3">
        <f>IF(laptimes!K31&lt;&gt;"",SUM(laptimes!K$2:'laptimes'!K31),"")</f>
        <v>3.0806631944444437E-2</v>
      </c>
      <c r="L31" s="3">
        <f>IF(laptimes!L31&lt;&gt;"",SUM(laptimes!L$2:'laptimes'!L31),"")</f>
        <v>3.0707731481481482E-2</v>
      </c>
      <c r="M31" s="3" t="str">
        <f>IF(laptimes!M31&lt;&gt;"",SUM(laptimes!M$2:'laptimes'!M31),"")</f>
        <v/>
      </c>
      <c r="N31" s="3">
        <f>IF(laptimes!N31&lt;&gt;"",SUM(laptimes!N$2:'laptimes'!N31),"")</f>
        <v>3.051395833333333E-2</v>
      </c>
      <c r="O31" s="3">
        <f>IF(laptimes!O31&lt;&gt;"",SUM(laptimes!O$2:'laptimes'!O31),"")</f>
        <v>3.0861736111111114E-2</v>
      </c>
      <c r="P31" s="3">
        <f>IF(laptimes!P31&lt;&gt;"",SUM(laptimes!P$2:'laptimes'!P31),"")</f>
        <v>2.9892557870370373E-2</v>
      </c>
      <c r="Q31" s="3" t="str">
        <f>IF(laptimes!Q31&lt;&gt;"",SUM(laptimes!Q$2:'laptimes'!Q31),"")</f>
        <v/>
      </c>
      <c r="R31" s="3">
        <f>IF(laptimes!R31&lt;&gt;"",SUM(laptimes!R$2:'laptimes'!R31),"")</f>
        <v>3.1068055555555547E-2</v>
      </c>
      <c r="S31" s="3">
        <f>IF(laptimes!S31&lt;&gt;"",SUM(laptimes!S$2:'laptimes'!S31),"")</f>
        <v>2.9958958333333337E-2</v>
      </c>
      <c r="T31" s="3">
        <f>IF(laptimes!T31&lt;&gt;"",SUM(laptimes!T$2:'laptimes'!T31),"")</f>
        <v>3.1349560185185185E-2</v>
      </c>
      <c r="U31" s="3">
        <f>IF(laptimes!U31&lt;&gt;"",SUM(laptimes!U$2:'laptimes'!U31),"")</f>
        <v>3.0689861111111112E-2</v>
      </c>
    </row>
    <row r="32" spans="1:21" x14ac:dyDescent="0.25">
      <c r="A32">
        <v>31</v>
      </c>
      <c r="B32" s="3">
        <f>IF(laptimes!B32&lt;&gt;"",SUM(laptimes!B$2:'laptimes'!B32),"")</f>
        <v>3.1396828703703708E-2</v>
      </c>
      <c r="C32" s="3">
        <f>IF(laptimes!C32&lt;&gt;"",SUM(laptimes!C$2:'laptimes'!C32),"")</f>
        <v>3.1857719907407406E-2</v>
      </c>
      <c r="D32" s="3">
        <f>IF(laptimes!D32&lt;&gt;"",SUM(laptimes!D$2:'laptimes'!D32),"")</f>
        <v>3.2070312499999989E-2</v>
      </c>
      <c r="E32" s="3">
        <f>IF(laptimes!E32&lt;&gt;"",SUM(laptimes!E$2:'laptimes'!E32),"")</f>
        <v>3.2388263888888887E-2</v>
      </c>
      <c r="F32" s="3">
        <f>IF(laptimes!F32&lt;&gt;"",SUM(laptimes!F$2:'laptimes'!F32),"")</f>
        <v>3.2426446759259264E-2</v>
      </c>
      <c r="G32" s="3">
        <f>IF(laptimes!G32&lt;&gt;"",SUM(laptimes!G$2:'laptimes'!G32),"")</f>
        <v>3.1866932870370367E-2</v>
      </c>
      <c r="H32" s="3">
        <f>IF(laptimes!H32&lt;&gt;"",SUM(laptimes!H$2:'laptimes'!H32),"")</f>
        <v>3.181648148148148E-2</v>
      </c>
      <c r="I32" s="3">
        <f>IF(laptimes!I32&lt;&gt;"",SUM(laptimes!I$2:'laptimes'!I32),"")</f>
        <v>3.1120196759259255E-2</v>
      </c>
      <c r="J32" s="3">
        <f>IF(laptimes!J32&lt;&gt;"",SUM(laptimes!J$2:'laptimes'!J32),"")</f>
        <v>3.2012002314814811E-2</v>
      </c>
      <c r="K32" s="3">
        <f>IF(laptimes!K32&lt;&gt;"",SUM(laptimes!K$2:'laptimes'!K32),"")</f>
        <v>3.1849618055555549E-2</v>
      </c>
      <c r="L32" s="3">
        <f>IF(laptimes!L32&lt;&gt;"",SUM(laptimes!L$2:'laptimes'!L32),"")</f>
        <v>3.1744097222222226E-2</v>
      </c>
      <c r="M32" s="3" t="str">
        <f>IF(laptimes!M32&lt;&gt;"",SUM(laptimes!M$2:'laptimes'!M32),"")</f>
        <v/>
      </c>
      <c r="N32" s="3">
        <f>IF(laptimes!N32&lt;&gt;"",SUM(laptimes!N$2:'laptimes'!N32),"")</f>
        <v>3.1599212962962961E-2</v>
      </c>
      <c r="O32" s="3">
        <f>IF(laptimes!O32&lt;&gt;"",SUM(laptimes!O$2:'laptimes'!O32),"")</f>
        <v>3.1868101851851856E-2</v>
      </c>
      <c r="P32" s="3">
        <f>IF(laptimes!P32&lt;&gt;"",SUM(laptimes!P$2:'laptimes'!P32),"")</f>
        <v>3.1129189814814818E-2</v>
      </c>
      <c r="Q32" s="3" t="str">
        <f>IF(laptimes!Q32&lt;&gt;"",SUM(laptimes!Q$2:'laptimes'!Q32),"")</f>
        <v/>
      </c>
      <c r="R32" s="3">
        <f>IF(laptimes!R32&lt;&gt;"",SUM(laptimes!R$2:'laptimes'!R32),"")</f>
        <v>3.2058321759259253E-2</v>
      </c>
      <c r="S32" s="3">
        <f>IF(laptimes!S32&lt;&gt;"",SUM(laptimes!S$2:'laptimes'!S32),"")</f>
        <v>3.1188842592592598E-2</v>
      </c>
      <c r="T32" s="3">
        <f>IF(laptimes!T32&lt;&gt;"",SUM(laptimes!T$2:'laptimes'!T32),"")</f>
        <v>3.2346238425925926E-2</v>
      </c>
      <c r="U32" s="3">
        <f>IF(laptimes!U32&lt;&gt;"",SUM(laptimes!U$2:'laptimes'!U32),"")</f>
        <v>3.1733275462962965E-2</v>
      </c>
    </row>
    <row r="33" spans="1:21" x14ac:dyDescent="0.25">
      <c r="A33">
        <v>32</v>
      </c>
      <c r="B33" s="3">
        <f>IF(laptimes!B33&lt;&gt;"",SUM(laptimes!B$2:'laptimes'!B33),"")</f>
        <v>3.2374050925925928E-2</v>
      </c>
      <c r="C33" s="3">
        <f>IF(laptimes!C33&lt;&gt;"",SUM(laptimes!C$2:'laptimes'!C33),"")</f>
        <v>3.2844687499999997E-2</v>
      </c>
      <c r="D33" s="3">
        <f>IF(laptimes!D33&lt;&gt;"",SUM(laptimes!D$2:'laptimes'!D33),"")</f>
        <v>3.3085393518518511E-2</v>
      </c>
      <c r="E33" s="3">
        <f>IF(laptimes!E33&lt;&gt;"",SUM(laptimes!E$2:'laptimes'!E33),"")</f>
        <v>3.3374618055555555E-2</v>
      </c>
      <c r="F33" s="3">
        <f>IF(laptimes!F33&lt;&gt;"",SUM(laptimes!F$2:'laptimes'!F33),"")</f>
        <v>3.341527777777778E-2</v>
      </c>
      <c r="G33" s="3">
        <f>IF(laptimes!G33&lt;&gt;"",SUM(laptimes!G$2:'laptimes'!G33),"")</f>
        <v>3.2863136574074067E-2</v>
      </c>
      <c r="H33" s="3">
        <f>IF(laptimes!H33&lt;&gt;"",SUM(laptimes!H$2:'laptimes'!H33),"")</f>
        <v>3.2791608796296293E-2</v>
      </c>
      <c r="I33" s="3">
        <f>IF(laptimes!I33&lt;&gt;"",SUM(laptimes!I$2:'laptimes'!I33),"")</f>
        <v>3.2090856481481481E-2</v>
      </c>
      <c r="J33" s="3">
        <f>IF(laptimes!J33&lt;&gt;"",SUM(laptimes!J$2:'laptimes'!J33),"")</f>
        <v>3.298822916666666E-2</v>
      </c>
      <c r="K33" s="3">
        <f>IF(laptimes!K33&lt;&gt;"",SUM(laptimes!K$2:'laptimes'!K33),"")</f>
        <v>3.2836296296296287E-2</v>
      </c>
      <c r="L33" s="3">
        <f>IF(laptimes!L33&lt;&gt;"",SUM(laptimes!L$2:'laptimes'!L33),"")</f>
        <v>3.2724583333333335E-2</v>
      </c>
      <c r="M33" s="3" t="str">
        <f>IF(laptimes!M33&lt;&gt;"",SUM(laptimes!M$2:'laptimes'!M33),"")</f>
        <v/>
      </c>
      <c r="N33" s="3">
        <f>IF(laptimes!N33&lt;&gt;"",SUM(laptimes!N$2:'laptimes'!N33),"")</f>
        <v>3.2585092592592589E-2</v>
      </c>
      <c r="O33" s="3">
        <f>IF(laptimes!O33&lt;&gt;"",SUM(laptimes!O$2:'laptimes'!O33),"")</f>
        <v>3.2850694444444446E-2</v>
      </c>
      <c r="P33" s="3">
        <f>IF(laptimes!P33&lt;&gt;"",SUM(laptimes!P$2:'laptimes'!P33),"")</f>
        <v>3.2096689814814817E-2</v>
      </c>
      <c r="Q33" s="3" t="str">
        <f>IF(laptimes!Q33&lt;&gt;"",SUM(laptimes!Q$2:'laptimes'!Q33),"")</f>
        <v/>
      </c>
      <c r="R33" s="3">
        <f>IF(laptimes!R33&lt;&gt;"",SUM(laptimes!R$2:'laptimes'!R33),"")</f>
        <v>3.3078958333333325E-2</v>
      </c>
      <c r="S33" s="3">
        <f>IF(laptimes!S33&lt;&gt;"",SUM(laptimes!S$2:'laptimes'!S33),"")</f>
        <v>3.2161284722222225E-2</v>
      </c>
      <c r="T33" s="3">
        <f>IF(laptimes!T33&lt;&gt;"",SUM(laptimes!T$2:'laptimes'!T33),"")</f>
        <v>3.3368495370370371E-2</v>
      </c>
      <c r="U33" s="3">
        <f>IF(laptimes!U33&lt;&gt;"",SUM(laptimes!U$2:'laptimes'!U33),"")</f>
        <v>3.2718229166666668E-2</v>
      </c>
    </row>
    <row r="34" spans="1:21" x14ac:dyDescent="0.25">
      <c r="A34">
        <v>33</v>
      </c>
      <c r="B34" s="3">
        <f>IF(laptimes!B34&lt;&gt;"",SUM(laptimes!B$2:'laptimes'!B34),"")</f>
        <v>3.3359131944444446E-2</v>
      </c>
      <c r="C34" s="3">
        <f>IF(laptimes!C34&lt;&gt;"",SUM(laptimes!C$2:'laptimes'!C34),"")</f>
        <v>3.3833506944444439E-2</v>
      </c>
      <c r="D34" s="3">
        <f>IF(laptimes!D34&lt;&gt;"",SUM(laptimes!D$2:'laptimes'!D34),"")</f>
        <v>3.4072893518518513E-2</v>
      </c>
      <c r="E34" s="3">
        <f>IF(laptimes!E34&lt;&gt;"",SUM(laptimes!E$2:'laptimes'!E34),"")</f>
        <v>3.4373831018518521E-2</v>
      </c>
      <c r="F34" s="3">
        <f>IF(laptimes!F34&lt;&gt;"",SUM(laptimes!F$2:'laptimes'!F34),"")</f>
        <v>3.4404131944444444E-2</v>
      </c>
      <c r="G34" s="3">
        <f>IF(laptimes!G34&lt;&gt;"",SUM(laptimes!G$2:'laptimes'!G34),"")</f>
        <v>3.3846979166666659E-2</v>
      </c>
      <c r="H34" s="3">
        <f>IF(laptimes!H34&lt;&gt;"",SUM(laptimes!H$2:'laptimes'!H34),"")</f>
        <v>3.3765370370370369E-2</v>
      </c>
      <c r="I34" s="3">
        <f>IF(laptimes!I34&lt;&gt;"",SUM(laptimes!I$2:'laptimes'!I34),"")</f>
        <v>3.3063958333333331E-2</v>
      </c>
      <c r="J34" s="3">
        <f>IF(laptimes!J34&lt;&gt;"",SUM(laptimes!J$2:'laptimes'!J34),"")</f>
        <v>3.3964780092592586E-2</v>
      </c>
      <c r="K34" s="3">
        <f>IF(laptimes!K34&lt;&gt;"",SUM(laptimes!K$2:'laptimes'!K34),"")</f>
        <v>3.3826666666666658E-2</v>
      </c>
      <c r="L34" s="3">
        <f>IF(laptimes!L34&lt;&gt;"",SUM(laptimes!L$2:'laptimes'!L34),"")</f>
        <v>3.3701562500000004E-2</v>
      </c>
      <c r="M34" s="3" t="str">
        <f>IF(laptimes!M34&lt;&gt;"",SUM(laptimes!M$2:'laptimes'!M34),"")</f>
        <v/>
      </c>
      <c r="N34" s="3">
        <f>IF(laptimes!N34&lt;&gt;"",SUM(laptimes!N$2:'laptimes'!N34),"")</f>
        <v>3.357261574074074E-2</v>
      </c>
      <c r="O34" s="3">
        <f>IF(laptimes!O34&lt;&gt;"",SUM(laptimes!O$2:'laptimes'!O34),"")</f>
        <v>3.3839270833333338E-2</v>
      </c>
      <c r="P34" s="3">
        <f>IF(laptimes!P34&lt;&gt;"",SUM(laptimes!P$2:'laptimes'!P34),"")</f>
        <v>3.3070810185185186E-2</v>
      </c>
      <c r="Q34" s="3" t="str">
        <f>IF(laptimes!Q34&lt;&gt;"",SUM(laptimes!Q$2:'laptimes'!Q34),"")</f>
        <v/>
      </c>
      <c r="R34" s="3">
        <f>IF(laptimes!R34&lt;&gt;"",SUM(laptimes!R$2:'laptimes'!R34),"")</f>
        <v>3.4088206018518509E-2</v>
      </c>
      <c r="S34" s="3">
        <f>IF(laptimes!S34&lt;&gt;"",SUM(laptimes!S$2:'laptimes'!S34),"")</f>
        <v>3.312814814814815E-2</v>
      </c>
      <c r="T34" s="3">
        <f>IF(laptimes!T34&lt;&gt;"",SUM(laptimes!T$2:'laptimes'!T34),"")</f>
        <v>3.43671875E-2</v>
      </c>
      <c r="U34" s="3">
        <f>IF(laptimes!U34&lt;&gt;"",SUM(laptimes!U$2:'laptimes'!U34),"")</f>
        <v>3.3723009259259258E-2</v>
      </c>
    </row>
    <row r="35" spans="1:21" x14ac:dyDescent="0.25">
      <c r="A35">
        <v>34</v>
      </c>
      <c r="B35" s="3">
        <f>IF(laptimes!B35&lt;&gt;"",SUM(laptimes!B$2:'laptimes'!B35),"")</f>
        <v>3.4347187500000001E-2</v>
      </c>
      <c r="C35" s="3">
        <f>IF(laptimes!C35&lt;&gt;"",SUM(laptimes!C$2:'laptimes'!C35),"")</f>
        <v>3.4812546296296293E-2</v>
      </c>
      <c r="D35" s="3">
        <f>IF(laptimes!D35&lt;&gt;"",SUM(laptimes!D$2:'laptimes'!D35),"")</f>
        <v>3.5052094907407405E-2</v>
      </c>
      <c r="E35" s="3">
        <f>IF(laptimes!E35&lt;&gt;"",SUM(laptimes!E$2:'laptimes'!E35),"")</f>
        <v>3.5376469907407407E-2</v>
      </c>
      <c r="F35" s="3">
        <f>IF(laptimes!F35&lt;&gt;"",SUM(laptimes!F$2:'laptimes'!F35),"")</f>
        <v>3.5392685185185187E-2</v>
      </c>
      <c r="G35" s="3">
        <f>IF(laptimes!G35&lt;&gt;"",SUM(laptimes!G$2:'laptimes'!G35),"")</f>
        <v>3.4833217592592586E-2</v>
      </c>
      <c r="H35" s="3">
        <f>IF(laptimes!H35&lt;&gt;"",SUM(laptimes!H$2:'laptimes'!H35),"")</f>
        <v>3.4738761574074073E-2</v>
      </c>
      <c r="I35" s="3">
        <f>IF(laptimes!I35&lt;&gt;"",SUM(laptimes!I$2:'laptimes'!I35),"")</f>
        <v>3.4031712962962958E-2</v>
      </c>
      <c r="J35" s="3">
        <f>IF(laptimes!J35&lt;&gt;"",SUM(laptimes!J$2:'laptimes'!J35),"")</f>
        <v>3.4940949074074065E-2</v>
      </c>
      <c r="K35" s="3">
        <f>IF(laptimes!K35&lt;&gt;"",SUM(laptimes!K$2:'laptimes'!K35),"")</f>
        <v>3.4923564814814803E-2</v>
      </c>
      <c r="L35" s="3">
        <f>IF(laptimes!L35&lt;&gt;"",SUM(laptimes!L$2:'laptimes'!L35),"")</f>
        <v>3.4678368055555561E-2</v>
      </c>
      <c r="M35" s="3" t="str">
        <f>IF(laptimes!M35&lt;&gt;"",SUM(laptimes!M$2:'laptimes'!M35),"")</f>
        <v/>
      </c>
      <c r="N35" s="3">
        <f>IF(laptimes!N35&lt;&gt;"",SUM(laptimes!N$2:'laptimes'!N35),"")</f>
        <v>3.4558553240740739E-2</v>
      </c>
      <c r="O35" s="3">
        <f>IF(laptimes!O35&lt;&gt;"",SUM(laptimes!O$2:'laptimes'!O35),"")</f>
        <v>3.4816666666666669E-2</v>
      </c>
      <c r="P35" s="3">
        <f>IF(laptimes!P35&lt;&gt;"",SUM(laptimes!P$2:'laptimes'!P35),"")</f>
        <v>3.4039687499999999E-2</v>
      </c>
      <c r="Q35" s="3" t="str">
        <f>IF(laptimes!Q35&lt;&gt;"",SUM(laptimes!Q$2:'laptimes'!Q35),"")</f>
        <v/>
      </c>
      <c r="R35" s="3">
        <f>IF(laptimes!R35&lt;&gt;"",SUM(laptimes!R$2:'laptimes'!R35),"")</f>
        <v>3.5090162037037027E-2</v>
      </c>
      <c r="S35" s="3">
        <f>IF(laptimes!S35&lt;&gt;"",SUM(laptimes!S$2:'laptimes'!S35),"")</f>
        <v>3.4096331018518521E-2</v>
      </c>
      <c r="T35" s="3">
        <f>IF(laptimes!T35&lt;&gt;"",SUM(laptimes!T$2:'laptimes'!T35),"")</f>
        <v>3.5371134259259258E-2</v>
      </c>
      <c r="U35" s="3">
        <f>IF(laptimes!U35&lt;&gt;"",SUM(laptimes!U$2:'laptimes'!U35),"")</f>
        <v>3.4704768518518517E-2</v>
      </c>
    </row>
    <row r="36" spans="1:21" x14ac:dyDescent="0.25">
      <c r="A36">
        <v>35</v>
      </c>
      <c r="B36" s="3">
        <f>IF(laptimes!B36&lt;&gt;"",SUM(laptimes!B$2:'laptimes'!B36),"")</f>
        <v>3.5331377314814817E-2</v>
      </c>
      <c r="C36" s="3">
        <f>IF(laptimes!C36&lt;&gt;"",SUM(laptimes!C$2:'laptimes'!C36),"")</f>
        <v>3.5803229166666665E-2</v>
      </c>
      <c r="D36" s="3">
        <f>IF(laptimes!D36&lt;&gt;"",SUM(laptimes!D$2:'laptimes'!D36),"")</f>
        <v>3.6055405092592592E-2</v>
      </c>
      <c r="E36" s="3">
        <f>IF(laptimes!E36&lt;&gt;"",SUM(laptimes!E$2:'laptimes'!E36),"")</f>
        <v>3.6370312500000002E-2</v>
      </c>
      <c r="F36" s="3">
        <f>IF(laptimes!F36&lt;&gt;"",SUM(laptimes!F$2:'laptimes'!F36),"")</f>
        <v>3.6392488425925927E-2</v>
      </c>
      <c r="G36" s="3">
        <f>IF(laptimes!G36&lt;&gt;"",SUM(laptimes!G$2:'laptimes'!G36),"")</f>
        <v>3.5815613425925916E-2</v>
      </c>
      <c r="H36" s="3">
        <f>IF(laptimes!H36&lt;&gt;"",SUM(laptimes!H$2:'laptimes'!H36),"")</f>
        <v>3.5708321759259261E-2</v>
      </c>
      <c r="I36" s="3">
        <f>IF(laptimes!I36&lt;&gt;"",SUM(laptimes!I$2:'laptimes'!I36),"")</f>
        <v>3.5001377314814813E-2</v>
      </c>
      <c r="J36" s="3">
        <f>IF(laptimes!J36&lt;&gt;"",SUM(laptimes!J$2:'laptimes'!J36),"")</f>
        <v>3.5916458333333325E-2</v>
      </c>
      <c r="K36" s="3">
        <f>IF(laptimes!K36&lt;&gt;"",SUM(laptimes!K$2:'laptimes'!K36),"")</f>
        <v>3.6146215277777768E-2</v>
      </c>
      <c r="L36" s="3">
        <f>IF(laptimes!L36&lt;&gt;"",SUM(laptimes!L$2:'laptimes'!L36),"")</f>
        <v>3.5649988425925934E-2</v>
      </c>
      <c r="M36" s="3" t="str">
        <f>IF(laptimes!M36&lt;&gt;"",SUM(laptimes!M$2:'laptimes'!M36),"")</f>
        <v/>
      </c>
      <c r="N36" s="3">
        <f>IF(laptimes!N36&lt;&gt;"",SUM(laptimes!N$2:'laptimes'!N36),"")</f>
        <v>3.5539537037037036E-2</v>
      </c>
      <c r="O36" s="3">
        <f>IF(laptimes!O36&lt;&gt;"",SUM(laptimes!O$2:'laptimes'!O36),"")</f>
        <v>3.5781226851851852E-2</v>
      </c>
      <c r="P36" s="3">
        <f>IF(laptimes!P36&lt;&gt;"",SUM(laptimes!P$2:'laptimes'!P36),"")</f>
        <v>3.5007962962962963E-2</v>
      </c>
      <c r="Q36" s="3" t="str">
        <f>IF(laptimes!Q36&lt;&gt;"",SUM(laptimes!Q$2:'laptimes'!Q36),"")</f>
        <v/>
      </c>
      <c r="R36" s="3">
        <f>IF(laptimes!R36&lt;&gt;"",SUM(laptimes!R$2:'laptimes'!R36),"")</f>
        <v>3.6077430555555547E-2</v>
      </c>
      <c r="S36" s="3">
        <f>IF(laptimes!S36&lt;&gt;"",SUM(laptimes!S$2:'laptimes'!S36),"")</f>
        <v>3.5062696759259264E-2</v>
      </c>
      <c r="T36" s="3">
        <f>IF(laptimes!T36&lt;&gt;"",SUM(laptimes!T$2:'laptimes'!T36),"")</f>
        <v>3.638521990740741E-2</v>
      </c>
      <c r="U36" s="3">
        <f>IF(laptimes!U36&lt;&gt;"",SUM(laptimes!U$2:'laptimes'!U36),"")</f>
        <v>3.5686747685185184E-2</v>
      </c>
    </row>
    <row r="37" spans="1:21" x14ac:dyDescent="0.25">
      <c r="A37">
        <v>36</v>
      </c>
      <c r="B37" s="3">
        <f>IF(laptimes!B37&lt;&gt;"",SUM(laptimes!B$2:'laptimes'!B37),"")</f>
        <v>3.6317407407407409E-2</v>
      </c>
      <c r="C37" s="3">
        <f>IF(laptimes!C37&lt;&gt;"",SUM(laptimes!C$2:'laptimes'!C37),"")</f>
        <v>3.6784247685185185E-2</v>
      </c>
      <c r="D37" s="3">
        <f>IF(laptimes!D37&lt;&gt;"",SUM(laptimes!D$2:'laptimes'!D37),"")</f>
        <v>3.7032060185185185E-2</v>
      </c>
      <c r="E37" s="3">
        <f>IF(laptimes!E37&lt;&gt;"",SUM(laptimes!E$2:'laptimes'!E37),"")</f>
        <v>3.7364386574074072E-2</v>
      </c>
      <c r="F37" s="3">
        <f>IF(laptimes!F37&lt;&gt;"",SUM(laptimes!F$2:'laptimes'!F37),"")</f>
        <v>3.7407557870370374E-2</v>
      </c>
      <c r="G37" s="3">
        <f>IF(laptimes!G37&lt;&gt;"",SUM(laptimes!G$2:'laptimes'!G37),"")</f>
        <v>3.6794363425925916E-2</v>
      </c>
      <c r="H37" s="3">
        <f>IF(laptimes!H37&lt;&gt;"",SUM(laptimes!H$2:'laptimes'!H37),"")</f>
        <v>3.6681770833333335E-2</v>
      </c>
      <c r="I37" s="3">
        <f>IF(laptimes!I37&lt;&gt;"",SUM(laptimes!I$2:'laptimes'!I37),"")</f>
        <v>3.5974131944444446E-2</v>
      </c>
      <c r="J37" s="3">
        <f>IF(laptimes!J37&lt;&gt;"",SUM(laptimes!J$2:'laptimes'!J37),"")</f>
        <v>3.6892708333333323E-2</v>
      </c>
      <c r="K37" s="3">
        <f>IF(laptimes!K37&lt;&gt;"",SUM(laptimes!K$2:'laptimes'!K37),"")</f>
        <v>3.7124178240740734E-2</v>
      </c>
      <c r="L37" s="3">
        <f>IF(laptimes!L37&lt;&gt;"",SUM(laptimes!L$2:'laptimes'!L37),"")</f>
        <v>3.6621851851851857E-2</v>
      </c>
      <c r="M37" s="3" t="str">
        <f>IF(laptimes!M37&lt;&gt;"",SUM(laptimes!M$2:'laptimes'!M37),"")</f>
        <v/>
      </c>
      <c r="N37" s="3">
        <f>IF(laptimes!N37&lt;&gt;"",SUM(laptimes!N$2:'laptimes'!N37),"")</f>
        <v>3.6520648148148149E-2</v>
      </c>
      <c r="O37" s="3">
        <f>IF(laptimes!O37&lt;&gt;"",SUM(laptimes!O$2:'laptimes'!O37),"")</f>
        <v>3.6746932870370369E-2</v>
      </c>
      <c r="P37" s="3">
        <f>IF(laptimes!P37&lt;&gt;"",SUM(laptimes!P$2:'laptimes'!P37),"")</f>
        <v>3.5981655092592595E-2</v>
      </c>
      <c r="Q37" s="3" t="str">
        <f>IF(laptimes!Q37&lt;&gt;"",SUM(laptimes!Q$2:'laptimes'!Q37),"")</f>
        <v/>
      </c>
      <c r="R37" s="3">
        <f>IF(laptimes!R37&lt;&gt;"",SUM(laptimes!R$2:'laptimes'!R37),"")</f>
        <v>3.7061122685185174E-2</v>
      </c>
      <c r="S37" s="3">
        <f>IF(laptimes!S37&lt;&gt;"",SUM(laptimes!S$2:'laptimes'!S37),"")</f>
        <v>3.6024675925925932E-2</v>
      </c>
      <c r="T37" s="3">
        <f>IF(laptimes!T37&lt;&gt;"",SUM(laptimes!T$2:'laptimes'!T37),"")</f>
        <v>3.7392777777777782E-2</v>
      </c>
      <c r="U37" s="3">
        <f>IF(laptimes!U37&lt;&gt;"",SUM(laptimes!U$2:'laptimes'!U37),"")</f>
        <v>3.6669537037037035E-2</v>
      </c>
    </row>
    <row r="38" spans="1:21" x14ac:dyDescent="0.25">
      <c r="A38">
        <v>37</v>
      </c>
      <c r="B38" s="3">
        <f>IF(laptimes!B38&lt;&gt;"",SUM(laptimes!B$2:'laptimes'!B38),"")</f>
        <v>3.7301655092592596E-2</v>
      </c>
      <c r="C38" s="3">
        <f>IF(laptimes!C38&lt;&gt;"",SUM(laptimes!C$2:'laptimes'!C38),"")</f>
        <v>3.7760868055555556E-2</v>
      </c>
      <c r="D38" s="3">
        <f>IF(laptimes!D38&lt;&gt;"",SUM(laptimes!D$2:'laptimes'!D38),"")</f>
        <v>3.8008252314814812E-2</v>
      </c>
      <c r="E38" s="3">
        <f>IF(laptimes!E38&lt;&gt;"",SUM(laptimes!E$2:'laptimes'!E38),"")</f>
        <v>3.835679398148148E-2</v>
      </c>
      <c r="F38" s="3">
        <f>IF(laptimes!F38&lt;&gt;"",SUM(laptimes!F$2:'laptimes'!F38),"")</f>
        <v>3.8405393518518523E-2</v>
      </c>
      <c r="G38" s="3">
        <f>IF(laptimes!G38&lt;&gt;"",SUM(laptimes!G$2:'laptimes'!G38),"")</f>
        <v>3.7773113425925917E-2</v>
      </c>
      <c r="H38" s="3">
        <f>IF(laptimes!H38&lt;&gt;"",SUM(laptimes!H$2:'laptimes'!H38),"")</f>
        <v>3.7659953703703702E-2</v>
      </c>
      <c r="I38" s="3">
        <f>IF(laptimes!I38&lt;&gt;"",SUM(laptimes!I$2:'laptimes'!I38),"")</f>
        <v>3.6946620370370373E-2</v>
      </c>
      <c r="J38" s="3">
        <f>IF(laptimes!J38&lt;&gt;"",SUM(laptimes!J$2:'laptimes'!J38),"")</f>
        <v>3.7868287037037027E-2</v>
      </c>
      <c r="K38" s="3">
        <f>IF(laptimes!K38&lt;&gt;"",SUM(laptimes!K$2:'laptimes'!K38),"")</f>
        <v>3.8106909722222214E-2</v>
      </c>
      <c r="L38" s="3">
        <f>IF(laptimes!L38&lt;&gt;"",SUM(laptimes!L$2:'laptimes'!L38),"")</f>
        <v>3.7592465277777785E-2</v>
      </c>
      <c r="M38" s="3" t="str">
        <f>IF(laptimes!M38&lt;&gt;"",SUM(laptimes!M$2:'laptimes'!M38),"")</f>
        <v/>
      </c>
      <c r="N38" s="3">
        <f>IF(laptimes!N38&lt;&gt;"",SUM(laptimes!N$2:'laptimes'!N38),"")</f>
        <v>3.7503182870370369E-2</v>
      </c>
      <c r="O38" s="3">
        <f>IF(laptimes!O38&lt;&gt;"",SUM(laptimes!O$2:'laptimes'!O38),"")</f>
        <v>3.7712372685185187E-2</v>
      </c>
      <c r="P38" s="3">
        <f>IF(laptimes!P38&lt;&gt;"",SUM(laptimes!P$2:'laptimes'!P38),"")</f>
        <v>3.6954189814814818E-2</v>
      </c>
      <c r="Q38" s="3" t="str">
        <f>IF(laptimes!Q38&lt;&gt;"",SUM(laptimes!Q$2:'laptimes'!Q38),"")</f>
        <v/>
      </c>
      <c r="R38" s="3">
        <f>IF(laptimes!R38&lt;&gt;"",SUM(laptimes!R$2:'laptimes'!R38),"")</f>
        <v>3.8048287037037026E-2</v>
      </c>
      <c r="S38" s="3">
        <f>IF(laptimes!S38&lt;&gt;"",SUM(laptimes!S$2:'laptimes'!S38),"")</f>
        <v>3.6989618055555562E-2</v>
      </c>
      <c r="T38" s="3">
        <f>IF(laptimes!T38&lt;&gt;"",SUM(laptimes!T$2:'laptimes'!T38),"")</f>
        <v>3.8398796296296299E-2</v>
      </c>
      <c r="U38" s="3">
        <f>IF(laptimes!U38&lt;&gt;"",SUM(laptimes!U$2:'laptimes'!U38),"")</f>
        <v>3.7653449074074072E-2</v>
      </c>
    </row>
    <row r="39" spans="1:21" x14ac:dyDescent="0.25">
      <c r="A39">
        <v>38</v>
      </c>
      <c r="B39" s="3">
        <f>IF(laptimes!B39&lt;&gt;"",SUM(laptimes!B$2:'laptimes'!B39),"")</f>
        <v>3.828434027777778E-2</v>
      </c>
      <c r="C39" s="3">
        <f>IF(laptimes!C39&lt;&gt;"",SUM(laptimes!C$2:'laptimes'!C39),"")</f>
        <v>3.8737407407407408E-2</v>
      </c>
      <c r="D39" s="3">
        <f>IF(laptimes!D39&lt;&gt;"",SUM(laptimes!D$2:'laptimes'!D39),"")</f>
        <v>3.8986828703703701E-2</v>
      </c>
      <c r="E39" s="3">
        <f>IF(laptimes!E39&lt;&gt;"",SUM(laptimes!E$2:'laptimes'!E39),"")</f>
        <v>3.93490162037037E-2</v>
      </c>
      <c r="F39" s="3">
        <f>IF(laptimes!F39&lt;&gt;"",SUM(laptimes!F$2:'laptimes'!F39),"")</f>
        <v>3.9415219907407414E-2</v>
      </c>
      <c r="G39" s="3">
        <f>IF(laptimes!G39&lt;&gt;"",SUM(laptimes!G$2:'laptimes'!G39),"")</f>
        <v>3.8752384259259247E-2</v>
      </c>
      <c r="H39" s="3">
        <f>IF(laptimes!H39&lt;&gt;"",SUM(laptimes!H$2:'laptimes'!H39),"")</f>
        <v>3.8633124999999997E-2</v>
      </c>
      <c r="I39" s="3">
        <f>IF(laptimes!I39&lt;&gt;"",SUM(laptimes!I$2:'laptimes'!I39),"")</f>
        <v>3.7915428240740741E-2</v>
      </c>
      <c r="J39" s="3">
        <f>IF(laptimes!J39&lt;&gt;"",SUM(laptimes!J$2:'laptimes'!J39),"")</f>
        <v>3.884527777777777E-2</v>
      </c>
      <c r="K39" s="3">
        <f>IF(laptimes!K39&lt;&gt;"",SUM(laptimes!K$2:'laptimes'!K39),"")</f>
        <v>3.9084259259259249E-2</v>
      </c>
      <c r="L39" s="3">
        <f>IF(laptimes!L39&lt;&gt;"",SUM(laptimes!L$2:'laptimes'!L39),"")</f>
        <v>3.8562025462962973E-2</v>
      </c>
      <c r="M39" s="3" t="str">
        <f>IF(laptimes!M39&lt;&gt;"",SUM(laptimes!M$2:'laptimes'!M39),"")</f>
        <v/>
      </c>
      <c r="N39" s="3">
        <f>IF(laptimes!N39&lt;&gt;"",SUM(laptimes!N$2:'laptimes'!N39),"")</f>
        <v>3.8483854166666664E-2</v>
      </c>
      <c r="O39" s="3">
        <f>IF(laptimes!O39&lt;&gt;"",SUM(laptimes!O$2:'laptimes'!O39),"")</f>
        <v>3.8679606481481485E-2</v>
      </c>
      <c r="P39" s="3">
        <f>IF(laptimes!P39&lt;&gt;"",SUM(laptimes!P$2:'laptimes'!P39),"")</f>
        <v>3.7920740740740741E-2</v>
      </c>
      <c r="Q39" s="3" t="str">
        <f>IF(laptimes!Q39&lt;&gt;"",SUM(laptimes!Q$2:'laptimes'!Q39),"")</f>
        <v/>
      </c>
      <c r="R39" s="3">
        <f>IF(laptimes!R39&lt;&gt;"",SUM(laptimes!R$2:'laptimes'!R39),"")</f>
        <v>3.9032905092592579E-2</v>
      </c>
      <c r="S39" s="3">
        <f>IF(laptimes!S39&lt;&gt;"",SUM(laptimes!S$2:'laptimes'!S39),"")</f>
        <v>3.7952337962962969E-2</v>
      </c>
      <c r="T39" s="3">
        <f>IF(laptimes!T39&lt;&gt;"",SUM(laptimes!T$2:'laptimes'!T39),"")</f>
        <v>3.9402372685185184E-2</v>
      </c>
      <c r="U39" s="3">
        <f>IF(laptimes!U39&lt;&gt;"",SUM(laptimes!U$2:'laptimes'!U39),"")</f>
        <v>3.8647951388888886E-2</v>
      </c>
    </row>
    <row r="40" spans="1:21" x14ac:dyDescent="0.25">
      <c r="A40">
        <v>39</v>
      </c>
      <c r="B40" s="3">
        <f>IF(laptimes!B40&lt;&gt;"",SUM(laptimes!B$2:'laptimes'!B40),"")</f>
        <v>3.9268275462962965E-2</v>
      </c>
      <c r="C40" s="3">
        <f>IF(laptimes!C40&lt;&gt;"",SUM(laptimes!C$2:'laptimes'!C40),"")</f>
        <v>3.9717870370370369E-2</v>
      </c>
      <c r="D40" s="3">
        <f>IF(laptimes!D40&lt;&gt;"",SUM(laptimes!D$2:'laptimes'!D40),"")</f>
        <v>3.9970416666666661E-2</v>
      </c>
      <c r="E40" s="3">
        <f>IF(laptimes!E40&lt;&gt;"",SUM(laptimes!E$2:'laptimes'!E40),"")</f>
        <v>4.03371412037037E-2</v>
      </c>
      <c r="F40" s="3">
        <f>IF(laptimes!F40&lt;&gt;"",SUM(laptimes!F$2:'laptimes'!F40),"")</f>
        <v>4.0414803240740746E-2</v>
      </c>
      <c r="G40" s="3">
        <f>IF(laptimes!G40&lt;&gt;"",SUM(laptimes!G$2:'laptimes'!G40),"")</f>
        <v>3.973130787037036E-2</v>
      </c>
      <c r="H40" s="3">
        <f>IF(laptimes!H40&lt;&gt;"",SUM(laptimes!H$2:'laptimes'!H40),"")</f>
        <v>3.9608703703703702E-2</v>
      </c>
      <c r="I40" s="3">
        <f>IF(laptimes!I40&lt;&gt;"",SUM(laptimes!I$2:'laptimes'!I40),"")</f>
        <v>3.8880729166666669E-2</v>
      </c>
      <c r="J40" s="3">
        <f>IF(laptimes!J40&lt;&gt;"",SUM(laptimes!J$2:'laptimes'!J40),"")</f>
        <v>3.9820104166666662E-2</v>
      </c>
      <c r="K40" s="3">
        <f>IF(laptimes!K40&lt;&gt;"",SUM(laptimes!K$2:'laptimes'!K40),"")</f>
        <v>4.0067731481481468E-2</v>
      </c>
      <c r="L40" s="3">
        <f>IF(laptimes!L40&lt;&gt;"",SUM(laptimes!L$2:'laptimes'!L40),"")</f>
        <v>3.9532708333333347E-2</v>
      </c>
      <c r="M40" s="3" t="str">
        <f>IF(laptimes!M40&lt;&gt;"",SUM(laptimes!M$2:'laptimes'!M40),"")</f>
        <v/>
      </c>
      <c r="N40" s="3">
        <f>IF(laptimes!N40&lt;&gt;"",SUM(laptimes!N$2:'laptimes'!N40),"")</f>
        <v>3.9459444444444443E-2</v>
      </c>
      <c r="O40" s="3">
        <f>IF(laptimes!O40&lt;&gt;"",SUM(laptimes!O$2:'laptimes'!O40),"")</f>
        <v>3.9644965277777784E-2</v>
      </c>
      <c r="P40" s="3">
        <f>IF(laptimes!P40&lt;&gt;"",SUM(laptimes!P$2:'laptimes'!P40),"")</f>
        <v>3.8890138888888891E-2</v>
      </c>
      <c r="Q40" s="3" t="str">
        <f>IF(laptimes!Q40&lt;&gt;"",SUM(laptimes!Q$2:'laptimes'!Q40),"")</f>
        <v/>
      </c>
      <c r="R40" s="3">
        <f>IF(laptimes!R40&lt;&gt;"",SUM(laptimes!R$2:'laptimes'!R40),"")</f>
        <v>4.0017361111111101E-2</v>
      </c>
      <c r="S40" s="3">
        <f>IF(laptimes!S40&lt;&gt;"",SUM(laptimes!S$2:'laptimes'!S40),"")</f>
        <v>3.8914988425925931E-2</v>
      </c>
      <c r="T40" s="3">
        <f>IF(laptimes!T40&lt;&gt;"",SUM(laptimes!T$2:'laptimes'!T40),"")</f>
        <v>4.0406041666666663E-2</v>
      </c>
      <c r="U40" s="3">
        <f>IF(laptimes!U40&lt;&gt;"",SUM(laptimes!U$2:'laptimes'!U40),"")</f>
        <v>3.9633136574074072E-2</v>
      </c>
    </row>
    <row r="41" spans="1:21" x14ac:dyDescent="0.25">
      <c r="A41">
        <v>40</v>
      </c>
      <c r="B41" s="3">
        <f>IF(laptimes!B41&lt;&gt;"",SUM(laptimes!B$2:'laptimes'!B41),"")</f>
        <v>4.025049768518519E-2</v>
      </c>
      <c r="C41" s="3">
        <f>IF(laptimes!C41&lt;&gt;"",SUM(laptimes!C$2:'laptimes'!C41),"")</f>
        <v>4.0696041666666662E-2</v>
      </c>
      <c r="D41" s="3">
        <f>IF(laptimes!D41&lt;&gt;"",SUM(laptimes!D$2:'laptimes'!D41),"")</f>
        <v>4.0962812499999994E-2</v>
      </c>
      <c r="E41" s="3">
        <f>IF(laptimes!E41&lt;&gt;"",SUM(laptimes!E$2:'laptimes'!E41),"")</f>
        <v>4.132484953703703E-2</v>
      </c>
      <c r="F41" s="3">
        <f>IF(laptimes!F41&lt;&gt;"",SUM(laptimes!F$2:'laptimes'!F41),"")</f>
        <v>4.1430868055555563E-2</v>
      </c>
      <c r="G41" s="3">
        <f>IF(laptimes!G41&lt;&gt;"",SUM(laptimes!G$2:'laptimes'!G41),"")</f>
        <v>4.0711041666666656E-2</v>
      </c>
      <c r="H41" s="3">
        <f>IF(laptimes!H41&lt;&gt;"",SUM(laptimes!H$2:'laptimes'!H41),"")</f>
        <v>4.0583587962962964E-2</v>
      </c>
      <c r="I41" s="3">
        <f>IF(laptimes!I41&lt;&gt;"",SUM(laptimes!I$2:'laptimes'!I41),"")</f>
        <v>3.9850370370370376E-2</v>
      </c>
      <c r="J41" s="3">
        <f>IF(laptimes!J41&lt;&gt;"",SUM(laptimes!J$2:'laptimes'!J41),"")</f>
        <v>4.079768518518518E-2</v>
      </c>
      <c r="K41" s="3">
        <f>IF(laptimes!K41&lt;&gt;"",SUM(laptimes!K$2:'laptimes'!K41),"")</f>
        <v>4.1050358796296281E-2</v>
      </c>
      <c r="L41" s="3">
        <f>IF(laptimes!L41&lt;&gt;"",SUM(laptimes!L$2:'laptimes'!L41),"")</f>
        <v>4.0500416666666678E-2</v>
      </c>
      <c r="M41" s="3" t="str">
        <f>IF(laptimes!M41&lt;&gt;"",SUM(laptimes!M$2:'laptimes'!M41),"")</f>
        <v/>
      </c>
      <c r="N41" s="3">
        <f>IF(laptimes!N41&lt;&gt;"",SUM(laptimes!N$2:'laptimes'!N41),"")</f>
        <v>4.0435844907407405E-2</v>
      </c>
      <c r="O41" s="3">
        <f>IF(laptimes!O41&lt;&gt;"",SUM(laptimes!O$2:'laptimes'!O41),"")</f>
        <v>4.0615555555555564E-2</v>
      </c>
      <c r="P41" s="3">
        <f>IF(laptimes!P41&lt;&gt;"",SUM(laptimes!P$2:'laptimes'!P41),"")</f>
        <v>3.9861099537037037E-2</v>
      </c>
      <c r="Q41" s="3" t="str">
        <f>IF(laptimes!Q41&lt;&gt;"",SUM(laptimes!Q$2:'laptimes'!Q41),"")</f>
        <v/>
      </c>
      <c r="R41" s="3">
        <f>IF(laptimes!R41&lt;&gt;"",SUM(laptimes!R$2:'laptimes'!R41),"")</f>
        <v>4.1000393518518509E-2</v>
      </c>
      <c r="S41" s="3">
        <f>IF(laptimes!S41&lt;&gt;"",SUM(laptimes!S$2:'laptimes'!S41),"")</f>
        <v>3.987929398148149E-2</v>
      </c>
      <c r="T41" s="3">
        <f>IF(laptimes!T41&lt;&gt;"",SUM(laptimes!T$2:'laptimes'!T41),"")</f>
        <v>4.1420081018518518E-2</v>
      </c>
      <c r="U41" s="3">
        <f>IF(laptimes!U41&lt;&gt;"",SUM(laptimes!U$2:'laptimes'!U41),"")</f>
        <v>4.0613159722222222E-2</v>
      </c>
    </row>
    <row r="42" spans="1:21" x14ac:dyDescent="0.25">
      <c r="A42">
        <v>41</v>
      </c>
      <c r="B42" s="3">
        <f>IF(laptimes!B42&lt;&gt;"",SUM(laptimes!B$2:'laptimes'!B42),"")</f>
        <v>4.123157407407408E-2</v>
      </c>
      <c r="C42" s="3">
        <f>IF(laptimes!C42&lt;&gt;"",SUM(laptimes!C$2:'laptimes'!C42),"")</f>
        <v>4.1674050925925923E-2</v>
      </c>
      <c r="D42" s="3">
        <f>IF(laptimes!D42&lt;&gt;"",SUM(laptimes!D$2:'laptimes'!D42),"")</f>
        <v>4.199859953703703E-2</v>
      </c>
      <c r="E42" s="3">
        <f>IF(laptimes!E42&lt;&gt;"",SUM(laptimes!E$2:'laptimes'!E42),"")</f>
        <v>4.231203703703703E-2</v>
      </c>
      <c r="F42" s="3">
        <f>IF(laptimes!F42&lt;&gt;"",SUM(laptimes!F$2:'laptimes'!F42),"")</f>
        <v>4.2424768518518528E-2</v>
      </c>
      <c r="G42" s="3">
        <f>IF(laptimes!G42&lt;&gt;"",SUM(laptimes!G$2:'laptimes'!G42),"")</f>
        <v>4.1689143518518511E-2</v>
      </c>
      <c r="H42" s="3">
        <f>IF(laptimes!H42&lt;&gt;"",SUM(laptimes!H$2:'laptimes'!H42),"")</f>
        <v>4.1556168981481484E-2</v>
      </c>
      <c r="I42" s="3">
        <f>IF(laptimes!I42&lt;&gt;"",SUM(laptimes!I$2:'laptimes'!I42),"")</f>
        <v>4.0814432870370378E-2</v>
      </c>
      <c r="J42" s="3">
        <f>IF(laptimes!J42&lt;&gt;"",SUM(laptimes!J$2:'laptimes'!J42),"")</f>
        <v>4.1814120370370363E-2</v>
      </c>
      <c r="K42" s="3">
        <f>IF(laptimes!K42&lt;&gt;"",SUM(laptimes!K$2:'laptimes'!K42),"")</f>
        <v>4.20391435185185E-2</v>
      </c>
      <c r="L42" s="3">
        <f>IF(laptimes!L42&lt;&gt;"",SUM(laptimes!L$2:'laptimes'!L42),"")</f>
        <v>4.1467962962962977E-2</v>
      </c>
      <c r="M42" s="3" t="str">
        <f>IF(laptimes!M42&lt;&gt;"",SUM(laptimes!M$2:'laptimes'!M42),"")</f>
        <v/>
      </c>
      <c r="N42" s="3">
        <f>IF(laptimes!N42&lt;&gt;"",SUM(laptimes!N$2:'laptimes'!N42),"")</f>
        <v>4.1412129629629625E-2</v>
      </c>
      <c r="O42" s="3">
        <f>IF(laptimes!O42&lt;&gt;"",SUM(laptimes!O$2:'laptimes'!O42),"")</f>
        <v>4.1577858796296302E-2</v>
      </c>
      <c r="P42" s="3">
        <f>IF(laptimes!P42&lt;&gt;"",SUM(laptimes!P$2:'laptimes'!P42),"")</f>
        <v>4.0825914351851851E-2</v>
      </c>
      <c r="Q42" s="3" t="str">
        <f>IF(laptimes!Q42&lt;&gt;"",SUM(laptimes!Q$2:'laptimes'!Q42),"")</f>
        <v/>
      </c>
      <c r="R42" s="3">
        <f>IF(laptimes!R42&lt;&gt;"",SUM(laptimes!R$2:'laptimes'!R42),"")</f>
        <v>4.1982754629629623E-2</v>
      </c>
      <c r="S42" s="3">
        <f>IF(laptimes!S42&lt;&gt;"",SUM(laptimes!S$2:'laptimes'!S42),"")</f>
        <v>4.0840127314814824E-2</v>
      </c>
      <c r="T42" s="3">
        <f>IF(laptimes!T42&lt;&gt;"",SUM(laptimes!T$2:'laptimes'!T42),"")</f>
        <v>4.2417407407407404E-2</v>
      </c>
      <c r="U42" s="3">
        <f>IF(laptimes!U42&lt;&gt;"",SUM(laptimes!U$2:'laptimes'!U42),"")</f>
        <v>4.1603865740740743E-2</v>
      </c>
    </row>
    <row r="43" spans="1:21" x14ac:dyDescent="0.25">
      <c r="A43">
        <v>42</v>
      </c>
      <c r="B43" s="3">
        <f>IF(laptimes!B43&lt;&gt;"",SUM(laptimes!B$2:'laptimes'!B43),"")</f>
        <v>4.2211516203703711E-2</v>
      </c>
      <c r="C43" s="3">
        <f>IF(laptimes!C43&lt;&gt;"",SUM(laptimes!C$2:'laptimes'!C43),"")</f>
        <v>4.2651886574074073E-2</v>
      </c>
      <c r="D43" s="3">
        <f>IF(laptimes!D43&lt;&gt;"",SUM(laptimes!D$2:'laptimes'!D43),"")</f>
        <v>4.3209745370370367E-2</v>
      </c>
      <c r="E43" s="3">
        <f>IF(laptimes!E43&lt;&gt;"",SUM(laptimes!E$2:'laptimes'!E43),"")</f>
        <v>4.3295347222222218E-2</v>
      </c>
      <c r="F43" s="3">
        <f>IF(laptimes!F43&lt;&gt;"",SUM(laptimes!F$2:'laptimes'!F43),"")</f>
        <v>4.343525462962964E-2</v>
      </c>
      <c r="G43" s="3">
        <f>IF(laptimes!G43&lt;&gt;"",SUM(laptimes!G$2:'laptimes'!G43),"")</f>
        <v>4.266697916666666E-2</v>
      </c>
      <c r="H43" s="3">
        <f>IF(laptimes!H43&lt;&gt;"",SUM(laptimes!H$2:'laptimes'!H43),"")</f>
        <v>4.2529513888888891E-2</v>
      </c>
      <c r="I43" s="3">
        <f>IF(laptimes!I43&lt;&gt;"",SUM(laptimes!I$2:'laptimes'!I43),"")</f>
        <v>4.178344907407408E-2</v>
      </c>
      <c r="J43" s="3">
        <f>IF(laptimes!J43&lt;&gt;"",SUM(laptimes!J$2:'laptimes'!J43),"")</f>
        <v>4.2819895833333323E-2</v>
      </c>
      <c r="K43" s="3">
        <f>IF(laptimes!K43&lt;&gt;"",SUM(laptimes!K$2:'laptimes'!K43),"")</f>
        <v>4.3027696759259243E-2</v>
      </c>
      <c r="L43" s="3">
        <f>IF(laptimes!L43&lt;&gt;"",SUM(laptimes!L$2:'laptimes'!L43),"")</f>
        <v>4.2436388888888905E-2</v>
      </c>
      <c r="M43" s="3" t="str">
        <f>IF(laptimes!M43&lt;&gt;"",SUM(laptimes!M$2:'laptimes'!M43),"")</f>
        <v/>
      </c>
      <c r="N43" s="3">
        <f>IF(laptimes!N43&lt;&gt;"",SUM(laptimes!N$2:'laptimes'!N43),"")</f>
        <v>4.2385428240740736E-2</v>
      </c>
      <c r="O43" s="3">
        <f>IF(laptimes!O43&lt;&gt;"",SUM(laptimes!O$2:'laptimes'!O43),"")</f>
        <v>4.2543668981481486E-2</v>
      </c>
      <c r="P43" s="3">
        <f>IF(laptimes!P43&lt;&gt;"",SUM(laptimes!P$2:'laptimes'!P43),"")</f>
        <v>4.1821608796296296E-2</v>
      </c>
      <c r="Q43" s="3" t="str">
        <f>IF(laptimes!Q43&lt;&gt;"",SUM(laptimes!Q$2:'laptimes'!Q43),"")</f>
        <v/>
      </c>
      <c r="R43" s="3">
        <f>IF(laptimes!R43&lt;&gt;"",SUM(laptimes!R$2:'laptimes'!R43),"")</f>
        <v>4.2966921296296291E-2</v>
      </c>
      <c r="S43" s="3">
        <f>IF(laptimes!S43&lt;&gt;"",SUM(laptimes!S$2:'laptimes'!S43),"")</f>
        <v>4.1805150462962973E-2</v>
      </c>
      <c r="T43" s="3">
        <f>IF(laptimes!T43&lt;&gt;"",SUM(laptimes!T$2:'laptimes'!T43),"")</f>
        <v>4.3427187499999999E-2</v>
      </c>
      <c r="U43" s="3">
        <f>IF(laptimes!U43&lt;&gt;"",SUM(laptimes!U$2:'laptimes'!U43),"")</f>
        <v>4.2583958333333338E-2</v>
      </c>
    </row>
    <row r="44" spans="1:21" x14ac:dyDescent="0.25">
      <c r="A44">
        <v>43</v>
      </c>
      <c r="B44" s="3">
        <f>IF(laptimes!B44&lt;&gt;"",SUM(laptimes!B$2:'laptimes'!B44),"")</f>
        <v>4.3191087962962969E-2</v>
      </c>
      <c r="C44" s="3">
        <f>IF(laptimes!C44&lt;&gt;"",SUM(laptimes!C$2:'laptimes'!C44),"")</f>
        <v>4.3627175925925923E-2</v>
      </c>
      <c r="D44" s="3">
        <f>IF(laptimes!D44&lt;&gt;"",SUM(laptimes!D$2:'laptimes'!D44),"")</f>
        <v>4.4175648148148144E-2</v>
      </c>
      <c r="E44" s="3">
        <f>IF(laptimes!E44&lt;&gt;"",SUM(laptimes!E$2:'laptimes'!E44),"")</f>
        <v>4.4279699074074072E-2</v>
      </c>
      <c r="F44" s="3">
        <f>IF(laptimes!F44&lt;&gt;"",SUM(laptimes!F$2:'laptimes'!F44),"")</f>
        <v>4.4430682870370379E-2</v>
      </c>
      <c r="G44" s="3">
        <f>IF(laptimes!G44&lt;&gt;"",SUM(laptimes!G$2:'laptimes'!G44),"")</f>
        <v>4.3645659722222216E-2</v>
      </c>
      <c r="H44" s="3">
        <f>IF(laptimes!H44&lt;&gt;"",SUM(laptimes!H$2:'laptimes'!H44),"")</f>
        <v>4.3501817129629632E-2</v>
      </c>
      <c r="I44" s="3">
        <f>IF(laptimes!I44&lt;&gt;"",SUM(laptimes!I$2:'laptimes'!I44),"")</f>
        <v>4.2747222222222228E-2</v>
      </c>
      <c r="J44" s="3">
        <f>IF(laptimes!J44&lt;&gt;"",SUM(laptimes!J$2:'laptimes'!J44),"")</f>
        <v>4.3800891203703694E-2</v>
      </c>
      <c r="K44" s="3">
        <f>IF(laptimes!K44&lt;&gt;"",SUM(laptimes!K$2:'laptimes'!K44),"")</f>
        <v>4.4103148148148134E-2</v>
      </c>
      <c r="L44" s="3">
        <f>IF(laptimes!L44&lt;&gt;"",SUM(laptimes!L$2:'laptimes'!L44),"")</f>
        <v>4.340305555555557E-2</v>
      </c>
      <c r="M44" s="3" t="str">
        <f>IF(laptimes!M44&lt;&gt;"",SUM(laptimes!M$2:'laptimes'!M44),"")</f>
        <v/>
      </c>
      <c r="N44" s="3">
        <f>IF(laptimes!N44&lt;&gt;"",SUM(laptimes!N$2:'laptimes'!N44),"")</f>
        <v>4.3355486111111105E-2</v>
      </c>
      <c r="O44" s="3">
        <f>IF(laptimes!O44&lt;&gt;"",SUM(laptimes!O$2:'laptimes'!O44),"")</f>
        <v>4.3511342592592595E-2</v>
      </c>
      <c r="P44" s="3">
        <f>IF(laptimes!P44&lt;&gt;"",SUM(laptimes!P$2:'laptimes'!P44),"")</f>
        <v>4.2791666666666665E-2</v>
      </c>
      <c r="Q44" s="3" t="str">
        <f>IF(laptimes!Q44&lt;&gt;"",SUM(laptimes!Q$2:'laptimes'!Q44),"")</f>
        <v/>
      </c>
      <c r="R44" s="3">
        <f>IF(laptimes!R44&lt;&gt;"",SUM(laptimes!R$2:'laptimes'!R44),"")</f>
        <v>4.3953495370370368E-2</v>
      </c>
      <c r="S44" s="3">
        <f>IF(laptimes!S44&lt;&gt;"",SUM(laptimes!S$2:'laptimes'!S44),"")</f>
        <v>4.2765925925925936E-2</v>
      </c>
      <c r="T44" s="3">
        <f>IF(laptimes!T44&lt;&gt;"",SUM(laptimes!T$2:'laptimes'!T44),"")</f>
        <v>4.4423715277777776E-2</v>
      </c>
      <c r="U44" s="3">
        <f>IF(laptimes!U44&lt;&gt;"",SUM(laptimes!U$2:'laptimes'!U44),"")</f>
        <v>4.35634837962963E-2</v>
      </c>
    </row>
    <row r="45" spans="1:21" x14ac:dyDescent="0.25">
      <c r="A45">
        <v>44</v>
      </c>
      <c r="B45" s="3">
        <f>IF(laptimes!B45&lt;&gt;"",SUM(laptimes!B$2:'laptimes'!B45),"")</f>
        <v>4.4165891203703712E-2</v>
      </c>
      <c r="C45" s="3">
        <f>IF(laptimes!C45&lt;&gt;"",SUM(laptimes!C$2:'laptimes'!C45),"")</f>
        <v>4.4600497685185182E-2</v>
      </c>
      <c r="D45" s="3">
        <f>IF(laptimes!D45&lt;&gt;"",SUM(laptimes!D$2:'laptimes'!D45),"")</f>
        <v>4.5148229166666665E-2</v>
      </c>
      <c r="E45" s="3">
        <f>IF(laptimes!E45&lt;&gt;"",SUM(laptimes!E$2:'laptimes'!E45),"")</f>
        <v>4.526657407407407E-2</v>
      </c>
      <c r="F45" s="3">
        <f>IF(laptimes!F45&lt;&gt;"",SUM(laptimes!F$2:'laptimes'!F45),"")</f>
        <v>4.5418981481481491E-2</v>
      </c>
      <c r="G45" s="3">
        <f>IF(laptimes!G45&lt;&gt;"",SUM(laptimes!G$2:'laptimes'!G45),"")</f>
        <v>4.4623321759259253E-2</v>
      </c>
      <c r="H45" s="3">
        <f>IF(laptimes!H45&lt;&gt;"",SUM(laptimes!H$2:'laptimes'!H45),"")</f>
        <v>4.4473854166666667E-2</v>
      </c>
      <c r="I45" s="3">
        <f>IF(laptimes!I45&lt;&gt;"",SUM(laptimes!I$2:'laptimes'!I45),"")</f>
        <v>4.3711030092592598E-2</v>
      </c>
      <c r="J45" s="3">
        <f>IF(laptimes!J45&lt;&gt;"",SUM(laptimes!J$2:'laptimes'!J45),"")</f>
        <v>4.4778506944444435E-2</v>
      </c>
      <c r="K45" s="3" t="str">
        <f>IF(laptimes!K45&lt;&gt;"",SUM(laptimes!K$2:'laptimes'!K45),"")</f>
        <v/>
      </c>
      <c r="L45" s="3">
        <f>IF(laptimes!L45&lt;&gt;"",SUM(laptimes!L$2:'laptimes'!L45),"")</f>
        <v>4.4368738425925938E-2</v>
      </c>
      <c r="M45" s="3" t="str">
        <f>IF(laptimes!M45&lt;&gt;"",SUM(laptimes!M$2:'laptimes'!M45),"")</f>
        <v/>
      </c>
      <c r="N45" s="3">
        <f>IF(laptimes!N45&lt;&gt;"",SUM(laptimes!N$2:'laptimes'!N45),"")</f>
        <v>4.4326296296296287E-2</v>
      </c>
      <c r="O45" s="3">
        <f>IF(laptimes!O45&lt;&gt;"",SUM(laptimes!O$2:'laptimes'!O45),"")</f>
        <v>4.4478379629629632E-2</v>
      </c>
      <c r="P45" s="3">
        <f>IF(laptimes!P45&lt;&gt;"",SUM(laptimes!P$2:'laptimes'!P45),"")</f>
        <v>4.3763437500000002E-2</v>
      </c>
      <c r="Q45" s="3" t="str">
        <f>IF(laptimes!Q45&lt;&gt;"",SUM(laptimes!Q$2:'laptimes'!Q45),"")</f>
        <v/>
      </c>
      <c r="R45" s="3">
        <f>IF(laptimes!R45&lt;&gt;"",SUM(laptimes!R$2:'laptimes'!R45),"")</f>
        <v>4.4936990740740736E-2</v>
      </c>
      <c r="S45" s="3">
        <f>IF(laptimes!S45&lt;&gt;"",SUM(laptimes!S$2:'laptimes'!S45),"")</f>
        <v>4.3726273148148156E-2</v>
      </c>
      <c r="T45" s="3">
        <f>IF(laptimes!T45&lt;&gt;"",SUM(laptimes!T$2:'laptimes'!T45),"")</f>
        <v>4.5572118055555555E-2</v>
      </c>
      <c r="U45" s="3">
        <f>IF(laptimes!U45&lt;&gt;"",SUM(laptimes!U$2:'laptimes'!U45),"")</f>
        <v>4.4541527777777784E-2</v>
      </c>
    </row>
    <row r="46" spans="1:21" x14ac:dyDescent="0.25">
      <c r="A46">
        <v>45</v>
      </c>
      <c r="B46" s="3">
        <f>IF(laptimes!B46&lt;&gt;"",SUM(laptimes!B$2:'laptimes'!B46),"")</f>
        <v>4.5143946759259271E-2</v>
      </c>
      <c r="C46" s="3">
        <f>IF(laptimes!C46&lt;&gt;"",SUM(laptimes!C$2:'laptimes'!C46),"")</f>
        <v>4.5577662037037031E-2</v>
      </c>
      <c r="D46" s="3">
        <f>IF(laptimes!D46&lt;&gt;"",SUM(laptimes!D$2:'laptimes'!D46),"")</f>
        <v>4.6112430555555556E-2</v>
      </c>
      <c r="E46" s="3">
        <f>IF(laptimes!E46&lt;&gt;"",SUM(laptimes!E$2:'laptimes'!E46),"")</f>
        <v>4.6246226851851847E-2</v>
      </c>
      <c r="F46" s="3">
        <f>IF(laptimes!F46&lt;&gt;"",SUM(laptimes!F$2:'laptimes'!F46),"")</f>
        <v>4.6408252314814824E-2</v>
      </c>
      <c r="G46" s="3">
        <f>IF(laptimes!G46&lt;&gt;"",SUM(laptimes!G$2:'laptimes'!G46),"")</f>
        <v>4.5601655092592584E-2</v>
      </c>
      <c r="H46" s="3">
        <f>IF(laptimes!H46&lt;&gt;"",SUM(laptimes!H$2:'laptimes'!H46),"")</f>
        <v>4.5455115740740744E-2</v>
      </c>
      <c r="I46" s="3">
        <f>IF(laptimes!I46&lt;&gt;"",SUM(laptimes!I$2:'laptimes'!I46),"")</f>
        <v>4.4675509259259262E-2</v>
      </c>
      <c r="J46" s="3">
        <f>IF(laptimes!J46&lt;&gt;"",SUM(laptimes!J$2:'laptimes'!J46),"")</f>
        <v>4.5757002314814804E-2</v>
      </c>
      <c r="K46" s="3" t="str">
        <f>IF(laptimes!K46&lt;&gt;"",SUM(laptimes!K$2:'laptimes'!K46),"")</f>
        <v/>
      </c>
      <c r="L46" s="3">
        <f>IF(laptimes!L46&lt;&gt;"",SUM(laptimes!L$2:'laptimes'!L46),"")</f>
        <v>4.5333599537037049E-2</v>
      </c>
      <c r="M46" s="3" t="str">
        <f>IF(laptimes!M46&lt;&gt;"",SUM(laptimes!M$2:'laptimes'!M46),"")</f>
        <v/>
      </c>
      <c r="N46" s="3">
        <f>IF(laptimes!N46&lt;&gt;"",SUM(laptimes!N$2:'laptimes'!N46),"")</f>
        <v>4.5297858796296289E-2</v>
      </c>
      <c r="O46" s="3">
        <f>IF(laptimes!O46&lt;&gt;"",SUM(laptimes!O$2:'laptimes'!O46),"")</f>
        <v>4.5459699074074079E-2</v>
      </c>
      <c r="P46" s="3">
        <f>IF(laptimes!P46&lt;&gt;"",SUM(laptimes!P$2:'laptimes'!P46),"")</f>
        <v>4.473072916666667E-2</v>
      </c>
      <c r="Q46" s="3" t="str">
        <f>IF(laptimes!Q46&lt;&gt;"",SUM(laptimes!Q$2:'laptimes'!Q46),"")</f>
        <v/>
      </c>
      <c r="R46" s="3">
        <f>IF(laptimes!R46&lt;&gt;"",SUM(laptimes!R$2:'laptimes'!R46),"")</f>
        <v>4.5924351851851848E-2</v>
      </c>
      <c r="S46" s="3">
        <f>IF(laptimes!S46&lt;&gt;"",SUM(laptimes!S$2:'laptimes'!S46),"")</f>
        <v>4.4687824074074081E-2</v>
      </c>
      <c r="T46" s="3">
        <f>IF(laptimes!T46&lt;&gt;"",SUM(laptimes!T$2:'laptimes'!T46),"")</f>
        <v>4.6790937499999997E-2</v>
      </c>
      <c r="U46" s="3">
        <f>IF(laptimes!U46&lt;&gt;"",SUM(laptimes!U$2:'laptimes'!U46),"")</f>
        <v>4.552253472222223E-2</v>
      </c>
    </row>
    <row r="47" spans="1:21" x14ac:dyDescent="0.25">
      <c r="A47">
        <v>46</v>
      </c>
      <c r="B47" s="3">
        <f>IF(laptimes!B47&lt;&gt;"",SUM(laptimes!B$2:'laptimes'!B47),"")</f>
        <v>4.6131944444444455E-2</v>
      </c>
      <c r="C47" s="3">
        <f>IF(laptimes!C47&lt;&gt;"",SUM(laptimes!C$2:'laptimes'!C47),"")</f>
        <v>4.6554039351851845E-2</v>
      </c>
      <c r="D47" s="3">
        <f>IF(laptimes!D47&lt;&gt;"",SUM(laptimes!D$2:'laptimes'!D47),"")</f>
        <v>4.7079872685185188E-2</v>
      </c>
      <c r="E47" s="3">
        <f>IF(laptimes!E47&lt;&gt;"",SUM(laptimes!E$2:'laptimes'!E47),"")</f>
        <v>4.7225254629629627E-2</v>
      </c>
      <c r="F47" s="3">
        <f>IF(laptimes!F47&lt;&gt;"",SUM(laptimes!F$2:'laptimes'!F47),"")</f>
        <v>4.7394398148148158E-2</v>
      </c>
      <c r="G47" s="3">
        <f>IF(laptimes!G47&lt;&gt;"",SUM(laptimes!G$2:'laptimes'!G47),"")</f>
        <v>4.6577453703703697E-2</v>
      </c>
      <c r="H47" s="3">
        <f>IF(laptimes!H47&lt;&gt;"",SUM(laptimes!H$2:'laptimes'!H47),"")</f>
        <v>4.6436412037037043E-2</v>
      </c>
      <c r="I47" s="3">
        <f>IF(laptimes!I47&lt;&gt;"",SUM(laptimes!I$2:'laptimes'!I47),"")</f>
        <v>4.5640196759259261E-2</v>
      </c>
      <c r="J47" s="3">
        <f>IF(laptimes!J47&lt;&gt;"",SUM(laptimes!J$2:'laptimes'!J47),"")</f>
        <v>4.6734432870370358E-2</v>
      </c>
      <c r="K47" s="3" t="str">
        <f>IF(laptimes!K47&lt;&gt;"",SUM(laptimes!K$2:'laptimes'!K47),"")</f>
        <v/>
      </c>
      <c r="L47" s="3">
        <f>IF(laptimes!L47&lt;&gt;"",SUM(laptimes!L$2:'laptimes'!L47),"")</f>
        <v>4.6298761574074088E-2</v>
      </c>
      <c r="M47" s="3" t="str">
        <f>IF(laptimes!M47&lt;&gt;"",SUM(laptimes!M$2:'laptimes'!M47),"")</f>
        <v/>
      </c>
      <c r="N47" s="3">
        <f>IF(laptimes!N47&lt;&gt;"",SUM(laptimes!N$2:'laptimes'!N47),"")</f>
        <v>4.6270289351851845E-2</v>
      </c>
      <c r="O47" s="3">
        <f>IF(laptimes!O47&lt;&gt;"",SUM(laptimes!O$2:'laptimes'!O47),"")</f>
        <v>4.6442118055555558E-2</v>
      </c>
      <c r="P47" s="3">
        <f>IF(laptimes!P47&lt;&gt;"",SUM(laptimes!P$2:'laptimes'!P47),"")</f>
        <v>4.5700590277777779E-2</v>
      </c>
      <c r="Q47" s="3" t="str">
        <f>IF(laptimes!Q47&lt;&gt;"",SUM(laptimes!Q$2:'laptimes'!Q47),"")</f>
        <v/>
      </c>
      <c r="R47" s="3">
        <f>IF(laptimes!R47&lt;&gt;"",SUM(laptimes!R$2:'laptimes'!R47),"")</f>
        <v>4.6910428240740737E-2</v>
      </c>
      <c r="S47" s="3">
        <f>IF(laptimes!S47&lt;&gt;"",SUM(laptimes!S$2:'laptimes'!S47),"")</f>
        <v>4.5658587962962967E-2</v>
      </c>
      <c r="T47" s="3">
        <f>IF(laptimes!T47&lt;&gt;"",SUM(laptimes!T$2:'laptimes'!T47),"")</f>
        <v>4.7778981481481478E-2</v>
      </c>
      <c r="U47" s="3">
        <f>IF(laptimes!U47&lt;&gt;"",SUM(laptimes!U$2:'laptimes'!U47),"")</f>
        <v>4.6504560185185194E-2</v>
      </c>
    </row>
    <row r="48" spans="1:21" x14ac:dyDescent="0.25">
      <c r="A48">
        <v>47</v>
      </c>
      <c r="B48" s="3">
        <f>IF(laptimes!B48&lt;&gt;"",SUM(laptimes!B$2:'laptimes'!B48),"")</f>
        <v>4.7105995370370378E-2</v>
      </c>
      <c r="C48" s="3">
        <f>IF(laptimes!C48&lt;&gt;"",SUM(laptimes!C$2:'laptimes'!C48),"")</f>
        <v>4.7529016203703693E-2</v>
      </c>
      <c r="D48" s="3">
        <f>IF(laptimes!D48&lt;&gt;"",SUM(laptimes!D$2:'laptimes'!D48),"")</f>
        <v>4.8044016203703709E-2</v>
      </c>
      <c r="E48" s="3">
        <f>IF(laptimes!E48&lt;&gt;"",SUM(laptimes!E$2:'laptimes'!E48),"")</f>
        <v>4.8227997685185181E-2</v>
      </c>
      <c r="F48" s="3">
        <f>IF(laptimes!F48&lt;&gt;"",SUM(laptimes!F$2:'laptimes'!F48),"")</f>
        <v>4.8414351851851861E-2</v>
      </c>
      <c r="G48" s="3">
        <f>IF(laptimes!G48&lt;&gt;"",SUM(laptimes!G$2:'laptimes'!G48),"")</f>
        <v>4.7553344907407404E-2</v>
      </c>
      <c r="H48" s="3">
        <f>IF(laptimes!H48&lt;&gt;"",SUM(laptimes!H$2:'laptimes'!H48),"")</f>
        <v>4.740903935185186E-2</v>
      </c>
      <c r="I48" s="3">
        <f>IF(laptimes!I48&lt;&gt;"",SUM(laptimes!I$2:'laptimes'!I48),"")</f>
        <v>4.6600949074074076E-2</v>
      </c>
      <c r="J48" s="3">
        <f>IF(laptimes!J48&lt;&gt;"",SUM(laptimes!J$2:'laptimes'!J48),"")</f>
        <v>4.7713738425925911E-2</v>
      </c>
      <c r="K48" s="3" t="str">
        <f>IF(laptimes!K48&lt;&gt;"",SUM(laptimes!K$2:'laptimes'!K48),"")</f>
        <v/>
      </c>
      <c r="L48" s="3">
        <f>IF(laptimes!L48&lt;&gt;"",SUM(laptimes!L$2:'laptimes'!L48),"")</f>
        <v>4.7264803240740755E-2</v>
      </c>
      <c r="M48" s="3" t="str">
        <f>IF(laptimes!M48&lt;&gt;"",SUM(laptimes!M$2:'laptimes'!M48),"")</f>
        <v/>
      </c>
      <c r="N48" s="3">
        <f>IF(laptimes!N48&lt;&gt;"",SUM(laptimes!N$2:'laptimes'!N48),"")</f>
        <v>4.7242592592592586E-2</v>
      </c>
      <c r="O48" s="3">
        <f>IF(laptimes!O48&lt;&gt;"",SUM(laptimes!O$2:'laptimes'!O48),"")</f>
        <v>4.7415543981481484E-2</v>
      </c>
      <c r="P48" s="3">
        <f>IF(laptimes!P48&lt;&gt;"",SUM(laptimes!P$2:'laptimes'!P48),"")</f>
        <v>4.6674259259259263E-2</v>
      </c>
      <c r="Q48" s="3" t="str">
        <f>IF(laptimes!Q48&lt;&gt;"",SUM(laptimes!Q$2:'laptimes'!Q48),"")</f>
        <v/>
      </c>
      <c r="R48" s="3">
        <f>IF(laptimes!R48&lt;&gt;"",SUM(laptimes!R$2:'laptimes'!R48),"")</f>
        <v>4.7918923611111108E-2</v>
      </c>
      <c r="S48" s="3">
        <f>IF(laptimes!S48&lt;&gt;"",SUM(laptimes!S$2:'laptimes'!S48),"")</f>
        <v>4.6617604166666674E-2</v>
      </c>
      <c r="T48" s="3">
        <f>IF(laptimes!T48&lt;&gt;"",SUM(laptimes!T$2:'laptimes'!T48),"")</f>
        <v>4.8762650462962957E-2</v>
      </c>
      <c r="U48" s="3">
        <f>IF(laptimes!U48&lt;&gt;"",SUM(laptimes!U$2:'laptimes'!U48),"")</f>
        <v>4.7483692129629641E-2</v>
      </c>
    </row>
    <row r="49" spans="1:21" x14ac:dyDescent="0.25">
      <c r="A49">
        <v>48</v>
      </c>
      <c r="B49" s="3">
        <f>IF(laptimes!B49&lt;&gt;"",SUM(laptimes!B$2:'laptimes'!B49),"")</f>
        <v>4.8072708333333339E-2</v>
      </c>
      <c r="C49" s="3">
        <f>IF(laptimes!C49&lt;&gt;"",SUM(laptimes!C$2:'laptimes'!C49),"")</f>
        <v>4.8505775462962954E-2</v>
      </c>
      <c r="D49" s="3">
        <f>IF(laptimes!D49&lt;&gt;"",SUM(laptimes!D$2:'laptimes'!D49),"")</f>
        <v>4.9007615740740744E-2</v>
      </c>
      <c r="E49" s="3">
        <f>IF(laptimes!E49&lt;&gt;"",SUM(laptimes!E$2:'laptimes'!E49),"")</f>
        <v>4.9220185185185179E-2</v>
      </c>
      <c r="F49" s="3">
        <f>IF(laptimes!F49&lt;&gt;"",SUM(laptimes!F$2:'laptimes'!F49),"")</f>
        <v>4.9403125000000006E-2</v>
      </c>
      <c r="G49" s="3">
        <f>IF(laptimes!G49&lt;&gt;"",SUM(laptimes!G$2:'laptimes'!G49),"")</f>
        <v>4.8568321759259257E-2</v>
      </c>
      <c r="H49" s="3">
        <f>IF(laptimes!H49&lt;&gt;"",SUM(laptimes!H$2:'laptimes'!H49),"")</f>
        <v>4.838142361111112E-2</v>
      </c>
      <c r="I49" s="3">
        <f>IF(laptimes!I49&lt;&gt;"",SUM(laptimes!I$2:'laptimes'!I49),"")</f>
        <v>4.7563969907407411E-2</v>
      </c>
      <c r="J49" s="3">
        <f>IF(laptimes!J49&lt;&gt;"",SUM(laptimes!J$2:'laptimes'!J49),"")</f>
        <v>4.8693726851851839E-2</v>
      </c>
      <c r="K49" s="3" t="str">
        <f>IF(laptimes!K49&lt;&gt;"",SUM(laptimes!K$2:'laptimes'!K49),"")</f>
        <v/>
      </c>
      <c r="L49" s="3">
        <f>IF(laptimes!L49&lt;&gt;"",SUM(laptimes!L$2:'laptimes'!L49),"")</f>
        <v>4.8234756944444457E-2</v>
      </c>
      <c r="M49" s="3" t="str">
        <f>IF(laptimes!M49&lt;&gt;"",SUM(laptimes!M$2:'laptimes'!M49),"")</f>
        <v/>
      </c>
      <c r="N49" s="3">
        <f>IF(laptimes!N49&lt;&gt;"",SUM(laptimes!N$2:'laptimes'!N49),"")</f>
        <v>4.8216342592592588E-2</v>
      </c>
      <c r="O49" s="3">
        <f>IF(laptimes!O49&lt;&gt;"",SUM(laptimes!O$2:'laptimes'!O49),"")</f>
        <v>4.8389814814814816E-2</v>
      </c>
      <c r="P49" s="3">
        <f>IF(laptimes!P49&lt;&gt;"",SUM(laptimes!P$2:'laptimes'!P49),"")</f>
        <v>4.7647650462962966E-2</v>
      </c>
      <c r="Q49" s="3" t="str">
        <f>IF(laptimes!Q49&lt;&gt;"",SUM(laptimes!Q$2:'laptimes'!Q49),"")</f>
        <v/>
      </c>
      <c r="R49" s="3">
        <f>IF(laptimes!R49&lt;&gt;"",SUM(laptimes!R$2:'laptimes'!R49),"")</f>
        <v>4.8907928240740736E-2</v>
      </c>
      <c r="S49" s="3">
        <f>IF(laptimes!S49&lt;&gt;"",SUM(laptimes!S$2:'laptimes'!S49),"")</f>
        <v>4.7579837962962973E-2</v>
      </c>
      <c r="T49" s="3">
        <f>IF(laptimes!T49&lt;&gt;"",SUM(laptimes!T$2:'laptimes'!T49),"")</f>
        <v>4.9749467592592585E-2</v>
      </c>
      <c r="U49" s="3">
        <f>IF(laptimes!U49&lt;&gt;"",SUM(laptimes!U$2:'laptimes'!U49),"")</f>
        <v>4.8462638888888902E-2</v>
      </c>
    </row>
    <row r="50" spans="1:21" x14ac:dyDescent="0.25">
      <c r="A50">
        <v>49</v>
      </c>
      <c r="B50" s="3">
        <f>IF(laptimes!B50&lt;&gt;"",SUM(laptimes!B$2:'laptimes'!B50),"")</f>
        <v>4.9042650462962967E-2</v>
      </c>
      <c r="C50" s="3">
        <f>IF(laptimes!C50&lt;&gt;"",SUM(laptimes!C$2:'laptimes'!C50),"")</f>
        <v>4.948238425925925E-2</v>
      </c>
      <c r="D50" s="3">
        <f>IF(laptimes!D50&lt;&gt;"",SUM(laptimes!D$2:'laptimes'!D50),"")</f>
        <v>4.9968553240740746E-2</v>
      </c>
      <c r="E50" s="3">
        <f>IF(laptimes!E50&lt;&gt;"",SUM(laptimes!E$2:'laptimes'!E50),"")</f>
        <v>5.0197997685185181E-2</v>
      </c>
      <c r="F50" s="3">
        <f>IF(laptimes!F50&lt;&gt;"",SUM(laptimes!F$2:'laptimes'!F50),"")</f>
        <v>5.0388599537037046E-2</v>
      </c>
      <c r="G50" s="3">
        <f>IF(laptimes!G50&lt;&gt;"",SUM(laptimes!G$2:'laptimes'!G50),"")</f>
        <v>4.954543981481481E-2</v>
      </c>
      <c r="H50" s="3">
        <f>IF(laptimes!H50&lt;&gt;"",SUM(laptimes!H$2:'laptimes'!H50),"")</f>
        <v>4.9353310185185191E-2</v>
      </c>
      <c r="I50" s="3">
        <f>IF(laptimes!I50&lt;&gt;"",SUM(laptimes!I$2:'laptimes'!I50),"")</f>
        <v>4.8526539351851854E-2</v>
      </c>
      <c r="J50" s="3">
        <f>IF(laptimes!J50&lt;&gt;"",SUM(laptimes!J$2:'laptimes'!J50),"")</f>
        <v>4.9675844907407396E-2</v>
      </c>
      <c r="K50" s="3" t="str">
        <f>IF(laptimes!K50&lt;&gt;"",SUM(laptimes!K$2:'laptimes'!K50),"")</f>
        <v/>
      </c>
      <c r="L50" s="3">
        <f>IF(laptimes!L50&lt;&gt;"",SUM(laptimes!L$2:'laptimes'!L50),"")</f>
        <v>4.9204155092592607E-2</v>
      </c>
      <c r="M50" s="3" t="str">
        <f>IF(laptimes!M50&lt;&gt;"",SUM(laptimes!M$2:'laptimes'!M50),"")</f>
        <v/>
      </c>
      <c r="N50" s="3">
        <f>IF(laptimes!N50&lt;&gt;"",SUM(laptimes!N$2:'laptimes'!N50),"")</f>
        <v>4.9189270833333326E-2</v>
      </c>
      <c r="O50" s="3">
        <f>IF(laptimes!O50&lt;&gt;"",SUM(laptimes!O$2:'laptimes'!O50),"")</f>
        <v>4.9362465277777781E-2</v>
      </c>
      <c r="P50" s="3">
        <f>IF(laptimes!P50&lt;&gt;"",SUM(laptimes!P$2:'laptimes'!P50),"")</f>
        <v>4.8674120370370375E-2</v>
      </c>
      <c r="Q50" s="3" t="str">
        <f>IF(laptimes!Q50&lt;&gt;"",SUM(laptimes!Q$2:'laptimes'!Q50),"")</f>
        <v/>
      </c>
      <c r="R50" s="3">
        <f>IF(laptimes!R50&lt;&gt;"",SUM(laptimes!R$2:'laptimes'!R50),"")</f>
        <v>4.9900300925925921E-2</v>
      </c>
      <c r="S50" s="3">
        <f>IF(laptimes!S50&lt;&gt;"",SUM(laptimes!S$2:'laptimes'!S50),"")</f>
        <v>4.8541296296296305E-2</v>
      </c>
      <c r="T50" s="3">
        <f>IF(laptimes!T50&lt;&gt;"",SUM(laptimes!T$2:'laptimes'!T50),"")</f>
        <v>5.0740243055555551E-2</v>
      </c>
      <c r="U50" s="3">
        <f>IF(laptimes!U50&lt;&gt;"",SUM(laptimes!U$2:'laptimes'!U50),"")</f>
        <v>4.9445659722222236E-2</v>
      </c>
    </row>
    <row r="51" spans="1:21" x14ac:dyDescent="0.25">
      <c r="A51">
        <v>50</v>
      </c>
      <c r="B51" s="3">
        <f>IF(laptimes!B51&lt;&gt;"",SUM(laptimes!B$2:'laptimes'!B51),"")</f>
        <v>5.0013935185185189E-2</v>
      </c>
      <c r="C51" s="3">
        <f>IF(laptimes!C51&lt;&gt;"",SUM(laptimes!C$2:'laptimes'!C51),"")</f>
        <v>5.0494432870370358E-2</v>
      </c>
      <c r="D51" s="3">
        <f>IF(laptimes!D51&lt;&gt;"",SUM(laptimes!D$2:'laptimes'!D51),"")</f>
        <v>5.0926875000000003E-2</v>
      </c>
      <c r="E51" s="3">
        <f>IF(laptimes!E51&lt;&gt;"",SUM(laptimes!E$2:'laptimes'!E51),"")</f>
        <v>5.1184490740740739E-2</v>
      </c>
      <c r="F51" s="3">
        <f>IF(laptimes!F51&lt;&gt;"",SUM(laptimes!F$2:'laptimes'!F51),"")</f>
        <v>5.1378344907407419E-2</v>
      </c>
      <c r="G51" s="3">
        <f>IF(laptimes!G51&lt;&gt;"",SUM(laptimes!G$2:'laptimes'!G51),"")</f>
        <v>5.0520763888888882E-2</v>
      </c>
      <c r="H51" s="3">
        <f>IF(laptimes!H51&lt;&gt;"",SUM(laptimes!H$2:'laptimes'!H51),"")</f>
        <v>5.0326562500000005E-2</v>
      </c>
      <c r="I51" s="3">
        <f>IF(laptimes!I51&lt;&gt;"",SUM(laptimes!I$2:'laptimes'!I51),"")</f>
        <v>4.9495046296296301E-2</v>
      </c>
      <c r="J51" s="3">
        <f>IF(laptimes!J51&lt;&gt;"",SUM(laptimes!J$2:'laptimes'!J51),"")</f>
        <v>5.0654456018518507E-2</v>
      </c>
      <c r="K51" s="3" t="str">
        <f>IF(laptimes!K51&lt;&gt;"",SUM(laptimes!K$2:'laptimes'!K51),"")</f>
        <v/>
      </c>
      <c r="L51" s="3">
        <f>IF(laptimes!L51&lt;&gt;"",SUM(laptimes!L$2:'laptimes'!L51),"")</f>
        <v>5.0174097222222235E-2</v>
      </c>
      <c r="M51" s="3" t="str">
        <f>IF(laptimes!M51&lt;&gt;"",SUM(laptimes!M$2:'laptimes'!M51),"")</f>
        <v/>
      </c>
      <c r="N51" s="3">
        <f>IF(laptimes!N51&lt;&gt;"",SUM(laptimes!N$2:'laptimes'!N51),"")</f>
        <v>5.0159583333333327E-2</v>
      </c>
      <c r="O51" s="3">
        <f>IF(laptimes!O51&lt;&gt;"",SUM(laptimes!O$2:'laptimes'!O51),"")</f>
        <v>5.0334548611111113E-2</v>
      </c>
      <c r="P51" s="3">
        <f>IF(laptimes!P51&lt;&gt;"",SUM(laptimes!P$2:'laptimes'!P51),"")</f>
        <v>4.9884039351851858E-2</v>
      </c>
      <c r="Q51" s="3" t="str">
        <f>IF(laptimes!Q51&lt;&gt;"",SUM(laptimes!Q$2:'laptimes'!Q51),"")</f>
        <v/>
      </c>
      <c r="R51" s="3">
        <f>IF(laptimes!R51&lt;&gt;"",SUM(laptimes!R$2:'laptimes'!R51),"")</f>
        <v>5.0888645833333329E-2</v>
      </c>
      <c r="S51" s="3">
        <f>IF(laptimes!S51&lt;&gt;"",SUM(laptimes!S$2:'laptimes'!S51),"")</f>
        <v>4.9501608796296302E-2</v>
      </c>
      <c r="T51" s="3">
        <f>IF(laptimes!T51&lt;&gt;"",SUM(laptimes!T$2:'laptimes'!T51),"")</f>
        <v>5.1724155092592587E-2</v>
      </c>
      <c r="U51" s="3">
        <f>IF(laptimes!U51&lt;&gt;"",SUM(laptimes!U$2:'laptimes'!U51),"")</f>
        <v>5.0424236111111125E-2</v>
      </c>
    </row>
    <row r="52" spans="1:21" x14ac:dyDescent="0.25">
      <c r="A52">
        <v>51</v>
      </c>
      <c r="B52" s="3">
        <f>IF(laptimes!B52&lt;&gt;"",SUM(laptimes!B$2:'laptimes'!B52),"")</f>
        <v>5.0985555555555562E-2</v>
      </c>
      <c r="C52" s="3">
        <f>IF(laptimes!C52&lt;&gt;"",SUM(laptimes!C$2:'laptimes'!C52),"")</f>
        <v>5.1470381944444435E-2</v>
      </c>
      <c r="D52" s="3">
        <f>IF(laptimes!D52&lt;&gt;"",SUM(laptimes!D$2:'laptimes'!D52),"")</f>
        <v>5.1887037037037037E-2</v>
      </c>
      <c r="E52" s="3">
        <f>IF(laptimes!E52&lt;&gt;"",SUM(laptimes!E$2:'laptimes'!E52),"")</f>
        <v>5.2169513888888887E-2</v>
      </c>
      <c r="F52" s="3">
        <f>IF(laptimes!F52&lt;&gt;"",SUM(laptimes!F$2:'laptimes'!F52),"")</f>
        <v>5.2371759259259271E-2</v>
      </c>
      <c r="G52" s="3">
        <f>IF(laptimes!G52&lt;&gt;"",SUM(laptimes!G$2:'laptimes'!G52),"")</f>
        <v>5.1491655092592584E-2</v>
      </c>
      <c r="H52" s="3">
        <f>IF(laptimes!H52&lt;&gt;"",SUM(laptimes!H$2:'laptimes'!H52),"")</f>
        <v>5.1297824074074079E-2</v>
      </c>
      <c r="I52" s="3">
        <f>IF(laptimes!I52&lt;&gt;"",SUM(laptimes!I$2:'laptimes'!I52),"")</f>
        <v>5.0457372685185187E-2</v>
      </c>
      <c r="J52" s="3">
        <f>IF(laptimes!J52&lt;&gt;"",SUM(laptimes!J$2:'laptimes'!J52),"")</f>
        <v>5.1633888888888875E-2</v>
      </c>
      <c r="K52" s="3" t="str">
        <f>IF(laptimes!K52&lt;&gt;"",SUM(laptimes!K$2:'laptimes'!K52),"")</f>
        <v/>
      </c>
      <c r="L52" s="3">
        <f>IF(laptimes!L52&lt;&gt;"",SUM(laptimes!L$2:'laptimes'!L52),"")</f>
        <v>5.1141689814814824E-2</v>
      </c>
      <c r="M52" s="3" t="str">
        <f>IF(laptimes!M52&lt;&gt;"",SUM(laptimes!M$2:'laptimes'!M52),"")</f>
        <v/>
      </c>
      <c r="N52" s="3">
        <f>IF(laptimes!N52&lt;&gt;"",SUM(laptimes!N$2:'laptimes'!N52),"")</f>
        <v>5.1128819444444439E-2</v>
      </c>
      <c r="O52" s="3">
        <f>IF(laptimes!O52&lt;&gt;"",SUM(laptimes!O$2:'laptimes'!O52),"")</f>
        <v>5.1303946759259263E-2</v>
      </c>
      <c r="P52" s="3">
        <f>IF(laptimes!P52&lt;&gt;"",SUM(laptimes!P$2:'laptimes'!P52),"")</f>
        <v>5.0830555555555559E-2</v>
      </c>
      <c r="Q52" s="3" t="str">
        <f>IF(laptimes!Q52&lt;&gt;"",SUM(laptimes!Q$2:'laptimes'!Q52),"")</f>
        <v/>
      </c>
      <c r="R52" s="3">
        <f>IF(laptimes!R52&lt;&gt;"",SUM(laptimes!R$2:'laptimes'!R52),"")</f>
        <v>5.1870613425925922E-2</v>
      </c>
      <c r="S52" s="3">
        <f>IF(laptimes!S52&lt;&gt;"",SUM(laptimes!S$2:'laptimes'!S52),"")</f>
        <v>5.0471701388888894E-2</v>
      </c>
      <c r="T52" s="3">
        <f>IF(laptimes!T52&lt;&gt;"",SUM(laptimes!T$2:'laptimes'!T52),"")</f>
        <v>5.2708148148148143E-2</v>
      </c>
      <c r="U52" s="3">
        <f>IF(laptimes!U52&lt;&gt;"",SUM(laptimes!U$2:'laptimes'!U52),"")</f>
        <v>5.1405937500000012E-2</v>
      </c>
    </row>
    <row r="53" spans="1:21" x14ac:dyDescent="0.25">
      <c r="A53">
        <v>52</v>
      </c>
      <c r="B53" s="3">
        <f>IF(laptimes!B53&lt;&gt;"",SUM(laptimes!B$2:'laptimes'!B53),"")</f>
        <v>5.195270833333334E-2</v>
      </c>
      <c r="C53" s="3">
        <f>IF(laptimes!C53&lt;&gt;"",SUM(laptimes!C$2:'laptimes'!C53),"")</f>
        <v>5.2443113425925919E-2</v>
      </c>
      <c r="D53" s="3">
        <f>IF(laptimes!D53&lt;&gt;"",SUM(laptimes!D$2:'laptimes'!D53),"")</f>
        <v>5.2846666666666667E-2</v>
      </c>
      <c r="E53" s="3">
        <f>IF(laptimes!E53&lt;&gt;"",SUM(laptimes!E$2:'laptimes'!E53),"")</f>
        <v>5.3146585648148149E-2</v>
      </c>
      <c r="F53" s="3">
        <f>IF(laptimes!F53&lt;&gt;"",SUM(laptimes!F$2:'laptimes'!F53),"")</f>
        <v>5.3373148148148163E-2</v>
      </c>
      <c r="G53" s="3">
        <f>IF(laptimes!G53&lt;&gt;"",SUM(laptimes!G$2:'laptimes'!G53),"")</f>
        <v>5.2464166666666659E-2</v>
      </c>
      <c r="H53" s="3">
        <f>IF(laptimes!H53&lt;&gt;"",SUM(laptimes!H$2:'laptimes'!H53),"")</f>
        <v>5.2271261574074079E-2</v>
      </c>
      <c r="I53" s="3">
        <f>IF(laptimes!I53&lt;&gt;"",SUM(laptimes!I$2:'laptimes'!I53),"")</f>
        <v>5.1422951388888888E-2</v>
      </c>
      <c r="J53" s="3">
        <f>IF(laptimes!J53&lt;&gt;"",SUM(laptimes!J$2:'laptimes'!J53),"")</f>
        <v>5.2613217592592576E-2</v>
      </c>
      <c r="K53" s="3" t="str">
        <f>IF(laptimes!K53&lt;&gt;"",SUM(laptimes!K$2:'laptimes'!K53),"")</f>
        <v/>
      </c>
      <c r="L53" s="3">
        <f>IF(laptimes!L53&lt;&gt;"",SUM(laptimes!L$2:'laptimes'!L53),"")</f>
        <v>5.2109907407407417E-2</v>
      </c>
      <c r="M53" s="3" t="str">
        <f>IF(laptimes!M53&lt;&gt;"",SUM(laptimes!M$2:'laptimes'!M53),"")</f>
        <v/>
      </c>
      <c r="N53" s="3">
        <f>IF(laptimes!N53&lt;&gt;"",SUM(laptimes!N$2:'laptimes'!N53),"")</f>
        <v>5.2097094907407403E-2</v>
      </c>
      <c r="O53" s="3">
        <f>IF(laptimes!O53&lt;&gt;"",SUM(laptimes!O$2:'laptimes'!O53),"")</f>
        <v>5.2277569444444449E-2</v>
      </c>
      <c r="P53" s="3">
        <f>IF(laptimes!P53&lt;&gt;"",SUM(laptimes!P$2:'laptimes'!P53),"")</f>
        <v>5.180418981481482E-2</v>
      </c>
      <c r="Q53" s="3" t="str">
        <f>IF(laptimes!Q53&lt;&gt;"",SUM(laptimes!Q$2:'laptimes'!Q53),"")</f>
        <v/>
      </c>
      <c r="R53" s="3">
        <f>IF(laptimes!R53&lt;&gt;"",SUM(laptimes!R$2:'laptimes'!R53),"")</f>
        <v>5.2863831018518513E-2</v>
      </c>
      <c r="S53" s="3">
        <f>IF(laptimes!S53&lt;&gt;"",SUM(laptimes!S$2:'laptimes'!S53),"")</f>
        <v>5.143189814814815E-2</v>
      </c>
      <c r="T53" s="3" t="str">
        <f>IF(laptimes!T53&lt;&gt;"",SUM(laptimes!T$2:'laptimes'!T53),"")</f>
        <v/>
      </c>
      <c r="U53" s="3">
        <f>IF(laptimes!U53&lt;&gt;"",SUM(laptimes!U$2:'laptimes'!U53),"")</f>
        <v>5.2425613425925936E-2</v>
      </c>
    </row>
    <row r="54" spans="1:21" x14ac:dyDescent="0.25">
      <c r="A54">
        <v>53</v>
      </c>
      <c r="B54" s="3">
        <f>IF(laptimes!B54&lt;&gt;"",SUM(laptimes!B$2:'laptimes'!B54),"")</f>
        <v>5.2918750000000007E-2</v>
      </c>
      <c r="C54" s="3" t="str">
        <f>IF(laptimes!C54&lt;&gt;"",SUM(laptimes!C$2:'laptimes'!C54),"")</f>
        <v/>
      </c>
      <c r="D54" s="3" t="str">
        <f>IF(laptimes!D54&lt;&gt;"",SUM(laptimes!D$2:'laptimes'!D54),"")</f>
        <v/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>
        <f>IF(laptimes!H54&lt;&gt;"",SUM(laptimes!H$2:'laptimes'!H54),"")</f>
        <v>5.3246145833333342E-2</v>
      </c>
      <c r="I54" s="3">
        <f>IF(laptimes!I54&lt;&gt;"",SUM(laptimes!I$2:'laptimes'!I54),"")</f>
        <v>5.2391956018518517E-2</v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>
        <f>IF(laptimes!L54&lt;&gt;"",SUM(laptimes!L$2:'laptimes'!L54),"")</f>
        <v>5.3078472222222235E-2</v>
      </c>
      <c r="M54" s="3" t="str">
        <f>IF(laptimes!M54&lt;&gt;"",SUM(laptimes!M$2:'laptimes'!M54),"")</f>
        <v/>
      </c>
      <c r="N54" s="3">
        <f>IF(laptimes!N54&lt;&gt;"",SUM(laptimes!N$2:'laptimes'!N54),"")</f>
        <v>5.3065162037037032E-2</v>
      </c>
      <c r="O54" s="3">
        <f>IF(laptimes!O54&lt;&gt;"",SUM(laptimes!O$2:'laptimes'!O54),"")</f>
        <v>5.3254131944444449E-2</v>
      </c>
      <c r="P54" s="3">
        <f>IF(laptimes!P54&lt;&gt;"",SUM(laptimes!P$2:'laptimes'!P54),"")</f>
        <v>5.2799351851851854E-2</v>
      </c>
      <c r="Q54" s="3" t="str">
        <f>IF(laptimes!Q54&lt;&gt;"",SUM(laptimes!Q$2:'laptimes'!Q54),"")</f>
        <v/>
      </c>
      <c r="R54" s="3" t="str">
        <f>IF(laptimes!R54&lt;&gt;"",SUM(laptimes!R$2:'laptimes'!R54),"")</f>
        <v/>
      </c>
      <c r="S54" s="3">
        <f>IF(laptimes!S54&lt;&gt;"",SUM(laptimes!S$2:'laptimes'!S54),"")</f>
        <v>5.2401620370370369E-2</v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4EE72-462D-4A94-BD6E-4845F5689D5A}">
  <dimension ref="A1:U60"/>
  <sheetViews>
    <sheetView topLeftCell="A6" workbookViewId="0">
      <selection activeCell="A56" sqref="A56:XFD60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>
        <f>IFERROR(HLOOKUP(lapchart!C3,totallaptimes!$1:$1048576,ROW()-1)-HLOOKUP(lapchart!B3,totallaptimes!$1:$1048576,ROW()-1),"")</f>
        <v>-8.1365740740742525E-6</v>
      </c>
      <c r="D3" s="2">
        <f>IFERROR(HLOOKUP(lapchart!D3,totallaptimes!$1:$1048576,ROW()-1)-HLOOKUP(lapchart!C3,totallaptimes!$1:$1048576,ROW()-1),"")</f>
        <v>-8.3912037037035987E-6</v>
      </c>
      <c r="E3" s="2">
        <f>IFERROR(HLOOKUP(lapchart!E3,totallaptimes!$1:$1048576,ROW()-1)-HLOOKUP(lapchart!D3,totallaptimes!$1:$1048576,ROW()-1),"")</f>
        <v>6.671296296296308E-5</v>
      </c>
      <c r="F3" s="2">
        <f>IFERROR(HLOOKUP(lapchart!F3,totallaptimes!$1:$1048576,ROW()-1)-HLOOKUP(lapchart!E3,totallaptimes!$1:$1048576,ROW()-1),"")</f>
        <v>-1.116898148148136E-5</v>
      </c>
      <c r="G3" s="2">
        <f>IFERROR(HLOOKUP(lapchart!G3,totallaptimes!$1:$1048576,ROW()-1)-HLOOKUP(lapchart!F3,totallaptimes!$1:$1048576,ROW()-1),"")</f>
        <v>-1.0833333333333398E-5</v>
      </c>
      <c r="H3" s="2">
        <f>IFERROR(HLOOKUP(lapchart!H3,totallaptimes!$1:$1048576,ROW()-1)-HLOOKUP(lapchart!G3,totallaptimes!$1:$1048576,ROW()-1),"")</f>
        <v>6.6712962962962863E-5</v>
      </c>
      <c r="I3" s="2">
        <f>IFERROR(HLOOKUP(lapchart!I3,totallaptimes!$1:$1048576,ROW()-1)-HLOOKUP(lapchart!H3,totallaptimes!$1:$1048576,ROW()-1),"")</f>
        <v>4.4675925925928041E-6</v>
      </c>
      <c r="J3" s="2">
        <f>IFERROR(HLOOKUP(lapchart!J3,totallaptimes!$1:$1048576,ROW()-1)-HLOOKUP(lapchart!I3,totallaptimes!$1:$1048576,ROW()-1),"")</f>
        <v>-3.1793981481481604E-5</v>
      </c>
      <c r="K3" s="2">
        <f>IFERROR(HLOOKUP(lapchart!K3,totallaptimes!$1:$1048576,ROW()-1)-HLOOKUP(lapchart!J3,totallaptimes!$1:$1048576,ROW()-1),"")</f>
        <v>-5.3321759259259251E-5</v>
      </c>
      <c r="L3" s="2">
        <f>IFERROR(HLOOKUP(lapchart!L3,totallaptimes!$1:$1048576,ROW()-1)-HLOOKUP(lapchart!K3,totallaptimes!$1:$1048576,ROW()-1),"")</f>
        <v>7.0439814814814627E-5</v>
      </c>
      <c r="M3" s="2">
        <f>IFERROR(HLOOKUP(lapchart!M3,totallaptimes!$1:$1048576,ROW()-1)-HLOOKUP(lapchart!L3,totallaptimes!$1:$1048576,ROW()-1),"")</f>
        <v>-2.2627314814814732E-5</v>
      </c>
      <c r="N3" s="2">
        <f>IFERROR(HLOOKUP(lapchart!N3,totallaptimes!$1:$1048576,ROW()-1)-HLOOKUP(lapchart!M3,totallaptimes!$1:$1048576,ROW()-1),"")</f>
        <v>-4.5138888888888833E-5</v>
      </c>
      <c r="O3" s="2">
        <f>IFERROR(HLOOKUP(lapchart!O3,totallaptimes!$1:$1048576,ROW()-1)-HLOOKUP(lapchart!N3,totallaptimes!$1:$1048576,ROW()-1),"")</f>
        <v>3.748842592592584E-5</v>
      </c>
      <c r="P3" s="2">
        <f>IFERROR(HLOOKUP(lapchart!P3,totallaptimes!$1:$1048576,ROW()-1)-HLOOKUP(lapchart!O3,totallaptimes!$1:$1048576,ROW()-1),"")</f>
        <v>-1.115740740740721E-5</v>
      </c>
      <c r="Q3" s="2">
        <f>IFERROR(HLOOKUP(lapchart!Q3,totallaptimes!$1:$1048576,ROW()-1)-HLOOKUP(lapchart!P3,totallaptimes!$1:$1048576,ROW()-1),"")</f>
        <v>6.6018518518518423E-5</v>
      </c>
      <c r="R3" s="2">
        <f>IFERROR(HLOOKUP(lapchart!R3,totallaptimes!$1:$1048576,ROW()-1)-HLOOKUP(lapchart!Q3,totallaptimes!$1:$1048576,ROW()-1),"")</f>
        <v>-1.9513888888888792E-5</v>
      </c>
      <c r="S3" s="2">
        <f>IFERROR(HLOOKUP(lapchart!S3,totallaptimes!$1:$1048576,ROW()-1)-HLOOKUP(lapchart!R3,totallaptimes!$1:$1048576,ROW()-1),"")</f>
        <v>-7.283564814814826E-5</v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-9.9074074074072607E-6</v>
      </c>
      <c r="D4" s="2">
        <f>IFERROR(HLOOKUP(lapchart!D4,totallaptimes!$1:$1048576,ROW()-1)-HLOOKUP(lapchart!C4,totallaptimes!$1:$1048576,ROW()-1),"")</f>
        <v>-1.1157407407407643E-5</v>
      </c>
      <c r="E4" s="2">
        <f>IFERROR(HLOOKUP(lapchart!E4,totallaptimes!$1:$1048576,ROW()-1)-HLOOKUP(lapchart!D4,totallaptimes!$1:$1048576,ROW()-1),"")</f>
        <v>8.5798611111111145E-5</v>
      </c>
      <c r="F4" s="2">
        <f>IFERROR(HLOOKUP(lapchart!F4,totallaptimes!$1:$1048576,ROW()-1)-HLOOKUP(lapchart!E4,totallaptimes!$1:$1048576,ROW()-1),"")</f>
        <v>-1.5115740740740454E-5</v>
      </c>
      <c r="G4" s="2">
        <f>IFERROR(HLOOKUP(lapchart!G4,totallaptimes!$1:$1048576,ROW()-1)-HLOOKUP(lapchart!F4,totallaptimes!$1:$1048576,ROW()-1),"")</f>
        <v>-1.1053240740740728E-5</v>
      </c>
      <c r="H4" s="2">
        <f>IFERROR(HLOOKUP(lapchart!H4,totallaptimes!$1:$1048576,ROW()-1)-HLOOKUP(lapchart!G4,totallaptimes!$1:$1048576,ROW()-1),"")</f>
        <v>9.563657407407394E-5</v>
      </c>
      <c r="I4" s="2">
        <f>IFERROR(HLOOKUP(lapchart!I4,totallaptimes!$1:$1048576,ROW()-1)-HLOOKUP(lapchart!H4,totallaptimes!$1:$1048576,ROW()-1),"")</f>
        <v>5.47453703703734E-6</v>
      </c>
      <c r="J4" s="2">
        <f>IFERROR(HLOOKUP(lapchart!J4,totallaptimes!$1:$1048576,ROW()-1)-HLOOKUP(lapchart!I4,totallaptimes!$1:$1048576,ROW()-1),"")</f>
        <v>-5.270833333333386E-5</v>
      </c>
      <c r="K4" s="2">
        <f>IFERROR(HLOOKUP(lapchart!K4,totallaptimes!$1:$1048576,ROW()-1)-HLOOKUP(lapchart!J4,totallaptimes!$1:$1048576,ROW()-1),"")</f>
        <v>-5.7280092592592279E-5</v>
      </c>
      <c r="L4" s="2">
        <f>IFERROR(HLOOKUP(lapchart!L4,totallaptimes!$1:$1048576,ROW()-1)-HLOOKUP(lapchart!K4,totallaptimes!$1:$1048576,ROW()-1),"")</f>
        <v>9.0277777777777665E-5</v>
      </c>
      <c r="M4" s="2">
        <f>IFERROR(HLOOKUP(lapchart!M4,totallaptimes!$1:$1048576,ROW()-1)-HLOOKUP(lapchart!L4,totallaptimes!$1:$1048576,ROW()-1),"")</f>
        <v>-3.7442129629629457E-5</v>
      </c>
      <c r="N4" s="2">
        <f>IFERROR(HLOOKUP(lapchart!N4,totallaptimes!$1:$1048576,ROW()-1)-HLOOKUP(lapchart!M4,totallaptimes!$1:$1048576,ROW()-1),"")</f>
        <v>-6.6284722222222352E-5</v>
      </c>
      <c r="O4" s="2">
        <f>IFERROR(HLOOKUP(lapchart!O4,totallaptimes!$1:$1048576,ROW()-1)-HLOOKUP(lapchart!N4,totallaptimes!$1:$1048576,ROW()-1),"")</f>
        <v>5.7523148148148125E-5</v>
      </c>
      <c r="P4" s="2">
        <f>IFERROR(HLOOKUP(lapchart!P4,totallaptimes!$1:$1048576,ROW()-1)-HLOOKUP(lapchart!O4,totallaptimes!$1:$1048576,ROW()-1),"")</f>
        <v>-1.4895833333332907E-5</v>
      </c>
      <c r="Q4" s="2">
        <f>IFERROR(HLOOKUP(lapchart!Q4,totallaptimes!$1:$1048576,ROW()-1)-HLOOKUP(lapchart!P4,totallaptimes!$1:$1048576,ROW()-1),"")</f>
        <v>6.9745370370370187E-5</v>
      </c>
      <c r="R4" s="2">
        <f>IFERROR(HLOOKUP(lapchart!R4,totallaptimes!$1:$1048576,ROW()-1)-HLOOKUP(lapchart!Q4,totallaptimes!$1:$1048576,ROW()-1),"")</f>
        <v>1.924768518518508E-5</v>
      </c>
      <c r="S4" s="2">
        <f>IFERROR(HLOOKUP(lapchart!S4,totallaptimes!$1:$1048576,ROW()-1)-HLOOKUP(lapchart!R4,totallaptimes!$1:$1048576,ROW()-1),"")</f>
        <v>-1.3162037037037048E-4</v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-1.1469907407407089E-5</v>
      </c>
      <c r="D5" s="2">
        <f>IFERROR(HLOOKUP(lapchart!D5,totallaptimes!$1:$1048576,ROW()-1)-HLOOKUP(lapchart!C5,totallaptimes!$1:$1048576,ROW()-1),"")</f>
        <v>-1.1689814814815503E-5</v>
      </c>
      <c r="E5" s="2">
        <f>IFERROR(HLOOKUP(lapchart!E5,totallaptimes!$1:$1048576,ROW()-1)-HLOOKUP(lapchart!D5,totallaptimes!$1:$1048576,ROW()-1),"")</f>
        <v>1.3381944444444509E-4</v>
      </c>
      <c r="F5" s="2">
        <f>IFERROR(HLOOKUP(lapchart!F5,totallaptimes!$1:$1048576,ROW()-1)-HLOOKUP(lapchart!E5,totallaptimes!$1:$1048576,ROW()-1),"")</f>
        <v>-4.8159722222222007E-5</v>
      </c>
      <c r="G5" s="2">
        <f>IFERROR(HLOOKUP(lapchart!G5,totallaptimes!$1:$1048576,ROW()-1)-HLOOKUP(lapchart!F5,totallaptimes!$1:$1048576,ROW()-1),"")</f>
        <v>-1.2673611111111305E-5</v>
      </c>
      <c r="H5" s="2">
        <f>IFERROR(HLOOKUP(lapchart!H5,totallaptimes!$1:$1048576,ROW()-1)-HLOOKUP(lapchart!G5,totallaptimes!$1:$1048576,ROW()-1),"")</f>
        <v>1.1179398148148138E-4</v>
      </c>
      <c r="I5" s="2">
        <f>IFERROR(HLOOKUP(lapchart!I5,totallaptimes!$1:$1048576,ROW()-1)-HLOOKUP(lapchart!H5,totallaptimes!$1:$1048576,ROW()-1),"")</f>
        <v>1.5937500000000326E-5</v>
      </c>
      <c r="J5" s="2">
        <f>IFERROR(HLOOKUP(lapchart!J5,totallaptimes!$1:$1048576,ROW()-1)-HLOOKUP(lapchart!I5,totallaptimes!$1:$1048576,ROW()-1),"")</f>
        <v>-6.0810185185185446E-5</v>
      </c>
      <c r="K5" s="2">
        <f>IFERROR(HLOOKUP(lapchart!K5,totallaptimes!$1:$1048576,ROW()-1)-HLOOKUP(lapchart!J5,totallaptimes!$1:$1048576,ROW()-1),"")</f>
        <v>-7.6747685185184905E-5</v>
      </c>
      <c r="L5" s="2">
        <f>IFERROR(HLOOKUP(lapchart!L5,totallaptimes!$1:$1048576,ROW()-1)-HLOOKUP(lapchart!K5,totallaptimes!$1:$1048576,ROW()-1),"")</f>
        <v>1.1532407407407368E-4</v>
      </c>
      <c r="M5" s="2">
        <f>IFERROR(HLOOKUP(lapchart!M5,totallaptimes!$1:$1048576,ROW()-1)-HLOOKUP(lapchart!L5,totallaptimes!$1:$1048576,ROW()-1),"")</f>
        <v>-5.2071759259259085E-5</v>
      </c>
      <c r="N5" s="2">
        <f>IFERROR(HLOOKUP(lapchart!N5,totallaptimes!$1:$1048576,ROW()-1)-HLOOKUP(lapchart!M5,totallaptimes!$1:$1048576,ROW()-1),"")</f>
        <v>-8.7164351851852159E-5</v>
      </c>
      <c r="O5" s="2">
        <f>IFERROR(HLOOKUP(lapchart!O5,totallaptimes!$1:$1048576,ROW()-1)-HLOOKUP(lapchart!N5,totallaptimes!$1:$1048576,ROW()-1),"")</f>
        <v>8.0995370370370162E-5</v>
      </c>
      <c r="P5" s="2">
        <f>IFERROR(HLOOKUP(lapchart!P5,totallaptimes!$1:$1048576,ROW()-1)-HLOOKUP(lapchart!O5,totallaptimes!$1:$1048576,ROW()-1),"")</f>
        <v>-9.68749999999928E-6</v>
      </c>
      <c r="Q5" s="2">
        <f>IFERROR(HLOOKUP(lapchart!Q5,totallaptimes!$1:$1048576,ROW()-1)-HLOOKUP(lapchart!P5,totallaptimes!$1:$1048576,ROW()-1),"")</f>
        <v>8.2731481481481371E-5</v>
      </c>
      <c r="R5" s="2">
        <f>IFERROR(HLOOKUP(lapchart!R5,totallaptimes!$1:$1048576,ROW()-1)-HLOOKUP(lapchart!Q5,totallaptimes!$1:$1048576,ROW()-1),"")</f>
        <v>8.3101851851849831E-6</v>
      </c>
      <c r="S5" s="2">
        <f>IFERROR(HLOOKUP(lapchart!S5,totallaptimes!$1:$1048576,ROW()-1)-HLOOKUP(lapchart!R5,totallaptimes!$1:$1048576,ROW()-1),"")</f>
        <v>-1.6234953703703724E-4</v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-1.1550925925925271E-5</v>
      </c>
      <c r="D6" s="2">
        <f>IFERROR(HLOOKUP(lapchart!D6,totallaptimes!$1:$1048576,ROW()-1)-HLOOKUP(lapchart!C6,totallaptimes!$1:$1048576,ROW()-1),"")</f>
        <v>-1.4027777777778604E-5</v>
      </c>
      <c r="E6" s="2">
        <f>IFERROR(HLOOKUP(lapchart!E6,totallaptimes!$1:$1048576,ROW()-1)-HLOOKUP(lapchart!D6,totallaptimes!$1:$1048576,ROW()-1),"")</f>
        <v>1.4873842592592629E-4</v>
      </c>
      <c r="F6" s="2">
        <f>IFERROR(HLOOKUP(lapchart!F6,totallaptimes!$1:$1048576,ROW()-1)-HLOOKUP(lapchart!E6,totallaptimes!$1:$1048576,ROW()-1),"")</f>
        <v>-4.9745370370370134E-5</v>
      </c>
      <c r="G6" s="2">
        <f>IFERROR(HLOOKUP(lapchart!G6,totallaptimes!$1:$1048576,ROW()-1)-HLOOKUP(lapchart!F6,totallaptimes!$1:$1048576,ROW()-1),"")</f>
        <v>-1.9062499999999982E-5</v>
      </c>
      <c r="H6" s="2">
        <f>IFERROR(HLOOKUP(lapchart!H6,totallaptimes!$1:$1048576,ROW()-1)-HLOOKUP(lapchart!G6,totallaptimes!$1:$1048576,ROW()-1),"")</f>
        <v>1.4162037037037008E-4</v>
      </c>
      <c r="I6" s="2">
        <f>IFERROR(HLOOKUP(lapchart!I6,totallaptimes!$1:$1048576,ROW()-1)-HLOOKUP(lapchart!H6,totallaptimes!$1:$1048576,ROW()-1),"")</f>
        <v>1.6481481481481902E-5</v>
      </c>
      <c r="J6" s="2">
        <f>IFERROR(HLOOKUP(lapchart!J6,totallaptimes!$1:$1048576,ROW()-1)-HLOOKUP(lapchart!I6,totallaptimes!$1:$1048576,ROW()-1),"")</f>
        <v>-8.2129629629629913E-5</v>
      </c>
      <c r="K6" s="2">
        <f>IFERROR(HLOOKUP(lapchart!K6,totallaptimes!$1:$1048576,ROW()-1)-HLOOKUP(lapchart!J6,totallaptimes!$1:$1048576,ROW()-1),"")</f>
        <v>-8.0219907407407323E-5</v>
      </c>
      <c r="L6" s="2">
        <f>IFERROR(HLOOKUP(lapchart!L6,totallaptimes!$1:$1048576,ROW()-1)-HLOOKUP(lapchart!K6,totallaptimes!$1:$1048576,ROW()-1),"")</f>
        <v>1.5195601851851828E-4</v>
      </c>
      <c r="M6" s="2">
        <f>IFERROR(HLOOKUP(lapchart!M6,totallaptimes!$1:$1048576,ROW()-1)-HLOOKUP(lapchart!L6,totallaptimes!$1:$1048576,ROW()-1),"")</f>
        <v>-8.6261574074073671E-5</v>
      </c>
      <c r="N6" s="2">
        <f>IFERROR(HLOOKUP(lapchart!N6,totallaptimes!$1:$1048576,ROW()-1)-HLOOKUP(lapchart!M6,totallaptimes!$1:$1048576,ROW()-1),"")</f>
        <v>-1.0234953703703795E-4</v>
      </c>
      <c r="O6" s="2">
        <f>IFERROR(HLOOKUP(lapchart!O6,totallaptimes!$1:$1048576,ROW()-1)-HLOOKUP(lapchart!N6,totallaptimes!$1:$1048576,ROW()-1),"")</f>
        <v>9.422453703703676E-5</v>
      </c>
      <c r="P6" s="2">
        <f>IFERROR(HLOOKUP(lapchart!P6,totallaptimes!$1:$1048576,ROW()-1)-HLOOKUP(lapchart!O6,totallaptimes!$1:$1048576,ROW()-1),"")</f>
        <v>-1.2175925925925028E-5</v>
      </c>
      <c r="Q6" s="2">
        <f>IFERROR(HLOOKUP(lapchart!Q6,totallaptimes!$1:$1048576,ROW()-1)-HLOOKUP(lapchart!P6,totallaptimes!$1:$1048576,ROW()-1),"")</f>
        <v>1.118981481481483E-4</v>
      </c>
      <c r="R6" s="2">
        <f>IFERROR(HLOOKUP(lapchart!R6,totallaptimes!$1:$1048576,ROW()-1)-HLOOKUP(lapchart!Q6,totallaptimes!$1:$1048576,ROW()-1),"")</f>
        <v>1.1018518518517845E-5</v>
      </c>
      <c r="S6" s="2">
        <f>IFERROR(HLOOKUP(lapchart!S6,totallaptimes!$1:$1048576,ROW()-1)-HLOOKUP(lapchart!R6,totallaptimes!$1:$1048576,ROW()-1),"")</f>
        <v>-2.0496527777777787E-4</v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-1.2488425925925341E-5</v>
      </c>
      <c r="D7" s="2">
        <f>IFERROR(HLOOKUP(lapchart!D7,totallaptimes!$1:$1048576,ROW()-1)-HLOOKUP(lapchart!C7,totallaptimes!$1:$1048576,ROW()-1),"")</f>
        <v>-1.7812500000001334E-5</v>
      </c>
      <c r="E7" s="2">
        <f>IFERROR(HLOOKUP(lapchart!E7,totallaptimes!$1:$1048576,ROW()-1)-HLOOKUP(lapchart!D7,totallaptimes!$1:$1048576,ROW()-1),"")</f>
        <v>1.6430555555555643E-4</v>
      </c>
      <c r="F7" s="2">
        <f>IFERROR(HLOOKUP(lapchart!F7,totallaptimes!$1:$1048576,ROW()-1)-HLOOKUP(lapchart!E7,totallaptimes!$1:$1048576,ROW()-1),"")</f>
        <v>-5.2083333333332801E-5</v>
      </c>
      <c r="G7" s="2">
        <f>IFERROR(HLOOKUP(lapchart!G7,totallaptimes!$1:$1048576,ROW()-1)-HLOOKUP(lapchart!F7,totallaptimes!$1:$1048576,ROW()-1),"")</f>
        <v>-2.7222222222222751E-5</v>
      </c>
      <c r="H7" s="2">
        <f>IFERROR(HLOOKUP(lapchart!H7,totallaptimes!$1:$1048576,ROW()-1)-HLOOKUP(lapchart!G7,totallaptimes!$1:$1048576,ROW()-1),"")</f>
        <v>1.5526620370370347E-4</v>
      </c>
      <c r="I7" s="2">
        <f>IFERROR(HLOOKUP(lapchart!I7,totallaptimes!$1:$1048576,ROW()-1)-HLOOKUP(lapchart!H7,totallaptimes!$1:$1048576,ROW()-1),"")</f>
        <v>3.3611111111111862E-5</v>
      </c>
      <c r="J7" s="2">
        <f>IFERROR(HLOOKUP(lapchart!J7,totallaptimes!$1:$1048576,ROW()-1)-HLOOKUP(lapchart!I7,totallaptimes!$1:$1048576,ROW()-1),"")</f>
        <v>-1.0055555555555599E-4</v>
      </c>
      <c r="K7" s="2">
        <f>IFERROR(HLOOKUP(lapchart!K7,totallaptimes!$1:$1048576,ROW()-1)-HLOOKUP(lapchart!J7,totallaptimes!$1:$1048576,ROW()-1),"")</f>
        <v>-7.638888888888886E-5</v>
      </c>
      <c r="L7" s="2">
        <f>IFERROR(HLOOKUP(lapchart!L7,totallaptimes!$1:$1048576,ROW()-1)-HLOOKUP(lapchart!K7,totallaptimes!$1:$1048576,ROW()-1),"")</f>
        <v>1.8635416666666627E-4</v>
      </c>
      <c r="M7" s="2">
        <f>IFERROR(HLOOKUP(lapchart!M7,totallaptimes!$1:$1048576,ROW()-1)-HLOOKUP(lapchart!L7,totallaptimes!$1:$1048576,ROW()-1),"")</f>
        <v>-1.2405092592592502E-4</v>
      </c>
      <c r="N7" s="2">
        <f>IFERROR(HLOOKUP(lapchart!N7,totallaptimes!$1:$1048576,ROW()-1)-HLOOKUP(lapchart!M7,totallaptimes!$1:$1048576,ROW()-1),"")</f>
        <v>-1.17766203703705E-4</v>
      </c>
      <c r="O7" s="2">
        <f>IFERROR(HLOOKUP(lapchart!O7,totallaptimes!$1:$1048576,ROW()-1)-HLOOKUP(lapchart!N7,totallaptimes!$1:$1048576,ROW()-1),"")</f>
        <v>1.0331018518518458E-4</v>
      </c>
      <c r="P7" s="2">
        <f>IFERROR(HLOOKUP(lapchart!P7,totallaptimes!$1:$1048576,ROW()-1)-HLOOKUP(lapchart!O7,totallaptimes!$1:$1048576,ROW()-1),"")</f>
        <v>-1.4201388888887383E-5</v>
      </c>
      <c r="Q7" s="2">
        <f>IFERROR(HLOOKUP(lapchart!Q7,totallaptimes!$1:$1048576,ROW()-1)-HLOOKUP(lapchart!P7,totallaptimes!$1:$1048576,ROW()-1),"")</f>
        <v>1.3417824074074113E-4</v>
      </c>
      <c r="R7" s="2">
        <f>IFERROR(HLOOKUP(lapchart!R7,totallaptimes!$1:$1048576,ROW()-1)-HLOOKUP(lapchart!Q7,totallaptimes!$1:$1048576,ROW()-1),"")</f>
        <v>2.2650462962962165E-5</v>
      </c>
      <c r="S7" s="2">
        <f>IFERROR(HLOOKUP(lapchart!S7,totallaptimes!$1:$1048576,ROW()-1)-HLOOKUP(lapchart!R7,totallaptimes!$1:$1048576,ROW()-1),"")</f>
        <v>-2.459375000000005E-4</v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-1.5798611111110528E-5</v>
      </c>
      <c r="D8" s="2">
        <f>IFERROR(HLOOKUP(lapchart!D8,totallaptimes!$1:$1048576,ROW()-1)-HLOOKUP(lapchart!C8,totallaptimes!$1:$1048576,ROW()-1),"")</f>
        <v>-1.5648148148150048E-5</v>
      </c>
      <c r="E8" s="2">
        <f>IFERROR(HLOOKUP(lapchart!E8,totallaptimes!$1:$1048576,ROW()-1)-HLOOKUP(lapchart!D8,totallaptimes!$1:$1048576,ROW()-1),"")</f>
        <v>2.0818287037037159E-4</v>
      </c>
      <c r="F8" s="2">
        <f>IFERROR(HLOOKUP(lapchart!F8,totallaptimes!$1:$1048576,ROW()-1)-HLOOKUP(lapchart!E8,totallaptimes!$1:$1048576,ROW()-1),"")</f>
        <v>7.0486111111111444E-5</v>
      </c>
      <c r="G8" s="2">
        <f>IFERROR(HLOOKUP(lapchart!G8,totallaptimes!$1:$1048576,ROW()-1)-HLOOKUP(lapchart!F8,totallaptimes!$1:$1048576,ROW()-1),"")</f>
        <v>-1.7809027777777788E-4</v>
      </c>
      <c r="H8" s="2">
        <f>IFERROR(HLOOKUP(lapchart!H8,totallaptimes!$1:$1048576,ROW()-1)-HLOOKUP(lapchart!G8,totallaptimes!$1:$1048576,ROW()-1),"")</f>
        <v>1.6734953703703617E-4</v>
      </c>
      <c r="I8" s="2">
        <f>IFERROR(HLOOKUP(lapchart!I8,totallaptimes!$1:$1048576,ROW()-1)-HLOOKUP(lapchart!H8,totallaptimes!$1:$1048576,ROW()-1),"")</f>
        <v>4.1782407407407914E-5</v>
      </c>
      <c r="J8" s="2">
        <f>IFERROR(HLOOKUP(lapchart!J8,totallaptimes!$1:$1048576,ROW()-1)-HLOOKUP(lapchart!I8,totallaptimes!$1:$1048576,ROW()-1),"")</f>
        <v>-9.703703703703697E-5</v>
      </c>
      <c r="K8" s="2">
        <f>IFERROR(HLOOKUP(lapchart!K8,totallaptimes!$1:$1048576,ROW()-1)-HLOOKUP(lapchart!J8,totallaptimes!$1:$1048576,ROW()-1),"")</f>
        <v>-9.9178240740740824E-5</v>
      </c>
      <c r="L8" s="2">
        <f>IFERROR(HLOOKUP(lapchart!L8,totallaptimes!$1:$1048576,ROW()-1)-HLOOKUP(lapchart!K8,totallaptimes!$1:$1048576,ROW()-1),"")</f>
        <v>2.2131944444444412E-4</v>
      </c>
      <c r="M8" s="2">
        <f>IFERROR(HLOOKUP(lapchart!M8,totallaptimes!$1:$1048576,ROW()-1)-HLOOKUP(lapchart!L8,totallaptimes!$1:$1048576,ROW()-1),"")</f>
        <v>9.1782407407401539E-6</v>
      </c>
      <c r="N8" s="2">
        <f>IFERROR(HLOOKUP(lapchart!N8,totallaptimes!$1:$1048576,ROW()-1)-HLOOKUP(lapchart!M8,totallaptimes!$1:$1048576,ROW()-1),"")</f>
        <v>-2.3171296296295441E-5</v>
      </c>
      <c r="O8" s="2">
        <f>IFERROR(HLOOKUP(lapchart!O8,totallaptimes!$1:$1048576,ROW()-1)-HLOOKUP(lapchart!N8,totallaptimes!$1:$1048576,ROW()-1),"")</f>
        <v>2.3171296296295441E-5</v>
      </c>
      <c r="P8" s="2">
        <f>IFERROR(HLOOKUP(lapchart!P8,totallaptimes!$1:$1048576,ROW()-1)-HLOOKUP(lapchart!O8,totallaptimes!$1:$1048576,ROW()-1),"")</f>
        <v>-4.902777777777631E-5</v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-1.7511574074073437E-5</v>
      </c>
      <c r="D9" s="2">
        <f>IFERROR(HLOOKUP(lapchart!D9,totallaptimes!$1:$1048576,ROW()-1)-HLOOKUP(lapchart!C9,totallaptimes!$1:$1048576,ROW()-1),"")</f>
        <v>-1.3946759259261289E-5</v>
      </c>
      <c r="E9" s="2">
        <f>IFERROR(HLOOKUP(lapchart!E9,totallaptimes!$1:$1048576,ROW()-1)-HLOOKUP(lapchart!D9,totallaptimes!$1:$1048576,ROW()-1),"")</f>
        <v>2.2192129629629732E-4</v>
      </c>
      <c r="F9" s="2">
        <f>IFERROR(HLOOKUP(lapchart!F9,totallaptimes!$1:$1048576,ROW()-1)-HLOOKUP(lapchart!E9,totallaptimes!$1:$1048576,ROW()-1),"")</f>
        <v>7.6319444444444828E-5</v>
      </c>
      <c r="G9" s="2">
        <f>IFERROR(HLOOKUP(lapchart!G9,totallaptimes!$1:$1048576,ROW()-1)-HLOOKUP(lapchart!F9,totallaptimes!$1:$1048576,ROW()-1),"")</f>
        <v>-1.8630787037037053E-4</v>
      </c>
      <c r="H9" s="2">
        <f>IFERROR(HLOOKUP(lapchart!H9,totallaptimes!$1:$1048576,ROW()-1)-HLOOKUP(lapchart!G9,totallaptimes!$1:$1048576,ROW()-1),"")</f>
        <v>1.6229166666666649E-4</v>
      </c>
      <c r="I9" s="2">
        <f>IFERROR(HLOOKUP(lapchart!I9,totallaptimes!$1:$1048576,ROW()-1)-HLOOKUP(lapchart!H9,totallaptimes!$1:$1048576,ROW()-1),"")</f>
        <v>6.6377314814815118E-5</v>
      </c>
      <c r="J9" s="2">
        <f>IFERROR(HLOOKUP(lapchart!J9,totallaptimes!$1:$1048576,ROW()-1)-HLOOKUP(lapchart!I9,totallaptimes!$1:$1048576,ROW()-1),"")</f>
        <v>-1.1274305555555603E-4</v>
      </c>
      <c r="K9" s="2">
        <f>IFERROR(HLOOKUP(lapchart!K9,totallaptimes!$1:$1048576,ROW()-1)-HLOOKUP(lapchart!J9,totallaptimes!$1:$1048576,ROW()-1),"")</f>
        <v>-1.0246527777777771E-4</v>
      </c>
      <c r="L9" s="2">
        <f>IFERROR(HLOOKUP(lapchart!L9,totallaptimes!$1:$1048576,ROW()-1)-HLOOKUP(lapchart!K9,totallaptimes!$1:$1048576,ROW()-1),"")</f>
        <v>2.4460648148148106E-4</v>
      </c>
      <c r="M9" s="2">
        <f>IFERROR(HLOOKUP(lapchart!M9,totallaptimes!$1:$1048576,ROW()-1)-HLOOKUP(lapchart!L9,totallaptimes!$1:$1048576,ROW()-1),"")</f>
        <v>-8.7615740740733597E-6</v>
      </c>
      <c r="N9" s="2">
        <f>IFERROR(HLOOKUP(lapchart!N9,totallaptimes!$1:$1048576,ROW()-1)-HLOOKUP(lapchart!M9,totallaptimes!$1:$1048576,ROW()-1),"")</f>
        <v>3.2767361111111018E-4</v>
      </c>
      <c r="O9" s="2">
        <f>IFERROR(HLOOKUP(lapchart!O9,totallaptimes!$1:$1048576,ROW()-1)-HLOOKUP(lapchart!N9,totallaptimes!$1:$1048576,ROW()-1),"")</f>
        <v>-2.1371527777777621E-4</v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-2.1192129629629686E-5</v>
      </c>
      <c r="D10" s="2">
        <f>IFERROR(HLOOKUP(lapchart!D10,totallaptimes!$1:$1048576,ROW()-1)-HLOOKUP(lapchart!C10,totallaptimes!$1:$1048576,ROW()-1),"")</f>
        <v>-1.2418981481483043E-5</v>
      </c>
      <c r="E10" s="2">
        <f>IFERROR(HLOOKUP(lapchart!E10,totallaptimes!$1:$1048576,ROW()-1)-HLOOKUP(lapchart!D10,totallaptimes!$1:$1048576,ROW()-1),"")</f>
        <v>2.3891203703703748E-4</v>
      </c>
      <c r="F10" s="2">
        <f>IFERROR(HLOOKUP(lapchart!F10,totallaptimes!$1:$1048576,ROW()-1)-HLOOKUP(lapchart!E10,totallaptimes!$1:$1048576,ROW()-1),"")</f>
        <v>7.5729166666666653E-5</v>
      </c>
      <c r="G10" s="2">
        <f>IFERROR(HLOOKUP(lapchart!G10,totallaptimes!$1:$1048576,ROW()-1)-HLOOKUP(lapchart!F10,totallaptimes!$1:$1048576,ROW()-1),"")</f>
        <v>-1.9271990740740708E-4</v>
      </c>
      <c r="H10" s="2">
        <f>IFERROR(HLOOKUP(lapchart!H10,totallaptimes!$1:$1048576,ROW()-1)-HLOOKUP(lapchart!G10,totallaptimes!$1:$1048576,ROW()-1),"")</f>
        <v>1.603356481481473E-4</v>
      </c>
      <c r="I10" s="2">
        <f>IFERROR(HLOOKUP(lapchart!I10,totallaptimes!$1:$1048576,ROW()-1)-HLOOKUP(lapchart!H10,totallaptimes!$1:$1048576,ROW()-1),"")</f>
        <v>7.3495370370371335E-5</v>
      </c>
      <c r="J10" s="2">
        <f>IFERROR(HLOOKUP(lapchart!J10,totallaptimes!$1:$1048576,ROW()-1)-HLOOKUP(lapchart!I10,totallaptimes!$1:$1048576,ROW()-1),"")</f>
        <v>-9.8182870370371739E-5</v>
      </c>
      <c r="K10" s="2">
        <f>IFERROR(HLOOKUP(lapchart!K10,totallaptimes!$1:$1048576,ROW()-1)-HLOOKUP(lapchart!J10,totallaptimes!$1:$1048576,ROW()-1),"")</f>
        <v>1.460995370370366E-4</v>
      </c>
      <c r="L10" s="2">
        <f>IFERROR(HLOOKUP(lapchart!L10,totallaptimes!$1:$1048576,ROW()-1)-HLOOKUP(lapchart!K10,totallaptimes!$1:$1048576,ROW()-1),"")</f>
        <v>-4.2129629629610726E-6</v>
      </c>
      <c r="M10" s="2">
        <f>IFERROR(HLOOKUP(lapchart!M10,totallaptimes!$1:$1048576,ROW()-1)-HLOOKUP(lapchart!L10,totallaptimes!$1:$1048576,ROW()-1),"")</f>
        <v>2.9394675925925769E-4</v>
      </c>
      <c r="N10" s="2">
        <f>IFERROR(HLOOKUP(lapchart!N10,totallaptimes!$1:$1048576,ROW()-1)-HLOOKUP(lapchart!M10,totallaptimes!$1:$1048576,ROW()-1),"")</f>
        <v>6.8090277777779762E-5</v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-1.9097222222222432E-5</v>
      </c>
      <c r="D11" s="2">
        <f>IFERROR(HLOOKUP(lapchart!D11,totallaptimes!$1:$1048576,ROW()-1)-HLOOKUP(lapchart!C11,totallaptimes!$1:$1048576,ROW()-1),"")</f>
        <v>-1.3981481481482871E-5</v>
      </c>
      <c r="E11" s="2">
        <f>IFERROR(HLOOKUP(lapchart!E11,totallaptimes!$1:$1048576,ROW()-1)-HLOOKUP(lapchart!D11,totallaptimes!$1:$1048576,ROW()-1),"")</f>
        <v>3.3055555555555616E-4</v>
      </c>
      <c r="F11" s="2">
        <f>IFERROR(HLOOKUP(lapchart!F11,totallaptimes!$1:$1048576,ROW()-1)-HLOOKUP(lapchart!E11,totallaptimes!$1:$1048576,ROW()-1),"")</f>
        <v>-7.9791666666665512E-5</v>
      </c>
      <c r="G11" s="2">
        <f>IFERROR(HLOOKUP(lapchart!G11,totallaptimes!$1:$1048576,ROW()-1)-HLOOKUP(lapchart!F11,totallaptimes!$1:$1048576,ROW()-1),"")</f>
        <v>-1.1819444444444507E-4</v>
      </c>
      <c r="H11" s="2">
        <f>IFERROR(HLOOKUP(lapchart!H11,totallaptimes!$1:$1048576,ROW()-1)-HLOOKUP(lapchart!G11,totallaptimes!$1:$1048576,ROW()-1),"")</f>
        <v>1.6357638888888845E-4</v>
      </c>
      <c r="I11" s="2">
        <f>IFERROR(HLOOKUP(lapchart!I11,totallaptimes!$1:$1048576,ROW()-1)-HLOOKUP(lapchart!H11,totallaptimes!$1:$1048576,ROW()-1),"")</f>
        <v>7.4907407407408949E-5</v>
      </c>
      <c r="J11" s="2">
        <f>IFERROR(HLOOKUP(lapchart!J11,totallaptimes!$1:$1048576,ROW()-1)-HLOOKUP(lapchart!I11,totallaptimes!$1:$1048576,ROW()-1),"")</f>
        <v>-1.0255787037037264E-4</v>
      </c>
      <c r="K11" s="2">
        <f>IFERROR(HLOOKUP(lapchart!K11,totallaptimes!$1:$1048576,ROW()-1)-HLOOKUP(lapchart!J11,totallaptimes!$1:$1048576,ROW()-1),"")</f>
        <v>1.7565972222222115E-4</v>
      </c>
      <c r="L11" s="2">
        <f>IFERROR(HLOOKUP(lapchart!L11,totallaptimes!$1:$1048576,ROW()-1)-HLOOKUP(lapchart!K11,totallaptimes!$1:$1048576,ROW()-1),"")</f>
        <v>-3.0601851851849368E-5</v>
      </c>
      <c r="M11" s="2">
        <f>IFERROR(HLOOKUP(lapchart!M11,totallaptimes!$1:$1048576,ROW()-1)-HLOOKUP(lapchart!L11,totallaptimes!$1:$1048576,ROW()-1),"")</f>
        <v>2.809837962962948E-4</v>
      </c>
      <c r="N11" s="2">
        <f>IFERROR(HLOOKUP(lapchart!N11,totallaptimes!$1:$1048576,ROW()-1)-HLOOKUP(lapchart!M11,totallaptimes!$1:$1048576,ROW()-1),"")</f>
        <v>8.2916666666668637E-5</v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1.6608796296295816E-5</v>
      </c>
      <c r="D12" s="2">
        <f>IFERROR(HLOOKUP(lapchart!D12,totallaptimes!$1:$1048576,ROW()-1)-HLOOKUP(lapchart!C12,totallaptimes!$1:$1048576,ROW()-1),"")</f>
        <v>-2.8819444444445896E-5</v>
      </c>
      <c r="E12" s="2">
        <f>IFERROR(HLOOKUP(lapchart!E12,totallaptimes!$1:$1048576,ROW()-1)-HLOOKUP(lapchart!D12,totallaptimes!$1:$1048576,ROW()-1),"")</f>
        <v>3.4298611111111162E-4</v>
      </c>
      <c r="F12" s="2">
        <f>IFERROR(HLOOKUP(lapchart!F12,totallaptimes!$1:$1048576,ROW()-1)-HLOOKUP(lapchart!E12,totallaptimes!$1:$1048576,ROW()-1),"")</f>
        <v>-2.8865740740740761E-5</v>
      </c>
      <c r="G12" s="2">
        <f>IFERROR(HLOOKUP(lapchart!G12,totallaptimes!$1:$1048576,ROW()-1)-HLOOKUP(lapchart!F12,totallaptimes!$1:$1048576,ROW()-1),"")</f>
        <v>-1.7362268518518464E-4</v>
      </c>
      <c r="H12" s="2">
        <f>IFERROR(HLOOKUP(lapchart!H12,totallaptimes!$1:$1048576,ROW()-1)-HLOOKUP(lapchart!G12,totallaptimes!$1:$1048576,ROW()-1),"")</f>
        <v>1.165740740740745E-4</v>
      </c>
      <c r="I12" s="2">
        <f>IFERROR(HLOOKUP(lapchart!I12,totallaptimes!$1:$1048576,ROW()-1)-HLOOKUP(lapchart!H12,totallaptimes!$1:$1048576,ROW()-1),"")</f>
        <v>1.2870370370370553E-4</v>
      </c>
      <c r="J12" s="2">
        <f>IFERROR(HLOOKUP(lapchart!J12,totallaptimes!$1:$1048576,ROW()-1)-HLOOKUP(lapchart!I12,totallaptimes!$1:$1048576,ROW()-1),"")</f>
        <v>-1.0576388888889135E-4</v>
      </c>
      <c r="K12" s="2">
        <f>IFERROR(HLOOKUP(lapchart!K12,totallaptimes!$1:$1048576,ROW()-1)-HLOOKUP(lapchart!J12,totallaptimes!$1:$1048576,ROW()-1),"")</f>
        <v>1.4969907407407466E-4</v>
      </c>
      <c r="L12" s="2">
        <f>IFERROR(HLOOKUP(lapchart!L12,totallaptimes!$1:$1048576,ROW()-1)-HLOOKUP(lapchart!K12,totallaptimes!$1:$1048576,ROW()-1),"")</f>
        <v>3.5671296296294064E-5</v>
      </c>
      <c r="M12" s="2">
        <f>IFERROR(HLOOKUP(lapchart!M12,totallaptimes!$1:$1048576,ROW()-1)-HLOOKUP(lapchart!L12,totallaptimes!$1:$1048576,ROW()-1),"")</f>
        <v>3.2809027777778131E-4</v>
      </c>
      <c r="N12" s="2">
        <f>IFERROR(HLOOKUP(lapchart!N12,totallaptimes!$1:$1048576,ROW()-1)-HLOOKUP(lapchart!M12,totallaptimes!$1:$1048576,ROW()-1),"")</f>
        <v>-9.9259259259262475E-5</v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1.4513888888888563E-5</v>
      </c>
      <c r="D13" s="2">
        <f>IFERROR(HLOOKUP(lapchart!D13,totallaptimes!$1:$1048576,ROW()-1)-HLOOKUP(lapchart!C13,totallaptimes!$1:$1048576,ROW()-1),"")</f>
        <v>-2.7569444444446381E-5</v>
      </c>
      <c r="E13" s="2">
        <f>IFERROR(HLOOKUP(lapchart!E13,totallaptimes!$1:$1048576,ROW()-1)-HLOOKUP(lapchart!D13,totallaptimes!$1:$1048576,ROW()-1),"")</f>
        <v>3.6355324074074068E-4</v>
      </c>
      <c r="F13" s="2">
        <f>IFERROR(HLOOKUP(lapchart!F13,totallaptimes!$1:$1048576,ROW()-1)-HLOOKUP(lapchart!E13,totallaptimes!$1:$1048576,ROW()-1),"")</f>
        <v>-2.0358796296296097E-5</v>
      </c>
      <c r="G13" s="2">
        <f>IFERROR(HLOOKUP(lapchart!G13,totallaptimes!$1:$1048576,ROW()-1)-HLOOKUP(lapchart!F13,totallaptimes!$1:$1048576,ROW()-1),"")</f>
        <v>-1.9390046296296169E-4</v>
      </c>
      <c r="H13" s="2">
        <f>IFERROR(HLOOKUP(lapchart!H13,totallaptimes!$1:$1048576,ROW()-1)-HLOOKUP(lapchart!G13,totallaptimes!$1:$1048576,ROW()-1),"")</f>
        <v>1.1701388888888872E-4</v>
      </c>
      <c r="I13" s="2">
        <f>IFERROR(HLOOKUP(lapchart!I13,totallaptimes!$1:$1048576,ROW()-1)-HLOOKUP(lapchart!H13,totallaptimes!$1:$1048576,ROW()-1),"")</f>
        <v>1.3545138888889155E-4</v>
      </c>
      <c r="J13" s="2">
        <f>IFERROR(HLOOKUP(lapchart!J13,totallaptimes!$1:$1048576,ROW()-1)-HLOOKUP(lapchart!I13,totallaptimes!$1:$1048576,ROW()-1),"")</f>
        <v>-1.0936342592592942E-4</v>
      </c>
      <c r="K13" s="2">
        <f>IFERROR(HLOOKUP(lapchart!K13,totallaptimes!$1:$1048576,ROW()-1)-HLOOKUP(lapchart!J13,totallaptimes!$1:$1048576,ROW()-1),"")</f>
        <v>2.0944444444444266E-4</v>
      </c>
      <c r="L13" s="2">
        <f>IFERROR(HLOOKUP(lapchart!L13,totallaptimes!$1:$1048576,ROW()-1)-HLOOKUP(lapchart!K13,totallaptimes!$1:$1048576,ROW()-1),"")</f>
        <v>-5.0150462962960177E-5</v>
      </c>
      <c r="M13" s="2">
        <f>IFERROR(HLOOKUP(lapchart!M13,totallaptimes!$1:$1048576,ROW()-1)-HLOOKUP(lapchart!L13,totallaptimes!$1:$1048576,ROW()-1),"")</f>
        <v>2.4168981481481264E-4</v>
      </c>
      <c r="N13" s="2">
        <f>IFERROR(HLOOKUP(lapchart!N13,totallaptimes!$1:$1048576,ROW()-1)-HLOOKUP(lapchart!M13,totallaptimes!$1:$1048576,ROW()-1),"")</f>
        <v>1.151273148148179E-4</v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1.6354166666666253E-5</v>
      </c>
      <c r="D14" s="2">
        <f>IFERROR(HLOOKUP(lapchart!D14,totallaptimes!$1:$1048576,ROW()-1)-HLOOKUP(lapchart!C14,totallaptimes!$1:$1048576,ROW()-1),"")</f>
        <v>-3.093750000000145E-5</v>
      </c>
      <c r="E14" s="2">
        <f>IFERROR(HLOOKUP(lapchart!E14,totallaptimes!$1:$1048576,ROW()-1)-HLOOKUP(lapchart!D14,totallaptimes!$1:$1048576,ROW()-1),"")</f>
        <v>3.8402777777777654E-4</v>
      </c>
      <c r="F14" s="2">
        <f>IFERROR(HLOOKUP(lapchart!F14,totallaptimes!$1:$1048576,ROW()-1)-HLOOKUP(lapchart!E14,totallaptimes!$1:$1048576,ROW()-1),"")</f>
        <v>-9.6527777777768303E-6</v>
      </c>
      <c r="G14" s="2">
        <f>IFERROR(HLOOKUP(lapchart!G14,totallaptimes!$1:$1048576,ROW()-1)-HLOOKUP(lapchart!F14,totallaptimes!$1:$1048576,ROW()-1),"")</f>
        <v>-2.1324074074073954E-4</v>
      </c>
      <c r="H14" s="2">
        <f>IFERROR(HLOOKUP(lapchart!H14,totallaptimes!$1:$1048576,ROW()-1)-HLOOKUP(lapchart!G14,totallaptimes!$1:$1048576,ROW()-1),"")</f>
        <v>1.1333333333333334E-4</v>
      </c>
      <c r="I14" s="2">
        <f>IFERROR(HLOOKUP(lapchart!I14,totallaptimes!$1:$1048576,ROW()-1)-HLOOKUP(lapchart!H14,totallaptimes!$1:$1048576,ROW()-1),"")</f>
        <v>1.4200231481481702E-4</v>
      </c>
      <c r="J14" s="2">
        <f>IFERROR(HLOOKUP(lapchart!J14,totallaptimes!$1:$1048576,ROW()-1)-HLOOKUP(lapchart!I14,totallaptimes!$1:$1048576,ROW()-1),"")</f>
        <v>-1.0998842592593004E-4</v>
      </c>
      <c r="K14" s="2">
        <f>IFERROR(HLOOKUP(lapchart!K14,totallaptimes!$1:$1048576,ROW()-1)-HLOOKUP(lapchart!J14,totallaptimes!$1:$1048576,ROW()-1),"")</f>
        <v>2.1732638888888843E-4</v>
      </c>
      <c r="L14" s="2">
        <f>IFERROR(HLOOKUP(lapchart!L14,totallaptimes!$1:$1048576,ROW()-1)-HLOOKUP(lapchart!K14,totallaptimes!$1:$1048576,ROW()-1),"")</f>
        <v>-5.4050925925924406E-5</v>
      </c>
      <c r="M14" s="2">
        <f>IFERROR(HLOOKUP(lapchart!M14,totallaptimes!$1:$1048576,ROW()-1)-HLOOKUP(lapchart!L14,totallaptimes!$1:$1048576,ROW()-1),"")</f>
        <v>2.787615740740719E-4</v>
      </c>
      <c r="N14" s="2">
        <f>IFERROR(HLOOKUP(lapchart!N14,totallaptimes!$1:$1048576,ROW()-1)-HLOOKUP(lapchart!M14,totallaptimes!$1:$1048576,ROW()-1),"")</f>
        <v>8.0625000000004304E-5</v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1.5775462962962228E-5</v>
      </c>
      <c r="D15" s="2">
        <f>IFERROR(HLOOKUP(lapchart!D15,totallaptimes!$1:$1048576,ROW()-1)-HLOOKUP(lapchart!C15,totallaptimes!$1:$1048576,ROW()-1),"")</f>
        <v>-3.1678240740741839E-5</v>
      </c>
      <c r="E15" s="2">
        <f>IFERROR(HLOOKUP(lapchart!E15,totallaptimes!$1:$1048576,ROW()-1)-HLOOKUP(lapchart!D15,totallaptimes!$1:$1048576,ROW()-1),"")</f>
        <v>4.0673611111110945E-4</v>
      </c>
      <c r="F15" s="2">
        <f>IFERROR(HLOOKUP(lapchart!F15,totallaptimes!$1:$1048576,ROW()-1)-HLOOKUP(lapchart!E15,totallaptimes!$1:$1048576,ROW()-1),"")</f>
        <v>-9.9999999999995925E-6</v>
      </c>
      <c r="G15" s="2">
        <f>IFERROR(HLOOKUP(lapchart!G15,totallaptimes!$1:$1048576,ROW()-1)-HLOOKUP(lapchart!F15,totallaptimes!$1:$1048576,ROW()-1),"")</f>
        <v>-2.2806712962962841E-4</v>
      </c>
      <c r="H15" s="2">
        <f>IFERROR(HLOOKUP(lapchart!H15,totallaptimes!$1:$1048576,ROW()-1)-HLOOKUP(lapchart!G15,totallaptimes!$1:$1048576,ROW()-1),"")</f>
        <v>1.138194444444459E-4</v>
      </c>
      <c r="I15" s="2">
        <f>IFERROR(HLOOKUP(lapchart!I15,totallaptimes!$1:$1048576,ROW()-1)-HLOOKUP(lapchart!H15,totallaptimes!$1:$1048576,ROW()-1),"")</f>
        <v>1.4559027777777921E-4</v>
      </c>
      <c r="J15" s="2">
        <f>IFERROR(HLOOKUP(lapchart!J15,totallaptimes!$1:$1048576,ROW()-1)-HLOOKUP(lapchart!I15,totallaptimes!$1:$1048576,ROW()-1),"")</f>
        <v>-1.0931712962963455E-4</v>
      </c>
      <c r="K15" s="2">
        <f>IFERROR(HLOOKUP(lapchart!K15,totallaptimes!$1:$1048576,ROW()-1)-HLOOKUP(lapchart!J15,totallaptimes!$1:$1048576,ROW()-1),"")</f>
        <v>2.2979166666666634E-4</v>
      </c>
      <c r="L15" s="2">
        <f>IFERROR(HLOOKUP(lapchart!L15,totallaptimes!$1:$1048576,ROW()-1)-HLOOKUP(lapchart!K15,totallaptimes!$1:$1048576,ROW()-1),"")</f>
        <v>-5.8368055555552828E-5</v>
      </c>
      <c r="M15" s="2">
        <f>IFERROR(HLOOKUP(lapchart!M15,totallaptimes!$1:$1048576,ROW()-1)-HLOOKUP(lapchart!L15,totallaptimes!$1:$1048576,ROW()-1),"")</f>
        <v>5.8077546296296002E-4</v>
      </c>
      <c r="N15" s="2">
        <f>IFERROR(HLOOKUP(lapchart!N15,totallaptimes!$1:$1048576,ROW()-1)-HLOOKUP(lapchart!M15,totallaptimes!$1:$1048576,ROW()-1),"")</f>
        <v>-2.0623842592592222E-4</v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1.6203703703702305E-5</v>
      </c>
      <c r="D16" s="2">
        <f>IFERROR(HLOOKUP(lapchart!D16,totallaptimes!$1:$1048576,ROW()-1)-HLOOKUP(lapchart!C16,totallaptimes!$1:$1048576,ROW()-1),"")</f>
        <v>-3.420138888888917E-5</v>
      </c>
      <c r="E16" s="2">
        <f>IFERROR(HLOOKUP(lapchart!E16,totallaptimes!$1:$1048576,ROW()-1)-HLOOKUP(lapchart!D16,totallaptimes!$1:$1048576,ROW()-1),"")</f>
        <v>4.2869212962962783E-4</v>
      </c>
      <c r="F16" s="2">
        <f>IFERROR(HLOOKUP(lapchart!F16,totallaptimes!$1:$1048576,ROW()-1)-HLOOKUP(lapchart!E16,totallaptimes!$1:$1048576,ROW()-1),"")</f>
        <v>-1.2847222222221386E-5</v>
      </c>
      <c r="G16" s="2">
        <f>IFERROR(HLOOKUP(lapchart!G16,totallaptimes!$1:$1048576,ROW()-1)-HLOOKUP(lapchart!F16,totallaptimes!$1:$1048576,ROW()-1),"")</f>
        <v>-2.4099537037037058E-4</v>
      </c>
      <c r="H16" s="2">
        <f>IFERROR(HLOOKUP(lapchart!H16,totallaptimes!$1:$1048576,ROW()-1)-HLOOKUP(lapchart!G16,totallaptimes!$1:$1048576,ROW()-1),"")</f>
        <v>1.1771990740741013E-4</v>
      </c>
      <c r="I16" s="2">
        <f>IFERROR(HLOOKUP(lapchart!I16,totallaptimes!$1:$1048576,ROW()-1)-HLOOKUP(lapchart!H16,totallaptimes!$1:$1048576,ROW()-1),"")</f>
        <v>1.5189814814814927E-4</v>
      </c>
      <c r="J16" s="2">
        <f>IFERROR(HLOOKUP(lapchart!J16,totallaptimes!$1:$1048576,ROW()-1)-HLOOKUP(lapchart!I16,totallaptimes!$1:$1048576,ROW()-1),"")</f>
        <v>-1.1283564814815357E-4</v>
      </c>
      <c r="K16" s="2">
        <f>IFERROR(HLOOKUP(lapchart!K16,totallaptimes!$1:$1048576,ROW()-1)-HLOOKUP(lapchart!J16,totallaptimes!$1:$1048576,ROW()-1),"")</f>
        <v>2.3918981481481534E-4</v>
      </c>
      <c r="L16" s="2">
        <f>IFERROR(HLOOKUP(lapchart!L16,totallaptimes!$1:$1048576,ROW()-1)-HLOOKUP(lapchart!K16,totallaptimes!$1:$1048576,ROW()-1),"")</f>
        <v>-6.325231481481286E-5</v>
      </c>
      <c r="M16" s="2">
        <f>IFERROR(HLOOKUP(lapchart!M16,totallaptimes!$1:$1048576,ROW()-1)-HLOOKUP(lapchart!L16,totallaptimes!$1:$1048576,ROW()-1),"")</f>
        <v>5.6449074074073867E-4</v>
      </c>
      <c r="N16" s="2">
        <f>IFERROR(HLOOKUP(lapchart!N16,totallaptimes!$1:$1048576,ROW()-1)-HLOOKUP(lapchart!M16,totallaptimes!$1:$1048576,ROW()-1),"")</f>
        <v>-1.8696759259258927E-4</v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1.9814814814812787E-5</v>
      </c>
      <c r="D17" s="2">
        <f>IFERROR(HLOOKUP(lapchart!D17,totallaptimes!$1:$1048576,ROW()-1)-HLOOKUP(lapchart!C17,totallaptimes!$1:$1048576,ROW()-1),"")</f>
        <v>-3.8206018518519014E-5</v>
      </c>
      <c r="E17" s="2">
        <f>IFERROR(HLOOKUP(lapchart!E17,totallaptimes!$1:$1048576,ROW()-1)-HLOOKUP(lapchart!D17,totallaptimes!$1:$1048576,ROW()-1),"")</f>
        <v>5.0209490740740596E-4</v>
      </c>
      <c r="F17" s="2">
        <f>IFERROR(HLOOKUP(lapchart!F17,totallaptimes!$1:$1048576,ROW()-1)-HLOOKUP(lapchart!E17,totallaptimes!$1:$1048576,ROW()-1),"")</f>
        <v>-3.2032407407407357E-4</v>
      </c>
      <c r="G17" s="2">
        <f>IFERROR(HLOOKUP(lapchart!G17,totallaptimes!$1:$1048576,ROW()-1)-HLOOKUP(lapchart!F17,totallaptimes!$1:$1048576,ROW()-1),"")</f>
        <v>2.4901620370370442E-4</v>
      </c>
      <c r="H17" s="2">
        <f>IFERROR(HLOOKUP(lapchart!H17,totallaptimes!$1:$1048576,ROW()-1)-HLOOKUP(lapchart!G17,totallaptimes!$1:$1048576,ROW()-1),"")</f>
        <v>-1.3504629629629457E-4</v>
      </c>
      <c r="I17" s="2">
        <f>IFERROR(HLOOKUP(lapchart!I17,totallaptimes!$1:$1048576,ROW()-1)-HLOOKUP(lapchart!H17,totallaptimes!$1:$1048576,ROW()-1),"")</f>
        <v>1.6645833333333443E-4</v>
      </c>
      <c r="J17" s="2">
        <f>IFERROR(HLOOKUP(lapchart!J17,totallaptimes!$1:$1048576,ROW()-1)-HLOOKUP(lapchart!I17,totallaptimes!$1:$1048576,ROW()-1),"")</f>
        <v>-1.2017361111111603E-4</v>
      </c>
      <c r="K17" s="2">
        <f>IFERROR(HLOOKUP(lapchart!K17,totallaptimes!$1:$1048576,ROW()-1)-HLOOKUP(lapchart!J17,totallaptimes!$1:$1048576,ROW()-1),"")</f>
        <v>2.5406250000000082E-4</v>
      </c>
      <c r="L17" s="2">
        <f>IFERROR(HLOOKUP(lapchart!L17,totallaptimes!$1:$1048576,ROW()-1)-HLOOKUP(lapchart!K17,totallaptimes!$1:$1048576,ROW()-1),"")</f>
        <v>-5.9814814814812892E-5</v>
      </c>
      <c r="M17" s="2">
        <f>IFERROR(HLOOKUP(lapchart!M17,totallaptimes!$1:$1048576,ROW()-1)-HLOOKUP(lapchart!L17,totallaptimes!$1:$1048576,ROW()-1),"")</f>
        <v>5.3857638888888532E-4</v>
      </c>
      <c r="N17" s="2">
        <f>IFERROR(HLOOKUP(lapchart!N17,totallaptimes!$1:$1048576,ROW()-1)-HLOOKUP(lapchart!M17,totallaptimes!$1:$1048576,ROW()-1),"")</f>
        <v>-1.6649305555554994E-4</v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2.328703703703347E-5</v>
      </c>
      <c r="D18" s="2">
        <f>IFERROR(HLOOKUP(lapchart!D18,totallaptimes!$1:$1048576,ROW()-1)-HLOOKUP(lapchart!C18,totallaptimes!$1:$1048576,ROW()-1),"")</f>
        <v>-4.0208333333333068E-5</v>
      </c>
      <c r="E18" s="2">
        <f>IFERROR(HLOOKUP(lapchart!E18,totallaptimes!$1:$1048576,ROW()-1)-HLOOKUP(lapchart!D18,totallaptimes!$1:$1048576,ROW()-1),"")</f>
        <v>6.9194444444444295E-4</v>
      </c>
      <c r="F18" s="2">
        <f>IFERROR(HLOOKUP(lapchart!F18,totallaptimes!$1:$1048576,ROW()-1)-HLOOKUP(lapchart!E18,totallaptimes!$1:$1048576,ROW()-1),"")</f>
        <v>-5.04039351851851E-4</v>
      </c>
      <c r="G18" s="2">
        <f>IFERROR(HLOOKUP(lapchart!G18,totallaptimes!$1:$1048576,ROW()-1)-HLOOKUP(lapchart!F18,totallaptimes!$1:$1048576,ROW()-1),"")</f>
        <v>2.5815972222222386E-4</v>
      </c>
      <c r="H18" s="2">
        <f>IFERROR(HLOOKUP(lapchart!H18,totallaptimes!$1:$1048576,ROW()-1)-HLOOKUP(lapchart!G18,totallaptimes!$1:$1048576,ROW()-1),"")</f>
        <v>-1.4224537037036897E-4</v>
      </c>
      <c r="I18" s="2">
        <f>IFERROR(HLOOKUP(lapchart!I18,totallaptimes!$1:$1048576,ROW()-1)-HLOOKUP(lapchart!H18,totallaptimes!$1:$1048576,ROW()-1),"")</f>
        <v>1.7168981481481549E-4</v>
      </c>
      <c r="J18" s="2">
        <f>IFERROR(HLOOKUP(lapchart!J18,totallaptimes!$1:$1048576,ROW()-1)-HLOOKUP(lapchart!I18,totallaptimes!$1:$1048576,ROW()-1),"")</f>
        <v>-1.2144675925926385E-4</v>
      </c>
      <c r="K18" s="2">
        <f>IFERROR(HLOOKUP(lapchart!K18,totallaptimes!$1:$1048576,ROW()-1)-HLOOKUP(lapchart!J18,totallaptimes!$1:$1048576,ROW()-1),"")</f>
        <v>2.6532407407407407E-4</v>
      </c>
      <c r="L18" s="2">
        <f>IFERROR(HLOOKUP(lapchart!L18,totallaptimes!$1:$1048576,ROW()-1)-HLOOKUP(lapchart!K18,totallaptimes!$1:$1048576,ROW()-1),"")</f>
        <v>4.576851851851825E-4</v>
      </c>
      <c r="M18" s="2">
        <f>IFERROR(HLOOKUP(lapchart!M18,totallaptimes!$1:$1048576,ROW()-1)-HLOOKUP(lapchart!L18,totallaptimes!$1:$1048576,ROW()-1),"")</f>
        <v>-5.2280092592591962E-4</v>
      </c>
      <c r="N18" s="2">
        <f>IFERROR(HLOOKUP(lapchart!N18,totallaptimes!$1:$1048576,ROW()-1)-HLOOKUP(lapchart!M18,totallaptimes!$1:$1048576,ROW()-1),"")</f>
        <v>3.714467592592606E-4</v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2.0798611111108589E-5</v>
      </c>
      <c r="D19" s="2">
        <f>IFERROR(HLOOKUP(lapchart!D19,totallaptimes!$1:$1048576,ROW()-1)-HLOOKUP(lapchart!C19,totallaptimes!$1:$1048576,ROW()-1),"")</f>
        <v>-3.7175925925926612E-5</v>
      </c>
      <c r="E19" s="2">
        <f>IFERROR(HLOOKUP(lapchart!E19,totallaptimes!$1:$1048576,ROW()-1)-HLOOKUP(lapchart!D19,totallaptimes!$1:$1048576,ROW()-1),"")</f>
        <v>7.0638888888888834E-4</v>
      </c>
      <c r="F19" s="2">
        <f>IFERROR(HLOOKUP(lapchart!F19,totallaptimes!$1:$1048576,ROW()-1)-HLOOKUP(lapchart!E19,totallaptimes!$1:$1048576,ROW()-1),"")</f>
        <v>-5.1196759259259511E-4</v>
      </c>
      <c r="G19" s="2">
        <f>IFERROR(HLOOKUP(lapchart!G19,totallaptimes!$1:$1048576,ROW()-1)-HLOOKUP(lapchart!F19,totallaptimes!$1:$1048576,ROW()-1),"")</f>
        <v>2.6974537037037505E-4</v>
      </c>
      <c r="H19" s="2">
        <f>IFERROR(HLOOKUP(lapchart!H19,totallaptimes!$1:$1048576,ROW()-1)-HLOOKUP(lapchart!G19,totallaptimes!$1:$1048576,ROW()-1),"")</f>
        <v>-1.5236111111111006E-4</v>
      </c>
      <c r="I19" s="2">
        <f>IFERROR(HLOOKUP(lapchart!I19,totallaptimes!$1:$1048576,ROW()-1)-HLOOKUP(lapchart!H19,totallaptimes!$1:$1048576,ROW()-1),"")</f>
        <v>1.7721064814814683E-4</v>
      </c>
      <c r="J19" s="2">
        <f>IFERROR(HLOOKUP(lapchart!J19,totallaptimes!$1:$1048576,ROW()-1)-HLOOKUP(lapchart!I19,totallaptimes!$1:$1048576,ROW()-1),"")</f>
        <v>-1.2210648148148692E-4</v>
      </c>
      <c r="K19" s="2">
        <f>IFERROR(HLOOKUP(lapchart!K19,totallaptimes!$1:$1048576,ROW()-1)-HLOOKUP(lapchart!J19,totallaptimes!$1:$1048576,ROW()-1),"")</f>
        <v>2.7189814814814958E-4</v>
      </c>
      <c r="L19" s="2">
        <f>IFERROR(HLOOKUP(lapchart!L19,totallaptimes!$1:$1048576,ROW()-1)-HLOOKUP(lapchart!K19,totallaptimes!$1:$1048576,ROW()-1),"")</f>
        <v>4.4607638888888648E-4</v>
      </c>
      <c r="M19" s="2">
        <f>IFERROR(HLOOKUP(lapchart!M19,totallaptimes!$1:$1048576,ROW()-1)-HLOOKUP(lapchart!L19,totallaptimes!$1:$1048576,ROW()-1),"")</f>
        <v>-5.123842592592541E-4</v>
      </c>
      <c r="N19" s="2">
        <f>IFERROR(HLOOKUP(lapchart!N19,totallaptimes!$1:$1048576,ROW()-1)-HLOOKUP(lapchart!M19,totallaptimes!$1:$1048576,ROW()-1),"")</f>
        <v>3.7229166666667007E-4</v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1.934027777777611E-5</v>
      </c>
      <c r="D20" s="2">
        <f>IFERROR(HLOOKUP(lapchart!D20,totallaptimes!$1:$1048576,ROW()-1)-HLOOKUP(lapchart!C20,totallaptimes!$1:$1048576,ROW()-1),"")</f>
        <v>6.8185185185185015E-4</v>
      </c>
      <c r="E20" s="2">
        <f>IFERROR(HLOOKUP(lapchart!E20,totallaptimes!$1:$1048576,ROW()-1)-HLOOKUP(lapchart!D20,totallaptimes!$1:$1048576,ROW()-1),"")</f>
        <v>-7.1920138888888555E-4</v>
      </c>
      <c r="F20" s="2">
        <f>IFERROR(HLOOKUP(lapchart!F20,totallaptimes!$1:$1048576,ROW()-1)-HLOOKUP(lapchart!E20,totallaptimes!$1:$1048576,ROW()-1),"")</f>
        <v>1.9936342592592055E-4</v>
      </c>
      <c r="G20" s="2">
        <f>IFERROR(HLOOKUP(lapchart!G20,totallaptimes!$1:$1048576,ROW()-1)-HLOOKUP(lapchart!F20,totallaptimes!$1:$1048576,ROW()-1),"")</f>
        <v>1.24687500000005E-4</v>
      </c>
      <c r="H20" s="2">
        <f>IFERROR(HLOOKUP(lapchart!H20,totallaptimes!$1:$1048576,ROW()-1)-HLOOKUP(lapchart!G20,totallaptimes!$1:$1048576,ROW()-1),"")</f>
        <v>1.5472222222222276E-4</v>
      </c>
      <c r="I20" s="2">
        <f>IFERROR(HLOOKUP(lapchart!I20,totallaptimes!$1:$1048576,ROW()-1)-HLOOKUP(lapchart!H20,totallaptimes!$1:$1048576,ROW()-1),"")</f>
        <v>2.5069444444445615E-5</v>
      </c>
      <c r="J20" s="2">
        <f>IFERROR(HLOOKUP(lapchart!J20,totallaptimes!$1:$1048576,ROW()-1)-HLOOKUP(lapchart!I20,totallaptimes!$1:$1048576,ROW()-1),"")</f>
        <v>-1.2366898148149022E-4</v>
      </c>
      <c r="K20" s="2">
        <f>IFERROR(HLOOKUP(lapchart!K20,totallaptimes!$1:$1048576,ROW()-1)-HLOOKUP(lapchart!J20,totallaptimes!$1:$1048576,ROW()-1),"")</f>
        <v>2.8248842592592735E-4</v>
      </c>
      <c r="L20" s="2">
        <f>IFERROR(HLOOKUP(lapchart!L20,totallaptimes!$1:$1048576,ROW()-1)-HLOOKUP(lapchart!K20,totallaptimes!$1:$1048576,ROW()-1),"")</f>
        <v>4.2249999999999927E-4</v>
      </c>
      <c r="M20" s="2">
        <f>IFERROR(HLOOKUP(lapchart!M20,totallaptimes!$1:$1048576,ROW()-1)-HLOOKUP(lapchart!L20,totallaptimes!$1:$1048576,ROW()-1),"")</f>
        <v>-4.9031249999999596E-4</v>
      </c>
      <c r="N20" s="2">
        <f>IFERROR(HLOOKUP(lapchart!N20,totallaptimes!$1:$1048576,ROW()-1)-HLOOKUP(lapchart!M20,totallaptimes!$1:$1048576,ROW()-1),"")</f>
        <v>3.7208333333333884E-4</v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-3.2361111111111479E-5</v>
      </c>
      <c r="D21" s="2">
        <f>IFERROR(HLOOKUP(lapchart!D21,totallaptimes!$1:$1048576,ROW()-1)-HLOOKUP(lapchart!C21,totallaptimes!$1:$1048576,ROW()-1),"")</f>
        <v>6.9633101851851453E-4</v>
      </c>
      <c r="E21" s="2">
        <f>IFERROR(HLOOKUP(lapchart!E21,totallaptimes!$1:$1048576,ROW()-1)-HLOOKUP(lapchart!D21,totallaptimes!$1:$1048576,ROW()-1),"")</f>
        <v>-5.2489583333333381E-4</v>
      </c>
      <c r="F21" s="2">
        <f>IFERROR(HLOOKUP(lapchart!F21,totallaptimes!$1:$1048576,ROW()-1)-HLOOKUP(lapchart!E21,totallaptimes!$1:$1048576,ROW()-1),"")</f>
        <v>-2.0531249999999543E-4</v>
      </c>
      <c r="G21" s="2">
        <f>IFERROR(HLOOKUP(lapchart!G21,totallaptimes!$1:$1048576,ROW()-1)-HLOOKUP(lapchart!F21,totallaptimes!$1:$1048576,ROW()-1),"")</f>
        <v>3.2681712962963003E-4</v>
      </c>
      <c r="H21" s="2">
        <f>IFERROR(HLOOKUP(lapchart!H21,totallaptimes!$1:$1048576,ROW()-1)-HLOOKUP(lapchart!G21,totallaptimes!$1:$1048576,ROW()-1),"")</f>
        <v>1.6175925925925733E-4</v>
      </c>
      <c r="I21" s="2">
        <f>IFERROR(HLOOKUP(lapchart!I21,totallaptimes!$1:$1048576,ROW()-1)-HLOOKUP(lapchart!H21,totallaptimes!$1:$1048576,ROW()-1),"")</f>
        <v>2.2071759259261609E-5</v>
      </c>
      <c r="J21" s="2">
        <f>IFERROR(HLOOKUP(lapchart!J21,totallaptimes!$1:$1048576,ROW()-1)-HLOOKUP(lapchart!I21,totallaptimes!$1:$1048576,ROW()-1),"")</f>
        <v>-1.2488425925926902E-4</v>
      </c>
      <c r="K21" s="2">
        <f>IFERROR(HLOOKUP(lapchart!K21,totallaptimes!$1:$1048576,ROW()-1)-HLOOKUP(lapchart!J21,totallaptimes!$1:$1048576,ROW()-1),"")</f>
        <v>2.9486111111111379E-4</v>
      </c>
      <c r="L21" s="2">
        <f>IFERROR(HLOOKUP(lapchart!L21,totallaptimes!$1:$1048576,ROW()-1)-HLOOKUP(lapchart!K21,totallaptimes!$1:$1048576,ROW()-1),"")</f>
        <v>3.9953703703703505E-4</v>
      </c>
      <c r="M21" s="2">
        <f>IFERROR(HLOOKUP(lapchart!M21,totallaptimes!$1:$1048576,ROW()-1)-HLOOKUP(lapchart!L21,totallaptimes!$1:$1048576,ROW()-1),"")</f>
        <v>-4.1813657407406904E-4</v>
      </c>
      <c r="N21" s="2">
        <f>IFERROR(HLOOKUP(lapchart!N21,totallaptimes!$1:$1048576,ROW()-1)-HLOOKUP(lapchart!M21,totallaptimes!$1:$1048576,ROW()-1),"")</f>
        <v>3.7214120370370959E-4</v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-2.4334490740740913E-4</v>
      </c>
      <c r="D22" s="2">
        <f>IFERROR(HLOOKUP(lapchart!D22,totallaptimes!$1:$1048576,ROW()-1)-HLOOKUP(lapchart!C22,totallaptimes!$1:$1048576,ROW()-1),"")</f>
        <v>7.0878472222222003E-4</v>
      </c>
      <c r="E22" s="2">
        <f>IFERROR(HLOOKUP(lapchart!E22,totallaptimes!$1:$1048576,ROW()-1)-HLOOKUP(lapchart!D22,totallaptimes!$1:$1048576,ROW()-1),"")</f>
        <v>-5.3128472222222292E-4</v>
      </c>
      <c r="F22" s="2">
        <f>IFERROR(HLOOKUP(lapchart!F22,totallaptimes!$1:$1048576,ROW()-1)-HLOOKUP(lapchart!E22,totallaptimes!$1:$1048576,ROW()-1),"")</f>
        <v>1.2408564814815268E-4</v>
      </c>
      <c r="G22" s="2">
        <f>IFERROR(HLOOKUP(lapchart!G22,totallaptimes!$1:$1048576,ROW()-1)-HLOOKUP(lapchart!F22,totallaptimes!$1:$1048576,ROW()-1),"")</f>
        <v>-2.9109953703703936E-4</v>
      </c>
      <c r="H22" s="2">
        <f>IFERROR(HLOOKUP(lapchart!H22,totallaptimes!$1:$1048576,ROW()-1)-HLOOKUP(lapchart!G22,totallaptimes!$1:$1048576,ROW()-1),"")</f>
        <v>4.7074074074074032E-4</v>
      </c>
      <c r="I22" s="2">
        <f>IFERROR(HLOOKUP(lapchart!I22,totallaptimes!$1:$1048576,ROW()-1)-HLOOKUP(lapchart!H22,totallaptimes!$1:$1048576,ROW()-1),"")</f>
        <v>6.6782407407428579E-6</v>
      </c>
      <c r="J22" s="2">
        <f>IFERROR(HLOOKUP(lapchart!J22,totallaptimes!$1:$1048576,ROW()-1)-HLOOKUP(lapchart!I22,totallaptimes!$1:$1048576,ROW()-1),"")</f>
        <v>-1.2343750000001069E-4</v>
      </c>
      <c r="K22" s="2">
        <f>IFERROR(HLOOKUP(lapchart!K22,totallaptimes!$1:$1048576,ROW()-1)-HLOOKUP(lapchart!J22,totallaptimes!$1:$1048576,ROW()-1),"")</f>
        <v>3.0681712962963431E-4</v>
      </c>
      <c r="L22" s="2">
        <f>IFERROR(HLOOKUP(lapchart!L22,totallaptimes!$1:$1048576,ROW()-1)-HLOOKUP(lapchart!K22,totallaptimes!$1:$1048576,ROW()-1),"")</f>
        <v>3.7244212962962708E-4</v>
      </c>
      <c r="M22" s="2">
        <f>IFERROR(HLOOKUP(lapchart!M22,totallaptimes!$1:$1048576,ROW()-1)-HLOOKUP(lapchart!L22,totallaptimes!$1:$1048576,ROW()-1),"")</f>
        <v>-7.0254629629624976E-5</v>
      </c>
      <c r="N22" s="2">
        <f>IFERROR(HLOOKUP(lapchart!N22,totallaptimes!$1:$1048576,ROW()-1)-HLOOKUP(lapchart!M22,totallaptimes!$1:$1048576,ROW()-1),"")</f>
        <v>4.6678240740748167E-5</v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-2.3865740740740618E-4</v>
      </c>
      <c r="D23" s="2">
        <f>IFERROR(HLOOKUP(lapchart!D23,totallaptimes!$1:$1048576,ROW()-1)-HLOOKUP(lapchart!C23,totallaptimes!$1:$1048576,ROW()-1),"")</f>
        <v>7.1828703703703464E-4</v>
      </c>
      <c r="E23" s="2">
        <f>IFERROR(HLOOKUP(lapchart!E23,totallaptimes!$1:$1048576,ROW()-1)-HLOOKUP(lapchart!D23,totallaptimes!$1:$1048576,ROW()-1),"")</f>
        <v>-5.3704861111111141E-4</v>
      </c>
      <c r="F23" s="2">
        <f>IFERROR(HLOOKUP(lapchart!F23,totallaptimes!$1:$1048576,ROW()-1)-HLOOKUP(lapchart!E23,totallaptimes!$1:$1048576,ROW()-1),"")</f>
        <v>1.3017361111111389E-4</v>
      </c>
      <c r="G23" s="2">
        <f>IFERROR(HLOOKUP(lapchart!G23,totallaptimes!$1:$1048576,ROW()-1)-HLOOKUP(lapchart!F23,totallaptimes!$1:$1048576,ROW()-1),"")</f>
        <v>1.8218749999999659E-4</v>
      </c>
      <c r="H23" s="2">
        <f>IFERROR(HLOOKUP(lapchart!H23,totallaptimes!$1:$1048576,ROW()-1)-HLOOKUP(lapchart!G23,totallaptimes!$1:$1048576,ROW()-1),"")</f>
        <v>1.1817129629630718E-5</v>
      </c>
      <c r="I23" s="2">
        <f>IFERROR(HLOOKUP(lapchart!I23,totallaptimes!$1:$1048576,ROW()-1)-HLOOKUP(lapchart!H23,totallaptimes!$1:$1048576,ROW()-1),"")</f>
        <v>-1.3013888888889838E-4</v>
      </c>
      <c r="J23" s="2">
        <f>IFERROR(HLOOKUP(lapchart!J23,totallaptimes!$1:$1048576,ROW()-1)-HLOOKUP(lapchart!I23,totallaptimes!$1:$1048576,ROW()-1),"")</f>
        <v>3.1680555555555975E-4</v>
      </c>
      <c r="K23" s="2">
        <f>IFERROR(HLOOKUP(lapchart!K23,totallaptimes!$1:$1048576,ROW()-1)-HLOOKUP(lapchart!J23,totallaptimes!$1:$1048576,ROW()-1),"")</f>
        <v>3.6038194444444269E-4</v>
      </c>
      <c r="L23" s="2">
        <f>IFERROR(HLOOKUP(lapchart!L23,totallaptimes!$1:$1048576,ROW()-1)-HLOOKUP(lapchart!K23,totallaptimes!$1:$1048576,ROW()-1),"")</f>
        <v>-4.7037037037032936E-5</v>
      </c>
      <c r="M23" s="2">
        <f>IFERROR(HLOOKUP(lapchart!M23,totallaptimes!$1:$1048576,ROW()-1)-HLOOKUP(lapchart!L23,totallaptimes!$1:$1048576,ROW()-1),"")</f>
        <v>-7.7401620370370211E-4</v>
      </c>
      <c r="N23" s="2">
        <f>IFERROR(HLOOKUP(lapchart!N23,totallaptimes!$1:$1048576,ROW()-1)-HLOOKUP(lapchart!M23,totallaptimes!$1:$1048576,ROW()-1),"")</f>
        <v>8.057986111111165E-4</v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-2.3017361111110982E-4</v>
      </c>
      <c r="D24" s="2">
        <f>IFERROR(HLOOKUP(lapchart!D24,totallaptimes!$1:$1048576,ROW()-1)-HLOOKUP(lapchart!C24,totallaptimes!$1:$1048576,ROW()-1),"")</f>
        <v>7.826157407407365E-4</v>
      </c>
      <c r="E24" s="2">
        <f>IFERROR(HLOOKUP(lapchart!E24,totallaptimes!$1:$1048576,ROW()-1)-HLOOKUP(lapchart!D24,totallaptimes!$1:$1048576,ROW()-1),"")</f>
        <v>-5.9561342592592478E-4</v>
      </c>
      <c r="F24" s="2">
        <f>IFERROR(HLOOKUP(lapchart!F24,totallaptimes!$1:$1048576,ROW()-1)-HLOOKUP(lapchart!E24,totallaptimes!$1:$1048576,ROW()-1),"")</f>
        <v>1.3655092592592885E-4</v>
      </c>
      <c r="G24" s="2">
        <f>IFERROR(HLOOKUP(lapchart!G24,totallaptimes!$1:$1048576,ROW()-1)-HLOOKUP(lapchart!F24,totallaptimes!$1:$1048576,ROW()-1),"")</f>
        <v>1.8355324074073587E-4</v>
      </c>
      <c r="H24" s="2">
        <f>IFERROR(HLOOKUP(lapchart!H24,totallaptimes!$1:$1048576,ROW()-1)-HLOOKUP(lapchart!G24,totallaptimes!$1:$1048576,ROW()-1),"")</f>
        <v>2.7164351851852869E-5</v>
      </c>
      <c r="I24" s="2">
        <f>IFERROR(HLOOKUP(lapchart!I24,totallaptimes!$1:$1048576,ROW()-1)-HLOOKUP(lapchart!H24,totallaptimes!$1:$1048576,ROW()-1),"")</f>
        <v>-1.4667824074074756E-4</v>
      </c>
      <c r="J24" s="2">
        <f>IFERROR(HLOOKUP(lapchart!J24,totallaptimes!$1:$1048576,ROW()-1)-HLOOKUP(lapchart!I24,totallaptimes!$1:$1048576,ROW()-1),"")</f>
        <v>3.2180555555555782E-4</v>
      </c>
      <c r="K24" s="2">
        <f>IFERROR(HLOOKUP(lapchart!K24,totallaptimes!$1:$1048576,ROW()-1)-HLOOKUP(lapchart!J24,totallaptimes!$1:$1048576,ROW()-1),"")</f>
        <v>3.4976851851851662E-4</v>
      </c>
      <c r="L24" s="2">
        <f>IFERROR(HLOOKUP(lapchart!L24,totallaptimes!$1:$1048576,ROW()-1)-HLOOKUP(lapchart!K24,totallaptimes!$1:$1048576,ROW()-1),"")</f>
        <v>-3.1759259259255684E-5</v>
      </c>
      <c r="M24" s="2">
        <f>IFERROR(HLOOKUP(lapchart!M24,totallaptimes!$1:$1048576,ROW()-1)-HLOOKUP(lapchart!L24,totallaptimes!$1:$1048576,ROW()-1),"")</f>
        <v>2.7349537037046207E-5</v>
      </c>
      <c r="N24" s="2">
        <f>IFERROR(HLOOKUP(lapchart!N24,totallaptimes!$1:$1048576,ROW()-1)-HLOOKUP(lapchart!M24,totallaptimes!$1:$1048576,ROW()-1),"")</f>
        <v>-8.2832175925926649E-4</v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-2.3106481481481242E-4</v>
      </c>
      <c r="D25" s="2">
        <f>IFERROR(HLOOKUP(lapchart!D25,totallaptimes!$1:$1048576,ROW()-1)-HLOOKUP(lapchart!C25,totallaptimes!$1:$1048576,ROW()-1),"")</f>
        <v>1.015914351851846E-3</v>
      </c>
      <c r="E25" s="2">
        <f>IFERROR(HLOOKUP(lapchart!E25,totallaptimes!$1:$1048576,ROW()-1)-HLOOKUP(lapchart!D25,totallaptimes!$1:$1048576,ROW()-1),"")</f>
        <v>-8.2273148148147984E-4</v>
      </c>
      <c r="F25" s="2">
        <f>IFERROR(HLOOKUP(lapchart!F25,totallaptimes!$1:$1048576,ROW()-1)-HLOOKUP(lapchart!E25,totallaptimes!$1:$1048576,ROW()-1),"")</f>
        <v>1.4488425925926127E-4</v>
      </c>
      <c r="G25" s="2">
        <f>IFERROR(HLOOKUP(lapchart!G25,totallaptimes!$1:$1048576,ROW()-1)-HLOOKUP(lapchart!F25,totallaptimes!$1:$1048576,ROW()-1),"")</f>
        <v>1.8913194444444142E-4</v>
      </c>
      <c r="H25" s="2">
        <f>IFERROR(HLOOKUP(lapchart!H25,totallaptimes!$1:$1048576,ROW()-1)-HLOOKUP(lapchart!G25,totallaptimes!$1:$1048576,ROW()-1),"")</f>
        <v>7.4085648148147776E-5</v>
      </c>
      <c r="I25" s="2">
        <f>IFERROR(HLOOKUP(lapchart!I25,totallaptimes!$1:$1048576,ROW()-1)-HLOOKUP(lapchart!H25,totallaptimes!$1:$1048576,ROW()-1),"")</f>
        <v>-2.0278935185185851E-4</v>
      </c>
      <c r="J25" s="2">
        <f>IFERROR(HLOOKUP(lapchart!J25,totallaptimes!$1:$1048576,ROW()-1)-HLOOKUP(lapchart!I25,totallaptimes!$1:$1048576,ROW()-1),"")</f>
        <v>3.7557870370370783E-4</v>
      </c>
      <c r="K25" s="2">
        <f>IFERROR(HLOOKUP(lapchart!K25,totallaptimes!$1:$1048576,ROW()-1)-HLOOKUP(lapchart!J25,totallaptimes!$1:$1048576,ROW()-1),"")</f>
        <v>2.9042824074073867E-4</v>
      </c>
      <c r="L25" s="2">
        <f>IFERROR(HLOOKUP(lapchart!L25,totallaptimes!$1:$1048576,ROW()-1)-HLOOKUP(lapchart!K25,totallaptimes!$1:$1048576,ROW()-1),"")</f>
        <v>-1.3206018518514828E-5</v>
      </c>
      <c r="M25" s="2">
        <f>IFERROR(HLOOKUP(lapchart!M25,totallaptimes!$1:$1048576,ROW()-1)-HLOOKUP(lapchart!L25,totallaptimes!$1:$1048576,ROW()-1),"")</f>
        <v>3.4467592592599822E-5</v>
      </c>
      <c r="N25" s="2">
        <f>IFERROR(HLOOKUP(lapchart!N25,totallaptimes!$1:$1048576,ROW()-1)-HLOOKUP(lapchart!M25,totallaptimes!$1:$1048576,ROW()-1),"")</f>
        <v>-8.6150462962963567E-4</v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-2.228240740740732E-4</v>
      </c>
      <c r="D26" s="2">
        <f>IFERROR(HLOOKUP(lapchart!D26,totallaptimes!$1:$1048576,ROW()-1)-HLOOKUP(lapchart!C26,totallaptimes!$1:$1048576,ROW()-1),"")</f>
        <v>1.0210763888888821E-3</v>
      </c>
      <c r="E26" s="2">
        <f>IFERROR(HLOOKUP(lapchart!E26,totallaptimes!$1:$1048576,ROW()-1)-HLOOKUP(lapchart!D26,totallaptimes!$1:$1048576,ROW()-1),"")</f>
        <v>-8.2210648148147922E-4</v>
      </c>
      <c r="F26" s="2">
        <f>IFERROR(HLOOKUP(lapchart!F26,totallaptimes!$1:$1048576,ROW()-1)-HLOOKUP(lapchart!E26,totallaptimes!$1:$1048576,ROW()-1),"")</f>
        <v>1.496990740740764E-4</v>
      </c>
      <c r="G26" s="2">
        <f>IFERROR(HLOOKUP(lapchart!G26,totallaptimes!$1:$1048576,ROW()-1)-HLOOKUP(lapchart!F26,totallaptimes!$1:$1048576,ROW()-1),"")</f>
        <v>1.883912037036993E-4</v>
      </c>
      <c r="H26" s="2">
        <f>IFERROR(HLOOKUP(lapchart!H26,totallaptimes!$1:$1048576,ROW()-1)-HLOOKUP(lapchart!G26,totallaptimes!$1:$1048576,ROW()-1),"")</f>
        <v>3.0568287037037109E-4</v>
      </c>
      <c r="I26" s="2">
        <f>IFERROR(HLOOKUP(lapchart!I26,totallaptimes!$1:$1048576,ROW()-1)-HLOOKUP(lapchart!H26,totallaptimes!$1:$1048576,ROW()-1),"")</f>
        <v>-4.3221064814815552E-4</v>
      </c>
      <c r="J26" s="2">
        <f>IFERROR(HLOOKUP(lapchart!J26,totallaptimes!$1:$1048576,ROW()-1)-HLOOKUP(lapchart!I26,totallaptimes!$1:$1048576,ROW()-1),"")</f>
        <v>6.0118055555555966E-4</v>
      </c>
      <c r="K26" s="2">
        <f>IFERROR(HLOOKUP(lapchart!K26,totallaptimes!$1:$1048576,ROW()-1)-HLOOKUP(lapchart!J26,totallaptimes!$1:$1048576,ROW()-1),"")</f>
        <v>6.1145833333331456E-5</v>
      </c>
      <c r="L26" s="2">
        <f>IFERROR(HLOOKUP(lapchart!L26,totallaptimes!$1:$1048576,ROW()-1)-HLOOKUP(lapchart!K26,totallaptimes!$1:$1048576,ROW()-1),"")</f>
        <v>-3.6689814814777622E-6</v>
      </c>
      <c r="M26" s="2">
        <f>IFERROR(HLOOKUP(lapchart!M26,totallaptimes!$1:$1048576,ROW()-1)-HLOOKUP(lapchart!L26,totallaptimes!$1:$1048576,ROW()-1),"")</f>
        <v>3.8090277777784454E-5</v>
      </c>
      <c r="N26" s="2">
        <f>IFERROR(HLOOKUP(lapchart!N26,totallaptimes!$1:$1048576,ROW()-1)-HLOOKUP(lapchart!M26,totallaptimes!$1:$1048576,ROW()-1),"")</f>
        <v>-8.9284722222222543E-4</v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-2.1246527777777496E-4</v>
      </c>
      <c r="D27" s="2">
        <f>IFERROR(HLOOKUP(lapchart!D27,totallaptimes!$1:$1048576,ROW()-1)-HLOOKUP(lapchart!C27,totallaptimes!$1:$1048576,ROW()-1),"")</f>
        <v>1.0184374999999933E-3</v>
      </c>
      <c r="E27" s="2">
        <f>IFERROR(HLOOKUP(lapchart!E27,totallaptimes!$1:$1048576,ROW()-1)-HLOOKUP(lapchart!D27,totallaptimes!$1:$1048576,ROW()-1),"")</f>
        <v>-8.1322916666666523E-4</v>
      </c>
      <c r="F27" s="2">
        <f>IFERROR(HLOOKUP(lapchart!F27,totallaptimes!$1:$1048576,ROW()-1)-HLOOKUP(lapchart!E27,totallaptimes!$1:$1048576,ROW()-1),"")</f>
        <v>1.5692129629629736E-4</v>
      </c>
      <c r="G27" s="2">
        <f>IFERROR(HLOOKUP(lapchart!G27,totallaptimes!$1:$1048576,ROW()-1)-HLOOKUP(lapchart!F27,totallaptimes!$1:$1048576,ROW()-1),"")</f>
        <v>1.8326388888888559E-4</v>
      </c>
      <c r="H27" s="2">
        <f>IFERROR(HLOOKUP(lapchart!H27,totallaptimes!$1:$1048576,ROW()-1)-HLOOKUP(lapchart!G27,totallaptimes!$1:$1048576,ROW()-1),"")</f>
        <v>2.969675925925952E-4</v>
      </c>
      <c r="I27" s="2">
        <f>IFERROR(HLOOKUP(lapchart!I27,totallaptimes!$1:$1048576,ROW()-1)-HLOOKUP(lapchart!H27,totallaptimes!$1:$1048576,ROW()-1),"")</f>
        <v>-4.2217592592593348E-4</v>
      </c>
      <c r="J27" s="2">
        <f>IFERROR(HLOOKUP(lapchart!J27,totallaptimes!$1:$1048576,ROW()-1)-HLOOKUP(lapchart!I27,totallaptimes!$1:$1048576,ROW()-1),"")</f>
        <v>6.1032407407407563E-4</v>
      </c>
      <c r="K27" s="2">
        <f>IFERROR(HLOOKUP(lapchart!K27,totallaptimes!$1:$1048576,ROW()-1)-HLOOKUP(lapchart!J27,totallaptimes!$1:$1048576,ROW()-1),"")</f>
        <v>3.8391203703701943E-5</v>
      </c>
      <c r="L27" s="2">
        <f>IFERROR(HLOOKUP(lapchart!L27,totallaptimes!$1:$1048576,ROW()-1)-HLOOKUP(lapchart!K27,totallaptimes!$1:$1048576,ROW()-1),"")</f>
        <v>1.5613425925931068E-5</v>
      </c>
      <c r="M27" s="2">
        <f>IFERROR(HLOOKUP(lapchart!M27,totallaptimes!$1:$1048576,ROW()-1)-HLOOKUP(lapchart!L27,totallaptimes!$1:$1048576,ROW()-1),"")</f>
        <v>4.6041666666673392E-5</v>
      </c>
      <c r="N27" s="2">
        <f>IFERROR(HLOOKUP(lapchart!N27,totallaptimes!$1:$1048576,ROW()-1)-HLOOKUP(lapchart!M27,totallaptimes!$1:$1048576,ROW()-1),"")</f>
        <v>-9.2327546296296775E-4</v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-1.9760416666666364E-4</v>
      </c>
      <c r="D28" s="2">
        <f>IFERROR(HLOOKUP(lapchart!D28,totallaptimes!$1:$1048576,ROW()-1)-HLOOKUP(lapchart!C28,totallaptimes!$1:$1048576,ROW()-1),"")</f>
        <v>1.011377314814807E-3</v>
      </c>
      <c r="E28" s="2">
        <f>IFERROR(HLOOKUP(lapchart!E28,totallaptimes!$1:$1048576,ROW()-1)-HLOOKUP(lapchart!D28,totallaptimes!$1:$1048576,ROW()-1),"")</f>
        <v>-7.8228009259258963E-4</v>
      </c>
      <c r="F28" s="2">
        <f>IFERROR(HLOOKUP(lapchart!F28,totallaptimes!$1:$1048576,ROW()-1)-HLOOKUP(lapchart!E28,totallaptimes!$1:$1048576,ROW()-1),"")</f>
        <v>1.9178240740740787E-4</v>
      </c>
      <c r="G28" s="2">
        <f>IFERROR(HLOOKUP(lapchart!G28,totallaptimes!$1:$1048576,ROW()-1)-HLOOKUP(lapchart!F28,totallaptimes!$1:$1048576,ROW()-1),"")</f>
        <v>1.315856481481463E-4</v>
      </c>
      <c r="H28" s="2">
        <f>IFERROR(HLOOKUP(lapchart!H28,totallaptimes!$1:$1048576,ROW()-1)-HLOOKUP(lapchart!G28,totallaptimes!$1:$1048576,ROW()-1),"")</f>
        <v>2.8667824074074186E-4</v>
      </c>
      <c r="I28" s="2">
        <f>IFERROR(HLOOKUP(lapchart!I28,totallaptimes!$1:$1048576,ROW()-1)-HLOOKUP(lapchart!H28,totallaptimes!$1:$1048576,ROW()-1),"")</f>
        <v>-4.0924768518519131E-4</v>
      </c>
      <c r="J28" s="2">
        <f>IFERROR(HLOOKUP(lapchart!J28,totallaptimes!$1:$1048576,ROW()-1)-HLOOKUP(lapchart!I28,totallaptimes!$1:$1048576,ROW()-1),"")</f>
        <v>6.0192129629629484E-4</v>
      </c>
      <c r="K28" s="2">
        <f>IFERROR(HLOOKUP(lapchart!K28,totallaptimes!$1:$1048576,ROW()-1)-HLOOKUP(lapchart!J28,totallaptimes!$1:$1048576,ROW()-1),"")</f>
        <v>3.1527777777776156E-5</v>
      </c>
      <c r="L28" s="2">
        <f>IFERROR(HLOOKUP(lapchart!L28,totallaptimes!$1:$1048576,ROW()-1)-HLOOKUP(lapchart!K28,totallaptimes!$1:$1048576,ROW()-1),"")</f>
        <v>8.3125000000006805E-5</v>
      </c>
      <c r="M28" s="2">
        <f>IFERROR(HLOOKUP(lapchart!M28,totallaptimes!$1:$1048576,ROW()-1)-HLOOKUP(lapchart!L28,totallaptimes!$1:$1048576,ROW()-1),"")</f>
        <v>-9.5848379629629582E-4</v>
      </c>
      <c r="N28" s="2">
        <f>IFERROR(HLOOKUP(lapchart!N28,totallaptimes!$1:$1048576,ROW()-1)-HLOOKUP(lapchart!M28,totallaptimes!$1:$1048576,ROW()-1),"")</f>
        <v>9.6034722222222701E-4</v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-1.2877314814814522E-4</v>
      </c>
      <c r="D29" s="2">
        <f>IFERROR(HLOOKUP(lapchart!D29,totallaptimes!$1:$1048576,ROW()-1)-HLOOKUP(lapchart!C29,totallaptimes!$1:$1048576,ROW()-1),"")</f>
        <v>9.5413194444443628E-4</v>
      </c>
      <c r="E29" s="2">
        <f>IFERROR(HLOOKUP(lapchart!E29,totallaptimes!$1:$1048576,ROW()-1)-HLOOKUP(lapchart!D29,totallaptimes!$1:$1048576,ROW()-1),"")</f>
        <v>-2.8927083333332715E-4</v>
      </c>
      <c r="F29" s="2">
        <f>IFERROR(HLOOKUP(lapchart!F29,totallaptimes!$1:$1048576,ROW()-1)-HLOOKUP(lapchart!E29,totallaptimes!$1:$1048576,ROW()-1),"")</f>
        <v>-1.5934027777778081E-4</v>
      </c>
      <c r="G29" s="2">
        <f>IFERROR(HLOOKUP(lapchart!G29,totallaptimes!$1:$1048576,ROW()-1)-HLOOKUP(lapchart!F29,totallaptimes!$1:$1048576,ROW()-1),"")</f>
        <v>2.8047453703703915E-4</v>
      </c>
      <c r="H29" s="2">
        <f>IFERROR(HLOOKUP(lapchart!H29,totallaptimes!$1:$1048576,ROW()-1)-HLOOKUP(lapchart!G29,totallaptimes!$1:$1048576,ROW()-1),"")</f>
        <v>-3.9641203703704581E-4</v>
      </c>
      <c r="I29" s="2">
        <f>IFERROR(HLOOKUP(lapchart!I29,totallaptimes!$1:$1048576,ROW()-1)-HLOOKUP(lapchart!H29,totallaptimes!$1:$1048576,ROW()-1),"")</f>
        <v>-2.0996527777776899E-4</v>
      </c>
      <c r="J29" s="2">
        <f>IFERROR(HLOOKUP(lapchart!J29,totallaptimes!$1:$1048576,ROW()-1)-HLOOKUP(lapchart!I29,totallaptimes!$1:$1048576,ROW()-1),"")</f>
        <v>8.0085648148147184E-4</v>
      </c>
      <c r="K29" s="2">
        <f>IFERROR(HLOOKUP(lapchart!K29,totallaptimes!$1:$1048576,ROW()-1)-HLOOKUP(lapchart!J29,totallaptimes!$1:$1048576,ROW()-1),"")</f>
        <v>2.6331018518517546E-5</v>
      </c>
      <c r="L29" s="2">
        <f>IFERROR(HLOOKUP(lapchart!L29,totallaptimes!$1:$1048576,ROW()-1)-HLOOKUP(lapchart!K29,totallaptimes!$1:$1048576,ROW()-1),"")</f>
        <v>-8.8609953703703073E-4</v>
      </c>
      <c r="M29" s="2">
        <f>IFERROR(HLOOKUP(lapchart!M29,totallaptimes!$1:$1048576,ROW()-1)-HLOOKUP(lapchart!L29,totallaptimes!$1:$1048576,ROW()-1),"")</f>
        <v>1.0251620370370432E-3</v>
      </c>
      <c r="N29" s="2">
        <f>IFERROR(HLOOKUP(lapchart!N29,totallaptimes!$1:$1048576,ROW()-1)-HLOOKUP(lapchart!M29,totallaptimes!$1:$1048576,ROW()-1),"")</f>
        <v>2.8280092592591899E-4</v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9.7858796296299011E-5</v>
      </c>
      <c r="D30" s="2">
        <f>IFERROR(HLOOKUP(lapchart!D30,totallaptimes!$1:$1048576,ROW()-1)-HLOOKUP(lapchart!C30,totallaptimes!$1:$1048576,ROW()-1),"")</f>
        <v>9.3388888888887994E-4</v>
      </c>
      <c r="E30" s="2">
        <f>IFERROR(HLOOKUP(lapchart!E30,totallaptimes!$1:$1048576,ROW()-1)-HLOOKUP(lapchart!D30,totallaptimes!$1:$1048576,ROW()-1),"")</f>
        <v>-2.7795138888888141E-4</v>
      </c>
      <c r="F30" s="2">
        <f>IFERROR(HLOOKUP(lapchart!F30,totallaptimes!$1:$1048576,ROW()-1)-HLOOKUP(lapchart!E30,totallaptimes!$1:$1048576,ROW()-1),"")</f>
        <v>1.0723379629629451E-4</v>
      </c>
      <c r="G30" s="2">
        <f>IFERROR(HLOOKUP(lapchart!G30,totallaptimes!$1:$1048576,ROW()-1)-HLOOKUP(lapchart!F30,totallaptimes!$1:$1048576,ROW()-1),"")</f>
        <v>-4.3234953703704532E-4</v>
      </c>
      <c r="H30" s="2">
        <f>IFERROR(HLOOKUP(lapchart!H30,totallaptimes!$1:$1048576,ROW()-1)-HLOOKUP(lapchart!G30,totallaptimes!$1:$1048576,ROW()-1),"")</f>
        <v>-3.5550925925924987E-4</v>
      </c>
      <c r="I30" s="2">
        <f>IFERROR(HLOOKUP(lapchart!I30,totallaptimes!$1:$1048576,ROW()-1)-HLOOKUP(lapchart!H30,totallaptimes!$1:$1048576,ROW()-1),"")</f>
        <v>9.8495370370369276E-4</v>
      </c>
      <c r="J30" s="2">
        <f>IFERROR(HLOOKUP(lapchart!J30,totallaptimes!$1:$1048576,ROW()-1)-HLOOKUP(lapchart!I30,totallaptimes!$1:$1048576,ROW()-1),"")</f>
        <v>-4.7215277777776926E-4</v>
      </c>
      <c r="K30" s="2">
        <f>IFERROR(HLOOKUP(lapchart!K30,totallaptimes!$1:$1048576,ROW()-1)-HLOOKUP(lapchart!J30,totallaptimes!$1:$1048576,ROW()-1),"")</f>
        <v>-5.9513888888889158E-4</v>
      </c>
      <c r="L30" s="2">
        <f>IFERROR(HLOOKUP(lapchart!L30,totallaptimes!$1:$1048576,ROW()-1)-HLOOKUP(lapchart!K30,totallaptimes!$1:$1048576,ROW()-1),"")</f>
        <v>1.0879166666666606E-3</v>
      </c>
      <c r="M30" s="2">
        <f>IFERROR(HLOOKUP(lapchart!M30,totallaptimes!$1:$1048576,ROW()-1)-HLOOKUP(lapchart!L30,totallaptimes!$1:$1048576,ROW()-1),"")</f>
        <v>1.3488425925927208E-4</v>
      </c>
      <c r="N30" s="2">
        <f>IFERROR(HLOOKUP(lapchart!N30,totallaptimes!$1:$1048576,ROW()-1)-HLOOKUP(lapchart!M30,totallaptimes!$1:$1048576,ROW()-1),"")</f>
        <v>1.8258101851851075E-4</v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8.4097222222224988E-5</v>
      </c>
      <c r="D31" s="2">
        <f>IFERROR(HLOOKUP(lapchart!D31,totallaptimes!$1:$1048576,ROW()-1)-HLOOKUP(lapchart!C31,totallaptimes!$1:$1048576,ROW()-1),"")</f>
        <v>7.7401620370369517E-4</v>
      </c>
      <c r="E31" s="2">
        <f>IFERROR(HLOOKUP(lapchart!E31,totallaptimes!$1:$1048576,ROW()-1)-HLOOKUP(lapchart!D31,totallaptimes!$1:$1048576,ROW()-1),"")</f>
        <v>-2.6820601851851311E-4</v>
      </c>
      <c r="F31" s="2">
        <f>IFERROR(HLOOKUP(lapchart!F31,totallaptimes!$1:$1048576,ROW()-1)-HLOOKUP(lapchart!E31,totallaptimes!$1:$1048576,ROW()-1),"")</f>
        <v>-5.0939814814814771E-4</v>
      </c>
      <c r="G31" s="2">
        <f>IFERROR(HLOOKUP(lapchart!G31,totallaptimes!$1:$1048576,ROW()-1)-HLOOKUP(lapchart!F31,totallaptimes!$1:$1048576,ROW()-1),"")</f>
        <v>6.0890046296296213E-4</v>
      </c>
      <c r="H31" s="2">
        <f>IFERROR(HLOOKUP(lapchart!H31,totallaptimes!$1:$1048576,ROW()-1)-HLOOKUP(lapchart!G31,totallaptimes!$1:$1048576,ROW()-1),"")</f>
        <v>-6.9626157407407657E-4</v>
      </c>
      <c r="I31" s="2">
        <f>IFERROR(HLOOKUP(lapchart!I31,totallaptimes!$1:$1048576,ROW()-1)-HLOOKUP(lapchart!H31,totallaptimes!$1:$1048576,ROW()-1),"")</f>
        <v>6.6303240740740732E-4</v>
      </c>
      <c r="J31" s="2">
        <f>IFERROR(HLOOKUP(lapchart!J31,totallaptimes!$1:$1048576,ROW()-1)-HLOOKUP(lapchart!I31,totallaptimes!$1:$1048576,ROW()-1),"")</f>
        <v>-1.4802083333333854E-4</v>
      </c>
      <c r="K31" s="2">
        <f>IFERROR(HLOOKUP(lapchart!K31,totallaptimes!$1:$1048576,ROW()-1)-HLOOKUP(lapchart!J31,totallaptimes!$1:$1048576,ROW()-1),"")</f>
        <v>3.9260416666666437E-4</v>
      </c>
      <c r="L31" s="2">
        <f>IFERROR(HLOOKUP(lapchart!L31,totallaptimes!$1:$1048576,ROW()-1)-HLOOKUP(lapchart!K31,totallaptimes!$1:$1048576,ROW()-1),"")</f>
        <v>1.1967592592591197E-5</v>
      </c>
      <c r="M31" s="2">
        <f>IFERROR(HLOOKUP(lapchart!M31,totallaptimes!$1:$1048576,ROW()-1)-HLOOKUP(lapchart!L31,totallaptimes!$1:$1048576,ROW()-1),"")</f>
        <v>2.5060185185186643E-4</v>
      </c>
      <c r="N31" s="2">
        <f>IFERROR(HLOOKUP(lapchart!N31,totallaptimes!$1:$1048576,ROW()-1)-HLOOKUP(lapchart!M31,totallaptimes!$1:$1048576,ROW()-1),"")</f>
        <v>1.5187499999999229E-4</v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6.6400462962964285E-5</v>
      </c>
      <c r="D32" s="2">
        <f>IFERROR(HLOOKUP(lapchart!D32,totallaptimes!$1:$1048576,ROW()-1)-HLOOKUP(lapchart!C32,totallaptimes!$1:$1048576,ROW()-1),"")</f>
        <v>7.4877314814814425E-4</v>
      </c>
      <c r="E32" s="2">
        <f>IFERROR(HLOOKUP(lapchart!E32,totallaptimes!$1:$1048576,ROW()-1)-HLOOKUP(lapchart!D32,totallaptimes!$1:$1048576,ROW()-1),"")</f>
        <v>3.3013888888888676E-4</v>
      </c>
      <c r="F32" s="2">
        <f>IFERROR(HLOOKUP(lapchart!F32,totallaptimes!$1:$1048576,ROW()-1)-HLOOKUP(lapchart!E32,totallaptimes!$1:$1048576,ROW()-1),"")</f>
        <v>-9.9498842592592174E-4</v>
      </c>
      <c r="G32" s="2">
        <f>IFERROR(HLOOKUP(lapchart!G32,totallaptimes!$1:$1048576,ROW()-1)-HLOOKUP(lapchart!F32,totallaptimes!$1:$1048576,ROW()-1),"")</f>
        <v>7.816087962962924E-4</v>
      </c>
      <c r="H32" s="2">
        <f>IFERROR(HLOOKUP(lapchart!H32,totallaptimes!$1:$1048576,ROW()-1)-HLOOKUP(lapchart!G32,totallaptimes!$1:$1048576,ROW()-1),"")</f>
        <v>-9.4546296296296392E-4</v>
      </c>
      <c r="I32" s="2">
        <f>IFERROR(HLOOKUP(lapchart!I32,totallaptimes!$1:$1048576,ROW()-1)-HLOOKUP(lapchart!H32,totallaptimes!$1:$1048576,ROW()-1),"")</f>
        <v>9.7190972222222644E-4</v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>
        <f>IFERROR(HLOOKUP(lapchart!L32,totallaptimes!$1:$1048576,ROW()-1)-HLOOKUP(lapchart!K32,totallaptimes!$1:$1048576,ROW()-1),"")</f>
        <v>1.0972222222221245E-5</v>
      </c>
      <c r="M32" s="2">
        <f>IFERROR(HLOOKUP(lapchart!M32,totallaptimes!$1:$1048576,ROW()-1)-HLOOKUP(lapchart!L32,totallaptimes!$1:$1048576,ROW()-1),"")</f>
        <v>3.6379629629631344E-4</v>
      </c>
      <c r="N32" s="2">
        <f>IFERROR(HLOOKUP(lapchart!N32,totallaptimes!$1:$1048576,ROW()-1)-HLOOKUP(lapchart!M32,totallaptimes!$1:$1048576,ROW()-1),"")</f>
        <v>-3.6770833333345243E-5</v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6.1490740740740776E-4</v>
      </c>
      <c r="D33" s="2">
        <f>IFERROR(HLOOKUP(lapchart!D33,totallaptimes!$1:$1048576,ROW()-1)-HLOOKUP(lapchart!C33,totallaptimes!$1:$1048576,ROW()-1),"")</f>
        <v>-5.5525462962962777E-4</v>
      </c>
      <c r="E33" s="2">
        <f>IFERROR(HLOOKUP(lapchart!E33,totallaptimes!$1:$1048576,ROW()-1)-HLOOKUP(lapchart!D33,totallaptimes!$1:$1048576,ROW()-1),"")</f>
        <v>2.0798611111111018E-4</v>
      </c>
      <c r="F33" s="2">
        <f>IFERROR(HLOOKUP(lapchart!F33,totallaptimes!$1:$1048576,ROW()-1)-HLOOKUP(lapchart!E33,totallaptimes!$1:$1048576,ROW()-1),"")</f>
        <v>6.151736111111028E-4</v>
      </c>
      <c r="G33" s="2">
        <f>IFERROR(HLOOKUP(lapchart!G33,totallaptimes!$1:$1048576,ROW()-1)-HLOOKUP(lapchart!F33,totallaptimes!$1:$1048576,ROW()-1),"")</f>
        <v>-1.9552083333333053E-4</v>
      </c>
      <c r="H33" s="2">
        <f>IFERROR(HLOOKUP(lapchart!H33,totallaptimes!$1:$1048576,ROW()-1)-HLOOKUP(lapchart!G33,totallaptimes!$1:$1048576,ROW()-1),"")</f>
        <v>-6.9628472222222487E-4</v>
      </c>
      <c r="I33" s="2">
        <f>IFERROR(HLOOKUP(lapchart!I33,totallaptimes!$1:$1048576,ROW()-1)-HLOOKUP(lapchart!H33,totallaptimes!$1:$1048576,ROW()-1),"")</f>
        <v>7.3752314814815034E-4</v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>
        <f>IFERROR(HLOOKUP(lapchart!L33,totallaptimes!$1:$1048576,ROW()-1)-HLOOKUP(lapchart!K33,totallaptimes!$1:$1048576,ROW()-1),"")</f>
        <v>1.1990740740736028E-5</v>
      </c>
      <c r="M33" s="2">
        <f>IFERROR(HLOOKUP(lapchart!M33,totallaptimes!$1:$1048576,ROW()-1)-HLOOKUP(lapchart!L33,totallaptimes!$1:$1048576,ROW()-1),"")</f>
        <v>3.5613425925927478E-4</v>
      </c>
      <c r="N33" s="2">
        <f>IFERROR(HLOOKUP(lapchart!N33,totallaptimes!$1:$1048576,ROW()-1)-HLOOKUP(lapchart!M33,totallaptimes!$1:$1048576,ROW()-1),"")</f>
        <v>-3.8182870370377653E-5</v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6.4594907407407309E-5</v>
      </c>
      <c r="D34" s="2">
        <f>IFERROR(HLOOKUP(lapchart!D34,totallaptimes!$1:$1048576,ROW()-1)-HLOOKUP(lapchart!C34,totallaptimes!$1:$1048576,ROW()-1),"")</f>
        <v>2.1276620370370286E-4</v>
      </c>
      <c r="E34" s="2">
        <f>IFERROR(HLOOKUP(lapchart!E34,totallaptimes!$1:$1048576,ROW()-1)-HLOOKUP(lapchart!D34,totallaptimes!$1:$1048576,ROW()-1),"")</f>
        <v>3.5053240740740704E-4</v>
      </c>
      <c r="F34" s="2">
        <f>IFERROR(HLOOKUP(lapchart!F34,totallaptimes!$1:$1048576,ROW()-1)-HLOOKUP(lapchart!E34,totallaptimes!$1:$1048576,ROW()-1),"")</f>
        <v>2.6364583333332581E-4</v>
      </c>
      <c r="G34" s="2">
        <f>IFERROR(HLOOKUP(lapchart!G34,totallaptimes!$1:$1048576,ROW()-1)-HLOOKUP(lapchart!F34,totallaptimes!$1:$1048576,ROW()-1),"")</f>
        <v>-1.9662037037036784E-4</v>
      </c>
      <c r="H34" s="2">
        <f>IFERROR(HLOOKUP(lapchart!H34,totallaptimes!$1:$1048576,ROW()-1)-HLOOKUP(lapchart!G34,totallaptimes!$1:$1048576,ROW()-1),"")</f>
        <v>-7.0075231481481204E-4</v>
      </c>
      <c r="I34" s="2">
        <f>IFERROR(HLOOKUP(lapchart!I34,totallaptimes!$1:$1048576,ROW()-1)-HLOOKUP(lapchart!H34,totallaptimes!$1:$1048576,ROW()-1),"")</f>
        <v>7.5383101851851653E-4</v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>
        <f>IFERROR(HLOOKUP(lapchart!L34,totallaptimes!$1:$1048576,ROW()-1)-HLOOKUP(lapchart!K34,totallaptimes!$1:$1048576,ROW()-1),"")</f>
        <v>6.43518518518571E-6</v>
      </c>
      <c r="M34" s="2">
        <f>IFERROR(HLOOKUP(lapchart!M34,totallaptimes!$1:$1048576,ROW()-1)-HLOOKUP(lapchart!L34,totallaptimes!$1:$1048576,ROW()-1),"")</f>
        <v>3.2988425925926934E-4</v>
      </c>
      <c r="N34" s="2">
        <f>IFERROR(HLOOKUP(lapchart!N34,totallaptimes!$1:$1048576,ROW()-1)-HLOOKUP(lapchart!M34,totallaptimes!$1:$1048576,ROW()-1),"")</f>
        <v>-4.0659722222224914E-5</v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5.7337962962963895E-5</v>
      </c>
      <c r="D35" s="2">
        <f>IFERROR(HLOOKUP(lapchart!D35,totallaptimes!$1:$1048576,ROW()-1)-HLOOKUP(lapchart!C35,totallaptimes!$1:$1048576,ROW()-1),"")</f>
        <v>2.3098379629629684E-4</v>
      </c>
      <c r="E35" s="2">
        <f>IFERROR(HLOOKUP(lapchart!E35,totallaptimes!$1:$1048576,ROW()-1)-HLOOKUP(lapchart!D35,totallaptimes!$1:$1048576,ROW()-1),"")</f>
        <v>6.0564814814813989E-4</v>
      </c>
      <c r="F35" s="2">
        <f>IFERROR(HLOOKUP(lapchart!F35,totallaptimes!$1:$1048576,ROW()-1)-HLOOKUP(lapchart!E35,totallaptimes!$1:$1048576,ROW()-1),"")</f>
        <v>-2.6321759259258226E-4</v>
      </c>
      <c r="G35" s="2">
        <f>IFERROR(HLOOKUP(lapchart!G35,totallaptimes!$1:$1048576,ROW()-1)-HLOOKUP(lapchart!F35,totallaptimes!$1:$1048576,ROW()-1),"")</f>
        <v>6.3807870370365116E-5</v>
      </c>
      <c r="H35" s="2">
        <f>IFERROR(HLOOKUP(lapchart!H35,totallaptimes!$1:$1048576,ROW()-1)-HLOOKUP(lapchart!G35,totallaptimes!$1:$1048576,ROW()-1),"")</f>
        <v>6.8136574074069423E-5</v>
      </c>
      <c r="I35" s="2">
        <f>IFERROR(HLOOKUP(lapchart!I35,totallaptimes!$1:$1048576,ROW()-1)-HLOOKUP(lapchart!H35,totallaptimes!$1:$1048576,ROW()-1),"")</f>
        <v>-7.6954861111110801E-4</v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>
        <f>IFERROR(HLOOKUP(lapchart!L35,totallaptimes!$1:$1048576,ROW()-1)-HLOOKUP(lapchart!K35,totallaptimes!$1:$1048576,ROW()-1),"")</f>
        <v>-1.5312499999996232E-5</v>
      </c>
      <c r="M35" s="2">
        <f>IFERROR(HLOOKUP(lapchart!M35,totallaptimes!$1:$1048576,ROW()-1)-HLOOKUP(lapchart!L35,totallaptimes!$1:$1048576,ROW()-1),"")</f>
        <v>3.31238425925931E-4</v>
      </c>
      <c r="N35" s="2">
        <f>IFERROR(HLOOKUP(lapchart!N35,totallaptimes!$1:$1048576,ROW()-1)-HLOOKUP(lapchart!M35,totallaptimes!$1:$1048576,ROW()-1),"")</f>
        <v>-3.0300925925923206E-5</v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5.664351851852184E-5</v>
      </c>
      <c r="D36" s="2">
        <f>IFERROR(HLOOKUP(lapchart!D36,totallaptimes!$1:$1048576,ROW()-1)-HLOOKUP(lapchart!C36,totallaptimes!$1:$1048576,ROW()-1),"")</f>
        <v>2.5085648148148038E-4</v>
      </c>
      <c r="E36" s="2">
        <f>IFERROR(HLOOKUP(lapchart!E36,totallaptimes!$1:$1048576,ROW()-1)-HLOOKUP(lapchart!D36,totallaptimes!$1:$1048576,ROW()-1),"")</f>
        <v>5.9376157407406427E-4</v>
      </c>
      <c r="F36" s="2">
        <f>IFERROR(HLOOKUP(lapchart!F36,totallaptimes!$1:$1048576,ROW()-1)-HLOOKUP(lapchart!E36,totallaptimes!$1:$1048576,ROW()-1),"")</f>
        <v>-2.6258101851850402E-4</v>
      </c>
      <c r="G36" s="2">
        <f>IFERROR(HLOOKUP(lapchart!G36,totallaptimes!$1:$1048576,ROW()-1)-HLOOKUP(lapchart!F36,totallaptimes!$1:$1048576,ROW()-1),"")</f>
        <v>6.0393518518511713E-5</v>
      </c>
      <c r="H36" s="2">
        <f>IFERROR(HLOOKUP(lapchart!H36,totallaptimes!$1:$1048576,ROW()-1)-HLOOKUP(lapchart!G36,totallaptimes!$1:$1048576,ROW()-1),"")</f>
        <v>7.3784722222219878E-5</v>
      </c>
      <c r="I36" s="2">
        <f>IFERROR(HLOOKUP(lapchart!I36,totallaptimes!$1:$1048576,ROW()-1)-HLOOKUP(lapchart!H36,totallaptimes!$1:$1048576,ROW()-1),"")</f>
        <v>-7.8083333333333477E-4</v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>
        <f>IFERROR(HLOOKUP(lapchart!L36,totallaptimes!$1:$1048576,ROW()-1)-HLOOKUP(lapchart!K36,totallaptimes!$1:$1048576,ROW()-1),"")</f>
        <v>-3.8067129629622276E-5</v>
      </c>
      <c r="M36" s="2">
        <f>IFERROR(HLOOKUP(lapchart!M36,totallaptimes!$1:$1048576,ROW()-1)-HLOOKUP(lapchart!L36,totallaptimes!$1:$1048576,ROW()-1),"")</f>
        <v>3.2437500000000175E-4</v>
      </c>
      <c r="N36" s="2">
        <f>IFERROR(HLOOKUP(lapchart!N36,totallaptimes!$1:$1048576,ROW()-1)-HLOOKUP(lapchart!M36,totallaptimes!$1:$1048576,ROW()-1),"")</f>
        <v>1.6215277777779924E-5</v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5.4733796296300985E-5</v>
      </c>
      <c r="D37" s="2">
        <f>IFERROR(HLOOKUP(lapchart!D37,totallaptimes!$1:$1048576,ROW()-1)-HLOOKUP(lapchart!C37,totallaptimes!$1:$1048576,ROW()-1),"")</f>
        <v>2.6868055555555326E-4</v>
      </c>
      <c r="E37" s="2">
        <f>IFERROR(HLOOKUP(lapchart!E37,totallaptimes!$1:$1048576,ROW()-1)-HLOOKUP(lapchart!D37,totallaptimes!$1:$1048576,ROW()-1),"")</f>
        <v>5.8508101851850736E-4</v>
      </c>
      <c r="F37" s="2">
        <f>IFERROR(HLOOKUP(lapchart!F37,totallaptimes!$1:$1048576,ROW()-1)-HLOOKUP(lapchart!E37,totallaptimes!$1:$1048576,ROW()-1),"")</f>
        <v>-2.6646990740739063E-4</v>
      </c>
      <c r="G37" s="2">
        <f>IFERROR(HLOOKUP(lapchart!G37,totallaptimes!$1:$1048576,ROW()-1)-HLOOKUP(lapchart!F37,totallaptimes!$1:$1048576,ROW()-1),"")</f>
        <v>5.8333333333326909E-5</v>
      </c>
      <c r="H37" s="2">
        <f>IFERROR(HLOOKUP(lapchart!H37,totallaptimes!$1:$1048576,ROW()-1)-HLOOKUP(lapchart!G37,totallaptimes!$1:$1048576,ROW()-1),"")</f>
        <v>9.4907407407404665E-5</v>
      </c>
      <c r="I37" s="2">
        <f>IFERROR(HLOOKUP(lapchart!I37,totallaptimes!$1:$1048576,ROW()-1)-HLOOKUP(lapchart!H37,totallaptimes!$1:$1048576,ROW()-1),"")</f>
        <v>-8.018518518518522E-4</v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>
        <f>IFERROR(HLOOKUP(lapchart!L37,totallaptimes!$1:$1048576,ROW()-1)-HLOOKUP(lapchart!K37,totallaptimes!$1:$1048576,ROW()-1),"")</f>
        <v>-2.2025462962954601E-5</v>
      </c>
      <c r="M37" s="2">
        <f>IFERROR(HLOOKUP(lapchart!M37,totallaptimes!$1:$1048576,ROW()-1)-HLOOKUP(lapchart!L37,totallaptimes!$1:$1048576,ROW()-1),"")</f>
        <v>3.1490740740740958E-4</v>
      </c>
      <c r="N37" s="2">
        <f>IFERROR(HLOOKUP(lapchart!N37,totallaptimes!$1:$1048576,ROW()-1)-HLOOKUP(lapchart!M37,totallaptimes!$1:$1048576,ROW()-1),"")</f>
        <v>2.2175925925925488E-5</v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4.3020833333337616E-5</v>
      </c>
      <c r="D38" s="2">
        <f>IFERROR(HLOOKUP(lapchart!D38,totallaptimes!$1:$1048576,ROW()-1)-HLOOKUP(lapchart!C38,totallaptimes!$1:$1048576,ROW()-1),"")</f>
        <v>2.9273148148147715E-4</v>
      </c>
      <c r="E38" s="2">
        <f>IFERROR(HLOOKUP(lapchart!E38,totallaptimes!$1:$1048576,ROW()-1)-HLOOKUP(lapchart!D38,totallaptimes!$1:$1048576,ROW()-1),"")</f>
        <v>5.7530092592591314E-4</v>
      </c>
      <c r="F38" s="2">
        <f>IFERROR(HLOOKUP(lapchart!F38,totallaptimes!$1:$1048576,ROW()-1)-HLOOKUP(lapchart!E38,totallaptimes!$1:$1048576,ROW()-1),"")</f>
        <v>-2.7085648148146568E-4</v>
      </c>
      <c r="G38" s="2">
        <f>IFERROR(HLOOKUP(lapchart!G38,totallaptimes!$1:$1048576,ROW()-1)-HLOOKUP(lapchart!F38,totallaptimes!$1:$1048576,ROW()-1),"")</f>
        <v>5.9918981481478506E-5</v>
      </c>
      <c r="H38" s="2">
        <f>IFERROR(HLOOKUP(lapchart!H38,totallaptimes!$1:$1048576,ROW()-1)-HLOOKUP(lapchart!G38,totallaptimes!$1:$1048576,ROW()-1),"")</f>
        <v>1.0247685185185013E-4</v>
      </c>
      <c r="I38" s="2">
        <f>IFERROR(HLOOKUP(lapchart!I38,totallaptimes!$1:$1048576,ROW()-1)-HLOOKUP(lapchart!H38,totallaptimes!$1:$1048576,ROW()-1),"")</f>
        <v>-8.1011574074073972E-4</v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>
        <f>IFERROR(HLOOKUP(lapchart!L38,totallaptimes!$1:$1048576,ROW()-1)-HLOOKUP(lapchart!K38,totallaptimes!$1:$1048576,ROW()-1),"")</f>
        <v>-2.9062499999989166E-5</v>
      </c>
      <c r="M38" s="2">
        <f>IFERROR(HLOOKUP(lapchart!M38,totallaptimes!$1:$1048576,ROW()-1)-HLOOKUP(lapchart!L38,totallaptimes!$1:$1048576,ROW()-1),"")</f>
        <v>3.3232638888888721E-4</v>
      </c>
      <c r="N38" s="2">
        <f>IFERROR(HLOOKUP(lapchart!N38,totallaptimes!$1:$1048576,ROW()-1)-HLOOKUP(lapchart!M38,totallaptimes!$1:$1048576,ROW()-1),"")</f>
        <v>4.3171296296301565E-5</v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3.5428240740743855E-5</v>
      </c>
      <c r="D39" s="2">
        <f>IFERROR(HLOOKUP(lapchart!D39,totallaptimes!$1:$1048576,ROW()-1)-HLOOKUP(lapchart!C39,totallaptimes!$1:$1048576,ROW()-1),"")</f>
        <v>3.1203703703703428E-4</v>
      </c>
      <c r="E39" s="2">
        <f>IFERROR(HLOOKUP(lapchart!E39,totallaptimes!$1:$1048576,ROW()-1)-HLOOKUP(lapchart!D39,totallaptimes!$1:$1048576,ROW()-1),"")</f>
        <v>5.6663194444443038E-4</v>
      </c>
      <c r="F39" s="2">
        <f>IFERROR(HLOOKUP(lapchart!F39,totallaptimes!$1:$1048576,ROW()-1)-HLOOKUP(lapchart!E39,totallaptimes!$1:$1048576,ROW()-1),"")</f>
        <v>-2.7582175925924129E-4</v>
      </c>
      <c r="G39" s="2">
        <f>IFERROR(HLOOKUP(lapchart!G39,totallaptimes!$1:$1048576,ROW()-1)-HLOOKUP(lapchart!F39,totallaptimes!$1:$1048576,ROW()-1),"")</f>
        <v>6.7488425925917028E-5</v>
      </c>
      <c r="H39" s="2">
        <f>IFERROR(HLOOKUP(lapchart!H39,totallaptimes!$1:$1048576,ROW()-1)-HLOOKUP(lapchart!G39,totallaptimes!$1:$1048576,ROW()-1),"")</f>
        <v>1.0091435185185377E-4</v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>
        <f>IFERROR(HLOOKUP(lapchart!K39,totallaptimes!$1:$1048576,ROW()-1)-HLOOKUP(lapchart!J39,totallaptimes!$1:$1048576,ROW()-1),"")</f>
        <v>-4.0034722222213881E-5</v>
      </c>
      <c r="L39" s="2">
        <f>IFERROR(HLOOKUP(lapchart!L39,totallaptimes!$1:$1048576,ROW()-1)-HLOOKUP(lapchart!K39,totallaptimes!$1:$1048576,ROW()-1),"")</f>
        <v>-1.0616319444444397E-3</v>
      </c>
      <c r="M39" s="2">
        <f>IFERROR(HLOOKUP(lapchart!M39,totallaptimes!$1:$1048576,ROW()-1)-HLOOKUP(lapchart!L39,totallaptimes!$1:$1048576,ROW()-1),"")</f>
        <v>1.4101736111111068E-3</v>
      </c>
      <c r="N39" s="2">
        <f>IFERROR(HLOOKUP(lapchart!N39,totallaptimes!$1:$1048576,ROW()-1)-HLOOKUP(lapchart!M39,totallaptimes!$1:$1048576,ROW()-1),"")</f>
        <v>4.8599537037043172E-5</v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3.1597222222227994E-5</v>
      </c>
      <c r="D40" s="2">
        <f>IFERROR(HLOOKUP(lapchart!D40,totallaptimes!$1:$1048576,ROW()-1)-HLOOKUP(lapchart!C40,totallaptimes!$1:$1048576,ROW()-1),"")</f>
        <v>3.3200231481481102E-4</v>
      </c>
      <c r="E40" s="2">
        <f>IFERROR(HLOOKUP(lapchart!E40,totallaptimes!$1:$1048576,ROW()-1)-HLOOKUP(lapchart!D40,totallaptimes!$1:$1048576,ROW()-1),"")</f>
        <v>5.6093749999999026E-4</v>
      </c>
      <c r="F40" s="2">
        <f>IFERROR(HLOOKUP(lapchart!F40,totallaptimes!$1:$1048576,ROW()-1)-HLOOKUP(lapchart!E40,totallaptimes!$1:$1048576,ROW()-1),"")</f>
        <v>-2.8325231481479696E-4</v>
      </c>
      <c r="G40" s="2">
        <f>IFERROR(HLOOKUP(lapchart!G40,totallaptimes!$1:$1048576,ROW()-1)-HLOOKUP(lapchart!F40,totallaptimes!$1:$1048576,ROW()-1),"")</f>
        <v>7.1099537037024041E-5</v>
      </c>
      <c r="H40" s="2">
        <f>IFERROR(HLOOKUP(lapchart!H40,totallaptimes!$1:$1048576,ROW()-1)-HLOOKUP(lapchart!G40,totallaptimes!$1:$1048576,ROW()-1),"")</f>
        <v>1.0428240740741057E-4</v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>
        <f>IFERROR(HLOOKUP(lapchart!K40,totallaptimes!$1:$1048576,ROW()-1)-HLOOKUP(lapchart!J40,totallaptimes!$1:$1048576,ROW()-1),"")</f>
        <v>-4.6076388888878494E-5</v>
      </c>
      <c r="L40" s="2">
        <f>IFERROR(HLOOKUP(lapchart!L40,totallaptimes!$1:$1048576,ROW()-1)-HLOOKUP(lapchart!K40,totallaptimes!$1:$1048576,ROW()-1),"")</f>
        <v>-1.0714004629629598E-3</v>
      </c>
      <c r="M40" s="2">
        <f>IFERROR(HLOOKUP(lapchart!M40,totallaptimes!$1:$1048576,ROW()-1)-HLOOKUP(lapchart!L40,totallaptimes!$1:$1048576,ROW()-1),"")</f>
        <v>1.4335879629629594E-3</v>
      </c>
      <c r="N40" s="2">
        <f>IFERROR(HLOOKUP(lapchart!N40,totallaptimes!$1:$1048576,ROW()-1)-HLOOKUP(lapchart!M40,totallaptimes!$1:$1048576,ROW()-1),"")</f>
        <v>6.6203703703714145E-5</v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2.4849537037040237E-5</v>
      </c>
      <c r="D41" s="2">
        <f>IFERROR(HLOOKUP(lapchart!D41,totallaptimes!$1:$1048576,ROW()-1)-HLOOKUP(lapchart!C41,totallaptimes!$1:$1048576,ROW()-1),"")</f>
        <v>3.532870370370339E-4</v>
      </c>
      <c r="E41" s="2">
        <f>IFERROR(HLOOKUP(lapchart!E41,totallaptimes!$1:$1048576,ROW()-1)-HLOOKUP(lapchart!D41,totallaptimes!$1:$1048576,ROW()-1),"")</f>
        <v>5.5182870370369674E-4</v>
      </c>
      <c r="F41" s="2">
        <f>IFERROR(HLOOKUP(lapchart!F41,totallaptimes!$1:$1048576,ROW()-1)-HLOOKUP(lapchart!E41,totallaptimes!$1:$1048576,ROW()-1),"")</f>
        <v>-2.8739583333331487E-4</v>
      </c>
      <c r="G41" s="2">
        <f>IFERROR(HLOOKUP(lapchart!G41,totallaptimes!$1:$1048576,ROW()-1)-HLOOKUP(lapchart!F41,totallaptimes!$1:$1048576,ROW()-1),"")</f>
        <v>7.5995370370354753E-5</v>
      </c>
      <c r="H41" s="2">
        <f>IFERROR(HLOOKUP(lapchart!H41,totallaptimes!$1:$1048576,ROW()-1)-HLOOKUP(lapchart!G41,totallaptimes!$1:$1048576,ROW()-1),"")</f>
        <v>1.0916666666666713E-4</v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>
        <f>IFERROR(HLOOKUP(lapchart!K41,totallaptimes!$1:$1048576,ROW()-1)-HLOOKUP(lapchart!J41,totallaptimes!$1:$1048576,ROW()-1),"")</f>
        <v>-4.6944444444439737E-5</v>
      </c>
      <c r="L41" s="2">
        <f>IFERROR(HLOOKUP(lapchart!L41,totallaptimes!$1:$1048576,ROW()-1)-HLOOKUP(lapchart!K41,totallaptimes!$1:$1048576,ROW()-1),"")</f>
        <v>-1.0896874999999917E-3</v>
      </c>
      <c r="M41" s="2">
        <f>IFERROR(HLOOKUP(lapchart!M41,totallaptimes!$1:$1048576,ROW()-1)-HLOOKUP(lapchart!L41,totallaptimes!$1:$1048576,ROW()-1),"")</f>
        <v>1.4564120370370304E-3</v>
      </c>
      <c r="N41" s="2">
        <f>IFERROR(HLOOKUP(lapchart!N41,totallaptimes!$1:$1048576,ROW()-1)-HLOOKUP(lapchart!M41,totallaptimes!$1:$1048576,ROW()-1),"")</f>
        <v>7.7662037037046217E-5</v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1.8194444444452618E-5</v>
      </c>
      <c r="D42" s="2">
        <f>IFERROR(HLOOKUP(lapchart!D42,totallaptimes!$1:$1048576,ROW()-1)-HLOOKUP(lapchart!C42,totallaptimes!$1:$1048576,ROW()-1),"")</f>
        <v>3.7120370370369998E-4</v>
      </c>
      <c r="E42" s="2">
        <f>IFERROR(HLOOKUP(lapchart!E42,totallaptimes!$1:$1048576,ROW()-1)-HLOOKUP(lapchart!D42,totallaptimes!$1:$1048576,ROW()-1),"")</f>
        <v>5.4718749999999039E-4</v>
      </c>
      <c r="F42" s="2">
        <f>IFERROR(HLOOKUP(lapchart!F42,totallaptimes!$1:$1048576,ROW()-1)-HLOOKUP(lapchart!E42,totallaptimes!$1:$1048576,ROW()-1),"")</f>
        <v>-2.9726851851850228E-4</v>
      </c>
      <c r="G42" s="2">
        <f>IFERROR(HLOOKUP(lapchart!G42,totallaptimes!$1:$1048576,ROW()-1)-HLOOKUP(lapchart!F42,totallaptimes!$1:$1048576,ROW()-1),"")</f>
        <v>8.3171296296286057E-5</v>
      </c>
      <c r="H42" s="2">
        <f>IFERROR(HLOOKUP(lapchart!H42,totallaptimes!$1:$1048576,ROW()-1)-HLOOKUP(lapchart!G42,totallaptimes!$1:$1048576,ROW()-1),"")</f>
        <v>1.1245370370369795E-4</v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>
        <f>IFERROR(HLOOKUP(lapchart!K42,totallaptimes!$1:$1048576,ROW()-1)-HLOOKUP(lapchart!J42,totallaptimes!$1:$1048576,ROW()-1),"")</f>
        <v>-3.7581018518514919E-5</v>
      </c>
      <c r="L42" s="2">
        <f>IFERROR(HLOOKUP(lapchart!L42,totallaptimes!$1:$1048576,ROW()-1)-HLOOKUP(lapchart!K42,totallaptimes!$1:$1048576,ROW()-1),"")</f>
        <v>-1.1124421296296177E-3</v>
      </c>
      <c r="M42" s="2">
        <f>IFERROR(HLOOKUP(lapchart!M42,totallaptimes!$1:$1048576,ROW()-1)-HLOOKUP(lapchart!L42,totallaptimes!$1:$1048576,ROW()-1),"")</f>
        <v>1.4744791666666535E-3</v>
      </c>
      <c r="N42" s="2">
        <f>IFERROR(HLOOKUP(lapchart!N42,totallaptimes!$1:$1048576,ROW()-1)-HLOOKUP(lapchart!M42,totallaptimes!$1:$1048576,ROW()-1),"")</f>
        <v>1.0601851851853306E-4</v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1.4212962962972808E-5</v>
      </c>
      <c r="D43" s="2">
        <f>IFERROR(HLOOKUP(lapchart!D43,totallaptimes!$1:$1048576,ROW()-1)-HLOOKUP(lapchart!C43,totallaptimes!$1:$1048576,ROW()-1),"")</f>
        <v>3.9144675925925632E-4</v>
      </c>
      <c r="E43" s="2">
        <f>IFERROR(HLOOKUP(lapchart!E43,totallaptimes!$1:$1048576,ROW()-1)-HLOOKUP(lapchart!D43,totallaptimes!$1:$1048576,ROW()-1),"")</f>
        <v>5.8254629629628241E-4</v>
      </c>
      <c r="F43" s="2">
        <f>IFERROR(HLOOKUP(lapchart!F43,totallaptimes!$1:$1048576,ROW()-1)-HLOOKUP(lapchart!E43,totallaptimes!$1:$1048576,ROW()-1),"")</f>
        <v>-3.4615740740738532E-4</v>
      </c>
      <c r="G43" s="2">
        <f>IFERROR(HLOOKUP(lapchart!G43,totallaptimes!$1:$1048576,ROW()-1)-HLOOKUP(lapchart!F43,totallaptimes!$1:$1048576,ROW()-1),"")</f>
        <v>8.8206018518506568E-5</v>
      </c>
      <c r="H43" s="2">
        <f>IFERROR(HLOOKUP(lapchart!H43,totallaptimes!$1:$1048576,ROW()-1)-HLOOKUP(lapchart!G43,totallaptimes!$1:$1048576,ROW()-1),"")</f>
        <v>1.1788194444443956E-4</v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>
        <f>IFERROR(HLOOKUP(lapchart!K43,totallaptimes!$1:$1048576,ROW()-1)-HLOOKUP(lapchart!J43,totallaptimes!$1:$1048576,ROW()-1),"")</f>
        <v>1.5844907407407127E-5</v>
      </c>
      <c r="L43" s="2">
        <f>IFERROR(HLOOKUP(lapchart!L43,totallaptimes!$1:$1048576,ROW()-1)-HLOOKUP(lapchart!K43,totallaptimes!$1:$1048576,ROW()-1),"")</f>
        <v>-1.1841666666666528E-3</v>
      </c>
      <c r="M43" s="2">
        <f>IFERROR(HLOOKUP(lapchart!M43,totallaptimes!$1:$1048576,ROW()-1)-HLOOKUP(lapchart!L43,totallaptimes!$1:$1048576,ROW()-1),"")</f>
        <v>1.4976041666666523E-3</v>
      </c>
      <c r="N43" s="2">
        <f>IFERROR(HLOOKUP(lapchart!N43,totallaptimes!$1:$1048576,ROW()-1)-HLOOKUP(lapchart!M43,totallaptimes!$1:$1048576,ROW()-1),"")</f>
        <v>1.1273148148149836E-4</v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-1.6458333333323194E-5</v>
      </c>
      <c r="D44" s="2">
        <f>IFERROR(HLOOKUP(lapchart!D44,totallaptimes!$1:$1048576,ROW()-1)-HLOOKUP(lapchart!C44,totallaptimes!$1:$1048576,ROW()-1),"")</f>
        <v>4.0636574074073839E-4</v>
      </c>
      <c r="E44" s="2">
        <f>IFERROR(HLOOKUP(lapchart!E44,totallaptimes!$1:$1048576,ROW()-1)-HLOOKUP(lapchart!D44,totallaptimes!$1:$1048576,ROW()-1),"")</f>
        <v>6.0837962962961151E-4</v>
      </c>
      <c r="F44" s="2">
        <f>IFERROR(HLOOKUP(lapchart!F44,totallaptimes!$1:$1048576,ROW()-1)-HLOOKUP(lapchart!E44,totallaptimes!$1:$1048576,ROW()-1),"")</f>
        <v>-3.8350694444441724E-4</v>
      </c>
      <c r="G44" s="2">
        <f>IFERROR(HLOOKUP(lapchart!G44,totallaptimes!$1:$1048576,ROW()-1)-HLOOKUP(lapchart!F44,totallaptimes!$1:$1048576,ROW()-1),"")</f>
        <v>9.312499999998558E-5</v>
      </c>
      <c r="H44" s="2">
        <f>IFERROR(HLOOKUP(lapchart!H44,totallaptimes!$1:$1048576,ROW()-1)-HLOOKUP(lapchart!G44,totallaptimes!$1:$1048576,ROW()-1),"")</f>
        <v>1.2237268518518196E-4</v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>
        <f>IFERROR(HLOOKUP(lapchart!K44,totallaptimes!$1:$1048576,ROW()-1)-HLOOKUP(lapchart!J44,totallaptimes!$1:$1048576,ROW()-1),"")</f>
        <v>2.4282407407407586E-4</v>
      </c>
      <c r="L44" s="2">
        <f>IFERROR(HLOOKUP(lapchart!L44,totallaptimes!$1:$1048576,ROW()-1)-HLOOKUP(lapchart!K44,totallaptimes!$1:$1048576,ROW()-1),"")</f>
        <v>-1.4262962962962866E-3</v>
      </c>
      <c r="M44" s="2">
        <f>IFERROR(HLOOKUP(lapchart!M44,totallaptimes!$1:$1048576,ROW()-1)-HLOOKUP(lapchart!L44,totallaptimes!$1:$1048576,ROW()-1),"")</f>
        <v>1.5118981481481372E-3</v>
      </c>
      <c r="N44" s="2">
        <f>IFERROR(HLOOKUP(lapchart!N44,totallaptimes!$1:$1048576,ROW()-1)-HLOOKUP(lapchart!M44,totallaptimes!$1:$1048576,ROW()-1),"")</f>
        <v>1.3990740740742191E-4</v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-2.5740740740728962E-5</v>
      </c>
      <c r="D45" s="2">
        <f>IFERROR(HLOOKUP(lapchart!D45,totallaptimes!$1:$1048576,ROW()-1)-HLOOKUP(lapchart!C45,totallaptimes!$1:$1048576,ROW()-1),"")</f>
        <v>4.2516203703703292E-4</v>
      </c>
      <c r="E45" s="2">
        <f>IFERROR(HLOOKUP(lapchart!E45,totallaptimes!$1:$1048576,ROW()-1)-HLOOKUP(lapchart!D45,totallaptimes!$1:$1048576,ROW()-1),"")</f>
        <v>2.119675925926004E-4</v>
      </c>
      <c r="F45" s="2">
        <f>IFERROR(HLOOKUP(lapchart!F45,totallaptimes!$1:$1048576,ROW()-1)-HLOOKUP(lapchart!E45,totallaptimes!$1:$1048576,ROW()-1),"")</f>
        <v>9.8761574074061886E-5</v>
      </c>
      <c r="G45" s="2">
        <f>IFERROR(HLOOKUP(lapchart!G45,totallaptimes!$1:$1048576,ROW()-1)-HLOOKUP(lapchart!F45,totallaptimes!$1:$1048576,ROW()-1),"")</f>
        <v>1.2535879629629182E-4</v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>
        <f>IFERROR(HLOOKUP(lapchart!J45,totallaptimes!$1:$1048576,ROW()-1)-HLOOKUP(lapchart!I45,totallaptimes!$1:$1048576,ROW()-1),"")</f>
        <v>1.2062731481481404E-3</v>
      </c>
      <c r="K45" s="2">
        <f>IFERROR(HLOOKUP(lapchart!K45,totallaptimes!$1:$1048576,ROW()-1)-HLOOKUP(lapchart!J45,totallaptimes!$1:$1048576,ROW()-1),"")</f>
        <v>2.2215277777777598E-4</v>
      </c>
      <c r="L45" s="2">
        <f>IFERROR(HLOOKUP(lapchart!L45,totallaptimes!$1:$1048576,ROW()-1)-HLOOKUP(lapchart!K45,totallaptimes!$1:$1048576,ROW()-1),"")</f>
        <v>1.0405092592592757E-4</v>
      </c>
      <c r="M45" s="2">
        <f>IFERROR(HLOOKUP(lapchart!M45,totallaptimes!$1:$1048576,ROW()-1)-HLOOKUP(lapchart!L45,totallaptimes!$1:$1048576,ROW()-1),"")</f>
        <v>1.5098379629630704E-4</v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-3.7164351851845523E-5</v>
      </c>
      <c r="D46" s="2">
        <f>IFERROR(HLOOKUP(lapchart!D46,totallaptimes!$1:$1048576,ROW()-1)-HLOOKUP(lapchart!C46,totallaptimes!$1:$1048576,ROW()-1),"")</f>
        <v>4.3961805555555594E-4</v>
      </c>
      <c r="E46" s="2">
        <f>IFERROR(HLOOKUP(lapchart!E46,totallaptimes!$1:$1048576,ROW()-1)-HLOOKUP(lapchart!D46,totallaptimes!$1:$1048576,ROW()-1),"")</f>
        <v>2.0284722222222579E-4</v>
      </c>
      <c r="F46" s="2">
        <f>IFERROR(HLOOKUP(lapchart!F46,totallaptimes!$1:$1048576,ROW()-1)-HLOOKUP(lapchart!E46,totallaptimes!$1:$1048576,ROW()-1),"")</f>
        <v>1.0511574074072855E-4</v>
      </c>
      <c r="G46" s="2">
        <f>IFERROR(HLOOKUP(lapchart!G46,totallaptimes!$1:$1048576,ROW()-1)-HLOOKUP(lapchart!F46,totallaptimes!$1:$1048576,ROW()-1),"")</f>
        <v>1.2664351851851552E-4</v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>
        <f>IFERROR(HLOOKUP(lapchart!J46,totallaptimes!$1:$1048576,ROW()-1)-HLOOKUP(lapchart!I46,totallaptimes!$1:$1048576,ROW()-1),"")</f>
        <v>1.2259606481481375E-3</v>
      </c>
      <c r="K46" s="2">
        <f>IFERROR(HLOOKUP(lapchart!K46,totallaptimes!$1:$1048576,ROW()-1)-HLOOKUP(lapchart!J46,totallaptimes!$1:$1048576,ROW()-1),"")</f>
        <v>2.1123842592592895E-4</v>
      </c>
      <c r="L46" s="2">
        <f>IFERROR(HLOOKUP(lapchart!L46,totallaptimes!$1:$1048576,ROW()-1)-HLOOKUP(lapchart!K46,totallaptimes!$1:$1048576,ROW()-1),"")</f>
        <v>2.7075231481482609E-4</v>
      </c>
      <c r="M46" s="2">
        <f>IFERROR(HLOOKUP(lapchart!M46,totallaptimes!$1:$1048576,ROW()-1)-HLOOKUP(lapchart!L46,totallaptimes!$1:$1048576,ROW()-1),"")</f>
        <v>-1.5240740740742054E-4</v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>
        <f>IFERROR(HLOOKUP(lapchart!C47,totallaptimes!$1:$1048576,ROW()-1)-HLOOKUP(lapchart!B47,totallaptimes!$1:$1048576,ROW()-1),"")</f>
        <v>-4.2905092592589178E-5</v>
      </c>
      <c r="D47" s="2">
        <f>IFERROR(HLOOKUP(lapchart!D47,totallaptimes!$1:$1048576,ROW()-1)-HLOOKUP(lapchart!C47,totallaptimes!$1:$1048576,ROW()-1),"")</f>
        <v>4.5612268518518961E-4</v>
      </c>
      <c r="E47" s="2">
        <f>IFERROR(HLOOKUP(lapchart!E47,totallaptimes!$1:$1048576,ROW()-1)-HLOOKUP(lapchart!D47,totallaptimes!$1:$1048576,ROW()-1),"")</f>
        <v>1.8965277777777817E-4</v>
      </c>
      <c r="F47" s="2">
        <f>IFERROR(HLOOKUP(lapchart!F47,totallaptimes!$1:$1048576,ROW()-1)-HLOOKUP(lapchart!E47,totallaptimes!$1:$1048576,ROW()-1),"")</f>
        <v>1.2151620370369487E-4</v>
      </c>
      <c r="G47" s="2">
        <f>IFERROR(HLOOKUP(lapchart!G47,totallaptimes!$1:$1048576,ROW()-1)-HLOOKUP(lapchart!F47,totallaptimes!$1:$1048576,ROW()-1),"")</f>
        <v>1.2254629629628727E-4</v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>
        <f>IFERROR(HLOOKUP(lapchart!J47,totallaptimes!$1:$1048576,ROW()-1)-HLOOKUP(lapchart!I47,totallaptimes!$1:$1048576,ROW()-1),"")</f>
        <v>1.6202546296297665E-4</v>
      </c>
      <c r="K47" s="2">
        <f>IFERROR(HLOOKUP(lapchart!K47,totallaptimes!$1:$1048576,ROW()-1)-HLOOKUP(lapchart!J47,totallaptimes!$1:$1048576,ROW()-1),"")</f>
        <v>-1.732743055555562E-3</v>
      </c>
      <c r="L47" s="2">
        <f>IFERROR(HLOOKUP(lapchart!L47,totallaptimes!$1:$1048576,ROW()-1)-HLOOKUP(lapchart!K47,totallaptimes!$1:$1048576,ROW()-1),"")</f>
        <v>1.2488425925925861E-3</v>
      </c>
      <c r="M47" s="2">
        <f>IFERROR(HLOOKUP(lapchart!M47,totallaptimes!$1:$1048576,ROW()-1)-HLOOKUP(lapchart!L47,totallaptimes!$1:$1048576,ROW()-1),"")</f>
        <v>1.8807870370370766E-4</v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>
        <f>IFERROR(HLOOKUP(lapchart!C48,totallaptimes!$1:$1048576,ROW()-1)-HLOOKUP(lapchart!B48,totallaptimes!$1:$1048576,ROW()-1),"")</f>
        <v>4.3135416666667536E-4</v>
      </c>
      <c r="D48" s="2">
        <f>IFERROR(HLOOKUP(lapchart!D48,totallaptimes!$1:$1048576,ROW()-1)-HLOOKUP(lapchart!C48,totallaptimes!$1:$1048576,ROW()-1),"")</f>
        <v>-4.7335648148148779E-4</v>
      </c>
      <c r="E48" s="2">
        <f>IFERROR(HLOOKUP(lapchart!E48,totallaptimes!$1:$1048576,ROW()-1)-HLOOKUP(lapchart!D48,totallaptimes!$1:$1048576,ROW()-1),"")</f>
        <v>6.4017361111112087E-4</v>
      </c>
      <c r="F48" s="2">
        <f>IFERROR(HLOOKUP(lapchart!F48,totallaptimes!$1:$1048576,ROW()-1)-HLOOKUP(lapchart!E48,totallaptimes!$1:$1048576,ROW()-1),"")</f>
        <v>1.3765046296295574E-4</v>
      </c>
      <c r="G48" s="2">
        <f>IFERROR(HLOOKUP(lapchart!G48,totallaptimes!$1:$1048576,ROW()-1)-HLOOKUP(lapchart!F48,totallaptimes!$1:$1048576,ROW()-1),"")</f>
        <v>1.1762731481480132E-4</v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>
        <f>IFERROR(HLOOKUP(lapchart!J48,totallaptimes!$1:$1048576,ROW()-1)-HLOOKUP(lapchart!I48,totallaptimes!$1:$1048576,ROW()-1),"")</f>
        <v>1.5850578703703669E-3</v>
      </c>
      <c r="K48" s="2">
        <f>IFERROR(HLOOKUP(lapchart!K48,totallaptimes!$1:$1048576,ROW()-1)-HLOOKUP(lapchart!J48,totallaptimes!$1:$1048576,ROW()-1),"")</f>
        <v>-1.453819444444393E-4</v>
      </c>
      <c r="L48" s="2">
        <f>IFERROR(HLOOKUP(lapchart!L48,totallaptimes!$1:$1048576,ROW()-1)-HLOOKUP(lapchart!K48,totallaptimes!$1:$1048576,ROW()-1),"")</f>
        <v>-1.6944444444445123E-4</v>
      </c>
      <c r="M48" s="2">
        <f>IFERROR(HLOOKUP(lapchart!M48,totallaptimes!$1:$1048576,ROW()-1)-HLOOKUP(lapchart!L48,totallaptimes!$1:$1048576,ROW()-1),"")</f>
        <v>4.839699074074208E-4</v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>
        <f>IFERROR(HLOOKUP(lapchart!C49,totallaptimes!$1:$1048576,ROW()-1)-HLOOKUP(lapchart!B49,totallaptimes!$1:$1048576,ROW()-1),"")</f>
        <v>4.3173611111111537E-4</v>
      </c>
      <c r="D49" s="2">
        <f>IFERROR(HLOOKUP(lapchart!D49,totallaptimes!$1:$1048576,ROW()-1)-HLOOKUP(lapchart!C49,totallaptimes!$1:$1048576,ROW()-1),"")</f>
        <v>-4.8839120370370442E-4</v>
      </c>
      <c r="E49" s="2">
        <f>IFERROR(HLOOKUP(lapchart!E49,totallaptimes!$1:$1048576,ROW()-1)-HLOOKUP(lapchart!D49,totallaptimes!$1:$1048576,ROW()-1),"")</f>
        <v>6.4719907407408128E-4</v>
      </c>
      <c r="F49" s="2">
        <f>IFERROR(HLOOKUP(lapchart!F49,totallaptimes!$1:$1048576,ROW()-1)-HLOOKUP(lapchart!E49,totallaptimes!$1:$1048576,ROW()-1),"")</f>
        <v>1.442361111111054E-4</v>
      </c>
      <c r="G49" s="2">
        <f>IFERROR(HLOOKUP(lapchart!G49,totallaptimes!$1:$1048576,ROW()-1)-HLOOKUP(lapchart!F49,totallaptimes!$1:$1048576,ROW()-1),"")</f>
        <v>1.1997685185183293E-4</v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>
        <f>IFERROR(HLOOKUP(lapchart!J49,totallaptimes!$1:$1048576,ROW()-1)-HLOOKUP(lapchart!I49,totallaptimes!$1:$1048576,ROW()-1),"")</f>
        <v>1.8635416666668014E-4</v>
      </c>
      <c r="K49" s="2">
        <f>IFERROR(HLOOKUP(lapchart!K49,totallaptimes!$1:$1048576,ROW()-1)-HLOOKUP(lapchart!J49,totallaptimes!$1:$1048576,ROW()-1),"")</f>
        <v>-1.8134027777777853E-3</v>
      </c>
      <c r="L49" s="2">
        <f>IFERROR(HLOOKUP(lapchart!L49,totallaptimes!$1:$1048576,ROW()-1)-HLOOKUP(lapchart!K49,totallaptimes!$1:$1048576,ROW()-1),"")</f>
        <v>1.4430671296296327E-3</v>
      </c>
      <c r="M49" s="2">
        <f>IFERROR(HLOOKUP(lapchart!M49,totallaptimes!$1:$1048576,ROW()-1)-HLOOKUP(lapchart!L49,totallaptimes!$1:$1048576,ROW()-1),"")</f>
        <v>-1.2509259259260025E-4</v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>
        <f>IFERROR(HLOOKUP(lapchart!C50,totallaptimes!$1:$1048576,ROW()-1)-HLOOKUP(lapchart!B50,totallaptimes!$1:$1048576,ROW()-1),"")</f>
        <v>-6.7812499999993225E-5</v>
      </c>
      <c r="D50" s="2">
        <f>IFERROR(HLOOKUP(lapchart!D50,totallaptimes!$1:$1048576,ROW()-1)-HLOOKUP(lapchart!C50,totallaptimes!$1:$1048576,ROW()-1),"")</f>
        <v>4.9287037037036574E-4</v>
      </c>
      <c r="E50" s="2">
        <f>IFERROR(HLOOKUP(lapchart!E50,totallaptimes!$1:$1048576,ROW()-1)-HLOOKUP(lapchart!D50,totallaptimes!$1:$1048576,ROW()-1),"")</f>
        <v>1.6204861111111801E-4</v>
      </c>
      <c r="F50" s="2">
        <f>IFERROR(HLOOKUP(lapchart!F50,totallaptimes!$1:$1048576,ROW()-1)-HLOOKUP(lapchart!E50,totallaptimes!$1:$1048576,ROW()-1),"")</f>
        <v>1.46666666666663E-4</v>
      </c>
      <c r="G50" s="2">
        <f>IFERROR(HLOOKUP(lapchart!G50,totallaptimes!$1:$1048576,ROW()-1)-HLOOKUP(lapchart!F50,totallaptimes!$1:$1048576,ROW()-1),"")</f>
        <v>1.2435185185183384E-4</v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>
        <f>IFERROR(HLOOKUP(lapchart!J50,totallaptimes!$1:$1048576,ROW()-1)-HLOOKUP(lapchart!I50,totallaptimes!$1:$1048576,ROW()-1),"")</f>
        <v>1.8293981481482674E-4</v>
      </c>
      <c r="K50" s="2">
        <f>IFERROR(HLOOKUP(lapchart!K50,totallaptimes!$1:$1048576,ROW()-1)-HLOOKUP(lapchart!J50,totallaptimes!$1:$1048576,ROW()-1),"")</f>
        <v>-1.8391550925925954E-3</v>
      </c>
      <c r="L50" s="2">
        <f>IFERROR(HLOOKUP(lapchart!L50,totallaptimes!$1:$1048576,ROW()-1)-HLOOKUP(lapchart!K50,totallaptimes!$1:$1048576,ROW()-1),"")</f>
        <v>1.4436458333333332E-3</v>
      </c>
      <c r="M50" s="2">
        <f>IFERROR(HLOOKUP(lapchart!M50,totallaptimes!$1:$1048576,ROW()-1)-HLOOKUP(lapchart!L50,totallaptimes!$1:$1048576,ROW()-1),"")</f>
        <v>-9.9687500000007756E-5</v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>
        <f>IFERROR(HLOOKUP(lapchart!C51,totallaptimes!$1:$1048576,ROW()-1)-HLOOKUP(lapchart!B51,totallaptimes!$1:$1048576,ROW()-1),"")</f>
        <v>-1.3282407407406993E-4</v>
      </c>
      <c r="D51" s="2">
        <f>IFERROR(HLOOKUP(lapchart!D51,totallaptimes!$1:$1048576,ROW()-1)-HLOOKUP(lapchart!C51,totallaptimes!$1:$1048576,ROW()-1),"")</f>
        <v>5.013541666666621E-4</v>
      </c>
      <c r="E51" s="2">
        <f>IFERROR(HLOOKUP(lapchart!E51,totallaptimes!$1:$1048576,ROW()-1)-HLOOKUP(lapchart!D51,totallaptimes!$1:$1048576,ROW()-1),"")</f>
        <v>1.6150462962963991E-4</v>
      </c>
      <c r="F51" s="2">
        <f>IFERROR(HLOOKUP(lapchart!F51,totallaptimes!$1:$1048576,ROW()-1)-HLOOKUP(lapchart!E51,totallaptimes!$1:$1048576,ROW()-1),"")</f>
        <v>1.4915509259258442E-4</v>
      </c>
      <c r="G51" s="2">
        <f>IFERROR(HLOOKUP(lapchart!G51,totallaptimes!$1:$1048576,ROW()-1)-HLOOKUP(lapchart!F51,totallaptimes!$1:$1048576,ROW()-1),"")</f>
        <v>1.2907407407405924E-4</v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>
        <f>IFERROR(HLOOKUP(lapchart!J51,totallaptimes!$1:$1048576,ROW()-1)-HLOOKUP(lapchart!I51,totallaptimes!$1:$1048576,ROW()-1),"")</f>
        <v>-1.6714583333333269E-3</v>
      </c>
      <c r="K51" s="2">
        <f>IFERROR(HLOOKUP(lapchart!K51,totallaptimes!$1:$1048576,ROW()-1)-HLOOKUP(lapchart!J51,totallaptimes!$1:$1048576,ROW()-1),"")</f>
        <v>1.8620601851851923E-3</v>
      </c>
      <c r="L51" s="2">
        <f>IFERROR(HLOOKUP(lapchart!L51,totallaptimes!$1:$1048576,ROW()-1)-HLOOKUP(lapchart!K51,totallaptimes!$1:$1048576,ROW()-1),"")</f>
        <v>-4.200462962963003E-4</v>
      </c>
      <c r="M51" s="2">
        <f>IFERROR(HLOOKUP(lapchart!M51,totallaptimes!$1:$1048576,ROW()-1)-HLOOKUP(lapchart!L51,totallaptimes!$1:$1048576,ROW()-1),"")</f>
        <v>-6.8252314814824799E-5</v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>
        <f>IFERROR(HLOOKUP(lapchart!C52,totallaptimes!$1:$1048576,ROW()-1)-HLOOKUP(lapchart!B52,totallaptimes!$1:$1048576,ROW()-1),"")</f>
        <v>-3.82430555555556E-4</v>
      </c>
      <c r="D52" s="2">
        <f>IFERROR(HLOOKUP(lapchart!D52,totallaptimes!$1:$1048576,ROW()-1)-HLOOKUP(lapchart!C52,totallaptimes!$1:$1048576,ROW()-1),"")</f>
        <v>5.1232638888888682E-4</v>
      </c>
      <c r="E52" s="2">
        <f>IFERROR(HLOOKUP(lapchart!E52,totallaptimes!$1:$1048576,ROW()-1)-HLOOKUP(lapchart!D52,totallaptimes!$1:$1048576,ROW()-1),"")</f>
        <v>1.6016203703704546E-4</v>
      </c>
      <c r="F52" s="2">
        <f>IFERROR(HLOOKUP(lapchart!F52,totallaptimes!$1:$1048576,ROW()-1)-HLOOKUP(lapchart!E52,totallaptimes!$1:$1048576,ROW()-1),"")</f>
        <v>1.5246527777777047E-4</v>
      </c>
      <c r="G52" s="2">
        <f>IFERROR(HLOOKUP(lapchart!G52,totallaptimes!$1:$1048576,ROW()-1)-HLOOKUP(lapchart!F52,totallaptimes!$1:$1048576,ROW()-1),"")</f>
        <v>1.6787037037035296E-4</v>
      </c>
      <c r="H52" s="2" t="str">
        <f>IFERROR(HLOOKUP(lapchart!H52,totallaptimes!$1:$1048576,ROW()-1)-HLOOKUP(lapchart!G52,totallaptimes!$1:$1048576,ROW()-1),"")</f>
        <v/>
      </c>
      <c r="I52" s="2" t="str">
        <f>IFERROR(HLOOKUP(lapchart!I52,totallaptimes!$1:$1048576,ROW()-1)-HLOOKUP(lapchart!H52,totallaptimes!$1:$1048576,ROW()-1),"")</f>
        <v/>
      </c>
      <c r="J52" s="2">
        <f>IFERROR(HLOOKUP(lapchart!J52,totallaptimes!$1:$1048576,ROW()-1)-HLOOKUP(lapchart!I52,totallaptimes!$1:$1048576,ROW()-1),"")</f>
        <v>-1.6894444444444379E-3</v>
      </c>
      <c r="K52" s="2">
        <f>IFERROR(HLOOKUP(lapchart!K52,totallaptimes!$1:$1048576,ROW()-1)-HLOOKUP(lapchart!J52,totallaptimes!$1:$1048576,ROW()-1),"")</f>
        <v>1.8832986111111186E-3</v>
      </c>
      <c r="L52" s="2">
        <f>IFERROR(HLOOKUP(lapchart!L52,totallaptimes!$1:$1048576,ROW()-1)-HLOOKUP(lapchart!K52,totallaptimes!$1:$1048576,ROW()-1),"")</f>
        <v>-4.5146990740741605E-4</v>
      </c>
      <c r="M52" s="2">
        <f>IFERROR(HLOOKUP(lapchart!M52,totallaptimes!$1:$1048576,ROW()-1)-HLOOKUP(lapchart!L52,totallaptimes!$1:$1048576,ROW()-1),"")</f>
        <v>-3.8229166666674252E-5</v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>
        <f>IFERROR(HLOOKUP(lapchart!C53,totallaptimes!$1:$1048576,ROW()-1)-HLOOKUP(lapchart!B53,totallaptimes!$1:$1048576,ROW()-1),"")</f>
        <v>-3.5885416666666531E-4</v>
      </c>
      <c r="D53" s="2">
        <f>IFERROR(HLOOKUP(lapchart!D53,totallaptimes!$1:$1048576,ROW()-1)-HLOOKUP(lapchart!C53,totallaptimes!$1:$1048576,ROW()-1),"")</f>
        <v>6.6998842592592978E-4</v>
      </c>
      <c r="E53" s="2">
        <f>IFERROR(HLOOKUP(lapchart!E53,totallaptimes!$1:$1048576,ROW()-1)-HLOOKUP(lapchart!D53,totallaptimes!$1:$1048576,ROW()-1),"")</f>
        <v>-1.5613425925926211E-4</v>
      </c>
      <c r="F53" s="2">
        <f>IFERROR(HLOOKUP(lapchart!F53,totallaptimes!$1:$1048576,ROW()-1)-HLOOKUP(lapchart!E53,totallaptimes!$1:$1048576,ROW()-1),"")</f>
        <v>3.1226851851851728E-4</v>
      </c>
      <c r="G53" s="2">
        <f>IFERROR(HLOOKUP(lapchart!G53,totallaptimes!$1:$1048576,ROW()-1)-HLOOKUP(lapchart!F53,totallaptimes!$1:$1048576,ROW()-1),"")</f>
        <v>1.7255787037035591E-4</v>
      </c>
      <c r="H53" s="2" t="str">
        <f>IFERROR(HLOOKUP(lapchart!H53,totallaptimes!$1:$1048576,ROW()-1)-HLOOKUP(lapchart!G53,totallaptimes!$1:$1048576,ROW()-1),"")</f>
        <v/>
      </c>
      <c r="I53" s="2" t="str">
        <f>IFERROR(HLOOKUP(lapchart!I53,totallaptimes!$1:$1048576,ROW()-1)-HLOOKUP(lapchart!H53,totallaptimes!$1:$1048576,ROW()-1),"")</f>
        <v/>
      </c>
      <c r="J53" s="2">
        <f>IFERROR(HLOOKUP(lapchart!J53,totallaptimes!$1:$1048576,ROW()-1)-HLOOKUP(lapchart!I53,totallaptimes!$1:$1048576,ROW()-1),"")</f>
        <v>-1.7121412037037001E-3</v>
      </c>
      <c r="K53" s="2">
        <f>IFERROR(HLOOKUP(lapchart!K53,totallaptimes!$1:$1048576,ROW()-1)-HLOOKUP(lapchart!J53,totallaptimes!$1:$1048576,ROW()-1),"")</f>
        <v>1.4296643518518504E-3</v>
      </c>
      <c r="L53" s="2">
        <f>IFERROR(HLOOKUP(lapchart!L53,totallaptimes!$1:$1048576,ROW()-1)-HLOOKUP(lapchart!K53,totallaptimes!$1:$1048576,ROW()-1),"")</f>
        <v>-1.6423611111114622E-5</v>
      </c>
      <c r="M53" s="2">
        <f>IFERROR(HLOOKUP(lapchart!M53,totallaptimes!$1:$1048576,ROW()-1)-HLOOKUP(lapchart!L53,totallaptimes!$1:$1048576,ROW()-1),"")</f>
        <v>5.0114583333334822E-4</v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>
        <f>IFERROR(HLOOKUP(lapchart!C54,totallaptimes!$1:$1048576,ROW()-1)-HLOOKUP(lapchart!B54,totallaptimes!$1:$1048576,ROW()-1),"")</f>
        <v>-3.7229166666667007E-4</v>
      </c>
      <c r="D54" s="2">
        <f>IFERROR(HLOOKUP(lapchart!D54,totallaptimes!$1:$1048576,ROW()-1)-HLOOKUP(lapchart!C54,totallaptimes!$1:$1048576,ROW()-1),"")</f>
        <v>6.7800925925926708E-4</v>
      </c>
      <c r="E54" s="2">
        <f>IFERROR(HLOOKUP(lapchart!E54,totallaptimes!$1:$1048576,ROW()-1)-HLOOKUP(lapchart!D54,totallaptimes!$1:$1048576,ROW()-1),"")</f>
        <v>-1.5719907407407696E-4</v>
      </c>
      <c r="F54" s="2">
        <f>IFERROR(HLOOKUP(lapchart!F54,totallaptimes!$1:$1048576,ROW()-1)-HLOOKUP(lapchart!E54,totallaptimes!$1:$1048576,ROW()-1),"")</f>
        <v>3.1855324074073904E-4</v>
      </c>
      <c r="G54" s="2">
        <f>IFERROR(HLOOKUP(lapchart!G54,totallaptimes!$1:$1048576,ROW()-1)-HLOOKUP(lapchart!F54,totallaptimes!$1:$1048576,ROW()-1),"")</f>
        <v>1.7185185185183971E-4</v>
      </c>
      <c r="H54" s="2" t="str">
        <f>IFERROR(HLOOKUP(lapchart!H54,totallaptimes!$1:$1048576,ROW()-1)-HLOOKUP(lapchart!G54,totallaptimes!$1:$1048576,ROW()-1),"")</f>
        <v/>
      </c>
      <c r="I54" s="2" t="str">
        <f>IFERROR(HLOOKUP(lapchart!I54,totallaptimes!$1:$1048576,ROW()-1)-HLOOKUP(lapchart!H54,totallaptimes!$1:$1048576,ROW()-1),"")</f>
        <v/>
      </c>
      <c r="J54" s="2">
        <f>IFERROR(HLOOKUP(lapchart!J54,totallaptimes!$1:$1048576,ROW()-1)-HLOOKUP(lapchart!I54,totallaptimes!$1:$1048576,ROW()-1),"")</f>
        <v>-1.7236342592592616E-3</v>
      </c>
      <c r="K54" s="2">
        <f>IFERROR(HLOOKUP(lapchart!K54,totallaptimes!$1:$1048576,ROW()-1)-HLOOKUP(lapchart!J54,totallaptimes!$1:$1048576,ROW()-1),"")</f>
        <v>1.423715277777779E-3</v>
      </c>
      <c r="L54" s="2">
        <f>IFERROR(HLOOKUP(lapchart!L54,totallaptimes!$1:$1048576,ROW()-1)-HLOOKUP(lapchart!K54,totallaptimes!$1:$1048576,ROW()-1),"")</f>
        <v>1.7164351851846338E-5</v>
      </c>
      <c r="M54" s="2">
        <f>IFERROR(HLOOKUP(lapchart!M54,totallaptimes!$1:$1048576,ROW()-1)-HLOOKUP(lapchart!L54,totallaptimes!$1:$1048576,ROW()-1),"")</f>
        <v>5.0931712962964948E-4</v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>
        <f>IFERROR(HLOOKUP(lapchart!C55,totallaptimes!$1:$1048576,ROW()-1)-HLOOKUP(lapchart!B55,totallaptimes!$1:$1048576,ROW()-1),"")</f>
        <v>-3.9773148148148502E-4</v>
      </c>
      <c r="D55" s="2">
        <f>IFERROR(HLOOKUP(lapchart!D55,totallaptimes!$1:$1048576,ROW()-1)-HLOOKUP(lapchart!C55,totallaptimes!$1:$1048576,ROW()-1),"")</f>
        <v>6.7685185185186597E-4</v>
      </c>
      <c r="E55" s="2">
        <f>IFERROR(HLOOKUP(lapchart!E55,totallaptimes!$1:$1048576,ROW()-1)-HLOOKUP(lapchart!D55,totallaptimes!$1:$1048576,ROW()-1),"")</f>
        <v>-1.5972222222222776E-4</v>
      </c>
      <c r="F55" s="2">
        <f>IFERROR(HLOOKUP(lapchart!F55,totallaptimes!$1:$1048576,ROW()-1)-HLOOKUP(lapchart!E55,totallaptimes!$1:$1048576,ROW()-1),"")</f>
        <v>3.2739583333333405E-4</v>
      </c>
      <c r="G55" s="2" t="str">
        <f>IFERROR(HLOOKUP(lapchart!G55,totallaptimes!$1:$1048576,ROW()-1)-HLOOKUP(lapchart!F55,totallaptimes!$1:$1048576,ROW()-1),"")</f>
        <v/>
      </c>
      <c r="H55" s="2" t="str">
        <f>IFERROR(HLOOKUP(lapchart!H55,totallaptimes!$1:$1048576,ROW()-1)-HLOOKUP(lapchart!G55,totallaptimes!$1:$1048576,ROW()-1),"")</f>
        <v/>
      </c>
      <c r="I55" s="2" t="str">
        <f>IFERROR(HLOOKUP(lapchart!I55,totallaptimes!$1:$1048576,ROW()-1)-HLOOKUP(lapchart!H55,totallaptimes!$1:$1048576,ROW()-1),"")</f>
        <v/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C592C-1EC9-4A42-A741-4F00635C834A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56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</row>
    <row r="2" spans="1:8" x14ac:dyDescent="0.25">
      <c r="A2">
        <v>3</v>
      </c>
      <c r="B2">
        <f>VLOOKUP(A2,pitstop!$1:$1048576,4)</f>
        <v>45</v>
      </c>
      <c r="C2">
        <f>_xlfn.MAXIFS(pitstop!E:E,pitstop!A:A,A2)</f>
        <v>4</v>
      </c>
      <c r="D2">
        <f ca="1">IFERROR(MATCH(A2,INDIRECT("lapchart!"&amp;B2+1&amp;":"&amp;B2+1),0)-1,"")</f>
        <v>3</v>
      </c>
      <c r="E2" cm="1">
        <f t="array" aca="1" ref="E2" ca="1">IFERROR(IF(D2=1,"",INDEX(lapchart!$B:$U,B2+1,D2-1)),"")</f>
        <v>77</v>
      </c>
      <c r="F2" t="str">
        <f ca="1">IFERROR(IF(B2&lt;VLOOKUP(E2,A:B,2),MATCH(E2,INDIRECT("lapchart!"&amp;VLOOKUP(E2,A:B,2)+2&amp;":"&amp;VLOOKUP(E2,A:B,2)+2),0)-1,""),"")</f>
        <v/>
      </c>
      <c r="G2" t="str">
        <f ca="1">IFERROR(IF(F2&lt;&gt;"",ABS(B2-VLOOKUP(E2,A:B,2)),""),"")</f>
        <v/>
      </c>
      <c r="H2" t="str">
        <f ca="1">IFERROR(F2-D2,"")</f>
        <v/>
      </c>
    </row>
    <row r="3" spans="1:8" x14ac:dyDescent="0.25">
      <c r="A3">
        <v>4</v>
      </c>
      <c r="B3">
        <f>VLOOKUP(A3,pitstop!$1:$1048576,4)</f>
        <v>45</v>
      </c>
      <c r="C3">
        <f>_xlfn.MAXIFS(pitstop!E:E,pitstop!A:A,A3)</f>
        <v>4</v>
      </c>
      <c r="D3">
        <f t="shared" ref="D3:D21" ca="1" si="0">IFERROR(MATCH(A3,INDIRECT("lapchart!"&amp;B3+1&amp;":"&amp;B3+1),0)-1,"")</f>
        <v>6</v>
      </c>
      <c r="E3" cm="1">
        <f t="array" aca="1" ref="E3" ca="1">IFERROR(IF(D3=1,"",INDEX(lapchart!$B:$U,B3+1,D3-1)),"")</f>
        <v>11</v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45</v>
      </c>
      <c r="C4">
        <f>_xlfn.MAXIFS(pitstop!E:E,pitstop!A:A,A4)</f>
        <v>5</v>
      </c>
      <c r="D4">
        <f t="shared" ca="1" si="0"/>
        <v>10</v>
      </c>
      <c r="E4" cm="1">
        <f t="array" aca="1" ref="E4" ca="1">IFERROR(IF(D4=1,"",INDEX(lapchart!$B:$U,B4+1,D4-1)),"")</f>
        <v>63</v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44</v>
      </c>
      <c r="C5">
        <f>_xlfn.MAXIFS(pitstop!E:E,pitstop!A:A,A5)</f>
        <v>5</v>
      </c>
      <c r="D5">
        <f t="shared" ca="1" si="0"/>
        <v>11</v>
      </c>
      <c r="E5" cm="1">
        <f t="array" aca="1" ref="E5" ca="1">IFERROR(IF(D5=1,"",INDEX(lapchart!$B:$U,B5+1,D5-1)),"")</f>
        <v>5</v>
      </c>
      <c r="F5">
        <f t="shared" ca="1" si="1"/>
        <v>12</v>
      </c>
      <c r="G5">
        <f t="shared" ca="1" si="2"/>
        <v>1</v>
      </c>
      <c r="H5">
        <f t="shared" ca="1" si="3"/>
        <v>1</v>
      </c>
    </row>
    <row r="6" spans="1:8" x14ac:dyDescent="0.25">
      <c r="A6">
        <v>8</v>
      </c>
      <c r="B6">
        <f>VLOOKUP(A6,pitstop!$1:$1048576,4)</f>
        <v>44</v>
      </c>
      <c r="C6">
        <f>_xlfn.MAXIFS(pitstop!E:E,pitstop!A:A,A6)</f>
        <v>4</v>
      </c>
      <c r="D6">
        <f t="shared" ca="1" si="0"/>
        <v>12</v>
      </c>
      <c r="E6" cm="1">
        <f t="array" aca="1" ref="E6" ca="1">IFERROR(IF(D6=1,"",INDEX(lapchart!$B:$U,B6+1,D6-1)),"")</f>
        <v>7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44</v>
      </c>
      <c r="C7">
        <f>_xlfn.MAXIFS(pitstop!E:E,pitstop!A:A,A7)</f>
        <v>0</v>
      </c>
      <c r="D7" t="str">
        <f t="shared" ca="1" si="0"/>
        <v/>
      </c>
      <c r="E7" t="str" cm="1">
        <f t="array" aca="1" ref="E7" ca="1">IFERROR(IF(D7=1,"",INDEX(lapchart!$B:$U,B7+1,D7-1)),"")</f>
        <v/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45</v>
      </c>
      <c r="C8">
        <f>_xlfn.MAXIFS(pitstop!E:E,pitstop!A:A,A8)</f>
        <v>4</v>
      </c>
      <c r="D8">
        <f t="shared" ca="1" si="0"/>
        <v>5</v>
      </c>
      <c r="E8" cm="1">
        <f t="array" aca="1" ref="E8" ca="1">IFERROR(IF(D8=1,"",INDEX(lapchart!$B:$U,B8+1,D8-1)),"")</f>
        <v>23</v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45</v>
      </c>
      <c r="C9">
        <f>_xlfn.MAXIFS(pitstop!E:E,pitstop!A:A,A9)</f>
        <v>4</v>
      </c>
      <c r="D9">
        <f t="shared" ca="1" si="0"/>
        <v>8</v>
      </c>
      <c r="E9" cm="1">
        <f t="array" aca="1" ref="E9" ca="1">IFERROR(IF(D9=1,"",INDEX(lapchart!$B:$U,B9+1,D9-1)),"")</f>
        <v>26</v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30</v>
      </c>
      <c r="C10">
        <f>_xlfn.MAXIFS(pitstop!E:E,pitstop!A:A,A10)</f>
        <v>2</v>
      </c>
      <c r="D10">
        <f t="shared" ca="1" si="0"/>
        <v>3</v>
      </c>
      <c r="E10" cm="1">
        <f t="array" aca="1" ref="E10" ca="1">IFERROR(IF(D10=1,"",INDEX(lapchart!$B:$U,B10+1,D10-1)),"")</f>
        <v>77</v>
      </c>
      <c r="F10">
        <f t="shared" ca="1" si="1"/>
        <v>2</v>
      </c>
      <c r="G10">
        <f t="shared" ca="1" si="2"/>
        <v>15</v>
      </c>
      <c r="H10">
        <f t="shared" ca="1" si="3"/>
        <v>-1</v>
      </c>
    </row>
    <row r="11" spans="1:8" x14ac:dyDescent="0.25">
      <c r="A11">
        <v>20</v>
      </c>
      <c r="B11">
        <f>VLOOKUP(A11,pitstop!$1:$1048576,4)</f>
        <v>30</v>
      </c>
      <c r="C11">
        <f>_xlfn.MAXIFS(pitstop!E:E,pitstop!A:A,A11)</f>
        <v>0</v>
      </c>
      <c r="D11" t="str">
        <f t="shared" ca="1" si="0"/>
        <v/>
      </c>
      <c r="E11" t="str" cm="1">
        <f t="array" aca="1" ref="E11" ca="1">IFERROR(IF(D11=1,"",INDEX(lapchart!$B:$U,B11+1,D11-1)),"")</f>
        <v/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45</v>
      </c>
      <c r="C12">
        <f>_xlfn.MAXIFS(pitstop!E:E,pitstop!A:A,A12)</f>
        <v>4</v>
      </c>
      <c r="D12">
        <f t="shared" ca="1" si="0"/>
        <v>4</v>
      </c>
      <c r="E12" cm="1">
        <f t="array" aca="1" ref="E12" ca="1">IFERROR(IF(D12=1,"",INDEX(lapchart!$B:$U,B12+1,D12-1)),"")</f>
        <v>3</v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45</v>
      </c>
      <c r="C13">
        <f>_xlfn.MAXIFS(pitstop!E:E,pitstop!A:A,A13)</f>
        <v>4</v>
      </c>
      <c r="D13">
        <f t="shared" ca="1" si="0"/>
        <v>7</v>
      </c>
      <c r="E13" cm="1">
        <f t="array" aca="1" ref="E13" ca="1">IFERROR(IF(D13=1,"",INDEX(lapchart!$B:$U,B13+1,D13-1)),"")</f>
        <v>4</v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45</v>
      </c>
      <c r="C14">
        <f>_xlfn.MAXIFS(pitstop!E:E,pitstop!A:A,A14)</f>
        <v>0</v>
      </c>
      <c r="D14" t="str">
        <f t="shared" ca="1" si="0"/>
        <v/>
      </c>
      <c r="E14" t="str" cm="1">
        <f t="array" aca="1" ref="E14" ca="1">IFERROR(IF(D14=1,"",INDEX(lapchart!$B:$U,B14+1,D14-1)),"")</f>
        <v/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45</v>
      </c>
      <c r="C15">
        <f>_xlfn.MAXIFS(pitstop!E:E,pitstop!A:A,A15)</f>
        <v>0</v>
      </c>
      <c r="D15" t="str">
        <f t="shared" ca="1" si="0"/>
        <v/>
      </c>
      <c r="E15" t="str" cm="1">
        <f t="array" aca="1" ref="E15" ca="1">IFERROR(IF(D15=1,"",INDEX(lapchart!$B:$U,B15+1,D15-1)),"")</f>
        <v/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45</v>
      </c>
      <c r="C16">
        <f>_xlfn.MAXIFS(pitstop!E:E,pitstop!A:A,A16)</f>
        <v>4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45</v>
      </c>
      <c r="C17">
        <f>_xlfn.MAXIFS(pitstop!E:E,pitstop!A:A,A17)</f>
        <v>0</v>
      </c>
      <c r="D17" t="str">
        <f t="shared" ca="1" si="0"/>
        <v/>
      </c>
      <c r="E17" t="str" cm="1">
        <f t="array" aca="1" ref="E17" ca="1">IFERROR(IF(D17=1,"",INDEX(lapchart!$B:$U,B17+1,D17-1)),"")</f>
        <v/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45</v>
      </c>
      <c r="C18">
        <f>_xlfn.MAXIFS(pitstop!E:E,pitstop!A:A,A18)</f>
        <v>4</v>
      </c>
      <c r="D18">
        <f t="shared" ca="1" si="0"/>
        <v>9</v>
      </c>
      <c r="E18" cm="1">
        <f t="array" aca="1" ref="E18" ca="1">IFERROR(IF(D18=1,"",INDEX(lapchart!$B:$U,B18+1,D18-1)),"")</f>
        <v>16</v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45</v>
      </c>
      <c r="C19">
        <f>_xlfn.MAXIFS(pitstop!E:E,pitstop!A:A,A19)</f>
        <v>4</v>
      </c>
      <c r="D19">
        <f t="shared" ca="1" si="0"/>
        <v>2</v>
      </c>
      <c r="E19" cm="1">
        <f t="array" aca="1" ref="E19" ca="1">IFERROR(IF(D19=1,"",INDEX(lapchart!$B:$U,B19+1,D19-1)),"")</f>
        <v>44</v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45</v>
      </c>
      <c r="C20">
        <f>_xlfn.MAXIFS(pitstop!E:E,pitstop!A:A,A20)</f>
        <v>0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45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B07DD-223C-421D-9124-741257A07471}">
  <dimension ref="A1:B6"/>
  <sheetViews>
    <sheetView workbookViewId="0">
      <selection sqref="A1:B6"/>
    </sheetView>
  </sheetViews>
  <sheetFormatPr defaultRowHeight="15" x14ac:dyDescent="0.25"/>
  <cols>
    <col min="1" max="1" width="15.7109375" bestFit="1" customWidth="1"/>
    <col min="2" max="2" width="12.7109375" bestFit="1" customWidth="1"/>
  </cols>
  <sheetData>
    <row r="1" spans="1:2" x14ac:dyDescent="0.25">
      <c r="A1" t="s">
        <v>93</v>
      </c>
      <c r="B1" t="s">
        <v>126</v>
      </c>
    </row>
    <row r="2" spans="1:2" x14ac:dyDescent="0.25">
      <c r="A2" t="s">
        <v>94</v>
      </c>
      <c r="B2" t="s">
        <v>95</v>
      </c>
    </row>
    <row r="3" spans="1:2" x14ac:dyDescent="0.25">
      <c r="A3" t="s">
        <v>96</v>
      </c>
      <c r="B3" t="s">
        <v>133</v>
      </c>
    </row>
    <row r="4" spans="1:2" x14ac:dyDescent="0.25">
      <c r="A4" t="s">
        <v>97</v>
      </c>
      <c r="B4" s="4">
        <v>0.38</v>
      </c>
    </row>
    <row r="5" spans="1:2" x14ac:dyDescent="0.25">
      <c r="A5" t="s">
        <v>98</v>
      </c>
      <c r="B5" t="s">
        <v>134</v>
      </c>
    </row>
    <row r="6" spans="1:2" x14ac:dyDescent="0.25">
      <c r="A6" t="s">
        <v>99</v>
      </c>
      <c r="B6" t="s">
        <v>135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3FFC0-ABE4-422A-BEB3-BEA31B42A519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100</v>
      </c>
      <c r="B1">
        <v>43.2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2B96F-AC51-46E9-B5F2-1F146F4AA795}">
  <dimension ref="A1:K21"/>
  <sheetViews>
    <sheetView workbookViewId="0">
      <selection activeCell="B1" sqref="A1:B1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101</v>
      </c>
      <c r="B1" t="s">
        <v>102</v>
      </c>
    </row>
    <row r="2" spans="1:11" x14ac:dyDescent="0.25">
      <c r="A2">
        <v>1</v>
      </c>
      <c r="B2">
        <v>44</v>
      </c>
      <c r="K2" s="1"/>
    </row>
    <row r="3" spans="1:11" x14ac:dyDescent="0.25">
      <c r="A3">
        <v>2</v>
      </c>
      <c r="B3">
        <v>77</v>
      </c>
      <c r="K3" s="1"/>
    </row>
    <row r="4" spans="1:11" x14ac:dyDescent="0.25">
      <c r="A4">
        <v>3</v>
      </c>
      <c r="B4">
        <v>23</v>
      </c>
      <c r="K4" s="1"/>
    </row>
    <row r="5" spans="1:11" x14ac:dyDescent="0.25">
      <c r="A5">
        <v>4</v>
      </c>
      <c r="B5">
        <v>3</v>
      </c>
      <c r="K5" s="1"/>
    </row>
    <row r="6" spans="1:11" x14ac:dyDescent="0.25">
      <c r="A6">
        <v>5</v>
      </c>
      <c r="B6">
        <v>11</v>
      </c>
      <c r="K6" s="1"/>
    </row>
    <row r="7" spans="1:11" x14ac:dyDescent="0.25">
      <c r="A7">
        <v>6</v>
      </c>
      <c r="B7">
        <v>4</v>
      </c>
      <c r="K7" s="1"/>
    </row>
    <row r="8" spans="1:11" x14ac:dyDescent="0.25">
      <c r="A8">
        <v>7</v>
      </c>
      <c r="B8">
        <v>26</v>
      </c>
      <c r="K8" s="1"/>
    </row>
    <row r="9" spans="1:11" x14ac:dyDescent="0.25">
      <c r="A9">
        <v>8</v>
      </c>
      <c r="B9">
        <v>16</v>
      </c>
      <c r="K9" s="1"/>
    </row>
    <row r="10" spans="1:11" x14ac:dyDescent="0.25">
      <c r="A10">
        <v>9</v>
      </c>
      <c r="B10">
        <v>7</v>
      </c>
      <c r="K10" s="1"/>
    </row>
    <row r="11" spans="1:11" x14ac:dyDescent="0.25">
      <c r="A11">
        <v>10</v>
      </c>
      <c r="B11">
        <v>5</v>
      </c>
      <c r="K11" s="1"/>
    </row>
    <row r="12" spans="1:11" x14ac:dyDescent="0.25">
      <c r="A12">
        <v>11</v>
      </c>
      <c r="B12">
        <v>63</v>
      </c>
      <c r="K12" s="1"/>
    </row>
    <row r="13" spans="1:11" x14ac:dyDescent="0.25">
      <c r="A13">
        <v>12</v>
      </c>
      <c r="B13">
        <v>8</v>
      </c>
      <c r="K13" s="1"/>
    </row>
    <row r="14" spans="1:11" x14ac:dyDescent="0.25">
      <c r="A14" t="s">
        <v>103</v>
      </c>
      <c r="B14">
        <v>18</v>
      </c>
      <c r="K14" s="1"/>
    </row>
    <row r="15" spans="1:11" x14ac:dyDescent="0.25">
      <c r="A15" t="s">
        <v>103</v>
      </c>
      <c r="B15">
        <v>31</v>
      </c>
      <c r="K15" s="1"/>
    </row>
    <row r="16" spans="1:11" x14ac:dyDescent="0.25">
      <c r="A16" t="s">
        <v>103</v>
      </c>
      <c r="B16">
        <v>6</v>
      </c>
      <c r="K16" s="1"/>
    </row>
    <row r="17" spans="1:11" x14ac:dyDescent="0.25">
      <c r="A17" t="s">
        <v>103</v>
      </c>
      <c r="B17">
        <v>20</v>
      </c>
      <c r="K17" s="1"/>
    </row>
    <row r="18" spans="1:11" x14ac:dyDescent="0.25">
      <c r="A18" t="s">
        <v>103</v>
      </c>
      <c r="B18">
        <v>99</v>
      </c>
      <c r="K18" s="1"/>
    </row>
    <row r="19" spans="1:11" x14ac:dyDescent="0.25">
      <c r="A19" t="s">
        <v>103</v>
      </c>
      <c r="B19">
        <v>55</v>
      </c>
      <c r="K19" s="1"/>
    </row>
    <row r="20" spans="1:11" x14ac:dyDescent="0.25">
      <c r="A20" t="s">
        <v>103</v>
      </c>
      <c r="B20">
        <v>33</v>
      </c>
      <c r="K20" s="1"/>
    </row>
    <row r="21" spans="1:11" x14ac:dyDescent="0.25">
      <c r="A21" t="s">
        <v>103</v>
      </c>
      <c r="B21">
        <v>10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0CCD8-06FE-46FB-8D2D-108F37FCD639}">
  <dimension ref="A1:O21"/>
  <sheetViews>
    <sheetView workbookViewId="0">
      <selection activeCell="O2" sqref="O2:O21"/>
    </sheetView>
  </sheetViews>
  <sheetFormatPr defaultRowHeight="15" x14ac:dyDescent="0.25"/>
  <cols>
    <col min="2" max="2" width="17.8554687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56</v>
      </c>
      <c r="B1" t="s">
        <v>57</v>
      </c>
      <c r="C1" t="s">
        <v>104</v>
      </c>
      <c r="D1" t="s">
        <v>105</v>
      </c>
      <c r="E1" s="7" t="s">
        <v>106</v>
      </c>
      <c r="F1" s="7" t="s">
        <v>107</v>
      </c>
      <c r="G1" s="7" t="s">
        <v>108</v>
      </c>
      <c r="H1" s="7" t="s">
        <v>109</v>
      </c>
      <c r="I1" s="7" t="s">
        <v>110</v>
      </c>
      <c r="J1" s="7" t="s">
        <v>111</v>
      </c>
      <c r="K1" s="7" t="s">
        <v>112</v>
      </c>
      <c r="L1" s="7" t="s">
        <v>115</v>
      </c>
      <c r="M1" s="8" t="s">
        <v>113</v>
      </c>
      <c r="N1" s="8" t="s">
        <v>114</v>
      </c>
      <c r="O1" s="8" t="s">
        <v>155</v>
      </c>
    </row>
    <row r="2" spans="1:15" x14ac:dyDescent="0.25">
      <c r="A2">
        <v>3</v>
      </c>
      <c r="B2" t="s">
        <v>69</v>
      </c>
      <c r="C2">
        <f>MATCH(A2,lapchart!$B$2:$U$2,0)</f>
        <v>8</v>
      </c>
      <c r="D2">
        <f>INDEX(finalstanding!A:A,MATCH(compoundchange!A2,finalstanding!B:B,0))</f>
        <v>4</v>
      </c>
      <c r="E2">
        <f>COUNTIF(pitstop!A:A, A2)</f>
        <v>4</v>
      </c>
      <c r="F2" cm="1">
        <f t="array" ref="F2">IFERROR(INDEX(pitstop!H:H,SMALL(IF(pitstop!A:A=A2,ROW(pitstop!A:A),""),COLUMNS($E$1:E1))),"")</f>
        <v>3</v>
      </c>
      <c r="G2" cm="1">
        <f t="array" ref="G2">IFERROR(IFERROR(INDEX(pitstop!H:H,SMALL(IF(pitstop!A:A=A2,ROW(pitstop!A:A),""),COLUMNS($E$1:F1))),INDEX(pitstop!I:I,SMALL(IF(pitstop!A:A=A2,ROW(pitstop!A:A),""),COLUMNS($E$1:E1)))),"")</f>
        <v>3</v>
      </c>
      <c r="H2" cm="1">
        <f t="array" ref="H2">IFERROR(INDEX(pitstop!I:I,SMALL(IF(pitstop!A:A=A2,ROW(pitstop!A:A),""),COLUMNS($E$1:F1))),F2)</f>
        <v>2</v>
      </c>
      <c r="I2" cm="1">
        <f t="array" ref="I2">IFERROR(INDEX(pitstop!D:D,SMALL(IF(pitstop!A:A=A2,ROW(pitstop!A:A),""),1)),"")</f>
        <v>8</v>
      </c>
      <c r="J2" cm="1">
        <f t="array" ref="J2">IFERROR(IF(E2=1,LOOKUP(2,1/(laptimes!A:A&lt;&gt;""),laptimes!A:A)-H2,INDEX(pitstop!$D$2:$D$100,SMALL(IF(compoundchange!$A2=pitstop!$A$2:$A$100,ROW(pitstop!$A$2:$A$100)-ROW(pitstop!$A$2)+2),1))-H2),"")</f>
        <v>25</v>
      </c>
      <c r="K2" cm="1">
        <f t="array" ref="K2">IFERROR(IF(E2=1,0,IF(E2=2,LOOKUP(2,1/(laptimes!A:A&lt;&gt;""),laptimes!A:A)-I2-J2,INDEX(pitstop!$D$2:$D$100,SMALL(IF(compoundchange!$A2=pitstop!$A$2:$A$100,ROW(pitstop!$A$2:$A$100)-ROW(pitstop!$A$2)+2),1))-I2-J2)),"")</f>
        <v>-6</v>
      </c>
      <c r="L2">
        <v>3</v>
      </c>
      <c r="M2">
        <f>IFERROR((D2-C2)*-1,"")</f>
        <v>4</v>
      </c>
      <c r="N2">
        <f t="shared" ref="N2:N21" si="0">IF(D2=1,25,IF(D2=2,18,IF(D2=3,15,IF(D2=4,12,IF(D2=5,10,IF(D2=6,8,IF(D2=7,6,IF(D2=8,4,IF(D2=9,2,IF(D2=10,1,0))))))))))</f>
        <v>12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9.7054131944444455E-2</v>
      </c>
    </row>
    <row r="3" spans="1:15" x14ac:dyDescent="0.25">
      <c r="A3">
        <v>4</v>
      </c>
      <c r="B3" t="s">
        <v>72</v>
      </c>
      <c r="C3">
        <f>MATCH(A3,lapchart!$B$2:$U$2,0)</f>
        <v>11</v>
      </c>
      <c r="D3">
        <f>INDEX(finalstanding!A:A,MATCH(compoundchange!A3,finalstanding!B:B,0))</f>
        <v>6</v>
      </c>
      <c r="E3">
        <f>COUNTIF(pitstop!A:A, A3)</f>
        <v>4</v>
      </c>
      <c r="F3" cm="1">
        <f t="array" ref="F3">IFERROR(INDEX(pitstop!H:H,SMALL(IF(pitstop!A:A=A3,ROW(pitstop!A:A),""),COLUMNS($E$1:E2))),"")</f>
        <v>3</v>
      </c>
      <c r="G3" cm="1">
        <f t="array" ref="G3">IFERROR(IFERROR(INDEX(pitstop!H:H,SMALL(IF(pitstop!A:A=A3,ROW(pitstop!A:A),""),COLUMNS($E$1:F2))),INDEX(pitstop!I:I,SMALL(IF(pitstop!A:A=A3,ROW(pitstop!A:A),""),COLUMNS($E$1:E2)))),"")</f>
        <v>3</v>
      </c>
      <c r="H3" cm="1">
        <f t="array" ref="H3">IFERROR(INDEX(pitstop!I:I,SMALL(IF(pitstop!A:A=A3,ROW(pitstop!A:A),""),COLUMNS($E$1:F2))),F3)</f>
        <v>2</v>
      </c>
      <c r="I3" cm="1">
        <f t="array" ref="I3">IFERROR(INDEX(pitstop!D:D,SMALL(IF(pitstop!A:A=A3,ROW(pitstop!A:A),""),1)),"")</f>
        <v>8</v>
      </c>
      <c r="J3" cm="1">
        <f t="array" ref="J3">IFERROR(IF(E3=1,LOOKUP(2,1/(laptimes!A:A&lt;&gt;""),laptimes!A:A)-H3,INDEX(pitstop!$D$2:$D$100,SMALL(IF(compoundchange!$A3=pitstop!$A$2:$A$100,ROW(pitstop!$A$2:$A$100)-ROW(pitstop!$A$2)+2),1))-H3),"")</f>
        <v>27</v>
      </c>
      <c r="K3" cm="1">
        <f t="array" ref="K3">IFERROR(IF(E3=1,0,IF(E3=2,LOOKUP(2,1/(laptimes!A:A&lt;&gt;""),laptimes!A:A)-I3-J3,INDEX(pitstop!$D$2:$D$100,SMALL(IF(compoundchange!$A3=pitstop!$A$2:$A$100,ROW(pitstop!$A$2:$A$100)-ROW(pitstop!$A$2)+2),1))-I3-J3)),"")</f>
        <v>-6</v>
      </c>
      <c r="L3">
        <v>3</v>
      </c>
      <c r="M3">
        <f t="shared" ref="M3:M21" si="1">IFERROR((D3-C3)*-1,"")</f>
        <v>5</v>
      </c>
      <c r="N3">
        <f t="shared" si="0"/>
        <v>8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9.7152118055555556E-2</v>
      </c>
    </row>
    <row r="4" spans="1:15" x14ac:dyDescent="0.25">
      <c r="A4">
        <v>5</v>
      </c>
      <c r="B4" t="s">
        <v>62</v>
      </c>
      <c r="C4">
        <f>MATCH(A4,lapchart!$B$2:$U$2,0)</f>
        <v>14</v>
      </c>
      <c r="D4">
        <f>INDEX(finalstanding!A:A,MATCH(compoundchange!A4,finalstanding!B:B,0))</f>
        <v>10</v>
      </c>
      <c r="E4">
        <f>COUNTIF(pitstop!A:A, A4)</f>
        <v>5</v>
      </c>
      <c r="F4" cm="1">
        <f t="array" ref="F4">IFERROR(INDEX(pitstop!H:H,SMALL(IF(pitstop!A:A=A4,ROW(pitstop!A:A),""),COLUMNS($E$1:E3))),"")</f>
        <v>3</v>
      </c>
      <c r="G4" cm="1">
        <f t="array" ref="G4">IFERROR(IFERROR(INDEX(pitstop!H:H,SMALL(IF(pitstop!A:A=A4,ROW(pitstop!A:A),""),COLUMNS($E$1:F3))),INDEX(pitstop!I:I,SMALL(IF(pitstop!A:A=A4,ROW(pitstop!A:A),""),COLUMNS($E$1:E3)))),"")</f>
        <v>2</v>
      </c>
      <c r="H4" cm="1">
        <f t="array" ref="H4">IFERROR(INDEX(pitstop!I:I,SMALL(IF(pitstop!A:A=A4,ROW(pitstop!A:A),""),COLUMNS($E$1:F3))),F4)</f>
        <v>3</v>
      </c>
      <c r="I4" cm="1">
        <f t="array" ref="I4">IFERROR(INDEX(pitstop!D:D,SMALL(IF(pitstop!A:A=A4,ROW(pitstop!A:A),""),1)),"")</f>
        <v>1</v>
      </c>
      <c r="J4" cm="1">
        <f t="array" ref="J4">IFERROR(IF(E4=1,LOOKUP(2,1/(laptimes!A:A&lt;&gt;""),laptimes!A:A)-H4,INDEX(pitstop!$D$2:$D$100,SMALL(IF(compoundchange!$A4=pitstop!$A$2:$A$100,ROW(pitstop!$A$2:$A$100)-ROW(pitstop!$A$2)+2),1))-H4),"")</f>
        <v>5</v>
      </c>
      <c r="K4" cm="1">
        <f t="array" ref="K4">IFERROR(IF(E4=1,0,IF(E4=2,LOOKUP(2,1/(laptimes!A:A&lt;&gt;""),laptimes!A:A)-I4-J4,INDEX(pitstop!$D$2:$D$100,SMALL(IF(compoundchange!$A4=pitstop!$A$2:$A$100,ROW(pitstop!$A$2:$A$100)-ROW(pitstop!$A$2)+2),1))-I4-J4)),"")</f>
        <v>2</v>
      </c>
      <c r="L4">
        <v>4</v>
      </c>
      <c r="M4">
        <f t="shared" si="1"/>
        <v>4</v>
      </c>
      <c r="N4">
        <f t="shared" si="0"/>
        <v>1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9.7280590277777787E-2</v>
      </c>
    </row>
    <row r="5" spans="1:15" x14ac:dyDescent="0.25">
      <c r="A5">
        <v>6</v>
      </c>
      <c r="B5" t="s">
        <v>124</v>
      </c>
      <c r="C5">
        <f>MATCH(A5,lapchart!$B$2:$U$2,0)</f>
        <v>19</v>
      </c>
      <c r="D5" t="str">
        <f>INDEX(finalstanding!A:A,MATCH(compoundchange!A5,finalstanding!B:B,0))</f>
        <v>DNF</v>
      </c>
      <c r="E5">
        <f>COUNTIF(pitstop!A:A, A5)</f>
        <v>0</v>
      </c>
      <c r="F5" t="str" cm="1">
        <f t="array" ref="F5">IFERROR(INDEX(pitstop!H:H,SMALL(IF(pitstop!A:A=A5,ROW(pitstop!A:A),""),COLUMNS($E$1:E4))),"")</f>
        <v/>
      </c>
      <c r="G5" t="str" cm="1">
        <f t="array" ref="G5">IFERROR(IFERROR(INDEX(pitstop!H:H,SMALL(IF(pitstop!A:A=A5,ROW(pitstop!A:A),""),COLUMNS($E$1:F4))),INDEX(pitstop!I:I,SMALL(IF(pitstop!A:A=A5,ROW(pitstop!A:A),""),COLUMNS($E$1:E4)))),"")</f>
        <v/>
      </c>
      <c r="H5" t="str" cm="1">
        <f t="array" ref="H5">IFERROR(INDEX(pitstop!I:I,SMALL(IF(pitstop!A:A=A5,ROW(pitstop!A:A),""),COLUMNS($E$1:F4))),F5)</f>
        <v/>
      </c>
      <c r="I5" t="str" cm="1">
        <f t="array" ref="I5">IFERROR(INDEX(pitstop!D:D,SMALL(IF(pitstop!A:A=A5,ROW(pitstop!A:A),""),1)),"")</f>
        <v/>
      </c>
      <c r="J5" t="str" cm="1">
        <f t="array" ref="J5">IFERROR(IF(E5=1,LOOKUP(2,1/(laptimes!A:A&lt;&gt;""),laptimes!A:A)-H5,INDEX(pitstop!$D$2:$D$100,SMALL(IF(compoundchange!$A5=pitstop!$A$2:$A$100,ROW(pitstop!$A$2:$A$100)-ROW(pitstop!$A$2)+2),1))-H5),"")</f>
        <v/>
      </c>
      <c r="K5" t="str" cm="1">
        <f t="array" ref="K5">IFERROR(IF(E5=1,0,IF(E5=2,LOOKUP(2,1/(laptimes!A:A&lt;&gt;""),laptimes!A:A)-I5-J5,INDEX(pitstop!$D$2:$D$100,SMALL(IF(compoundchange!$A5=pitstop!$A$2:$A$100,ROW(pitstop!$A$2:$A$100)-ROW(pitstop!$A$2)+2),1))-I5-J5)),"")</f>
        <v/>
      </c>
      <c r="L5">
        <v>0</v>
      </c>
      <c r="M5" t="str">
        <f t="shared" si="1"/>
        <v/>
      </c>
      <c r="N5">
        <f t="shared" si="0"/>
        <v>0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9.3630902777777775E-3</v>
      </c>
    </row>
    <row r="6" spans="1:15" x14ac:dyDescent="0.25">
      <c r="A6">
        <v>7</v>
      </c>
      <c r="B6" t="s">
        <v>75</v>
      </c>
      <c r="C6">
        <f>MATCH(A6,lapchart!$B$2:$U$2,0)</f>
        <v>13</v>
      </c>
      <c r="D6">
        <f>INDEX(finalstanding!A:A,MATCH(compoundchange!A6,finalstanding!B:B,0))</f>
        <v>9</v>
      </c>
      <c r="E6">
        <f>COUNTIF(pitstop!A:A, A6)</f>
        <v>5</v>
      </c>
      <c r="F6" cm="1">
        <f t="array" ref="F6">IFERROR(INDEX(pitstop!H:H,SMALL(IF(pitstop!A:A=A6,ROW(pitstop!A:A),""),COLUMNS($E$1:E5))),"")</f>
        <v>2</v>
      </c>
      <c r="G6" cm="1">
        <f t="array" ref="G6">IFERROR(IFERROR(INDEX(pitstop!H:H,SMALL(IF(pitstop!A:A=A6,ROW(pitstop!A:A),""),COLUMNS($E$1:F5))),INDEX(pitstop!I:I,SMALL(IF(pitstop!A:A=A6,ROW(pitstop!A:A),""),COLUMNS($E$1:E5)))),"")</f>
        <v>2</v>
      </c>
      <c r="H6" cm="1">
        <f t="array" ref="H6">IFERROR(INDEX(pitstop!I:I,SMALL(IF(pitstop!A:A=A6,ROW(pitstop!A:A),""),COLUMNS($E$1:F5))),F6)</f>
        <v>2</v>
      </c>
      <c r="I6" cm="1">
        <f t="array" ref="I6">IFERROR(INDEX(pitstop!D:D,SMALL(IF(pitstop!A:A=A6,ROW(pitstop!A:A),""),1)),"")</f>
        <v>1</v>
      </c>
      <c r="J6" cm="1">
        <f t="array" ref="J6">IFERROR(IF(E6=1,LOOKUP(2,1/(laptimes!A:A&lt;&gt;""),laptimes!A:A)-H6,INDEX(pitstop!$D$2:$D$100,SMALL(IF(compoundchange!$A6=pitstop!$A$2:$A$100,ROW(pitstop!$A$2:$A$100)-ROW(pitstop!$A$2)+2),1))-H6),"")</f>
        <v>6</v>
      </c>
      <c r="K6" cm="1">
        <f t="array" ref="K6">IFERROR(IF(E6=1,0,IF(E6=2,LOOKUP(2,1/(laptimes!A:A&lt;&gt;""),laptimes!A:A)-I6-J6,INDEX(pitstop!$D$2:$D$100,SMALL(IF(compoundchange!$A6=pitstop!$A$2:$A$100,ROW(pitstop!$A$2:$A$100)-ROW(pitstop!$A$2)+2),1))-I6-J6)),"")</f>
        <v>1</v>
      </c>
      <c r="L6">
        <v>4</v>
      </c>
      <c r="M6">
        <f t="shared" si="1"/>
        <v>4</v>
      </c>
      <c r="N6">
        <f t="shared" si="0"/>
        <v>2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9.7278124999999993E-2</v>
      </c>
    </row>
    <row r="7" spans="1:15" x14ac:dyDescent="0.25">
      <c r="A7">
        <v>8</v>
      </c>
      <c r="B7" t="s">
        <v>79</v>
      </c>
      <c r="C7">
        <f>MATCH(A7,lapchart!$B$2:$U$2,0)</f>
        <v>15</v>
      </c>
      <c r="D7">
        <f>INDEX(finalstanding!A:A,MATCH(compoundchange!A7,finalstanding!B:B,0))</f>
        <v>12</v>
      </c>
      <c r="E7">
        <f>COUNTIF(pitstop!A:A, A7)</f>
        <v>4</v>
      </c>
      <c r="F7" cm="1">
        <f t="array" ref="F7">IFERROR(INDEX(pitstop!H:H,SMALL(IF(pitstop!A:A=A7,ROW(pitstop!A:A),""),COLUMNS($E$1:E6))),"")</f>
        <v>2</v>
      </c>
      <c r="G7" cm="1">
        <f t="array" ref="G7">IFERROR(IFERROR(INDEX(pitstop!H:H,SMALL(IF(pitstop!A:A=A7,ROW(pitstop!A:A),""),COLUMNS($E$1:F6))),INDEX(pitstop!I:I,SMALL(IF(pitstop!A:A=A7,ROW(pitstop!A:A),""),COLUMNS($E$1:E6)))),"")</f>
        <v>3</v>
      </c>
      <c r="H7" cm="1">
        <f t="array" ref="H7">IFERROR(INDEX(pitstop!I:I,SMALL(IF(pitstop!A:A=A7,ROW(pitstop!A:A),""),COLUMNS($E$1:F6))),F7)</f>
        <v>1</v>
      </c>
      <c r="I7" cm="1">
        <f t="array" ref="I7">IFERROR(INDEX(pitstop!D:D,SMALL(IF(pitstop!A:A=A7,ROW(pitstop!A:A),""),1)),"")</f>
        <v>8</v>
      </c>
      <c r="J7" cm="1">
        <f t="array" ref="J7">IFERROR(IF(E7=1,LOOKUP(2,1/(laptimes!A:A&lt;&gt;""),laptimes!A:A)-H7,INDEX(pitstop!$D$2:$D$100,SMALL(IF(compoundchange!$A7=pitstop!$A$2:$A$100,ROW(pitstop!$A$2:$A$100)-ROW(pitstop!$A$2)+2),1))-H7),"")</f>
        <v>27</v>
      </c>
      <c r="K7" cm="1">
        <f t="array" ref="K7">IFERROR(IF(E7=1,0,IF(E7=2,LOOKUP(2,1/(laptimes!A:A&lt;&gt;""),laptimes!A:A)-I7-J7,INDEX(pitstop!$D$2:$D$100,SMALL(IF(compoundchange!$A7=pitstop!$A$2:$A$100,ROW(pitstop!$A$2:$A$100)-ROW(pitstop!$A$2)+2),1))-I7-J7)),"")</f>
        <v>-7</v>
      </c>
      <c r="L7">
        <v>3</v>
      </c>
      <c r="M7">
        <f t="shared" si="1"/>
        <v>3</v>
      </c>
      <c r="N7">
        <f t="shared" si="0"/>
        <v>0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9.74200925925926E-2</v>
      </c>
    </row>
    <row r="8" spans="1:15" x14ac:dyDescent="0.25">
      <c r="A8">
        <v>10</v>
      </c>
      <c r="B8" t="s">
        <v>71</v>
      </c>
      <c r="C8">
        <f>MATCH(A8,lapchart!$B$2:$U$2,0)</f>
        <v>16</v>
      </c>
      <c r="D8" t="str">
        <f>INDEX(finalstanding!A:A,MATCH(compoundchange!A8,finalstanding!B:B,0))</f>
        <v>DNF</v>
      </c>
      <c r="E8">
        <f>COUNTIF(pitstop!A:A, A8)</f>
        <v>0</v>
      </c>
      <c r="F8" t="str" cm="1">
        <f t="array" ref="F8">IFERROR(INDEX(pitstop!H:H,SMALL(IF(pitstop!A:A=A8,ROW(pitstop!A:A),""),COLUMNS($E$1:E7))),"")</f>
        <v/>
      </c>
      <c r="G8" t="str" cm="1">
        <f t="array" ref="G8">IFERROR(IFERROR(INDEX(pitstop!H:H,SMALL(IF(pitstop!A:A=A8,ROW(pitstop!A:A),""),COLUMNS($E$1:F7))),INDEX(pitstop!I:I,SMALL(IF(pitstop!A:A=A8,ROW(pitstop!A:A),""),COLUMNS($E$1:E7)))),"")</f>
        <v/>
      </c>
      <c r="H8" t="str" cm="1">
        <f t="array" ref="H8">IFERROR(INDEX(pitstop!I:I,SMALL(IF(pitstop!A:A=A8,ROW(pitstop!A:A),""),COLUMNS($E$1:F7))),F8)</f>
        <v/>
      </c>
      <c r="I8" t="str" cm="1">
        <f t="array" ref="I8">IFERROR(INDEX(pitstop!D:D,SMALL(IF(pitstop!A:A=A8,ROW(pitstop!A:A),""),1)),"")</f>
        <v/>
      </c>
      <c r="J8" t="str" cm="1">
        <f t="array" ref="J8">IFERROR(IF(E8=1,LOOKUP(2,1/(laptimes!A:A&lt;&gt;""),laptimes!A:A)-H8,INDEX(pitstop!$D$2:$D$100,SMALL(IF(compoundchange!$A8=pitstop!$A$2:$A$100,ROW(pitstop!$A$2:$A$100)-ROW(pitstop!$A$2)+2),1))-H8),"")</f>
        <v/>
      </c>
      <c r="K8" t="str" cm="1">
        <f t="array" ref="K8">IFERROR(IF(E8=1,0,IF(E8=2,LOOKUP(2,1/(laptimes!A:A&lt;&gt;""),laptimes!A:A)-I8-J8,INDEX(pitstop!$D$2:$D$100,SMALL(IF(compoundchange!$A8=pitstop!$A$2:$A$100,ROW(pitstop!$A$2:$A$100)-ROW(pitstop!$A$2)+2),1))-I8-J8)),"")</f>
        <v/>
      </c>
      <c r="L8">
        <v>0</v>
      </c>
      <c r="M8" t="str">
        <f t="shared" si="1"/>
        <v/>
      </c>
      <c r="N8">
        <f t="shared" si="0"/>
        <v>0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0</v>
      </c>
    </row>
    <row r="9" spans="1:15" x14ac:dyDescent="0.25">
      <c r="A9">
        <v>11</v>
      </c>
      <c r="B9" t="s">
        <v>70</v>
      </c>
      <c r="C9">
        <f>MATCH(A9,lapchart!$B$2:$U$2,0)</f>
        <v>7</v>
      </c>
      <c r="D9">
        <f>INDEX(finalstanding!A:A,MATCH(compoundchange!A9,finalstanding!B:B,0))</f>
        <v>5</v>
      </c>
      <c r="E9">
        <f>COUNTIF(pitstop!A:A, A9)</f>
        <v>4</v>
      </c>
      <c r="F9" cm="1">
        <f t="array" ref="F9">IFERROR(INDEX(pitstop!H:H,SMALL(IF(pitstop!A:A=A9,ROW(pitstop!A:A),""),COLUMNS($E$1:E8))),"")</f>
        <v>3</v>
      </c>
      <c r="G9" cm="1">
        <f t="array" ref="G9">IFERROR(IFERROR(INDEX(pitstop!H:H,SMALL(IF(pitstop!A:A=A9,ROW(pitstop!A:A),""),COLUMNS($E$1:F8))),INDEX(pitstop!I:I,SMALL(IF(pitstop!A:A=A9,ROW(pitstop!A:A),""),COLUMNS($E$1:E8)))),"")</f>
        <v>3</v>
      </c>
      <c r="H9" cm="1">
        <f t="array" ref="H9">IFERROR(INDEX(pitstop!I:I,SMALL(IF(pitstop!A:A=A9,ROW(pitstop!A:A),""),COLUMNS($E$1:F8))),F9)</f>
        <v>2</v>
      </c>
      <c r="I9" cm="1">
        <f t="array" ref="I9">IFERROR(INDEX(pitstop!D:D,SMALL(IF(pitstop!A:A=A9,ROW(pitstop!A:A),""),1)),"")</f>
        <v>8</v>
      </c>
      <c r="J9" cm="1">
        <f t="array" ref="J9">IFERROR(IF(E9=1,LOOKUP(2,1/(laptimes!A:A&lt;&gt;""),laptimes!A:A)-H9,INDEX(pitstop!$D$2:$D$100,SMALL(IF(compoundchange!$A9=pitstop!$A$2:$A$100,ROW(pitstop!$A$2:$A$100)-ROW(pitstop!$A$2)+2),1))-H9),"")</f>
        <v>26</v>
      </c>
      <c r="K9" cm="1">
        <f t="array" ref="K9">IFERROR(IF(E9=1,0,IF(E9=2,LOOKUP(2,1/(laptimes!A:A&lt;&gt;""),laptimes!A:A)-I9-J9,INDEX(pitstop!$D$2:$D$100,SMALL(IF(compoundchange!$A9=pitstop!$A$2:$A$100,ROW(pitstop!$A$2:$A$100)-ROW(pitstop!$A$2)+2),1))-I9-J9)),"")</f>
        <v>-6</v>
      </c>
      <c r="L9">
        <v>3</v>
      </c>
      <c r="M9">
        <f t="shared" si="1"/>
        <v>2</v>
      </c>
      <c r="N9">
        <f t="shared" si="0"/>
        <v>10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9.7114699074074065E-2</v>
      </c>
    </row>
    <row r="10" spans="1:15" x14ac:dyDescent="0.25">
      <c r="A10">
        <v>16</v>
      </c>
      <c r="B10" t="s">
        <v>65</v>
      </c>
      <c r="C10">
        <f>MATCH(A10,lapchart!$B$2:$U$2,0)</f>
        <v>5</v>
      </c>
      <c r="D10">
        <f>INDEX(finalstanding!A:A,MATCH(compoundchange!A10,finalstanding!B:B,0))</f>
        <v>8</v>
      </c>
      <c r="E10">
        <f>COUNTIF(pitstop!A:A, A10)</f>
        <v>4</v>
      </c>
      <c r="F10" cm="1">
        <f t="array" ref="F10">IFERROR(INDEX(pitstop!H:H,SMALL(IF(pitstop!A:A=A10,ROW(pitstop!A:A),""),COLUMNS($E$1:E9))),"")</f>
        <v>3</v>
      </c>
      <c r="G10" cm="1">
        <f t="array" ref="G10">IFERROR(IFERROR(INDEX(pitstop!H:H,SMALL(IF(pitstop!A:A=A10,ROW(pitstop!A:A),""),COLUMNS($E$1:F9))),INDEX(pitstop!I:I,SMALL(IF(pitstop!A:A=A10,ROW(pitstop!A:A),""),COLUMNS($E$1:E9)))),"")</f>
        <v>3</v>
      </c>
      <c r="H10" cm="1">
        <f t="array" ref="H10">IFERROR(INDEX(pitstop!I:I,SMALL(IF(pitstop!A:A=A10,ROW(pitstop!A:A),""),COLUMNS($E$1:F9))),F10)</f>
        <v>1</v>
      </c>
      <c r="I10" cm="1">
        <f t="array" ref="I10">IFERROR(INDEX(pitstop!D:D,SMALL(IF(pitstop!A:A=A10,ROW(pitstop!A:A),""),1)),"")</f>
        <v>8</v>
      </c>
      <c r="J10" cm="1">
        <f t="array" ref="J10">IFERROR(IF(E10=1,LOOKUP(2,1/(laptimes!A:A&lt;&gt;""),laptimes!A:A)-H10,INDEX(pitstop!$D$2:$D$100,SMALL(IF(compoundchange!$A10=pitstop!$A$2:$A$100,ROW(pitstop!$A$2:$A$100)-ROW(pitstop!$A$2)+2),1))-H10),"")</f>
        <v>20</v>
      </c>
      <c r="K10" cm="1">
        <f t="array" ref="K10">IFERROR(IF(E10=1,0,IF(E10=2,LOOKUP(2,1/(laptimes!A:A&lt;&gt;""),laptimes!A:A)-I10-J10,INDEX(pitstop!$D$2:$D$100,SMALL(IF(compoundchange!$A10=pitstop!$A$2:$A$100,ROW(pitstop!$A$2:$A$100)-ROW(pitstop!$A$2)+2),1))-I10-J10)),"")</f>
        <v>-7</v>
      </c>
      <c r="L10">
        <v>3</v>
      </c>
      <c r="M10">
        <f t="shared" si="1"/>
        <v>-3</v>
      </c>
      <c r="N10">
        <f t="shared" si="0"/>
        <v>4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9.726163194444444E-2</v>
      </c>
    </row>
    <row r="11" spans="1:15" x14ac:dyDescent="0.25">
      <c r="A11">
        <v>18</v>
      </c>
      <c r="B11" t="s">
        <v>74</v>
      </c>
      <c r="C11">
        <f>MATCH(A11,lapchart!$B$2:$U$2,0)</f>
        <v>6</v>
      </c>
      <c r="D11" t="str">
        <f>INDEX(finalstanding!A:A,MATCH(compoundchange!A11,finalstanding!B:B,0))</f>
        <v>DNF</v>
      </c>
      <c r="E11">
        <f>COUNTIF(pitstop!A:A, A11)</f>
        <v>2</v>
      </c>
      <c r="F11" cm="1">
        <f t="array" ref="F11">IFERROR(INDEX(pitstop!H:H,SMALL(IF(pitstop!A:A=A11,ROW(pitstop!A:A),""),COLUMNS($E$1:E10))),"")</f>
        <v>3</v>
      </c>
      <c r="G11" cm="1">
        <f t="array" ref="G11">IFERROR(IFERROR(INDEX(pitstop!H:H,SMALL(IF(pitstop!A:A=A11,ROW(pitstop!A:A),""),COLUMNS($E$1:F10))),INDEX(pitstop!I:I,SMALL(IF(pitstop!A:A=A11,ROW(pitstop!A:A),""),COLUMNS($E$1:E10)))),"")</f>
        <v>3</v>
      </c>
      <c r="H11" cm="1">
        <f t="array" ref="H11">IFERROR(INDEX(pitstop!I:I,SMALL(IF(pitstop!A:A=A11,ROW(pitstop!A:A),""),COLUMNS($E$1:F10))),F11)</f>
        <v>2</v>
      </c>
      <c r="I11" cm="1">
        <f t="array" ref="I11">IFERROR(INDEX(pitstop!D:D,SMALL(IF(pitstop!A:A=A11,ROW(pitstop!A:A),""),1)),"")</f>
        <v>8</v>
      </c>
      <c r="J11" cm="1">
        <f t="array" ref="J11">IFERROR(IF(E11=1,LOOKUP(2,1/(laptimes!A:A&lt;&gt;""),laptimes!A:A)-H11,INDEX(pitstop!$D$2:$D$100,SMALL(IF(compoundchange!$A11=pitstop!$A$2:$A$100,ROW(pitstop!$A$2:$A$100)-ROW(pitstop!$A$2)+2),1))-H11),"")</f>
        <v>28</v>
      </c>
      <c r="K11" cm="1">
        <f t="array" ref="K11">IFERROR(IF(E11=1,0,IF(E11=2,LOOKUP(2,1/(laptimes!A:A&lt;&gt;""),laptimes!A:A)-I11-J11,INDEX(pitstop!$D$2:$D$100,SMALL(IF(compoundchange!$A11=pitstop!$A$2:$A$100,ROW(pitstop!$A$2:$A$100)-ROW(pitstop!$A$2)+2),1))-I11-J11)),"")</f>
        <v>17</v>
      </c>
      <c r="L11">
        <v>2</v>
      </c>
      <c r="M11" t="str">
        <f t="shared" si="1"/>
        <v/>
      </c>
      <c r="N11">
        <f t="shared" si="0"/>
        <v>0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6.3573472222222219E-2</v>
      </c>
    </row>
    <row r="12" spans="1:15" x14ac:dyDescent="0.25">
      <c r="A12">
        <v>20</v>
      </c>
      <c r="B12" t="s">
        <v>76</v>
      </c>
      <c r="C12">
        <f>MATCH(A12,lapchart!$B$2:$U$2,0)</f>
        <v>20</v>
      </c>
      <c r="D12" t="str">
        <f>INDEX(finalstanding!A:A,MATCH(compoundchange!A12,finalstanding!B:B,0))</f>
        <v>DNF</v>
      </c>
      <c r="E12">
        <f>COUNTIF(pitstop!A:A, A12)</f>
        <v>0</v>
      </c>
      <c r="F12" t="str" cm="1">
        <f t="array" ref="F12">IFERROR(INDEX(pitstop!H:H,SMALL(IF(pitstop!A:A=A12,ROW(pitstop!A:A),""),COLUMNS($E$1:E11))),"")</f>
        <v/>
      </c>
      <c r="G12" t="str" cm="1">
        <f t="array" ref="G12">IFERROR(IFERROR(INDEX(pitstop!H:H,SMALL(IF(pitstop!A:A=A12,ROW(pitstop!A:A),""),COLUMNS($E$1:F11))),INDEX(pitstop!I:I,SMALL(IF(pitstop!A:A=A12,ROW(pitstop!A:A),""),COLUMNS($E$1:E11)))),"")</f>
        <v/>
      </c>
      <c r="H12" t="str" cm="1">
        <f t="array" ref="H12">IFERROR(INDEX(pitstop!I:I,SMALL(IF(pitstop!A:A=A12,ROW(pitstop!A:A),""),COLUMNS($E$1:F11))),F12)</f>
        <v/>
      </c>
      <c r="I12" t="str" cm="1">
        <f t="array" ref="I12">IFERROR(INDEX(pitstop!D:D,SMALL(IF(pitstop!A:A=A12,ROW(pitstop!A:A),""),1)),"")</f>
        <v/>
      </c>
      <c r="J12" t="str" cm="1">
        <f t="array" ref="J12">IFERROR(IF(E12=1,LOOKUP(2,1/(laptimes!A:A&lt;&gt;""),laptimes!A:A)-H12,INDEX(pitstop!$D$2:$D$100,SMALL(IF(compoundchange!$A12=pitstop!$A$2:$A$100,ROW(pitstop!$A$2:$A$100)-ROW(pitstop!$A$2)+2),1))-H12),"")</f>
        <v/>
      </c>
      <c r="K12" t="str" cm="1">
        <f t="array" ref="K12">IFERROR(IF(E12=1,0,IF(E12=2,LOOKUP(2,1/(laptimes!A:A&lt;&gt;""),laptimes!A:A)-I12-J12,INDEX(pitstop!$D$2:$D$100,SMALL(IF(compoundchange!$A12=pitstop!$A$2:$A$100,ROW(pitstop!$A$2:$A$100)-ROW(pitstop!$A$2)+2),1))-I12-J12)),"")</f>
        <v/>
      </c>
      <c r="L12">
        <v>0</v>
      </c>
      <c r="M12" t="str">
        <f t="shared" si="1"/>
        <v/>
      </c>
      <c r="N12">
        <f t="shared" si="0"/>
        <v>0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7.8307060185185181E-3</v>
      </c>
    </row>
    <row r="13" spans="1:15" x14ac:dyDescent="0.25">
      <c r="A13">
        <v>23</v>
      </c>
      <c r="B13" t="s">
        <v>68</v>
      </c>
      <c r="C13">
        <f>MATCH(A13,lapchart!$B$2:$U$2,0)</f>
        <v>4</v>
      </c>
      <c r="D13">
        <f>INDEX(finalstanding!A:A,MATCH(compoundchange!A13,finalstanding!B:B,0))</f>
        <v>3</v>
      </c>
      <c r="E13">
        <f>COUNTIF(pitstop!A:A, A13)</f>
        <v>4</v>
      </c>
      <c r="F13" cm="1">
        <f t="array" ref="F13">IFERROR(INDEX(pitstop!H:H,SMALL(IF(pitstop!A:A=A13,ROW(pitstop!A:A),""),COLUMNS($E$1:E12))),"")</f>
        <v>3</v>
      </c>
      <c r="G13" cm="1">
        <f t="array" ref="G13">IFERROR(IFERROR(INDEX(pitstop!H:H,SMALL(IF(pitstop!A:A=A13,ROW(pitstop!A:A),""),COLUMNS($E$1:F12))),INDEX(pitstop!I:I,SMALL(IF(pitstop!A:A=A13,ROW(pitstop!A:A),""),COLUMNS($E$1:E12)))),"")</f>
        <v>3</v>
      </c>
      <c r="H13" cm="1">
        <f t="array" ref="H13">IFERROR(INDEX(pitstop!I:I,SMALL(IF(pitstop!A:A=A13,ROW(pitstop!A:A),""),COLUMNS($E$1:F12))),F13)</f>
        <v>2</v>
      </c>
      <c r="I13" cm="1">
        <f t="array" ref="I13">IFERROR(INDEX(pitstop!D:D,SMALL(IF(pitstop!A:A=A13,ROW(pitstop!A:A),""),1)),"")</f>
        <v>8</v>
      </c>
      <c r="J13" cm="1">
        <f t="array" ref="J13">IFERROR(IF(E13=1,LOOKUP(2,1/(laptimes!A:A&lt;&gt;""),laptimes!A:A)-H13,INDEX(pitstop!$D$2:$D$100,SMALL(IF(compoundchange!$A13=pitstop!$A$2:$A$100,ROW(pitstop!$A$2:$A$100)-ROW(pitstop!$A$2)+2),1))-H13),"")</f>
        <v>30</v>
      </c>
      <c r="K13" cm="1">
        <f t="array" ref="K13">IFERROR(IF(E13=1,0,IF(E13=2,LOOKUP(2,1/(laptimes!A:A&lt;&gt;""),laptimes!A:A)-I13-J13,INDEX(pitstop!$D$2:$D$100,SMALL(IF(compoundchange!$A13=pitstop!$A$2:$A$100,ROW(pitstop!$A$2:$A$100)-ROW(pitstop!$A$2)+2),1))-I13-J13)),"")</f>
        <v>-6</v>
      </c>
      <c r="L13">
        <v>3</v>
      </c>
      <c r="M13">
        <f t="shared" si="1"/>
        <v>1</v>
      </c>
      <c r="N13">
        <f t="shared" si="0"/>
        <v>15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9.7026898148148147E-2</v>
      </c>
    </row>
    <row r="14" spans="1:15" x14ac:dyDescent="0.25">
      <c r="A14">
        <v>26</v>
      </c>
      <c r="B14" t="s">
        <v>81</v>
      </c>
      <c r="C14">
        <f>MATCH(A14,lapchart!$B$2:$U$2,0)</f>
        <v>12</v>
      </c>
      <c r="D14">
        <f>INDEX(finalstanding!A:A,MATCH(compoundchange!A14,finalstanding!B:B,0))</f>
        <v>7</v>
      </c>
      <c r="E14">
        <f>COUNTIF(pitstop!A:A, A14)</f>
        <v>4</v>
      </c>
      <c r="F14" cm="1">
        <f t="array" ref="F14">IFERROR(INDEX(pitstop!H:H,SMALL(IF(pitstop!A:A=A14,ROW(pitstop!A:A),""),COLUMNS($E$1:E13))),"")</f>
        <v>2</v>
      </c>
      <c r="G14" cm="1">
        <f t="array" ref="G14">IFERROR(IFERROR(INDEX(pitstop!H:H,SMALL(IF(pitstop!A:A=A14,ROW(pitstop!A:A),""),COLUMNS($E$1:F13))),INDEX(pitstop!I:I,SMALL(IF(pitstop!A:A=A14,ROW(pitstop!A:A),""),COLUMNS($E$1:E13)))),"")</f>
        <v>3</v>
      </c>
      <c r="H14" cm="1">
        <f t="array" ref="H14">IFERROR(INDEX(pitstop!I:I,SMALL(IF(pitstop!A:A=A14,ROW(pitstop!A:A),""),COLUMNS($E$1:F13))),F14)</f>
        <v>2</v>
      </c>
      <c r="I14" cm="1">
        <f t="array" ref="I14">IFERROR(INDEX(pitstop!D:D,SMALL(IF(pitstop!A:A=A14,ROW(pitstop!A:A),""),1)),"")</f>
        <v>8</v>
      </c>
      <c r="J14" cm="1">
        <f t="array" ref="J14">IFERROR(IF(E14=1,LOOKUP(2,1/(laptimes!A:A&lt;&gt;""),laptimes!A:A)-H14,INDEX(pitstop!$D$2:$D$100,SMALL(IF(compoundchange!$A14=pitstop!$A$2:$A$100,ROW(pitstop!$A$2:$A$100)-ROW(pitstop!$A$2)+2),1))-H14),"")</f>
        <v>27</v>
      </c>
      <c r="K14" cm="1">
        <f t="array" ref="K14">IFERROR(IF(E14=1,0,IF(E14=2,LOOKUP(2,1/(laptimes!A:A&lt;&gt;""),laptimes!A:A)-I14-J14,INDEX(pitstop!$D$2:$D$100,SMALL(IF(compoundchange!$A14=pitstop!$A$2:$A$100,ROW(pitstop!$A$2:$A$100)-ROW(pitstop!$A$2)+2),1))-I14-J14)),"")</f>
        <v>-6</v>
      </c>
      <c r="L14">
        <v>3</v>
      </c>
      <c r="M14">
        <f t="shared" si="1"/>
        <v>5</v>
      </c>
      <c r="N14">
        <f t="shared" si="0"/>
        <v>6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9.718537037037038E-2</v>
      </c>
    </row>
    <row r="15" spans="1:15" x14ac:dyDescent="0.25">
      <c r="A15">
        <v>31</v>
      </c>
      <c r="B15" t="s">
        <v>121</v>
      </c>
      <c r="C15">
        <f>MATCH(A15,lapchart!$B$2:$U$2,0)</f>
        <v>10</v>
      </c>
      <c r="D15" t="str">
        <f>INDEX(finalstanding!A:A,MATCH(compoundchange!A15,finalstanding!B:B,0))</f>
        <v>DNF</v>
      </c>
      <c r="E15">
        <f>COUNTIF(pitstop!A:A, A15)</f>
        <v>0</v>
      </c>
      <c r="F15" t="str" cm="1">
        <f t="array" ref="F15">IFERROR(INDEX(pitstop!H:H,SMALL(IF(pitstop!A:A=A15,ROW(pitstop!A:A),""),COLUMNS($E$1:E14))),"")</f>
        <v/>
      </c>
      <c r="G15" t="str" cm="1">
        <f t="array" ref="G15">IFERROR(IFERROR(INDEX(pitstop!H:H,SMALL(IF(pitstop!A:A=A15,ROW(pitstop!A:A),""),COLUMNS($E$1:F14))),INDEX(pitstop!I:I,SMALL(IF(pitstop!A:A=A15,ROW(pitstop!A:A),""),COLUMNS($E$1:E14)))),"")</f>
        <v/>
      </c>
      <c r="H15" t="str" cm="1">
        <f t="array" ref="H15">IFERROR(INDEX(pitstop!I:I,SMALL(IF(pitstop!A:A=A15,ROW(pitstop!A:A),""),COLUMNS($E$1:F14))),F15)</f>
        <v/>
      </c>
      <c r="I15" t="str" cm="1">
        <f t="array" ref="I15">IFERROR(INDEX(pitstop!D:D,SMALL(IF(pitstop!A:A=A15,ROW(pitstop!A:A),""),1)),"")</f>
        <v/>
      </c>
      <c r="J15" t="str" cm="1">
        <f t="array" ref="J15">IFERROR(IF(E15=1,LOOKUP(2,1/(laptimes!A:A&lt;&gt;""),laptimes!A:A)-H15,INDEX(pitstop!$D$2:$D$100,SMALL(IF(compoundchange!$A15=pitstop!$A$2:$A$100,ROW(pitstop!$A$2:$A$100)-ROW(pitstop!$A$2)+2),1))-H15),"")</f>
        <v/>
      </c>
      <c r="K15" t="str" cm="1">
        <f t="array" ref="K15">IFERROR(IF(E15=1,0,IF(E15=2,LOOKUP(2,1/(laptimes!A:A&lt;&gt;""),laptimes!A:A)-I15-J15,INDEX(pitstop!$D$2:$D$100,SMALL(IF(compoundchange!$A15=pitstop!$A$2:$A$100,ROW(pitstop!$A$2:$A$100)-ROW(pitstop!$A$2)+2),1))-I15-J15)),"")</f>
        <v/>
      </c>
      <c r="L15">
        <v>1</v>
      </c>
      <c r="M15" t="str">
        <f t="shared" si="1"/>
        <v/>
      </c>
      <c r="N15">
        <f t="shared" si="0"/>
        <v>0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1.0868993055555555E-2</v>
      </c>
    </row>
    <row r="16" spans="1:15" x14ac:dyDescent="0.25">
      <c r="A16">
        <v>33</v>
      </c>
      <c r="B16" t="s">
        <v>66</v>
      </c>
      <c r="C16">
        <f>MATCH(A16,lapchart!$B$2:$U$2,0)</f>
        <v>3</v>
      </c>
      <c r="D16" t="str">
        <f>INDEX(finalstanding!A:A,MATCH(compoundchange!A16,finalstanding!B:B,0))</f>
        <v>DNF</v>
      </c>
      <c r="E16">
        <f>COUNTIF(pitstop!A:A, A16)</f>
        <v>0</v>
      </c>
      <c r="F16" t="str" cm="1">
        <f t="array" ref="F16">IFERROR(INDEX(pitstop!H:H,SMALL(IF(pitstop!A:A=A16,ROW(pitstop!A:A),""),COLUMNS($E$1:E15))),"")</f>
        <v/>
      </c>
      <c r="G16" t="str" cm="1">
        <f t="array" ref="G16">IFERROR(IFERROR(INDEX(pitstop!H:H,SMALL(IF(pitstop!A:A=A16,ROW(pitstop!A:A),""),COLUMNS($E$1:F15))),INDEX(pitstop!I:I,SMALL(IF(pitstop!A:A=A16,ROW(pitstop!A:A),""),COLUMNS($E$1:E15)))),"")</f>
        <v/>
      </c>
      <c r="H16" t="str" cm="1">
        <f t="array" ref="H16">IFERROR(INDEX(pitstop!I:I,SMALL(IF(pitstop!A:A=A16,ROW(pitstop!A:A),""),COLUMNS($E$1:F15))),F16)</f>
        <v/>
      </c>
      <c r="I16" t="str" cm="1">
        <f t="array" ref="I16">IFERROR(INDEX(pitstop!D:D,SMALL(IF(pitstop!A:A=A16,ROW(pitstop!A:A),""),1)),"")</f>
        <v/>
      </c>
      <c r="J16" t="str" cm="1">
        <f t="array" ref="J16">IFERROR(IF(E16=1,LOOKUP(2,1/(laptimes!A:A&lt;&gt;""),laptimes!A:A)-H16,INDEX(pitstop!$D$2:$D$100,SMALL(IF(compoundchange!$A16=pitstop!$A$2:$A$100,ROW(pitstop!$A$2:$A$100)-ROW(pitstop!$A$2)+2),1))-H16),"")</f>
        <v/>
      </c>
      <c r="K16" t="str" cm="1">
        <f t="array" ref="K16">IFERROR(IF(E16=1,0,IF(E16=2,LOOKUP(2,1/(laptimes!A:A&lt;&gt;""),laptimes!A:A)-I16-J16,INDEX(pitstop!$D$2:$D$100,SMALL(IF(compoundchange!$A16=pitstop!$A$2:$A$100,ROW(pitstop!$A$2:$A$100)-ROW(pitstop!$A$2)+2),1))-I16-J16)),"")</f>
        <v/>
      </c>
      <c r="L16">
        <v>0</v>
      </c>
      <c r="M16" t="str">
        <f t="shared" si="1"/>
        <v/>
      </c>
      <c r="N16">
        <f t="shared" si="0"/>
        <v>0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0</v>
      </c>
    </row>
    <row r="17" spans="1:15" x14ac:dyDescent="0.25">
      <c r="A17">
        <v>44</v>
      </c>
      <c r="B17" t="s">
        <v>61</v>
      </c>
      <c r="C17">
        <f>MATCH(A17,lapchart!$B$2:$U$2,0)</f>
        <v>1</v>
      </c>
      <c r="D17">
        <f>INDEX(finalstanding!A:A,MATCH(compoundchange!A17,finalstanding!B:B,0))</f>
        <v>1</v>
      </c>
      <c r="E17">
        <f>COUNTIF(pitstop!A:A, A17)</f>
        <v>4</v>
      </c>
      <c r="F17" cm="1">
        <f t="array" ref="F17">IFERROR(INDEX(pitstop!H:H,SMALL(IF(pitstop!A:A=A17,ROW(pitstop!A:A),""),COLUMNS($E$1:E16))),"")</f>
        <v>3</v>
      </c>
      <c r="G17" cm="1">
        <f t="array" ref="G17">IFERROR(IFERROR(INDEX(pitstop!H:H,SMALL(IF(pitstop!A:A=A17,ROW(pitstop!A:A),""),COLUMNS($E$1:F16))),INDEX(pitstop!I:I,SMALL(IF(pitstop!A:A=A17,ROW(pitstop!A:A),""),COLUMNS($E$1:E16)))),"")</f>
        <v>2</v>
      </c>
      <c r="H17" cm="1">
        <f t="array" ref="H17">IFERROR(INDEX(pitstop!I:I,SMALL(IF(pitstop!A:A=A17,ROW(pitstop!A:A),""),COLUMNS($E$1:F16))),F17)</f>
        <v>1</v>
      </c>
      <c r="I17" cm="1">
        <f t="array" ref="I17">IFERROR(INDEX(pitstop!D:D,SMALL(IF(pitstop!A:A=A17,ROW(pitstop!A:A),""),1)),"")</f>
        <v>8</v>
      </c>
      <c r="J17" cm="1">
        <f t="array" ref="J17">IFERROR(IF(E17=1,LOOKUP(2,1/(laptimes!A:A&lt;&gt;""),laptimes!A:A)-H17,INDEX(pitstop!$D$2:$D$100,SMALL(IF(compoundchange!$A17=pitstop!$A$2:$A$100,ROW(pitstop!$A$2:$A$100)-ROW(pitstop!$A$2)+2),1))-H17),"")</f>
        <v>31</v>
      </c>
      <c r="K17" cm="1">
        <f t="array" ref="K17">IFERROR(IF(E17=1,0,IF(E17=2,LOOKUP(2,1/(laptimes!A:A&lt;&gt;""),laptimes!A:A)-I17-J17,INDEX(pitstop!$D$2:$D$100,SMALL(IF(compoundchange!$A17=pitstop!$A$2:$A$100,ROW(pitstop!$A$2:$A$100)-ROW(pitstop!$A$2)+2),1))-I17-J17)),"")</f>
        <v>-7</v>
      </c>
      <c r="L17">
        <v>4</v>
      </c>
      <c r="M17">
        <f t="shared" si="1"/>
        <v>0</v>
      </c>
      <c r="N17">
        <f t="shared" si="0"/>
        <v>25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9.6933564814814813E-2</v>
      </c>
    </row>
    <row r="18" spans="1:15" x14ac:dyDescent="0.25">
      <c r="A18">
        <v>55</v>
      </c>
      <c r="B18" t="s">
        <v>80</v>
      </c>
      <c r="C18">
        <f>MATCH(A18,lapchart!$B$2:$U$2,0)</f>
        <v>9</v>
      </c>
      <c r="D18" t="str">
        <f>INDEX(finalstanding!A:A,MATCH(compoundchange!A18,finalstanding!B:B,0))</f>
        <v>DNF</v>
      </c>
      <c r="E18">
        <f>COUNTIF(pitstop!A:A, A18)</f>
        <v>0</v>
      </c>
      <c r="F18" t="str" cm="1">
        <f t="array" ref="F18">IFERROR(INDEX(pitstop!H:H,SMALL(IF(pitstop!A:A=A18,ROW(pitstop!A:A),""),COLUMNS($E$1:E17))),"")</f>
        <v/>
      </c>
      <c r="G18" t="str" cm="1">
        <f t="array" ref="G18">IFERROR(IFERROR(INDEX(pitstop!H:H,SMALL(IF(pitstop!A:A=A18,ROW(pitstop!A:A),""),COLUMNS($E$1:F17))),INDEX(pitstop!I:I,SMALL(IF(pitstop!A:A=A18,ROW(pitstop!A:A),""),COLUMNS($E$1:E17)))),"")</f>
        <v/>
      </c>
      <c r="H18" t="str" cm="1">
        <f t="array" ref="H18">IFERROR(INDEX(pitstop!I:I,SMALL(IF(pitstop!A:A=A18,ROW(pitstop!A:A),""),COLUMNS($E$1:F17))),F18)</f>
        <v/>
      </c>
      <c r="I18" t="str" cm="1">
        <f t="array" ref="I18">IFERROR(INDEX(pitstop!D:D,SMALL(IF(pitstop!A:A=A18,ROW(pitstop!A:A),""),1)),"")</f>
        <v/>
      </c>
      <c r="J18" t="str" cm="1">
        <f t="array" ref="J18">IFERROR(IF(E18=1,LOOKUP(2,1/(laptimes!A:A&lt;&gt;""),laptimes!A:A)-H18,INDEX(pitstop!$D$2:$D$100,SMALL(IF(compoundchange!$A18=pitstop!$A$2:$A$100,ROW(pitstop!$A$2:$A$100)-ROW(pitstop!$A$2)+2),1))-H18),"")</f>
        <v/>
      </c>
      <c r="K18" t="str" cm="1">
        <f t="array" ref="K18">IFERROR(IF(E18=1,0,IF(E18=2,LOOKUP(2,1/(laptimes!A:A&lt;&gt;""),laptimes!A:A)-I18-J18,INDEX(pitstop!$D$2:$D$100,SMALL(IF(compoundchange!$A18=pitstop!$A$2:$A$100,ROW(pitstop!$A$2:$A$100)-ROW(pitstop!$A$2)+2),1))-I18-J18)),"")</f>
        <v/>
      </c>
      <c r="L18">
        <v>0</v>
      </c>
      <c r="M18" t="str">
        <f t="shared" si="1"/>
        <v/>
      </c>
      <c r="N18">
        <f t="shared" si="0"/>
        <v>0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7.8640509259259254E-3</v>
      </c>
    </row>
    <row r="19" spans="1:15" x14ac:dyDescent="0.25">
      <c r="A19">
        <v>63</v>
      </c>
      <c r="B19" t="s">
        <v>78</v>
      </c>
      <c r="C19">
        <f>MATCH(A19,lapchart!$B$2:$U$2,0)</f>
        <v>18</v>
      </c>
      <c r="D19">
        <f>INDEX(finalstanding!A:A,MATCH(compoundchange!A19,finalstanding!B:B,0))</f>
        <v>11</v>
      </c>
      <c r="E19">
        <f>COUNTIF(pitstop!A:A, A19)</f>
        <v>4</v>
      </c>
      <c r="F19" cm="1">
        <f t="array" ref="F19">IFERROR(INDEX(pitstop!H:H,SMALL(IF(pitstop!A:A=A19,ROW(pitstop!A:A),""),COLUMNS($E$1:E18))),"")</f>
        <v>2</v>
      </c>
      <c r="G19" cm="1">
        <f t="array" ref="G19">IFERROR(IFERROR(INDEX(pitstop!H:H,SMALL(IF(pitstop!A:A=A19,ROW(pitstop!A:A),""),COLUMNS($E$1:F18))),INDEX(pitstop!I:I,SMALL(IF(pitstop!A:A=A19,ROW(pitstop!A:A),""),COLUMNS($E$1:E18)))),"")</f>
        <v>2</v>
      </c>
      <c r="H19" cm="1">
        <f t="array" ref="H19">IFERROR(INDEX(pitstop!I:I,SMALL(IF(pitstop!A:A=A19,ROW(pitstop!A:A),""),COLUMNS($E$1:F18))),F19)</f>
        <v>1</v>
      </c>
      <c r="I19" cm="1">
        <f t="array" ref="I19">IFERROR(INDEX(pitstop!D:D,SMALL(IF(pitstop!A:A=A19,ROW(pitstop!A:A),""),1)),"")</f>
        <v>8</v>
      </c>
      <c r="J19" cm="1">
        <f t="array" ref="J19">IFERROR(IF(E19=1,LOOKUP(2,1/(laptimes!A:A&lt;&gt;""),laptimes!A:A)-H19,INDEX(pitstop!$D$2:$D$100,SMALL(IF(compoundchange!$A19=pitstop!$A$2:$A$100,ROW(pitstop!$A$2:$A$100)-ROW(pitstop!$A$2)+2),1))-H19),"")</f>
        <v>28</v>
      </c>
      <c r="K19" cm="1">
        <f t="array" ref="K19">IFERROR(IF(E19=1,0,IF(E19=2,LOOKUP(2,1/(laptimes!A:A&lt;&gt;""),laptimes!A:A)-I19-J19,INDEX(pitstop!$D$2:$D$100,SMALL(IF(compoundchange!$A19=pitstop!$A$2:$A$100,ROW(pitstop!$A$2:$A$100)-ROW(pitstop!$A$2)+2),1))-I19-J19)),"")</f>
        <v>-7</v>
      </c>
      <c r="L19">
        <v>3</v>
      </c>
      <c r="M19">
        <f t="shared" si="1"/>
        <v>7</v>
      </c>
      <c r="N19">
        <f t="shared" si="0"/>
        <v>0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9.730861111111111E-2</v>
      </c>
    </row>
    <row r="20" spans="1:15" x14ac:dyDescent="0.25">
      <c r="A20">
        <v>77</v>
      </c>
      <c r="B20" t="s">
        <v>64</v>
      </c>
      <c r="C20">
        <f>MATCH(A20,lapchart!$B$2:$U$2,0)</f>
        <v>2</v>
      </c>
      <c r="D20">
        <f>INDEX(finalstanding!A:A,MATCH(compoundchange!A20,finalstanding!B:B,0))</f>
        <v>2</v>
      </c>
      <c r="E20">
        <f>COUNTIF(pitstop!A:A, A20)</f>
        <v>4</v>
      </c>
      <c r="F20" cm="1">
        <f t="array" ref="F20">IFERROR(INDEX(pitstop!H:H,SMALL(IF(pitstop!A:A=A20,ROW(pitstop!A:A),""),COLUMNS($E$1:E19))),"")</f>
        <v>3</v>
      </c>
      <c r="G20" cm="1">
        <f t="array" ref="G20">IFERROR(IFERROR(INDEX(pitstop!H:H,SMALL(IF(pitstop!A:A=A20,ROW(pitstop!A:A),""),COLUMNS($E$1:F19))),INDEX(pitstop!I:I,SMALL(IF(pitstop!A:A=A20,ROW(pitstop!A:A),""),COLUMNS($E$1:E19)))),"")</f>
        <v>2</v>
      </c>
      <c r="H20" cm="1">
        <f t="array" ref="H20">IFERROR(INDEX(pitstop!I:I,SMALL(IF(pitstop!A:A=A20,ROW(pitstop!A:A),""),COLUMNS($E$1:F19))),F20)</f>
        <v>1</v>
      </c>
      <c r="I20" cm="1">
        <f t="array" ref="I20">IFERROR(INDEX(pitstop!D:D,SMALL(IF(pitstop!A:A=A20,ROW(pitstop!A:A),""),1)),"")</f>
        <v>8</v>
      </c>
      <c r="J20" cm="1">
        <f t="array" ref="J20">IFERROR(IF(E20=1,LOOKUP(2,1/(laptimes!A:A&lt;&gt;""),laptimes!A:A)-H20,INDEX(pitstop!$D$2:$D$100,SMALL(IF(compoundchange!$A20=pitstop!$A$2:$A$100,ROW(pitstop!$A$2:$A$100)-ROW(pitstop!$A$2)+2),1))-H20),"")</f>
        <v>30</v>
      </c>
      <c r="K20" cm="1">
        <f t="array" ref="K20">IFERROR(IF(E20=1,0,IF(E20=2,LOOKUP(2,1/(laptimes!A:A&lt;&gt;""),laptimes!A:A)-I20-J20,INDEX(pitstop!$D$2:$D$100,SMALL(IF(compoundchange!$A20=pitstop!$A$2:$A$100,ROW(pitstop!$A$2:$A$100)-ROW(pitstop!$A$2)+2),1))-I20-J20)),"")</f>
        <v>-7</v>
      </c>
      <c r="L20">
        <v>3</v>
      </c>
      <c r="M20">
        <f t="shared" si="1"/>
        <v>0</v>
      </c>
      <c r="N20">
        <f t="shared" si="0"/>
        <v>18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9.6990046296296303E-2</v>
      </c>
    </row>
    <row r="21" spans="1:15" x14ac:dyDescent="0.25">
      <c r="A21">
        <v>99</v>
      </c>
      <c r="B21" t="s">
        <v>77</v>
      </c>
      <c r="C21">
        <f>MATCH(A21,lapchart!$B$2:$U$2,0)</f>
        <v>17</v>
      </c>
      <c r="D21" t="str">
        <f>INDEX(finalstanding!A:A,MATCH(compoundchange!A21,finalstanding!B:B,0))</f>
        <v>DNF</v>
      </c>
      <c r="E21">
        <f>COUNTIF(pitstop!A:A, A21)</f>
        <v>0</v>
      </c>
      <c r="F21" t="str" cm="1">
        <f t="array" ref="F21">IFERROR(INDEX(pitstop!H:H,SMALL(IF(pitstop!A:A=A21,ROW(pitstop!A:A),""),COLUMNS($E$1:E20))),"")</f>
        <v/>
      </c>
      <c r="G21" t="str" cm="1">
        <f t="array" ref="G21">IFERROR(IFERROR(INDEX(pitstop!H:H,SMALL(IF(pitstop!A:A=A21,ROW(pitstop!A:A),""),COLUMNS($E$1:F20))),INDEX(pitstop!I:I,SMALL(IF(pitstop!A:A=A21,ROW(pitstop!A:A),""),COLUMNS($E$1:E20)))),"")</f>
        <v/>
      </c>
      <c r="H21" t="str" cm="1">
        <f t="array" ref="H21">IFERROR(INDEX(pitstop!I:I,SMALL(IF(pitstop!A:A=A21,ROW(pitstop!A:A),""),COLUMNS($E$1:F20))),F21)</f>
        <v/>
      </c>
      <c r="I21" t="str" cm="1">
        <f t="array" ref="I21">IFERROR(INDEX(pitstop!D:D,SMALL(IF(pitstop!A:A=A21,ROW(pitstop!A:A),""),1)),"")</f>
        <v/>
      </c>
      <c r="J21" t="str" cm="1">
        <f t="array" ref="J21">IFERROR(IF(D21=1,LOOKUP(2,1/(laptimes!A:A&lt;&gt;""),laptimes!A:A)-H21,INDEX(pitstop!$D$2:$D$100,SMALL(IF(compoundchange!$A21=pitstop!$A$2:$A$100,ROW(pitstop!$A$2:$A$100)-ROW(pitstop!$A$2)+2),1))-H21),"")</f>
        <v/>
      </c>
      <c r="K21" t="str" cm="1">
        <f t="array" ref="K21">IFERROR(IF(D21=1,0,IF(D21=2,LOOKUP(2,1/(laptimes!A:A&lt;&gt;""),laptimes!A:A)-H21-I21,INDEX(pitstop!$D$2:$D$100,SMALL(IF(compoundchange!$A21=pitstop!$A$2:$A$100,ROW(pitstop!$A$2:$A$100)-ROW(pitstop!$A$2)+2),1))-H21-I21)),"")</f>
        <v/>
      </c>
      <c r="L21">
        <v>0</v>
      </c>
      <c r="M21" t="str">
        <f t="shared" si="1"/>
        <v/>
      </c>
      <c r="N21">
        <f t="shared" si="0"/>
        <v>0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7.8535416666666667E-3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DC29D-C7B3-4514-B27E-7BA4C95BC57C}">
  <dimension ref="A1:AA25"/>
  <sheetViews>
    <sheetView tabSelected="1" workbookViewId="0">
      <selection activeCell="Y12" sqref="Y12"/>
    </sheetView>
  </sheetViews>
  <sheetFormatPr defaultRowHeight="15" x14ac:dyDescent="0.25"/>
  <cols>
    <col min="2" max="2" width="17.85546875" bestFit="1" customWidth="1"/>
    <col min="3" max="3" width="10.28515625" bestFit="1" customWidth="1"/>
    <col min="5" max="5" width="10.42578125" bestFit="1" customWidth="1"/>
    <col min="6" max="6" width="11.5703125" bestFit="1" customWidth="1"/>
    <col min="7" max="9" width="11.5703125" customWidth="1"/>
    <col min="11" max="11" width="9" bestFit="1" customWidth="1"/>
    <col min="12" max="12" width="17.7109375" bestFit="1" customWidth="1"/>
    <col min="13" max="14" width="15.140625" bestFit="1" customWidth="1"/>
    <col min="15" max="18" width="15.140625" customWidth="1"/>
    <col min="19" max="19" width="16.28515625" bestFit="1" customWidth="1"/>
    <col min="20" max="20" width="11.5703125" bestFit="1" customWidth="1"/>
    <col min="21" max="21" width="10.7109375" bestFit="1" customWidth="1"/>
    <col min="22" max="22" width="6.42578125" bestFit="1" customWidth="1"/>
    <col min="23" max="23" width="11.140625" bestFit="1" customWidth="1"/>
    <col min="24" max="24" width="16.42578125" bestFit="1" customWidth="1"/>
    <col min="25" max="25" width="17.5703125" bestFit="1" customWidth="1"/>
    <col min="26" max="26" width="18" bestFit="1" customWidth="1"/>
    <col min="27" max="27" width="14.7109375" bestFit="1" customWidth="1"/>
  </cols>
  <sheetData>
    <row r="1" spans="1:27" x14ac:dyDescent="0.25">
      <c r="A1" t="s">
        <v>56</v>
      </c>
      <c r="B1" t="s">
        <v>57</v>
      </c>
      <c r="C1" t="s">
        <v>104</v>
      </c>
      <c r="D1" t="s">
        <v>105</v>
      </c>
      <c r="E1" s="7" t="s">
        <v>106</v>
      </c>
      <c r="F1" s="7" t="s">
        <v>107</v>
      </c>
      <c r="G1" s="7" t="s">
        <v>108</v>
      </c>
      <c r="H1" s="7" t="s">
        <v>109</v>
      </c>
      <c r="I1" s="7" t="s">
        <v>162</v>
      </c>
      <c r="J1" s="10" t="s">
        <v>163</v>
      </c>
      <c r="K1" s="10" t="s">
        <v>164</v>
      </c>
      <c r="L1" s="7" t="s">
        <v>110</v>
      </c>
      <c r="M1" s="7" t="s">
        <v>111</v>
      </c>
      <c r="N1" s="7" t="s">
        <v>112</v>
      </c>
      <c r="O1" s="7" t="s">
        <v>165</v>
      </c>
      <c r="P1" s="7" t="s">
        <v>166</v>
      </c>
      <c r="Q1" s="7" t="s">
        <v>167</v>
      </c>
      <c r="R1" s="7" t="s">
        <v>115</v>
      </c>
      <c r="S1" s="8" t="s">
        <v>113</v>
      </c>
      <c r="T1" s="8" t="s">
        <v>114</v>
      </c>
      <c r="U1" s="8" t="s">
        <v>155</v>
      </c>
      <c r="V1" s="7" t="s">
        <v>156</v>
      </c>
      <c r="W1" s="7" t="s">
        <v>157</v>
      </c>
      <c r="X1" s="7" t="s">
        <v>158</v>
      </c>
      <c r="Y1" s="7" t="s">
        <v>159</v>
      </c>
      <c r="Z1" s="7" t="s">
        <v>160</v>
      </c>
      <c r="AA1" s="10" t="s">
        <v>161</v>
      </c>
    </row>
    <row r="2" spans="1:27" x14ac:dyDescent="0.25">
      <c r="A2">
        <v>3</v>
      </c>
      <c r="B2" t="s">
        <v>69</v>
      </c>
      <c r="C2">
        <f>MATCH(A2,lapchart!$B$2:$U$2,0)</f>
        <v>8</v>
      </c>
      <c r="D2">
        <f>INDEX(finalstanding!A:A,MATCH(sc!A2,finalstanding!B:B,0))</f>
        <v>4</v>
      </c>
      <c r="E2">
        <f>COUNTIF(pitstop!A:A, A2)</f>
        <v>4</v>
      </c>
      <c r="F2">
        <v>3</v>
      </c>
      <c r="G2">
        <v>3</v>
      </c>
      <c r="H2">
        <v>2</v>
      </c>
      <c r="I2">
        <v>3</v>
      </c>
      <c r="J2">
        <v>3</v>
      </c>
      <c r="L2">
        <v>8</v>
      </c>
      <c r="M2">
        <v>19</v>
      </c>
      <c r="N2">
        <v>16</v>
      </c>
      <c r="O2">
        <v>2</v>
      </c>
      <c r="P2">
        <v>14</v>
      </c>
      <c r="R2">
        <v>3</v>
      </c>
      <c r="S2">
        <f>IFERROR((D2-C2)*-1,"")</f>
        <v>4</v>
      </c>
      <c r="T2">
        <f>IF(D2=1,25,IF(D2=2,18,IF(D2=3,15,IF(D2=4,12,IF(D2=5,10,IF(D2=6,8,IF(D2=7,6,IF(D2=8,4,IF(D2=9,2,IF(D2=10,1,0))))))))))</f>
        <v>12</v>
      </c>
      <c r="U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9.7054131944444455E-2</v>
      </c>
      <c r="V2">
        <v>1</v>
      </c>
      <c r="W2">
        <v>1</v>
      </c>
      <c r="X2">
        <f t="shared" ref="X2:X25" si="0">IF(L2=V2,V2,IF(L2+M2=V2,M2,IF(L2&gt;V2,L2-V2,IF(L2+M2&gt;V2,V2-L2,IF(L2+M2+N2&gt;V2,V2-L2-M2,IF(L2+M2+N2+O2&gt;V2,V2-L2-M2-N2,IF(L2+M2+N2+O2+P2&gt;V2,V2-L2-M2-N2-O2,IF(L2+M2+N2+O2+P2+Q2&gt;V2,V2-L2-M2-N2-O2-P2))))))))</f>
        <v>7</v>
      </c>
      <c r="Y2">
        <f>COUNTA(lapchart!B:B)-2-V2</f>
        <v>59</v>
      </c>
      <c r="Z2">
        <f>IF(L2&gt;=V2,F2,IF(L2+M2&gt;=V2,G2,IF(L2+M2+N2&gt;=V2,H2,IF(L2+M2+N2+O2&gt;=V2,I2,IF(L2+M2+N2+O2+P2&gt;=V2,J2,K2)))))</f>
        <v>3</v>
      </c>
      <c r="AA2">
        <f ca="1">IFERROR(INDEX(lapchart!$B$1:$U$1, MATCH(A2,INDIRECT("lapchart!B"&amp;V2+2&amp;":U" &amp; V2+2),0)),"")</f>
        <v>6</v>
      </c>
    </row>
    <row r="3" spans="1:27" x14ac:dyDescent="0.25">
      <c r="A3">
        <v>4</v>
      </c>
      <c r="B3" t="s">
        <v>72</v>
      </c>
      <c r="C3">
        <f>MATCH(A3,lapchart!$B$2:$U$2,0)</f>
        <v>11</v>
      </c>
      <c r="D3">
        <f>INDEX(finalstanding!A:A,MATCH(sc!A3,finalstanding!B:B,0))</f>
        <v>6</v>
      </c>
      <c r="E3">
        <f>COUNTIF(pitstop!A:A, A3)</f>
        <v>4</v>
      </c>
      <c r="F3">
        <v>3</v>
      </c>
      <c r="G3">
        <v>3</v>
      </c>
      <c r="H3">
        <v>2</v>
      </c>
      <c r="I3">
        <v>3</v>
      </c>
      <c r="J3">
        <v>3</v>
      </c>
      <c r="L3">
        <v>8</v>
      </c>
      <c r="M3">
        <v>21</v>
      </c>
      <c r="N3">
        <v>14</v>
      </c>
      <c r="O3">
        <v>2</v>
      </c>
      <c r="P3">
        <v>14</v>
      </c>
      <c r="R3">
        <v>3</v>
      </c>
      <c r="S3">
        <f>IFERROR((D3-C3)*-1,"")</f>
        <v>5</v>
      </c>
      <c r="T3">
        <f>IF(D3=1,25,IF(D3=2,18,IF(D3=3,15,IF(D3=4,12,IF(D3=5,10,IF(D3=6,8,IF(D3=7,6,IF(D3=8,4,IF(D3=9,2,IF(D3=10,1,0))))))))))</f>
        <v>8</v>
      </c>
      <c r="U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9.7152118055555556E-2</v>
      </c>
      <c r="V3">
        <v>1</v>
      </c>
      <c r="W3">
        <v>1</v>
      </c>
      <c r="X3">
        <f t="shared" si="0"/>
        <v>7</v>
      </c>
      <c r="Y3">
        <f>COUNTA(lapchart!B:B)-2-V3</f>
        <v>59</v>
      </c>
      <c r="Z3">
        <f t="shared" ref="Z3:Z25" si="1">IF(L3&gt;=V3,F3,IF(L3+M3&gt;=V3,G3,IF(L3+M3+N3&gt;=V3,H3,IF(L3+M3+N3+O3&gt;=V3,I3,IF(L3+M3+N3+O3+P3&gt;=V3,J3,K3)))))</f>
        <v>3</v>
      </c>
      <c r="AA3">
        <f ca="1">IFERROR(INDEX(lapchart!$B$1:$U$1, MATCH(A3,INDIRECT("lapchart!B"&amp;V3+2&amp;":U" &amp; V3+2),0)),"")</f>
        <v>8</v>
      </c>
    </row>
    <row r="4" spans="1:27" x14ac:dyDescent="0.25">
      <c r="A4">
        <v>5</v>
      </c>
      <c r="B4" t="s">
        <v>62</v>
      </c>
      <c r="C4">
        <f>MATCH(A4,lapchart!$B$2:$U$2,0)</f>
        <v>14</v>
      </c>
      <c r="D4">
        <f>INDEX(finalstanding!A:A,MATCH(sc!A4,finalstanding!B:B,0))</f>
        <v>10</v>
      </c>
      <c r="E4">
        <f>COUNTIF(pitstop!A:A, A4)</f>
        <v>5</v>
      </c>
      <c r="F4">
        <v>3</v>
      </c>
      <c r="G4">
        <v>2</v>
      </c>
      <c r="H4">
        <v>3</v>
      </c>
      <c r="I4">
        <v>1</v>
      </c>
      <c r="J4">
        <v>3</v>
      </c>
      <c r="K4">
        <v>3</v>
      </c>
      <c r="L4">
        <v>1</v>
      </c>
      <c r="M4">
        <v>7</v>
      </c>
      <c r="N4">
        <v>20</v>
      </c>
      <c r="O4">
        <v>15</v>
      </c>
      <c r="P4">
        <v>2</v>
      </c>
      <c r="Q4">
        <v>14</v>
      </c>
      <c r="R4">
        <v>4</v>
      </c>
      <c r="S4">
        <f>IFERROR((D4-C4)*-1,"")</f>
        <v>4</v>
      </c>
      <c r="T4">
        <f>IF(D4=1,25,IF(D4=2,18,IF(D4=3,15,IF(D4=4,12,IF(D4=5,10,IF(D4=6,8,IF(D4=7,6,IF(D4=8,4,IF(D4=9,2,IF(D4=10,1,0))))))))))</f>
        <v>1</v>
      </c>
      <c r="U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9.7280590277777787E-2</v>
      </c>
      <c r="V4">
        <v>1</v>
      </c>
      <c r="W4">
        <v>1</v>
      </c>
      <c r="X4">
        <f t="shared" si="0"/>
        <v>1</v>
      </c>
      <c r="Y4">
        <f>COUNTA(lapchart!B:B)-2-V4</f>
        <v>59</v>
      </c>
      <c r="Z4">
        <f t="shared" si="1"/>
        <v>3</v>
      </c>
      <c r="AA4">
        <f ca="1">IFERROR(INDEX(lapchart!$B$1:$U$1, MATCH(A4,INDIRECT("lapchart!B"&amp;V4+2&amp;":U" &amp; V4+2),0)),"")</f>
        <v>18</v>
      </c>
    </row>
    <row r="5" spans="1:27" x14ac:dyDescent="0.25">
      <c r="A5">
        <v>7</v>
      </c>
      <c r="B5" t="s">
        <v>75</v>
      </c>
      <c r="C5">
        <f>MATCH(A5,lapchart!$B$2:$U$2,0)</f>
        <v>13</v>
      </c>
      <c r="D5">
        <f>INDEX(finalstanding!A:A,MATCH(sc!A5,finalstanding!B:B,0))</f>
        <v>9</v>
      </c>
      <c r="E5">
        <f>COUNTIF(pitstop!A:A, A5)</f>
        <v>5</v>
      </c>
      <c r="F5">
        <v>2</v>
      </c>
      <c r="G5">
        <v>2</v>
      </c>
      <c r="H5">
        <v>2</v>
      </c>
      <c r="I5">
        <v>3</v>
      </c>
      <c r="J5">
        <v>1</v>
      </c>
      <c r="K5">
        <v>1</v>
      </c>
      <c r="L5">
        <v>1</v>
      </c>
      <c r="M5">
        <v>7</v>
      </c>
      <c r="N5">
        <v>19</v>
      </c>
      <c r="O5">
        <v>15</v>
      </c>
      <c r="P5">
        <v>2</v>
      </c>
      <c r="Q5">
        <v>15</v>
      </c>
      <c r="R5">
        <v>4</v>
      </c>
      <c r="S5">
        <f>IFERROR((D5-C5)*-1,"")</f>
        <v>4</v>
      </c>
      <c r="T5">
        <f>IF(D5=1,25,IF(D5=2,18,IF(D5=3,15,IF(D5=4,12,IF(D5=5,10,IF(D5=6,8,IF(D5=7,6,IF(D5=8,4,IF(D5=9,2,IF(D5=10,1,0))))))))))</f>
        <v>2</v>
      </c>
      <c r="U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9.7278124999999993E-2</v>
      </c>
      <c r="V5">
        <v>1</v>
      </c>
      <c r="W5">
        <v>1</v>
      </c>
      <c r="X5">
        <f t="shared" si="0"/>
        <v>1</v>
      </c>
      <c r="Y5">
        <f>COUNTA(lapchart!B:B)-2-V5</f>
        <v>59</v>
      </c>
      <c r="Z5">
        <f t="shared" si="1"/>
        <v>2</v>
      </c>
      <c r="AA5">
        <f ca="1">IFERROR(INDEX(lapchart!$B$1:$U$1, MATCH(A5,INDIRECT("lapchart!B"&amp;V5+2&amp;":U" &amp; V5+2),0)),"")</f>
        <v>16</v>
      </c>
    </row>
    <row r="6" spans="1:27" x14ac:dyDescent="0.25">
      <c r="A6">
        <v>8</v>
      </c>
      <c r="B6" t="s">
        <v>79</v>
      </c>
      <c r="C6">
        <f>MATCH(A6,lapchart!$B$2:$U$2,0)</f>
        <v>15</v>
      </c>
      <c r="D6">
        <f>INDEX(finalstanding!A:A,MATCH(sc!A6,finalstanding!B:B,0))</f>
        <v>12</v>
      </c>
      <c r="E6">
        <f>COUNTIF(pitstop!A:A, A6)</f>
        <v>4</v>
      </c>
      <c r="F6">
        <v>2</v>
      </c>
      <c r="G6">
        <v>3</v>
      </c>
      <c r="H6">
        <v>1</v>
      </c>
      <c r="I6">
        <v>3</v>
      </c>
      <c r="J6">
        <v>3</v>
      </c>
      <c r="L6">
        <v>8</v>
      </c>
      <c r="M6">
        <v>20</v>
      </c>
      <c r="N6">
        <v>14</v>
      </c>
      <c r="O6">
        <v>2</v>
      </c>
      <c r="P6">
        <v>15</v>
      </c>
      <c r="R6">
        <v>3</v>
      </c>
      <c r="S6">
        <f>IFERROR((D6-C6)*-1,"")</f>
        <v>3</v>
      </c>
      <c r="T6">
        <f>IF(D6=1,25,IF(D6=2,18,IF(D6=3,15,IF(D6=4,12,IF(D6=5,10,IF(D6=6,8,IF(D6=7,6,IF(D6=8,4,IF(D6=9,2,IF(D6=10,1,0))))))))))</f>
        <v>0</v>
      </c>
      <c r="U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9.74200925925926E-2</v>
      </c>
      <c r="V6">
        <v>1</v>
      </c>
      <c r="W6">
        <v>1</v>
      </c>
      <c r="X6">
        <f t="shared" si="0"/>
        <v>7</v>
      </c>
      <c r="Y6">
        <f>COUNTA(lapchart!B:B)-2-V6</f>
        <v>59</v>
      </c>
      <c r="Z6">
        <f t="shared" si="1"/>
        <v>2</v>
      </c>
      <c r="AA6">
        <f ca="1">IFERROR(INDEX(lapchart!$B$1:$U$1, MATCH(A6,INDIRECT("lapchart!B"&amp;V6+2&amp;":U" &amp; V6+2),0)),"")</f>
        <v>17</v>
      </c>
    </row>
    <row r="7" spans="1:27" x14ac:dyDescent="0.25">
      <c r="A7">
        <v>11</v>
      </c>
      <c r="B7" t="s">
        <v>70</v>
      </c>
      <c r="C7">
        <f>MATCH(A7,lapchart!$B$2:$U$2,0)</f>
        <v>7</v>
      </c>
      <c r="D7">
        <f>INDEX(finalstanding!A:A,MATCH(sc!A7,finalstanding!B:B,0))</f>
        <v>5</v>
      </c>
      <c r="E7">
        <f>COUNTIF(pitstop!A:A, A7)</f>
        <v>4</v>
      </c>
      <c r="F7">
        <v>3</v>
      </c>
      <c r="G7">
        <v>3</v>
      </c>
      <c r="H7">
        <v>2</v>
      </c>
      <c r="I7">
        <v>3</v>
      </c>
      <c r="J7">
        <v>3</v>
      </c>
      <c r="L7">
        <v>8</v>
      </c>
      <c r="M7">
        <v>20</v>
      </c>
      <c r="N7">
        <v>15</v>
      </c>
      <c r="O7">
        <v>2</v>
      </c>
      <c r="P7">
        <v>14</v>
      </c>
      <c r="R7">
        <v>3</v>
      </c>
      <c r="S7">
        <f>IFERROR((D7-C7)*-1,"")</f>
        <v>2</v>
      </c>
      <c r="T7">
        <f>IF(D7=1,25,IF(D7=2,18,IF(D7=3,15,IF(D7=4,12,IF(D7=5,10,IF(D7=6,8,IF(D7=7,6,IF(D7=8,4,IF(D7=9,2,IF(D7=10,1,0))))))))))</f>
        <v>10</v>
      </c>
      <c r="U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9.7114699074074065E-2</v>
      </c>
      <c r="V7">
        <v>1</v>
      </c>
      <c r="W7">
        <v>1</v>
      </c>
      <c r="X7">
        <f t="shared" si="0"/>
        <v>7</v>
      </c>
      <c r="Y7">
        <f>COUNTA(lapchart!B:B)-2-V7</f>
        <v>59</v>
      </c>
      <c r="Z7">
        <f t="shared" si="1"/>
        <v>3</v>
      </c>
      <c r="AA7">
        <f ca="1">IFERROR(INDEX(lapchart!$B$1:$U$1, MATCH(A7,INDIRECT("lapchart!B"&amp;V7+2&amp;":U" &amp; V7+2),0)),"")</f>
        <v>7</v>
      </c>
    </row>
    <row r="8" spans="1:27" x14ac:dyDescent="0.25">
      <c r="A8">
        <v>16</v>
      </c>
      <c r="B8" t="s">
        <v>65</v>
      </c>
      <c r="C8">
        <f>MATCH(A8,lapchart!$B$2:$U$2,0)</f>
        <v>5</v>
      </c>
      <c r="D8">
        <f>INDEX(finalstanding!A:A,MATCH(sc!A8,finalstanding!B:B,0))</f>
        <v>8</v>
      </c>
      <c r="E8">
        <f>COUNTIF(pitstop!A:A, A8)</f>
        <v>4</v>
      </c>
      <c r="F8">
        <v>3</v>
      </c>
      <c r="G8">
        <v>3</v>
      </c>
      <c r="H8">
        <v>1</v>
      </c>
      <c r="I8">
        <v>2</v>
      </c>
      <c r="J8">
        <v>3</v>
      </c>
      <c r="L8">
        <v>8</v>
      </c>
      <c r="M8">
        <v>13</v>
      </c>
      <c r="N8">
        <v>16</v>
      </c>
      <c r="O8">
        <v>8</v>
      </c>
      <c r="P8">
        <v>14</v>
      </c>
      <c r="R8">
        <v>3</v>
      </c>
      <c r="S8">
        <f>IFERROR((D8-C8)*-1,"")</f>
        <v>-3</v>
      </c>
      <c r="T8">
        <f>IF(D8=1,25,IF(D8=2,18,IF(D8=3,15,IF(D8=4,12,IF(D8=5,10,IF(D8=6,8,IF(D8=7,6,IF(D8=8,4,IF(D8=9,2,IF(D8=10,1,0))))))))))</f>
        <v>4</v>
      </c>
      <c r="U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9.726163194444444E-2</v>
      </c>
      <c r="V8">
        <v>1</v>
      </c>
      <c r="W8">
        <v>1</v>
      </c>
      <c r="X8">
        <f t="shared" si="0"/>
        <v>7</v>
      </c>
      <c r="Y8">
        <f>COUNTA(lapchart!B:B)-2-V8</f>
        <v>59</v>
      </c>
      <c r="Z8">
        <f t="shared" si="1"/>
        <v>3</v>
      </c>
      <c r="AA8">
        <f ca="1">IFERROR(INDEX(lapchart!$B$1:$U$1, MATCH(A8,INDIRECT("lapchart!B"&amp;V8+2&amp;":U" &amp; V8+2),0)),"")</f>
        <v>3</v>
      </c>
    </row>
    <row r="9" spans="1:27" x14ac:dyDescent="0.25">
      <c r="A9">
        <v>23</v>
      </c>
      <c r="B9" t="s">
        <v>68</v>
      </c>
      <c r="C9">
        <f>MATCH(A9,lapchart!$B$2:$U$2,0)</f>
        <v>4</v>
      </c>
      <c r="D9">
        <f>INDEX(finalstanding!A:A,MATCH(sc!A9,finalstanding!B:B,0))</f>
        <v>3</v>
      </c>
      <c r="E9">
        <f>COUNTIF(pitstop!A:A, A9)</f>
        <v>4</v>
      </c>
      <c r="F9">
        <v>3</v>
      </c>
      <c r="G9">
        <v>3</v>
      </c>
      <c r="H9">
        <v>2</v>
      </c>
      <c r="I9">
        <v>3</v>
      </c>
      <c r="J9">
        <v>3</v>
      </c>
      <c r="L9">
        <v>8</v>
      </c>
      <c r="M9">
        <v>24</v>
      </c>
      <c r="N9">
        <v>11</v>
      </c>
      <c r="O9">
        <v>2</v>
      </c>
      <c r="P9">
        <v>14</v>
      </c>
      <c r="R9">
        <v>3</v>
      </c>
      <c r="S9">
        <f>IFERROR((D9-C9)*-1,"")</f>
        <v>1</v>
      </c>
      <c r="T9">
        <f>IF(D9=1,25,IF(D9=2,18,IF(D9=3,15,IF(D9=4,12,IF(D9=5,10,IF(D9=6,8,IF(D9=7,6,IF(D9=8,4,IF(D9=9,2,IF(D9=10,1,0))))))))))</f>
        <v>15</v>
      </c>
      <c r="U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9.7026898148148147E-2</v>
      </c>
      <c r="V9">
        <v>1</v>
      </c>
      <c r="W9">
        <v>1</v>
      </c>
      <c r="X9">
        <f t="shared" si="0"/>
        <v>7</v>
      </c>
      <c r="Y9">
        <f>COUNTA(lapchart!B:B)-2-V9</f>
        <v>59</v>
      </c>
      <c r="Z9">
        <f t="shared" si="1"/>
        <v>3</v>
      </c>
      <c r="AA9">
        <f ca="1">IFERROR(INDEX(lapchart!$B$1:$U$1, MATCH(A9,INDIRECT("lapchart!B"&amp;V9+2&amp;":U" &amp; V9+2),0)),"")</f>
        <v>4</v>
      </c>
    </row>
    <row r="10" spans="1:27" x14ac:dyDescent="0.25">
      <c r="A10">
        <v>26</v>
      </c>
      <c r="B10" t="s">
        <v>81</v>
      </c>
      <c r="C10">
        <f>MATCH(A10,lapchart!$B$2:$U$2,0)</f>
        <v>12</v>
      </c>
      <c r="D10">
        <f>INDEX(finalstanding!A:A,MATCH(sc!A10,finalstanding!B:B,0))</f>
        <v>7</v>
      </c>
      <c r="E10">
        <f>COUNTIF(pitstop!A:A, A10)</f>
        <v>4</v>
      </c>
      <c r="F10">
        <v>2</v>
      </c>
      <c r="G10">
        <v>3</v>
      </c>
      <c r="H10">
        <v>2</v>
      </c>
      <c r="I10">
        <v>3</v>
      </c>
      <c r="J10">
        <v>3</v>
      </c>
      <c r="L10">
        <v>8</v>
      </c>
      <c r="M10">
        <v>21</v>
      </c>
      <c r="N10">
        <v>14</v>
      </c>
      <c r="O10">
        <v>2</v>
      </c>
      <c r="P10">
        <v>14</v>
      </c>
      <c r="R10">
        <v>3</v>
      </c>
      <c r="S10">
        <f>IFERROR((D10-C10)*-1,"")</f>
        <v>5</v>
      </c>
      <c r="T10">
        <f>IF(D10=1,25,IF(D10=2,18,IF(D10=3,15,IF(D10=4,12,IF(D10=5,10,IF(D10=6,8,IF(D10=7,6,IF(D10=8,4,IF(D10=9,2,IF(D10=10,1,0))))))))))</f>
        <v>6</v>
      </c>
      <c r="U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9.718537037037038E-2</v>
      </c>
      <c r="V10">
        <v>1</v>
      </c>
      <c r="W10">
        <v>1</v>
      </c>
      <c r="X10">
        <f t="shared" si="0"/>
        <v>7</v>
      </c>
      <c r="Y10">
        <f>COUNTA(lapchart!B:B)-2-V10</f>
        <v>59</v>
      </c>
      <c r="Z10">
        <f t="shared" si="1"/>
        <v>2</v>
      </c>
      <c r="AA10">
        <f ca="1">IFERROR(INDEX(lapchart!$B$1:$U$1, MATCH(A10,INDIRECT("lapchart!B"&amp;V10+2&amp;":U" &amp; V10+2),0)),"")</f>
        <v>9</v>
      </c>
    </row>
    <row r="11" spans="1:27" x14ac:dyDescent="0.25">
      <c r="A11">
        <v>44</v>
      </c>
      <c r="B11" t="s">
        <v>61</v>
      </c>
      <c r="C11">
        <f>MATCH(A11,lapchart!$B$2:$U$2,0)</f>
        <v>1</v>
      </c>
      <c r="D11">
        <f>INDEX(finalstanding!A:A,MATCH(sc!A11,finalstanding!B:B,0))</f>
        <v>1</v>
      </c>
      <c r="E11">
        <f>COUNTIF(pitstop!A:A, A11)</f>
        <v>4</v>
      </c>
      <c r="F11">
        <v>3</v>
      </c>
      <c r="G11">
        <v>2</v>
      </c>
      <c r="H11">
        <v>1</v>
      </c>
      <c r="I11">
        <v>2</v>
      </c>
      <c r="J11">
        <v>3</v>
      </c>
      <c r="L11">
        <v>8</v>
      </c>
      <c r="M11">
        <v>24</v>
      </c>
      <c r="N11">
        <v>12</v>
      </c>
      <c r="O11">
        <v>1</v>
      </c>
      <c r="P11">
        <v>14</v>
      </c>
      <c r="R11">
        <v>4</v>
      </c>
      <c r="S11">
        <f>IFERROR((D11-C11)*-1,"")</f>
        <v>0</v>
      </c>
      <c r="T11">
        <f>IF(D11=1,25,IF(D11=2,18,IF(D11=3,15,IF(D11=4,12,IF(D11=5,10,IF(D11=6,8,IF(D11=7,6,IF(D11=8,4,IF(D11=9,2,IF(D11=10,1,0))))))))))</f>
        <v>25</v>
      </c>
      <c r="U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9.6933564814814813E-2</v>
      </c>
      <c r="V11">
        <v>1</v>
      </c>
      <c r="W11">
        <v>1</v>
      </c>
      <c r="X11">
        <f t="shared" si="0"/>
        <v>7</v>
      </c>
      <c r="Y11">
        <f>COUNTA(lapchart!B:B)-2-V11</f>
        <v>59</v>
      </c>
      <c r="Z11">
        <f t="shared" si="1"/>
        <v>3</v>
      </c>
      <c r="AA11">
        <f ca="1">IFERROR(INDEX(lapchart!$B$1:$U$1, MATCH(A11,INDIRECT("lapchart!B"&amp;V11+2&amp;":U" &amp; V11+2),0)),"")</f>
        <v>2</v>
      </c>
    </row>
    <row r="12" spans="1:27" x14ac:dyDescent="0.25">
      <c r="A12">
        <v>63</v>
      </c>
      <c r="B12" t="s">
        <v>78</v>
      </c>
      <c r="C12">
        <f>MATCH(A12,lapchart!$B$2:$U$2,0)</f>
        <v>18</v>
      </c>
      <c r="D12">
        <f>INDEX(finalstanding!A:A,MATCH(sc!A12,finalstanding!B:B,0))</f>
        <v>11</v>
      </c>
      <c r="E12">
        <f>COUNTIF(pitstop!A:A, A12)</f>
        <v>4</v>
      </c>
      <c r="F12">
        <v>2</v>
      </c>
      <c r="G12">
        <v>2</v>
      </c>
      <c r="H12">
        <v>1</v>
      </c>
      <c r="I12">
        <v>3</v>
      </c>
      <c r="J12">
        <v>3</v>
      </c>
      <c r="L12">
        <v>8</v>
      </c>
      <c r="M12">
        <v>21</v>
      </c>
      <c r="N12">
        <v>14</v>
      </c>
      <c r="O12">
        <v>2</v>
      </c>
      <c r="P12">
        <v>14</v>
      </c>
      <c r="R12">
        <v>3</v>
      </c>
      <c r="S12">
        <f>IFERROR((D12-C12)*-1,"")</f>
        <v>7</v>
      </c>
      <c r="T12">
        <f>IF(D12=1,25,IF(D12=2,18,IF(D12=3,15,IF(D12=4,12,IF(D12=5,10,IF(D12=6,8,IF(D12=7,6,IF(D12=8,4,IF(D12=9,2,IF(D12=10,1,0))))))))))</f>
        <v>0</v>
      </c>
      <c r="U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9.730861111111111E-2</v>
      </c>
      <c r="V12">
        <v>1</v>
      </c>
      <c r="W12">
        <v>1</v>
      </c>
      <c r="X12">
        <f t="shared" si="0"/>
        <v>7</v>
      </c>
      <c r="Y12">
        <f>COUNTA(lapchart!B:B)-2-V12</f>
        <v>59</v>
      </c>
      <c r="Z12">
        <f t="shared" si="1"/>
        <v>2</v>
      </c>
      <c r="AA12">
        <f ca="1">IFERROR(INDEX(lapchart!$B$1:$U$1, MATCH(A12,INDIRECT("lapchart!B"&amp;V12+2&amp;":U" &amp; V12+2),0)),"")</f>
        <v>11</v>
      </c>
    </row>
    <row r="13" spans="1:27" x14ac:dyDescent="0.25">
      <c r="A13">
        <v>77</v>
      </c>
      <c r="B13" t="s">
        <v>64</v>
      </c>
      <c r="C13">
        <f>MATCH(A13,lapchart!$B$2:$U$2,0)</f>
        <v>2</v>
      </c>
      <c r="D13">
        <f>INDEX(finalstanding!A:A,MATCH(sc!A13,finalstanding!B:B,0))</f>
        <v>2</v>
      </c>
      <c r="E13">
        <f>COUNTIF(pitstop!A:A, A13)</f>
        <v>4</v>
      </c>
      <c r="F13">
        <v>3</v>
      </c>
      <c r="G13">
        <v>2</v>
      </c>
      <c r="H13">
        <v>1</v>
      </c>
      <c r="I13">
        <v>2</v>
      </c>
      <c r="J13">
        <v>3</v>
      </c>
      <c r="L13">
        <v>8</v>
      </c>
      <c r="M13">
        <v>23</v>
      </c>
      <c r="N13">
        <v>12</v>
      </c>
      <c r="O13">
        <v>2</v>
      </c>
      <c r="P13">
        <v>14</v>
      </c>
      <c r="R13">
        <v>3</v>
      </c>
      <c r="S13">
        <f>IFERROR((D13-C13)*-1,"")</f>
        <v>0</v>
      </c>
      <c r="T13">
        <f>IF(D13=1,25,IF(D13=2,18,IF(D13=3,15,IF(D13=4,12,IF(D13=5,10,IF(D13=6,8,IF(D13=7,6,IF(D13=8,4,IF(D13=9,2,IF(D13=10,1,0))))))))))</f>
        <v>18</v>
      </c>
      <c r="U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9.6990046296296303E-2</v>
      </c>
      <c r="V13">
        <v>1</v>
      </c>
      <c r="W13">
        <v>1</v>
      </c>
      <c r="X13">
        <f t="shared" si="0"/>
        <v>7</v>
      </c>
      <c r="Y13">
        <f>COUNTA(lapchart!B:B)-2-V13</f>
        <v>59</v>
      </c>
      <c r="Z13">
        <f t="shared" si="1"/>
        <v>3</v>
      </c>
      <c r="AA13">
        <f ca="1">IFERROR(INDEX(lapchart!$B$1:$U$1, MATCH(A13,INDIRECT("lapchart!B"&amp;V13+2&amp;":U" &amp; V13+2),0)),"")</f>
        <v>1</v>
      </c>
    </row>
    <row r="14" spans="1:27" x14ac:dyDescent="0.25">
      <c r="A14">
        <v>3</v>
      </c>
      <c r="B14" t="s">
        <v>69</v>
      </c>
      <c r="C14">
        <f>MATCH(A14,lapchart!$B$2:$U$2,0)</f>
        <v>8</v>
      </c>
      <c r="D14">
        <f>INDEX(finalstanding!A:A,MATCH(sc!A14,finalstanding!B:B,0))</f>
        <v>4</v>
      </c>
      <c r="E14">
        <f>COUNTIF(pitstop!A:A, A14)</f>
        <v>4</v>
      </c>
      <c r="F14">
        <v>3</v>
      </c>
      <c r="G14">
        <v>3</v>
      </c>
      <c r="H14">
        <v>2</v>
      </c>
      <c r="I14">
        <v>3</v>
      </c>
      <c r="J14">
        <v>3</v>
      </c>
      <c r="L14">
        <v>8</v>
      </c>
      <c r="M14">
        <v>19</v>
      </c>
      <c r="N14">
        <v>16</v>
      </c>
      <c r="O14">
        <v>2</v>
      </c>
      <c r="P14">
        <v>14</v>
      </c>
      <c r="R14">
        <v>3</v>
      </c>
      <c r="S14">
        <f>IFERROR((D14-C14)*-1,"")</f>
        <v>4</v>
      </c>
      <c r="T14">
        <f>IF(D14=1,25,IF(D14=2,18,IF(D14=3,15,IF(D14=4,12,IF(D14=5,10,IF(D14=6,8,IF(D14=7,6,IF(D14=8,4,IF(D14=9,2,IF(D14=10,1,0))))))))))</f>
        <v>12</v>
      </c>
      <c r="U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9.7054131944444455E-2</v>
      </c>
      <c r="V14">
        <v>44</v>
      </c>
      <c r="W14">
        <v>1</v>
      </c>
      <c r="X14">
        <f t="shared" si="0"/>
        <v>1</v>
      </c>
      <c r="Y14">
        <f>COUNTA(lapchart!B:B)-2-V14</f>
        <v>16</v>
      </c>
      <c r="Z14">
        <f t="shared" si="1"/>
        <v>3</v>
      </c>
      <c r="AA14">
        <f ca="1">IFERROR(INDEX(lapchart!$B$1:$U$1, MATCH(A14,INDIRECT("lapchart!B"&amp;V14+2&amp;":U" &amp; V14+2),0)),"")</f>
        <v>3</v>
      </c>
    </row>
    <row r="15" spans="1:27" x14ac:dyDescent="0.25">
      <c r="A15">
        <v>4</v>
      </c>
      <c r="B15" t="s">
        <v>72</v>
      </c>
      <c r="C15">
        <f>MATCH(A15,lapchart!$B$2:$U$2,0)</f>
        <v>11</v>
      </c>
      <c r="D15">
        <f>INDEX(finalstanding!A:A,MATCH(sc!A15,finalstanding!B:B,0))</f>
        <v>6</v>
      </c>
      <c r="E15">
        <f>COUNTIF(pitstop!A:A, A15)</f>
        <v>4</v>
      </c>
      <c r="F15">
        <v>3</v>
      </c>
      <c r="G15">
        <v>3</v>
      </c>
      <c r="H15">
        <v>2</v>
      </c>
      <c r="I15">
        <v>3</v>
      </c>
      <c r="J15">
        <v>3</v>
      </c>
      <c r="L15">
        <v>8</v>
      </c>
      <c r="M15">
        <v>21</v>
      </c>
      <c r="N15">
        <v>14</v>
      </c>
      <c r="O15">
        <v>2</v>
      </c>
      <c r="P15">
        <v>14</v>
      </c>
      <c r="R15">
        <v>3</v>
      </c>
      <c r="S15">
        <f>IFERROR((D15-C15)*-1,"")</f>
        <v>5</v>
      </c>
      <c r="T15">
        <f>IF(D15=1,25,IF(D15=2,18,IF(D15=3,15,IF(D15=4,12,IF(D15=5,10,IF(D15=6,8,IF(D15=7,6,IF(D15=8,4,IF(D15=9,2,IF(D15=10,1,0))))))))))</f>
        <v>8</v>
      </c>
      <c r="U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9.7152118055555556E-2</v>
      </c>
      <c r="V15">
        <v>44</v>
      </c>
      <c r="W15">
        <v>1</v>
      </c>
      <c r="X15">
        <f t="shared" si="0"/>
        <v>1</v>
      </c>
      <c r="Y15">
        <f>COUNTA(lapchart!B:B)-2-V15</f>
        <v>16</v>
      </c>
      <c r="Z15">
        <f t="shared" si="1"/>
        <v>3</v>
      </c>
      <c r="AA15">
        <f ca="1">IFERROR(INDEX(lapchart!$B$1:$U$1, MATCH(A15,INDIRECT("lapchart!B"&amp;V15+2&amp;":U" &amp; V15+2),0)),"")</f>
        <v>6</v>
      </c>
    </row>
    <row r="16" spans="1:27" x14ac:dyDescent="0.25">
      <c r="A16">
        <v>5</v>
      </c>
      <c r="B16" t="s">
        <v>62</v>
      </c>
      <c r="C16">
        <f>MATCH(A16,lapchart!$B$2:$U$2,0)</f>
        <v>14</v>
      </c>
      <c r="D16">
        <f>INDEX(finalstanding!A:A,MATCH(sc!A16,finalstanding!B:B,0))</f>
        <v>10</v>
      </c>
      <c r="E16">
        <f>COUNTIF(pitstop!A:A, A16)</f>
        <v>5</v>
      </c>
      <c r="F16">
        <v>3</v>
      </c>
      <c r="G16">
        <v>2</v>
      </c>
      <c r="H16">
        <v>3</v>
      </c>
      <c r="I16">
        <v>1</v>
      </c>
      <c r="J16">
        <v>3</v>
      </c>
      <c r="K16">
        <v>3</v>
      </c>
      <c r="L16">
        <v>1</v>
      </c>
      <c r="M16">
        <v>7</v>
      </c>
      <c r="N16">
        <v>20</v>
      </c>
      <c r="O16">
        <v>15</v>
      </c>
      <c r="P16">
        <v>2</v>
      </c>
      <c r="Q16">
        <v>14</v>
      </c>
      <c r="R16">
        <v>4</v>
      </c>
      <c r="S16">
        <f>IFERROR((D16-C16)*-1,"")</f>
        <v>4</v>
      </c>
      <c r="T16">
        <f>IF(D16=1,25,IF(D16=2,18,IF(D16=3,15,IF(D16=4,12,IF(D16=5,10,IF(D16=6,8,IF(D16=7,6,IF(D16=8,4,IF(D16=9,2,IF(D16=10,1,0))))))))))</f>
        <v>1</v>
      </c>
      <c r="U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9.7280590277777787E-2</v>
      </c>
      <c r="V16">
        <v>44</v>
      </c>
      <c r="W16">
        <v>1</v>
      </c>
      <c r="X16">
        <f t="shared" si="0"/>
        <v>1</v>
      </c>
      <c r="Y16">
        <f>COUNTA(lapchart!B:B)-2-V16</f>
        <v>16</v>
      </c>
      <c r="Z16">
        <f t="shared" si="1"/>
        <v>3</v>
      </c>
      <c r="AA16">
        <f ca="1">IFERROR(INDEX(lapchart!$B$1:$U$1, MATCH(A16,INDIRECT("lapchart!B"&amp;V16+2&amp;":U" &amp; V16+2),0)),"")</f>
        <v>10</v>
      </c>
    </row>
    <row r="17" spans="1:27" x14ac:dyDescent="0.25">
      <c r="A17">
        <v>7</v>
      </c>
      <c r="B17" t="s">
        <v>75</v>
      </c>
      <c r="C17">
        <f>MATCH(A17,lapchart!$B$2:$U$2,0)</f>
        <v>13</v>
      </c>
      <c r="D17">
        <f>INDEX(finalstanding!A:A,MATCH(sc!A17,finalstanding!B:B,0))</f>
        <v>9</v>
      </c>
      <c r="E17">
        <f>COUNTIF(pitstop!A:A, A17)</f>
        <v>5</v>
      </c>
      <c r="F17">
        <v>2</v>
      </c>
      <c r="G17">
        <v>2</v>
      </c>
      <c r="H17">
        <v>2</v>
      </c>
      <c r="I17">
        <v>3</v>
      </c>
      <c r="J17">
        <v>1</v>
      </c>
      <c r="K17">
        <v>1</v>
      </c>
      <c r="L17">
        <v>1</v>
      </c>
      <c r="M17">
        <v>7</v>
      </c>
      <c r="N17">
        <v>19</v>
      </c>
      <c r="O17">
        <v>15</v>
      </c>
      <c r="P17">
        <v>2</v>
      </c>
      <c r="Q17">
        <v>15</v>
      </c>
      <c r="R17">
        <v>4</v>
      </c>
      <c r="S17">
        <f>IFERROR((D17-C17)*-1,"")</f>
        <v>4</v>
      </c>
      <c r="T17">
        <f>IF(D17=1,25,IF(D17=2,18,IF(D17=3,15,IF(D17=4,12,IF(D17=5,10,IF(D17=6,8,IF(D17=7,6,IF(D17=8,4,IF(D17=9,2,IF(D17=10,1,0))))))))))</f>
        <v>2</v>
      </c>
      <c r="U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9.7278124999999993E-2</v>
      </c>
      <c r="V17">
        <v>44</v>
      </c>
      <c r="W17">
        <v>1</v>
      </c>
      <c r="X17">
        <f>IF(L17=V17,V17,IF(L17+M17=V17,M17,IF(L17&gt;V17,L17-V17,IF(L17+M17&gt;V17,V17-L17,IF(L17+M17+N17&gt;V17,V17-L17-M17,IF(L17+M17+N17+O17&gt;V17,V17-L17-M17-N17,IF(L17+M17+N17+O17+P17&gt;V17,V17-L17-M17-N17-O17,IF(L17+M17+N17+O17+P17+Q17&gt;V17,V17-L17-M17-N17-O17-P17))))))))</f>
        <v>0</v>
      </c>
      <c r="Y17">
        <f>COUNTA(lapchart!B:B)-2-V17</f>
        <v>16</v>
      </c>
      <c r="Z17">
        <f t="shared" si="1"/>
        <v>1</v>
      </c>
      <c r="AA17">
        <f ca="1">IFERROR(INDEX(lapchart!$B$1:$U$1, MATCH(A17,INDIRECT("lapchart!B"&amp;V17+2&amp;":U" &amp; V17+2),0)),"")</f>
        <v>12</v>
      </c>
    </row>
    <row r="18" spans="1:27" x14ac:dyDescent="0.25">
      <c r="A18">
        <v>8</v>
      </c>
      <c r="B18" t="s">
        <v>79</v>
      </c>
      <c r="C18">
        <f>MATCH(A18,lapchart!$B$2:$U$2,0)</f>
        <v>15</v>
      </c>
      <c r="D18">
        <f>INDEX(finalstanding!A:A,MATCH(sc!A18,finalstanding!B:B,0))</f>
        <v>12</v>
      </c>
      <c r="E18">
        <f>COUNTIF(pitstop!A:A, A18)</f>
        <v>4</v>
      </c>
      <c r="F18">
        <v>2</v>
      </c>
      <c r="G18">
        <v>3</v>
      </c>
      <c r="H18">
        <v>1</v>
      </c>
      <c r="I18">
        <v>3</v>
      </c>
      <c r="J18">
        <v>3</v>
      </c>
      <c r="L18">
        <v>8</v>
      </c>
      <c r="M18">
        <v>20</v>
      </c>
      <c r="N18">
        <v>14</v>
      </c>
      <c r="O18">
        <v>2</v>
      </c>
      <c r="P18">
        <v>15</v>
      </c>
      <c r="R18">
        <v>3</v>
      </c>
      <c r="S18">
        <f>IFERROR((D18-C18)*-1,"")</f>
        <v>3</v>
      </c>
      <c r="T18">
        <f>IF(D18=1,25,IF(D18=2,18,IF(D18=3,15,IF(D18=4,12,IF(D18=5,10,IF(D18=6,8,IF(D18=7,6,IF(D18=8,4,IF(D18=9,2,IF(D18=10,1,0))))))))))</f>
        <v>0</v>
      </c>
      <c r="U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9.74200925925926E-2</v>
      </c>
      <c r="V18">
        <v>44</v>
      </c>
      <c r="W18">
        <v>1</v>
      </c>
      <c r="X18">
        <f t="shared" si="0"/>
        <v>0</v>
      </c>
      <c r="Y18">
        <f>COUNTA(lapchart!B:B)-2-V18</f>
        <v>16</v>
      </c>
      <c r="Z18">
        <f t="shared" si="1"/>
        <v>3</v>
      </c>
      <c r="AA18">
        <f ca="1">IFERROR(INDEX(lapchart!$B$1:$U$1, MATCH(A18,INDIRECT("lapchart!B"&amp;V18+2&amp;":U" &amp; V18+2),0)),"")</f>
        <v>11</v>
      </c>
    </row>
    <row r="19" spans="1:27" x14ac:dyDescent="0.25">
      <c r="A19">
        <v>11</v>
      </c>
      <c r="B19" t="s">
        <v>70</v>
      </c>
      <c r="C19">
        <f>MATCH(A19,lapchart!$B$2:$U$2,0)</f>
        <v>7</v>
      </c>
      <c r="D19">
        <f>INDEX(finalstanding!A:A,MATCH(sc!A19,finalstanding!B:B,0))</f>
        <v>5</v>
      </c>
      <c r="E19">
        <f>COUNTIF(pitstop!A:A, A19)</f>
        <v>4</v>
      </c>
      <c r="F19">
        <v>3</v>
      </c>
      <c r="G19">
        <v>3</v>
      </c>
      <c r="H19">
        <v>2</v>
      </c>
      <c r="I19">
        <v>3</v>
      </c>
      <c r="J19">
        <v>3</v>
      </c>
      <c r="L19">
        <v>8</v>
      </c>
      <c r="M19">
        <v>20</v>
      </c>
      <c r="N19">
        <v>15</v>
      </c>
      <c r="O19">
        <v>2</v>
      </c>
      <c r="P19">
        <v>14</v>
      </c>
      <c r="R19">
        <v>3</v>
      </c>
      <c r="S19">
        <f>IFERROR((D19-C19)*-1,"")</f>
        <v>2</v>
      </c>
      <c r="T19">
        <f>IF(D19=1,25,IF(D19=2,18,IF(D19=3,15,IF(D19=4,12,IF(D19=5,10,IF(D19=6,8,IF(D19=7,6,IF(D19=8,4,IF(D19=9,2,IF(D19=10,1,0))))))))))</f>
        <v>10</v>
      </c>
      <c r="U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9.7114699074074065E-2</v>
      </c>
      <c r="V19">
        <v>44</v>
      </c>
      <c r="W19">
        <v>1</v>
      </c>
      <c r="X19">
        <f t="shared" si="0"/>
        <v>1</v>
      </c>
      <c r="Y19">
        <f>COUNTA(lapchart!B:B)-2-V19</f>
        <v>16</v>
      </c>
      <c r="Z19">
        <f t="shared" si="1"/>
        <v>3</v>
      </c>
      <c r="AA19">
        <f ca="1">IFERROR(INDEX(lapchart!$B$1:$U$1, MATCH(A19,INDIRECT("lapchart!B"&amp;V19+2&amp;":U" &amp; V19+2),0)),"")</f>
        <v>5</v>
      </c>
    </row>
    <row r="20" spans="1:27" x14ac:dyDescent="0.25">
      <c r="A20">
        <v>16</v>
      </c>
      <c r="B20" t="s">
        <v>65</v>
      </c>
      <c r="C20">
        <f>MATCH(A20,lapchart!$B$2:$U$2,0)</f>
        <v>5</v>
      </c>
      <c r="D20">
        <f>INDEX(finalstanding!A:A,MATCH(sc!A20,finalstanding!B:B,0))</f>
        <v>8</v>
      </c>
      <c r="E20">
        <f>COUNTIF(pitstop!A:A, A20)</f>
        <v>4</v>
      </c>
      <c r="F20">
        <v>3</v>
      </c>
      <c r="G20">
        <v>3</v>
      </c>
      <c r="H20">
        <v>1</v>
      </c>
      <c r="I20">
        <v>2</v>
      </c>
      <c r="J20">
        <v>3</v>
      </c>
      <c r="L20">
        <v>8</v>
      </c>
      <c r="M20">
        <v>13</v>
      </c>
      <c r="N20">
        <v>16</v>
      </c>
      <c r="O20">
        <v>8</v>
      </c>
      <c r="P20">
        <v>14</v>
      </c>
      <c r="R20">
        <v>3</v>
      </c>
      <c r="S20">
        <f>IFERROR((D20-C20)*-1,"")</f>
        <v>-3</v>
      </c>
      <c r="T20">
        <f>IF(D20=1,25,IF(D20=2,18,IF(D20=3,15,IF(D20=4,12,IF(D20=5,10,IF(D20=6,8,IF(D20=7,6,IF(D20=8,4,IF(D20=9,2,IF(D20=10,1,0))))))))))</f>
        <v>4</v>
      </c>
      <c r="U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9.726163194444444E-2</v>
      </c>
      <c r="V20">
        <v>44</v>
      </c>
      <c r="W20">
        <v>1</v>
      </c>
      <c r="X20">
        <f t="shared" si="0"/>
        <v>7</v>
      </c>
      <c r="Y20">
        <f>COUNTA(lapchart!B:B)-2-V20</f>
        <v>16</v>
      </c>
      <c r="Z20">
        <f t="shared" si="1"/>
        <v>2</v>
      </c>
      <c r="AA20">
        <f ca="1">IFERROR(INDEX(lapchart!$B$1:$U$1, MATCH(A20,INDIRECT("lapchart!B"&amp;V20+2&amp;":U" &amp; V20+2),0)),"")</f>
        <v>8</v>
      </c>
    </row>
    <row r="21" spans="1:27" x14ac:dyDescent="0.25">
      <c r="A21">
        <v>23</v>
      </c>
      <c r="B21" t="s">
        <v>68</v>
      </c>
      <c r="C21">
        <f>MATCH(A21,lapchart!$B$2:$U$2,0)</f>
        <v>4</v>
      </c>
      <c r="D21">
        <f>INDEX(finalstanding!A:A,MATCH(sc!A21,finalstanding!B:B,0))</f>
        <v>3</v>
      </c>
      <c r="E21">
        <f>COUNTIF(pitstop!A:A, A21)</f>
        <v>4</v>
      </c>
      <c r="F21">
        <v>3</v>
      </c>
      <c r="G21">
        <v>3</v>
      </c>
      <c r="H21">
        <v>2</v>
      </c>
      <c r="I21">
        <v>3</v>
      </c>
      <c r="J21">
        <v>3</v>
      </c>
      <c r="L21">
        <v>8</v>
      </c>
      <c r="M21">
        <v>24</v>
      </c>
      <c r="N21">
        <v>11</v>
      </c>
      <c r="O21">
        <v>2</v>
      </c>
      <c r="P21">
        <v>14</v>
      </c>
      <c r="R21">
        <v>3</v>
      </c>
      <c r="S21">
        <f>IFERROR((D21-C21)*-1,"")</f>
        <v>1</v>
      </c>
      <c r="T21">
        <f>IF(D21=1,25,IF(D21=2,18,IF(D21=3,15,IF(D21=4,12,IF(D21=5,10,IF(D21=6,8,IF(D21=7,6,IF(D21=8,4,IF(D21=9,2,IF(D21=10,1,0))))))))))</f>
        <v>15</v>
      </c>
      <c r="U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9.7026898148148147E-2</v>
      </c>
      <c r="V21">
        <v>44</v>
      </c>
      <c r="W21">
        <v>1</v>
      </c>
      <c r="X21">
        <f t="shared" si="0"/>
        <v>1</v>
      </c>
      <c r="Y21">
        <f>COUNTA(lapchart!B:B)-2-V21</f>
        <v>16</v>
      </c>
      <c r="Z21">
        <f t="shared" si="1"/>
        <v>3</v>
      </c>
      <c r="AA21">
        <f ca="1">IFERROR(INDEX(lapchart!$B$1:$U$1, MATCH(A21,INDIRECT("lapchart!B"&amp;V21+2&amp;":U" &amp; V21+2),0)),"")</f>
        <v>4</v>
      </c>
    </row>
    <row r="22" spans="1:27" x14ac:dyDescent="0.25">
      <c r="A22">
        <v>26</v>
      </c>
      <c r="B22" t="s">
        <v>81</v>
      </c>
      <c r="C22">
        <f>MATCH(A22,lapchart!$B$2:$U$2,0)</f>
        <v>12</v>
      </c>
      <c r="D22">
        <f>INDEX(finalstanding!A:A,MATCH(sc!A22,finalstanding!B:B,0))</f>
        <v>7</v>
      </c>
      <c r="E22">
        <f>COUNTIF(pitstop!A:A, A22)</f>
        <v>4</v>
      </c>
      <c r="F22">
        <v>2</v>
      </c>
      <c r="G22">
        <v>3</v>
      </c>
      <c r="H22">
        <v>2</v>
      </c>
      <c r="I22">
        <v>3</v>
      </c>
      <c r="J22">
        <v>3</v>
      </c>
      <c r="L22">
        <v>8</v>
      </c>
      <c r="M22">
        <v>21</v>
      </c>
      <c r="N22">
        <v>14</v>
      </c>
      <c r="O22">
        <v>2</v>
      </c>
      <c r="P22">
        <v>14</v>
      </c>
      <c r="R22">
        <v>3</v>
      </c>
      <c r="S22">
        <f>IFERROR((D22-C22)*-1,"")</f>
        <v>5</v>
      </c>
      <c r="T22">
        <f>IF(D22=1,25,IF(D22=2,18,IF(D22=3,15,IF(D22=4,12,IF(D22=5,10,IF(D22=6,8,IF(D22=7,6,IF(D22=8,4,IF(D22=9,2,IF(D22=10,1,0))))))))))</f>
        <v>6</v>
      </c>
      <c r="U22" s="9">
        <f>VLOOKUP(A22,raceclassification!B:G,6,FALSE)+IF(ISNUMBER(SEARCH("Lap",VLOOKUP(A22,raceclassification!B:H,7,FALSE))),IF(VLOOKUP(A22,raceclassification!B:H,7,FALSE)="1 Lap","0:02",IF(VLOOKUP(A22,raceclassification!B:H,7,FALSE)="2 Lap","0:04","0:06")),0)</f>
        <v>9.718537037037038E-2</v>
      </c>
      <c r="V22">
        <v>44</v>
      </c>
      <c r="W22">
        <v>1</v>
      </c>
      <c r="X22">
        <f t="shared" si="0"/>
        <v>1</v>
      </c>
      <c r="Y22">
        <f>COUNTA(lapchart!B:B)-2-V22</f>
        <v>16</v>
      </c>
      <c r="Z22">
        <f t="shared" si="1"/>
        <v>3</v>
      </c>
      <c r="AA22">
        <f ca="1">IFERROR(INDEX(lapchart!$B$1:$U$1, MATCH(A22,INDIRECT("lapchart!B"&amp;V22+2&amp;":U" &amp; V22+2),0)),"")</f>
        <v>7</v>
      </c>
    </row>
    <row r="23" spans="1:27" x14ac:dyDescent="0.25">
      <c r="A23">
        <v>44</v>
      </c>
      <c r="B23" t="s">
        <v>61</v>
      </c>
      <c r="C23">
        <f>MATCH(A23,lapchart!$B$2:$U$2,0)</f>
        <v>1</v>
      </c>
      <c r="D23">
        <f>INDEX(finalstanding!A:A,MATCH(sc!A23,finalstanding!B:B,0))</f>
        <v>1</v>
      </c>
      <c r="E23">
        <f>COUNTIF(pitstop!A:A, A23)</f>
        <v>4</v>
      </c>
      <c r="F23">
        <v>3</v>
      </c>
      <c r="G23">
        <v>2</v>
      </c>
      <c r="H23">
        <v>1</v>
      </c>
      <c r="I23">
        <v>2</v>
      </c>
      <c r="J23">
        <v>3</v>
      </c>
      <c r="L23">
        <v>8</v>
      </c>
      <c r="M23">
        <v>24</v>
      </c>
      <c r="N23">
        <v>12</v>
      </c>
      <c r="O23">
        <v>1</v>
      </c>
      <c r="P23">
        <v>14</v>
      </c>
      <c r="R23">
        <v>4</v>
      </c>
      <c r="S23">
        <f>IFERROR((D23-C23)*-1,"")</f>
        <v>0</v>
      </c>
      <c r="T23">
        <f>IF(D23=1,25,IF(D23=2,18,IF(D23=3,15,IF(D23=4,12,IF(D23=5,10,IF(D23=6,8,IF(D23=7,6,IF(D23=8,4,IF(D23=9,2,IF(D23=10,1,0))))))))))</f>
        <v>25</v>
      </c>
      <c r="U23" s="9">
        <f>VLOOKUP(A23,raceclassification!B:G,6,FALSE)+IF(ISNUMBER(SEARCH("Lap",VLOOKUP(A23,raceclassification!B:H,7,FALSE))),IF(VLOOKUP(A23,raceclassification!B:H,7,FALSE)="1 Lap","0:02",IF(VLOOKUP(A23,raceclassification!B:H,7,FALSE)="2 Lap","0:04","0:06")),0)</f>
        <v>9.6933564814814813E-2</v>
      </c>
      <c r="V23">
        <v>44</v>
      </c>
      <c r="W23">
        <v>1</v>
      </c>
      <c r="X23">
        <f t="shared" si="0"/>
        <v>0</v>
      </c>
      <c r="Y23">
        <f>COUNTA(lapchart!B:B)-2-V23</f>
        <v>16</v>
      </c>
      <c r="Z23">
        <f t="shared" si="1"/>
        <v>1</v>
      </c>
      <c r="AA23">
        <f ca="1">IFERROR(INDEX(lapchart!$B$1:$U$1, MATCH(A23,INDIRECT("lapchart!B"&amp;V23+2&amp;":U" &amp; V23+2),0)),"")</f>
        <v>1</v>
      </c>
    </row>
    <row r="24" spans="1:27" x14ac:dyDescent="0.25">
      <c r="A24">
        <v>63</v>
      </c>
      <c r="B24" t="s">
        <v>78</v>
      </c>
      <c r="C24">
        <f>MATCH(A24,lapchart!$B$2:$U$2,0)</f>
        <v>18</v>
      </c>
      <c r="D24">
        <f>INDEX(finalstanding!A:A,MATCH(sc!A24,finalstanding!B:B,0))</f>
        <v>11</v>
      </c>
      <c r="E24">
        <f>COUNTIF(pitstop!A:A, A24)</f>
        <v>4</v>
      </c>
      <c r="F24">
        <v>2</v>
      </c>
      <c r="G24">
        <v>2</v>
      </c>
      <c r="H24">
        <v>1</v>
      </c>
      <c r="I24">
        <v>3</v>
      </c>
      <c r="J24">
        <v>3</v>
      </c>
      <c r="L24">
        <v>8</v>
      </c>
      <c r="M24">
        <v>21</v>
      </c>
      <c r="N24">
        <v>14</v>
      </c>
      <c r="O24">
        <v>2</v>
      </c>
      <c r="P24">
        <v>14</v>
      </c>
      <c r="R24">
        <v>3</v>
      </c>
      <c r="S24">
        <f>IFERROR((D24-C24)*-1,"")</f>
        <v>7</v>
      </c>
      <c r="T24">
        <f>IF(D24=1,25,IF(D24=2,18,IF(D24=3,15,IF(D24=4,12,IF(D24=5,10,IF(D24=6,8,IF(D24=7,6,IF(D24=8,4,IF(D24=9,2,IF(D24=10,1,0))))))))))</f>
        <v>0</v>
      </c>
      <c r="U24" s="9">
        <f>VLOOKUP(A24,raceclassification!B:G,6,FALSE)+IF(ISNUMBER(SEARCH("Lap",VLOOKUP(A24,raceclassification!B:H,7,FALSE))),IF(VLOOKUP(A24,raceclassification!B:H,7,FALSE)="1 Lap","0:02",IF(VLOOKUP(A24,raceclassification!B:H,7,FALSE)="2 Lap","0:04","0:06")),0)</f>
        <v>9.730861111111111E-2</v>
      </c>
      <c r="V24">
        <v>44</v>
      </c>
      <c r="W24">
        <v>1</v>
      </c>
      <c r="X24">
        <f t="shared" si="0"/>
        <v>1</v>
      </c>
      <c r="Y24">
        <f>COUNTA(lapchart!B:B)-2-V24</f>
        <v>16</v>
      </c>
      <c r="Z24">
        <f t="shared" si="1"/>
        <v>3</v>
      </c>
      <c r="AA24">
        <f ca="1">IFERROR(INDEX(lapchart!$B$1:$U$1, MATCH(A24,INDIRECT("lapchart!B"&amp;V24+2&amp;":U" &amp; V24+2),0)),"")</f>
        <v>9</v>
      </c>
    </row>
    <row r="25" spans="1:27" x14ac:dyDescent="0.25">
      <c r="A25">
        <v>77</v>
      </c>
      <c r="B25" t="s">
        <v>64</v>
      </c>
      <c r="C25">
        <f>MATCH(A25,lapchart!$B$2:$U$2,0)</f>
        <v>2</v>
      </c>
      <c r="D25">
        <f>INDEX(finalstanding!A:A,MATCH(sc!A25,finalstanding!B:B,0))</f>
        <v>2</v>
      </c>
      <c r="E25">
        <f>COUNTIF(pitstop!A:A, A25)</f>
        <v>4</v>
      </c>
      <c r="F25">
        <v>3</v>
      </c>
      <c r="G25">
        <v>2</v>
      </c>
      <c r="H25">
        <v>1</v>
      </c>
      <c r="I25">
        <v>2</v>
      </c>
      <c r="J25">
        <v>3</v>
      </c>
      <c r="L25">
        <v>8</v>
      </c>
      <c r="M25">
        <v>23</v>
      </c>
      <c r="N25">
        <v>12</v>
      </c>
      <c r="O25">
        <v>2</v>
      </c>
      <c r="P25">
        <v>14</v>
      </c>
      <c r="R25">
        <v>3</v>
      </c>
      <c r="S25">
        <f>IFERROR((D25-C25)*-1,"")</f>
        <v>0</v>
      </c>
      <c r="T25">
        <f>IF(D25=1,25,IF(D25=2,18,IF(D25=3,15,IF(D25=4,12,IF(D25=5,10,IF(D25=6,8,IF(D25=7,6,IF(D25=8,4,IF(D25=9,2,IF(D25=10,1,0))))))))))</f>
        <v>18</v>
      </c>
      <c r="U25" s="9">
        <f>VLOOKUP(A25,raceclassification!B:G,6,FALSE)+IF(ISNUMBER(SEARCH("Lap",VLOOKUP(A25,raceclassification!B:H,7,FALSE))),IF(VLOOKUP(A25,raceclassification!B:H,7,FALSE)="1 Lap","0:02",IF(VLOOKUP(A25,raceclassification!B:H,7,FALSE)="2 Lap","0:04","0:06")),0)</f>
        <v>9.6990046296296303E-2</v>
      </c>
      <c r="V25">
        <v>44</v>
      </c>
      <c r="W25">
        <v>1</v>
      </c>
      <c r="X25">
        <f t="shared" si="0"/>
        <v>1</v>
      </c>
      <c r="Y25">
        <f>COUNTA(lapchart!B:B)-2-V25</f>
        <v>16</v>
      </c>
      <c r="Z25">
        <f t="shared" si="1"/>
        <v>2</v>
      </c>
      <c r="AA25">
        <f ca="1">IFERROR(INDEX(lapchart!$B$1:$U$1, MATCH(A25,INDIRECT("lapchart!B"&amp;V25+2&amp;":U" &amp; V25+2),0)),"")</f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33ABE-58E1-4666-8E72-BFDD20CBD5C1}">
  <dimension ref="A1:L21"/>
  <sheetViews>
    <sheetView workbookViewId="0">
      <selection sqref="A1:L21"/>
    </sheetView>
  </sheetViews>
  <sheetFormatPr defaultRowHeight="15" x14ac:dyDescent="0.25"/>
  <sheetData>
    <row r="1" spans="1:12" x14ac:dyDescent="0.25">
      <c r="A1" t="s">
        <v>101</v>
      </c>
      <c r="B1" t="s">
        <v>102</v>
      </c>
      <c r="C1" t="s">
        <v>57</v>
      </c>
      <c r="D1" t="s">
        <v>136</v>
      </c>
      <c r="E1" t="s">
        <v>58</v>
      </c>
      <c r="F1" t="s">
        <v>137</v>
      </c>
      <c r="G1" t="s">
        <v>59</v>
      </c>
      <c r="H1" t="s">
        <v>60</v>
      </c>
      <c r="I1" t="s">
        <v>138</v>
      </c>
      <c r="J1" t="s">
        <v>139</v>
      </c>
      <c r="K1" t="s">
        <v>140</v>
      </c>
      <c r="L1" t="s">
        <v>55</v>
      </c>
    </row>
    <row r="2" spans="1:12" x14ac:dyDescent="0.25">
      <c r="A2">
        <v>1</v>
      </c>
      <c r="B2">
        <v>44</v>
      </c>
      <c r="C2" t="s">
        <v>61</v>
      </c>
      <c r="D2" t="s">
        <v>141</v>
      </c>
      <c r="E2" t="s">
        <v>116</v>
      </c>
      <c r="F2">
        <v>59</v>
      </c>
      <c r="G2" s="1">
        <v>9.6933564814814813E-2</v>
      </c>
      <c r="J2">
        <v>133.036</v>
      </c>
      <c r="K2" s="1">
        <v>9.124189814814815E-4</v>
      </c>
      <c r="L2">
        <v>58</v>
      </c>
    </row>
    <row r="3" spans="1:12" x14ac:dyDescent="0.25">
      <c r="A3">
        <v>2</v>
      </c>
      <c r="B3">
        <v>77</v>
      </c>
      <c r="C3" t="s">
        <v>64</v>
      </c>
      <c r="D3" t="s">
        <v>142</v>
      </c>
      <c r="E3" t="s">
        <v>116</v>
      </c>
      <c r="F3">
        <v>59</v>
      </c>
      <c r="G3" s="1">
        <v>9.6990046296296303E-2</v>
      </c>
      <c r="H3">
        <v>4.88</v>
      </c>
      <c r="I3">
        <v>4.88</v>
      </c>
      <c r="J3">
        <v>132.959</v>
      </c>
      <c r="K3" s="1">
        <v>9.1935185185185175E-4</v>
      </c>
      <c r="L3">
        <v>53</v>
      </c>
    </row>
    <row r="4" spans="1:12" x14ac:dyDescent="0.25">
      <c r="A4">
        <v>3</v>
      </c>
      <c r="B4">
        <v>23</v>
      </c>
      <c r="C4" t="s">
        <v>68</v>
      </c>
      <c r="D4" t="s">
        <v>143</v>
      </c>
      <c r="E4" t="s">
        <v>67</v>
      </c>
      <c r="F4">
        <v>59</v>
      </c>
      <c r="G4" s="1">
        <v>9.7026898148148147E-2</v>
      </c>
      <c r="H4">
        <v>8.0640000000000001</v>
      </c>
      <c r="I4">
        <v>3.1840000000000002</v>
      </c>
      <c r="J4">
        <v>132.90799999999999</v>
      </c>
      <c r="K4" s="1">
        <v>9.2637731481481477E-4</v>
      </c>
      <c r="L4">
        <v>51</v>
      </c>
    </row>
    <row r="5" spans="1:12" x14ac:dyDescent="0.25">
      <c r="A5">
        <v>4</v>
      </c>
      <c r="B5">
        <v>3</v>
      </c>
      <c r="C5" t="s">
        <v>69</v>
      </c>
      <c r="D5" t="s">
        <v>144</v>
      </c>
      <c r="E5" t="s">
        <v>118</v>
      </c>
      <c r="F5">
        <v>59</v>
      </c>
      <c r="G5" s="1">
        <v>9.7054131944444455E-2</v>
      </c>
      <c r="H5">
        <v>10.417</v>
      </c>
      <c r="I5">
        <v>2.3530000000000002</v>
      </c>
      <c r="J5">
        <v>132.87100000000001</v>
      </c>
      <c r="K5" s="1">
        <v>9.308564814814814E-4</v>
      </c>
      <c r="L5">
        <v>57</v>
      </c>
    </row>
    <row r="6" spans="1:12" x14ac:dyDescent="0.25">
      <c r="A6">
        <v>5</v>
      </c>
      <c r="B6">
        <v>11</v>
      </c>
      <c r="C6" t="s">
        <v>70</v>
      </c>
      <c r="D6" t="s">
        <v>145</v>
      </c>
      <c r="E6" t="s">
        <v>117</v>
      </c>
      <c r="F6">
        <v>59</v>
      </c>
      <c r="G6" s="1">
        <v>9.7114699074074065E-2</v>
      </c>
      <c r="H6">
        <v>15.65</v>
      </c>
      <c r="I6">
        <v>5.2329999999999997</v>
      </c>
      <c r="J6">
        <v>132.78800000000001</v>
      </c>
      <c r="K6" s="1">
        <v>9.3324074074074088E-4</v>
      </c>
      <c r="L6">
        <v>59</v>
      </c>
    </row>
    <row r="7" spans="1:12" x14ac:dyDescent="0.25">
      <c r="A7">
        <v>6</v>
      </c>
      <c r="B7">
        <v>4</v>
      </c>
      <c r="C7" t="s">
        <v>72</v>
      </c>
      <c r="D7" t="s">
        <v>141</v>
      </c>
      <c r="E7" t="s">
        <v>73</v>
      </c>
      <c r="F7">
        <v>59</v>
      </c>
      <c r="G7" s="1">
        <v>9.7152118055555556E-2</v>
      </c>
      <c r="H7">
        <v>18.882999999999999</v>
      </c>
      <c r="I7">
        <v>3.2330000000000001</v>
      </c>
      <c r="J7">
        <v>132.73699999999999</v>
      </c>
      <c r="K7" s="1">
        <v>9.3979166666666657E-4</v>
      </c>
      <c r="L7">
        <v>59</v>
      </c>
    </row>
    <row r="8" spans="1:12" x14ac:dyDescent="0.25">
      <c r="A8">
        <v>7</v>
      </c>
      <c r="B8">
        <v>26</v>
      </c>
      <c r="C8" t="s">
        <v>81</v>
      </c>
      <c r="D8" t="s">
        <v>146</v>
      </c>
      <c r="E8" t="s">
        <v>119</v>
      </c>
      <c r="F8">
        <v>59</v>
      </c>
      <c r="G8" s="1">
        <v>9.718537037037038E-2</v>
      </c>
      <c r="H8">
        <v>21.756</v>
      </c>
      <c r="I8">
        <v>2.8730000000000002</v>
      </c>
      <c r="J8">
        <v>132.691</v>
      </c>
      <c r="K8" s="1">
        <v>9.4280092592592592E-4</v>
      </c>
      <c r="L8">
        <v>51</v>
      </c>
    </row>
    <row r="9" spans="1:12" x14ac:dyDescent="0.25">
      <c r="A9">
        <v>8</v>
      </c>
      <c r="B9">
        <v>16</v>
      </c>
      <c r="C9" t="s">
        <v>65</v>
      </c>
      <c r="D9" t="s">
        <v>147</v>
      </c>
      <c r="E9" t="s">
        <v>63</v>
      </c>
      <c r="F9">
        <v>59</v>
      </c>
      <c r="G9" s="1">
        <v>9.726163194444444E-2</v>
      </c>
      <c r="H9">
        <v>28.344999999999999</v>
      </c>
      <c r="I9">
        <v>6.5890000000000004</v>
      </c>
      <c r="J9">
        <v>132.58699999999999</v>
      </c>
      <c r="K9" s="1">
        <v>9.4015046296296294E-4</v>
      </c>
      <c r="L9">
        <v>50</v>
      </c>
    </row>
    <row r="10" spans="1:12" x14ac:dyDescent="0.25">
      <c r="A10">
        <v>9</v>
      </c>
      <c r="B10">
        <v>7</v>
      </c>
      <c r="C10" t="s">
        <v>75</v>
      </c>
      <c r="D10" t="s">
        <v>142</v>
      </c>
      <c r="E10" t="s">
        <v>123</v>
      </c>
      <c r="F10">
        <v>59</v>
      </c>
      <c r="G10" s="1">
        <v>9.7278124999999993E-2</v>
      </c>
      <c r="H10">
        <v>29.77</v>
      </c>
      <c r="I10">
        <v>1.425</v>
      </c>
      <c r="J10">
        <v>132.565</v>
      </c>
      <c r="K10" s="1">
        <v>9.3939814814814808E-4</v>
      </c>
      <c r="L10">
        <v>59</v>
      </c>
    </row>
    <row r="11" spans="1:12" x14ac:dyDescent="0.25">
      <c r="A11">
        <v>10</v>
      </c>
      <c r="B11">
        <v>5</v>
      </c>
      <c r="C11" t="s">
        <v>62</v>
      </c>
      <c r="D11" t="s">
        <v>148</v>
      </c>
      <c r="E11" t="s">
        <v>63</v>
      </c>
      <c r="F11">
        <v>59</v>
      </c>
      <c r="G11" s="1">
        <v>9.7280590277777787E-2</v>
      </c>
      <c r="H11">
        <v>29.983000000000001</v>
      </c>
      <c r="I11">
        <v>0.21299999999999999</v>
      </c>
      <c r="J11">
        <v>132.56100000000001</v>
      </c>
      <c r="K11" s="1">
        <v>9.3983796296296296E-4</v>
      </c>
      <c r="L11">
        <v>59</v>
      </c>
    </row>
    <row r="12" spans="1:12" x14ac:dyDescent="0.25">
      <c r="A12">
        <v>11</v>
      </c>
      <c r="B12">
        <v>63</v>
      </c>
      <c r="C12" t="s">
        <v>78</v>
      </c>
      <c r="D12" t="s">
        <v>141</v>
      </c>
      <c r="E12" t="s">
        <v>120</v>
      </c>
      <c r="F12">
        <v>59</v>
      </c>
      <c r="G12" s="1">
        <v>9.730861111111111E-2</v>
      </c>
      <c r="H12">
        <v>32.404000000000003</v>
      </c>
      <c r="I12">
        <v>2.4209999999999998</v>
      </c>
      <c r="J12">
        <v>132.523</v>
      </c>
      <c r="K12" s="1">
        <v>9.4496527777777764E-4</v>
      </c>
      <c r="L12">
        <v>58</v>
      </c>
    </row>
    <row r="13" spans="1:12" x14ac:dyDescent="0.25">
      <c r="A13">
        <v>12</v>
      </c>
      <c r="B13">
        <v>8</v>
      </c>
      <c r="C13" t="s">
        <v>79</v>
      </c>
      <c r="D13" t="s">
        <v>149</v>
      </c>
      <c r="E13" t="s">
        <v>122</v>
      </c>
      <c r="F13">
        <v>59</v>
      </c>
      <c r="G13" s="1">
        <v>9.74200925925926E-2</v>
      </c>
      <c r="H13">
        <v>42.036000000000001</v>
      </c>
      <c r="I13">
        <v>9.6319999999999997</v>
      </c>
      <c r="J13">
        <v>132.37200000000001</v>
      </c>
      <c r="K13" s="1">
        <v>9.5211805555555555E-4</v>
      </c>
      <c r="L13">
        <v>59</v>
      </c>
    </row>
    <row r="14" spans="1:12" x14ac:dyDescent="0.25">
      <c r="A14" t="s">
        <v>103</v>
      </c>
      <c r="B14">
        <v>18</v>
      </c>
      <c r="C14" t="s">
        <v>74</v>
      </c>
      <c r="D14" t="s">
        <v>150</v>
      </c>
      <c r="E14" t="s">
        <v>117</v>
      </c>
      <c r="F14">
        <v>42</v>
      </c>
      <c r="G14" s="1">
        <v>6.3573472222222219E-2</v>
      </c>
      <c r="J14">
        <v>144.40700000000001</v>
      </c>
      <c r="K14" s="1">
        <v>9.4986111111111107E-4</v>
      </c>
      <c r="L14">
        <v>42</v>
      </c>
    </row>
    <row r="15" spans="1:12" x14ac:dyDescent="0.25">
      <c r="A15" t="s">
        <v>103</v>
      </c>
      <c r="B15">
        <v>31</v>
      </c>
      <c r="C15" t="s">
        <v>121</v>
      </c>
      <c r="D15" t="s">
        <v>149</v>
      </c>
      <c r="E15" t="s">
        <v>118</v>
      </c>
      <c r="F15">
        <v>7</v>
      </c>
      <c r="G15" s="1">
        <v>1.0868993055555555E-2</v>
      </c>
      <c r="J15">
        <v>140.90899999999999</v>
      </c>
      <c r="K15" s="1">
        <v>1.5253819444444444E-3</v>
      </c>
      <c r="L15">
        <v>6</v>
      </c>
    </row>
    <row r="16" spans="1:12" x14ac:dyDescent="0.25">
      <c r="A16" t="s">
        <v>103</v>
      </c>
      <c r="B16">
        <v>6</v>
      </c>
      <c r="C16" t="s">
        <v>124</v>
      </c>
      <c r="D16" t="s">
        <v>150</v>
      </c>
      <c r="E16" t="s">
        <v>120</v>
      </c>
      <c r="F16">
        <v>6</v>
      </c>
      <c r="G16" s="1">
        <v>9.3630902777777775E-3</v>
      </c>
      <c r="J16">
        <v>140.23099999999999</v>
      </c>
      <c r="K16" s="1">
        <v>1.5204282407407408E-3</v>
      </c>
      <c r="L16">
        <v>6</v>
      </c>
    </row>
    <row r="17" spans="1:12" x14ac:dyDescent="0.25">
      <c r="A17" t="s">
        <v>103</v>
      </c>
      <c r="B17">
        <v>20</v>
      </c>
      <c r="C17" t="s">
        <v>76</v>
      </c>
      <c r="D17" t="s">
        <v>151</v>
      </c>
      <c r="E17" t="s">
        <v>122</v>
      </c>
      <c r="F17">
        <v>5</v>
      </c>
      <c r="G17" s="1">
        <v>7.8307060185185181E-3</v>
      </c>
      <c r="J17">
        <v>139.76400000000001</v>
      </c>
      <c r="K17" s="1">
        <v>1.54875E-3</v>
      </c>
      <c r="L17">
        <v>4</v>
      </c>
    </row>
    <row r="18" spans="1:12" x14ac:dyDescent="0.25">
      <c r="A18" t="s">
        <v>103</v>
      </c>
      <c r="B18">
        <v>99</v>
      </c>
      <c r="C18" t="s">
        <v>77</v>
      </c>
      <c r="D18" t="s">
        <v>152</v>
      </c>
      <c r="E18" t="s">
        <v>123</v>
      </c>
      <c r="F18">
        <v>5</v>
      </c>
      <c r="G18" s="1">
        <v>7.8535416666666667E-3</v>
      </c>
      <c r="J18">
        <v>139.358</v>
      </c>
      <c r="K18" s="1">
        <v>1.548715277777778E-3</v>
      </c>
      <c r="L18">
        <v>4</v>
      </c>
    </row>
    <row r="19" spans="1:12" x14ac:dyDescent="0.25">
      <c r="A19" t="s">
        <v>103</v>
      </c>
      <c r="B19">
        <v>55</v>
      </c>
      <c r="C19" t="s">
        <v>80</v>
      </c>
      <c r="D19" t="s">
        <v>153</v>
      </c>
      <c r="E19" t="s">
        <v>73</v>
      </c>
      <c r="F19">
        <v>5</v>
      </c>
      <c r="G19" s="1">
        <v>7.8640509259259254E-3</v>
      </c>
      <c r="J19">
        <v>139.172</v>
      </c>
      <c r="K19" s="1">
        <v>1.5521180555555557E-3</v>
      </c>
      <c r="L19">
        <v>5</v>
      </c>
    </row>
    <row r="20" spans="1:12" x14ac:dyDescent="0.25">
      <c r="A20" t="s">
        <v>103</v>
      </c>
      <c r="B20">
        <v>33</v>
      </c>
      <c r="C20" t="s">
        <v>66</v>
      </c>
      <c r="D20" t="s">
        <v>154</v>
      </c>
      <c r="E20" t="s">
        <v>67</v>
      </c>
    </row>
    <row r="21" spans="1:12" x14ac:dyDescent="0.25">
      <c r="A21" t="s">
        <v>103</v>
      </c>
      <c r="B21">
        <v>10</v>
      </c>
      <c r="C21" t="s">
        <v>71</v>
      </c>
      <c r="D21" t="s">
        <v>149</v>
      </c>
      <c r="E21" t="s">
        <v>119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724253-30E9-4A22-B4F8-C9780D30BB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sc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2021-04-10T06:31:29Z</dcterms:modified>
</cp:coreProperties>
</file>