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BAADA0E7-B629-4DDC-9A2B-F6102C970F67}" xr6:coauthVersionLast="46" xr6:coauthVersionMax="46" xr10:uidLastSave="{00000000-0000-0000-0000-000000000000}"/>
  <bookViews>
    <workbookView xWindow="1815" yWindow="582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9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" i="19" l="1"/>
  <c r="S19" i="19"/>
  <c r="R19" i="19"/>
  <c r="O19" i="19"/>
  <c r="D19" i="19"/>
  <c r="N19" i="19" s="1"/>
  <c r="C19" i="19"/>
  <c r="T18" i="19"/>
  <c r="S18" i="19"/>
  <c r="R18" i="19"/>
  <c r="O18" i="19"/>
  <c r="N18" i="19"/>
  <c r="M18" i="19"/>
  <c r="D18" i="19"/>
  <c r="C18" i="19"/>
  <c r="T17" i="19"/>
  <c r="S17" i="19"/>
  <c r="R17" i="19"/>
  <c r="O17" i="19"/>
  <c r="N17" i="19"/>
  <c r="M17" i="19"/>
  <c r="D17" i="19"/>
  <c r="C17" i="19"/>
  <c r="T16" i="19"/>
  <c r="S16" i="19"/>
  <c r="R16" i="19"/>
  <c r="O16" i="19"/>
  <c r="N16" i="19"/>
  <c r="M16" i="19"/>
  <c r="D16" i="19"/>
  <c r="C16" i="19"/>
  <c r="T15" i="19"/>
  <c r="S15" i="19"/>
  <c r="R15" i="19"/>
  <c r="O15" i="19"/>
  <c r="N15" i="19"/>
  <c r="D15" i="19"/>
  <c r="C15" i="19"/>
  <c r="M15" i="19" s="1"/>
  <c r="T14" i="19"/>
  <c r="S14" i="19"/>
  <c r="R14" i="19"/>
  <c r="O14" i="19"/>
  <c r="D14" i="19"/>
  <c r="N14" i="19" s="1"/>
  <c r="C14" i="19"/>
  <c r="T13" i="19"/>
  <c r="S13" i="19"/>
  <c r="R13" i="19"/>
  <c r="O13" i="19"/>
  <c r="D13" i="19"/>
  <c r="N13" i="19" s="1"/>
  <c r="C13" i="19"/>
  <c r="T12" i="19"/>
  <c r="S12" i="19"/>
  <c r="R12" i="19"/>
  <c r="O12" i="19"/>
  <c r="D12" i="19"/>
  <c r="N12" i="19" s="1"/>
  <c r="C12" i="19"/>
  <c r="T11" i="19"/>
  <c r="S11" i="19"/>
  <c r="R11" i="19"/>
  <c r="O11" i="19"/>
  <c r="D11" i="19"/>
  <c r="N11" i="19" s="1"/>
  <c r="C11" i="19"/>
  <c r="R9" i="19"/>
  <c r="S9" i="19"/>
  <c r="T9" i="19"/>
  <c r="R10" i="19"/>
  <c r="S10" i="19"/>
  <c r="T10" i="19"/>
  <c r="S8" i="19"/>
  <c r="S7" i="19"/>
  <c r="S6" i="19"/>
  <c r="S5" i="19"/>
  <c r="S4" i="19"/>
  <c r="S3" i="19"/>
  <c r="S2" i="19"/>
  <c r="T8" i="19"/>
  <c r="R8" i="19"/>
  <c r="T7" i="19"/>
  <c r="R7" i="19"/>
  <c r="T6" i="19"/>
  <c r="R6" i="19"/>
  <c r="T5" i="19"/>
  <c r="R5" i="19"/>
  <c r="T4" i="19"/>
  <c r="R4" i="19"/>
  <c r="T3" i="19"/>
  <c r="R3" i="19"/>
  <c r="T2" i="19"/>
  <c r="R2" i="19"/>
  <c r="O10" i="19"/>
  <c r="D10" i="19"/>
  <c r="N10" i="19" s="1"/>
  <c r="C10" i="19"/>
  <c r="O9" i="19"/>
  <c r="D9" i="19"/>
  <c r="N9" i="19" s="1"/>
  <c r="C9" i="19"/>
  <c r="O8" i="19"/>
  <c r="D8" i="19"/>
  <c r="C8" i="19"/>
  <c r="O7" i="19"/>
  <c r="D7" i="19"/>
  <c r="C7" i="19"/>
  <c r="O6" i="19"/>
  <c r="D6" i="19"/>
  <c r="N6" i="19" s="1"/>
  <c r="C6" i="19"/>
  <c r="O5" i="19"/>
  <c r="D5" i="19"/>
  <c r="C5" i="19"/>
  <c r="O4" i="19"/>
  <c r="D4" i="19"/>
  <c r="N4" i="19" s="1"/>
  <c r="C4" i="19"/>
  <c r="O3" i="19"/>
  <c r="D3" i="19"/>
  <c r="N3" i="19" s="1"/>
  <c r="C3" i="19"/>
  <c r="O2" i="19"/>
  <c r="D2" i="19"/>
  <c r="N2" i="19" s="1"/>
  <c r="C2" i="19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D7" i="15"/>
  <c r="D8" i="15"/>
  <c r="N8" i="15"/>
  <c r="D9" i="15"/>
  <c r="N9" i="15" s="1"/>
  <c r="D10" i="15"/>
  <c r="D11" i="15"/>
  <c r="M11" i="15" s="1"/>
  <c r="N11" i="15"/>
  <c r="D12" i="15"/>
  <c r="M12" i="15" s="1"/>
  <c r="D13" i="15"/>
  <c r="M13" i="15" s="1"/>
  <c r="D14" i="15"/>
  <c r="M14" i="15" s="1"/>
  <c r="D15" i="15"/>
  <c r="D16" i="15"/>
  <c r="N16" i="15"/>
  <c r="D17" i="15"/>
  <c r="N17" i="15" s="1"/>
  <c r="M17" i="15"/>
  <c r="D18" i="15"/>
  <c r="D19" i="15"/>
  <c r="M19" i="15"/>
  <c r="N19" i="15"/>
  <c r="D20" i="15"/>
  <c r="M20" i="15" s="1"/>
  <c r="D21" i="15"/>
  <c r="M21" i="15" s="1"/>
  <c r="D22" i="15"/>
  <c r="N22" i="15" s="1"/>
  <c r="M22" i="15"/>
  <c r="D23" i="15"/>
  <c r="D3" i="15"/>
  <c r="N3" i="15" s="1"/>
  <c r="D4" i="15"/>
  <c r="N4" i="15" s="1"/>
  <c r="D5" i="15"/>
  <c r="M5" i="15" s="1"/>
  <c r="N5" i="15"/>
  <c r="D6" i="15"/>
  <c r="M6" i="15" s="1"/>
  <c r="C3" i="15"/>
  <c r="C4" i="15"/>
  <c r="C5" i="15"/>
  <c r="C6" i="15"/>
  <c r="C7" i="15"/>
  <c r="C8" i="15"/>
  <c r="M8" i="15" s="1"/>
  <c r="C9" i="15"/>
  <c r="C10" i="15"/>
  <c r="C11" i="15"/>
  <c r="C12" i="15"/>
  <c r="C13" i="15"/>
  <c r="C14" i="15"/>
  <c r="C15" i="15"/>
  <c r="C16" i="15"/>
  <c r="M16" i="15" s="1"/>
  <c r="C17" i="15"/>
  <c r="C18" i="15"/>
  <c r="C19" i="15"/>
  <c r="C20" i="15"/>
  <c r="C21" i="15"/>
  <c r="C22" i="15"/>
  <c r="C23" i="15"/>
  <c r="C2" i="15"/>
  <c r="U19" i="19"/>
  <c r="U11" i="19"/>
  <c r="U18" i="19"/>
  <c r="U14" i="19"/>
  <c r="U12" i="19"/>
  <c r="U17" i="19"/>
  <c r="U16" i="19"/>
  <c r="U15" i="19"/>
  <c r="U13" i="19"/>
  <c r="U10" i="19"/>
  <c r="U9" i="19"/>
  <c r="U5" i="19"/>
  <c r="U3" i="19"/>
  <c r="U4" i="19"/>
  <c r="U6" i="19"/>
  <c r="U7" i="19"/>
  <c r="U8" i="19"/>
  <c r="U2" i="19"/>
  <c r="M19" i="19" l="1"/>
  <c r="M12" i="19"/>
  <c r="M13" i="19"/>
  <c r="M14" i="19"/>
  <c r="M11" i="19"/>
  <c r="M4" i="19"/>
  <c r="M7" i="19"/>
  <c r="N7" i="19"/>
  <c r="M5" i="19"/>
  <c r="M8" i="19"/>
  <c r="N5" i="19"/>
  <c r="M10" i="19"/>
  <c r="M2" i="19"/>
  <c r="M6" i="19"/>
  <c r="N8" i="19"/>
  <c r="M9" i="19"/>
  <c r="M3" i="19"/>
  <c r="M15" i="15"/>
  <c r="M23" i="15"/>
  <c r="N14" i="15"/>
  <c r="M10" i="15"/>
  <c r="M18" i="15"/>
  <c r="M9" i="15"/>
  <c r="M3" i="15"/>
  <c r="M7" i="15"/>
  <c r="N21" i="15"/>
  <c r="N13" i="15"/>
  <c r="N18" i="15"/>
  <c r="N10" i="15"/>
  <c r="N15" i="15"/>
  <c r="N7" i="15"/>
  <c r="N23" i="15"/>
  <c r="N20" i="15"/>
  <c r="N12" i="15"/>
  <c r="M4" i="15"/>
  <c r="N6" i="15"/>
  <c r="D2" i="15"/>
  <c r="M2" i="15" l="1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" i="10"/>
  <c r="U8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U6" i="10" s="1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U9" i="10" s="1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44" i="10" l="1"/>
  <c r="Q28" i="10"/>
  <c r="S45" i="10"/>
  <c r="Q30" i="10"/>
  <c r="R26" i="10"/>
  <c r="R22" i="10"/>
  <c r="R20" i="10"/>
  <c r="Q20" i="10"/>
  <c r="U4" i="10"/>
  <c r="R12" i="10"/>
  <c r="Q14" i="10"/>
  <c r="O46" i="10"/>
  <c r="Q46" i="10"/>
  <c r="P46" i="10"/>
  <c r="U5" i="10"/>
  <c r="N46" i="10"/>
  <c r="M46" i="10"/>
  <c r="R19" i="10"/>
  <c r="R46" i="10"/>
  <c r="T22" i="10"/>
  <c r="T7" i="10"/>
  <c r="T23" i="10"/>
  <c r="T13" i="10"/>
  <c r="P45" i="10"/>
  <c r="P43" i="10"/>
  <c r="M3" i="10"/>
  <c r="E45" i="10"/>
  <c r="E43" i="10"/>
  <c r="E41" i="10"/>
  <c r="E39" i="10"/>
  <c r="E37" i="10"/>
  <c r="G32" i="10"/>
  <c r="E21" i="10"/>
  <c r="E17" i="10"/>
  <c r="I10" i="10"/>
  <c r="I8" i="10"/>
  <c r="N40" i="10"/>
  <c r="M10" i="10"/>
  <c r="M8" i="10"/>
  <c r="N38" i="10"/>
  <c r="N39" i="10"/>
  <c r="N30" i="10"/>
  <c r="I26" i="10"/>
  <c r="N23" i="10"/>
  <c r="P22" i="10"/>
  <c r="P18" i="10"/>
  <c r="P16" i="10"/>
  <c r="K16" i="10"/>
  <c r="N16" i="10"/>
  <c r="Q8" i="10"/>
  <c r="N41" i="10"/>
  <c r="K40" i="10"/>
  <c r="N37" i="10"/>
  <c r="J43" i="10"/>
  <c r="J41" i="10"/>
  <c r="H25" i="10"/>
  <c r="H23" i="10"/>
  <c r="H21" i="10"/>
  <c r="H19" i="10"/>
  <c r="O19" i="10"/>
  <c r="J17" i="10"/>
  <c r="K15" i="10"/>
  <c r="M13" i="10"/>
  <c r="M11" i="10"/>
  <c r="M9" i="10"/>
  <c r="M5" i="10"/>
  <c r="J44" i="10"/>
  <c r="J42" i="10"/>
  <c r="J40" i="10"/>
  <c r="H24" i="10"/>
  <c r="H22" i="10"/>
  <c r="H20" i="10"/>
  <c r="I18" i="10"/>
  <c r="J16" i="10"/>
  <c r="M14" i="10"/>
  <c r="L14" i="10"/>
  <c r="M12" i="10"/>
  <c r="M6" i="10"/>
  <c r="M4" i="10"/>
  <c r="F46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6" i="11"/>
  <c r="D9" i="11"/>
  <c r="D14" i="11"/>
  <c r="D17" i="11"/>
  <c r="D2" i="11"/>
  <c r="D4" i="11"/>
  <c r="D21" i="11"/>
  <c r="D7" i="11"/>
  <c r="D13" i="11"/>
  <c r="D11" i="11"/>
  <c r="D19" i="11"/>
  <c r="D18" i="11"/>
  <c r="D16" i="11"/>
  <c r="D5" i="11"/>
  <c r="D20" i="11"/>
  <c r="D10" i="11"/>
  <c r="D8" i="11"/>
  <c r="D12" i="11"/>
  <c r="D15" i="11"/>
  <c r="D3" i="11"/>
  <c r="E10" i="11" l="1" a="1"/>
  <c r="E10" i="11" s="1"/>
  <c r="F10" i="11" s="1"/>
  <c r="E5" i="11" a="1"/>
  <c r="E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F8" i="11" s="1"/>
  <c r="E17" i="11" a="1"/>
  <c r="E17" i="11" s="1"/>
  <c r="F17" i="11" s="1"/>
  <c r="E20" i="11" a="1"/>
  <c r="E20" i="11" s="1"/>
  <c r="F20" i="11" s="1"/>
  <c r="E4" i="11" a="1"/>
  <c r="E4" i="11" s="1"/>
  <c r="E7" i="11" a="1"/>
  <c r="E7" i="11" s="1"/>
  <c r="F7" i="11" s="1"/>
  <c r="E6" i="11" a="1"/>
  <c r="E6" i="11" s="1"/>
  <c r="F6" i="11" s="1"/>
  <c r="E15" i="11" a="1"/>
  <c r="E15" i="11" s="1"/>
  <c r="F15" i="11" s="1"/>
  <c r="E11" i="11" a="1"/>
  <c r="E11" i="11" s="1"/>
  <c r="F11" i="11" s="1"/>
  <c r="E12" i="11" a="1"/>
  <c r="E12" i="11" s="1"/>
  <c r="F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18" i="11" a="1"/>
  <c r="E18" i="11" s="1"/>
  <c r="F18" i="11" s="1"/>
  <c r="E2" i="11" a="1"/>
  <c r="E2" i="11" s="1"/>
  <c r="F5" i="11"/>
  <c r="F2" i="11"/>
  <c r="F4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<sst xmlns="http://schemas.openxmlformats.org/spreadsheetml/2006/main" count="429" uniqueCount="162">
  <si>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</si>
  <si>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</si>
  <si>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</si>
  <si>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</si>
  <si>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</si>
  <si>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</si>
  <si>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</si>
  <si>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</si>
  <si>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</si>
  <si>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</si>
  <si>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</si>
  <si>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</si>
  <si>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</si>
  <si>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</si>
  <si>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</si>
  <si>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</si>
  <si>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</si>
  <si>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</si>
  <si>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</si>
  <si>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</si>
  <si>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</si>
  <si>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</si>
  <si>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</si>
  <si>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</si>
  <si>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</si>
  <si>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</si>
  <si>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</si>
  <si>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</si>
  <si>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</si>
  <si>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</si>
  <si>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</si>
  <si>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</si>
  <si>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</si>
  <si>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</si>
  <si>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</si>
  <si>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</si>
  <si>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</si>
  <si>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</si>
  <si>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</si>
  <si>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</si>
  <si>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</si>
  <si>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</si>
  <si>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</si>
  <si>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</si>
  <si>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</si>
  <si>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</si>
  <si>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</si>
  <si>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</si>
  <si>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</si>
  <si>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</si>
  <si>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</si>
  <si>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</si>
  <si>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</si>
  <si>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</si>
  <si>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</si>
  <si>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Lewis Hamilton</t>
  </si>
  <si>
    <t>Aston Martin Red Bull Racing</t>
  </si>
  <si>
    <t>Red Bull Toro Rosso Honda</t>
  </si>
  <si>
    <t>McLaren F1 Team</t>
  </si>
  <si>
    <t>Lance Stroll</t>
  </si>
  <si>
    <t>Kevin Magnussen</t>
  </si>
  <si>
    <t>Kimi Räikkönen</t>
  </si>
  <si>
    <t>Sergio Pérez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</si>
  <si>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</si>
  <si>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</si>
  <si>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</si>
  <si>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</si>
  <si>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</si>
  <si>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</si>
  <si>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</si>
  <si>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</si>
  <si>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</si>
  <si>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</si>
  <si>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</si>
  <si>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</si>
  <si>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</si>
  <si>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</si>
  <si>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</si>
  <si>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</si>
  <si>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</si>
  <si>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</si>
  <si>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</si>
  <si>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</si>
  <si>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</si>
  <si>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</si>
  <si>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</si>
  <si>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</si>
  <si>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</si>
  <si>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</si>
  <si>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</si>
  <si>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</si>
  <si>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</si>
  <si>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</si>
  <si>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</si>
  <si>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</si>
  <si>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</si>
  <si>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</si>
  <si>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</si>
  <si>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</si>
  <si>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Max Verstappen</t>
  </si>
  <si>
    <t>Haas F1 Team</t>
  </si>
  <si>
    <t>Esteban Ocon</t>
  </si>
  <si>
    <t>Racing Point Force India F1 Team</t>
  </si>
  <si>
    <t>Renault Sport Formula One Team</t>
  </si>
  <si>
    <t>Marcus Ericsson</t>
  </si>
  <si>
    <t>Alfa Romeo Sauber F1 Team</t>
  </si>
  <si>
    <t>Brendon Hartley</t>
  </si>
  <si>
    <t>Stoffel Vandoorne</t>
  </si>
  <si>
    <t>Sergey Sirotkin</t>
  </si>
  <si>
    <t>Williams Martini Racing</t>
  </si>
  <si>
    <t/>
  </si>
  <si>
    <t>Fernando Alonso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</si>
  <si>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</si>
  <si>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</si>
  <si>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</si>
  <si>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</si>
  <si>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</si>
  <si>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</si>
  <si>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</si>
  <si>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Sahara Force India F1 Team</t>
  </si>
  <si>
    <t>Scuderia Toro Rosso</t>
  </si>
  <si>
    <t>Sauber F1 Team</t>
  </si>
  <si>
    <t>Partly Cloudy</t>
  </si>
  <si>
    <t>Nico Rosberg</t>
  </si>
  <si>
    <t>Renault Sport F1 Team</t>
  </si>
  <si>
    <t>Esteban Gutiérrez</t>
  </si>
  <si>
    <t>McLaren Honda</t>
  </si>
  <si>
    <t>Manor Racing MRT</t>
  </si>
  <si>
    <t>Felipe Nasr</t>
  </si>
  <si>
    <t>Precipation type</t>
  </si>
  <si>
    <t>rain</t>
  </si>
  <si>
    <t>83.02°F</t>
  </si>
  <si>
    <t>3.34 mph</t>
  </si>
  <si>
    <t>75°</t>
  </si>
  <si>
    <t>Jenson Button</t>
  </si>
  <si>
    <t>sc</t>
  </si>
  <si>
    <t>Nat</t>
  </si>
  <si>
    <t>Laps</t>
  </si>
  <si>
    <t>Interval</t>
  </si>
  <si>
    <t>Kph</t>
  </si>
  <si>
    <t>Best</t>
  </si>
  <si>
    <t>Germany</t>
  </si>
  <si>
    <t>Australia</t>
  </si>
  <si>
    <t>Great Britain</t>
  </si>
  <si>
    <t>Mexico</t>
  </si>
  <si>
    <t>Spain</t>
  </si>
  <si>
    <t>Finland</t>
  </si>
  <si>
    <t>+ 1:00.151</t>
  </si>
  <si>
    <t>Brazil</t>
  </si>
  <si>
    <t>Netherlands</t>
  </si>
  <si>
    <t>France</t>
  </si>
  <si>
    <t>Russia</t>
  </si>
  <si>
    <t>1 Lap</t>
  </si>
  <si>
    <t>Denmark</t>
  </si>
  <si>
    <t>Sweden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</si>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</sst>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44</v>
      </c>
      <c r="C2" t="s">
        <v>55</v>
      </c>
      <c r="D2" t="s">
        <v>117</v>
      </c>
      <c r="E2" s="1">
        <v>1.2914699074074074E-3</v>
      </c>
      <c r="F2">
        <v>40</v>
      </c>
    </row>
    <row r="3" spans="1:7" x14ac:dyDescent="0.25">
      <c r="A3">
        <v>2</v>
      </c>
      <c r="B3">
        <v>6</v>
      </c>
      <c r="C3" t="s">
        <v>123</v>
      </c>
      <c r="D3" t="s">
        <v>117</v>
      </c>
      <c r="E3" s="1">
        <v>1.2933564814814815E-3</v>
      </c>
      <c r="F3">
        <v>11</v>
      </c>
      <c r="G3">
        <v>0.16300000000000001</v>
      </c>
    </row>
    <row r="4" spans="1:7" x14ac:dyDescent="0.25">
      <c r="A4">
        <v>3</v>
      </c>
      <c r="B4">
        <v>26</v>
      </c>
      <c r="C4" t="s">
        <v>114</v>
      </c>
      <c r="D4" t="s">
        <v>120</v>
      </c>
      <c r="E4" s="1">
        <v>1.2972337962962963E-3</v>
      </c>
      <c r="F4">
        <v>37</v>
      </c>
      <c r="G4">
        <v>0.498</v>
      </c>
    </row>
    <row r="5" spans="1:7" x14ac:dyDescent="0.25">
      <c r="A5">
        <v>4</v>
      </c>
      <c r="B5">
        <v>3</v>
      </c>
      <c r="C5" t="s">
        <v>65</v>
      </c>
      <c r="D5" t="s">
        <v>118</v>
      </c>
      <c r="E5" s="1">
        <v>1.3016319444444445E-3</v>
      </c>
      <c r="F5">
        <v>11</v>
      </c>
      <c r="G5">
        <v>0.878</v>
      </c>
    </row>
    <row r="6" spans="1:7" x14ac:dyDescent="0.25">
      <c r="A6">
        <v>5</v>
      </c>
      <c r="B6">
        <v>5</v>
      </c>
      <c r="C6" t="s">
        <v>52</v>
      </c>
      <c r="D6" t="s">
        <v>53</v>
      </c>
      <c r="E6" s="1">
        <v>1.3047222222222221E-3</v>
      </c>
      <c r="F6">
        <v>35</v>
      </c>
      <c r="G6">
        <v>1.145</v>
      </c>
    </row>
    <row r="7" spans="1:7" x14ac:dyDescent="0.25">
      <c r="A7">
        <v>6</v>
      </c>
      <c r="B7">
        <v>30</v>
      </c>
      <c r="C7" t="s">
        <v>115</v>
      </c>
      <c r="D7" t="s">
        <v>124</v>
      </c>
      <c r="E7" s="1">
        <v>1.310775462962963E-3</v>
      </c>
      <c r="F7">
        <v>41</v>
      </c>
      <c r="G7">
        <v>1.6679999999999999</v>
      </c>
    </row>
    <row r="8" spans="1:7" x14ac:dyDescent="0.25">
      <c r="A8">
        <v>7</v>
      </c>
      <c r="B8">
        <v>33</v>
      </c>
      <c r="C8" t="s">
        <v>99</v>
      </c>
      <c r="D8" t="s">
        <v>118</v>
      </c>
      <c r="E8" s="1">
        <v>1.3111226851851851E-3</v>
      </c>
      <c r="F8">
        <v>32</v>
      </c>
      <c r="G8">
        <v>1.698</v>
      </c>
    </row>
    <row r="9" spans="1:7" x14ac:dyDescent="0.25">
      <c r="A9">
        <v>8</v>
      </c>
      <c r="B9">
        <v>11</v>
      </c>
      <c r="C9" t="s">
        <v>62</v>
      </c>
      <c r="D9" t="s">
        <v>119</v>
      </c>
      <c r="E9" s="1">
        <v>1.3126620370370369E-3</v>
      </c>
      <c r="F9">
        <v>34</v>
      </c>
      <c r="G9">
        <v>1.831</v>
      </c>
    </row>
    <row r="10" spans="1:7" x14ac:dyDescent="0.25">
      <c r="A10">
        <v>9</v>
      </c>
      <c r="B10">
        <v>7</v>
      </c>
      <c r="C10" t="s">
        <v>61</v>
      </c>
      <c r="D10" t="s">
        <v>53</v>
      </c>
      <c r="E10" s="1">
        <v>1.3136342592592592E-3</v>
      </c>
      <c r="F10">
        <v>27</v>
      </c>
      <c r="G10">
        <v>1.915</v>
      </c>
    </row>
    <row r="11" spans="1:7" x14ac:dyDescent="0.25">
      <c r="A11">
        <v>10</v>
      </c>
      <c r="B11">
        <v>27</v>
      </c>
      <c r="C11" t="s">
        <v>112</v>
      </c>
      <c r="D11" t="s">
        <v>119</v>
      </c>
      <c r="E11" s="1">
        <v>1.3140046296296296E-3</v>
      </c>
      <c r="F11">
        <v>41</v>
      </c>
      <c r="G11">
        <v>1.9470000000000001</v>
      </c>
    </row>
    <row r="12" spans="1:7" x14ac:dyDescent="0.25">
      <c r="A12">
        <v>11</v>
      </c>
      <c r="B12">
        <v>8</v>
      </c>
      <c r="C12" t="s">
        <v>63</v>
      </c>
      <c r="D12" t="s">
        <v>100</v>
      </c>
      <c r="E12" s="1">
        <v>1.3171643518518517E-3</v>
      </c>
      <c r="F12">
        <v>25</v>
      </c>
      <c r="G12">
        <v>2.2200000000000002</v>
      </c>
    </row>
    <row r="13" spans="1:7" x14ac:dyDescent="0.25">
      <c r="A13">
        <v>12</v>
      </c>
      <c r="B13">
        <v>77</v>
      </c>
      <c r="C13" t="s">
        <v>54</v>
      </c>
      <c r="D13" t="s">
        <v>109</v>
      </c>
      <c r="E13" s="1">
        <v>1.3208333333333334E-3</v>
      </c>
      <c r="F13">
        <v>31</v>
      </c>
      <c r="G13">
        <v>2.5369999999999999</v>
      </c>
    </row>
    <row r="14" spans="1:7" x14ac:dyDescent="0.25">
      <c r="A14">
        <v>13</v>
      </c>
      <c r="B14">
        <v>21</v>
      </c>
      <c r="C14" t="s">
        <v>125</v>
      </c>
      <c r="D14" t="s">
        <v>100</v>
      </c>
      <c r="E14" s="1">
        <v>1.3233217592592593E-3</v>
      </c>
      <c r="F14">
        <v>26</v>
      </c>
      <c r="G14">
        <v>2.7519999999999998</v>
      </c>
    </row>
    <row r="15" spans="1:7" x14ac:dyDescent="0.25">
      <c r="A15">
        <v>14</v>
      </c>
      <c r="B15">
        <v>19</v>
      </c>
      <c r="C15" t="s">
        <v>113</v>
      </c>
      <c r="D15" t="s">
        <v>109</v>
      </c>
      <c r="E15" s="1">
        <v>1.3234027777777777E-3</v>
      </c>
      <c r="F15">
        <v>25</v>
      </c>
      <c r="G15">
        <v>2.7589999999999999</v>
      </c>
    </row>
    <row r="16" spans="1:7" x14ac:dyDescent="0.25">
      <c r="A16">
        <v>15</v>
      </c>
      <c r="B16">
        <v>14</v>
      </c>
      <c r="C16" t="s">
        <v>111</v>
      </c>
      <c r="D16" t="s">
        <v>126</v>
      </c>
      <c r="E16" s="1">
        <v>1.3250462962962962E-3</v>
      </c>
      <c r="F16">
        <v>43</v>
      </c>
      <c r="G16">
        <v>2.9009999999999998</v>
      </c>
    </row>
    <row r="17" spans="1:7" x14ac:dyDescent="0.25">
      <c r="A17">
        <v>16</v>
      </c>
      <c r="B17">
        <v>31</v>
      </c>
      <c r="C17" t="s">
        <v>101</v>
      </c>
      <c r="D17" t="s">
        <v>127</v>
      </c>
      <c r="E17" s="1">
        <v>1.339513888888889E-3</v>
      </c>
      <c r="F17">
        <v>26</v>
      </c>
      <c r="G17">
        <v>4.1509999999999998</v>
      </c>
    </row>
    <row r="18" spans="1:7" x14ac:dyDescent="0.25">
      <c r="A18">
        <v>17</v>
      </c>
      <c r="B18">
        <v>12</v>
      </c>
      <c r="C18" t="s">
        <v>128</v>
      </c>
      <c r="D18" t="s">
        <v>121</v>
      </c>
      <c r="E18" s="1">
        <v>1.3443518518518518E-3</v>
      </c>
      <c r="F18">
        <v>31</v>
      </c>
      <c r="G18">
        <v>4.569</v>
      </c>
    </row>
    <row r="19" spans="1:7" x14ac:dyDescent="0.25">
      <c r="A19">
        <v>18</v>
      </c>
      <c r="B19">
        <v>20</v>
      </c>
      <c r="C19" t="s">
        <v>60</v>
      </c>
      <c r="D19" t="s">
        <v>124</v>
      </c>
      <c r="E19" s="1">
        <v>1.3493981481481482E-3</v>
      </c>
      <c r="F19">
        <v>4</v>
      </c>
      <c r="G19">
        <v>5.0049999999999999</v>
      </c>
    </row>
    <row r="20" spans="1:7" x14ac:dyDescent="0.25">
      <c r="A20">
        <v>19</v>
      </c>
      <c r="B20">
        <v>9</v>
      </c>
      <c r="C20" t="s">
        <v>104</v>
      </c>
      <c r="D20" t="s">
        <v>121</v>
      </c>
      <c r="E20" s="1">
        <v>1.5654513888888888E-3</v>
      </c>
      <c r="F20">
        <v>2</v>
      </c>
      <c r="G20">
        <v>23.672000000000001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47"/>
  <sheetViews>
    <sheetView workbookViewId="0">
      <selection activeCell="L19" sqref="L19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33</v>
      </c>
      <c r="D2">
        <v>7</v>
      </c>
      <c r="E2">
        <v>5</v>
      </c>
      <c r="F2">
        <v>3</v>
      </c>
      <c r="G2">
        <v>11</v>
      </c>
      <c r="H2">
        <v>27</v>
      </c>
      <c r="I2">
        <v>77</v>
      </c>
      <c r="J2">
        <v>22</v>
      </c>
      <c r="K2">
        <v>19</v>
      </c>
      <c r="L2">
        <v>8</v>
      </c>
      <c r="M2">
        <v>20</v>
      </c>
      <c r="N2">
        <v>30</v>
      </c>
      <c r="O2">
        <v>55</v>
      </c>
      <c r="P2">
        <v>94</v>
      </c>
      <c r="Q2">
        <v>12</v>
      </c>
      <c r="R2">
        <v>31</v>
      </c>
      <c r="S2">
        <v>21</v>
      </c>
      <c r="T2">
        <v>26</v>
      </c>
      <c r="U2">
        <v>9</v>
      </c>
      <c r="V2">
        <v>44</v>
      </c>
      <c r="W2">
        <v>14</v>
      </c>
    </row>
    <row r="3" spans="1:23" x14ac:dyDescent="0.25">
      <c r="A3" t="s">
        <v>2</v>
      </c>
      <c r="B3">
        <v>6</v>
      </c>
      <c r="C3">
        <v>27</v>
      </c>
      <c r="D3">
        <v>3</v>
      </c>
      <c r="E3">
        <v>19</v>
      </c>
      <c r="F3">
        <v>8</v>
      </c>
      <c r="G3">
        <v>77</v>
      </c>
      <c r="H3">
        <v>55</v>
      </c>
      <c r="I3">
        <v>11</v>
      </c>
      <c r="J3">
        <v>30</v>
      </c>
      <c r="K3">
        <v>20</v>
      </c>
      <c r="L3">
        <v>21</v>
      </c>
      <c r="M3">
        <v>14</v>
      </c>
      <c r="N3">
        <v>31</v>
      </c>
      <c r="O3">
        <v>26</v>
      </c>
      <c r="P3">
        <v>44</v>
      </c>
      <c r="Q3">
        <v>33</v>
      </c>
      <c r="R3">
        <v>9</v>
      </c>
      <c r="S3">
        <v>12</v>
      </c>
      <c r="T3">
        <v>5</v>
      </c>
      <c r="U3">
        <v>22</v>
      </c>
      <c r="V3">
        <v>7</v>
      </c>
    </row>
    <row r="4" spans="1:23" x14ac:dyDescent="0.25">
      <c r="A4" t="s">
        <v>3</v>
      </c>
      <c r="B4">
        <v>6</v>
      </c>
      <c r="C4">
        <v>27</v>
      </c>
      <c r="D4">
        <v>3</v>
      </c>
      <c r="E4">
        <v>77</v>
      </c>
      <c r="F4">
        <v>19</v>
      </c>
      <c r="G4">
        <v>8</v>
      </c>
      <c r="H4">
        <v>11</v>
      </c>
      <c r="I4">
        <v>30</v>
      </c>
      <c r="J4">
        <v>20</v>
      </c>
      <c r="K4">
        <v>21</v>
      </c>
      <c r="L4">
        <v>14</v>
      </c>
      <c r="M4">
        <v>31</v>
      </c>
      <c r="N4">
        <v>44</v>
      </c>
      <c r="O4">
        <v>26</v>
      </c>
      <c r="P4">
        <v>9</v>
      </c>
      <c r="Q4">
        <v>5</v>
      </c>
      <c r="R4">
        <v>33</v>
      </c>
      <c r="S4">
        <v>12</v>
      </c>
      <c r="T4">
        <v>7</v>
      </c>
    </row>
    <row r="5" spans="1:23" x14ac:dyDescent="0.25">
      <c r="A5" t="s">
        <v>4</v>
      </c>
      <c r="B5">
        <v>6</v>
      </c>
      <c r="C5">
        <v>27</v>
      </c>
      <c r="D5">
        <v>3</v>
      </c>
      <c r="E5">
        <v>77</v>
      </c>
      <c r="F5">
        <v>8</v>
      </c>
      <c r="G5">
        <v>11</v>
      </c>
      <c r="H5">
        <v>30</v>
      </c>
      <c r="I5">
        <v>20</v>
      </c>
      <c r="J5">
        <v>21</v>
      </c>
      <c r="K5">
        <v>14</v>
      </c>
      <c r="L5">
        <v>31</v>
      </c>
      <c r="M5">
        <v>44</v>
      </c>
      <c r="N5">
        <v>19</v>
      </c>
      <c r="O5">
        <v>26</v>
      </c>
      <c r="P5">
        <v>5</v>
      </c>
      <c r="Q5">
        <v>33</v>
      </c>
      <c r="R5">
        <v>12</v>
      </c>
      <c r="S5">
        <v>9</v>
      </c>
      <c r="T5">
        <v>7</v>
      </c>
    </row>
    <row r="6" spans="1:23" x14ac:dyDescent="0.25">
      <c r="A6" t="s">
        <v>5</v>
      </c>
      <c r="B6">
        <v>6</v>
      </c>
      <c r="C6">
        <v>27</v>
      </c>
      <c r="D6">
        <v>3</v>
      </c>
      <c r="E6">
        <v>77</v>
      </c>
      <c r="F6">
        <v>11</v>
      </c>
      <c r="G6">
        <v>8</v>
      </c>
      <c r="H6">
        <v>30</v>
      </c>
      <c r="I6">
        <v>20</v>
      </c>
      <c r="J6">
        <v>21</v>
      </c>
      <c r="K6">
        <v>14</v>
      </c>
      <c r="L6">
        <v>44</v>
      </c>
      <c r="M6">
        <v>31</v>
      </c>
      <c r="N6">
        <v>19</v>
      </c>
      <c r="O6">
        <v>26</v>
      </c>
      <c r="P6">
        <v>5</v>
      </c>
      <c r="Q6">
        <v>33</v>
      </c>
      <c r="R6">
        <v>12</v>
      </c>
      <c r="S6">
        <v>7</v>
      </c>
    </row>
    <row r="7" spans="1:23" x14ac:dyDescent="0.25">
      <c r="A7" t="s">
        <v>6</v>
      </c>
      <c r="B7">
        <v>6</v>
      </c>
      <c r="C7">
        <v>27</v>
      </c>
      <c r="D7">
        <v>3</v>
      </c>
      <c r="E7">
        <v>77</v>
      </c>
      <c r="F7">
        <v>11</v>
      </c>
      <c r="G7">
        <v>8</v>
      </c>
      <c r="H7">
        <v>30</v>
      </c>
      <c r="I7">
        <v>20</v>
      </c>
      <c r="J7">
        <v>21</v>
      </c>
      <c r="K7">
        <v>14</v>
      </c>
      <c r="L7">
        <v>44</v>
      </c>
      <c r="M7">
        <v>31</v>
      </c>
      <c r="N7">
        <v>19</v>
      </c>
      <c r="O7">
        <v>26</v>
      </c>
      <c r="P7">
        <v>5</v>
      </c>
      <c r="Q7">
        <v>33</v>
      </c>
      <c r="R7">
        <v>12</v>
      </c>
      <c r="S7">
        <v>7</v>
      </c>
    </row>
    <row r="8" spans="1:23" x14ac:dyDescent="0.25">
      <c r="A8" t="s">
        <v>7</v>
      </c>
      <c r="B8">
        <v>6</v>
      </c>
      <c r="C8">
        <v>27</v>
      </c>
      <c r="D8">
        <v>3</v>
      </c>
      <c r="E8">
        <v>77</v>
      </c>
      <c r="F8">
        <v>11</v>
      </c>
      <c r="G8">
        <v>8</v>
      </c>
      <c r="H8">
        <v>30</v>
      </c>
      <c r="I8">
        <v>21</v>
      </c>
      <c r="J8">
        <v>14</v>
      </c>
      <c r="K8">
        <v>44</v>
      </c>
      <c r="L8">
        <v>19</v>
      </c>
      <c r="M8">
        <v>31</v>
      </c>
      <c r="N8">
        <v>26</v>
      </c>
      <c r="O8">
        <v>5</v>
      </c>
      <c r="P8">
        <v>33</v>
      </c>
      <c r="Q8">
        <v>12</v>
      </c>
      <c r="R8">
        <v>7</v>
      </c>
    </row>
    <row r="9" spans="1:23" x14ac:dyDescent="0.25">
      <c r="A9" t="s">
        <v>8</v>
      </c>
      <c r="B9">
        <v>6</v>
      </c>
      <c r="C9">
        <v>3</v>
      </c>
      <c r="D9">
        <v>27</v>
      </c>
      <c r="E9">
        <v>77</v>
      </c>
      <c r="F9">
        <v>14</v>
      </c>
      <c r="G9">
        <v>21</v>
      </c>
      <c r="H9">
        <v>44</v>
      </c>
      <c r="I9">
        <v>19</v>
      </c>
      <c r="J9">
        <v>11</v>
      </c>
      <c r="K9">
        <v>26</v>
      </c>
      <c r="L9">
        <v>30</v>
      </c>
      <c r="M9">
        <v>8</v>
      </c>
      <c r="N9">
        <v>5</v>
      </c>
      <c r="O9">
        <v>33</v>
      </c>
      <c r="P9">
        <v>31</v>
      </c>
      <c r="Q9">
        <v>12</v>
      </c>
      <c r="R9">
        <v>7</v>
      </c>
    </row>
    <row r="10" spans="1:23" x14ac:dyDescent="0.25">
      <c r="A10" t="s">
        <v>9</v>
      </c>
      <c r="B10">
        <v>6</v>
      </c>
      <c r="C10">
        <v>3</v>
      </c>
      <c r="D10">
        <v>27</v>
      </c>
      <c r="E10">
        <v>14</v>
      </c>
      <c r="F10">
        <v>44</v>
      </c>
      <c r="G10">
        <v>19</v>
      </c>
      <c r="H10">
        <v>11</v>
      </c>
      <c r="I10">
        <v>26</v>
      </c>
      <c r="J10">
        <v>30</v>
      </c>
      <c r="K10">
        <v>8</v>
      </c>
      <c r="L10">
        <v>5</v>
      </c>
      <c r="M10">
        <v>77</v>
      </c>
      <c r="N10">
        <v>21</v>
      </c>
      <c r="O10">
        <v>33</v>
      </c>
      <c r="P10">
        <v>31</v>
      </c>
      <c r="Q10">
        <v>12</v>
      </c>
      <c r="R10">
        <v>7</v>
      </c>
    </row>
    <row r="11" spans="1:23" x14ac:dyDescent="0.25">
      <c r="A11" t="s">
        <v>10</v>
      </c>
      <c r="B11">
        <v>6</v>
      </c>
      <c r="C11">
        <v>3</v>
      </c>
      <c r="D11">
        <v>27</v>
      </c>
      <c r="E11">
        <v>14</v>
      </c>
      <c r="F11">
        <v>44</v>
      </c>
      <c r="G11">
        <v>19</v>
      </c>
      <c r="H11">
        <v>11</v>
      </c>
      <c r="I11">
        <v>26</v>
      </c>
      <c r="J11">
        <v>30</v>
      </c>
      <c r="K11">
        <v>8</v>
      </c>
      <c r="L11">
        <v>5</v>
      </c>
      <c r="M11">
        <v>77</v>
      </c>
      <c r="N11">
        <v>21</v>
      </c>
      <c r="O11">
        <v>33</v>
      </c>
      <c r="P11">
        <v>31</v>
      </c>
      <c r="Q11">
        <v>12</v>
      </c>
      <c r="R11">
        <v>7</v>
      </c>
    </row>
    <row r="12" spans="1:23" x14ac:dyDescent="0.25">
      <c r="A12" t="s">
        <v>11</v>
      </c>
      <c r="B12">
        <v>6</v>
      </c>
      <c r="C12">
        <v>3</v>
      </c>
      <c r="D12">
        <v>27</v>
      </c>
      <c r="E12">
        <v>14</v>
      </c>
      <c r="F12">
        <v>44</v>
      </c>
      <c r="G12">
        <v>19</v>
      </c>
      <c r="H12">
        <v>11</v>
      </c>
      <c r="I12">
        <v>26</v>
      </c>
      <c r="J12">
        <v>30</v>
      </c>
      <c r="K12">
        <v>8</v>
      </c>
      <c r="L12">
        <v>5</v>
      </c>
      <c r="M12">
        <v>77</v>
      </c>
      <c r="N12">
        <v>21</v>
      </c>
      <c r="O12">
        <v>33</v>
      </c>
      <c r="P12">
        <v>31</v>
      </c>
      <c r="Q12">
        <v>12</v>
      </c>
      <c r="R12">
        <v>7</v>
      </c>
    </row>
    <row r="13" spans="1:23" x14ac:dyDescent="0.25">
      <c r="A13" t="s">
        <v>12</v>
      </c>
      <c r="B13">
        <v>6</v>
      </c>
      <c r="C13">
        <v>3</v>
      </c>
      <c r="D13">
        <v>27</v>
      </c>
      <c r="E13">
        <v>14</v>
      </c>
      <c r="F13">
        <v>44</v>
      </c>
      <c r="G13">
        <v>19</v>
      </c>
      <c r="H13">
        <v>26</v>
      </c>
      <c r="I13">
        <v>11</v>
      </c>
      <c r="J13">
        <v>30</v>
      </c>
      <c r="K13">
        <v>8</v>
      </c>
      <c r="L13">
        <v>5</v>
      </c>
      <c r="M13">
        <v>77</v>
      </c>
      <c r="N13">
        <v>21</v>
      </c>
      <c r="O13">
        <v>33</v>
      </c>
      <c r="P13">
        <v>7</v>
      </c>
      <c r="Q13">
        <v>12</v>
      </c>
      <c r="R13">
        <v>31</v>
      </c>
    </row>
    <row r="14" spans="1:23" x14ac:dyDescent="0.25">
      <c r="A14" t="s">
        <v>13</v>
      </c>
      <c r="B14">
        <v>6</v>
      </c>
      <c r="C14">
        <v>3</v>
      </c>
      <c r="D14">
        <v>27</v>
      </c>
      <c r="E14">
        <v>44</v>
      </c>
      <c r="F14">
        <v>14</v>
      </c>
      <c r="G14">
        <v>19</v>
      </c>
      <c r="H14">
        <v>11</v>
      </c>
      <c r="I14">
        <v>26</v>
      </c>
      <c r="J14">
        <v>8</v>
      </c>
      <c r="K14">
        <v>30</v>
      </c>
      <c r="L14">
        <v>5</v>
      </c>
      <c r="M14">
        <v>77</v>
      </c>
      <c r="N14">
        <v>21</v>
      </c>
      <c r="O14">
        <v>33</v>
      </c>
      <c r="P14">
        <v>7</v>
      </c>
      <c r="Q14">
        <v>12</v>
      </c>
      <c r="R14">
        <v>31</v>
      </c>
    </row>
    <row r="15" spans="1:23" x14ac:dyDescent="0.25">
      <c r="A15" t="s">
        <v>14</v>
      </c>
      <c r="B15">
        <v>6</v>
      </c>
      <c r="C15">
        <v>3</v>
      </c>
      <c r="D15">
        <v>27</v>
      </c>
      <c r="E15">
        <v>44</v>
      </c>
      <c r="F15">
        <v>14</v>
      </c>
      <c r="G15">
        <v>19</v>
      </c>
      <c r="H15">
        <v>11</v>
      </c>
      <c r="I15">
        <v>26</v>
      </c>
      <c r="J15">
        <v>8</v>
      </c>
      <c r="K15">
        <v>5</v>
      </c>
      <c r="L15">
        <v>30</v>
      </c>
      <c r="M15">
        <v>77</v>
      </c>
      <c r="N15">
        <v>21</v>
      </c>
      <c r="O15">
        <v>33</v>
      </c>
      <c r="P15">
        <v>7</v>
      </c>
      <c r="Q15">
        <v>12</v>
      </c>
      <c r="R15">
        <v>31</v>
      </c>
    </row>
    <row r="16" spans="1:23" x14ac:dyDescent="0.25">
      <c r="A16" t="s">
        <v>15</v>
      </c>
      <c r="B16">
        <v>6</v>
      </c>
      <c r="C16">
        <v>3</v>
      </c>
      <c r="D16">
        <v>27</v>
      </c>
      <c r="E16">
        <v>44</v>
      </c>
      <c r="F16">
        <v>14</v>
      </c>
      <c r="G16">
        <v>19</v>
      </c>
      <c r="H16">
        <v>11</v>
      </c>
      <c r="I16">
        <v>26</v>
      </c>
      <c r="J16">
        <v>8</v>
      </c>
      <c r="K16">
        <v>5</v>
      </c>
      <c r="L16">
        <v>77</v>
      </c>
      <c r="M16">
        <v>30</v>
      </c>
      <c r="N16">
        <v>21</v>
      </c>
      <c r="O16">
        <v>33</v>
      </c>
      <c r="P16">
        <v>7</v>
      </c>
      <c r="Q16">
        <v>12</v>
      </c>
      <c r="R16">
        <v>31</v>
      </c>
    </row>
    <row r="17" spans="1:18" x14ac:dyDescent="0.25">
      <c r="A17" t="s">
        <v>16</v>
      </c>
      <c r="B17">
        <v>6</v>
      </c>
      <c r="C17">
        <v>3</v>
      </c>
      <c r="D17">
        <v>27</v>
      </c>
      <c r="E17">
        <v>44</v>
      </c>
      <c r="F17">
        <v>14</v>
      </c>
      <c r="G17">
        <v>19</v>
      </c>
      <c r="H17">
        <v>11</v>
      </c>
      <c r="I17">
        <v>26</v>
      </c>
      <c r="J17">
        <v>8</v>
      </c>
      <c r="K17">
        <v>5</v>
      </c>
      <c r="L17">
        <v>77</v>
      </c>
      <c r="M17">
        <v>21</v>
      </c>
      <c r="N17">
        <v>30</v>
      </c>
      <c r="O17">
        <v>33</v>
      </c>
      <c r="P17">
        <v>7</v>
      </c>
      <c r="Q17">
        <v>12</v>
      </c>
      <c r="R17">
        <v>31</v>
      </c>
    </row>
    <row r="18" spans="1:18" x14ac:dyDescent="0.25">
      <c r="A18" t="s">
        <v>17</v>
      </c>
      <c r="B18">
        <v>6</v>
      </c>
      <c r="C18">
        <v>3</v>
      </c>
      <c r="D18">
        <v>27</v>
      </c>
      <c r="E18">
        <v>44</v>
      </c>
      <c r="F18">
        <v>14</v>
      </c>
      <c r="G18">
        <v>19</v>
      </c>
      <c r="H18">
        <v>11</v>
      </c>
      <c r="I18">
        <v>26</v>
      </c>
      <c r="J18">
        <v>5</v>
      </c>
      <c r="K18">
        <v>8</v>
      </c>
      <c r="L18">
        <v>77</v>
      </c>
      <c r="M18">
        <v>21</v>
      </c>
      <c r="N18">
        <v>30</v>
      </c>
      <c r="O18">
        <v>7</v>
      </c>
      <c r="P18">
        <v>12</v>
      </c>
      <c r="Q18">
        <v>33</v>
      </c>
      <c r="R18">
        <v>31</v>
      </c>
    </row>
    <row r="19" spans="1:18" x14ac:dyDescent="0.25">
      <c r="A19" t="s">
        <v>18</v>
      </c>
      <c r="B19">
        <v>6</v>
      </c>
      <c r="C19">
        <v>3</v>
      </c>
      <c r="D19">
        <v>27</v>
      </c>
      <c r="E19">
        <v>44</v>
      </c>
      <c r="F19">
        <v>14</v>
      </c>
      <c r="G19">
        <v>19</v>
      </c>
      <c r="H19">
        <v>11</v>
      </c>
      <c r="I19">
        <v>5</v>
      </c>
      <c r="J19">
        <v>26</v>
      </c>
      <c r="K19">
        <v>77</v>
      </c>
      <c r="L19">
        <v>8</v>
      </c>
      <c r="M19">
        <v>21</v>
      </c>
      <c r="N19">
        <v>30</v>
      </c>
      <c r="O19">
        <v>7</v>
      </c>
      <c r="P19">
        <v>12</v>
      </c>
      <c r="Q19">
        <v>31</v>
      </c>
      <c r="R19">
        <v>33</v>
      </c>
    </row>
    <row r="20" spans="1:18" x14ac:dyDescent="0.25">
      <c r="A20" t="s">
        <v>19</v>
      </c>
      <c r="B20">
        <v>6</v>
      </c>
      <c r="C20">
        <v>3</v>
      </c>
      <c r="D20">
        <v>44</v>
      </c>
      <c r="E20">
        <v>27</v>
      </c>
      <c r="F20">
        <v>14</v>
      </c>
      <c r="G20">
        <v>19</v>
      </c>
      <c r="H20">
        <v>11</v>
      </c>
      <c r="I20">
        <v>5</v>
      </c>
      <c r="J20">
        <v>26</v>
      </c>
      <c r="K20">
        <v>77</v>
      </c>
      <c r="L20">
        <v>21</v>
      </c>
      <c r="M20">
        <v>8</v>
      </c>
      <c r="N20">
        <v>7</v>
      </c>
      <c r="O20">
        <v>30</v>
      </c>
      <c r="P20">
        <v>12</v>
      </c>
      <c r="Q20">
        <v>31</v>
      </c>
      <c r="R20">
        <v>33</v>
      </c>
    </row>
    <row r="21" spans="1:18" x14ac:dyDescent="0.25">
      <c r="A21" t="s">
        <v>20</v>
      </c>
      <c r="B21">
        <v>6</v>
      </c>
      <c r="C21">
        <v>3</v>
      </c>
      <c r="D21">
        <v>44</v>
      </c>
      <c r="E21">
        <v>27</v>
      </c>
      <c r="F21">
        <v>14</v>
      </c>
      <c r="G21">
        <v>19</v>
      </c>
      <c r="H21">
        <v>11</v>
      </c>
      <c r="I21">
        <v>5</v>
      </c>
      <c r="J21">
        <v>77</v>
      </c>
      <c r="K21">
        <v>26</v>
      </c>
      <c r="L21">
        <v>21</v>
      </c>
      <c r="M21">
        <v>8</v>
      </c>
      <c r="N21">
        <v>7</v>
      </c>
      <c r="O21">
        <v>30</v>
      </c>
      <c r="P21">
        <v>12</v>
      </c>
      <c r="Q21">
        <v>31</v>
      </c>
      <c r="R21">
        <v>33</v>
      </c>
    </row>
    <row r="22" spans="1:18" x14ac:dyDescent="0.25">
      <c r="A22" t="s">
        <v>21</v>
      </c>
      <c r="B22">
        <v>6</v>
      </c>
      <c r="C22">
        <v>3</v>
      </c>
      <c r="D22">
        <v>44</v>
      </c>
      <c r="E22">
        <v>27</v>
      </c>
      <c r="F22">
        <v>14</v>
      </c>
      <c r="G22">
        <v>19</v>
      </c>
      <c r="H22">
        <v>11</v>
      </c>
      <c r="I22">
        <v>5</v>
      </c>
      <c r="J22">
        <v>77</v>
      </c>
      <c r="K22">
        <v>26</v>
      </c>
      <c r="L22">
        <v>21</v>
      </c>
      <c r="M22">
        <v>7</v>
      </c>
      <c r="N22">
        <v>8</v>
      </c>
      <c r="O22">
        <v>30</v>
      </c>
      <c r="P22">
        <v>12</v>
      </c>
      <c r="Q22">
        <v>31</v>
      </c>
      <c r="R22">
        <v>33</v>
      </c>
    </row>
    <row r="23" spans="1:18" x14ac:dyDescent="0.25">
      <c r="A23" t="s">
        <v>22</v>
      </c>
      <c r="B23">
        <v>6</v>
      </c>
      <c r="C23">
        <v>3</v>
      </c>
      <c r="D23">
        <v>27</v>
      </c>
      <c r="E23">
        <v>44</v>
      </c>
      <c r="F23">
        <v>14</v>
      </c>
      <c r="G23">
        <v>19</v>
      </c>
      <c r="H23">
        <v>11</v>
      </c>
      <c r="I23">
        <v>5</v>
      </c>
      <c r="J23">
        <v>77</v>
      </c>
      <c r="K23">
        <v>21</v>
      </c>
      <c r="L23">
        <v>7</v>
      </c>
      <c r="M23">
        <v>8</v>
      </c>
      <c r="N23">
        <v>26</v>
      </c>
      <c r="O23">
        <v>30</v>
      </c>
      <c r="P23">
        <v>12</v>
      </c>
      <c r="Q23">
        <v>33</v>
      </c>
      <c r="R23">
        <v>31</v>
      </c>
    </row>
    <row r="24" spans="1:18" x14ac:dyDescent="0.25">
      <c r="A24" t="s">
        <v>23</v>
      </c>
      <c r="B24">
        <v>6</v>
      </c>
      <c r="C24">
        <v>3</v>
      </c>
      <c r="D24">
        <v>27</v>
      </c>
      <c r="E24">
        <v>14</v>
      </c>
      <c r="F24">
        <v>11</v>
      </c>
      <c r="G24">
        <v>5</v>
      </c>
      <c r="H24">
        <v>19</v>
      </c>
      <c r="I24">
        <v>77</v>
      </c>
      <c r="J24">
        <v>44</v>
      </c>
      <c r="K24">
        <v>7</v>
      </c>
      <c r="L24">
        <v>8</v>
      </c>
      <c r="M24">
        <v>21</v>
      </c>
      <c r="N24">
        <v>33</v>
      </c>
      <c r="O24">
        <v>30</v>
      </c>
      <c r="P24">
        <v>12</v>
      </c>
      <c r="Q24">
        <v>31</v>
      </c>
      <c r="R24">
        <v>26</v>
      </c>
    </row>
    <row r="25" spans="1:18" x14ac:dyDescent="0.25">
      <c r="A25" t="s">
        <v>24</v>
      </c>
      <c r="B25">
        <v>6</v>
      </c>
      <c r="C25">
        <v>3</v>
      </c>
      <c r="D25">
        <v>27</v>
      </c>
      <c r="E25">
        <v>11</v>
      </c>
      <c r="F25">
        <v>14</v>
      </c>
      <c r="G25">
        <v>44</v>
      </c>
      <c r="H25">
        <v>5</v>
      </c>
      <c r="I25">
        <v>77</v>
      </c>
      <c r="J25">
        <v>7</v>
      </c>
      <c r="K25">
        <v>19</v>
      </c>
      <c r="L25">
        <v>33</v>
      </c>
      <c r="M25">
        <v>8</v>
      </c>
      <c r="N25">
        <v>31</v>
      </c>
      <c r="O25">
        <v>12</v>
      </c>
      <c r="P25">
        <v>26</v>
      </c>
      <c r="Q25">
        <v>21</v>
      </c>
      <c r="R25">
        <v>30</v>
      </c>
    </row>
    <row r="26" spans="1:18" x14ac:dyDescent="0.25">
      <c r="A26" t="s">
        <v>25</v>
      </c>
      <c r="B26">
        <v>6</v>
      </c>
      <c r="C26">
        <v>3</v>
      </c>
      <c r="D26">
        <v>44</v>
      </c>
      <c r="E26">
        <v>11</v>
      </c>
      <c r="F26">
        <v>27</v>
      </c>
      <c r="G26">
        <v>14</v>
      </c>
      <c r="H26">
        <v>7</v>
      </c>
      <c r="I26">
        <v>19</v>
      </c>
      <c r="J26">
        <v>33</v>
      </c>
      <c r="K26">
        <v>5</v>
      </c>
      <c r="L26">
        <v>77</v>
      </c>
      <c r="M26">
        <v>26</v>
      </c>
      <c r="N26">
        <v>21</v>
      </c>
      <c r="O26">
        <v>31</v>
      </c>
      <c r="P26">
        <v>30</v>
      </c>
      <c r="Q26">
        <v>8</v>
      </c>
      <c r="R26">
        <v>12</v>
      </c>
    </row>
    <row r="27" spans="1:18" x14ac:dyDescent="0.25">
      <c r="A27" t="s">
        <v>26</v>
      </c>
      <c r="B27">
        <v>6</v>
      </c>
      <c r="C27">
        <v>3</v>
      </c>
      <c r="D27">
        <v>44</v>
      </c>
      <c r="E27">
        <v>27</v>
      </c>
      <c r="F27">
        <v>14</v>
      </c>
      <c r="G27">
        <v>19</v>
      </c>
      <c r="H27">
        <v>11</v>
      </c>
      <c r="I27">
        <v>33</v>
      </c>
      <c r="J27">
        <v>5</v>
      </c>
      <c r="K27">
        <v>77</v>
      </c>
      <c r="L27">
        <v>7</v>
      </c>
      <c r="M27">
        <v>26</v>
      </c>
      <c r="N27">
        <v>21</v>
      </c>
      <c r="O27">
        <v>30</v>
      </c>
      <c r="P27">
        <v>8</v>
      </c>
      <c r="Q27">
        <v>31</v>
      </c>
      <c r="R27">
        <v>12</v>
      </c>
    </row>
    <row r="28" spans="1:18" x14ac:dyDescent="0.25">
      <c r="A28" t="s">
        <v>27</v>
      </c>
      <c r="B28">
        <v>6</v>
      </c>
      <c r="C28">
        <v>3</v>
      </c>
      <c r="D28">
        <v>44</v>
      </c>
      <c r="E28">
        <v>27</v>
      </c>
      <c r="F28">
        <v>14</v>
      </c>
      <c r="G28">
        <v>19</v>
      </c>
      <c r="H28">
        <v>11</v>
      </c>
      <c r="I28">
        <v>33</v>
      </c>
      <c r="J28">
        <v>5</v>
      </c>
      <c r="K28">
        <v>77</v>
      </c>
      <c r="L28">
        <v>7</v>
      </c>
      <c r="M28">
        <v>21</v>
      </c>
      <c r="N28">
        <v>26</v>
      </c>
      <c r="O28">
        <v>30</v>
      </c>
      <c r="P28">
        <v>8</v>
      </c>
      <c r="Q28">
        <v>31</v>
      </c>
      <c r="R28">
        <v>12</v>
      </c>
    </row>
    <row r="29" spans="1:18" x14ac:dyDescent="0.25">
      <c r="A29" t="s">
        <v>28</v>
      </c>
      <c r="B29">
        <v>6</v>
      </c>
      <c r="C29">
        <v>3</v>
      </c>
      <c r="D29">
        <v>44</v>
      </c>
      <c r="E29">
        <v>27</v>
      </c>
      <c r="F29">
        <v>14</v>
      </c>
      <c r="G29">
        <v>19</v>
      </c>
      <c r="H29">
        <v>11</v>
      </c>
      <c r="I29">
        <v>5</v>
      </c>
      <c r="J29">
        <v>77</v>
      </c>
      <c r="K29">
        <v>7</v>
      </c>
      <c r="L29">
        <v>33</v>
      </c>
      <c r="M29">
        <v>21</v>
      </c>
      <c r="N29">
        <v>26</v>
      </c>
      <c r="O29">
        <v>30</v>
      </c>
      <c r="P29">
        <v>8</v>
      </c>
      <c r="Q29">
        <v>31</v>
      </c>
      <c r="R29">
        <v>12</v>
      </c>
    </row>
    <row r="30" spans="1:18" x14ac:dyDescent="0.25">
      <c r="A30" t="s">
        <v>29</v>
      </c>
      <c r="B30">
        <v>6</v>
      </c>
      <c r="C30">
        <v>3</v>
      </c>
      <c r="D30">
        <v>44</v>
      </c>
      <c r="E30">
        <v>27</v>
      </c>
      <c r="F30">
        <v>14</v>
      </c>
      <c r="G30">
        <v>19</v>
      </c>
      <c r="H30">
        <v>11</v>
      </c>
      <c r="I30">
        <v>5</v>
      </c>
      <c r="J30">
        <v>77</v>
      </c>
      <c r="K30">
        <v>7</v>
      </c>
      <c r="L30">
        <v>21</v>
      </c>
      <c r="M30">
        <v>26</v>
      </c>
      <c r="N30">
        <v>30</v>
      </c>
      <c r="O30">
        <v>8</v>
      </c>
      <c r="P30">
        <v>33</v>
      </c>
      <c r="Q30">
        <v>31</v>
      </c>
      <c r="R30">
        <v>12</v>
      </c>
    </row>
    <row r="31" spans="1:18" x14ac:dyDescent="0.25">
      <c r="A31" t="s">
        <v>30</v>
      </c>
      <c r="B31">
        <v>6</v>
      </c>
      <c r="C31">
        <v>3</v>
      </c>
      <c r="D31">
        <v>44</v>
      </c>
      <c r="E31">
        <v>27</v>
      </c>
      <c r="F31">
        <v>14</v>
      </c>
      <c r="G31">
        <v>11</v>
      </c>
      <c r="H31">
        <v>19</v>
      </c>
      <c r="I31">
        <v>5</v>
      </c>
      <c r="J31">
        <v>77</v>
      </c>
      <c r="K31">
        <v>7</v>
      </c>
      <c r="L31">
        <v>21</v>
      </c>
      <c r="M31">
        <v>26</v>
      </c>
      <c r="N31">
        <v>30</v>
      </c>
      <c r="O31">
        <v>33</v>
      </c>
      <c r="P31">
        <v>8</v>
      </c>
      <c r="Q31">
        <v>31</v>
      </c>
      <c r="R31">
        <v>12</v>
      </c>
    </row>
    <row r="32" spans="1:18" x14ac:dyDescent="0.25">
      <c r="A32" t="s">
        <v>31</v>
      </c>
      <c r="B32">
        <v>6</v>
      </c>
      <c r="C32">
        <v>3</v>
      </c>
      <c r="D32">
        <v>44</v>
      </c>
      <c r="E32">
        <v>27</v>
      </c>
      <c r="F32">
        <v>11</v>
      </c>
      <c r="G32">
        <v>14</v>
      </c>
      <c r="H32">
        <v>19</v>
      </c>
      <c r="I32">
        <v>5</v>
      </c>
      <c r="J32">
        <v>77</v>
      </c>
      <c r="K32">
        <v>7</v>
      </c>
      <c r="L32">
        <v>21</v>
      </c>
      <c r="M32">
        <v>26</v>
      </c>
      <c r="N32">
        <v>33</v>
      </c>
      <c r="O32">
        <v>30</v>
      </c>
      <c r="P32">
        <v>8</v>
      </c>
      <c r="Q32">
        <v>31</v>
      </c>
      <c r="R32">
        <v>12</v>
      </c>
    </row>
    <row r="33" spans="1:23" x14ac:dyDescent="0.25">
      <c r="A33" t="s">
        <v>32</v>
      </c>
      <c r="B33">
        <v>6</v>
      </c>
      <c r="C33">
        <v>3</v>
      </c>
      <c r="D33">
        <v>44</v>
      </c>
      <c r="E33">
        <v>27</v>
      </c>
      <c r="F33">
        <v>11</v>
      </c>
      <c r="G33">
        <v>14</v>
      </c>
      <c r="H33">
        <v>19</v>
      </c>
      <c r="I33">
        <v>5</v>
      </c>
      <c r="J33">
        <v>77</v>
      </c>
      <c r="K33">
        <v>7</v>
      </c>
      <c r="L33">
        <v>21</v>
      </c>
      <c r="M33">
        <v>26</v>
      </c>
      <c r="N33">
        <v>33</v>
      </c>
      <c r="O33">
        <v>8</v>
      </c>
      <c r="P33">
        <v>30</v>
      </c>
      <c r="Q33">
        <v>31</v>
      </c>
      <c r="R33">
        <v>12</v>
      </c>
    </row>
    <row r="34" spans="1:23" x14ac:dyDescent="0.25">
      <c r="A34" t="s">
        <v>33</v>
      </c>
      <c r="B34">
        <v>6</v>
      </c>
      <c r="C34">
        <v>3</v>
      </c>
      <c r="D34">
        <v>44</v>
      </c>
      <c r="E34">
        <v>27</v>
      </c>
      <c r="F34">
        <v>11</v>
      </c>
      <c r="G34">
        <v>14</v>
      </c>
      <c r="H34">
        <v>19</v>
      </c>
      <c r="I34">
        <v>5</v>
      </c>
      <c r="J34">
        <v>77</v>
      </c>
      <c r="K34">
        <v>7</v>
      </c>
      <c r="L34">
        <v>21</v>
      </c>
      <c r="M34">
        <v>33</v>
      </c>
      <c r="N34">
        <v>26</v>
      </c>
      <c r="O34">
        <v>8</v>
      </c>
      <c r="P34">
        <v>30</v>
      </c>
      <c r="Q34">
        <v>31</v>
      </c>
      <c r="R34">
        <v>12</v>
      </c>
    </row>
    <row r="35" spans="1:23" x14ac:dyDescent="0.25">
      <c r="A35" t="s">
        <v>34</v>
      </c>
      <c r="B35">
        <v>6</v>
      </c>
      <c r="C35">
        <v>3</v>
      </c>
      <c r="D35">
        <v>27</v>
      </c>
      <c r="E35">
        <v>44</v>
      </c>
      <c r="F35">
        <v>11</v>
      </c>
      <c r="G35">
        <v>14</v>
      </c>
      <c r="H35">
        <v>19</v>
      </c>
      <c r="I35">
        <v>5</v>
      </c>
      <c r="J35">
        <v>77</v>
      </c>
      <c r="K35">
        <v>7</v>
      </c>
      <c r="L35">
        <v>21</v>
      </c>
      <c r="M35">
        <v>33</v>
      </c>
      <c r="N35">
        <v>26</v>
      </c>
      <c r="O35">
        <v>8</v>
      </c>
      <c r="P35">
        <v>30</v>
      </c>
      <c r="Q35">
        <v>31</v>
      </c>
      <c r="R35">
        <v>12</v>
      </c>
    </row>
    <row r="36" spans="1:23" x14ac:dyDescent="0.25">
      <c r="A36" t="s">
        <v>35</v>
      </c>
      <c r="B36">
        <v>6</v>
      </c>
      <c r="C36">
        <v>3</v>
      </c>
      <c r="D36">
        <v>44</v>
      </c>
      <c r="E36">
        <v>27</v>
      </c>
      <c r="F36">
        <v>11</v>
      </c>
      <c r="G36">
        <v>14</v>
      </c>
      <c r="H36">
        <v>5</v>
      </c>
      <c r="I36">
        <v>19</v>
      </c>
      <c r="J36">
        <v>77</v>
      </c>
      <c r="K36">
        <v>7</v>
      </c>
      <c r="L36">
        <v>21</v>
      </c>
      <c r="M36">
        <v>33</v>
      </c>
      <c r="N36">
        <v>26</v>
      </c>
      <c r="O36">
        <v>8</v>
      </c>
      <c r="P36">
        <v>30</v>
      </c>
      <c r="Q36">
        <v>31</v>
      </c>
      <c r="R36">
        <v>12</v>
      </c>
    </row>
    <row r="37" spans="1:23" x14ac:dyDescent="0.25">
      <c r="A37" t="s">
        <v>36</v>
      </c>
      <c r="B37">
        <v>6</v>
      </c>
      <c r="C37">
        <v>3</v>
      </c>
      <c r="D37">
        <v>44</v>
      </c>
      <c r="E37">
        <v>27</v>
      </c>
      <c r="F37">
        <v>11</v>
      </c>
      <c r="G37">
        <v>5</v>
      </c>
      <c r="H37">
        <v>14</v>
      </c>
      <c r="I37">
        <v>19</v>
      </c>
      <c r="J37">
        <v>77</v>
      </c>
      <c r="K37">
        <v>7</v>
      </c>
      <c r="L37">
        <v>21</v>
      </c>
      <c r="M37">
        <v>33</v>
      </c>
      <c r="N37">
        <v>8</v>
      </c>
      <c r="O37">
        <v>26</v>
      </c>
      <c r="P37">
        <v>30</v>
      </c>
      <c r="Q37">
        <v>31</v>
      </c>
      <c r="R37">
        <v>12</v>
      </c>
    </row>
    <row r="38" spans="1:23" x14ac:dyDescent="0.25">
      <c r="A38" t="s">
        <v>37</v>
      </c>
      <c r="B38">
        <v>6</v>
      </c>
      <c r="C38">
        <v>3</v>
      </c>
      <c r="D38">
        <v>44</v>
      </c>
      <c r="E38">
        <v>27</v>
      </c>
      <c r="F38">
        <v>11</v>
      </c>
      <c r="G38">
        <v>5</v>
      </c>
      <c r="H38">
        <v>14</v>
      </c>
      <c r="I38">
        <v>19</v>
      </c>
      <c r="J38">
        <v>77</v>
      </c>
      <c r="K38">
        <v>7</v>
      </c>
      <c r="L38">
        <v>33</v>
      </c>
      <c r="M38">
        <v>21</v>
      </c>
      <c r="N38">
        <v>8</v>
      </c>
      <c r="O38">
        <v>26</v>
      </c>
      <c r="P38">
        <v>30</v>
      </c>
      <c r="Q38">
        <v>31</v>
      </c>
      <c r="R38">
        <v>12</v>
      </c>
    </row>
    <row r="39" spans="1:23" x14ac:dyDescent="0.25">
      <c r="A39" t="s">
        <v>38</v>
      </c>
      <c r="B39">
        <v>6</v>
      </c>
      <c r="C39">
        <v>3</v>
      </c>
      <c r="D39">
        <v>44</v>
      </c>
      <c r="E39">
        <v>27</v>
      </c>
      <c r="F39">
        <v>11</v>
      </c>
      <c r="G39">
        <v>5</v>
      </c>
      <c r="H39">
        <v>14</v>
      </c>
      <c r="I39">
        <v>19</v>
      </c>
      <c r="J39">
        <v>77</v>
      </c>
      <c r="K39">
        <v>7</v>
      </c>
      <c r="L39">
        <v>33</v>
      </c>
      <c r="M39">
        <v>21</v>
      </c>
      <c r="N39">
        <v>8</v>
      </c>
      <c r="O39">
        <v>26</v>
      </c>
      <c r="P39">
        <v>30</v>
      </c>
      <c r="Q39">
        <v>31</v>
      </c>
      <c r="R39">
        <v>12</v>
      </c>
    </row>
    <row r="40" spans="1:23" x14ac:dyDescent="0.25">
      <c r="A40" t="s">
        <v>39</v>
      </c>
      <c r="B40">
        <v>6</v>
      </c>
      <c r="C40">
        <v>3</v>
      </c>
      <c r="D40">
        <v>44</v>
      </c>
      <c r="E40">
        <v>27</v>
      </c>
      <c r="F40">
        <v>11</v>
      </c>
      <c r="G40">
        <v>5</v>
      </c>
      <c r="H40">
        <v>14</v>
      </c>
      <c r="I40">
        <v>19</v>
      </c>
      <c r="J40">
        <v>77</v>
      </c>
      <c r="K40">
        <v>7</v>
      </c>
      <c r="L40">
        <v>33</v>
      </c>
      <c r="M40">
        <v>21</v>
      </c>
      <c r="N40">
        <v>8</v>
      </c>
      <c r="O40">
        <v>26</v>
      </c>
      <c r="P40">
        <v>30</v>
      </c>
      <c r="Q40">
        <v>31</v>
      </c>
      <c r="R40">
        <v>12</v>
      </c>
    </row>
    <row r="41" spans="1:23" x14ac:dyDescent="0.25">
      <c r="A41" t="s">
        <v>40</v>
      </c>
      <c r="B41">
        <v>6</v>
      </c>
      <c r="C41">
        <v>3</v>
      </c>
      <c r="D41">
        <v>44</v>
      </c>
      <c r="E41">
        <v>27</v>
      </c>
      <c r="F41">
        <v>11</v>
      </c>
      <c r="G41">
        <v>5</v>
      </c>
      <c r="H41">
        <v>14</v>
      </c>
      <c r="I41">
        <v>19</v>
      </c>
      <c r="J41">
        <v>77</v>
      </c>
      <c r="K41">
        <v>7</v>
      </c>
      <c r="L41">
        <v>33</v>
      </c>
      <c r="M41">
        <v>21</v>
      </c>
      <c r="N41">
        <v>8</v>
      </c>
      <c r="O41">
        <v>26</v>
      </c>
      <c r="P41">
        <v>30</v>
      </c>
      <c r="Q41">
        <v>31</v>
      </c>
      <c r="R41">
        <v>12</v>
      </c>
    </row>
    <row r="42" spans="1:23" x14ac:dyDescent="0.25">
      <c r="A42" t="s">
        <v>41</v>
      </c>
      <c r="B42">
        <v>6</v>
      </c>
      <c r="C42">
        <v>3</v>
      </c>
      <c r="D42">
        <v>44</v>
      </c>
      <c r="E42">
        <v>27</v>
      </c>
      <c r="F42">
        <v>11</v>
      </c>
      <c r="G42">
        <v>5</v>
      </c>
      <c r="H42">
        <v>14</v>
      </c>
      <c r="I42">
        <v>19</v>
      </c>
      <c r="J42">
        <v>77</v>
      </c>
      <c r="K42">
        <v>7</v>
      </c>
      <c r="L42">
        <v>33</v>
      </c>
      <c r="M42">
        <v>21</v>
      </c>
      <c r="N42">
        <v>8</v>
      </c>
      <c r="O42">
        <v>26</v>
      </c>
      <c r="P42">
        <v>30</v>
      </c>
      <c r="Q42">
        <v>31</v>
      </c>
      <c r="R42">
        <v>12</v>
      </c>
    </row>
    <row r="43" spans="1:23" x14ac:dyDescent="0.25">
      <c r="A43" t="s">
        <v>42</v>
      </c>
      <c r="B43">
        <v>6</v>
      </c>
      <c r="C43">
        <v>3</v>
      </c>
      <c r="D43">
        <v>44</v>
      </c>
      <c r="E43">
        <v>27</v>
      </c>
      <c r="F43">
        <v>11</v>
      </c>
      <c r="G43">
        <v>5</v>
      </c>
      <c r="H43">
        <v>14</v>
      </c>
      <c r="I43">
        <v>77</v>
      </c>
      <c r="J43">
        <v>19</v>
      </c>
      <c r="K43">
        <v>7</v>
      </c>
      <c r="L43">
        <v>33</v>
      </c>
      <c r="M43">
        <v>21</v>
      </c>
      <c r="N43">
        <v>8</v>
      </c>
      <c r="O43">
        <v>26</v>
      </c>
      <c r="P43">
        <v>30</v>
      </c>
      <c r="Q43">
        <v>31</v>
      </c>
      <c r="R43">
        <v>12</v>
      </c>
    </row>
    <row r="44" spans="1:23" x14ac:dyDescent="0.25">
      <c r="A44" t="s">
        <v>43</v>
      </c>
      <c r="B44">
        <v>6</v>
      </c>
      <c r="C44">
        <v>3</v>
      </c>
      <c r="D44">
        <v>44</v>
      </c>
      <c r="E44">
        <v>27</v>
      </c>
      <c r="F44">
        <v>11</v>
      </c>
      <c r="G44">
        <v>5</v>
      </c>
      <c r="H44">
        <v>14</v>
      </c>
      <c r="I44">
        <v>77</v>
      </c>
      <c r="J44">
        <v>7</v>
      </c>
      <c r="K44">
        <v>19</v>
      </c>
      <c r="L44">
        <v>33</v>
      </c>
      <c r="M44">
        <v>21</v>
      </c>
      <c r="N44">
        <v>8</v>
      </c>
      <c r="O44">
        <v>26</v>
      </c>
      <c r="P44">
        <v>30</v>
      </c>
      <c r="Q44">
        <v>31</v>
      </c>
      <c r="R44">
        <v>12</v>
      </c>
    </row>
    <row r="45" spans="1:23" x14ac:dyDescent="0.25">
      <c r="A45" t="s">
        <v>44</v>
      </c>
      <c r="B45">
        <v>6</v>
      </c>
      <c r="C45">
        <v>3</v>
      </c>
      <c r="D45">
        <v>44</v>
      </c>
      <c r="E45">
        <v>27</v>
      </c>
      <c r="F45">
        <v>11</v>
      </c>
      <c r="G45">
        <v>5</v>
      </c>
      <c r="H45">
        <v>14</v>
      </c>
      <c r="I45">
        <v>77</v>
      </c>
      <c r="J45">
        <v>7</v>
      </c>
      <c r="K45">
        <v>19</v>
      </c>
      <c r="L45">
        <v>33</v>
      </c>
      <c r="M45">
        <v>21</v>
      </c>
      <c r="N45">
        <v>8</v>
      </c>
      <c r="O45">
        <v>26</v>
      </c>
      <c r="P45">
        <v>30</v>
      </c>
      <c r="Q45">
        <v>31</v>
      </c>
      <c r="R45">
        <v>12</v>
      </c>
    </row>
    <row r="46" spans="1:23" x14ac:dyDescent="0.25">
      <c r="A46" t="s">
        <v>45</v>
      </c>
      <c r="B46">
        <v>6</v>
      </c>
      <c r="C46">
        <v>3</v>
      </c>
      <c r="D46">
        <v>44</v>
      </c>
      <c r="E46">
        <v>27</v>
      </c>
      <c r="F46">
        <v>11</v>
      </c>
      <c r="G46">
        <v>5</v>
      </c>
      <c r="H46">
        <v>14</v>
      </c>
      <c r="I46">
        <v>77</v>
      </c>
      <c r="J46">
        <v>7</v>
      </c>
      <c r="K46">
        <v>19</v>
      </c>
      <c r="L46">
        <v>33</v>
      </c>
      <c r="M46">
        <v>21</v>
      </c>
      <c r="N46">
        <v>8</v>
      </c>
      <c r="O46">
        <v>26</v>
      </c>
      <c r="P46">
        <v>30</v>
      </c>
    </row>
    <row r="47" spans="1:23" x14ac:dyDescent="0.25">
      <c r="B47" t="s">
        <v>110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I24" sqref="I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66</v>
      </c>
      <c r="F1" t="s">
        <v>50</v>
      </c>
      <c r="G1" t="s">
        <v>67</v>
      </c>
      <c r="H1" t="s">
        <v>76</v>
      </c>
      <c r="I1" t="s">
        <v>77</v>
      </c>
    </row>
    <row r="2" spans="1:9" x14ac:dyDescent="0.25">
      <c r="A2">
        <v>2</v>
      </c>
      <c r="B2" t="s">
        <v>107</v>
      </c>
      <c r="C2" t="s">
        <v>58</v>
      </c>
      <c r="D2">
        <v>1</v>
      </c>
      <c r="E2">
        <v>1</v>
      </c>
      <c r="F2">
        <v>19.847000000000001</v>
      </c>
      <c r="G2">
        <v>19.847000000000001</v>
      </c>
    </row>
    <row r="3" spans="1:9" x14ac:dyDescent="0.25">
      <c r="A3">
        <v>2</v>
      </c>
      <c r="B3" t="s">
        <v>107</v>
      </c>
      <c r="C3" t="s">
        <v>58</v>
      </c>
      <c r="D3">
        <v>2</v>
      </c>
      <c r="E3">
        <v>2</v>
      </c>
      <c r="F3">
        <v>22.706</v>
      </c>
      <c r="G3">
        <v>22.706</v>
      </c>
    </row>
    <row r="4" spans="1:9" x14ac:dyDescent="0.25">
      <c r="A4">
        <v>2</v>
      </c>
      <c r="B4" t="s">
        <v>107</v>
      </c>
      <c r="C4" t="s">
        <v>58</v>
      </c>
      <c r="D4">
        <v>28</v>
      </c>
      <c r="E4">
        <v>3</v>
      </c>
      <c r="F4">
        <v>23.388999999999999</v>
      </c>
      <c r="G4">
        <v>23.388999999999999</v>
      </c>
    </row>
    <row r="5" spans="1:9" x14ac:dyDescent="0.25">
      <c r="A5">
        <v>3</v>
      </c>
      <c r="B5" t="s">
        <v>65</v>
      </c>
      <c r="C5" t="s">
        <v>56</v>
      </c>
      <c r="D5">
        <v>1</v>
      </c>
      <c r="E5">
        <v>1</v>
      </c>
      <c r="F5" s="1">
        <v>4.581296296296296E-3</v>
      </c>
      <c r="G5" s="1">
        <v>4.581296296296296E-3</v>
      </c>
    </row>
    <row r="6" spans="1:9" x14ac:dyDescent="0.25">
      <c r="A6">
        <v>5</v>
      </c>
      <c r="B6" t="s">
        <v>52</v>
      </c>
      <c r="C6" t="s">
        <v>53</v>
      </c>
      <c r="D6">
        <v>1</v>
      </c>
      <c r="E6">
        <v>1</v>
      </c>
      <c r="F6">
        <v>19.582000000000001</v>
      </c>
      <c r="G6">
        <v>19.582000000000001</v>
      </c>
    </row>
    <row r="7" spans="1:9" x14ac:dyDescent="0.25">
      <c r="A7">
        <v>5</v>
      </c>
      <c r="B7" t="s">
        <v>52</v>
      </c>
      <c r="C7" t="s">
        <v>53</v>
      </c>
      <c r="D7">
        <v>22</v>
      </c>
      <c r="E7">
        <v>2</v>
      </c>
      <c r="F7">
        <v>22.253</v>
      </c>
      <c r="G7">
        <v>22.253</v>
      </c>
    </row>
    <row r="8" spans="1:9" x14ac:dyDescent="0.25">
      <c r="A8">
        <v>7</v>
      </c>
      <c r="B8" t="s">
        <v>61</v>
      </c>
      <c r="C8" t="s">
        <v>53</v>
      </c>
      <c r="D8">
        <v>1</v>
      </c>
      <c r="E8">
        <v>1</v>
      </c>
      <c r="F8">
        <v>26.367000000000001</v>
      </c>
      <c r="G8">
        <v>26.367000000000001</v>
      </c>
    </row>
    <row r="9" spans="1:9" x14ac:dyDescent="0.25">
      <c r="A9">
        <v>7</v>
      </c>
      <c r="B9" t="s">
        <v>61</v>
      </c>
      <c r="C9" t="s">
        <v>53</v>
      </c>
      <c r="D9">
        <v>7</v>
      </c>
      <c r="E9">
        <v>2</v>
      </c>
      <c r="F9">
        <v>35.451000000000001</v>
      </c>
      <c r="G9">
        <v>35.451000000000001</v>
      </c>
    </row>
    <row r="10" spans="1:9" x14ac:dyDescent="0.25">
      <c r="A10">
        <v>8</v>
      </c>
      <c r="B10" t="s">
        <v>63</v>
      </c>
      <c r="C10" t="s">
        <v>100</v>
      </c>
      <c r="D10">
        <v>1</v>
      </c>
      <c r="E10">
        <v>1</v>
      </c>
      <c r="F10">
        <v>20.28</v>
      </c>
      <c r="G10">
        <v>20.28</v>
      </c>
    </row>
    <row r="11" spans="1:9" x14ac:dyDescent="0.25">
      <c r="A11">
        <v>8</v>
      </c>
      <c r="B11" t="s">
        <v>63</v>
      </c>
      <c r="C11" t="s">
        <v>100</v>
      </c>
      <c r="D11">
        <v>23</v>
      </c>
      <c r="E11">
        <v>2</v>
      </c>
      <c r="F11">
        <v>23.248000000000001</v>
      </c>
      <c r="G11">
        <v>23.248000000000001</v>
      </c>
    </row>
    <row r="12" spans="1:9" x14ac:dyDescent="0.25">
      <c r="A12">
        <v>9</v>
      </c>
      <c r="B12" t="s">
        <v>104</v>
      </c>
      <c r="C12" t="s">
        <v>105</v>
      </c>
      <c r="D12">
        <v>1</v>
      </c>
      <c r="E12">
        <v>1</v>
      </c>
      <c r="F12">
        <v>19.710999999999999</v>
      </c>
      <c r="G12">
        <v>19.710999999999999</v>
      </c>
    </row>
    <row r="13" spans="1:9" x14ac:dyDescent="0.25">
      <c r="A13">
        <v>9</v>
      </c>
      <c r="B13" t="s">
        <v>104</v>
      </c>
      <c r="C13" t="s">
        <v>105</v>
      </c>
      <c r="D13">
        <v>26</v>
      </c>
      <c r="E13">
        <v>2</v>
      </c>
      <c r="F13">
        <v>22.558</v>
      </c>
      <c r="G13">
        <v>22.558</v>
      </c>
    </row>
    <row r="14" spans="1:9" x14ac:dyDescent="0.25">
      <c r="A14">
        <v>10</v>
      </c>
      <c r="B14" t="s">
        <v>64</v>
      </c>
      <c r="C14" t="s">
        <v>57</v>
      </c>
      <c r="D14">
        <v>1</v>
      </c>
      <c r="E14">
        <v>1</v>
      </c>
      <c r="F14">
        <v>20.135999999999999</v>
      </c>
      <c r="G14">
        <v>20.135999999999999</v>
      </c>
    </row>
    <row r="15" spans="1:9" x14ac:dyDescent="0.25">
      <c r="A15">
        <v>10</v>
      </c>
      <c r="B15" t="s">
        <v>64</v>
      </c>
      <c r="C15" t="s">
        <v>57</v>
      </c>
      <c r="D15">
        <v>25</v>
      </c>
      <c r="E15">
        <v>2</v>
      </c>
      <c r="F15">
        <v>22.952999999999999</v>
      </c>
      <c r="G15">
        <v>22.952999999999999</v>
      </c>
    </row>
    <row r="16" spans="1:9" x14ac:dyDescent="0.25">
      <c r="A16">
        <v>11</v>
      </c>
      <c r="B16" t="s">
        <v>62</v>
      </c>
      <c r="C16" t="s">
        <v>102</v>
      </c>
      <c r="D16">
        <v>1</v>
      </c>
      <c r="E16">
        <v>1</v>
      </c>
      <c r="F16">
        <v>19.667000000000002</v>
      </c>
      <c r="G16">
        <v>19.667000000000002</v>
      </c>
    </row>
    <row r="17" spans="1:7" x14ac:dyDescent="0.25">
      <c r="A17">
        <v>11</v>
      </c>
      <c r="B17" t="s">
        <v>62</v>
      </c>
      <c r="C17" t="s">
        <v>102</v>
      </c>
      <c r="D17">
        <v>25</v>
      </c>
      <c r="E17">
        <v>2</v>
      </c>
      <c r="F17">
        <v>23.157</v>
      </c>
      <c r="G17">
        <v>23.157</v>
      </c>
    </row>
    <row r="18" spans="1:7" x14ac:dyDescent="0.25">
      <c r="A18">
        <v>18</v>
      </c>
      <c r="B18" t="s">
        <v>59</v>
      </c>
      <c r="C18" t="s">
        <v>109</v>
      </c>
      <c r="D18">
        <v>1</v>
      </c>
      <c r="E18">
        <v>1</v>
      </c>
      <c r="F18">
        <v>19.731999999999999</v>
      </c>
      <c r="G18">
        <v>19.731999999999999</v>
      </c>
    </row>
    <row r="19" spans="1:7" x14ac:dyDescent="0.25">
      <c r="A19">
        <v>18</v>
      </c>
      <c r="B19" t="s">
        <v>59</v>
      </c>
      <c r="C19" t="s">
        <v>109</v>
      </c>
      <c r="D19">
        <v>23</v>
      </c>
      <c r="E19">
        <v>2</v>
      </c>
      <c r="F19">
        <v>22.901</v>
      </c>
      <c r="G19">
        <v>22.901</v>
      </c>
    </row>
    <row r="20" spans="1:7" x14ac:dyDescent="0.25">
      <c r="A20">
        <v>20</v>
      </c>
      <c r="B20" t="s">
        <v>60</v>
      </c>
      <c r="C20" t="s">
        <v>100</v>
      </c>
      <c r="D20">
        <v>1</v>
      </c>
      <c r="E20">
        <v>1</v>
      </c>
      <c r="F20">
        <v>20.021000000000001</v>
      </c>
      <c r="G20">
        <v>20.021000000000001</v>
      </c>
    </row>
    <row r="21" spans="1:7" x14ac:dyDescent="0.25">
      <c r="A21">
        <v>20</v>
      </c>
      <c r="B21" t="s">
        <v>60</v>
      </c>
      <c r="C21" t="s">
        <v>100</v>
      </c>
      <c r="D21">
        <v>26</v>
      </c>
      <c r="E21">
        <v>2</v>
      </c>
      <c r="F21">
        <v>24.303999999999998</v>
      </c>
      <c r="G21">
        <v>24.303999999999998</v>
      </c>
    </row>
    <row r="22" spans="1:7" x14ac:dyDescent="0.25">
      <c r="A22">
        <v>28</v>
      </c>
      <c r="B22" t="s">
        <v>106</v>
      </c>
      <c r="C22" t="s">
        <v>57</v>
      </c>
      <c r="D22">
        <v>1</v>
      </c>
      <c r="E22">
        <v>1</v>
      </c>
      <c r="F22">
        <v>18.084</v>
      </c>
      <c r="G22">
        <v>18.084</v>
      </c>
    </row>
    <row r="23" spans="1:7" x14ac:dyDescent="0.25">
      <c r="A23">
        <v>28</v>
      </c>
      <c r="B23" t="s">
        <v>106</v>
      </c>
      <c r="C23" t="s">
        <v>57</v>
      </c>
      <c r="D23">
        <v>31</v>
      </c>
      <c r="E23">
        <v>2</v>
      </c>
      <c r="F23">
        <v>29.315999999999999</v>
      </c>
      <c r="G23">
        <v>29.315999999999999</v>
      </c>
    </row>
    <row r="24" spans="1:7" x14ac:dyDescent="0.25">
      <c r="A24">
        <v>31</v>
      </c>
      <c r="B24" t="s">
        <v>101</v>
      </c>
      <c r="C24" t="s">
        <v>102</v>
      </c>
      <c r="D24">
        <v>1</v>
      </c>
      <c r="E24">
        <v>1</v>
      </c>
      <c r="F24">
        <v>19.582000000000001</v>
      </c>
      <c r="G24">
        <v>19.582000000000001</v>
      </c>
    </row>
    <row r="25" spans="1:7" x14ac:dyDescent="0.25">
      <c r="A25">
        <v>31</v>
      </c>
      <c r="B25" t="s">
        <v>101</v>
      </c>
      <c r="C25" t="s">
        <v>102</v>
      </c>
      <c r="D25">
        <v>24</v>
      </c>
      <c r="E25">
        <v>2</v>
      </c>
      <c r="F25">
        <v>23.225000000000001</v>
      </c>
      <c r="G25">
        <v>23.225000000000001</v>
      </c>
    </row>
    <row r="26" spans="1:7" x14ac:dyDescent="0.25">
      <c r="A26">
        <v>33</v>
      </c>
      <c r="B26" t="s">
        <v>99</v>
      </c>
      <c r="C26" t="s">
        <v>56</v>
      </c>
      <c r="D26">
        <v>1</v>
      </c>
      <c r="E26">
        <v>1</v>
      </c>
      <c r="F26">
        <v>19.942</v>
      </c>
      <c r="G26">
        <v>19.942</v>
      </c>
    </row>
    <row r="27" spans="1:7" x14ac:dyDescent="0.25">
      <c r="A27">
        <v>33</v>
      </c>
      <c r="B27" t="s">
        <v>99</v>
      </c>
      <c r="C27" t="s">
        <v>56</v>
      </c>
      <c r="D27">
        <v>26</v>
      </c>
      <c r="E27">
        <v>2</v>
      </c>
      <c r="F27">
        <v>22.341000000000001</v>
      </c>
      <c r="G27">
        <v>22.341000000000001</v>
      </c>
    </row>
    <row r="28" spans="1:7" x14ac:dyDescent="0.25">
      <c r="A28">
        <v>35</v>
      </c>
      <c r="B28" t="s">
        <v>108</v>
      </c>
      <c r="C28" t="s">
        <v>109</v>
      </c>
      <c r="D28">
        <v>1</v>
      </c>
      <c r="E28">
        <v>1</v>
      </c>
      <c r="F28">
        <v>19.791</v>
      </c>
      <c r="G28">
        <v>19.791</v>
      </c>
    </row>
    <row r="29" spans="1:7" x14ac:dyDescent="0.25">
      <c r="A29">
        <v>35</v>
      </c>
      <c r="B29" t="s">
        <v>108</v>
      </c>
      <c r="C29" t="s">
        <v>109</v>
      </c>
      <c r="D29">
        <v>24</v>
      </c>
      <c r="E29">
        <v>2</v>
      </c>
      <c r="F29">
        <v>22.338999999999999</v>
      </c>
      <c r="G29">
        <v>22.338999999999999</v>
      </c>
    </row>
    <row r="30" spans="1:7" x14ac:dyDescent="0.25">
      <c r="A30">
        <v>44</v>
      </c>
      <c r="B30" t="s">
        <v>55</v>
      </c>
      <c r="C30" t="s">
        <v>98</v>
      </c>
      <c r="D30">
        <v>1</v>
      </c>
      <c r="E30">
        <v>1</v>
      </c>
      <c r="F30">
        <v>19.372</v>
      </c>
      <c r="G30">
        <v>19.372</v>
      </c>
    </row>
    <row r="31" spans="1:7" x14ac:dyDescent="0.25">
      <c r="A31">
        <v>44</v>
      </c>
      <c r="B31" t="s">
        <v>55</v>
      </c>
      <c r="C31" t="s">
        <v>98</v>
      </c>
      <c r="D31">
        <v>21</v>
      </c>
      <c r="E31">
        <v>2</v>
      </c>
      <c r="F31">
        <v>22.375</v>
      </c>
      <c r="G31">
        <v>22.375</v>
      </c>
    </row>
    <row r="32" spans="1:7" x14ac:dyDescent="0.25">
      <c r="A32">
        <v>55</v>
      </c>
      <c r="B32" t="s">
        <v>68</v>
      </c>
      <c r="C32" t="s">
        <v>103</v>
      </c>
      <c r="D32">
        <v>1</v>
      </c>
      <c r="E32">
        <v>1</v>
      </c>
      <c r="F32">
        <v>18.509</v>
      </c>
      <c r="G32">
        <v>18.509</v>
      </c>
    </row>
    <row r="33" spans="1:7" x14ac:dyDescent="0.25">
      <c r="A33">
        <v>55</v>
      </c>
      <c r="B33" t="s">
        <v>68</v>
      </c>
      <c r="C33" t="s">
        <v>103</v>
      </c>
      <c r="D33">
        <v>22</v>
      </c>
      <c r="E33">
        <v>2</v>
      </c>
      <c r="F33">
        <v>23.856999999999999</v>
      </c>
      <c r="G33">
        <v>23.856999999999999</v>
      </c>
    </row>
    <row r="34" spans="1:7" x14ac:dyDescent="0.25">
      <c r="A34">
        <v>77</v>
      </c>
      <c r="B34" t="s">
        <v>54</v>
      </c>
      <c r="C34" t="s">
        <v>98</v>
      </c>
      <c r="D34">
        <v>1</v>
      </c>
      <c r="E34">
        <v>1</v>
      </c>
      <c r="F34">
        <v>20.349</v>
      </c>
      <c r="G34">
        <v>20.349</v>
      </c>
    </row>
    <row r="35" spans="1:7" x14ac:dyDescent="0.25">
      <c r="A35">
        <v>77</v>
      </c>
      <c r="B35" t="s">
        <v>54</v>
      </c>
      <c r="C35" t="s">
        <v>98</v>
      </c>
      <c r="D35">
        <v>2</v>
      </c>
      <c r="E35">
        <v>2</v>
      </c>
      <c r="F35">
        <v>30.518999999999998</v>
      </c>
      <c r="G35">
        <v>30.518999999999998</v>
      </c>
    </row>
    <row r="36" spans="1:7" x14ac:dyDescent="0.25">
      <c r="A36">
        <v>77</v>
      </c>
      <c r="B36" t="s">
        <v>54</v>
      </c>
      <c r="C36" t="s">
        <v>98</v>
      </c>
      <c r="D36">
        <v>29</v>
      </c>
      <c r="E36">
        <v>3</v>
      </c>
      <c r="F36">
        <v>22.399000000000001</v>
      </c>
      <c r="G36">
        <v>22.399000000000001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21</v>
      </c>
      <c r="H2">
        <f ca="1">IFERROR(F2-D2,"")</f>
        <v>1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22</v>
      </c>
      <c r="C4">
        <f>_xlfn.MAXIFS(pitstop!E:E,pitstop!A:A,A4)</f>
        <v>2</v>
      </c>
      <c r="D4">
        <f t="shared" ca="1" si="0"/>
        <v>8</v>
      </c>
      <c r="E4" cm="1">
        <f t="array" aca="1" ref="E4" ca="1">IFERROR(IF(D4=1,"",INDEX(lapchart!$B:$U,B4+1,D4-1)),"")</f>
        <v>11</v>
      </c>
      <c r="F4">
        <f t="shared" ca="1" si="1"/>
        <v>7</v>
      </c>
      <c r="G4">
        <f t="shared" ca="1" si="2"/>
        <v>3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7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12</v>
      </c>
      <c r="F5">
        <f t="shared" ca="1" si="1"/>
        <v>17</v>
      </c>
      <c r="G5">
        <f t="shared" ca="1" si="2"/>
        <v>18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2</v>
      </c>
      <c r="D6">
        <f t="shared" ca="1" si="0"/>
        <v>11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44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25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26</v>
      </c>
      <c r="C11">
        <f>_xlfn.MAXIFS(pitstop!E:E,pitstop!A:A,A11)</f>
        <v>2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0</v>
      </c>
      <c r="D14">
        <f t="shared" ca="1" si="0"/>
        <v>4</v>
      </c>
      <c r="E14" cm="1">
        <f t="array" aca="1" ref="E14" ca="1">IFERROR(IF(D14=1,"",INDEX(lapchart!$B:$U,B14+1,D14-1)),"")</f>
        <v>44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2</v>
      </c>
      <c r="D15">
        <f t="shared" ca="1" si="0"/>
        <v>8</v>
      </c>
      <c r="E15" cm="1">
        <f t="array" aca="1" ref="E15" ca="1">IFERROR(IF(D15=1,"",INDEX(lapchart!$B:$U,B15+1,D15-1)),"")</f>
        <v>11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21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22</v>
      </c>
      <c r="C17">
        <f>_xlfn.MAXIFS(pitstop!E:E,pitstop!A:A,A17)</f>
        <v>2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3</v>
      </c>
      <c r="D19">
        <f t="shared" ca="1" si="0"/>
        <v>9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78</v>
      </c>
      <c r="B1" t="s">
        <v>122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79</v>
      </c>
      <c r="B3" s="4" t="s">
        <v>131</v>
      </c>
    </row>
    <row r="4" spans="1:2" x14ac:dyDescent="0.25">
      <c r="A4" t="s">
        <v>80</v>
      </c>
      <c r="B4" s="4">
        <v>0.54</v>
      </c>
    </row>
    <row r="5" spans="1:2" x14ac:dyDescent="0.25">
      <c r="A5" t="s">
        <v>81</v>
      </c>
      <c r="B5" t="s">
        <v>132</v>
      </c>
    </row>
    <row r="6" spans="1:2" x14ac:dyDescent="0.25">
      <c r="A6" t="s">
        <v>82</v>
      </c>
      <c r="B6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84</v>
      </c>
      <c r="B1" t="s">
        <v>85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27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5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33</v>
      </c>
      <c r="K12" s="1"/>
    </row>
    <row r="13" spans="1:11" x14ac:dyDescent="0.25">
      <c r="A13">
        <v>12</v>
      </c>
      <c r="B13">
        <v>21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26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31</v>
      </c>
      <c r="K17" s="1"/>
    </row>
    <row r="18" spans="1:11" x14ac:dyDescent="0.25">
      <c r="A18">
        <v>17</v>
      </c>
      <c r="B18">
        <v>12</v>
      </c>
      <c r="K18" s="1"/>
    </row>
    <row r="19" spans="1:11" x14ac:dyDescent="0.25">
      <c r="A19" t="s">
        <v>86</v>
      </c>
      <c r="B19">
        <v>20</v>
      </c>
      <c r="K19" s="1"/>
    </row>
    <row r="20" spans="1:11" x14ac:dyDescent="0.25">
      <c r="A20" t="s">
        <v>86</v>
      </c>
      <c r="B20">
        <v>9</v>
      </c>
      <c r="K20" s="1"/>
    </row>
    <row r="21" spans="1:11" x14ac:dyDescent="0.25">
      <c r="A21" t="s">
        <v>86</v>
      </c>
      <c r="B21">
        <v>55</v>
      </c>
      <c r="K21" s="1"/>
    </row>
    <row r="22" spans="1:11" x14ac:dyDescent="0.25">
      <c r="A22" t="s">
        <v>86</v>
      </c>
      <c r="B22">
        <v>22</v>
      </c>
    </row>
    <row r="23" spans="1:11" x14ac:dyDescent="0.25">
      <c r="A23" t="s">
        <v>86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3"/>
  <sheetViews>
    <sheetView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48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135</v>
      </c>
      <c r="M1" s="8" t="s">
        <v>96</v>
      </c>
      <c r="N1" s="8" t="s">
        <v>97</v>
      </c>
      <c r="O1" s="8" t="s">
        <v>155</v>
      </c>
    </row>
    <row r="2" spans="1:15" x14ac:dyDescent="0.25">
      <c r="A2">
        <v>3</v>
      </c>
      <c r="B2" t="s">
        <v>65</v>
      </c>
      <c r="C2">
        <f>MATCH(A2,lapchart!$B$2:$W$2,0)</f>
        <v>5</v>
      </c>
      <c r="D2">
        <f>INDEX(finalstanding!A:A,MATCH(compoundchange!A2,finalstanding!B:B,0))</f>
        <v>2</v>
      </c>
      <c r="E2">
        <v>2</v>
      </c>
      <c r="F2">
        <v>3</v>
      </c>
      <c r="G2">
        <v>3</v>
      </c>
      <c r="H2">
        <v>2</v>
      </c>
      <c r="I2">
        <v>9</v>
      </c>
      <c r="J2">
        <v>16</v>
      </c>
      <c r="K2">
        <v>19</v>
      </c>
      <c r="L2">
        <v>1</v>
      </c>
      <c r="M2">
        <f>IFERROR((D2-C2)*-1,"")</f>
        <v>3</v>
      </c>
      <c r="N2">
        <f t="shared" ref="N2" si="0">IF(D2=1,25,IF(D2=2,18,IF(D2=3,15,IF(D2=4,12,IF(D2=5,10,IF(D2=6,8,IF(D2=7,6,IF(D2=8,4,IF(D2=9,2,IF(D2=10,1,0))))))))))</f>
        <v>18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7.2976516203703698E-2</v>
      </c>
    </row>
    <row r="3" spans="1:15" x14ac:dyDescent="0.25">
      <c r="A3">
        <v>5</v>
      </c>
      <c r="B3" t="s">
        <v>52</v>
      </c>
      <c r="C3">
        <f>MATCH(A3,lapchart!$B$2:$W$2,0)</f>
        <v>4</v>
      </c>
      <c r="D3">
        <f>INDEX(finalstanding!A:A,MATCH(compoundchange!A3,finalstanding!B:B,0))</f>
        <v>6</v>
      </c>
      <c r="E3">
        <v>3</v>
      </c>
      <c r="L3">
        <v>1</v>
      </c>
      <c r="M3">
        <f t="shared" ref="M3:M7" si="1">IFERROR((D3-C3)*-1,"")</f>
        <v>-2</v>
      </c>
      <c r="N3">
        <f t="shared" ref="N3:N7" si="2">IF(D3=1,25,IF(D3=2,18,IF(D3=3,15,IF(D3=4,12,IF(D3=5,10,IF(D3=6,8,IF(D3=7,6,IF(D3=8,4,IF(D3=9,2,IF(D3=10,1,0))))))))))</f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7.3338564814814822E-2</v>
      </c>
    </row>
    <row r="4" spans="1:15" x14ac:dyDescent="0.25">
      <c r="A4">
        <v>6</v>
      </c>
      <c r="B4" t="s">
        <v>123</v>
      </c>
      <c r="C4">
        <f>MATCH(A4,lapchart!$B$2:$W$2,0)</f>
        <v>1</v>
      </c>
      <c r="D4">
        <f>INDEX(finalstanding!A:A,MATCH(compoundchange!A4,finalstanding!B:B,0))</f>
        <v>1</v>
      </c>
      <c r="E4">
        <v>2</v>
      </c>
      <c r="F4">
        <v>3</v>
      </c>
      <c r="G4">
        <v>2</v>
      </c>
      <c r="H4">
        <v>2</v>
      </c>
      <c r="I4">
        <v>9</v>
      </c>
      <c r="J4">
        <v>17</v>
      </c>
      <c r="K4">
        <v>18</v>
      </c>
      <c r="L4">
        <v>1</v>
      </c>
      <c r="M4">
        <f t="shared" si="1"/>
        <v>0</v>
      </c>
      <c r="N4">
        <f t="shared" si="2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7.2813171296296289E-2</v>
      </c>
    </row>
    <row r="5" spans="1:15" x14ac:dyDescent="0.25">
      <c r="A5">
        <v>7</v>
      </c>
      <c r="B5" t="s">
        <v>61</v>
      </c>
      <c r="C5">
        <f>MATCH(A5,lapchart!$B$2:$W$2,0)</f>
        <v>3</v>
      </c>
      <c r="D5">
        <f>INDEX(finalstanding!A:A,MATCH(compoundchange!A5,finalstanding!B:B,0))</f>
        <v>9</v>
      </c>
      <c r="E5">
        <v>3</v>
      </c>
      <c r="L5">
        <v>1</v>
      </c>
      <c r="M5">
        <f t="shared" si="1"/>
        <v>-6</v>
      </c>
      <c r="N5">
        <f t="shared" si="2"/>
        <v>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7.3520451388888894E-2</v>
      </c>
    </row>
    <row r="6" spans="1:15" x14ac:dyDescent="0.25">
      <c r="A6">
        <v>8</v>
      </c>
      <c r="B6" t="s">
        <v>63</v>
      </c>
      <c r="C6">
        <f>MATCH(A6,lapchart!$B$2:$W$2,0)</f>
        <v>11</v>
      </c>
      <c r="D6">
        <f>INDEX(finalstanding!A:A,MATCH(compoundchange!A6,finalstanding!B:B,0))</f>
        <v>13</v>
      </c>
      <c r="E6">
        <v>2</v>
      </c>
      <c r="F6">
        <v>3</v>
      </c>
      <c r="G6">
        <v>3</v>
      </c>
      <c r="H6">
        <v>2</v>
      </c>
      <c r="I6">
        <v>6</v>
      </c>
      <c r="J6">
        <v>17</v>
      </c>
      <c r="K6">
        <v>21</v>
      </c>
      <c r="L6">
        <v>2</v>
      </c>
      <c r="M6">
        <f t="shared" si="1"/>
        <v>-2</v>
      </c>
      <c r="N6">
        <f t="shared" si="2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7.3698287037037041E-2</v>
      </c>
    </row>
    <row r="7" spans="1:15" x14ac:dyDescent="0.25">
      <c r="A7">
        <v>9</v>
      </c>
      <c r="B7" t="s">
        <v>104</v>
      </c>
      <c r="C7">
        <f>MATCH(A7,lapchart!$B$2:$W$2,0)</f>
        <v>20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2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4.8884143518518513E-3</v>
      </c>
    </row>
    <row r="8" spans="1:15" x14ac:dyDescent="0.25">
      <c r="A8">
        <v>11</v>
      </c>
      <c r="B8" t="s">
        <v>62</v>
      </c>
      <c r="C8">
        <f>MATCH(A8,lapchart!$B$2:$W$2,0)</f>
        <v>6</v>
      </c>
      <c r="D8">
        <f>INDEX(finalstanding!A:A,MATCH(compoundchange!A8,finalstanding!B:B,0))</f>
        <v>5</v>
      </c>
      <c r="E8">
        <v>2</v>
      </c>
      <c r="F8">
        <v>4</v>
      </c>
      <c r="G8">
        <v>3</v>
      </c>
      <c r="H8">
        <v>2</v>
      </c>
      <c r="I8">
        <v>6</v>
      </c>
      <c r="J8">
        <v>18</v>
      </c>
      <c r="K8">
        <v>20</v>
      </c>
      <c r="L8">
        <v>2</v>
      </c>
      <c r="M8">
        <f t="shared" ref="M8:M23" si="3">IFERROR((D8-C8)*-1,"")</f>
        <v>1</v>
      </c>
      <c r="N8">
        <f t="shared" ref="N8:N23" si="4">IF(D8=1,25,IF(D8=2,18,IF(D8=3,15,IF(D8=4,12,IF(D8=5,10,IF(D8=6,8,IF(D8=7,6,IF(D8=8,4,IF(D8=9,2,IF(D8=10,1,0))))))))))</f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7.3283773148148143E-2</v>
      </c>
    </row>
    <row r="9" spans="1:15" x14ac:dyDescent="0.25">
      <c r="A9">
        <v>12</v>
      </c>
      <c r="B9" t="s">
        <v>128</v>
      </c>
      <c r="C9">
        <f>MATCH(A9,lapchart!$B$2:$W$2,0)</f>
        <v>16</v>
      </c>
      <c r="D9">
        <f>INDEX(finalstanding!A:A,MATCH(compoundchange!A9,finalstanding!B:B,0))</f>
        <v>17</v>
      </c>
      <c r="E9">
        <v>3</v>
      </c>
      <c r="L9">
        <v>1</v>
      </c>
      <c r="M9">
        <f t="shared" si="3"/>
        <v>-1</v>
      </c>
      <c r="N9">
        <f t="shared" si="4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7.434649305555556E-2</v>
      </c>
    </row>
    <row r="10" spans="1:15" x14ac:dyDescent="0.25">
      <c r="A10">
        <v>14</v>
      </c>
      <c r="B10" t="s">
        <v>111</v>
      </c>
      <c r="C10">
        <f>MATCH(A10,lapchart!$B$2:$W$2,0)</f>
        <v>22</v>
      </c>
      <c r="D10">
        <f>INDEX(finalstanding!A:A,MATCH(compoundchange!A10,finalstanding!B:B,0))</f>
        <v>7</v>
      </c>
      <c r="E10">
        <v>2</v>
      </c>
      <c r="F10">
        <v>2</v>
      </c>
      <c r="G10">
        <v>3</v>
      </c>
      <c r="H10">
        <v>2</v>
      </c>
      <c r="I10">
        <v>9</v>
      </c>
      <c r="J10">
        <v>14</v>
      </c>
      <c r="K10">
        <v>21</v>
      </c>
      <c r="L10">
        <v>1</v>
      </c>
      <c r="M10">
        <f t="shared" si="3"/>
        <v>15</v>
      </c>
      <c r="N10">
        <f t="shared" si="4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7.3501192129629633E-2</v>
      </c>
    </row>
    <row r="11" spans="1:15" x14ac:dyDescent="0.25">
      <c r="A11">
        <v>19</v>
      </c>
      <c r="B11" t="s">
        <v>113</v>
      </c>
      <c r="C11">
        <f>MATCH(A11,lapchart!$B$2:$W$2,0)</f>
        <v>10</v>
      </c>
      <c r="D11">
        <f>INDEX(finalstanding!A:A,MATCH(compoundchange!A11,finalstanding!B:B,0))</f>
        <v>10</v>
      </c>
      <c r="E11">
        <v>2</v>
      </c>
      <c r="F11">
        <v>4</v>
      </c>
      <c r="G11">
        <v>3</v>
      </c>
      <c r="H11">
        <v>2</v>
      </c>
      <c r="I11">
        <v>2</v>
      </c>
      <c r="J11">
        <v>20</v>
      </c>
      <c r="K11">
        <v>22</v>
      </c>
      <c r="L11">
        <v>2</v>
      </c>
      <c r="M11">
        <f t="shared" si="3"/>
        <v>0</v>
      </c>
      <c r="N11">
        <f t="shared" si="4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7.3575590277777783E-2</v>
      </c>
    </row>
    <row r="12" spans="1:15" x14ac:dyDescent="0.25">
      <c r="A12">
        <v>20</v>
      </c>
      <c r="B12" t="s">
        <v>60</v>
      </c>
      <c r="C12">
        <f>MATCH(A12,lapchart!$B$2:$W$2,0)</f>
        <v>12</v>
      </c>
      <c r="D12" t="str">
        <f>INDEX(finalstanding!A:A,MATCH(compoundchange!A12,finalstanding!B:B,0))</f>
        <v>DNF</v>
      </c>
      <c r="L12">
        <v>0</v>
      </c>
      <c r="M12" t="str">
        <f t="shared" si="3"/>
        <v/>
      </c>
      <c r="N12">
        <f t="shared" si="4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7.0537037037037044E-3</v>
      </c>
    </row>
    <row r="13" spans="1:15" x14ac:dyDescent="0.25">
      <c r="A13">
        <v>21</v>
      </c>
      <c r="B13" t="s">
        <v>125</v>
      </c>
      <c r="C13">
        <f>MATCH(A13,lapchart!$B$2:$W$2,0)</f>
        <v>18</v>
      </c>
      <c r="D13">
        <f>INDEX(finalstanding!A:A,MATCH(compoundchange!A13,finalstanding!B:B,0))</f>
        <v>12</v>
      </c>
      <c r="E13">
        <v>2</v>
      </c>
      <c r="F13">
        <v>3</v>
      </c>
      <c r="G13">
        <v>3</v>
      </c>
      <c r="H13">
        <v>2</v>
      </c>
      <c r="I13">
        <v>7</v>
      </c>
      <c r="J13">
        <v>15</v>
      </c>
      <c r="K13">
        <v>22</v>
      </c>
      <c r="L13">
        <v>2</v>
      </c>
      <c r="M13">
        <f t="shared" si="3"/>
        <v>6</v>
      </c>
      <c r="N13">
        <f t="shared" si="4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7.3668229166666668E-2</v>
      </c>
    </row>
    <row r="14" spans="1:15" x14ac:dyDescent="0.25">
      <c r="A14">
        <v>22</v>
      </c>
      <c r="B14" t="s">
        <v>134</v>
      </c>
      <c r="C14">
        <f>MATCH(A14,lapchart!$B$2:$W$2,0)</f>
        <v>9</v>
      </c>
      <c r="D14" t="str">
        <f>INDEX(finalstanding!A:A,MATCH(compoundchange!A14,finalstanding!B:B,0))</f>
        <v>DNF</v>
      </c>
      <c r="L14">
        <v>0</v>
      </c>
      <c r="M14" t="str">
        <f t="shared" si="3"/>
        <v/>
      </c>
      <c r="N14">
        <f t="shared" si="4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1.6418865740740743E-3</v>
      </c>
    </row>
    <row r="15" spans="1:15" x14ac:dyDescent="0.25">
      <c r="A15">
        <v>26</v>
      </c>
      <c r="B15" t="s">
        <v>114</v>
      </c>
      <c r="C15">
        <f>MATCH(A15,lapchart!$B$2:$W$2,0)</f>
        <v>19</v>
      </c>
      <c r="D15">
        <f>INDEX(finalstanding!A:A,MATCH(compoundchange!A15,finalstanding!B:B,0))</f>
        <v>14</v>
      </c>
      <c r="E15">
        <v>3</v>
      </c>
      <c r="L15">
        <v>1</v>
      </c>
      <c r="M15">
        <f t="shared" si="3"/>
        <v>5</v>
      </c>
      <c r="N15">
        <f t="shared" si="4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7.3821238425925931E-2</v>
      </c>
    </row>
    <row r="16" spans="1:15" x14ac:dyDescent="0.25">
      <c r="A16">
        <v>27</v>
      </c>
      <c r="B16" t="s">
        <v>112</v>
      </c>
      <c r="C16">
        <f>MATCH(A16,lapchart!$B$2:$W$2,0)</f>
        <v>7</v>
      </c>
      <c r="D16">
        <f>INDEX(finalstanding!A:A,MATCH(compoundchange!A16,finalstanding!B:B,0))</f>
        <v>4</v>
      </c>
      <c r="E16">
        <v>2</v>
      </c>
      <c r="F16">
        <v>4</v>
      </c>
      <c r="G16">
        <v>3</v>
      </c>
      <c r="H16">
        <v>2</v>
      </c>
      <c r="I16">
        <v>6</v>
      </c>
      <c r="J16">
        <v>3</v>
      </c>
      <c r="K16">
        <v>14</v>
      </c>
      <c r="L16">
        <v>2</v>
      </c>
      <c r="M16">
        <f t="shared" si="3"/>
        <v>3</v>
      </c>
      <c r="N16">
        <f t="shared" si="4"/>
        <v>12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7.3228761574074083E-2</v>
      </c>
    </row>
    <row r="17" spans="1:15" x14ac:dyDescent="0.25">
      <c r="A17">
        <v>30</v>
      </c>
      <c r="B17" t="s">
        <v>115</v>
      </c>
      <c r="C17">
        <f>MATCH(A17,lapchart!$B$2:$W$2,0)</f>
        <v>13</v>
      </c>
      <c r="D17">
        <f>INDEX(finalstanding!A:A,MATCH(compoundchange!A17,finalstanding!B:B,0))</f>
        <v>15</v>
      </c>
      <c r="E17">
        <v>3</v>
      </c>
      <c r="L17">
        <v>2</v>
      </c>
      <c r="M17">
        <f t="shared" si="3"/>
        <v>-2</v>
      </c>
      <c r="N17">
        <f t="shared" si="4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7.3891469907407414E-2</v>
      </c>
    </row>
    <row r="18" spans="1:15" x14ac:dyDescent="0.25">
      <c r="A18">
        <v>31</v>
      </c>
      <c r="B18" t="s">
        <v>101</v>
      </c>
      <c r="C18">
        <f>MATCH(A18,lapchart!$B$2:$W$2,0)</f>
        <v>17</v>
      </c>
      <c r="D18">
        <f>INDEX(finalstanding!A:A,MATCH(compoundchange!A18,finalstanding!B:B,0))</f>
        <v>16</v>
      </c>
      <c r="E18">
        <v>2</v>
      </c>
      <c r="F18">
        <v>3</v>
      </c>
      <c r="G18">
        <v>2</v>
      </c>
      <c r="H18">
        <v>2</v>
      </c>
      <c r="I18">
        <v>6</v>
      </c>
      <c r="J18">
        <v>18</v>
      </c>
      <c r="K18">
        <v>19</v>
      </c>
      <c r="L18">
        <v>2</v>
      </c>
      <c r="M18">
        <f t="shared" si="3"/>
        <v>1</v>
      </c>
      <c r="N18">
        <f t="shared" si="4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7.4333113425925926E-2</v>
      </c>
    </row>
    <row r="19" spans="1:15" x14ac:dyDescent="0.25">
      <c r="A19">
        <v>33</v>
      </c>
      <c r="B19" t="s">
        <v>99</v>
      </c>
      <c r="C19">
        <f>MATCH(A19,lapchart!$B$2:$W$2,0)</f>
        <v>2</v>
      </c>
      <c r="D19">
        <f>INDEX(finalstanding!A:A,MATCH(compoundchange!A19,finalstanding!B:B,0))</f>
        <v>11</v>
      </c>
      <c r="E19">
        <v>3</v>
      </c>
      <c r="L19">
        <v>1</v>
      </c>
      <c r="M19">
        <f t="shared" si="3"/>
        <v>-9</v>
      </c>
      <c r="N19">
        <f t="shared" si="4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7.363652777777778E-2</v>
      </c>
    </row>
    <row r="20" spans="1:15" x14ac:dyDescent="0.25">
      <c r="A20">
        <v>44</v>
      </c>
      <c r="B20" t="s">
        <v>55</v>
      </c>
      <c r="C20">
        <f>MATCH(A20,lapchart!$B$2:$W$2,0)</f>
        <v>21</v>
      </c>
      <c r="D20">
        <f>INDEX(finalstanding!A:A,MATCH(compoundchange!A20,finalstanding!B:B,0))</f>
        <v>3</v>
      </c>
      <c r="E20">
        <v>3</v>
      </c>
      <c r="L20">
        <v>1</v>
      </c>
      <c r="M20">
        <f t="shared" si="3"/>
        <v>18</v>
      </c>
      <c r="N20">
        <f t="shared" si="4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7.3133009259259266E-2</v>
      </c>
    </row>
    <row r="21" spans="1:15" x14ac:dyDescent="0.25">
      <c r="A21">
        <v>55</v>
      </c>
      <c r="B21" t="s">
        <v>68</v>
      </c>
      <c r="C21">
        <f>MATCH(A21,lapchart!$B$2:$W$2,0)</f>
        <v>14</v>
      </c>
      <c r="D21" t="str">
        <f>INDEX(finalstanding!A:A,MATCH(compoundchange!A21,finalstanding!B:B,0))</f>
        <v>DNF</v>
      </c>
      <c r="L21">
        <v>0</v>
      </c>
      <c r="M21" t="str">
        <f t="shared" si="3"/>
        <v/>
      </c>
      <c r="N21">
        <f t="shared" si="4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1.4475925925925926E-3</v>
      </c>
    </row>
    <row r="22" spans="1:15" x14ac:dyDescent="0.25">
      <c r="A22">
        <v>77</v>
      </c>
      <c r="B22" t="s">
        <v>54</v>
      </c>
      <c r="C22">
        <f>MATCH(A22,lapchart!$B$2:$W$2,0)</f>
        <v>8</v>
      </c>
      <c r="D22">
        <f>INDEX(finalstanding!A:A,MATCH(compoundchange!A22,finalstanding!B:B,0))</f>
        <v>8</v>
      </c>
      <c r="E22">
        <v>2</v>
      </c>
      <c r="F22">
        <v>4</v>
      </c>
      <c r="G22">
        <v>3</v>
      </c>
      <c r="H22">
        <v>2</v>
      </c>
      <c r="I22">
        <v>7</v>
      </c>
      <c r="J22">
        <v>16</v>
      </c>
      <c r="K22">
        <v>21</v>
      </c>
      <c r="L22">
        <v>2</v>
      </c>
      <c r="M22">
        <f t="shared" si="3"/>
        <v>0</v>
      </c>
      <c r="N22">
        <f t="shared" si="4"/>
        <v>4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7.3509363425925928E-2</v>
      </c>
    </row>
    <row r="23" spans="1:15" x14ac:dyDescent="0.25">
      <c r="A23">
        <v>94</v>
      </c>
      <c r="B23" t="s">
        <v>116</v>
      </c>
      <c r="C23">
        <f>MATCH(A23,lapchart!$B$2:$W$2,0)</f>
        <v>15</v>
      </c>
      <c r="D23" t="str">
        <f>INDEX(finalstanding!A:A,MATCH(compoundchange!A23,finalstanding!B:B,0))</f>
        <v>DNF</v>
      </c>
      <c r="L23">
        <v>0</v>
      </c>
      <c r="M23" t="str">
        <f t="shared" si="3"/>
        <v/>
      </c>
      <c r="N23">
        <f t="shared" si="4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0A9D-D6FE-42D7-9E4C-8409FDFBB1CC}">
  <dimension ref="A1:U19"/>
  <sheetViews>
    <sheetView tabSelected="1" workbookViewId="0">
      <selection activeCell="R7" sqref="R7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47</v>
      </c>
      <c r="B1" t="s">
        <v>48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135</v>
      </c>
      <c r="M1" s="8" t="s">
        <v>96</v>
      </c>
      <c r="N1" s="8" t="s">
        <v>97</v>
      </c>
      <c r="O1" s="8" t="s">
        <v>155</v>
      </c>
      <c r="P1" s="7" t="s">
        <v>156</v>
      </c>
      <c r="Q1" s="7" t="s">
        <v>157</v>
      </c>
      <c r="R1" s="7" t="s">
        <v>158</v>
      </c>
      <c r="S1" s="7" t="s">
        <v>159</v>
      </c>
      <c r="T1" s="7" t="s">
        <v>160</v>
      </c>
      <c r="U1" s="10" t="s">
        <v>161</v>
      </c>
    </row>
    <row r="2" spans="1:21" x14ac:dyDescent="0.25">
      <c r="A2">
        <v>3</v>
      </c>
      <c r="B2" t="s">
        <v>65</v>
      </c>
      <c r="C2">
        <f>MATCH(A2,lapchart!$B$2:$W$2,0)</f>
        <v>5</v>
      </c>
      <c r="D2">
        <f>INDEX(finalstanding!A:A,MATCH(sc!A2,finalstanding!B:B,0))</f>
        <v>2</v>
      </c>
      <c r="E2">
        <v>2</v>
      </c>
      <c r="F2">
        <v>3</v>
      </c>
      <c r="G2">
        <v>3</v>
      </c>
      <c r="H2">
        <v>2</v>
      </c>
      <c r="I2">
        <v>9</v>
      </c>
      <c r="J2">
        <v>16</v>
      </c>
      <c r="K2">
        <v>19</v>
      </c>
      <c r="L2">
        <v>1</v>
      </c>
      <c r="M2">
        <f>IFERROR((D2-C2)*-1,"")</f>
        <v>3</v>
      </c>
      <c r="N2">
        <f t="shared" ref="N2:N10" si="0">IF(D2=1,25,IF(D2=2,18,IF(D2=3,15,IF(D2=4,12,IF(D2=5,10,IF(D2=6,8,IF(D2=7,6,IF(D2=8,4,IF(D2=9,2,IF(D2=10,1,0))))))))))</f>
        <v>18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7.2976516203703698E-2</v>
      </c>
      <c r="P2">
        <v>2</v>
      </c>
      <c r="Q2">
        <v>0</v>
      </c>
      <c r="R2">
        <f t="shared" ref="R2:R8" si="1">IF(I2=P2,P2,IF(I2+J2=P2,J2,IF(I2&gt;P2,I2-P2,IF(I2+J2&gt;P2,P2-I2,IF(I2+J2+K2&gt;P2,P2-I2-J2,"")))))</f>
        <v>7</v>
      </c>
      <c r="S2">
        <f>COUNTA(lapchart!B:B)-2-P2</f>
        <v>43</v>
      </c>
      <c r="T2">
        <f t="shared" ref="T2:T8" si="2">IF(I2&gt;=P2,F2,IF(I2+J2&gt;=P2,G2,IF(I2+J2+K2&gt;=P2,H2)))</f>
        <v>3</v>
      </c>
      <c r="U2">
        <f ca="1">IFERROR(INDEX(lapchart!$B$1:$Y$1, MATCH(A2,INDIRECT("lapchart!B"&amp;P2+2&amp;":Y" &amp; P2+2),0)),"")</f>
        <v>3</v>
      </c>
    </row>
    <row r="3" spans="1:21" x14ac:dyDescent="0.25">
      <c r="A3">
        <v>6</v>
      </c>
      <c r="B3" t="s">
        <v>123</v>
      </c>
      <c r="C3">
        <f>MATCH(A3,lapchart!$B$2:$W$2,0)</f>
        <v>1</v>
      </c>
      <c r="D3">
        <f>INDEX(finalstanding!A:A,MATCH(sc!A3,finalstanding!B:B,0))</f>
        <v>1</v>
      </c>
      <c r="E3">
        <v>2</v>
      </c>
      <c r="F3">
        <v>3</v>
      </c>
      <c r="G3">
        <v>2</v>
      </c>
      <c r="H3">
        <v>2</v>
      </c>
      <c r="I3">
        <v>9</v>
      </c>
      <c r="J3">
        <v>17</v>
      </c>
      <c r="K3">
        <v>18</v>
      </c>
      <c r="L3">
        <v>1</v>
      </c>
      <c r="M3">
        <f t="shared" ref="M3:M10" si="3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7.2813171296296289E-2</v>
      </c>
      <c r="P3">
        <v>2</v>
      </c>
      <c r="Q3">
        <v>0</v>
      </c>
      <c r="R3">
        <f t="shared" si="1"/>
        <v>7</v>
      </c>
      <c r="S3">
        <f>COUNTA(lapchart!B:B)-2-P3</f>
        <v>43</v>
      </c>
      <c r="T3">
        <f t="shared" si="2"/>
        <v>3</v>
      </c>
      <c r="U3">
        <f ca="1">IFERROR(INDEX(lapchart!$B$1:$Y$1, MATCH(A3,INDIRECT("lapchart!B"&amp;P3+2&amp;":Y" &amp; P3+2),0)),"")</f>
        <v>1</v>
      </c>
    </row>
    <row r="4" spans="1:21" x14ac:dyDescent="0.25">
      <c r="A4">
        <v>8</v>
      </c>
      <c r="B4" t="s">
        <v>63</v>
      </c>
      <c r="C4">
        <f>MATCH(A4,lapchart!$B$2:$W$2,0)</f>
        <v>11</v>
      </c>
      <c r="D4">
        <f>INDEX(finalstanding!A:A,MATCH(sc!A4,finalstanding!B:B,0))</f>
        <v>13</v>
      </c>
      <c r="E4">
        <v>2</v>
      </c>
      <c r="F4">
        <v>3</v>
      </c>
      <c r="G4">
        <v>3</v>
      </c>
      <c r="H4">
        <v>2</v>
      </c>
      <c r="I4">
        <v>6</v>
      </c>
      <c r="J4">
        <v>17</v>
      </c>
      <c r="K4">
        <v>21</v>
      </c>
      <c r="L4">
        <v>2</v>
      </c>
      <c r="M4">
        <f t="shared" si="3"/>
        <v>-2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7.3698287037037041E-2</v>
      </c>
      <c r="P4">
        <v>2</v>
      </c>
      <c r="Q4">
        <v>0</v>
      </c>
      <c r="R4">
        <f t="shared" si="1"/>
        <v>4</v>
      </c>
      <c r="S4">
        <f>COUNTA(lapchart!B:B)-2-P4</f>
        <v>43</v>
      </c>
      <c r="T4">
        <f t="shared" si="2"/>
        <v>3</v>
      </c>
      <c r="U4">
        <f ca="1">IFERROR(INDEX(lapchart!$B$1:$Y$1, MATCH(A4,INDIRECT("lapchart!B"&amp;P4+2&amp;":Y" &amp; P4+2),0)),"")</f>
        <v>6</v>
      </c>
    </row>
    <row r="5" spans="1:21" x14ac:dyDescent="0.25">
      <c r="A5">
        <v>11</v>
      </c>
      <c r="B5" t="s">
        <v>62</v>
      </c>
      <c r="C5">
        <f>MATCH(A5,lapchart!$B$2:$W$2,0)</f>
        <v>6</v>
      </c>
      <c r="D5">
        <f>INDEX(finalstanding!A:A,MATCH(sc!A5,finalstanding!B:B,0))</f>
        <v>5</v>
      </c>
      <c r="E5">
        <v>2</v>
      </c>
      <c r="F5">
        <v>4</v>
      </c>
      <c r="G5">
        <v>3</v>
      </c>
      <c r="H5">
        <v>2</v>
      </c>
      <c r="I5">
        <v>6</v>
      </c>
      <c r="J5">
        <v>18</v>
      </c>
      <c r="K5">
        <v>20</v>
      </c>
      <c r="L5">
        <v>2</v>
      </c>
      <c r="M5">
        <f t="shared" si="3"/>
        <v>1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7.3283773148148143E-2</v>
      </c>
      <c r="P5">
        <v>2</v>
      </c>
      <c r="Q5">
        <v>0</v>
      </c>
      <c r="R5">
        <f t="shared" si="1"/>
        <v>4</v>
      </c>
      <c r="S5">
        <f>COUNTA(lapchart!B:B)-2-P5</f>
        <v>43</v>
      </c>
      <c r="T5">
        <f t="shared" si="2"/>
        <v>4</v>
      </c>
      <c r="U5">
        <f ca="1">IFERROR(INDEX(lapchart!$B$1:$Y$1, MATCH(A5,INDIRECT("lapchart!B"&amp;P5+2&amp;":Y" &amp; P5+2),0)),"")</f>
        <v>7</v>
      </c>
    </row>
    <row r="6" spans="1:21" x14ac:dyDescent="0.25">
      <c r="A6">
        <v>14</v>
      </c>
      <c r="B6" t="s">
        <v>111</v>
      </c>
      <c r="C6">
        <f>MATCH(A6,lapchart!$B$2:$W$2,0)</f>
        <v>22</v>
      </c>
      <c r="D6">
        <f>INDEX(finalstanding!A:A,MATCH(sc!A6,finalstanding!B:B,0))</f>
        <v>7</v>
      </c>
      <c r="E6">
        <v>2</v>
      </c>
      <c r="F6">
        <v>2</v>
      </c>
      <c r="G6">
        <v>3</v>
      </c>
      <c r="H6">
        <v>2</v>
      </c>
      <c r="I6">
        <v>9</v>
      </c>
      <c r="J6">
        <v>14</v>
      </c>
      <c r="K6">
        <v>21</v>
      </c>
      <c r="L6">
        <v>1</v>
      </c>
      <c r="M6">
        <f t="shared" si="3"/>
        <v>15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7.3501192129629633E-2</v>
      </c>
      <c r="P6">
        <v>2</v>
      </c>
      <c r="Q6">
        <v>0</v>
      </c>
      <c r="R6">
        <f t="shared" si="1"/>
        <v>7</v>
      </c>
      <c r="S6">
        <f>COUNTA(lapchart!B:B)-2-P6</f>
        <v>43</v>
      </c>
      <c r="T6">
        <f t="shared" si="2"/>
        <v>2</v>
      </c>
      <c r="U6">
        <f ca="1">IFERROR(INDEX(lapchart!$B$1:$Y$1, MATCH(A6,INDIRECT("lapchart!B"&amp;P6+2&amp;":Y" &amp; P6+2),0)),"")</f>
        <v>11</v>
      </c>
    </row>
    <row r="7" spans="1:21" x14ac:dyDescent="0.25">
      <c r="A7">
        <v>19</v>
      </c>
      <c r="B7" t="s">
        <v>113</v>
      </c>
      <c r="C7">
        <f>MATCH(A7,lapchart!$B$2:$W$2,0)</f>
        <v>10</v>
      </c>
      <c r="D7">
        <f>INDEX(finalstanding!A:A,MATCH(sc!A7,finalstanding!B:B,0))</f>
        <v>10</v>
      </c>
      <c r="E7">
        <v>2</v>
      </c>
      <c r="F7">
        <v>4</v>
      </c>
      <c r="G7">
        <v>3</v>
      </c>
      <c r="H7">
        <v>2</v>
      </c>
      <c r="I7">
        <v>2</v>
      </c>
      <c r="J7">
        <v>20</v>
      </c>
      <c r="K7">
        <v>22</v>
      </c>
      <c r="L7">
        <v>2</v>
      </c>
      <c r="M7">
        <f t="shared" si="3"/>
        <v>0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7.3575590277777783E-2</v>
      </c>
      <c r="P7">
        <v>2</v>
      </c>
      <c r="Q7">
        <v>1</v>
      </c>
      <c r="R7">
        <f t="shared" si="1"/>
        <v>2</v>
      </c>
      <c r="S7">
        <f>COUNTA(lapchart!B:B)-2-P7</f>
        <v>43</v>
      </c>
      <c r="T7">
        <f t="shared" si="2"/>
        <v>4</v>
      </c>
      <c r="U7">
        <f ca="1">IFERROR(INDEX(lapchart!$B$1:$Y$1, MATCH(A7,INDIRECT("lapchart!B"&amp;P7+2&amp;":Y" &amp; P7+2),0)),"")</f>
        <v>5</v>
      </c>
    </row>
    <row r="8" spans="1:21" x14ac:dyDescent="0.25">
      <c r="A8">
        <v>21</v>
      </c>
      <c r="B8" t="s">
        <v>125</v>
      </c>
      <c r="C8">
        <f>MATCH(A8,lapchart!$B$2:$W$2,0)</f>
        <v>18</v>
      </c>
      <c r="D8">
        <f>INDEX(finalstanding!A:A,MATCH(sc!A8,finalstanding!B:B,0))</f>
        <v>12</v>
      </c>
      <c r="E8">
        <v>2</v>
      </c>
      <c r="F8">
        <v>3</v>
      </c>
      <c r="G8">
        <v>3</v>
      </c>
      <c r="H8">
        <v>2</v>
      </c>
      <c r="I8">
        <v>7</v>
      </c>
      <c r="J8">
        <v>15</v>
      </c>
      <c r="K8">
        <v>22</v>
      </c>
      <c r="L8">
        <v>2</v>
      </c>
      <c r="M8">
        <f t="shared" si="3"/>
        <v>6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7.3668229166666668E-2</v>
      </c>
      <c r="P8">
        <v>2</v>
      </c>
      <c r="Q8">
        <v>0</v>
      </c>
      <c r="R8">
        <f t="shared" si="1"/>
        <v>5</v>
      </c>
      <c r="S8">
        <f>COUNTA(lapchart!B:B)-2-P8</f>
        <v>43</v>
      </c>
      <c r="T8">
        <f t="shared" si="2"/>
        <v>3</v>
      </c>
      <c r="U8">
        <f ca="1">IFERROR(INDEX(lapchart!$B$1:$Y$1, MATCH(A8,INDIRECT("lapchart!B"&amp;P8+2&amp;":Y" &amp; P8+2),0)),"")</f>
        <v>10</v>
      </c>
    </row>
    <row r="9" spans="1:21" x14ac:dyDescent="0.25">
      <c r="A9">
        <v>31</v>
      </c>
      <c r="B9" t="s">
        <v>101</v>
      </c>
      <c r="C9">
        <f>MATCH(A9,lapchart!$B$2:$W$2,0)</f>
        <v>17</v>
      </c>
      <c r="D9">
        <f>INDEX(finalstanding!A:A,MATCH(sc!A9,finalstanding!B:B,0))</f>
        <v>16</v>
      </c>
      <c r="E9">
        <v>2</v>
      </c>
      <c r="F9">
        <v>3</v>
      </c>
      <c r="G9">
        <v>2</v>
      </c>
      <c r="H9">
        <v>2</v>
      </c>
      <c r="I9">
        <v>6</v>
      </c>
      <c r="J9">
        <v>18</v>
      </c>
      <c r="K9">
        <v>19</v>
      </c>
      <c r="L9">
        <v>2</v>
      </c>
      <c r="M9">
        <f t="shared" si="3"/>
        <v>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7.4333113425925926E-2</v>
      </c>
      <c r="P9">
        <v>2</v>
      </c>
      <c r="Q9">
        <v>0</v>
      </c>
      <c r="R9">
        <f t="shared" ref="R9:R17" si="4">IF(I9=P9,P9,IF(I9+J9=P9,J9,IF(I9&gt;P9,I9-P9,IF(I9+J9&gt;P9,P9-I9,IF(I9+J9+K9&gt;P9,P9-I9-J9,"")))))</f>
        <v>4</v>
      </c>
      <c r="S9">
        <f>COUNTA(lapchart!B:B)-2-P9</f>
        <v>43</v>
      </c>
      <c r="T9">
        <f t="shared" ref="T9:T17" si="5">IF(I9&gt;=P9,F9,IF(I9+J9&gt;=P9,G9,IF(I9+J9+K9&gt;=P9,H9)))</f>
        <v>3</v>
      </c>
      <c r="U9">
        <f ca="1">IFERROR(INDEX(lapchart!$B$1:$Y$1, MATCH(A9,INDIRECT("lapchart!B"&amp;P9+2&amp;":Y" &amp; P9+2),0)),"")</f>
        <v>12</v>
      </c>
    </row>
    <row r="10" spans="1:21" x14ac:dyDescent="0.25">
      <c r="A10">
        <v>77</v>
      </c>
      <c r="B10" t="s">
        <v>54</v>
      </c>
      <c r="C10">
        <f>MATCH(A10,lapchart!$B$2:$W$2,0)</f>
        <v>8</v>
      </c>
      <c r="D10">
        <f>INDEX(finalstanding!A:A,MATCH(sc!A10,finalstanding!B:B,0))</f>
        <v>8</v>
      </c>
      <c r="E10">
        <v>2</v>
      </c>
      <c r="F10">
        <v>4</v>
      </c>
      <c r="G10">
        <v>3</v>
      </c>
      <c r="H10">
        <v>2</v>
      </c>
      <c r="I10">
        <v>7</v>
      </c>
      <c r="J10">
        <v>16</v>
      </c>
      <c r="K10">
        <v>21</v>
      </c>
      <c r="L10">
        <v>2</v>
      </c>
      <c r="M10">
        <f t="shared" si="3"/>
        <v>0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7.3509363425925928E-2</v>
      </c>
      <c r="P10">
        <v>2</v>
      </c>
      <c r="Q10">
        <v>0</v>
      </c>
      <c r="R10">
        <f t="shared" si="4"/>
        <v>5</v>
      </c>
      <c r="S10">
        <f>COUNTA(lapchart!B:B)-2-P10</f>
        <v>43</v>
      </c>
      <c r="T10">
        <f t="shared" si="5"/>
        <v>4</v>
      </c>
      <c r="U10">
        <f ca="1">IFERROR(INDEX(lapchart!$B$1:$Y$1, MATCH(A10,INDIRECT("lapchart!B"&amp;P10+2&amp;":Y" &amp; P10+2),0)),"")</f>
        <v>4</v>
      </c>
    </row>
    <row r="11" spans="1:21" x14ac:dyDescent="0.25">
      <c r="A11">
        <v>3</v>
      </c>
      <c r="B11" t="s">
        <v>65</v>
      </c>
      <c r="C11">
        <f>MATCH(A11,lapchart!$B$2:$W$2,0)</f>
        <v>5</v>
      </c>
      <c r="D11">
        <f>INDEX(finalstanding!A:A,MATCH(sc!A11,finalstanding!B:B,0))</f>
        <v>2</v>
      </c>
      <c r="E11">
        <v>2</v>
      </c>
      <c r="F11">
        <v>3</v>
      </c>
      <c r="G11">
        <v>3</v>
      </c>
      <c r="H11">
        <v>2</v>
      </c>
      <c r="I11">
        <v>9</v>
      </c>
      <c r="J11">
        <v>16</v>
      </c>
      <c r="K11">
        <v>19</v>
      </c>
      <c r="L11">
        <v>1</v>
      </c>
      <c r="M11">
        <f>IFERROR((D11-C11)*-1,"")</f>
        <v>3</v>
      </c>
      <c r="N11">
        <f t="shared" ref="N11:N19" si="6">IF(D11=1,25,IF(D11=2,18,IF(D11=3,15,IF(D11=4,12,IF(D11=5,10,IF(D11=6,8,IF(D11=7,6,IF(D11=8,4,IF(D11=9,2,IF(D11=10,1,0))))))))))</f>
        <v>18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7.2976516203703698E-2</v>
      </c>
      <c r="P11">
        <v>6</v>
      </c>
      <c r="Q11">
        <v>1</v>
      </c>
      <c r="R11">
        <f t="shared" si="4"/>
        <v>3</v>
      </c>
      <c r="S11">
        <f>COUNTA(lapchart!B:B)-2-P11</f>
        <v>39</v>
      </c>
      <c r="T11">
        <f t="shared" si="5"/>
        <v>3</v>
      </c>
      <c r="U11">
        <f ca="1">IFERROR(INDEX(lapchart!$B$1:$Y$1, MATCH(A11,INDIRECT("lapchart!B"&amp;P11+2&amp;":Y" &amp; P11+2),0)),"")</f>
        <v>3</v>
      </c>
    </row>
    <row r="12" spans="1:21" x14ac:dyDescent="0.25">
      <c r="A12">
        <v>6</v>
      </c>
      <c r="B12" t="s">
        <v>123</v>
      </c>
      <c r="C12">
        <f>MATCH(A12,lapchart!$B$2:$W$2,0)</f>
        <v>1</v>
      </c>
      <c r="D12">
        <f>INDEX(finalstanding!A:A,MATCH(sc!A12,finalstanding!B:B,0))</f>
        <v>1</v>
      </c>
      <c r="E12">
        <v>2</v>
      </c>
      <c r="F12">
        <v>3</v>
      </c>
      <c r="G12">
        <v>2</v>
      </c>
      <c r="H12">
        <v>2</v>
      </c>
      <c r="I12">
        <v>9</v>
      </c>
      <c r="J12">
        <v>17</v>
      </c>
      <c r="K12">
        <v>18</v>
      </c>
      <c r="L12">
        <v>1</v>
      </c>
      <c r="M12">
        <f t="shared" ref="M12:M19" si="7">IFERROR((D12-C12)*-1,"")</f>
        <v>0</v>
      </c>
      <c r="N12">
        <f t="shared" si="6"/>
        <v>25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7.2813171296296289E-2</v>
      </c>
      <c r="P12">
        <v>6</v>
      </c>
      <c r="Q12">
        <v>1</v>
      </c>
      <c r="R12">
        <f t="shared" si="4"/>
        <v>3</v>
      </c>
      <c r="S12">
        <f>COUNTA(lapchart!B:B)-2-P12</f>
        <v>39</v>
      </c>
      <c r="T12">
        <f t="shared" si="5"/>
        <v>3</v>
      </c>
      <c r="U12">
        <f ca="1">IFERROR(INDEX(lapchart!$B$1:$Y$1, MATCH(A12,INDIRECT("lapchart!B"&amp;P12+2&amp;":Y" &amp; P12+2),0)),"")</f>
        <v>1</v>
      </c>
    </row>
    <row r="13" spans="1:21" x14ac:dyDescent="0.25">
      <c r="A13">
        <v>8</v>
      </c>
      <c r="B13" t="s">
        <v>63</v>
      </c>
      <c r="C13">
        <f>MATCH(A13,lapchart!$B$2:$W$2,0)</f>
        <v>11</v>
      </c>
      <c r="D13">
        <f>INDEX(finalstanding!A:A,MATCH(sc!A13,finalstanding!B:B,0))</f>
        <v>13</v>
      </c>
      <c r="E13">
        <v>2</v>
      </c>
      <c r="F13">
        <v>3</v>
      </c>
      <c r="G13">
        <v>3</v>
      </c>
      <c r="H13">
        <v>2</v>
      </c>
      <c r="I13">
        <v>6</v>
      </c>
      <c r="J13">
        <v>17</v>
      </c>
      <c r="K13">
        <v>21</v>
      </c>
      <c r="L13">
        <v>2</v>
      </c>
      <c r="M13">
        <f t="shared" si="7"/>
        <v>-2</v>
      </c>
      <c r="N13">
        <f t="shared" si="6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7.3698287037037041E-2</v>
      </c>
      <c r="P13">
        <v>6</v>
      </c>
      <c r="Q13">
        <v>1</v>
      </c>
      <c r="R13">
        <f t="shared" si="4"/>
        <v>6</v>
      </c>
      <c r="S13">
        <f>COUNTA(lapchart!B:B)-2-P13</f>
        <v>39</v>
      </c>
      <c r="T13">
        <f t="shared" si="5"/>
        <v>3</v>
      </c>
      <c r="U13">
        <f ca="1">IFERROR(INDEX(lapchart!$B$1:$Y$1, MATCH(A13,INDIRECT("lapchart!B"&amp;P13+2&amp;":Y" &amp; P13+2),0)),"")</f>
        <v>6</v>
      </c>
    </row>
    <row r="14" spans="1:21" x14ac:dyDescent="0.25">
      <c r="A14">
        <v>11</v>
      </c>
      <c r="B14" t="s">
        <v>62</v>
      </c>
      <c r="C14">
        <f>MATCH(A14,lapchart!$B$2:$W$2,0)</f>
        <v>6</v>
      </c>
      <c r="D14">
        <f>INDEX(finalstanding!A:A,MATCH(sc!A14,finalstanding!B:B,0))</f>
        <v>5</v>
      </c>
      <c r="E14">
        <v>2</v>
      </c>
      <c r="F14">
        <v>4</v>
      </c>
      <c r="G14">
        <v>3</v>
      </c>
      <c r="H14">
        <v>2</v>
      </c>
      <c r="I14">
        <v>6</v>
      </c>
      <c r="J14">
        <v>18</v>
      </c>
      <c r="K14">
        <v>20</v>
      </c>
      <c r="L14">
        <v>2</v>
      </c>
      <c r="M14">
        <f t="shared" si="7"/>
        <v>1</v>
      </c>
      <c r="N14">
        <f t="shared" si="6"/>
        <v>10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7.3283773148148143E-2</v>
      </c>
      <c r="P14">
        <v>6</v>
      </c>
      <c r="Q14">
        <v>1</v>
      </c>
      <c r="R14">
        <f t="shared" si="4"/>
        <v>6</v>
      </c>
      <c r="S14">
        <f>COUNTA(lapchart!B:B)-2-P14</f>
        <v>39</v>
      </c>
      <c r="T14">
        <f t="shared" si="5"/>
        <v>4</v>
      </c>
      <c r="U14">
        <f ca="1">IFERROR(INDEX(lapchart!$B$1:$Y$1, MATCH(A14,INDIRECT("lapchart!B"&amp;P14+2&amp;":Y" &amp; P14+2),0)),"")</f>
        <v>5</v>
      </c>
    </row>
    <row r="15" spans="1:21" x14ac:dyDescent="0.25">
      <c r="A15">
        <v>14</v>
      </c>
      <c r="B15" t="s">
        <v>111</v>
      </c>
      <c r="C15">
        <f>MATCH(A15,lapchart!$B$2:$W$2,0)</f>
        <v>22</v>
      </c>
      <c r="D15">
        <f>INDEX(finalstanding!A:A,MATCH(sc!A15,finalstanding!B:B,0))</f>
        <v>7</v>
      </c>
      <c r="E15">
        <v>2</v>
      </c>
      <c r="F15">
        <v>2</v>
      </c>
      <c r="G15">
        <v>3</v>
      </c>
      <c r="H15">
        <v>2</v>
      </c>
      <c r="I15">
        <v>9</v>
      </c>
      <c r="J15">
        <v>14</v>
      </c>
      <c r="K15">
        <v>21</v>
      </c>
      <c r="L15">
        <v>1</v>
      </c>
      <c r="M15">
        <f t="shared" si="7"/>
        <v>15</v>
      </c>
      <c r="N15">
        <f t="shared" si="6"/>
        <v>6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7.3501192129629633E-2</v>
      </c>
      <c r="P15">
        <v>6</v>
      </c>
      <c r="Q15">
        <v>1</v>
      </c>
      <c r="R15">
        <f t="shared" si="4"/>
        <v>3</v>
      </c>
      <c r="S15">
        <f>COUNTA(lapchart!B:B)-2-P15</f>
        <v>39</v>
      </c>
      <c r="T15">
        <f t="shared" si="5"/>
        <v>2</v>
      </c>
      <c r="U15">
        <f ca="1">IFERROR(INDEX(lapchart!$B$1:$Y$1, MATCH(A15,INDIRECT("lapchart!B"&amp;P15+2&amp;":Y" &amp; P15+2),0)),"")</f>
        <v>9</v>
      </c>
    </row>
    <row r="16" spans="1:21" x14ac:dyDescent="0.25">
      <c r="A16">
        <v>19</v>
      </c>
      <c r="B16" t="s">
        <v>113</v>
      </c>
      <c r="C16">
        <f>MATCH(A16,lapchart!$B$2:$W$2,0)</f>
        <v>10</v>
      </c>
      <c r="D16">
        <f>INDEX(finalstanding!A:A,MATCH(sc!A16,finalstanding!B:B,0))</f>
        <v>10</v>
      </c>
      <c r="E16">
        <v>2</v>
      </c>
      <c r="F16">
        <v>4</v>
      </c>
      <c r="G16">
        <v>3</v>
      </c>
      <c r="H16">
        <v>2</v>
      </c>
      <c r="I16">
        <v>2</v>
      </c>
      <c r="J16">
        <v>20</v>
      </c>
      <c r="K16">
        <v>22</v>
      </c>
      <c r="L16">
        <v>2</v>
      </c>
      <c r="M16">
        <f t="shared" si="7"/>
        <v>0</v>
      </c>
      <c r="N16">
        <f t="shared" si="6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7.3575590277777783E-2</v>
      </c>
      <c r="P16">
        <v>6</v>
      </c>
      <c r="Q16">
        <v>1</v>
      </c>
      <c r="R16">
        <f t="shared" si="4"/>
        <v>4</v>
      </c>
      <c r="S16">
        <f>COUNTA(lapchart!B:B)-2-P16</f>
        <v>39</v>
      </c>
      <c r="T16">
        <f t="shared" si="5"/>
        <v>3</v>
      </c>
      <c r="U16">
        <f ca="1">IFERROR(INDEX(lapchart!$B$1:$Y$1, MATCH(A16,INDIRECT("lapchart!B"&amp;P16+2&amp;":Y" &amp; P16+2),0)),"")</f>
        <v>11</v>
      </c>
    </row>
    <row r="17" spans="1:21" x14ac:dyDescent="0.25">
      <c r="A17">
        <v>21</v>
      </c>
      <c r="B17" t="s">
        <v>125</v>
      </c>
      <c r="C17">
        <f>MATCH(A17,lapchart!$B$2:$W$2,0)</f>
        <v>18</v>
      </c>
      <c r="D17">
        <f>INDEX(finalstanding!A:A,MATCH(sc!A17,finalstanding!B:B,0))</f>
        <v>12</v>
      </c>
      <c r="E17">
        <v>2</v>
      </c>
      <c r="F17">
        <v>3</v>
      </c>
      <c r="G17">
        <v>3</v>
      </c>
      <c r="H17">
        <v>2</v>
      </c>
      <c r="I17">
        <v>7</v>
      </c>
      <c r="J17">
        <v>15</v>
      </c>
      <c r="K17">
        <v>22</v>
      </c>
      <c r="L17">
        <v>2</v>
      </c>
      <c r="M17">
        <f t="shared" si="7"/>
        <v>6</v>
      </c>
      <c r="N17">
        <f t="shared" si="6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7.3668229166666668E-2</v>
      </c>
      <c r="P17">
        <v>6</v>
      </c>
      <c r="Q17">
        <v>1</v>
      </c>
      <c r="R17">
        <f t="shared" si="4"/>
        <v>1</v>
      </c>
      <c r="S17">
        <f>COUNTA(lapchart!B:B)-2-P17</f>
        <v>39</v>
      </c>
      <c r="T17">
        <f t="shared" si="5"/>
        <v>3</v>
      </c>
      <c r="U17">
        <f ca="1">IFERROR(INDEX(lapchart!$B$1:$Y$1, MATCH(A17,INDIRECT("lapchart!B"&amp;P17+2&amp;":Y" &amp; P17+2),0)),"")</f>
        <v>8</v>
      </c>
    </row>
    <row r="18" spans="1:21" x14ac:dyDescent="0.25">
      <c r="A18">
        <v>31</v>
      </c>
      <c r="B18" t="s">
        <v>101</v>
      </c>
      <c r="C18">
        <f>MATCH(A18,lapchart!$B$2:$W$2,0)</f>
        <v>17</v>
      </c>
      <c r="D18">
        <f>INDEX(finalstanding!A:A,MATCH(sc!A18,finalstanding!B:B,0))</f>
        <v>16</v>
      </c>
      <c r="E18">
        <v>2</v>
      </c>
      <c r="F18">
        <v>3</v>
      </c>
      <c r="G18">
        <v>2</v>
      </c>
      <c r="H18">
        <v>2</v>
      </c>
      <c r="I18">
        <v>6</v>
      </c>
      <c r="J18">
        <v>18</v>
      </c>
      <c r="K18">
        <v>19</v>
      </c>
      <c r="L18">
        <v>2</v>
      </c>
      <c r="M18">
        <f t="shared" si="7"/>
        <v>1</v>
      </c>
      <c r="N18">
        <f t="shared" si="6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7.4333113425925926E-2</v>
      </c>
      <c r="P18">
        <v>6</v>
      </c>
      <c r="Q18">
        <v>1</v>
      </c>
      <c r="R18">
        <f t="shared" ref="R18:R19" si="8">IF(I18=P18,P18,IF(I18+J18=P18,J18,IF(I18&gt;P18,I18-P18,IF(I18+J18&gt;P18,P18-I18,IF(I18+J18+K18&gt;P18,P18-I18-J18,"")))))</f>
        <v>6</v>
      </c>
      <c r="S18">
        <f>COUNTA(lapchart!B:B)-2-P18</f>
        <v>39</v>
      </c>
      <c r="T18">
        <f t="shared" ref="T18:T19" si="9">IF(I18&gt;=P18,F18,IF(I18+J18&gt;=P18,G18,IF(I18+J18+K18&gt;=P18,H18)))</f>
        <v>3</v>
      </c>
      <c r="U18">
        <f ca="1">IFERROR(INDEX(lapchart!$B$1:$Y$1, MATCH(A18,INDIRECT("lapchart!B"&amp;P18+2&amp;":Y" &amp; P18+2),0)),"")</f>
        <v>12</v>
      </c>
    </row>
    <row r="19" spans="1:21" x14ac:dyDescent="0.25">
      <c r="A19">
        <v>77</v>
      </c>
      <c r="B19" t="s">
        <v>54</v>
      </c>
      <c r="C19">
        <f>MATCH(A19,lapchart!$B$2:$W$2,0)</f>
        <v>8</v>
      </c>
      <c r="D19">
        <f>INDEX(finalstanding!A:A,MATCH(sc!A19,finalstanding!B:B,0))</f>
        <v>8</v>
      </c>
      <c r="E19">
        <v>2</v>
      </c>
      <c r="F19">
        <v>4</v>
      </c>
      <c r="G19">
        <v>3</v>
      </c>
      <c r="H19">
        <v>2</v>
      </c>
      <c r="I19">
        <v>7</v>
      </c>
      <c r="J19">
        <v>16</v>
      </c>
      <c r="K19">
        <v>21</v>
      </c>
      <c r="L19">
        <v>2</v>
      </c>
      <c r="M19">
        <f t="shared" si="7"/>
        <v>0</v>
      </c>
      <c r="N19">
        <f t="shared" si="6"/>
        <v>4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7.3509363425925928E-2</v>
      </c>
      <c r="P19">
        <v>6</v>
      </c>
      <c r="Q19">
        <v>1</v>
      </c>
      <c r="R19">
        <f t="shared" si="8"/>
        <v>1</v>
      </c>
      <c r="S19">
        <f>COUNTA(lapchart!B:B)-2-P19</f>
        <v>39</v>
      </c>
      <c r="T19">
        <f t="shared" si="9"/>
        <v>4</v>
      </c>
      <c r="U19">
        <f ca="1">IFERROR(INDEX(lapchart!$B$1:$Y$1, MATCH(A19,INDIRECT("lapchart!B"&amp;P19+2&amp;":Y" &amp; P19+2),0)),"")</f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91C-3D3E-41DF-85EF-96AFE5FE26B9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84</v>
      </c>
      <c r="B1" t="s">
        <v>85</v>
      </c>
      <c r="C1" t="s">
        <v>48</v>
      </c>
      <c r="D1" t="s">
        <v>136</v>
      </c>
      <c r="E1" t="s">
        <v>49</v>
      </c>
      <c r="F1" t="s">
        <v>137</v>
      </c>
      <c r="G1" t="s">
        <v>50</v>
      </c>
      <c r="H1" t="s">
        <v>51</v>
      </c>
      <c r="I1" t="s">
        <v>138</v>
      </c>
      <c r="J1" t="s">
        <v>139</v>
      </c>
      <c r="K1" t="s">
        <v>140</v>
      </c>
      <c r="L1" t="s">
        <v>46</v>
      </c>
    </row>
    <row r="2" spans="1:12" x14ac:dyDescent="0.25">
      <c r="A2">
        <v>1</v>
      </c>
      <c r="B2">
        <v>6</v>
      </c>
      <c r="C2" t="s">
        <v>123</v>
      </c>
      <c r="D2" t="s">
        <v>141</v>
      </c>
      <c r="E2" t="s">
        <v>117</v>
      </c>
      <c r="F2">
        <v>44</v>
      </c>
      <c r="G2" s="1">
        <v>7.2813171296296289E-2</v>
      </c>
      <c r="J2">
        <v>176.279</v>
      </c>
      <c r="K2" s="1">
        <v>1.2933564814814815E-3</v>
      </c>
      <c r="L2">
        <v>11</v>
      </c>
    </row>
    <row r="3" spans="1:12" x14ac:dyDescent="0.25">
      <c r="A3">
        <v>2</v>
      </c>
      <c r="B3">
        <v>3</v>
      </c>
      <c r="C3" t="s">
        <v>65</v>
      </c>
      <c r="D3" t="s">
        <v>142</v>
      </c>
      <c r="E3" t="s">
        <v>118</v>
      </c>
      <c r="F3">
        <v>44</v>
      </c>
      <c r="G3" s="1">
        <v>7.2976516203703698E-2</v>
      </c>
      <c r="H3">
        <v>14.113</v>
      </c>
      <c r="I3">
        <v>14.113</v>
      </c>
      <c r="J3">
        <v>175.88499999999999</v>
      </c>
      <c r="K3" s="1">
        <v>1.3016319444444445E-3</v>
      </c>
      <c r="L3">
        <v>11</v>
      </c>
    </row>
    <row r="4" spans="1:12" x14ac:dyDescent="0.25">
      <c r="A4">
        <v>3</v>
      </c>
      <c r="B4">
        <v>44</v>
      </c>
      <c r="C4" t="s">
        <v>55</v>
      </c>
      <c r="D4" t="s">
        <v>143</v>
      </c>
      <c r="E4" t="s">
        <v>117</v>
      </c>
      <c r="F4">
        <v>44</v>
      </c>
      <c r="G4" s="1">
        <v>7.3133009259259266E-2</v>
      </c>
      <c r="H4">
        <v>27.634</v>
      </c>
      <c r="I4">
        <v>13.521000000000001</v>
      </c>
      <c r="J4">
        <v>175.50800000000001</v>
      </c>
      <c r="K4" s="1">
        <v>1.2914699074074074E-3</v>
      </c>
      <c r="L4">
        <v>40</v>
      </c>
    </row>
    <row r="5" spans="1:12" x14ac:dyDescent="0.25">
      <c r="A5">
        <v>4</v>
      </c>
      <c r="B5">
        <v>27</v>
      </c>
      <c r="C5" t="s">
        <v>112</v>
      </c>
      <c r="D5" t="s">
        <v>141</v>
      </c>
      <c r="E5" t="s">
        <v>119</v>
      </c>
      <c r="F5">
        <v>44</v>
      </c>
      <c r="G5" s="1">
        <v>7.3228761574074083E-2</v>
      </c>
      <c r="H5">
        <v>35.906999999999996</v>
      </c>
      <c r="I5">
        <v>8.2729999999999997</v>
      </c>
      <c r="J5">
        <v>175.279</v>
      </c>
      <c r="K5" s="1">
        <v>1.3140046296296296E-3</v>
      </c>
      <c r="L5">
        <v>41</v>
      </c>
    </row>
    <row r="6" spans="1:12" x14ac:dyDescent="0.25">
      <c r="A6">
        <v>5</v>
      </c>
      <c r="B6">
        <v>11</v>
      </c>
      <c r="C6" t="s">
        <v>62</v>
      </c>
      <c r="D6" t="s">
        <v>144</v>
      </c>
      <c r="E6" t="s">
        <v>119</v>
      </c>
      <c r="F6">
        <v>44</v>
      </c>
      <c r="G6" s="1">
        <v>7.3283773148148143E-2</v>
      </c>
      <c r="H6">
        <v>40.659999999999997</v>
      </c>
      <c r="I6">
        <v>4.7530000000000001</v>
      </c>
      <c r="J6">
        <v>175.14699999999999</v>
      </c>
      <c r="K6" s="1">
        <v>1.3126620370370369E-3</v>
      </c>
      <c r="L6">
        <v>34</v>
      </c>
    </row>
    <row r="7" spans="1:12" x14ac:dyDescent="0.25">
      <c r="A7">
        <v>6</v>
      </c>
      <c r="B7">
        <v>5</v>
      </c>
      <c r="C7" t="s">
        <v>52</v>
      </c>
      <c r="D7" t="s">
        <v>141</v>
      </c>
      <c r="E7" t="s">
        <v>53</v>
      </c>
      <c r="F7">
        <v>44</v>
      </c>
      <c r="G7" s="1">
        <v>7.3338564814814822E-2</v>
      </c>
      <c r="H7">
        <v>45.393999999999998</v>
      </c>
      <c r="I7">
        <v>4.734</v>
      </c>
      <c r="J7">
        <v>175.017</v>
      </c>
      <c r="K7" s="1">
        <v>1.3047222222222221E-3</v>
      </c>
      <c r="L7">
        <v>35</v>
      </c>
    </row>
    <row r="8" spans="1:12" x14ac:dyDescent="0.25">
      <c r="A8">
        <v>7</v>
      </c>
      <c r="B8">
        <v>14</v>
      </c>
      <c r="C8" t="s">
        <v>111</v>
      </c>
      <c r="D8" t="s">
        <v>145</v>
      </c>
      <c r="E8" t="s">
        <v>126</v>
      </c>
      <c r="F8">
        <v>44</v>
      </c>
      <c r="G8" s="1">
        <v>7.3501192129629633E-2</v>
      </c>
      <c r="H8">
        <v>59.445</v>
      </c>
      <c r="I8">
        <v>14.051</v>
      </c>
      <c r="J8">
        <v>174.62899999999999</v>
      </c>
      <c r="K8" s="1">
        <v>1.3250462962962962E-3</v>
      </c>
      <c r="L8">
        <v>43</v>
      </c>
    </row>
    <row r="9" spans="1:12" x14ac:dyDescent="0.25">
      <c r="A9">
        <v>8</v>
      </c>
      <c r="B9">
        <v>77</v>
      </c>
      <c r="C9" t="s">
        <v>54</v>
      </c>
      <c r="D9" t="s">
        <v>146</v>
      </c>
      <c r="E9" t="s">
        <v>109</v>
      </c>
      <c r="F9">
        <v>44</v>
      </c>
      <c r="G9" s="1">
        <v>7.3509363425925928E-2</v>
      </c>
      <c r="H9" t="s">
        <v>147</v>
      </c>
      <c r="I9">
        <v>0.70599999999999996</v>
      </c>
      <c r="J9">
        <v>174.61</v>
      </c>
      <c r="K9" s="1">
        <v>1.3208333333333334E-3</v>
      </c>
      <c r="L9">
        <v>31</v>
      </c>
    </row>
    <row r="10" spans="1:12" x14ac:dyDescent="0.25">
      <c r="A10">
        <v>9</v>
      </c>
      <c r="B10">
        <v>7</v>
      </c>
      <c r="C10" t="s">
        <v>61</v>
      </c>
      <c r="D10" t="s">
        <v>146</v>
      </c>
      <c r="E10" t="s">
        <v>53</v>
      </c>
      <c r="F10">
        <v>44</v>
      </c>
      <c r="G10" s="1">
        <v>7.3520451388888894E-2</v>
      </c>
      <c r="H10" t="e" vm="1">
        <v>#VALUE!</v>
      </c>
      <c r="I10">
        <v>0.95799999999999996</v>
      </c>
      <c r="J10">
        <v>174.584</v>
      </c>
      <c r="K10" s="1">
        <v>1.3136342592592592E-3</v>
      </c>
      <c r="L10">
        <v>27</v>
      </c>
    </row>
    <row r="11" spans="1:12" x14ac:dyDescent="0.25">
      <c r="A11">
        <v>10</v>
      </c>
      <c r="B11">
        <v>19</v>
      </c>
      <c r="C11" t="s">
        <v>113</v>
      </c>
      <c r="D11" t="s">
        <v>148</v>
      </c>
      <c r="E11" t="s">
        <v>109</v>
      </c>
      <c r="F11">
        <v>44</v>
      </c>
      <c r="G11" s="1">
        <v>7.3575590277777783E-2</v>
      </c>
      <c r="H11" t="e" vm="1">
        <v>#VALUE!</v>
      </c>
      <c r="I11">
        <v>4.7640000000000002</v>
      </c>
      <c r="J11">
        <v>174.453</v>
      </c>
      <c r="K11" s="1">
        <v>1.3234027777777777E-3</v>
      </c>
      <c r="L11">
        <v>25</v>
      </c>
    </row>
    <row r="12" spans="1:12" x14ac:dyDescent="0.25">
      <c r="A12">
        <v>11</v>
      </c>
      <c r="B12">
        <v>33</v>
      </c>
      <c r="C12" t="s">
        <v>99</v>
      </c>
      <c r="D12" t="s">
        <v>149</v>
      </c>
      <c r="E12" t="s">
        <v>118</v>
      </c>
      <c r="F12">
        <v>44</v>
      </c>
      <c r="G12" s="1">
        <v>7.363652777777778E-2</v>
      </c>
      <c r="H12" t="e" vm="1">
        <v>#VALUE!</v>
      </c>
      <c r="I12">
        <v>5.2649999999999997</v>
      </c>
      <c r="J12">
        <v>174.30799999999999</v>
      </c>
      <c r="K12" s="1">
        <v>1.3111226851851851E-3</v>
      </c>
      <c r="L12">
        <v>32</v>
      </c>
    </row>
    <row r="13" spans="1:12" x14ac:dyDescent="0.25">
      <c r="A13">
        <v>12</v>
      </c>
      <c r="B13">
        <v>21</v>
      </c>
      <c r="C13" t="s">
        <v>125</v>
      </c>
      <c r="D13" t="s">
        <v>144</v>
      </c>
      <c r="E13" t="s">
        <v>100</v>
      </c>
      <c r="F13">
        <v>44</v>
      </c>
      <c r="G13" s="1">
        <v>7.3668229166666668E-2</v>
      </c>
      <c r="H13">
        <v>0</v>
      </c>
      <c r="I13">
        <v>2.7389999999999999</v>
      </c>
      <c r="J13">
        <v>174.233</v>
      </c>
      <c r="K13" s="1">
        <v>1.3233217592592593E-3</v>
      </c>
      <c r="L13">
        <v>26</v>
      </c>
    </row>
    <row r="14" spans="1:12" x14ac:dyDescent="0.25">
      <c r="A14">
        <v>13</v>
      </c>
      <c r="B14">
        <v>8</v>
      </c>
      <c r="C14" t="s">
        <v>63</v>
      </c>
      <c r="D14" t="s">
        <v>150</v>
      </c>
      <c r="E14" t="s">
        <v>100</v>
      </c>
      <c r="F14">
        <v>44</v>
      </c>
      <c r="G14" s="1">
        <v>7.3698287037037041E-2</v>
      </c>
      <c r="H14">
        <v>0</v>
      </c>
      <c r="I14">
        <v>2.597</v>
      </c>
      <c r="J14">
        <v>174.16200000000001</v>
      </c>
      <c r="K14" s="1">
        <v>1.3171643518518517E-3</v>
      </c>
      <c r="L14">
        <v>25</v>
      </c>
    </row>
    <row r="15" spans="1:12" x14ac:dyDescent="0.25">
      <c r="A15">
        <v>14</v>
      </c>
      <c r="B15">
        <v>26</v>
      </c>
      <c r="C15" t="s">
        <v>114</v>
      </c>
      <c r="D15" t="s">
        <v>151</v>
      </c>
      <c r="E15" t="s">
        <v>120</v>
      </c>
      <c r="F15">
        <v>44</v>
      </c>
      <c r="G15" s="1">
        <v>7.3821238425925931E-2</v>
      </c>
      <c r="H15">
        <v>0</v>
      </c>
      <c r="I15">
        <v>10.622999999999999</v>
      </c>
      <c r="J15">
        <v>173.87200000000001</v>
      </c>
      <c r="K15" s="1">
        <v>1.2972337962962963E-3</v>
      </c>
      <c r="L15">
        <v>37</v>
      </c>
    </row>
    <row r="16" spans="1:12" x14ac:dyDescent="0.25">
      <c r="A16">
        <v>15</v>
      </c>
      <c r="B16">
        <v>30</v>
      </c>
      <c r="C16" t="s">
        <v>115</v>
      </c>
      <c r="D16" t="s">
        <v>143</v>
      </c>
      <c r="E16" t="s">
        <v>124</v>
      </c>
      <c r="F16">
        <v>44</v>
      </c>
      <c r="G16" s="1">
        <v>7.3891469907407414E-2</v>
      </c>
      <c r="H16">
        <v>0</v>
      </c>
      <c r="I16">
        <v>6.0679999999999996</v>
      </c>
      <c r="J16">
        <v>173.70699999999999</v>
      </c>
      <c r="K16" s="1">
        <v>1.310775462962963E-3</v>
      </c>
      <c r="L16">
        <v>41</v>
      </c>
    </row>
    <row r="17" spans="1:12" x14ac:dyDescent="0.25">
      <c r="A17">
        <v>16</v>
      </c>
      <c r="B17">
        <v>31</v>
      </c>
      <c r="C17" t="s">
        <v>101</v>
      </c>
      <c r="D17" t="s">
        <v>150</v>
      </c>
      <c r="E17" t="s">
        <v>127</v>
      </c>
      <c r="F17">
        <v>43</v>
      </c>
      <c r="G17" s="1">
        <v>7.2944224537037042E-2</v>
      </c>
      <c r="H17" t="s">
        <v>152</v>
      </c>
      <c r="I17" t="s">
        <v>152</v>
      </c>
      <c r="J17">
        <v>171.96199999999999</v>
      </c>
      <c r="K17" s="1">
        <v>1.339513888888889E-3</v>
      </c>
      <c r="L17">
        <v>26</v>
      </c>
    </row>
    <row r="18" spans="1:12" x14ac:dyDescent="0.25">
      <c r="A18">
        <v>17</v>
      </c>
      <c r="B18">
        <v>12</v>
      </c>
      <c r="C18" t="s">
        <v>128</v>
      </c>
      <c r="D18" t="s">
        <v>148</v>
      </c>
      <c r="E18" t="s">
        <v>121</v>
      </c>
      <c r="F18">
        <v>43</v>
      </c>
      <c r="G18" s="1">
        <v>7.2957604166666676E-2</v>
      </c>
      <c r="H18" t="s">
        <v>152</v>
      </c>
      <c r="I18">
        <v>1.1559999999999999</v>
      </c>
      <c r="J18">
        <v>171.93</v>
      </c>
      <c r="K18" s="1">
        <v>1.3443518518518518E-3</v>
      </c>
      <c r="L18">
        <v>31</v>
      </c>
    </row>
    <row r="19" spans="1:12" x14ac:dyDescent="0.25">
      <c r="A19" t="s">
        <v>86</v>
      </c>
      <c r="B19">
        <v>20</v>
      </c>
      <c r="C19" t="s">
        <v>60</v>
      </c>
      <c r="D19" t="s">
        <v>153</v>
      </c>
      <c r="E19" t="s">
        <v>124</v>
      </c>
      <c r="F19">
        <v>5</v>
      </c>
      <c r="G19" s="1">
        <v>7.0537037037037044E-3</v>
      </c>
      <c r="J19">
        <v>206.13200000000001</v>
      </c>
      <c r="K19" s="1">
        <v>1.3493981481481482E-3</v>
      </c>
      <c r="L19">
        <v>4</v>
      </c>
    </row>
    <row r="20" spans="1:12" x14ac:dyDescent="0.25">
      <c r="A20" t="s">
        <v>86</v>
      </c>
      <c r="B20">
        <v>9</v>
      </c>
      <c r="C20" t="s">
        <v>104</v>
      </c>
      <c r="D20" t="s">
        <v>154</v>
      </c>
      <c r="E20" t="s">
        <v>121</v>
      </c>
      <c r="F20">
        <v>3</v>
      </c>
      <c r="G20" s="1">
        <v>4.8884143518518513E-3</v>
      </c>
      <c r="J20">
        <v>178.04</v>
      </c>
      <c r="K20" s="1">
        <v>1.5654513888888888E-3</v>
      </c>
      <c r="L20">
        <v>2</v>
      </c>
    </row>
    <row r="21" spans="1:12" x14ac:dyDescent="0.25">
      <c r="A21" t="s">
        <v>86</v>
      </c>
      <c r="B21">
        <v>55</v>
      </c>
      <c r="C21" t="s">
        <v>68</v>
      </c>
      <c r="D21" t="s">
        <v>145</v>
      </c>
      <c r="E21" t="s">
        <v>120</v>
      </c>
      <c r="F21">
        <v>1</v>
      </c>
      <c r="G21" s="1">
        <v>1.4475925925925926E-3</v>
      </c>
      <c r="J21">
        <v>198.029</v>
      </c>
    </row>
    <row r="22" spans="1:12" x14ac:dyDescent="0.25">
      <c r="A22" t="s">
        <v>86</v>
      </c>
      <c r="B22">
        <v>22</v>
      </c>
      <c r="C22" t="s">
        <v>134</v>
      </c>
      <c r="D22" t="s">
        <v>143</v>
      </c>
      <c r="E22" t="s">
        <v>126</v>
      </c>
      <c r="F22">
        <v>1</v>
      </c>
      <c r="G22" s="1">
        <v>1.6418865740740743E-3</v>
      </c>
      <c r="J22">
        <v>174.595</v>
      </c>
    </row>
    <row r="23" spans="1:12" x14ac:dyDescent="0.25">
      <c r="A23" t="s">
        <v>86</v>
      </c>
      <c r="B23">
        <v>94</v>
      </c>
      <c r="C23" t="s">
        <v>116</v>
      </c>
      <c r="D23" t="s">
        <v>141</v>
      </c>
      <c r="E23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84994-F1C0-4032-B607-B005E9520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2021-04-06T14:12:15Z</dcterms:modified>
</cp:coreProperties>
</file>