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5501917/Documents/PhD/PhD/Regulators/"/>
    </mc:Choice>
  </mc:AlternateContent>
  <xr:revisionPtr revIDLastSave="0" documentId="13_ncr:1_{3034CCE5-4F77-3A46-9D49-7DE11A346F7C}" xr6:coauthVersionLast="47" xr6:coauthVersionMax="47" xr10:uidLastSave="{00000000-0000-0000-0000-000000000000}"/>
  <bookViews>
    <workbookView xWindow="0" yWindow="740" windowWidth="30240" windowHeight="18900" xr2:uid="{475BF4B7-DB03-B84B-BF06-08E2A6CA41DF}"/>
  </bookViews>
  <sheets>
    <sheet name="Sheet1" sheetId="1" r:id="rId1"/>
    <sheet name="sigma_factor_exp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" l="1"/>
  <c r="M13" i="1"/>
  <c r="N13" i="1"/>
  <c r="O13" i="1"/>
  <c r="P13" i="1"/>
  <c r="Q13" i="1"/>
  <c r="R13" i="1"/>
  <c r="K13" i="1"/>
  <c r="L11" i="1"/>
  <c r="M11" i="1"/>
  <c r="N11" i="1"/>
  <c r="O11" i="1"/>
  <c r="P11" i="1"/>
  <c r="Q11" i="1"/>
  <c r="R11" i="1"/>
  <c r="K11" i="1"/>
  <c r="L5" i="1"/>
  <c r="M5" i="1"/>
  <c r="N5" i="1"/>
  <c r="O5" i="1"/>
  <c r="P5" i="1"/>
  <c r="Q5" i="1"/>
  <c r="R5" i="1"/>
  <c r="K5" i="1"/>
  <c r="R4" i="1"/>
  <c r="Q4" i="1"/>
  <c r="P4" i="1"/>
  <c r="O4" i="1"/>
  <c r="N4" i="1"/>
  <c r="M4" i="1"/>
  <c r="L4" i="1"/>
  <c r="K4" i="1"/>
  <c r="R3" i="1"/>
  <c r="Q3" i="1"/>
  <c r="P3" i="1"/>
  <c r="O3" i="1"/>
  <c r="N3" i="1"/>
  <c r="L3" i="1"/>
  <c r="K3" i="1"/>
  <c r="M3" i="1"/>
</calcChain>
</file>

<file path=xl/sharedStrings.xml><?xml version="1.0" encoding="utf-8"?>
<sst xmlns="http://schemas.openxmlformats.org/spreadsheetml/2006/main" count="222" uniqueCount="168">
  <si>
    <t>Locus</t>
  </si>
  <si>
    <t>NEIS0187</t>
  </si>
  <si>
    <t>NEIS0570</t>
  </si>
  <si>
    <t>NEIS1408</t>
  </si>
  <si>
    <t>NEIS0536</t>
  </si>
  <si>
    <t>NEIS1365</t>
  </si>
  <si>
    <t>NEIS2081</t>
  </si>
  <si>
    <t>NEIS0920</t>
  </si>
  <si>
    <t>NEIS1318</t>
  </si>
  <si>
    <t>NEIS1409</t>
  </si>
  <si>
    <t>NEIS0043</t>
  </si>
  <si>
    <t>NEIS0318</t>
  </si>
  <si>
    <t>NEIS0560</t>
  </si>
  <si>
    <t>NEIS1693</t>
  </si>
  <si>
    <t>NEIS0532</t>
  </si>
  <si>
    <t>NEIS0103</t>
  </si>
  <si>
    <t>NEIS1426</t>
  </si>
  <si>
    <t>NEIS0120</t>
  </si>
  <si>
    <t>NEIS0495</t>
  </si>
  <si>
    <t>NEIS1131</t>
  </si>
  <si>
    <t>NEIS0356</t>
  </si>
  <si>
    <t>NEIS1314</t>
  </si>
  <si>
    <t>NEIS1948</t>
  </si>
  <si>
    <t>NEIS1328</t>
  </si>
  <si>
    <t>NEIS1273</t>
  </si>
  <si>
    <t>NEIS0776</t>
  </si>
  <si>
    <t>NEIS0158</t>
  </si>
  <si>
    <t>NEIS1557</t>
  </si>
  <si>
    <t>NEIS0915</t>
  </si>
  <si>
    <t>NEIS0133</t>
  </si>
  <si>
    <t>NEIS0134</t>
  </si>
  <si>
    <t>NEIS0136</t>
  </si>
  <si>
    <t>NEIS0751</t>
  </si>
  <si>
    <t>NEIS0757</t>
  </si>
  <si>
    <t>NEIS0114</t>
  </si>
  <si>
    <t>NEIS0007</t>
  </si>
  <si>
    <t>NEIS0676</t>
  </si>
  <si>
    <t>NEIS1684</t>
  </si>
  <si>
    <t>NEIS1315</t>
  </si>
  <si>
    <t>NEIS0502</t>
  </si>
  <si>
    <t>NEIS0372</t>
  </si>
  <si>
    <t>NEIS1274</t>
  </si>
  <si>
    <t>NEIS0718</t>
  </si>
  <si>
    <t>NEIS1099</t>
  </si>
  <si>
    <t>Function</t>
  </si>
  <si>
    <t>Var category</t>
  </si>
  <si>
    <t>Both</t>
  </si>
  <si>
    <t>frvar</t>
  </si>
  <si>
    <t>gcvar</t>
  </si>
  <si>
    <t>None</t>
  </si>
  <si>
    <t>regulon genes</t>
  </si>
  <si>
    <t>ribonuclease E</t>
  </si>
  <si>
    <t>peptide chain release factor 3</t>
  </si>
  <si>
    <t>ribonuclease inhibition</t>
  </si>
  <si>
    <t>Product</t>
  </si>
  <si>
    <t>tryptophanyl-tRNA synthetase [EC:6.1.1.2]</t>
  </si>
  <si>
    <t>AARS</t>
  </si>
  <si>
    <t>putative two-component system sensor kinase</t>
  </si>
  <si>
    <t>transcription elongation factor GreA</t>
  </si>
  <si>
    <t>transcription regulation</t>
  </si>
  <si>
    <t>elongation factor Ts</t>
  </si>
  <si>
    <t>translation regulation</t>
  </si>
  <si>
    <t>ribosomal protein</t>
  </si>
  <si>
    <t>50S ribosomal protein L31 type B</t>
  </si>
  <si>
    <t>iron-sulfur cluster assembly protein</t>
  </si>
  <si>
    <t>protein turnover regulation</t>
  </si>
  <si>
    <t>ClpB protein</t>
  </si>
  <si>
    <t>dnaJ</t>
  </si>
  <si>
    <t>chaperone</t>
  </si>
  <si>
    <t>chaperone - stress response regulation</t>
  </si>
  <si>
    <t>ribonuclease P</t>
  </si>
  <si>
    <t>rho</t>
  </si>
  <si>
    <t>transcription termination factor</t>
  </si>
  <si>
    <t>tRNA modification</t>
  </si>
  <si>
    <t>tsaE</t>
  </si>
  <si>
    <t>trmD</t>
  </si>
  <si>
    <t>tRNA modification - methyltransferase</t>
  </si>
  <si>
    <t>methionyl-tRNA formyltransferase [EC:2.1.2.9]</t>
  </si>
  <si>
    <t>AARS - attach trp to tRNA</t>
  </si>
  <si>
    <t>cstA; carbon starvation protein</t>
  </si>
  <si>
    <t>rplA 50S ribosomal protein L1</t>
  </si>
  <si>
    <t>dnaK</t>
  </si>
  <si>
    <t>lon; ATP-dependent Lon protease [EC:3.4.21.53]</t>
  </si>
  <si>
    <t>atp dependant protease La, heat shock protein involved in stress response</t>
  </si>
  <si>
    <t>prmA; ribosomal protein L11 methyltransferase [EC:2.1.1.-]</t>
  </si>
  <si>
    <t>iscR - iron-sulfur cluster assembly transcription factor</t>
  </si>
  <si>
    <t>rrf2 family protein</t>
  </si>
  <si>
    <t>groEL</t>
  </si>
  <si>
    <t>chaperonin - protein folding, stress response</t>
  </si>
  <si>
    <t>hexR</t>
  </si>
  <si>
    <t>RpiR family transcriptional regulator. Cabohydrate metabolism regulation</t>
  </si>
  <si>
    <t>creA</t>
  </si>
  <si>
    <t>notes</t>
  </si>
  <si>
    <t>carbon metabolism regulation</t>
  </si>
  <si>
    <t>cspA</t>
  </si>
  <si>
    <t>cold shock protein, stress response</t>
  </si>
  <si>
    <t>rpoA</t>
  </si>
  <si>
    <t>RNA polymerase subunit - transcription initiation regulation</t>
  </si>
  <si>
    <t>infB</t>
  </si>
  <si>
    <t>translation initiation factor 2 - translation regulation</t>
  </si>
  <si>
    <t>efp</t>
  </si>
  <si>
    <t>elongation factor - translation elongation regulation</t>
  </si>
  <si>
    <t>rplD</t>
  </si>
  <si>
    <t>rplW</t>
  </si>
  <si>
    <t>rpsS</t>
  </si>
  <si>
    <t>rlmE</t>
  </si>
  <si>
    <t>methyltransferase, methylates 23S rRNA and involved in ribosome synthesis</t>
  </si>
  <si>
    <t>rluF</t>
  </si>
  <si>
    <t>rsmD</t>
  </si>
  <si>
    <t>ribosomal RNA modification - ribosome assembly</t>
  </si>
  <si>
    <t>small rRNA methyltransferase. Ribosome assembly. Deletion reduces trnaslation initiation effectiveness and gene expression regulation</t>
  </si>
  <si>
    <t>methionyl-tRNA synthetase [EC:6.1.1.10]</t>
  </si>
  <si>
    <t>AARS - translation inititiation regulation - transfers Met to the initiator tRNA</t>
  </si>
  <si>
    <t>phenylalanyl-tRNA synthetase alpha chain</t>
  </si>
  <si>
    <t>aspartyl-tRNA synthetase</t>
  </si>
  <si>
    <t>thiolation factor - iron sulfur cluster</t>
  </si>
  <si>
    <t>iscS</t>
  </si>
  <si>
    <t>grpE</t>
  </si>
  <si>
    <t>mrp</t>
  </si>
  <si>
    <t>cell division - ATP binding protein, chromosome partitioning</t>
  </si>
  <si>
    <t>algH</t>
  </si>
  <si>
    <t>putative transcriptional regulator</t>
  </si>
  <si>
    <t>lepB</t>
  </si>
  <si>
    <t>typA</t>
  </si>
  <si>
    <t>GTPase activating protein</t>
  </si>
  <si>
    <t>NEIS0212</t>
  </si>
  <si>
    <t>NMB0217</t>
  </si>
  <si>
    <t>pubmlst_id</t>
  </si>
  <si>
    <t>nmb_id</t>
  </si>
  <si>
    <t>product</t>
  </si>
  <si>
    <t>min_q_value</t>
  </si>
  <si>
    <t>LFC_max</t>
  </si>
  <si>
    <t>NEIS0663</t>
  </si>
  <si>
    <t>NMB0712</t>
  </si>
  <si>
    <t>RNA polymerase sigma factor RpoH</t>
  </si>
  <si>
    <t>NEIS1466</t>
  </si>
  <si>
    <t>NMB1538</t>
  </si>
  <si>
    <t>RNA polymerase sigma factor RpoD</t>
  </si>
  <si>
    <t>NEIS2123</t>
  </si>
  <si>
    <t>NMB2144</t>
  </si>
  <si>
    <t>RNA polymerase sigma factor RpoN</t>
  </si>
  <si>
    <t>RNA polymerase sigma factor RpoE</t>
  </si>
  <si>
    <t>Notes</t>
  </si>
  <si>
    <t xml:space="preserve">Generally nonfunctional </t>
  </si>
  <si>
    <t>reference</t>
  </si>
  <si>
    <t>https://doi.org/10.1128/jb.00170-19</t>
  </si>
  <si>
    <t>Housekeeping sigma factor</t>
  </si>
  <si>
    <t>autoregulated, activity controlled by NEIS2485, in same operon. Regulates 11 genes, including its oself and 5 other genes in an operon.</t>
  </si>
  <si>
    <t>10.1186/1471-2180-10-164</t>
  </si>
  <si>
    <t>https://doi.org/10.1128/jb.00170-20</t>
  </si>
  <si>
    <t>https://doi.org/10.1128/jb.00170-21</t>
  </si>
  <si>
    <t>reference_2</t>
  </si>
  <si>
    <t>Essential, unclear role in meningitidis but linked with stress response in N. gonorrhoeae</t>
  </si>
  <si>
    <t>10.1128/JB.01807-05</t>
  </si>
  <si>
    <t>min isolate</t>
  </si>
  <si>
    <t>max isolate</t>
  </si>
  <si>
    <t>expression doesn’t match fr variation - min max isolates are N459.3 and N459.6 - same host, interesting theyd be so different</t>
  </si>
  <si>
    <t>frvar file suggests fr variable but upon checking this isnt the case - due to a BLAST error</t>
  </si>
  <si>
    <t>counts</t>
  </si>
  <si>
    <t>min</t>
  </si>
  <si>
    <t>max</t>
  </si>
  <si>
    <t>total</t>
  </si>
  <si>
    <t>avg exp all loci</t>
  </si>
  <si>
    <t>percentages</t>
  </si>
  <si>
    <t>min regulators</t>
  </si>
  <si>
    <t>max regulators</t>
  </si>
  <si>
    <t>min all loci</t>
  </si>
  <si>
    <t>max all loci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</si>
</sst>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2A1C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Border="1" applyAlignment="1">
      <alignment vertical="center" wrapText="1"/>
    </xf>
    <xf numFmtId="0" fontId="0" fillId="0" borderId="0" xfId="0" applyBorder="1"/>
    <xf numFmtId="0" fontId="1" fillId="2" borderId="0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0" xfId="0" applyFill="1" applyBorder="1"/>
    <xf numFmtId="0" fontId="2" fillId="0" borderId="0" xfId="0" applyFont="1"/>
    <xf numFmtId="0" fontId="3" fillId="0" borderId="0" xfId="1"/>
    <xf numFmtId="0" fontId="0" fillId="0" borderId="0" xfId="0" applyFill="1"/>
    <xf numFmtId="0" fontId="5" fillId="0" borderId="0" xfId="0" applyFont="1"/>
    <xf numFmtId="1" fontId="0" fillId="0" borderId="0" xfId="0" applyNumberFormat="1"/>
    <xf numFmtId="1" fontId="0" fillId="3" borderId="0" xfId="0" applyNumberFormat="1" applyFill="1"/>
    <xf numFmtId="0" fontId="0" fillId="5" borderId="0" xfId="0" applyFill="1"/>
    <xf numFmtId="0" fontId="0" fillId="6" borderId="0" xfId="0" applyFill="1"/>
    <xf numFmtId="0" fontId="0" fillId="7" borderId="0" xfId="0" applyFill="1" applyBorder="1"/>
    <xf numFmtId="0" fontId="0" fillId="8" borderId="0" xfId="0" applyFill="1" applyBorder="1"/>
    <xf numFmtId="0" fontId="0" fillId="8" borderId="0" xfId="0" applyFill="1"/>
    <xf numFmtId="0" fontId="0" fillId="7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28/jb.00170-19" TargetMode="External"/><Relationship Id="rId2" Type="http://schemas.openxmlformats.org/officeDocument/2006/relationships/hyperlink" Target="https://doi.org/10.1186%2F1471-2180-10-164" TargetMode="External"/><Relationship Id="rId1" Type="http://schemas.openxmlformats.org/officeDocument/2006/relationships/hyperlink" Target="https://doi.org/10.1128/jb.00170-19" TargetMode="External"/><Relationship Id="rId4" Type="http://schemas.openxmlformats.org/officeDocument/2006/relationships/hyperlink" Target="https://doi.org/10.1128/jb.01807-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95541-3388-DD47-8713-2FD666D7A1DC}">
  <dimension ref="A1:T44"/>
  <sheetViews>
    <sheetView tabSelected="1" zoomScale="88" workbookViewId="0">
      <selection activeCell="G37" sqref="G37"/>
    </sheetView>
  </sheetViews>
  <sheetFormatPr baseColWidth="10" defaultRowHeight="16" x14ac:dyDescent="0.2"/>
  <cols>
    <col min="2" max="2" width="46.83203125" bestFit="1" customWidth="1"/>
    <col min="3" max="3" width="18.83203125" customWidth="1"/>
    <col min="5" max="5" width="12.1640625" bestFit="1" customWidth="1"/>
    <col min="10" max="10" width="12.6640625" bestFit="1" customWidth="1"/>
    <col min="11" max="16" width="13.33203125" bestFit="1" customWidth="1"/>
    <col min="17" max="18" width="12.1640625" bestFit="1" customWidth="1"/>
  </cols>
  <sheetData>
    <row r="1" spans="1:20" x14ac:dyDescent="0.2">
      <c r="A1" s="1" t="s">
        <v>0</v>
      </c>
      <c r="B1" t="s">
        <v>54</v>
      </c>
      <c r="C1" s="2" t="s">
        <v>44</v>
      </c>
      <c r="D1" s="2" t="s">
        <v>45</v>
      </c>
      <c r="E1" t="s">
        <v>50</v>
      </c>
      <c r="F1" t="s">
        <v>92</v>
      </c>
      <c r="G1" t="s">
        <v>154</v>
      </c>
      <c r="H1" t="s">
        <v>155</v>
      </c>
      <c r="K1" s="11" t="s">
        <v>158</v>
      </c>
      <c r="T1" t="s">
        <v>163</v>
      </c>
    </row>
    <row r="2" spans="1:20" x14ac:dyDescent="0.2">
      <c r="A2" s="3" t="s">
        <v>1</v>
      </c>
      <c r="B2" t="s">
        <v>51</v>
      </c>
      <c r="C2" s="2" t="s">
        <v>51</v>
      </c>
      <c r="D2" s="3" t="s">
        <v>46</v>
      </c>
      <c r="G2">
        <v>28262</v>
      </c>
      <c r="H2">
        <v>27553</v>
      </c>
      <c r="K2">
        <v>27509</v>
      </c>
      <c r="L2">
        <v>27553</v>
      </c>
      <c r="M2">
        <v>28262</v>
      </c>
      <c r="N2">
        <v>28269</v>
      </c>
      <c r="O2">
        <v>28287</v>
      </c>
      <c r="P2">
        <v>53930</v>
      </c>
      <c r="Q2">
        <v>53948</v>
      </c>
      <c r="R2">
        <v>53951</v>
      </c>
    </row>
    <row r="3" spans="1:20" x14ac:dyDescent="0.2">
      <c r="A3" s="3" t="s">
        <v>2</v>
      </c>
      <c r="B3" t="s">
        <v>52</v>
      </c>
      <c r="C3" s="16" t="s">
        <v>52</v>
      </c>
      <c r="D3" s="3" t="s">
        <v>46</v>
      </c>
      <c r="G3" s="19">
        <v>28262</v>
      </c>
      <c r="H3">
        <v>53948</v>
      </c>
      <c r="J3" t="s">
        <v>159</v>
      </c>
      <c r="K3">
        <f>COUNTIF(G:G, "27509")</f>
        <v>0</v>
      </c>
      <c r="L3">
        <f>COUNTIF(G:G, "27553")</f>
        <v>10</v>
      </c>
      <c r="M3">
        <f>COUNTIF(G:G, "28262")</f>
        <v>19</v>
      </c>
      <c r="N3">
        <f>COUNTIF(G:G, "28269")</f>
        <v>9</v>
      </c>
      <c r="O3">
        <f>COUNTIF(G:G, "28287")</f>
        <v>1</v>
      </c>
      <c r="P3">
        <f>COUNTIF(G:G, "53930")</f>
        <v>0</v>
      </c>
      <c r="Q3">
        <f>COUNTIF(G:G, "53948")</f>
        <v>2</v>
      </c>
      <c r="R3">
        <f>COUNTIF(G:G, "53951")</f>
        <v>2</v>
      </c>
    </row>
    <row r="4" spans="1:20" x14ac:dyDescent="0.2">
      <c r="A4" s="3" t="s">
        <v>3</v>
      </c>
      <c r="B4" t="s">
        <v>55</v>
      </c>
      <c r="C4" s="16" t="s">
        <v>78</v>
      </c>
      <c r="D4" s="3" t="s">
        <v>46</v>
      </c>
      <c r="G4" s="19">
        <v>28262</v>
      </c>
      <c r="H4">
        <v>27553</v>
      </c>
      <c r="J4" t="s">
        <v>160</v>
      </c>
      <c r="K4">
        <f>COUNTIF(H:H, "27509")</f>
        <v>2</v>
      </c>
      <c r="L4">
        <f>COUNTIF(H:H, "27553")</f>
        <v>17</v>
      </c>
      <c r="M4">
        <f>COUNTIF(H:H, "28262")</f>
        <v>9</v>
      </c>
      <c r="N4">
        <f>COUNTIF(H:H, "28269")</f>
        <v>2</v>
      </c>
      <c r="O4">
        <f>COUNTIF(H:H, "28287")</f>
        <v>3</v>
      </c>
      <c r="P4">
        <f>COUNTIF(H:H, "53930")</f>
        <v>3</v>
      </c>
      <c r="Q4">
        <f>COUNTIF(H:H, "53948")</f>
        <v>4</v>
      </c>
      <c r="R4">
        <f>COUNTIF(H:H, "53951")</f>
        <v>3</v>
      </c>
    </row>
    <row r="5" spans="1:20" x14ac:dyDescent="0.2">
      <c r="A5" s="3" t="s">
        <v>4</v>
      </c>
      <c r="B5" t="s">
        <v>57</v>
      </c>
      <c r="C5" s="7" t="s">
        <v>53</v>
      </c>
      <c r="D5" s="3" t="s">
        <v>46</v>
      </c>
      <c r="G5">
        <v>28269</v>
      </c>
      <c r="H5">
        <v>28262</v>
      </c>
      <c r="J5" t="s">
        <v>161</v>
      </c>
      <c r="K5">
        <f>SUM(K3:K4)</f>
        <v>2</v>
      </c>
      <c r="L5">
        <f t="shared" ref="L5:R5" si="0">SUM(L3:L4)</f>
        <v>27</v>
      </c>
      <c r="M5">
        <f t="shared" si="0"/>
        <v>28</v>
      </c>
      <c r="N5">
        <f t="shared" si="0"/>
        <v>11</v>
      </c>
      <c r="O5">
        <f t="shared" si="0"/>
        <v>4</v>
      </c>
      <c r="P5">
        <f t="shared" si="0"/>
        <v>3</v>
      </c>
      <c r="Q5">
        <f t="shared" si="0"/>
        <v>6</v>
      </c>
      <c r="R5">
        <f t="shared" si="0"/>
        <v>5</v>
      </c>
    </row>
    <row r="6" spans="1:20" x14ac:dyDescent="0.2">
      <c r="A6" s="4" t="s">
        <v>5</v>
      </c>
      <c r="B6" t="s">
        <v>58</v>
      </c>
      <c r="C6" s="7" t="s">
        <v>59</v>
      </c>
      <c r="D6" s="4" t="s">
        <v>47</v>
      </c>
      <c r="G6">
        <v>28262</v>
      </c>
      <c r="H6">
        <v>53930</v>
      </c>
    </row>
    <row r="7" spans="1:20" x14ac:dyDescent="0.2">
      <c r="A7" s="4" t="s">
        <v>6</v>
      </c>
      <c r="B7" t="s">
        <v>60</v>
      </c>
      <c r="C7" s="16" t="s">
        <v>61</v>
      </c>
      <c r="D7" s="4" t="s">
        <v>47</v>
      </c>
      <c r="G7" s="19">
        <v>28262</v>
      </c>
      <c r="H7">
        <v>27553</v>
      </c>
      <c r="J7" t="s">
        <v>162</v>
      </c>
      <c r="K7">
        <v>170</v>
      </c>
      <c r="L7">
        <v>177</v>
      </c>
      <c r="M7">
        <v>161</v>
      </c>
      <c r="N7">
        <v>177</v>
      </c>
      <c r="O7">
        <v>174</v>
      </c>
      <c r="P7">
        <v>178</v>
      </c>
      <c r="Q7">
        <v>176</v>
      </c>
      <c r="R7">
        <v>175</v>
      </c>
    </row>
    <row r="8" spans="1:20" x14ac:dyDescent="0.2">
      <c r="A8" s="4" t="s">
        <v>7</v>
      </c>
      <c r="B8" t="s">
        <v>63</v>
      </c>
      <c r="C8" s="16" t="s">
        <v>62</v>
      </c>
      <c r="D8" s="4" t="s">
        <v>47</v>
      </c>
      <c r="G8">
        <v>28269</v>
      </c>
      <c r="H8" s="19">
        <v>28262</v>
      </c>
    </row>
    <row r="9" spans="1:20" x14ac:dyDescent="0.2">
      <c r="A9" s="4" t="s">
        <v>8</v>
      </c>
      <c r="B9" t="s">
        <v>64</v>
      </c>
      <c r="C9" s="7" t="s">
        <v>115</v>
      </c>
      <c r="D9" s="4" t="s">
        <v>47</v>
      </c>
      <c r="G9">
        <v>28287</v>
      </c>
      <c r="H9">
        <v>27553</v>
      </c>
      <c r="K9" t="s">
        <v>163</v>
      </c>
    </row>
    <row r="10" spans="1:20" x14ac:dyDescent="0.2">
      <c r="A10" s="4" t="s">
        <v>9</v>
      </c>
      <c r="B10" t="s">
        <v>66</v>
      </c>
      <c r="C10" s="7" t="s">
        <v>65</v>
      </c>
      <c r="D10" s="4" t="s">
        <v>47</v>
      </c>
      <c r="G10">
        <v>27553</v>
      </c>
      <c r="H10">
        <v>28262</v>
      </c>
      <c r="K10">
        <v>27509</v>
      </c>
      <c r="L10">
        <v>27553</v>
      </c>
      <c r="M10">
        <v>28262</v>
      </c>
      <c r="N10">
        <v>28269</v>
      </c>
      <c r="O10">
        <v>28287</v>
      </c>
      <c r="P10">
        <v>53930</v>
      </c>
      <c r="Q10">
        <v>53948</v>
      </c>
      <c r="R10">
        <v>53951</v>
      </c>
    </row>
    <row r="11" spans="1:20" x14ac:dyDescent="0.2">
      <c r="A11" s="6" t="s">
        <v>10</v>
      </c>
      <c r="B11" s="10" t="s">
        <v>67</v>
      </c>
      <c r="C11" s="17" t="s">
        <v>69</v>
      </c>
      <c r="D11" s="6" t="s">
        <v>49</v>
      </c>
      <c r="F11" t="s">
        <v>157</v>
      </c>
      <c r="G11" s="18">
        <v>27553</v>
      </c>
      <c r="H11">
        <v>28287</v>
      </c>
      <c r="J11" t="s">
        <v>164</v>
      </c>
      <c r="K11" s="12">
        <f>K3/SUM($K$3:$R$3) * 100</f>
        <v>0</v>
      </c>
      <c r="L11" s="12">
        <f t="shared" ref="L11:R12" si="1">L3/SUM($K$3:$R$3) * 100</f>
        <v>23.255813953488371</v>
      </c>
      <c r="M11" s="13">
        <f t="shared" si="1"/>
        <v>44.186046511627907</v>
      </c>
      <c r="N11" s="12">
        <f t="shared" si="1"/>
        <v>20.930232558139537</v>
      </c>
      <c r="O11" s="12">
        <f t="shared" si="1"/>
        <v>2.3255813953488373</v>
      </c>
      <c r="P11" s="12">
        <f t="shared" si="1"/>
        <v>0</v>
      </c>
      <c r="Q11" s="12">
        <f t="shared" si="1"/>
        <v>4.6511627906976747</v>
      </c>
      <c r="R11" s="12">
        <f t="shared" si="1"/>
        <v>4.6511627906976747</v>
      </c>
    </row>
    <row r="12" spans="1:20" x14ac:dyDescent="0.2">
      <c r="A12" s="3" t="s">
        <v>11</v>
      </c>
      <c r="B12" t="s">
        <v>70</v>
      </c>
      <c r="C12" s="7" t="s">
        <v>70</v>
      </c>
      <c r="D12" s="3" t="s">
        <v>46</v>
      </c>
      <c r="G12">
        <v>28269</v>
      </c>
      <c r="H12">
        <v>53930</v>
      </c>
      <c r="J12" t="s">
        <v>166</v>
      </c>
      <c r="K12" s="12">
        <v>16</v>
      </c>
      <c r="L12" s="12">
        <v>19</v>
      </c>
      <c r="M12" s="13">
        <v>16</v>
      </c>
      <c r="N12" s="12">
        <v>21</v>
      </c>
      <c r="O12" s="12">
        <v>10</v>
      </c>
      <c r="P12" s="12">
        <v>6</v>
      </c>
      <c r="Q12" s="12">
        <v>6</v>
      </c>
      <c r="R12" s="12">
        <v>6</v>
      </c>
    </row>
    <row r="13" spans="1:20" x14ac:dyDescent="0.2">
      <c r="A13" s="3" t="s">
        <v>12</v>
      </c>
      <c r="B13" t="s">
        <v>71</v>
      </c>
      <c r="C13" s="7" t="s">
        <v>72</v>
      </c>
      <c r="D13" s="3" t="s">
        <v>46</v>
      </c>
      <c r="G13">
        <v>28269</v>
      </c>
      <c r="H13">
        <v>27553</v>
      </c>
      <c r="J13" t="s">
        <v>165</v>
      </c>
      <c r="K13" s="12">
        <f>K4/SUM($K4:$R4) * 100</f>
        <v>4.6511627906976747</v>
      </c>
      <c r="L13" s="13">
        <f>L4/SUM($K4:$R4) * 100</f>
        <v>39.534883720930232</v>
      </c>
      <c r="M13" s="12">
        <f>M4/SUM($K4:$R4) * 100</f>
        <v>20.930232558139537</v>
      </c>
      <c r="N13" s="12">
        <f>N4/SUM($K4:$R4) * 100</f>
        <v>4.6511627906976747</v>
      </c>
      <c r="O13" s="12">
        <f>O4/SUM($K4:$R4) * 100</f>
        <v>6.9767441860465116</v>
      </c>
      <c r="P13" s="12">
        <f>P4/SUM($K4:$R4) * 100</f>
        <v>6.9767441860465116</v>
      </c>
      <c r="Q13" s="12">
        <f>Q4/SUM($K4:$R4) * 100</f>
        <v>9.3023255813953494</v>
      </c>
      <c r="R13" s="12">
        <f>R4/SUM($K4:$R4) * 100</f>
        <v>6.9767441860465116</v>
      </c>
    </row>
    <row r="14" spans="1:20" x14ac:dyDescent="0.2">
      <c r="A14" s="3" t="s">
        <v>13</v>
      </c>
      <c r="B14" t="s">
        <v>74</v>
      </c>
      <c r="C14" s="7" t="s">
        <v>73</v>
      </c>
      <c r="D14" s="3" t="s">
        <v>46</v>
      </c>
      <c r="G14">
        <v>28269</v>
      </c>
      <c r="H14">
        <v>28262</v>
      </c>
      <c r="J14" t="s">
        <v>167</v>
      </c>
      <c r="K14" s="12">
        <v>20</v>
      </c>
      <c r="L14" s="13">
        <v>12</v>
      </c>
      <c r="M14" s="12">
        <v>19</v>
      </c>
      <c r="N14" s="12">
        <v>16</v>
      </c>
      <c r="O14" s="12">
        <v>6</v>
      </c>
      <c r="P14" s="12">
        <v>11</v>
      </c>
      <c r="Q14" s="12">
        <v>8</v>
      </c>
      <c r="R14" s="12">
        <v>8</v>
      </c>
    </row>
    <row r="15" spans="1:20" x14ac:dyDescent="0.2">
      <c r="A15" s="3" t="s">
        <v>14</v>
      </c>
      <c r="B15" t="s">
        <v>75</v>
      </c>
      <c r="C15" s="7" t="s">
        <v>76</v>
      </c>
      <c r="D15" s="3" t="s">
        <v>46</v>
      </c>
      <c r="G15">
        <v>28269</v>
      </c>
      <c r="H15">
        <v>53948</v>
      </c>
    </row>
    <row r="16" spans="1:20" x14ac:dyDescent="0.2">
      <c r="A16" s="3" t="s">
        <v>15</v>
      </c>
      <c r="B16" t="s">
        <v>77</v>
      </c>
      <c r="C16" s="16" t="s">
        <v>56</v>
      </c>
      <c r="D16" s="3" t="s">
        <v>46</v>
      </c>
      <c r="G16" s="19">
        <v>28262</v>
      </c>
      <c r="H16">
        <v>27553</v>
      </c>
    </row>
    <row r="17" spans="1:8" x14ac:dyDescent="0.2">
      <c r="A17" s="4" t="s">
        <v>16</v>
      </c>
      <c r="B17" t="s">
        <v>79</v>
      </c>
      <c r="C17" s="2"/>
      <c r="D17" s="4" t="s">
        <v>47</v>
      </c>
      <c r="G17">
        <v>27553</v>
      </c>
      <c r="H17">
        <v>53951</v>
      </c>
    </row>
    <row r="18" spans="1:8" x14ac:dyDescent="0.2">
      <c r="A18" s="5" t="s">
        <v>17</v>
      </c>
      <c r="B18" t="s">
        <v>80</v>
      </c>
      <c r="C18" s="16" t="s">
        <v>62</v>
      </c>
      <c r="D18" s="5" t="s">
        <v>48</v>
      </c>
      <c r="G18" s="19">
        <v>28262</v>
      </c>
      <c r="H18">
        <v>28269</v>
      </c>
    </row>
    <row r="19" spans="1:8" x14ac:dyDescent="0.2">
      <c r="A19" s="5" t="s">
        <v>18</v>
      </c>
      <c r="B19" t="s">
        <v>81</v>
      </c>
      <c r="C19" s="17" t="s">
        <v>69</v>
      </c>
      <c r="D19" s="5" t="s">
        <v>48</v>
      </c>
      <c r="G19" s="18">
        <v>27553</v>
      </c>
      <c r="H19">
        <v>28262</v>
      </c>
    </row>
    <row r="20" spans="1:8" x14ac:dyDescent="0.2">
      <c r="A20" s="5" t="s">
        <v>19</v>
      </c>
      <c r="B20" t="s">
        <v>82</v>
      </c>
      <c r="C20" s="17" t="s">
        <v>83</v>
      </c>
      <c r="D20" s="5" t="s">
        <v>48</v>
      </c>
      <c r="G20" s="18">
        <v>27553</v>
      </c>
      <c r="H20">
        <v>28287</v>
      </c>
    </row>
    <row r="21" spans="1:8" x14ac:dyDescent="0.2">
      <c r="A21" s="3" t="s">
        <v>20</v>
      </c>
      <c r="B21" s="8" t="s">
        <v>84</v>
      </c>
      <c r="C21" s="16" t="s">
        <v>62</v>
      </c>
      <c r="D21" s="3" t="s">
        <v>46</v>
      </c>
      <c r="G21">
        <v>28269</v>
      </c>
      <c r="H21">
        <v>53948</v>
      </c>
    </row>
    <row r="22" spans="1:8" x14ac:dyDescent="0.2">
      <c r="A22" s="4" t="s">
        <v>21</v>
      </c>
      <c r="B22" t="s">
        <v>85</v>
      </c>
      <c r="C22" s="7" t="s">
        <v>86</v>
      </c>
      <c r="D22" s="4" t="s">
        <v>47</v>
      </c>
      <c r="G22">
        <v>53951</v>
      </c>
      <c r="H22">
        <v>27509</v>
      </c>
    </row>
    <row r="23" spans="1:8" x14ac:dyDescent="0.2">
      <c r="A23" s="4" t="s">
        <v>22</v>
      </c>
      <c r="B23" t="s">
        <v>87</v>
      </c>
      <c r="C23" s="17" t="s">
        <v>88</v>
      </c>
      <c r="D23" s="4" t="s">
        <v>47</v>
      </c>
      <c r="G23" s="18">
        <v>27553</v>
      </c>
      <c r="H23">
        <v>28287</v>
      </c>
    </row>
    <row r="24" spans="1:8" x14ac:dyDescent="0.2">
      <c r="A24" s="4" t="s">
        <v>23</v>
      </c>
      <c r="B24" t="s">
        <v>89</v>
      </c>
      <c r="C24" s="7" t="s">
        <v>90</v>
      </c>
      <c r="D24" s="4" t="s">
        <v>47</v>
      </c>
      <c r="F24" t="s">
        <v>156</v>
      </c>
      <c r="G24">
        <v>53948</v>
      </c>
      <c r="H24">
        <v>53951</v>
      </c>
    </row>
    <row r="25" spans="1:8" x14ac:dyDescent="0.2">
      <c r="A25" s="4" t="s">
        <v>24</v>
      </c>
      <c r="B25" t="s">
        <v>91</v>
      </c>
      <c r="C25" s="7" t="s">
        <v>93</v>
      </c>
      <c r="D25" s="4" t="s">
        <v>47</v>
      </c>
      <c r="G25">
        <v>27553</v>
      </c>
      <c r="H25">
        <v>28262</v>
      </c>
    </row>
    <row r="26" spans="1:8" x14ac:dyDescent="0.2">
      <c r="A26" s="1" t="s">
        <v>25</v>
      </c>
      <c r="B26" t="s">
        <v>94</v>
      </c>
      <c r="C26" s="17" t="s">
        <v>95</v>
      </c>
      <c r="D26" s="1" t="s">
        <v>49</v>
      </c>
      <c r="G26">
        <v>28262</v>
      </c>
      <c r="H26">
        <v>53951</v>
      </c>
    </row>
    <row r="27" spans="1:8" x14ac:dyDescent="0.2">
      <c r="A27" s="1" t="s">
        <v>26</v>
      </c>
      <c r="B27" t="s">
        <v>96</v>
      </c>
      <c r="C27" s="16" t="s">
        <v>97</v>
      </c>
      <c r="D27" s="1" t="s">
        <v>49</v>
      </c>
      <c r="G27" s="19">
        <v>28262</v>
      </c>
      <c r="H27">
        <v>27553</v>
      </c>
    </row>
    <row r="28" spans="1:8" x14ac:dyDescent="0.2">
      <c r="A28" s="1" t="s">
        <v>27</v>
      </c>
      <c r="B28" t="s">
        <v>98</v>
      </c>
      <c r="C28" s="16" t="s">
        <v>99</v>
      </c>
      <c r="D28" s="1" t="s">
        <v>49</v>
      </c>
      <c r="G28" s="19">
        <v>28262</v>
      </c>
      <c r="H28">
        <v>27553</v>
      </c>
    </row>
    <row r="29" spans="1:8" x14ac:dyDescent="0.2">
      <c r="A29" s="1" t="s">
        <v>28</v>
      </c>
      <c r="B29" t="s">
        <v>100</v>
      </c>
      <c r="C29" s="16" t="s">
        <v>101</v>
      </c>
      <c r="D29" s="1" t="s">
        <v>49</v>
      </c>
      <c r="G29" s="19">
        <v>28262</v>
      </c>
      <c r="H29">
        <v>27553</v>
      </c>
    </row>
    <row r="30" spans="1:8" x14ac:dyDescent="0.2">
      <c r="A30" s="1" t="s">
        <v>29</v>
      </c>
      <c r="B30" t="s">
        <v>102</v>
      </c>
      <c r="C30" s="16" t="s">
        <v>62</v>
      </c>
      <c r="D30" s="1" t="s">
        <v>49</v>
      </c>
      <c r="G30" s="19">
        <v>28262</v>
      </c>
      <c r="H30">
        <v>27553</v>
      </c>
    </row>
    <row r="31" spans="1:8" x14ac:dyDescent="0.2">
      <c r="A31" s="1" t="s">
        <v>30</v>
      </c>
      <c r="B31" t="s">
        <v>103</v>
      </c>
      <c r="C31" s="16" t="s">
        <v>62</v>
      </c>
      <c r="D31" s="1" t="s">
        <v>49</v>
      </c>
      <c r="G31" s="19">
        <v>28262</v>
      </c>
      <c r="H31">
        <v>27553</v>
      </c>
    </row>
    <row r="32" spans="1:8" x14ac:dyDescent="0.2">
      <c r="A32" s="1" t="s">
        <v>31</v>
      </c>
      <c r="B32" t="s">
        <v>104</v>
      </c>
      <c r="C32" s="16" t="s">
        <v>62</v>
      </c>
      <c r="D32" s="1" t="s">
        <v>49</v>
      </c>
      <c r="G32" s="19">
        <v>28262</v>
      </c>
      <c r="H32">
        <v>27553</v>
      </c>
    </row>
    <row r="33" spans="1:8" x14ac:dyDescent="0.2">
      <c r="A33" s="1" t="s">
        <v>32</v>
      </c>
      <c r="B33" t="s">
        <v>105</v>
      </c>
      <c r="C33" s="16" t="s">
        <v>106</v>
      </c>
      <c r="D33" s="1" t="s">
        <v>49</v>
      </c>
      <c r="G33">
        <v>27553</v>
      </c>
      <c r="H33" s="19">
        <v>28262</v>
      </c>
    </row>
    <row r="34" spans="1:8" x14ac:dyDescent="0.2">
      <c r="A34" s="1" t="s">
        <v>33</v>
      </c>
      <c r="B34" t="s">
        <v>107</v>
      </c>
      <c r="C34" s="16" t="s">
        <v>109</v>
      </c>
      <c r="D34" s="1" t="s">
        <v>49</v>
      </c>
      <c r="G34">
        <v>28269</v>
      </c>
      <c r="H34" s="19">
        <v>28262</v>
      </c>
    </row>
    <row r="35" spans="1:8" x14ac:dyDescent="0.2">
      <c r="A35" s="1" t="s">
        <v>34</v>
      </c>
      <c r="B35" t="s">
        <v>108</v>
      </c>
      <c r="C35" s="16" t="s">
        <v>110</v>
      </c>
      <c r="D35" s="1" t="s">
        <v>49</v>
      </c>
      <c r="G35">
        <v>53948</v>
      </c>
      <c r="H35">
        <v>28269</v>
      </c>
    </row>
    <row r="36" spans="1:8" x14ac:dyDescent="0.2">
      <c r="A36" s="1" t="s">
        <v>35</v>
      </c>
      <c r="B36" t="s">
        <v>111</v>
      </c>
      <c r="C36" s="16" t="s">
        <v>112</v>
      </c>
      <c r="D36" s="1" t="s">
        <v>49</v>
      </c>
      <c r="G36" s="19">
        <v>28262</v>
      </c>
      <c r="H36">
        <v>27553</v>
      </c>
    </row>
    <row r="37" spans="1:8" x14ac:dyDescent="0.2">
      <c r="A37" s="1" t="s">
        <v>36</v>
      </c>
      <c r="B37" t="s">
        <v>113</v>
      </c>
      <c r="C37" s="16" t="s">
        <v>56</v>
      </c>
      <c r="D37" s="1" t="s">
        <v>49</v>
      </c>
      <c r="G37" s="19">
        <v>28262</v>
      </c>
      <c r="H37">
        <v>53930</v>
      </c>
    </row>
    <row r="38" spans="1:8" x14ac:dyDescent="0.2">
      <c r="A38" s="1" t="s">
        <v>37</v>
      </c>
      <c r="B38" t="s">
        <v>114</v>
      </c>
      <c r="C38" s="16" t="s">
        <v>56</v>
      </c>
      <c r="D38" s="1" t="s">
        <v>49</v>
      </c>
      <c r="G38" s="19">
        <v>28262</v>
      </c>
      <c r="H38">
        <v>27553</v>
      </c>
    </row>
    <row r="39" spans="1:8" x14ac:dyDescent="0.2">
      <c r="A39" s="1" t="s">
        <v>38</v>
      </c>
      <c r="B39" t="s">
        <v>116</v>
      </c>
      <c r="C39" s="7" t="s">
        <v>115</v>
      </c>
      <c r="D39" s="1" t="s">
        <v>49</v>
      </c>
      <c r="G39">
        <v>53951</v>
      </c>
      <c r="H39">
        <v>27509</v>
      </c>
    </row>
    <row r="40" spans="1:8" x14ac:dyDescent="0.2">
      <c r="A40" s="1" t="s">
        <v>39</v>
      </c>
      <c r="B40" t="s">
        <v>117</v>
      </c>
      <c r="C40" s="7" t="s">
        <v>68</v>
      </c>
      <c r="D40" s="1" t="s">
        <v>49</v>
      </c>
      <c r="G40">
        <v>27553</v>
      </c>
      <c r="H40">
        <v>53948</v>
      </c>
    </row>
    <row r="41" spans="1:8" x14ac:dyDescent="0.2">
      <c r="A41" s="1" t="s">
        <v>40</v>
      </c>
      <c r="B41" t="s">
        <v>118</v>
      </c>
      <c r="C41" s="7" t="s">
        <v>119</v>
      </c>
      <c r="D41" s="1" t="s">
        <v>49</v>
      </c>
      <c r="G41">
        <v>28262</v>
      </c>
      <c r="H41">
        <v>27553</v>
      </c>
    </row>
    <row r="42" spans="1:8" x14ac:dyDescent="0.2">
      <c r="A42" s="1" t="s">
        <v>41</v>
      </c>
      <c r="B42" t="s">
        <v>120</v>
      </c>
      <c r="C42" s="7" t="s">
        <v>121</v>
      </c>
      <c r="D42" s="1" t="s">
        <v>49</v>
      </c>
      <c r="G42">
        <v>27553</v>
      </c>
      <c r="H42">
        <v>28262</v>
      </c>
    </row>
    <row r="43" spans="1:8" x14ac:dyDescent="0.2">
      <c r="A43" s="1" t="s">
        <v>42</v>
      </c>
      <c r="B43" t="s">
        <v>122</v>
      </c>
      <c r="C43" s="7" t="s">
        <v>124</v>
      </c>
      <c r="D43" s="1" t="s">
        <v>49</v>
      </c>
      <c r="G43">
        <v>28269</v>
      </c>
      <c r="H43">
        <v>27553</v>
      </c>
    </row>
    <row r="44" spans="1:8" x14ac:dyDescent="0.2">
      <c r="A44" s="1" t="s">
        <v>43</v>
      </c>
      <c r="B44" t="s">
        <v>123</v>
      </c>
      <c r="C44" s="7" t="s">
        <v>124</v>
      </c>
      <c r="D44" s="6" t="s">
        <v>49</v>
      </c>
      <c r="G44">
        <v>28262</v>
      </c>
      <c r="H44">
        <v>27553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443D5-F6D2-B643-B8F9-6739314B21C5}">
  <dimension ref="A1:P5"/>
  <sheetViews>
    <sheetView zoomScale="116" workbookViewId="0">
      <selection activeCell="I7" sqref="I7"/>
    </sheetView>
  </sheetViews>
  <sheetFormatPr baseColWidth="10" defaultRowHeight="16" x14ac:dyDescent="0.2"/>
  <cols>
    <col min="3" max="3" width="31.33203125" bestFit="1" customWidth="1"/>
    <col min="15" max="15" width="31.5" bestFit="1" customWidth="1"/>
  </cols>
  <sheetData>
    <row r="1" spans="1:16" x14ac:dyDescent="0.2">
      <c r="A1" t="s">
        <v>127</v>
      </c>
      <c r="B1" t="s">
        <v>128</v>
      </c>
      <c r="C1" t="s">
        <v>129</v>
      </c>
      <c r="D1" t="s">
        <v>130</v>
      </c>
      <c r="E1" t="s">
        <v>131</v>
      </c>
      <c r="F1">
        <v>27509</v>
      </c>
      <c r="G1">
        <v>27553</v>
      </c>
      <c r="H1">
        <v>28269</v>
      </c>
      <c r="I1">
        <v>28262</v>
      </c>
      <c r="J1">
        <v>53930</v>
      </c>
      <c r="K1">
        <v>28287</v>
      </c>
      <c r="L1">
        <v>53948</v>
      </c>
      <c r="M1">
        <v>53951</v>
      </c>
      <c r="N1" t="s">
        <v>142</v>
      </c>
      <c r="O1" t="s">
        <v>144</v>
      </c>
      <c r="P1" t="s">
        <v>151</v>
      </c>
    </row>
    <row r="2" spans="1:16" x14ac:dyDescent="0.2">
      <c r="A2" t="s">
        <v>125</v>
      </c>
      <c r="B2" t="s">
        <v>126</v>
      </c>
      <c r="C2" t="s">
        <v>140</v>
      </c>
      <c r="D2">
        <v>1</v>
      </c>
      <c r="E2">
        <v>0.73696559416620622</v>
      </c>
      <c r="F2" s="15">
        <v>25</v>
      </c>
      <c r="G2">
        <v>17</v>
      </c>
      <c r="H2">
        <v>22</v>
      </c>
      <c r="I2">
        <v>24</v>
      </c>
      <c r="J2">
        <v>18</v>
      </c>
      <c r="K2" s="14">
        <v>15</v>
      </c>
      <c r="L2">
        <v>16</v>
      </c>
      <c r="M2">
        <v>17</v>
      </c>
      <c r="N2" t="s">
        <v>143</v>
      </c>
      <c r="O2" s="9" t="s">
        <v>145</v>
      </c>
    </row>
    <row r="3" spans="1:16" x14ac:dyDescent="0.2">
      <c r="A3" t="s">
        <v>132</v>
      </c>
      <c r="B3" t="s">
        <v>133</v>
      </c>
      <c r="C3" t="s">
        <v>134</v>
      </c>
      <c r="D3">
        <v>1.28992955950274E-9</v>
      </c>
      <c r="E3">
        <v>0.73870273470226366</v>
      </c>
      <c r="F3">
        <v>215</v>
      </c>
      <c r="G3">
        <v>220</v>
      </c>
      <c r="H3" s="15">
        <v>277</v>
      </c>
      <c r="I3">
        <v>231</v>
      </c>
      <c r="J3">
        <v>169</v>
      </c>
      <c r="K3" s="14">
        <v>166</v>
      </c>
      <c r="L3" s="14">
        <v>166</v>
      </c>
      <c r="M3">
        <v>172</v>
      </c>
      <c r="N3" t="s">
        <v>152</v>
      </c>
      <c r="O3" s="9" t="s">
        <v>149</v>
      </c>
      <c r="P3" s="9" t="s">
        <v>153</v>
      </c>
    </row>
    <row r="4" spans="1:16" x14ac:dyDescent="0.2">
      <c r="A4" t="s">
        <v>135</v>
      </c>
      <c r="B4" t="s">
        <v>136</v>
      </c>
      <c r="C4" t="s">
        <v>137</v>
      </c>
      <c r="D4">
        <v>4.2394668534356802E-15</v>
      </c>
      <c r="E4">
        <v>0.93819471552652811</v>
      </c>
      <c r="F4">
        <v>243</v>
      </c>
      <c r="G4" s="14">
        <v>155</v>
      </c>
      <c r="H4">
        <v>274</v>
      </c>
      <c r="I4" s="15">
        <v>297</v>
      </c>
      <c r="J4">
        <v>195</v>
      </c>
      <c r="K4">
        <v>264</v>
      </c>
      <c r="L4">
        <v>207</v>
      </c>
      <c r="M4">
        <v>215</v>
      </c>
      <c r="N4" t="s">
        <v>146</v>
      </c>
      <c r="O4" s="9" t="s">
        <v>150</v>
      </c>
    </row>
    <row r="5" spans="1:16" x14ac:dyDescent="0.2">
      <c r="A5" t="s">
        <v>138</v>
      </c>
      <c r="B5" t="s">
        <v>139</v>
      </c>
      <c r="C5" t="s">
        <v>141</v>
      </c>
      <c r="D5">
        <v>1</v>
      </c>
      <c r="E5">
        <v>1.0740005814437767</v>
      </c>
      <c r="F5" s="15">
        <v>40</v>
      </c>
      <c r="G5" s="14">
        <v>19</v>
      </c>
      <c r="H5">
        <v>24</v>
      </c>
      <c r="I5" s="15">
        <v>40</v>
      </c>
      <c r="J5">
        <v>27</v>
      </c>
      <c r="K5">
        <v>21</v>
      </c>
      <c r="L5">
        <v>28</v>
      </c>
      <c r="M5">
        <v>21</v>
      </c>
      <c r="N5" t="s">
        <v>147</v>
      </c>
      <c r="O5" s="9" t="s">
        <v>148</v>
      </c>
      <c r="P5" t="s">
        <v>145</v>
      </c>
    </row>
  </sheetData>
  <phoneticPr fontId="4" type="noConversion"/>
  <hyperlinks>
    <hyperlink ref="O2" r:id="rId1" xr:uid="{8CC92001-AB54-7649-B6E6-1085696D2600}"/>
    <hyperlink ref="O5" r:id="rId2" display="https://doi.org/10.1186%2F1471-2180-10-164" xr:uid="{F9DB4EFE-D20E-6F41-B6D2-58D5FADF1D65}"/>
    <hyperlink ref="O3:O4" r:id="rId3" display="https://doi.org/10.1128/jb.00170-19" xr:uid="{9AE097AE-2E6A-7442-BFF0-4A82822FC65C}"/>
    <hyperlink ref="P3" r:id="rId4" display="https://doi.org/10.1128/jb.01807-05" xr:uid="{A0B5FEE3-2BB2-E140-BD7A-344D0CF11F8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sigma_factor_exp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Clark, Jack L.</dc:creator>
  <cp:lastModifiedBy>Clark, Jack L.</cp:lastModifiedBy>
  <dcterms:created xsi:type="dcterms:W3CDTF">2024-09-02T10:34:27Z</dcterms:created>
  <dcterms:modified xsi:type="dcterms:W3CDTF">2024-09-05T14:26:12Z</dcterms:modified>
</cp:coreProperties>
</file>