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isssi\Documents\1. Savage Lab\Stopped flow\"/>
    </mc:Choice>
  </mc:AlternateContent>
  <bookViews>
    <workbookView xWindow="0" yWindow="0" windowWidth="23040" windowHeight="9408"/>
  </bookViews>
  <sheets>
    <sheet name="DAB2" sheetId="1" r:id="rId1"/>
    <sheet name="Sheet2" sheetId="8"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2" i="1" l="1"/>
  <c r="H102" i="1" s="1"/>
  <c r="I102" i="1" s="1"/>
  <c r="E98" i="1" s="1"/>
  <c r="F101" i="1"/>
  <c r="N100" i="1"/>
  <c r="F100" i="1"/>
  <c r="H100" i="1" s="1"/>
  <c r="I100" i="1" s="1"/>
  <c r="N99" i="1"/>
  <c r="P102" i="1" s="1"/>
  <c r="G98" i="1"/>
  <c r="B98" i="1"/>
  <c r="F92" i="1"/>
  <c r="H92" i="1" s="1"/>
  <c r="I92" i="1" s="1"/>
  <c r="E88" i="1" s="1"/>
  <c r="F91" i="1"/>
  <c r="N90" i="1"/>
  <c r="H90" i="1"/>
  <c r="I90" i="1" s="1"/>
  <c r="F90" i="1"/>
  <c r="N89" i="1"/>
  <c r="P92" i="1" s="1"/>
  <c r="G88" i="1"/>
  <c r="B88" i="1"/>
  <c r="Y240" i="1" l="1"/>
  <c r="N120" i="1" l="1"/>
  <c r="N110" i="1"/>
  <c r="N60" i="1"/>
  <c r="N50" i="1"/>
  <c r="N80" i="1"/>
  <c r="N30" i="1"/>
  <c r="N20" i="1"/>
  <c r="F120" i="1"/>
  <c r="H120" i="1" s="1"/>
  <c r="I120" i="1" s="1"/>
  <c r="F110" i="1"/>
  <c r="F80" i="1"/>
  <c r="H80" i="1" s="1"/>
  <c r="I80" i="1" s="1"/>
  <c r="F60" i="1"/>
  <c r="F20" i="1"/>
  <c r="H20" i="1" s="1"/>
  <c r="I20" i="1" s="1"/>
  <c r="F122" i="1"/>
  <c r="H122" i="1" s="1"/>
  <c r="I122" i="1" s="1"/>
  <c r="E118" i="1" s="1"/>
  <c r="F121" i="1"/>
  <c r="N119" i="1"/>
  <c r="P122" i="1" s="1"/>
  <c r="G118" i="1"/>
  <c r="B118" i="1"/>
  <c r="F112" i="1"/>
  <c r="H112" i="1" s="1"/>
  <c r="I112" i="1" s="1"/>
  <c r="E108" i="1" s="1"/>
  <c r="F111" i="1"/>
  <c r="H110" i="1"/>
  <c r="I110" i="1" s="1"/>
  <c r="N109" i="1"/>
  <c r="P112" i="1" s="1"/>
  <c r="G108" i="1"/>
  <c r="B108" i="1"/>
  <c r="F82" i="1"/>
  <c r="H82" i="1" s="1"/>
  <c r="I82" i="1" s="1"/>
  <c r="E78" i="1" s="1"/>
  <c r="F81" i="1"/>
  <c r="N79" i="1"/>
  <c r="P82" i="1" s="1"/>
  <c r="G78" i="1"/>
  <c r="B78" i="1"/>
  <c r="F72" i="1"/>
  <c r="H72" i="1" s="1"/>
  <c r="I72" i="1" s="1"/>
  <c r="E68" i="1" s="1"/>
  <c r="F71" i="1"/>
  <c r="F70" i="1" s="1"/>
  <c r="H70" i="1" s="1"/>
  <c r="I70" i="1" s="1"/>
  <c r="N70" i="1"/>
  <c r="N69" i="1"/>
  <c r="P72" i="1" s="1"/>
  <c r="G68" i="1"/>
  <c r="B68" i="1"/>
  <c r="F62" i="1"/>
  <c r="H62" i="1" s="1"/>
  <c r="I62" i="1" s="1"/>
  <c r="E58" i="1" s="1"/>
  <c r="F61" i="1"/>
  <c r="H60" i="1"/>
  <c r="I60" i="1" s="1"/>
  <c r="N59" i="1"/>
  <c r="P62" i="1" s="1"/>
  <c r="G58" i="1"/>
  <c r="B58" i="1"/>
  <c r="F52" i="1"/>
  <c r="H52" i="1" s="1"/>
  <c r="I52" i="1" s="1"/>
  <c r="E48" i="1" s="1"/>
  <c r="F51" i="1"/>
  <c r="F50" i="1" s="1"/>
  <c r="H50" i="1" s="1"/>
  <c r="I50" i="1" s="1"/>
  <c r="N49" i="1"/>
  <c r="P52" i="1" s="1"/>
  <c r="G48" i="1"/>
  <c r="B48" i="1"/>
  <c r="F42" i="1"/>
  <c r="H42" i="1" s="1"/>
  <c r="I42" i="1" s="1"/>
  <c r="E38" i="1" s="1"/>
  <c r="F41" i="1"/>
  <c r="F40" i="1" s="1"/>
  <c r="H40" i="1" s="1"/>
  <c r="I40" i="1" s="1"/>
  <c r="N40" i="1"/>
  <c r="N39" i="1"/>
  <c r="P42" i="1" s="1"/>
  <c r="G38" i="1"/>
  <c r="B38" i="1"/>
  <c r="F32" i="1"/>
  <c r="H32" i="1" s="1"/>
  <c r="I32" i="1" s="1"/>
  <c r="E28" i="1" s="1"/>
  <c r="F31" i="1"/>
  <c r="F30" i="1" s="1"/>
  <c r="H30" i="1" s="1"/>
  <c r="I30" i="1" s="1"/>
  <c r="N29" i="1"/>
  <c r="P32" i="1" s="1"/>
  <c r="G28" i="1"/>
  <c r="B28" i="1"/>
  <c r="F22" i="1"/>
  <c r="H22" i="1" s="1"/>
  <c r="I22" i="1" s="1"/>
  <c r="E18" i="1" s="1"/>
  <c r="F21" i="1"/>
  <c r="N19" i="1"/>
  <c r="P22" i="1" s="1"/>
  <c r="G18" i="1"/>
  <c r="B18" i="1"/>
  <c r="G8" i="1"/>
  <c r="F11" i="1"/>
  <c r="F10" i="1" s="1"/>
  <c r="S21" i="1" l="1"/>
  <c r="S20" i="1"/>
  <c r="AD21" i="1" l="1"/>
  <c r="AD20" i="1"/>
  <c r="S13" i="1" l="1"/>
  <c r="S11" i="1"/>
  <c r="AD13" i="1" l="1"/>
  <c r="AD11" i="1"/>
  <c r="S19" i="1"/>
  <c r="S18" i="1"/>
  <c r="S17" i="1"/>
  <c r="S16" i="1"/>
  <c r="S15" i="1"/>
  <c r="S12" i="1"/>
  <c r="S14" i="1"/>
  <c r="X19" i="1"/>
  <c r="X20" i="1"/>
  <c r="X21" i="1"/>
  <c r="AA21" i="1"/>
  <c r="AA20" i="1"/>
  <c r="Z21" i="1"/>
  <c r="Z20" i="1"/>
  <c r="W21" i="1"/>
  <c r="W20" i="1"/>
  <c r="U21" i="1"/>
  <c r="U20" i="1"/>
  <c r="T21" i="1"/>
  <c r="T20" i="1"/>
  <c r="AD19" i="1" l="1"/>
  <c r="AD18" i="1"/>
  <c r="AD17" i="1"/>
  <c r="AD16" i="1"/>
  <c r="AD15" i="1"/>
  <c r="AD14" i="1"/>
  <c r="AD12" i="1"/>
  <c r="Y20" i="1"/>
  <c r="V21" i="1"/>
  <c r="AB21" i="1" s="1"/>
  <c r="V20" i="1"/>
  <c r="AB20" i="1" s="1"/>
  <c r="Y21" i="1"/>
  <c r="H10" i="1" l="1"/>
  <c r="F12" i="1"/>
  <c r="X18" i="1" l="1"/>
  <c r="AE72" i="1"/>
  <c r="X16" i="1"/>
  <c r="X12" i="1"/>
  <c r="AA19" i="1"/>
  <c r="Z19" i="1"/>
  <c r="W19" i="1"/>
  <c r="U19" i="1"/>
  <c r="T19" i="1"/>
  <c r="AA18" i="1"/>
  <c r="Z18" i="1"/>
  <c r="W18" i="1"/>
  <c r="U18" i="1"/>
  <c r="T18" i="1"/>
  <c r="AA17" i="1"/>
  <c r="Z17" i="1"/>
  <c r="X17" i="1"/>
  <c r="W17" i="1"/>
  <c r="U17" i="1"/>
  <c r="T17" i="1"/>
  <c r="AA16" i="1"/>
  <c r="Z16" i="1"/>
  <c r="W16" i="1"/>
  <c r="U16" i="1"/>
  <c r="T16" i="1"/>
  <c r="AA15" i="1"/>
  <c r="Z15" i="1"/>
  <c r="X15" i="1"/>
  <c r="W15" i="1"/>
  <c r="U15" i="1"/>
  <c r="T15" i="1"/>
  <c r="AA14" i="1"/>
  <c r="Z14" i="1"/>
  <c r="X14" i="1"/>
  <c r="W14" i="1"/>
  <c r="U14" i="1"/>
  <c r="T14" i="1"/>
  <c r="AA13" i="1"/>
  <c r="Z13" i="1"/>
  <c r="X13" i="1"/>
  <c r="W13" i="1"/>
  <c r="U13" i="1"/>
  <c r="T13" i="1"/>
  <c r="AA12" i="1"/>
  <c r="Z12" i="1"/>
  <c r="W12" i="1"/>
  <c r="U12" i="1"/>
  <c r="T12" i="1"/>
  <c r="X10" i="1"/>
  <c r="H12" i="1"/>
  <c r="I12" i="1" s="1"/>
  <c r="S10" i="1" s="1"/>
  <c r="AA11" i="1"/>
  <c r="Z11" i="1"/>
  <c r="X11" i="1"/>
  <c r="W11" i="1"/>
  <c r="U11" i="1"/>
  <c r="T11" i="1"/>
  <c r="AA10" i="1"/>
  <c r="Z10" i="1"/>
  <c r="W10" i="1"/>
  <c r="U10" i="1"/>
  <c r="T10" i="1"/>
  <c r="N10" i="1"/>
  <c r="I10" i="1"/>
  <c r="N9" i="1"/>
  <c r="P12" i="1" s="1"/>
  <c r="B8" i="1"/>
  <c r="AD10" i="1" l="1"/>
  <c r="AE10" i="1" s="1"/>
  <c r="AE11" i="1"/>
  <c r="AE12" i="1"/>
  <c r="AE13" i="1"/>
  <c r="AE15" i="1"/>
  <c r="AE19" i="1"/>
  <c r="AE16" i="1"/>
  <c r="AE14" i="1"/>
  <c r="AE18" i="1"/>
  <c r="AE17" i="1"/>
  <c r="Y19" i="1"/>
  <c r="V10" i="1"/>
  <c r="AB10" i="1" s="1"/>
  <c r="Y17" i="1"/>
  <c r="Y15" i="1"/>
  <c r="V12" i="1"/>
  <c r="AB12" i="1" s="1"/>
  <c r="Y13" i="1"/>
  <c r="Y18" i="1"/>
  <c r="V19" i="1"/>
  <c r="AB19" i="1" s="1"/>
  <c r="V11" i="1"/>
  <c r="AB11" i="1" s="1"/>
  <c r="V13" i="1"/>
  <c r="AB13" i="1" s="1"/>
  <c r="V14" i="1"/>
  <c r="AB14" i="1" s="1"/>
  <c r="Y11" i="1"/>
  <c r="V15" i="1"/>
  <c r="AB15" i="1" s="1"/>
  <c r="V16" i="1"/>
  <c r="AB16" i="1" s="1"/>
  <c r="V17" i="1"/>
  <c r="AB17" i="1" s="1"/>
  <c r="V18" i="1"/>
  <c r="AB18" i="1" s="1"/>
  <c r="Y12" i="1"/>
  <c r="E8" i="1"/>
  <c r="Y10" i="1"/>
  <c r="Y14" i="1"/>
  <c r="Y16" i="1"/>
</calcChain>
</file>

<file path=xl/sharedStrings.xml><?xml version="1.0" encoding="utf-8"?>
<sst xmlns="http://schemas.openxmlformats.org/spreadsheetml/2006/main" count="345" uniqueCount="52">
  <si>
    <t>Saved as:</t>
  </si>
  <si>
    <t>mM</t>
  </si>
  <si>
    <t>Time:</t>
  </si>
  <si>
    <t>in syringe (uM)</t>
  </si>
  <si>
    <t>end conc (uM)</t>
  </si>
  <si>
    <t>Start</t>
  </si>
  <si>
    <t>dAbs</t>
  </si>
  <si>
    <t>Conc (mM)</t>
  </si>
  <si>
    <t>End</t>
  </si>
  <si>
    <t>Rate</t>
  </si>
  <si>
    <t>Background</t>
  </si>
  <si>
    <t>Rate-B</t>
  </si>
  <si>
    <t>Fit start</t>
  </si>
  <si>
    <t>Fit end</t>
  </si>
  <si>
    <t>% dAbs</t>
  </si>
  <si>
    <t>Enzyme</t>
  </si>
  <si>
    <t>ul</t>
  </si>
  <si>
    <t>uM in</t>
  </si>
  <si>
    <t>ul Buffer</t>
  </si>
  <si>
    <t>rate-B</t>
  </si>
  <si>
    <t>CO2</t>
  </si>
  <si>
    <t>mM in</t>
  </si>
  <si>
    <t>ul H20</t>
  </si>
  <si>
    <t>%</t>
  </si>
  <si>
    <t>Comments:</t>
  </si>
  <si>
    <t xml:space="preserve"> </t>
  </si>
  <si>
    <t>Date</t>
  </si>
  <si>
    <t>Protein</t>
  </si>
  <si>
    <t>V protein</t>
  </si>
  <si>
    <t>V buffer</t>
  </si>
  <si>
    <t>Rate-avg B</t>
  </si>
  <si>
    <t>MQ</t>
  </si>
  <si>
    <t>Calculated B</t>
  </si>
  <si>
    <t>Additative</t>
  </si>
  <si>
    <t>Additative:</t>
  </si>
  <si>
    <t>Blank</t>
  </si>
  <si>
    <t>j</t>
  </si>
  <si>
    <t>Look at this one again</t>
  </si>
  <si>
    <t>DAB2</t>
  </si>
  <si>
    <t>TBS + 0.03% DDM</t>
  </si>
  <si>
    <t>Blank #2</t>
  </si>
  <si>
    <t>DAB2 #2</t>
  </si>
  <si>
    <t>Blank #3</t>
  </si>
  <si>
    <t>DAB #3</t>
  </si>
  <si>
    <t>Blank #1 1/3</t>
  </si>
  <si>
    <t>DAB2 #1 1/3</t>
  </si>
  <si>
    <t>Blank #2 1/3</t>
  </si>
  <si>
    <t>DAB2 #2 1/3</t>
  </si>
  <si>
    <t>Blank 25 ul</t>
  </si>
  <si>
    <t>DAB2 strep 25 ul</t>
  </si>
  <si>
    <t>50 mM Tris, 150 mM NaCl, DDM 0.03%</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</si>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</sst>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809]General"/>
    <numFmt numFmtId="165" formatCode="[$-809]0.00E+00"/>
    <numFmt numFmtId="166" formatCode="0.000"/>
    <numFmt numFmtId="167" formatCode="[$-809]0.00"/>
    <numFmt numFmtId="168" formatCode="[$-809]0"/>
    <numFmt numFmtId="169" formatCode="0.0"/>
    <numFmt numFmtId="176" formatCode="[$-809]0.000"/>
  </numFmts>
  <fonts count="6" x14ac:knownFonts="1">
    <font>
      <sz val="11"/>
      <color theme="1"/>
      <name val="Calibri"/>
      <family val="2"/>
      <scheme val="minor"/>
    </font>
    <font>
      <sz val="11"/>
      <color rgb="FF000000"/>
      <name val="Calibri"/>
      <family val="2"/>
    </font>
    <font>
      <sz val="11"/>
      <color rgb="FFFF0000"/>
      <name val="Calibri"/>
      <family val="2"/>
    </font>
    <font>
      <b/>
      <sz val="11"/>
      <color rgb="FF000000"/>
      <name val="Calibri"/>
      <family val="2"/>
    </font>
    <font>
      <sz val="11"/>
      <name val="Calibri"/>
      <family val="2"/>
    </font>
    <font>
      <b/>
      <sz val="20"/>
      <color rgb="FF000000"/>
      <name val="Calibri"/>
      <family val="2"/>
    </font>
  </fonts>
  <fills count="7">
    <fill>
      <patternFill patternType="none"/>
    </fill>
    <fill>
      <patternFill patternType="gray125"/>
    </fill>
    <fill>
      <patternFill patternType="solid">
        <fgColor rgb="FFFFC000"/>
        <bgColor rgb="FFFFC000"/>
      </patternFill>
    </fill>
    <fill>
      <patternFill patternType="solid">
        <fgColor rgb="FF92D050"/>
        <bgColor rgb="FF92D050"/>
      </patternFill>
    </fill>
    <fill>
      <patternFill patternType="solid">
        <fgColor rgb="FFFF5050"/>
        <bgColor rgb="FFFF5050"/>
      </patternFill>
    </fill>
    <fill>
      <patternFill patternType="solid">
        <fgColor rgb="FFF79646"/>
        <bgColor rgb="FFF79646"/>
      </patternFill>
    </fill>
    <fill>
      <patternFill patternType="solid">
        <fgColor theme="5" tint="0.39997558519241921"/>
        <bgColor indexed="64"/>
      </patternFill>
    </fill>
  </fills>
  <borders count="1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164" fontId="1" fillId="0" borderId="0"/>
    <xf numFmtId="164" fontId="1" fillId="0" borderId="0"/>
  </cellStyleXfs>
  <cellXfs count="52">
    <xf numFmtId="0" fontId="0" fillId="0" borderId="0" xfId="0"/>
    <xf numFmtId="164" fontId="1" fillId="0" borderId="0" xfId="1"/>
    <xf numFmtId="165" fontId="1" fillId="0" borderId="0" xfId="1" applyNumberFormat="1"/>
    <xf numFmtId="166" fontId="1" fillId="0" borderId="0" xfId="1" applyNumberFormat="1"/>
    <xf numFmtId="166" fontId="2" fillId="0" borderId="0" xfId="1" applyNumberFormat="1" applyFont="1"/>
    <xf numFmtId="164" fontId="1" fillId="0" borderId="1" xfId="1" applyFont="1" applyBorder="1"/>
    <xf numFmtId="164" fontId="1" fillId="0" borderId="0" xfId="1" applyFont="1"/>
    <xf numFmtId="164" fontId="1" fillId="0" borderId="0" xfId="2" applyFont="1"/>
    <xf numFmtId="164" fontId="1" fillId="0" borderId="0" xfId="1" applyBorder="1"/>
    <xf numFmtId="164" fontId="1" fillId="2" borderId="0" xfId="1" applyFill="1"/>
    <xf numFmtId="164" fontId="1" fillId="3" borderId="0" xfId="1" applyFont="1" applyFill="1"/>
    <xf numFmtId="164" fontId="1" fillId="3" borderId="0" xfId="1" applyFill="1"/>
    <xf numFmtId="164" fontId="1" fillId="0" borderId="2" xfId="1" applyBorder="1"/>
    <xf numFmtId="164" fontId="1" fillId="4" borderId="3" xfId="1" applyFont="1" applyFill="1" applyBorder="1"/>
    <xf numFmtId="164" fontId="1" fillId="4" borderId="0" xfId="1" applyFont="1" applyFill="1"/>
    <xf numFmtId="167" fontId="1" fillId="0" borderId="0" xfId="1" applyNumberFormat="1" applyFont="1"/>
    <xf numFmtId="166" fontId="1" fillId="3" borderId="0" xfId="1" applyNumberFormat="1" applyFont="1" applyFill="1"/>
    <xf numFmtId="164" fontId="1" fillId="5" borderId="0" xfId="1" applyFill="1"/>
    <xf numFmtId="164" fontId="1" fillId="0" borderId="0" xfId="1" applyFont="1" applyFill="1"/>
    <xf numFmtId="164" fontId="1" fillId="2" borderId="0" xfId="1" applyFill="1" applyBorder="1"/>
    <xf numFmtId="164" fontId="1" fillId="3" borderId="4" xfId="1" applyFill="1" applyBorder="1"/>
    <xf numFmtId="168" fontId="1" fillId="0" borderId="0" xfId="1" applyNumberFormat="1"/>
    <xf numFmtId="164" fontId="1" fillId="3" borderId="5" xfId="1" applyFill="1" applyBorder="1"/>
    <xf numFmtId="169" fontId="1" fillId="3" borderId="0" xfId="1" applyNumberFormat="1" applyFill="1"/>
    <xf numFmtId="164" fontId="1" fillId="0" borderId="0" xfId="1" applyFont="1" applyBorder="1"/>
    <xf numFmtId="164" fontId="1" fillId="0" borderId="0" xfId="2" applyFont="1" applyBorder="1"/>
    <xf numFmtId="164" fontId="1" fillId="0" borderId="2" xfId="1" applyFont="1" applyBorder="1"/>
    <xf numFmtId="164" fontId="1" fillId="0" borderId="0" xfId="1" applyFill="1"/>
    <xf numFmtId="164" fontId="1" fillId="2" borderId="4" xfId="1" applyFill="1" applyBorder="1"/>
    <xf numFmtId="164" fontId="1" fillId="2" borderId="6" xfId="1" applyFill="1" applyBorder="1"/>
    <xf numFmtId="166" fontId="1" fillId="0" borderId="0" xfId="1" applyNumberFormat="1" applyBorder="1"/>
    <xf numFmtId="0" fontId="1" fillId="0" borderId="0" xfId="1" applyNumberFormat="1"/>
    <xf numFmtId="0" fontId="0" fillId="0" borderId="8" xfId="0" applyBorder="1"/>
    <xf numFmtId="2" fontId="1" fillId="0" borderId="0" xfId="1" applyNumberFormat="1"/>
    <xf numFmtId="164" fontId="1" fillId="4" borderId="4" xfId="1" applyFont="1" applyFill="1" applyBorder="1"/>
    <xf numFmtId="164" fontId="1" fillId="4" borderId="5" xfId="1" applyFont="1" applyFill="1" applyBorder="1"/>
    <xf numFmtId="164" fontId="4" fillId="6" borderId="9" xfId="1" applyFont="1" applyFill="1" applyBorder="1"/>
    <xf numFmtId="164" fontId="1" fillId="6" borderId="9" xfId="1" applyFont="1" applyFill="1" applyBorder="1"/>
    <xf numFmtId="164" fontId="5" fillId="0" borderId="1" xfId="1" applyFont="1" applyBorder="1"/>
    <xf numFmtId="164" fontId="1" fillId="0" borderId="10" xfId="1" applyFont="1" applyBorder="1"/>
    <xf numFmtId="164" fontId="1" fillId="0" borderId="10" xfId="1" applyBorder="1"/>
    <xf numFmtId="169" fontId="1" fillId="0" borderId="0" xfId="1" applyNumberFormat="1"/>
    <xf numFmtId="164" fontId="5" fillId="0" borderId="0" xfId="1" applyFont="1" applyBorder="1"/>
    <xf numFmtId="169" fontId="1" fillId="0" borderId="0" xfId="1" applyNumberFormat="1" applyFill="1"/>
    <xf numFmtId="164" fontId="4" fillId="0" borderId="0" xfId="1" applyFont="1" applyBorder="1"/>
    <xf numFmtId="164" fontId="4" fillId="0" borderId="7" xfId="1" applyFont="1" applyBorder="1"/>
    <xf numFmtId="0" fontId="0" fillId="0" borderId="0" xfId="0" applyAlignment="1">
      <alignment horizontal="center"/>
    </xf>
    <xf numFmtId="164" fontId="3" fillId="0" borderId="11" xfId="1" applyFont="1" applyBorder="1"/>
    <xf numFmtId="164" fontId="3" fillId="0" borderId="12" xfId="1" applyFont="1" applyBorder="1"/>
    <xf numFmtId="164" fontId="3" fillId="0" borderId="13" xfId="1" applyFont="1" applyBorder="1"/>
    <xf numFmtId="164" fontId="3" fillId="0" borderId="14" xfId="1" applyFont="1" applyBorder="1"/>
    <xf numFmtId="176" fontId="1" fillId="0" borderId="0" xfId="1" applyNumberFormat="1" applyFont="1" applyBorder="1"/>
  </cellXfs>
  <cellStyles count="3">
    <cellStyle name="Excel Built-in Normal" xfId="1"/>
    <cellStyle name="Excel Built-in Normal 1"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097719" cy="830879"/>
    <xdr:sp macro="" textlink="">
      <xdr:nvSpPr>
        <xdr:cNvPr id="7" name="textruta 2"/>
        <xdr:cNvSpPr/>
      </xdr:nvSpPr>
      <xdr:spPr>
        <a:xfrm>
          <a:off x="0" y="177800"/>
          <a:ext cx="2097719" cy="830879"/>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solidFill>
          <a:srgbClr val="FFFFFF"/>
        </a:solidFill>
        <a:ln w="9360">
          <a:solidFill>
            <a:srgbClr val="BCBCBC"/>
          </a:solidFill>
          <a:prstDash val="solid"/>
        </a:ln>
      </xdr:spPr>
      <xdr:txBody>
        <a:bodyPr vert="horz" wrap="square" lIns="90000" tIns="45000" rIns="90000" bIns="45000" anchor="t" compatLnSpc="0">
          <a:noAutofit/>
        </a:bodyPr>
        <a:lstStyle/>
        <a:p>
          <a:pPr lvl="0" rtl="0" hangingPunct="0">
            <a:buNone/>
            <a:tabLst/>
          </a:pPr>
          <a:r>
            <a:rPr lang="en-GB" sz="1100" b="0" i="0" u="none" strike="noStrike" kern="1200" spc="0">
              <a:solidFill>
                <a:srgbClr val="000000"/>
              </a:solidFill>
              <a:latin typeface="Calibri" pitchFamily="18"/>
            </a:rPr>
            <a:t>Date: 180906</a:t>
          </a:r>
        </a:p>
        <a:p>
          <a:pPr lvl="0" rtl="0" hangingPunct="0">
            <a:buNone/>
            <a:tabLst/>
          </a:pPr>
          <a:r>
            <a:rPr lang="en-GB" sz="1100" b="0" i="0" u="none" strike="noStrike" kern="1200" spc="0">
              <a:solidFill>
                <a:srgbClr val="000000"/>
              </a:solidFill>
              <a:latin typeface="Calibri" pitchFamily="18"/>
            </a:rPr>
            <a:t>Enzyme: </a:t>
          </a:r>
        </a:p>
        <a:p>
          <a:pPr lvl="0" rtl="0" hangingPunct="0">
            <a:buNone/>
            <a:tabLst/>
          </a:pPr>
          <a:r>
            <a:rPr lang="en-GB" sz="1100" b="0" i="0" u="none" strike="noStrike" kern="1200" spc="0">
              <a:solidFill>
                <a:srgbClr val="000000"/>
              </a:solidFill>
              <a:latin typeface="Calibri" pitchFamily="18"/>
            </a:rPr>
            <a:t>Substrate: CO2</a:t>
          </a:r>
        </a:p>
      </xdr:txBody>
    </xdr:sp>
    <xdr:clientData/>
  </xdr:oneCellAnchor>
  <xdr:oneCellAnchor>
    <xdr:from>
      <xdr:col>3</xdr:col>
      <xdr:colOff>513760</xdr:colOff>
      <xdr:row>1</xdr:row>
      <xdr:rowOff>28440</xdr:rowOff>
    </xdr:from>
    <xdr:ext cx="1945440" cy="792720"/>
    <xdr:sp macro="" textlink="">
      <xdr:nvSpPr>
        <xdr:cNvPr id="8" name="textruta 3"/>
        <xdr:cNvSpPr/>
      </xdr:nvSpPr>
      <xdr:spPr>
        <a:xfrm>
          <a:off x="1834560" y="206240"/>
          <a:ext cx="1945440" cy="79272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solidFill>
          <a:srgbClr val="FFFFFF"/>
        </a:solidFill>
        <a:ln w="9360">
          <a:solidFill>
            <a:srgbClr val="BCBCBC"/>
          </a:solidFill>
          <a:prstDash val="solid"/>
        </a:ln>
      </xdr:spPr>
      <xdr:txBody>
        <a:bodyPr vert="horz" wrap="square" lIns="90000" tIns="45000" rIns="90000" bIns="45000" anchor="t" compatLnSpc="0">
          <a:noAutofit/>
        </a:bodyPr>
        <a:lstStyle/>
        <a:p>
          <a:pPr marL="0" marR="0" lvl="0" indent="0" rtl="0" hangingPunct="1">
            <a:lnSpc>
              <a:spcPct val="100000"/>
            </a:lnSpc>
            <a:spcBef>
              <a:spcPts val="0"/>
            </a:spcBef>
            <a:spcAft>
              <a:spcPts val="0"/>
            </a:spcAft>
            <a:buNone/>
            <a:tabLst/>
          </a:pPr>
          <a:r>
            <a:rPr lang="en-GB" sz="1100" b="0" i="0" u="none" strike="noStrike" kern="1200" spc="0">
              <a:solidFill>
                <a:srgbClr val="000000"/>
              </a:solidFill>
              <a:latin typeface="Calibri" pitchFamily="18"/>
            </a:rPr>
            <a:t>Buffer: 150 mM TAPS pH 8.0</a:t>
          </a:r>
        </a:p>
        <a:p>
          <a:pPr marL="0" marR="0" lvl="0" indent="0" rtl="0" hangingPunct="1">
            <a:lnSpc>
              <a:spcPct val="100000"/>
            </a:lnSpc>
            <a:spcBef>
              <a:spcPts val="0"/>
            </a:spcBef>
            <a:spcAft>
              <a:spcPts val="0"/>
            </a:spcAft>
            <a:buNone/>
            <a:tabLst/>
          </a:pPr>
          <a:r>
            <a:rPr lang="en-GB" sz="1100" b="0" i="0" u="none" strike="noStrike" kern="1200" spc="0">
              <a:solidFill>
                <a:srgbClr val="000000"/>
              </a:solidFill>
              <a:latin typeface="Calibri" pitchFamily="18"/>
            </a:rPr>
            <a:t>IS: 150 mM Na2SO4</a:t>
          </a:r>
        </a:p>
        <a:p>
          <a:pPr marL="0" marR="0" lvl="0" indent="0" rtl="0" hangingPunct="1">
            <a:lnSpc>
              <a:spcPct val="100000"/>
            </a:lnSpc>
            <a:spcBef>
              <a:spcPts val="0"/>
            </a:spcBef>
            <a:spcAft>
              <a:spcPts val="0"/>
            </a:spcAft>
            <a:buNone/>
            <a:tabLst/>
          </a:pPr>
          <a:r>
            <a:rPr lang="en-GB" sz="1100" b="0" i="0" u="none" strike="noStrike" kern="1200" spc="0">
              <a:solidFill>
                <a:srgbClr val="000000"/>
              </a:solidFill>
              <a:latin typeface="Calibri" pitchFamily="18"/>
            </a:rPr>
            <a:t>Dye: 150 uM m-cresol purpule</a:t>
          </a:r>
        </a:p>
        <a:p>
          <a:pPr marL="0" marR="0" lvl="0" indent="0" rtl="0" hangingPunct="1">
            <a:lnSpc>
              <a:spcPct val="100000"/>
            </a:lnSpc>
            <a:spcBef>
              <a:spcPts val="0"/>
            </a:spcBef>
            <a:spcAft>
              <a:spcPts val="0"/>
            </a:spcAft>
            <a:buNone/>
            <a:tabLst/>
          </a:pPr>
          <a:r>
            <a:rPr lang="en-GB" sz="1100" b="0" i="0" u="none" strike="noStrike" kern="1200" spc="0">
              <a:solidFill>
                <a:srgbClr val="000000"/>
              </a:solidFill>
              <a:latin typeface="Calibri" pitchFamily="18"/>
            </a:rPr>
            <a:t>PMT HV: 538</a:t>
          </a:r>
        </a:p>
        <a:p>
          <a:pPr marL="0" marR="0" lvl="0" indent="0" rtl="0" hangingPunct="1">
            <a:lnSpc>
              <a:spcPct val="100000"/>
            </a:lnSpc>
            <a:spcBef>
              <a:spcPts val="0"/>
            </a:spcBef>
            <a:spcAft>
              <a:spcPts val="0"/>
            </a:spcAft>
            <a:buNone/>
            <a:tabLst/>
          </a:pPr>
          <a:endParaRPr lang="en-GB" sz="1100" b="0" i="0" u="none" strike="noStrike" kern="1200" spc="0">
            <a:solidFill>
              <a:srgbClr val="000000"/>
            </a:solidFill>
            <a:latin typeface="Calibri" pitchFamily="18"/>
          </a:endParaRPr>
        </a:p>
        <a:p>
          <a:pPr marL="0" marR="0" lvl="0" indent="0" rtl="0" hangingPunct="1">
            <a:lnSpc>
              <a:spcPct val="100000"/>
            </a:lnSpc>
            <a:spcBef>
              <a:spcPts val="0"/>
            </a:spcBef>
            <a:spcAft>
              <a:spcPts val="0"/>
            </a:spcAft>
            <a:buNone/>
            <a:tabLst/>
          </a:pPr>
          <a:endParaRPr lang="en-GB" sz="1100" b="0" i="0" u="none" strike="noStrike" kern="1200" spc="0">
            <a:solidFill>
              <a:srgbClr val="000000"/>
            </a:solidFill>
            <a:latin typeface="Calibri" pitchFamily="18"/>
          </a:endParaRPr>
        </a:p>
      </xdr:txBody>
    </xdr:sp>
    <xdr:clientData/>
  </xdr:oneCellAnchor>
  <xdr:oneCellAnchor>
    <xdr:from>
      <xdr:col>7</xdr:col>
      <xdr:colOff>676480</xdr:colOff>
      <xdr:row>1</xdr:row>
      <xdr:rowOff>19080</xdr:rowOff>
    </xdr:from>
    <xdr:ext cx="1599840" cy="792720"/>
    <xdr:sp macro="" textlink="">
      <xdr:nvSpPr>
        <xdr:cNvPr id="9" name="textruta 4"/>
        <xdr:cNvSpPr/>
      </xdr:nvSpPr>
      <xdr:spPr>
        <a:xfrm>
          <a:off x="3914980" y="196880"/>
          <a:ext cx="1599840" cy="79272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solidFill>
          <a:srgbClr val="FFFFFF"/>
        </a:solidFill>
        <a:ln w="9360">
          <a:solidFill>
            <a:srgbClr val="BCBCBC"/>
          </a:solidFill>
          <a:prstDash val="solid"/>
        </a:ln>
      </xdr:spPr>
      <xdr:txBody>
        <a:bodyPr vert="horz" wrap="square" lIns="90000" tIns="45000" rIns="90000" bIns="45000" anchor="t" compatLnSpc="0">
          <a:noAutofit/>
        </a:bodyPr>
        <a:lstStyle/>
        <a:p>
          <a:pPr lvl="0" rtl="0" hangingPunct="0">
            <a:buNone/>
            <a:tabLst/>
          </a:pPr>
          <a:r>
            <a:rPr lang="en-GB" sz="1100" b="0" i="0" u="none" strike="noStrike" kern="1200" spc="0">
              <a:solidFill>
                <a:srgbClr val="000000"/>
              </a:solidFill>
              <a:latin typeface="Calibri" pitchFamily="18"/>
            </a:rPr>
            <a:t>Temp: 25.0</a:t>
          </a:r>
        </a:p>
        <a:p>
          <a:pPr lvl="0" rtl="0" hangingPunct="0">
            <a:buNone/>
            <a:tabLst/>
          </a:pPr>
          <a:r>
            <a:rPr lang="en-GB" sz="1100" b="0" i="0" u="none" strike="noStrike" kern="1200" spc="0">
              <a:solidFill>
                <a:srgbClr val="000000"/>
              </a:solidFill>
              <a:latin typeface="Calibri" pitchFamily="18"/>
            </a:rPr>
            <a:t>Wavelenght: 578 nm</a:t>
          </a:r>
        </a:p>
        <a:p>
          <a:pPr lvl="0" rtl="0" hangingPunct="0">
            <a:buNone/>
            <a:tabLst/>
          </a:pPr>
          <a:r>
            <a:rPr lang="en-GB" sz="1100" b="0" i="0" u="none" strike="noStrike" kern="1200" spc="0">
              <a:solidFill>
                <a:srgbClr val="000000"/>
              </a:solidFill>
              <a:latin typeface="Calibri" pitchFamily="18"/>
            </a:rPr>
            <a:t>pathlenght: 0.5 cm</a:t>
          </a:r>
        </a:p>
        <a:p>
          <a:pPr lvl="0" rtl="0" hangingPunct="0">
            <a:buNone/>
            <a:tabLst/>
          </a:pPr>
          <a:r>
            <a:rPr lang="en-GB" sz="1100" b="0" i="0" u="none" strike="noStrike" kern="1200" spc="0">
              <a:solidFill>
                <a:srgbClr val="000000"/>
              </a:solidFill>
              <a:latin typeface="Calibri" pitchFamily="18"/>
            </a:rPr>
            <a:t>Volume: 24</a:t>
          </a:r>
          <a:r>
            <a:rPr lang="en-GB" sz="1100" b="0" i="0" u="none" strike="noStrike" kern="1200" spc="0" baseline="0">
              <a:solidFill>
                <a:srgbClr val="000000"/>
              </a:solidFill>
              <a:latin typeface="Calibri" pitchFamily="18"/>
            </a:rPr>
            <a:t> ul/shot</a:t>
          </a:r>
          <a:endParaRPr lang="en-GB" sz="1100" b="0" i="0" u="none" strike="noStrike" kern="1200" spc="0">
            <a:solidFill>
              <a:srgbClr val="000000"/>
            </a:solidFill>
            <a:latin typeface="Calibri" pitchFamily="18"/>
          </a:endParaRPr>
        </a:p>
        <a:p>
          <a:pPr lvl="0" rtl="0" hangingPunct="0">
            <a:buNone/>
            <a:tabLst/>
          </a:pPr>
          <a:endParaRPr lang="en-GB" sz="1100" b="0" i="0" u="none" strike="noStrike" kern="1200" spc="0">
            <a:solidFill>
              <a:srgbClr val="000000"/>
            </a:solidFill>
            <a:latin typeface="Calibri" pitchFamily="18"/>
          </a:endParaRPr>
        </a:p>
        <a:p>
          <a:pPr lvl="0" rtl="0" hangingPunct="0">
            <a:buNone/>
            <a:tabLst/>
          </a:pPr>
          <a:endParaRPr lang="en-GB" sz="1100" b="0" i="0" u="none" strike="noStrike" kern="1200" spc="0">
            <a:solidFill>
              <a:srgbClr val="000000"/>
            </a:solidFill>
            <a:latin typeface="Calibri" pitchFamily="18"/>
          </a:endParaRPr>
        </a:p>
      </xdr:txBody>
    </xdr:sp>
    <xdr:clientData/>
  </xdr:oneCellAnchor>
  <xdr:twoCellAnchor>
    <xdr:from>
      <xdr:col>32</xdr:col>
      <xdr:colOff>330200</xdr:colOff>
      <xdr:row>2</xdr:row>
      <xdr:rowOff>76200</xdr:rowOff>
    </xdr:from>
    <xdr:to>
      <xdr:col>40</xdr:col>
      <xdr:colOff>406400</xdr:colOff>
      <xdr:row>15</xdr:row>
      <xdr:rowOff>0</xdr:rowOff>
    </xdr:to>
    <xdr:sp macro="" textlink="">
      <xdr:nvSpPr>
        <xdr:cNvPr id="4" name="TextBox 3"/>
        <xdr:cNvSpPr txBox="1"/>
      </xdr:nvSpPr>
      <xdr:spPr>
        <a:xfrm>
          <a:off x="19227800" y="431800"/>
          <a:ext cx="6489700" cy="242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baseline="0"/>
            <a:t>Measurement:</a:t>
          </a:r>
        </a:p>
        <a:p>
          <a:endParaRPr lang="sv-SE" sz="1100" baseline="0"/>
        </a:p>
        <a:p>
          <a:r>
            <a:rPr lang="sv-SE" sz="1100" baseline="0"/>
            <a:t>Prepare 400 ul - 25 ul CB prep --&gt; 0.125 uM</a:t>
          </a:r>
        </a:p>
        <a:p>
          <a:endParaRPr lang="sv-SE" sz="1100" baseline="0"/>
        </a:p>
        <a:p>
          <a:r>
            <a:rPr lang="sv-SE" sz="1100" baseline="0"/>
            <a:t>Load new: 390 ul</a:t>
          </a:r>
        </a:p>
        <a:p>
          <a:endParaRPr lang="sv-SE" sz="1100" baseline="0"/>
        </a:p>
        <a:p>
          <a:r>
            <a:rPr lang="sv-SE" sz="1100" baseline="0"/>
            <a:t>Volume / shot: 48 ul --&gt; 24 + 24</a:t>
          </a:r>
        </a:p>
        <a:p>
          <a:endParaRPr lang="sv-SE" sz="1100" baseline="0"/>
        </a:p>
        <a:p>
          <a:r>
            <a:rPr lang="sv-SE" sz="1100" baseline="0"/>
            <a:t>--&gt; 15 shots. 	3 - waste</a:t>
          </a:r>
        </a:p>
        <a:p>
          <a:r>
            <a:rPr lang="sv-SE" sz="1100" baseline="0"/>
            <a:t>	10 - 1 s</a:t>
          </a:r>
        </a:p>
        <a:p>
          <a:r>
            <a:rPr lang="sv-SE" sz="1100" baseline="0"/>
            <a:t>	2 - 40 s</a:t>
          </a:r>
        </a:p>
        <a:p>
          <a:endParaRPr lang="sv-SE" sz="1100" baseline="0"/>
        </a:p>
        <a:p>
          <a:endParaRPr lang="sv-SE" sz="1100" baseline="0"/>
        </a:p>
        <a:p>
          <a:endParaRPr lang="sv-SE" sz="1100" baseline="0"/>
        </a:p>
        <a:p>
          <a:endParaRPr lang="sv-SE" sz="1100" baseline="0"/>
        </a:p>
        <a:p>
          <a:endParaRPr lang="sv-SE" sz="1100"/>
        </a:p>
      </xdr:txBody>
    </xdr:sp>
    <xdr:clientData/>
  </xdr:twoCellAnchor>
  <xdr:twoCellAnchor>
    <xdr:from>
      <xdr:col>16</xdr:col>
      <xdr:colOff>1130300</xdr:colOff>
      <xdr:row>26</xdr:row>
      <xdr:rowOff>139700</xdr:rowOff>
    </xdr:from>
    <xdr:to>
      <xdr:col>31</xdr:col>
      <xdr:colOff>38100</xdr:colOff>
      <xdr:row>39</xdr:row>
      <xdr:rowOff>101600</xdr:rowOff>
    </xdr:to>
    <xdr:sp macro="" textlink="">
      <xdr:nvSpPr>
        <xdr:cNvPr id="5" name="TextBox 4"/>
        <xdr:cNvSpPr txBox="1"/>
      </xdr:nvSpPr>
      <xdr:spPr>
        <a:xfrm>
          <a:off x="9715500" y="5130800"/>
          <a:ext cx="8737600"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400"/>
            <a:t>Result: </a:t>
          </a:r>
        </a:p>
        <a:p>
          <a:endParaRPr lang="sv-SE" sz="1400"/>
        </a:p>
        <a:p>
          <a:r>
            <a:rPr lang="sv-SE" sz="1400"/>
            <a:t>There is</a:t>
          </a:r>
          <a:r>
            <a:rPr lang="sv-SE" sz="1400" baseline="0"/>
            <a:t> no detective activity of DAB2 in these conditions. You can find the raw data under </a:t>
          </a:r>
          <a:r>
            <a:rPr lang="sv-SE" sz="1400" b="1" i="0" baseline="0"/>
            <a:t>Rate. </a:t>
          </a:r>
          <a:r>
            <a:rPr lang="sv-SE" sz="1400" b="0" i="0" baseline="0"/>
            <a:t>Thats the linear fit for the first 0.4s</a:t>
          </a:r>
        </a:p>
        <a:p>
          <a:endParaRPr lang="sv-SE" sz="1400" baseline="0"/>
        </a:p>
        <a:p>
          <a:r>
            <a:rPr lang="sv-SE" sz="1400" baseline="0"/>
            <a:t>Initial rates with protein is lower compared to control without. </a:t>
          </a:r>
        </a:p>
        <a:p>
          <a:r>
            <a:rPr lang="sv-SE" sz="1400" baseline="0"/>
            <a:t> - this is probably due to a lower dABS over the total reaction for the protein sample. So would think this change represent the same amount of dCO2. Can do the math but have not done it. See attached pptx.</a:t>
          </a:r>
        </a:p>
        <a:p>
          <a:r>
            <a:rPr lang="sv-SE" sz="1400" baseline="0"/>
            <a:t> - Not sure why we see this difference. My best guess is that GFP mess up the signal, but its abit unclear. </a:t>
          </a:r>
        </a:p>
        <a:p>
          <a:endParaRPr lang="sv-SE" sz="1400" baseline="0"/>
        </a:p>
        <a:p>
          <a:r>
            <a:rPr lang="sv-SE" sz="1400" baseline="0"/>
            <a:t>Some traces for full rxn starts higher and then there is a qucick drop, so this gives weird start values. It happens in both samples with and with out protein. However more frequently with protein. </a:t>
          </a:r>
          <a:endParaRPr lang="sv-SE"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246"/>
  <sheetViews>
    <sheetView tabSelected="1" zoomScale="60" zoomScaleNormal="60" workbookViewId="0">
      <selection activeCell="N121" sqref="N121:N122"/>
    </sheetView>
  </sheetViews>
  <sheetFormatPr defaultRowHeight="14.4" x14ac:dyDescent="0.3"/>
  <cols>
    <col min="1" max="1" width="10.88671875" style="1" customWidth="1"/>
    <col min="2" max="2" width="8.77734375" style="1" customWidth="1"/>
    <col min="3" max="3" width="2.77734375" style="1" customWidth="1"/>
    <col min="4" max="4" width="5.77734375" style="1" customWidth="1"/>
    <col min="5" max="5" width="5" style="1" customWidth="1"/>
    <col min="6" max="6" width="7.33203125" style="1" customWidth="1"/>
    <col min="7" max="7" width="7.109375" style="1" customWidth="1"/>
    <col min="8" max="8" width="13.5546875" style="1" customWidth="1"/>
    <col min="9" max="9" width="11.109375" style="1" customWidth="1"/>
    <col min="10" max="10" width="8.77734375" style="1" customWidth="1"/>
    <col min="11" max="11" width="9.109375" style="1" customWidth="1"/>
    <col min="12" max="16" width="7.109375" style="1" customWidth="1"/>
    <col min="17" max="18" width="17.109375" style="1" customWidth="1"/>
    <col min="19" max="19" width="11.77734375" style="1" customWidth="1"/>
    <col min="20" max="21" width="7.109375" style="1" customWidth="1"/>
    <col min="22" max="22" width="8.6640625" style="1" customWidth="1"/>
    <col min="23" max="23" width="10.88671875" style="1" customWidth="1"/>
    <col min="24" max="24" width="9.109375" style="1" customWidth="1"/>
    <col min="25" max="25" width="9.88671875" style="1" customWidth="1"/>
    <col min="26" max="29" width="7.109375" style="1" customWidth="1"/>
    <col min="30" max="30" width="9.88671875" style="1" customWidth="1"/>
    <col min="31" max="31" width="6.88671875" style="1" customWidth="1"/>
    <col min="32" max="32" width="7.109375" style="1" customWidth="1"/>
    <col min="33" max="33" width="9.88671875" style="1" customWidth="1"/>
    <col min="34" max="34" width="7.109375" style="1" customWidth="1"/>
    <col min="35" max="35" width="23" style="1" customWidth="1"/>
    <col min="36" max="36" width="11" style="1" customWidth="1"/>
    <col min="37" max="37" width="7.109375" style="1" customWidth="1"/>
    <col min="38" max="38" width="7.88671875" style="1" customWidth="1"/>
    <col min="39" max="39" width="16.5546875" style="1" customWidth="1"/>
    <col min="40" max="40" width="11.21875" style="1" customWidth="1"/>
    <col min="41" max="41" width="12.33203125" style="1" customWidth="1"/>
    <col min="42" max="1025" width="7.109375" style="1" customWidth="1"/>
  </cols>
  <sheetData>
    <row r="2" spans="1:39" x14ac:dyDescent="0.3">
      <c r="K2" s="1" t="s">
        <v>27</v>
      </c>
      <c r="L2" s="1" t="s">
        <v>38</v>
      </c>
    </row>
    <row r="3" spans="1:39" x14ac:dyDescent="0.3">
      <c r="K3" s="1" t="s">
        <v>26</v>
      </c>
      <c r="L3" s="31">
        <v>180906</v>
      </c>
      <c r="X3" s="2"/>
    </row>
    <row r="5" spans="1:39" x14ac:dyDescent="0.3">
      <c r="K5" s="1" t="s">
        <v>28</v>
      </c>
      <c r="L5" s="3"/>
      <c r="O5" s="4"/>
    </row>
    <row r="6" spans="1:39" x14ac:dyDescent="0.3">
      <c r="K6" s="1" t="s">
        <v>29</v>
      </c>
      <c r="M6" s="1" t="s">
        <v>50</v>
      </c>
      <c r="AE6" s="8"/>
      <c r="AF6" s="8"/>
      <c r="AG6" s="8"/>
      <c r="AH6" s="8"/>
      <c r="AI6" s="8"/>
      <c r="AJ6" s="8"/>
      <c r="AK6" s="8"/>
      <c r="AL6" s="8"/>
      <c r="AM6" s="8"/>
    </row>
    <row r="7" spans="1:39" ht="29.4" customHeight="1" x14ac:dyDescent="0.5">
      <c r="A7" s="38" t="s">
        <v>35</v>
      </c>
      <c r="B7" s="5"/>
      <c r="C7" s="5"/>
      <c r="D7" s="5"/>
      <c r="E7" s="5"/>
      <c r="F7" s="38"/>
      <c r="G7" s="5"/>
      <c r="H7" s="5"/>
      <c r="I7" s="5"/>
      <c r="J7" s="5"/>
      <c r="AE7" s="8"/>
      <c r="AF7" s="8"/>
      <c r="AG7" s="8"/>
      <c r="AH7" s="8"/>
      <c r="AI7" s="8"/>
      <c r="AJ7" s="8"/>
      <c r="AK7" s="8"/>
      <c r="AL7" s="8"/>
      <c r="AM7" s="8"/>
    </row>
    <row r="8" spans="1:39" ht="15" thickBot="1" x14ac:dyDescent="0.35">
      <c r="A8" s="6" t="s">
        <v>0</v>
      </c>
      <c r="B8" s="7">
        <f>$L$3</f>
        <v>180906</v>
      </c>
      <c r="C8" s="6"/>
      <c r="D8" s="6">
        <v>1</v>
      </c>
      <c r="E8" s="6">
        <f>I12</f>
        <v>17</v>
      </c>
      <c r="F8" s="6" t="s">
        <v>1</v>
      </c>
      <c r="G8" s="6">
        <f>D14</f>
        <v>0</v>
      </c>
      <c r="I8" s="6"/>
      <c r="J8" s="6"/>
      <c r="S8" s="8"/>
      <c r="T8" s="8"/>
      <c r="U8" s="8"/>
      <c r="V8" s="8"/>
      <c r="W8" s="8"/>
      <c r="X8" s="8"/>
      <c r="Y8" s="8"/>
      <c r="Z8" s="8"/>
      <c r="AA8" s="8"/>
      <c r="AB8" s="8"/>
      <c r="AE8" s="8"/>
      <c r="AF8" s="8"/>
      <c r="AG8" s="8"/>
      <c r="AH8" s="8"/>
      <c r="AI8" s="8"/>
      <c r="AJ8" s="8"/>
      <c r="AK8" s="8"/>
      <c r="AL8" s="8"/>
      <c r="AM8" s="8"/>
    </row>
    <row r="9" spans="1:39" x14ac:dyDescent="0.3">
      <c r="A9" s="6" t="s">
        <v>2</v>
      </c>
      <c r="B9" s="7"/>
      <c r="C9" s="6"/>
      <c r="D9" s="6"/>
      <c r="E9" s="6"/>
      <c r="F9" s="6"/>
      <c r="G9" s="6"/>
      <c r="H9" s="6" t="s">
        <v>3</v>
      </c>
      <c r="I9" s="6" t="s">
        <v>4</v>
      </c>
      <c r="J9" s="6"/>
      <c r="K9" s="9" t="s">
        <v>5</v>
      </c>
      <c r="L9" s="28">
        <v>0.25</v>
      </c>
      <c r="M9" s="10" t="s">
        <v>6</v>
      </c>
      <c r="N9" s="11">
        <f>L9-L10</f>
        <v>0.1976</v>
      </c>
      <c r="R9" s="50" t="s">
        <v>51</v>
      </c>
      <c r="S9" s="1" t="s">
        <v>7</v>
      </c>
      <c r="T9" s="12" t="s">
        <v>5</v>
      </c>
      <c r="U9" s="12" t="s">
        <v>8</v>
      </c>
      <c r="V9" s="24" t="s">
        <v>6</v>
      </c>
      <c r="W9" s="47" t="s">
        <v>9</v>
      </c>
      <c r="X9" s="12" t="s">
        <v>10</v>
      </c>
      <c r="Y9" s="12" t="s">
        <v>11</v>
      </c>
      <c r="Z9" s="12" t="s">
        <v>12</v>
      </c>
      <c r="AA9" s="12" t="s">
        <v>13</v>
      </c>
      <c r="AB9" s="12" t="s">
        <v>14</v>
      </c>
      <c r="AD9" s="1" t="s">
        <v>32</v>
      </c>
      <c r="AE9" s="8" t="s">
        <v>30</v>
      </c>
      <c r="AF9" s="8"/>
      <c r="AG9" s="8"/>
      <c r="AH9" s="8"/>
      <c r="AI9" s="8"/>
      <c r="AJ9" s="8"/>
      <c r="AK9" s="8"/>
      <c r="AL9" s="8"/>
      <c r="AM9" s="8"/>
    </row>
    <row r="10" spans="1:39" x14ac:dyDescent="0.3">
      <c r="A10" s="6" t="s">
        <v>15</v>
      </c>
      <c r="B10" s="34">
        <v>133</v>
      </c>
      <c r="C10" s="6" t="s">
        <v>16</v>
      </c>
      <c r="D10" s="13"/>
      <c r="E10" s="6" t="s">
        <v>17</v>
      </c>
      <c r="F10" s="14">
        <f>400-B10-B11-F11</f>
        <v>267</v>
      </c>
      <c r="G10" s="6" t="s">
        <v>18</v>
      </c>
      <c r="H10" s="15">
        <f>(D10*B10)/(F10+B10+B11)</f>
        <v>0</v>
      </c>
      <c r="I10" s="16">
        <f>H10/2</f>
        <v>0</v>
      </c>
      <c r="J10" s="6"/>
      <c r="K10" s="9" t="s">
        <v>8</v>
      </c>
      <c r="L10" s="29">
        <v>5.2400000000000002E-2</v>
      </c>
      <c r="M10" s="11" t="s">
        <v>19</v>
      </c>
      <c r="N10" s="17">
        <f>L11-L12</f>
        <v>2.8389999999999999E-2</v>
      </c>
      <c r="R10" s="48">
        <v>1</v>
      </c>
      <c r="S10" s="1">
        <f>I12</f>
        <v>17</v>
      </c>
      <c r="T10" s="1">
        <f>L9</f>
        <v>0.25</v>
      </c>
      <c r="U10" s="1">
        <f>L10</f>
        <v>5.2400000000000002E-2</v>
      </c>
      <c r="V10" s="24">
        <f t="shared" ref="V10:V19" si="0">T10-U10</f>
        <v>0.1976</v>
      </c>
      <c r="W10" s="48">
        <f>L11</f>
        <v>2.8389999999999999E-2</v>
      </c>
      <c r="X10" s="1">
        <f>L12</f>
        <v>0</v>
      </c>
      <c r="Y10" s="1">
        <f t="shared" ref="Y10:Y19" si="1">W10-X10</f>
        <v>2.8389999999999999E-2</v>
      </c>
      <c r="Z10" s="1">
        <f>N11</f>
        <v>0.1</v>
      </c>
      <c r="AA10" s="1">
        <f>N12</f>
        <v>0.4</v>
      </c>
      <c r="AB10" s="1">
        <f t="shared" ref="AB10:AB19" si="2">(W10*AA10)/V10*100</f>
        <v>5.7469635627530362</v>
      </c>
      <c r="AD10" s="1">
        <f>0.0013*S10</f>
        <v>2.2099999999999998E-2</v>
      </c>
      <c r="AE10" s="8">
        <f>W10-AD10</f>
        <v>6.2900000000000005E-3</v>
      </c>
      <c r="AF10" s="8"/>
      <c r="AG10" s="8"/>
      <c r="AH10" s="8"/>
      <c r="AI10" s="8"/>
      <c r="AJ10" s="8"/>
      <c r="AK10" s="8"/>
      <c r="AL10" s="8"/>
      <c r="AM10" s="8"/>
    </row>
    <row r="11" spans="1:39" x14ac:dyDescent="0.3">
      <c r="A11" s="6" t="s">
        <v>33</v>
      </c>
      <c r="B11" s="36"/>
      <c r="C11" s="18"/>
      <c r="D11" s="18" t="s">
        <v>31</v>
      </c>
      <c r="E11" s="18"/>
      <c r="F11" s="37">
        <f>133-B10-B11</f>
        <v>0</v>
      </c>
      <c r="G11" s="6"/>
      <c r="H11" s="6"/>
      <c r="I11" s="6"/>
      <c r="J11" s="6"/>
      <c r="K11" s="9" t="s">
        <v>9</v>
      </c>
      <c r="L11" s="29">
        <v>2.8389999999999999E-2</v>
      </c>
      <c r="M11" s="10" t="s">
        <v>12</v>
      </c>
      <c r="N11" s="20">
        <v>0.1</v>
      </c>
      <c r="R11" s="48">
        <v>2</v>
      </c>
      <c r="S11" s="1">
        <f>I22</f>
        <v>17</v>
      </c>
      <c r="T11" s="1">
        <f>L19</f>
        <v>0.23</v>
      </c>
      <c r="U11" s="1">
        <f>L20</f>
        <v>8.5900000000000004E-2</v>
      </c>
      <c r="V11" s="51">
        <f t="shared" si="0"/>
        <v>0.14410000000000001</v>
      </c>
      <c r="W11" s="48">
        <f>L21</f>
        <v>2.5530000000000001E-2</v>
      </c>
      <c r="X11" s="1">
        <f>L22</f>
        <v>0</v>
      </c>
      <c r="Y11" s="1">
        <f t="shared" si="1"/>
        <v>2.5530000000000001E-2</v>
      </c>
      <c r="Z11" s="1">
        <f>N21</f>
        <v>0.1</v>
      </c>
      <c r="AA11" s="1">
        <f>N22</f>
        <v>0.4</v>
      </c>
      <c r="AB11" s="1">
        <f t="shared" si="2"/>
        <v>7.0867453157529496</v>
      </c>
      <c r="AD11" s="1">
        <f t="shared" ref="AD11:AD21" si="3">0.0013*S11</f>
        <v>2.2099999999999998E-2</v>
      </c>
      <c r="AE11" s="8">
        <f t="shared" ref="AE11:AE19" si="4">W11-AD11</f>
        <v>3.4300000000000025E-3</v>
      </c>
      <c r="AF11" s="8"/>
      <c r="AG11" s="8"/>
      <c r="AH11" s="8"/>
      <c r="AI11" s="8"/>
      <c r="AJ11" s="8"/>
      <c r="AK11" s="8"/>
      <c r="AL11" s="8"/>
      <c r="AM11" s="8"/>
    </row>
    <row r="12" spans="1:39" x14ac:dyDescent="0.3">
      <c r="A12" s="6" t="s">
        <v>20</v>
      </c>
      <c r="B12" s="35">
        <v>2000</v>
      </c>
      <c r="C12" s="6" t="s">
        <v>16</v>
      </c>
      <c r="D12" s="13">
        <v>34</v>
      </c>
      <c r="E12" s="6" t="s">
        <v>21</v>
      </c>
      <c r="F12" s="14">
        <f>2000-B12</f>
        <v>0</v>
      </c>
      <c r="G12" s="6" t="s">
        <v>22</v>
      </c>
      <c r="H12" s="6">
        <f>(D12*B12)/(F12+B12)</f>
        <v>34</v>
      </c>
      <c r="I12" s="10">
        <f>H12/2</f>
        <v>17</v>
      </c>
      <c r="J12" s="6"/>
      <c r="K12" s="9" t="s">
        <v>10</v>
      </c>
      <c r="L12" s="19"/>
      <c r="M12" s="11" t="s">
        <v>13</v>
      </c>
      <c r="N12" s="22">
        <v>0.4</v>
      </c>
      <c r="O12" s="11" t="s">
        <v>23</v>
      </c>
      <c r="P12" s="23">
        <f>(L11*N12)/N9*100</f>
        <v>5.7469635627530362</v>
      </c>
      <c r="R12" s="48">
        <v>3</v>
      </c>
      <c r="S12" s="1">
        <f>I32</f>
        <v>17</v>
      </c>
      <c r="T12" s="1">
        <f>L29</f>
        <v>0.25</v>
      </c>
      <c r="U12" s="1">
        <f>L30</f>
        <v>5.1700000000000003E-2</v>
      </c>
      <c r="V12" s="24">
        <f t="shared" si="0"/>
        <v>0.1983</v>
      </c>
      <c r="W12" s="48">
        <f>L31</f>
        <v>2.895E-2</v>
      </c>
      <c r="X12" s="1">
        <f>L32</f>
        <v>0</v>
      </c>
      <c r="Y12" s="1">
        <f t="shared" si="1"/>
        <v>2.895E-2</v>
      </c>
      <c r="Z12" s="1">
        <f>N41</f>
        <v>0.1</v>
      </c>
      <c r="AA12" s="1">
        <f>N42</f>
        <v>0.4</v>
      </c>
      <c r="AB12" s="1">
        <f t="shared" si="2"/>
        <v>5.8396369137670199</v>
      </c>
      <c r="AD12" s="1">
        <f t="shared" si="3"/>
        <v>2.2099999999999998E-2</v>
      </c>
      <c r="AE12" s="8">
        <f t="shared" si="4"/>
        <v>6.8500000000000019E-3</v>
      </c>
      <c r="AF12" s="8"/>
      <c r="AG12" s="8"/>
      <c r="AH12" s="8"/>
      <c r="AI12" s="8"/>
      <c r="AJ12" s="30"/>
      <c r="AK12" s="8"/>
      <c r="AL12" s="8"/>
      <c r="AM12" s="8"/>
    </row>
    <row r="13" spans="1:39" x14ac:dyDescent="0.3">
      <c r="A13" s="6"/>
      <c r="B13" s="6"/>
      <c r="C13" s="6"/>
      <c r="D13" s="6"/>
      <c r="E13" s="6"/>
      <c r="F13" s="6"/>
      <c r="G13" s="6"/>
      <c r="H13" s="6"/>
      <c r="I13" s="6"/>
      <c r="J13" s="6"/>
      <c r="R13" s="48">
        <v>4</v>
      </c>
      <c r="S13" s="1">
        <f>I42</f>
        <v>17</v>
      </c>
      <c r="T13" s="21">
        <f>L39</f>
        <v>0.31</v>
      </c>
      <c r="U13" s="1">
        <f>L40</f>
        <v>0.1038</v>
      </c>
      <c r="V13" s="24">
        <f t="shared" si="0"/>
        <v>0.20619999999999999</v>
      </c>
      <c r="W13" s="48">
        <f>L41</f>
        <v>2.5211000000000001E-2</v>
      </c>
      <c r="X13" s="1">
        <f>L42</f>
        <v>0</v>
      </c>
      <c r="Y13" s="1">
        <f t="shared" si="1"/>
        <v>2.5211000000000001E-2</v>
      </c>
      <c r="Z13" s="1">
        <f>N41</f>
        <v>0.1</v>
      </c>
      <c r="AA13" s="1">
        <f>N42</f>
        <v>0.4</v>
      </c>
      <c r="AB13" s="1">
        <f t="shared" si="2"/>
        <v>4.8905916585839</v>
      </c>
      <c r="AD13" s="1">
        <f t="shared" si="3"/>
        <v>2.2099999999999998E-2</v>
      </c>
      <c r="AE13" s="8">
        <f t="shared" si="4"/>
        <v>3.1110000000000027E-3</v>
      </c>
      <c r="AF13" s="8"/>
      <c r="AG13" s="8"/>
      <c r="AH13" s="8"/>
      <c r="AI13" s="8"/>
      <c r="AJ13" s="8"/>
      <c r="AK13" s="8"/>
      <c r="AL13" s="8"/>
      <c r="AM13" s="8"/>
    </row>
    <row r="14" spans="1:39" x14ac:dyDescent="0.3">
      <c r="A14" s="6"/>
      <c r="B14" s="7"/>
      <c r="C14" s="6"/>
      <c r="D14" s="6"/>
      <c r="E14" s="6"/>
      <c r="F14" s="6"/>
      <c r="G14" s="6"/>
      <c r="H14" s="6"/>
      <c r="I14" s="6"/>
      <c r="J14" s="6"/>
      <c r="R14" s="48">
        <v>5</v>
      </c>
      <c r="S14" s="1">
        <f>I52</f>
        <v>17</v>
      </c>
      <c r="T14" s="1">
        <f>L49</f>
        <v>0.31</v>
      </c>
      <c r="U14" s="1">
        <f>L50</f>
        <v>6.1199999999999997E-2</v>
      </c>
      <c r="V14" s="24">
        <f t="shared" si="0"/>
        <v>0.24879999999999999</v>
      </c>
      <c r="W14" s="48">
        <f>L51</f>
        <v>2.8670000000000001E-2</v>
      </c>
      <c r="X14" s="1">
        <f>L52</f>
        <v>0</v>
      </c>
      <c r="Y14" s="1">
        <f t="shared" si="1"/>
        <v>2.8670000000000001E-2</v>
      </c>
      <c r="Z14" s="1">
        <f>N51</f>
        <v>0.1</v>
      </c>
      <c r="AA14" s="1">
        <f>N52</f>
        <v>0.4</v>
      </c>
      <c r="AB14" s="1">
        <f t="shared" si="2"/>
        <v>4.6093247588424449</v>
      </c>
      <c r="AD14" s="1">
        <f t="shared" si="3"/>
        <v>2.2099999999999998E-2</v>
      </c>
      <c r="AE14" s="8">
        <f t="shared" si="4"/>
        <v>6.5700000000000029E-3</v>
      </c>
      <c r="AF14" s="8"/>
      <c r="AG14" s="8"/>
      <c r="AH14" s="8"/>
      <c r="AI14" s="8"/>
      <c r="AJ14" s="8"/>
      <c r="AK14" s="8"/>
      <c r="AL14" s="8"/>
      <c r="AM14" s="8"/>
    </row>
    <row r="15" spans="1:39" x14ac:dyDescent="0.3">
      <c r="A15" s="24" t="s">
        <v>24</v>
      </c>
      <c r="B15" s="25" t="s">
        <v>39</v>
      </c>
      <c r="C15" s="24"/>
      <c r="D15" s="24"/>
      <c r="E15" s="24"/>
      <c r="F15" s="24"/>
      <c r="G15" s="24"/>
      <c r="H15" s="24"/>
      <c r="I15" s="24"/>
      <c r="J15" s="24"/>
      <c r="R15" s="48">
        <v>6</v>
      </c>
      <c r="S15" s="1">
        <f>I62</f>
        <v>17</v>
      </c>
      <c r="T15" s="1">
        <f>L59</f>
        <v>0.3</v>
      </c>
      <c r="U15" s="1">
        <f>L60</f>
        <v>0.10979999999999999</v>
      </c>
      <c r="V15" s="24">
        <f t="shared" si="0"/>
        <v>0.19019999999999998</v>
      </c>
      <c r="W15" s="48">
        <f>L61</f>
        <v>2.7104E-2</v>
      </c>
      <c r="X15" s="1">
        <f>L62</f>
        <v>0</v>
      </c>
      <c r="Y15" s="1">
        <f t="shared" si="1"/>
        <v>2.7104E-2</v>
      </c>
      <c r="Z15" s="1">
        <f>N61</f>
        <v>0.1</v>
      </c>
      <c r="AA15" s="1">
        <f>N62</f>
        <v>0.4</v>
      </c>
      <c r="AB15" s="1">
        <f t="shared" si="2"/>
        <v>5.7001051524710835</v>
      </c>
      <c r="AD15" s="1">
        <f t="shared" si="3"/>
        <v>2.2099999999999998E-2</v>
      </c>
      <c r="AE15" s="8">
        <f t="shared" si="4"/>
        <v>5.0040000000000015E-3</v>
      </c>
      <c r="AF15" s="8"/>
      <c r="AG15" s="8"/>
      <c r="AH15" s="8"/>
      <c r="AI15" s="8"/>
      <c r="AJ15" s="8"/>
      <c r="AK15" s="8"/>
      <c r="AL15" s="8"/>
      <c r="AM15" s="8"/>
    </row>
    <row r="16" spans="1:39" x14ac:dyDescent="0.3">
      <c r="A16" s="26"/>
      <c r="B16" s="26"/>
      <c r="C16" s="26"/>
      <c r="D16" s="26"/>
      <c r="E16" s="26"/>
      <c r="F16" s="26"/>
      <c r="G16" s="26"/>
      <c r="H16" s="26"/>
      <c r="I16" s="26"/>
      <c r="J16" s="26"/>
      <c r="R16" s="48">
        <v>7</v>
      </c>
      <c r="S16" s="1">
        <f>I72</f>
        <v>17</v>
      </c>
      <c r="T16" s="1">
        <f>L69</f>
        <v>0.28000000000000003</v>
      </c>
      <c r="U16" s="1">
        <f>L70</f>
        <v>5.1400000000000001E-2</v>
      </c>
      <c r="V16" s="24">
        <f t="shared" si="0"/>
        <v>0.22860000000000003</v>
      </c>
      <c r="W16" s="48">
        <f>L71</f>
        <v>2.7869999999999999E-2</v>
      </c>
      <c r="X16" s="1">
        <f>L72</f>
        <v>0</v>
      </c>
      <c r="Y16" s="1">
        <f t="shared" si="1"/>
        <v>2.7869999999999999E-2</v>
      </c>
      <c r="Z16" s="1">
        <f>N71</f>
        <v>0.1</v>
      </c>
      <c r="AA16" s="1">
        <f>N72</f>
        <v>0.4</v>
      </c>
      <c r="AB16" s="1">
        <f t="shared" si="2"/>
        <v>4.8766404199475062</v>
      </c>
      <c r="AD16" s="1">
        <f t="shared" si="3"/>
        <v>2.2099999999999998E-2</v>
      </c>
      <c r="AE16" s="8">
        <f t="shared" si="4"/>
        <v>5.7700000000000008E-3</v>
      </c>
      <c r="AF16" s="8"/>
      <c r="AG16" s="8"/>
      <c r="AH16" s="8"/>
      <c r="AI16" s="8"/>
      <c r="AJ16" s="8"/>
      <c r="AK16" s="8"/>
      <c r="AL16" s="8"/>
      <c r="AM16" s="8"/>
    </row>
    <row r="17" spans="1:31" ht="25.8" x14ac:dyDescent="0.5">
      <c r="A17" s="38" t="s">
        <v>38</v>
      </c>
      <c r="B17" s="5"/>
      <c r="C17" s="5"/>
      <c r="D17" s="5"/>
      <c r="E17" s="5"/>
      <c r="F17" s="38"/>
      <c r="G17" s="5"/>
      <c r="H17" s="5"/>
      <c r="I17" s="5"/>
      <c r="J17" s="5"/>
      <c r="R17" s="48">
        <v>8</v>
      </c>
      <c r="S17" s="1">
        <f>I82</f>
        <v>17</v>
      </c>
      <c r="T17" s="1">
        <f>L79</f>
        <v>0.31</v>
      </c>
      <c r="U17" s="1">
        <f>L80</f>
        <v>8.1699999999999995E-2</v>
      </c>
      <c r="V17" s="24">
        <f t="shared" si="0"/>
        <v>0.2283</v>
      </c>
      <c r="W17" s="48">
        <f>L81</f>
        <v>2.2239999999999999E-2</v>
      </c>
      <c r="X17" s="1">
        <f>L82</f>
        <v>0</v>
      </c>
      <c r="Y17" s="1">
        <f t="shared" si="1"/>
        <v>2.2239999999999999E-2</v>
      </c>
      <c r="Z17" s="1">
        <f>N81</f>
        <v>0.1</v>
      </c>
      <c r="AA17" s="1">
        <f>N82</f>
        <v>0.4</v>
      </c>
      <c r="AB17" s="1">
        <f t="shared" si="2"/>
        <v>3.8966272448532631</v>
      </c>
      <c r="AD17" s="1">
        <f t="shared" si="3"/>
        <v>2.2099999999999998E-2</v>
      </c>
      <c r="AE17" s="8">
        <f t="shared" si="4"/>
        <v>1.4000000000000123E-4</v>
      </c>
    </row>
    <row r="18" spans="1:31" x14ac:dyDescent="0.3">
      <c r="A18" s="6" t="s">
        <v>0</v>
      </c>
      <c r="B18" s="7">
        <f>$L$3</f>
        <v>180906</v>
      </c>
      <c r="C18" s="6"/>
      <c r="D18" s="6">
        <v>2</v>
      </c>
      <c r="E18" s="6">
        <f>I22</f>
        <v>17</v>
      </c>
      <c r="F18" s="6" t="s">
        <v>1</v>
      </c>
      <c r="G18" s="6">
        <f>D24</f>
        <v>0</v>
      </c>
      <c r="I18" s="6"/>
      <c r="J18" s="6"/>
      <c r="R18" s="48">
        <v>9</v>
      </c>
      <c r="S18" s="1">
        <f>I92</f>
        <v>17</v>
      </c>
      <c r="T18" s="1">
        <f>L89</f>
        <v>0.27</v>
      </c>
      <c r="U18" s="1">
        <f>L90</f>
        <v>5.0799999999999998E-2</v>
      </c>
      <c r="V18" s="24">
        <f t="shared" si="0"/>
        <v>0.21920000000000001</v>
      </c>
      <c r="W18" s="48">
        <f>L91</f>
        <v>2.7111E-2</v>
      </c>
      <c r="X18" s="1">
        <f>L92</f>
        <v>0</v>
      </c>
      <c r="Y18" s="1">
        <f t="shared" si="1"/>
        <v>2.7111E-2</v>
      </c>
      <c r="Z18" s="1">
        <f>N91</f>
        <v>0.1</v>
      </c>
      <c r="AA18" s="1">
        <f>N92</f>
        <v>0.4</v>
      </c>
      <c r="AB18" s="1">
        <f t="shared" si="2"/>
        <v>4.9472627737226276</v>
      </c>
      <c r="AD18" s="1">
        <f t="shared" si="3"/>
        <v>2.2099999999999998E-2</v>
      </c>
      <c r="AE18" s="8">
        <f t="shared" si="4"/>
        <v>5.0110000000000016E-3</v>
      </c>
    </row>
    <row r="19" spans="1:31" x14ac:dyDescent="0.3">
      <c r="A19" s="6" t="s">
        <v>2</v>
      </c>
      <c r="B19" s="7"/>
      <c r="C19" s="6"/>
      <c r="D19" s="6"/>
      <c r="E19" s="6"/>
      <c r="F19" s="6"/>
      <c r="G19" s="6"/>
      <c r="H19" s="6" t="s">
        <v>3</v>
      </c>
      <c r="I19" s="6" t="s">
        <v>4</v>
      </c>
      <c r="J19" s="6"/>
      <c r="K19" s="9" t="s">
        <v>5</v>
      </c>
      <c r="L19" s="28">
        <v>0.23</v>
      </c>
      <c r="M19" s="10" t="s">
        <v>6</v>
      </c>
      <c r="N19" s="11">
        <f>L19-L20</f>
        <v>0.14410000000000001</v>
      </c>
      <c r="R19" s="48">
        <v>10</v>
      </c>
      <c r="S19" s="1">
        <f>I102</f>
        <v>17</v>
      </c>
      <c r="T19" s="1">
        <f>L99</f>
        <v>0.27</v>
      </c>
      <c r="U19" s="1">
        <f>L100</f>
        <v>8.5199999999999998E-2</v>
      </c>
      <c r="V19" s="24">
        <f t="shared" si="0"/>
        <v>0.18480000000000002</v>
      </c>
      <c r="W19" s="48">
        <f>L101</f>
        <v>2.4629999999999999E-2</v>
      </c>
      <c r="X19" s="1">
        <f>L102</f>
        <v>0</v>
      </c>
      <c r="Y19" s="1">
        <f t="shared" si="1"/>
        <v>2.4629999999999999E-2</v>
      </c>
      <c r="Z19" s="1">
        <f>N101</f>
        <v>0.1</v>
      </c>
      <c r="AA19" s="1">
        <f>N102</f>
        <v>0.4</v>
      </c>
      <c r="AB19" s="1">
        <f t="shared" si="2"/>
        <v>5.3311688311688306</v>
      </c>
      <c r="AD19" s="1">
        <f t="shared" si="3"/>
        <v>2.2099999999999998E-2</v>
      </c>
      <c r="AE19" s="8">
        <f t="shared" si="4"/>
        <v>2.530000000000001E-3</v>
      </c>
    </row>
    <row r="20" spans="1:31" x14ac:dyDescent="0.3">
      <c r="A20" s="6" t="s">
        <v>15</v>
      </c>
      <c r="B20" s="34">
        <v>133</v>
      </c>
      <c r="C20" s="6" t="s">
        <v>16</v>
      </c>
      <c r="D20" s="13">
        <v>49</v>
      </c>
      <c r="E20" s="6" t="s">
        <v>17</v>
      </c>
      <c r="F20" s="14">
        <f>400-B20-B21-F21</f>
        <v>267</v>
      </c>
      <c r="G20" s="6" t="s">
        <v>18</v>
      </c>
      <c r="H20" s="15">
        <f>(D20*B20)/(F20+B20+B21)</f>
        <v>16.2925</v>
      </c>
      <c r="I20" s="16">
        <f>H20/2</f>
        <v>8.1462500000000002</v>
      </c>
      <c r="J20" s="6"/>
      <c r="K20" s="9" t="s">
        <v>8</v>
      </c>
      <c r="L20" s="29">
        <v>8.5900000000000004E-2</v>
      </c>
      <c r="M20" s="11" t="s">
        <v>19</v>
      </c>
      <c r="N20" s="17">
        <f>L21-L22</f>
        <v>2.5530000000000001E-2</v>
      </c>
      <c r="R20" s="48">
        <v>11</v>
      </c>
      <c r="S20" s="1">
        <f>I112</f>
        <v>17</v>
      </c>
      <c r="T20" s="1">
        <f>L109</f>
        <v>0.28000000000000003</v>
      </c>
      <c r="U20" s="1">
        <f>L110</f>
        <v>5.5300000000000002E-2</v>
      </c>
      <c r="V20" s="24">
        <f t="shared" ref="V20:V21" si="5">T20-U20</f>
        <v>0.22470000000000001</v>
      </c>
      <c r="W20" s="48">
        <f>L111</f>
        <v>2.7376999999999999E-2</v>
      </c>
      <c r="X20" s="1">
        <f>L112</f>
        <v>0</v>
      </c>
      <c r="Y20" s="1">
        <f t="shared" ref="Y20:Y21" si="6">W20-X20</f>
        <v>2.7376999999999999E-2</v>
      </c>
      <c r="Z20" s="1">
        <f>N111</f>
        <v>0.1</v>
      </c>
      <c r="AA20" s="1">
        <f>N112</f>
        <v>0.4</v>
      </c>
      <c r="AB20" s="1">
        <f t="shared" ref="AB20:AB21" si="7">(W20*AA20)/V20*100</f>
        <v>4.8735202492211842</v>
      </c>
      <c r="AD20" s="1">
        <f t="shared" si="3"/>
        <v>2.2099999999999998E-2</v>
      </c>
    </row>
    <row r="21" spans="1:31" ht="15" thickBot="1" x14ac:dyDescent="0.35">
      <c r="A21" s="6" t="s">
        <v>33</v>
      </c>
      <c r="B21" s="36"/>
      <c r="C21" s="18"/>
      <c r="D21" s="18" t="s">
        <v>31</v>
      </c>
      <c r="E21" s="18"/>
      <c r="F21" s="37">
        <f>133-B20-B21</f>
        <v>0</v>
      </c>
      <c r="G21" s="6"/>
      <c r="H21" s="6"/>
      <c r="I21" s="6"/>
      <c r="J21" s="6"/>
      <c r="K21" s="9" t="s">
        <v>9</v>
      </c>
      <c r="L21" s="29">
        <v>2.5530000000000001E-2</v>
      </c>
      <c r="M21" s="10" t="s">
        <v>12</v>
      </c>
      <c r="N21" s="20">
        <v>0.1</v>
      </c>
      <c r="R21" s="49">
        <v>12</v>
      </c>
      <c r="S21" s="1">
        <f>I122</f>
        <v>17</v>
      </c>
      <c r="T21" s="1">
        <f>L119</f>
        <v>0.23</v>
      </c>
      <c r="U21" s="1">
        <f>L120</f>
        <v>4.7399999999999998E-2</v>
      </c>
      <c r="V21" s="24">
        <f t="shared" si="5"/>
        <v>0.18260000000000001</v>
      </c>
      <c r="W21" s="49">
        <f>L121</f>
        <v>2.1514999999999999E-2</v>
      </c>
      <c r="X21" s="1">
        <f>L122</f>
        <v>0</v>
      </c>
      <c r="Y21" s="1">
        <f t="shared" si="6"/>
        <v>2.1514999999999999E-2</v>
      </c>
      <c r="Z21" s="1">
        <f>N121</f>
        <v>0.1</v>
      </c>
      <c r="AA21" s="1">
        <f>N122</f>
        <v>0.4</v>
      </c>
      <c r="AB21" s="1">
        <f t="shared" si="7"/>
        <v>4.7130339539978099</v>
      </c>
      <c r="AD21" s="1">
        <f t="shared" si="3"/>
        <v>2.2099999999999998E-2</v>
      </c>
    </row>
    <row r="22" spans="1:31" x14ac:dyDescent="0.3">
      <c r="A22" s="6" t="s">
        <v>20</v>
      </c>
      <c r="B22" s="35">
        <v>2000</v>
      </c>
      <c r="C22" s="6" t="s">
        <v>16</v>
      </c>
      <c r="D22" s="13">
        <v>34</v>
      </c>
      <c r="E22" s="6" t="s">
        <v>21</v>
      </c>
      <c r="F22" s="14">
        <f>2000-B22</f>
        <v>0</v>
      </c>
      <c r="G22" s="6" t="s">
        <v>22</v>
      </c>
      <c r="H22" s="6">
        <f>(D22*B22)/(F22+B22)</f>
        <v>34</v>
      </c>
      <c r="I22" s="10">
        <f>H22/2</f>
        <v>17</v>
      </c>
      <c r="J22" s="6"/>
      <c r="K22" s="9" t="s">
        <v>10</v>
      </c>
      <c r="L22" s="19"/>
      <c r="M22" s="11" t="s">
        <v>13</v>
      </c>
      <c r="N22" s="22">
        <v>0.4</v>
      </c>
      <c r="O22" s="11" t="s">
        <v>23</v>
      </c>
      <c r="P22" s="23">
        <f>(L21*N22)/N19*100</f>
        <v>7.0867453157529496</v>
      </c>
    </row>
    <row r="23" spans="1:31" x14ac:dyDescent="0.3">
      <c r="A23" s="6"/>
      <c r="B23" s="6"/>
      <c r="C23" s="6"/>
      <c r="D23" s="6"/>
      <c r="E23" s="6"/>
      <c r="F23" s="6"/>
      <c r="G23" s="6"/>
      <c r="H23" s="6"/>
      <c r="I23" s="6"/>
      <c r="J23" s="6"/>
    </row>
    <row r="24" spans="1:31" x14ac:dyDescent="0.3">
      <c r="A24" s="6" t="s">
        <v>34</v>
      </c>
      <c r="B24" s="7"/>
      <c r="C24" s="6"/>
      <c r="D24" s="6"/>
      <c r="E24" s="6"/>
      <c r="F24" s="6"/>
      <c r="G24" s="6"/>
      <c r="H24" s="6"/>
      <c r="I24" s="6"/>
      <c r="J24" s="6"/>
    </row>
    <row r="25" spans="1:31" x14ac:dyDescent="0.3">
      <c r="A25" s="24" t="s">
        <v>24</v>
      </c>
      <c r="B25" s="25"/>
      <c r="C25" s="24"/>
      <c r="D25" s="24"/>
      <c r="E25" s="24"/>
      <c r="F25" s="24"/>
      <c r="G25" s="24"/>
      <c r="H25" s="24"/>
      <c r="I25" s="24"/>
      <c r="J25" s="24"/>
    </row>
    <row r="26" spans="1:31" x14ac:dyDescent="0.3">
      <c r="A26" s="26"/>
      <c r="B26" s="26"/>
      <c r="C26" s="26"/>
      <c r="D26" s="26"/>
      <c r="E26" s="26"/>
      <c r="F26" s="26"/>
      <c r="G26" s="26"/>
      <c r="H26" s="26"/>
      <c r="I26" s="26"/>
      <c r="J26" s="26"/>
    </row>
    <row r="27" spans="1:31" ht="25.8" x14ac:dyDescent="0.5">
      <c r="A27" s="38" t="s">
        <v>40</v>
      </c>
      <c r="B27" s="5"/>
      <c r="C27" s="5"/>
      <c r="D27" s="5"/>
      <c r="E27" s="5"/>
      <c r="F27" s="38"/>
      <c r="G27" s="5"/>
      <c r="H27" s="5"/>
      <c r="I27" s="5"/>
      <c r="J27" s="5"/>
    </row>
    <row r="28" spans="1:31" x14ac:dyDescent="0.3">
      <c r="A28" s="6" t="s">
        <v>0</v>
      </c>
      <c r="B28" s="7">
        <f>$L$3</f>
        <v>180906</v>
      </c>
      <c r="C28" s="6"/>
      <c r="D28" s="6">
        <v>3</v>
      </c>
      <c r="E28" s="6">
        <f>I32</f>
        <v>17</v>
      </c>
      <c r="F28" s="6" t="s">
        <v>1</v>
      </c>
      <c r="G28" s="6">
        <f>D34</f>
        <v>0</v>
      </c>
      <c r="I28" s="6"/>
      <c r="J28" s="6"/>
    </row>
    <row r="29" spans="1:31" x14ac:dyDescent="0.3">
      <c r="A29" s="6" t="s">
        <v>2</v>
      </c>
      <c r="B29" s="7"/>
      <c r="C29" s="6"/>
      <c r="D29" s="6"/>
      <c r="E29" s="6"/>
      <c r="F29" s="6"/>
      <c r="G29" s="6"/>
      <c r="H29" s="6" t="s">
        <v>3</v>
      </c>
      <c r="I29" s="6" t="s">
        <v>4</v>
      </c>
      <c r="J29" s="6"/>
      <c r="K29" s="9" t="s">
        <v>5</v>
      </c>
      <c r="L29" s="28">
        <v>0.25</v>
      </c>
      <c r="M29" s="10" t="s">
        <v>6</v>
      </c>
      <c r="N29" s="11">
        <f>L29-L30</f>
        <v>0.1983</v>
      </c>
    </row>
    <row r="30" spans="1:31" x14ac:dyDescent="0.3">
      <c r="A30" s="6" t="s">
        <v>15</v>
      </c>
      <c r="B30" s="34">
        <v>133</v>
      </c>
      <c r="C30" s="6" t="s">
        <v>16</v>
      </c>
      <c r="D30" s="13">
        <v>0</v>
      </c>
      <c r="E30" s="6" t="s">
        <v>17</v>
      </c>
      <c r="F30" s="14">
        <f>400-B30-B31-F31</f>
        <v>267</v>
      </c>
      <c r="G30" s="6" t="s">
        <v>18</v>
      </c>
      <c r="H30" s="15">
        <f>(D30*B30)/(F30+B30+B31)</f>
        <v>0</v>
      </c>
      <c r="I30" s="16">
        <f>H30/2</f>
        <v>0</v>
      </c>
      <c r="J30" s="6"/>
      <c r="K30" s="9" t="s">
        <v>8</v>
      </c>
      <c r="L30" s="29">
        <v>5.1700000000000003E-2</v>
      </c>
      <c r="M30" s="11" t="s">
        <v>19</v>
      </c>
      <c r="N30" s="17">
        <f>L31-L32</f>
        <v>2.895E-2</v>
      </c>
    </row>
    <row r="31" spans="1:31" x14ac:dyDescent="0.3">
      <c r="A31" s="6" t="s">
        <v>33</v>
      </c>
      <c r="B31" s="36"/>
      <c r="C31" s="18"/>
      <c r="D31" s="18" t="s">
        <v>31</v>
      </c>
      <c r="E31" s="18"/>
      <c r="F31" s="37">
        <f>133-B30-B31</f>
        <v>0</v>
      </c>
      <c r="G31" s="6"/>
      <c r="H31" s="6"/>
      <c r="I31" s="6"/>
      <c r="J31" s="6"/>
      <c r="K31" s="9" t="s">
        <v>9</v>
      </c>
      <c r="L31" s="29">
        <v>2.895E-2</v>
      </c>
      <c r="M31" s="10" t="s">
        <v>12</v>
      </c>
      <c r="N31" s="20">
        <v>0.1</v>
      </c>
    </row>
    <row r="32" spans="1:31" x14ac:dyDescent="0.3">
      <c r="A32" s="6" t="s">
        <v>20</v>
      </c>
      <c r="B32" s="35">
        <v>2000</v>
      </c>
      <c r="C32" s="6" t="s">
        <v>16</v>
      </c>
      <c r="D32" s="13">
        <v>34</v>
      </c>
      <c r="E32" s="6" t="s">
        <v>21</v>
      </c>
      <c r="F32" s="14">
        <f>2000-B32</f>
        <v>0</v>
      </c>
      <c r="G32" s="6" t="s">
        <v>22</v>
      </c>
      <c r="H32" s="6">
        <f>(D32*B32)/(F32+B32)</f>
        <v>34</v>
      </c>
      <c r="I32" s="10">
        <f>H32/2</f>
        <v>17</v>
      </c>
      <c r="J32" s="6"/>
      <c r="K32" s="9" t="s">
        <v>10</v>
      </c>
      <c r="L32" s="19"/>
      <c r="M32" s="11" t="s">
        <v>13</v>
      </c>
      <c r="N32" s="22">
        <v>0.4</v>
      </c>
      <c r="O32" s="11" t="s">
        <v>23</v>
      </c>
      <c r="P32" s="23">
        <f>(L31*N32)/N29*100</f>
        <v>5.8396369137670199</v>
      </c>
      <c r="Q32" s="41"/>
    </row>
    <row r="33" spans="1:16" x14ac:dyDescent="0.3">
      <c r="A33" s="6"/>
      <c r="B33" s="6"/>
      <c r="C33" s="6"/>
      <c r="D33" s="6"/>
      <c r="E33" s="6"/>
      <c r="F33" s="6"/>
      <c r="G33" s="6"/>
      <c r="H33" s="6"/>
      <c r="I33" s="6"/>
      <c r="J33" s="6"/>
    </row>
    <row r="34" spans="1:16" x14ac:dyDescent="0.3">
      <c r="A34" s="6" t="s">
        <v>34</v>
      </c>
      <c r="B34" s="7"/>
      <c r="C34" s="6"/>
      <c r="D34" s="6"/>
      <c r="E34" s="6"/>
      <c r="F34" s="6"/>
      <c r="G34" s="6"/>
      <c r="H34" s="6"/>
      <c r="I34" s="6"/>
      <c r="J34" s="6"/>
    </row>
    <row r="35" spans="1:16" x14ac:dyDescent="0.3">
      <c r="A35" s="24" t="s">
        <v>24</v>
      </c>
      <c r="B35" s="25"/>
      <c r="C35" s="24"/>
      <c r="D35" s="24"/>
      <c r="E35" s="24"/>
      <c r="F35" s="24"/>
      <c r="G35" s="24"/>
      <c r="H35" s="24"/>
      <c r="I35" s="24"/>
      <c r="J35" s="24"/>
    </row>
    <row r="36" spans="1:16" x14ac:dyDescent="0.3">
      <c r="A36" s="45"/>
      <c r="B36" s="45"/>
      <c r="C36" s="45"/>
      <c r="D36" s="45"/>
      <c r="E36" s="45"/>
      <c r="F36" s="45"/>
      <c r="G36" s="45"/>
      <c r="H36" s="45"/>
      <c r="I36" s="45"/>
      <c r="J36" s="45"/>
      <c r="K36" s="44"/>
      <c r="L36" s="44"/>
      <c r="M36" s="44"/>
      <c r="N36" s="44"/>
      <c r="P36" s="44"/>
    </row>
    <row r="37" spans="1:16" ht="25.8" x14ac:dyDescent="0.5">
      <c r="A37" s="42" t="s">
        <v>41</v>
      </c>
      <c r="B37" s="24"/>
      <c r="C37" s="24"/>
      <c r="D37" s="24"/>
      <c r="E37" s="24"/>
      <c r="F37" s="42"/>
      <c r="G37" s="24"/>
      <c r="H37" s="24"/>
      <c r="I37" s="24"/>
      <c r="J37" s="24"/>
    </row>
    <row r="38" spans="1:16" x14ac:dyDescent="0.3">
      <c r="A38" s="6" t="s">
        <v>0</v>
      </c>
      <c r="B38" s="7">
        <f>$L$3</f>
        <v>180906</v>
      </c>
      <c r="C38" s="6"/>
      <c r="D38" s="6">
        <v>4</v>
      </c>
      <c r="E38" s="6">
        <f>I42</f>
        <v>17</v>
      </c>
      <c r="F38" s="6" t="s">
        <v>1</v>
      </c>
      <c r="G38" s="6">
        <f>D44</f>
        <v>0</v>
      </c>
      <c r="I38" s="6"/>
      <c r="J38" s="6"/>
    </row>
    <row r="39" spans="1:16" x14ac:dyDescent="0.3">
      <c r="A39" s="6" t="s">
        <v>2</v>
      </c>
      <c r="B39" s="7"/>
      <c r="C39" s="6"/>
      <c r="D39" s="6"/>
      <c r="E39" s="6"/>
      <c r="F39" s="6"/>
      <c r="G39" s="6"/>
      <c r="H39" s="6" t="s">
        <v>3</v>
      </c>
      <c r="I39" s="6" t="s">
        <v>4</v>
      </c>
      <c r="J39" s="6"/>
      <c r="K39" s="9" t="s">
        <v>5</v>
      </c>
      <c r="L39" s="28">
        <v>0.31</v>
      </c>
      <c r="M39" s="10" t="s">
        <v>6</v>
      </c>
      <c r="N39" s="11">
        <f>L39-L40</f>
        <v>0.20619999999999999</v>
      </c>
    </row>
    <row r="40" spans="1:16" x14ac:dyDescent="0.3">
      <c r="A40" s="6" t="s">
        <v>15</v>
      </c>
      <c r="B40" s="34">
        <v>133</v>
      </c>
      <c r="C40" s="6" t="s">
        <v>16</v>
      </c>
      <c r="D40" s="13">
        <v>49</v>
      </c>
      <c r="E40" s="6" t="s">
        <v>17</v>
      </c>
      <c r="F40" s="14">
        <f>400-B40-B41-F41</f>
        <v>267</v>
      </c>
      <c r="G40" s="6" t="s">
        <v>18</v>
      </c>
      <c r="H40" s="15">
        <f>(D40*B40)/(F40+B40+B41)</f>
        <v>16.09135802469136</v>
      </c>
      <c r="I40" s="16">
        <f>H40/2</f>
        <v>8.0456790123456798</v>
      </c>
      <c r="J40" s="6"/>
      <c r="K40" s="9" t="s">
        <v>8</v>
      </c>
      <c r="L40" s="29">
        <v>0.1038</v>
      </c>
      <c r="M40" s="11" t="s">
        <v>19</v>
      </c>
      <c r="N40" s="17">
        <f>L41-L42</f>
        <v>2.5211000000000001E-2</v>
      </c>
    </row>
    <row r="41" spans="1:16" x14ac:dyDescent="0.3">
      <c r="A41" s="6" t="s">
        <v>33</v>
      </c>
      <c r="B41" s="36">
        <v>5</v>
      </c>
      <c r="C41" s="18"/>
      <c r="D41" s="18" t="s">
        <v>31</v>
      </c>
      <c r="E41" s="18"/>
      <c r="F41" s="37">
        <f>133-B40-B41</f>
        <v>-5</v>
      </c>
      <c r="G41" s="6"/>
      <c r="H41" s="6"/>
      <c r="I41" s="6"/>
      <c r="J41" s="6"/>
      <c r="K41" s="9" t="s">
        <v>9</v>
      </c>
      <c r="L41" s="29">
        <v>2.5211000000000001E-2</v>
      </c>
      <c r="M41" s="10" t="s">
        <v>12</v>
      </c>
      <c r="N41" s="20">
        <v>0.1</v>
      </c>
    </row>
    <row r="42" spans="1:16" x14ac:dyDescent="0.3">
      <c r="A42" s="6" t="s">
        <v>20</v>
      </c>
      <c r="B42" s="35">
        <v>2000</v>
      </c>
      <c r="C42" s="6" t="s">
        <v>16</v>
      </c>
      <c r="D42" s="13">
        <v>34</v>
      </c>
      <c r="E42" s="6" t="s">
        <v>21</v>
      </c>
      <c r="F42" s="14">
        <f>2000-B42</f>
        <v>0</v>
      </c>
      <c r="G42" s="6" t="s">
        <v>22</v>
      </c>
      <c r="H42" s="6">
        <f>(D42*B42)/(F42+B42)</f>
        <v>34</v>
      </c>
      <c r="I42" s="10">
        <f>H42/2</f>
        <v>17</v>
      </c>
      <c r="J42" s="6"/>
      <c r="K42" s="9" t="s">
        <v>10</v>
      </c>
      <c r="L42" s="19"/>
      <c r="M42" s="11" t="s">
        <v>13</v>
      </c>
      <c r="N42" s="22">
        <v>0.4</v>
      </c>
      <c r="O42" s="11" t="s">
        <v>23</v>
      </c>
      <c r="P42" s="23">
        <f>(L41*N42)/N39*100</f>
        <v>4.8905916585839</v>
      </c>
    </row>
    <row r="43" spans="1:16" x14ac:dyDescent="0.3">
      <c r="A43" s="6"/>
      <c r="B43" s="6"/>
      <c r="C43" s="6"/>
      <c r="D43" s="6"/>
      <c r="E43" s="6"/>
      <c r="F43" s="6"/>
      <c r="G43" s="6"/>
      <c r="H43" s="6"/>
      <c r="I43" s="6"/>
      <c r="J43" s="6"/>
    </row>
    <row r="44" spans="1:16" x14ac:dyDescent="0.3">
      <c r="A44" s="6" t="s">
        <v>34</v>
      </c>
      <c r="B44" s="7"/>
      <c r="C44" s="6"/>
      <c r="D44" s="6"/>
      <c r="E44" s="6"/>
      <c r="F44" s="6"/>
      <c r="G44" s="6"/>
      <c r="H44" s="6"/>
      <c r="I44" s="6"/>
      <c r="J44" s="6"/>
    </row>
    <row r="45" spans="1:16" x14ac:dyDescent="0.3">
      <c r="A45" s="24" t="s">
        <v>24</v>
      </c>
      <c r="B45" s="25"/>
      <c r="C45" s="24"/>
      <c r="D45" s="24"/>
      <c r="E45" s="24"/>
      <c r="F45" s="24"/>
      <c r="G45" s="24"/>
      <c r="H45" s="24"/>
      <c r="I45" s="24"/>
      <c r="J45" s="24"/>
    </row>
    <row r="46" spans="1:16" x14ac:dyDescent="0.3">
      <c r="A46" s="26"/>
      <c r="B46" s="26"/>
      <c r="C46" s="26"/>
      <c r="D46" s="26"/>
      <c r="E46" s="26"/>
      <c r="F46" s="26"/>
      <c r="G46" s="26"/>
      <c r="H46" s="26"/>
      <c r="I46" s="26"/>
      <c r="J46" s="26"/>
    </row>
    <row r="47" spans="1:16" ht="25.8" x14ac:dyDescent="0.5">
      <c r="A47" s="38" t="s">
        <v>42</v>
      </c>
      <c r="B47" s="5"/>
      <c r="C47" s="5"/>
      <c r="D47" s="5"/>
      <c r="E47" s="5"/>
      <c r="F47" s="38"/>
      <c r="G47" s="5"/>
      <c r="H47" s="5"/>
      <c r="I47" s="5"/>
      <c r="J47" s="5"/>
    </row>
    <row r="48" spans="1:16" x14ac:dyDescent="0.3">
      <c r="A48" s="6" t="s">
        <v>0</v>
      </c>
      <c r="B48" s="7">
        <f>$L$3</f>
        <v>180906</v>
      </c>
      <c r="C48" s="6"/>
      <c r="D48" s="6">
        <v>5</v>
      </c>
      <c r="E48" s="6">
        <f>I52</f>
        <v>17</v>
      </c>
      <c r="F48" s="6" t="s">
        <v>1</v>
      </c>
      <c r="G48" s="6">
        <f>D54</f>
        <v>0</v>
      </c>
      <c r="I48" s="6"/>
      <c r="J48" s="6"/>
    </row>
    <row r="49" spans="1:37" x14ac:dyDescent="0.3">
      <c r="A49" s="6" t="s">
        <v>2</v>
      </c>
      <c r="B49" s="7"/>
      <c r="C49" s="6"/>
      <c r="D49" s="6"/>
      <c r="E49" s="6"/>
      <c r="F49" s="6"/>
      <c r="G49" s="6"/>
      <c r="H49" s="6" t="s">
        <v>3</v>
      </c>
      <c r="I49" s="6" t="s">
        <v>4</v>
      </c>
      <c r="J49" s="6"/>
      <c r="K49" s="9" t="s">
        <v>5</v>
      </c>
      <c r="L49" s="28">
        <v>0.31</v>
      </c>
      <c r="M49" s="10" t="s">
        <v>6</v>
      </c>
      <c r="N49" s="11">
        <f>L49-L50</f>
        <v>0.24879999999999999</v>
      </c>
    </row>
    <row r="50" spans="1:37" x14ac:dyDescent="0.3">
      <c r="A50" s="6" t="s">
        <v>15</v>
      </c>
      <c r="B50" s="34">
        <v>133</v>
      </c>
      <c r="C50" s="6" t="s">
        <v>16</v>
      </c>
      <c r="D50" s="13">
        <v>0</v>
      </c>
      <c r="E50" s="6" t="s">
        <v>17</v>
      </c>
      <c r="F50" s="14">
        <f>400-B50-B51-F51</f>
        <v>267</v>
      </c>
      <c r="G50" s="6" t="s">
        <v>18</v>
      </c>
      <c r="H50" s="15">
        <f>(D50*B50)/(F50+B50+B51)</f>
        <v>0</v>
      </c>
      <c r="I50" s="16">
        <f>H50/2</f>
        <v>0</v>
      </c>
      <c r="J50" s="6"/>
      <c r="K50" s="9" t="s">
        <v>8</v>
      </c>
      <c r="L50" s="29">
        <v>6.1199999999999997E-2</v>
      </c>
      <c r="M50" s="11" t="s">
        <v>19</v>
      </c>
      <c r="N50" s="17">
        <f>L51-L52</f>
        <v>2.8670000000000001E-2</v>
      </c>
    </row>
    <row r="51" spans="1:37" x14ac:dyDescent="0.3">
      <c r="A51" s="6" t="s">
        <v>33</v>
      </c>
      <c r="B51" s="36"/>
      <c r="C51" s="18"/>
      <c r="D51" s="18" t="s">
        <v>31</v>
      </c>
      <c r="E51" s="18"/>
      <c r="F51" s="37">
        <f>133-B50-B51</f>
        <v>0</v>
      </c>
      <c r="G51" s="6"/>
      <c r="H51" s="6"/>
      <c r="I51" s="6"/>
      <c r="J51" s="6"/>
      <c r="K51" s="9" t="s">
        <v>9</v>
      </c>
      <c r="L51" s="29">
        <v>2.8670000000000001E-2</v>
      </c>
      <c r="M51" s="10" t="s">
        <v>12</v>
      </c>
      <c r="N51" s="20">
        <v>0.1</v>
      </c>
    </row>
    <row r="52" spans="1:37" x14ac:dyDescent="0.3">
      <c r="A52" s="6" t="s">
        <v>20</v>
      </c>
      <c r="B52" s="35">
        <v>2000</v>
      </c>
      <c r="C52" s="6" t="s">
        <v>16</v>
      </c>
      <c r="D52" s="13">
        <v>34</v>
      </c>
      <c r="E52" s="6" t="s">
        <v>21</v>
      </c>
      <c r="F52" s="14">
        <f>2000-B52</f>
        <v>0</v>
      </c>
      <c r="G52" s="6" t="s">
        <v>22</v>
      </c>
      <c r="H52" s="6">
        <f>(D52*B52)/(F52+B52)</f>
        <v>34</v>
      </c>
      <c r="I52" s="10">
        <f>H52/2</f>
        <v>17</v>
      </c>
      <c r="J52" s="6"/>
      <c r="K52" s="9" t="s">
        <v>10</v>
      </c>
      <c r="L52" s="19"/>
      <c r="M52" s="11" t="s">
        <v>13</v>
      </c>
      <c r="N52" s="22">
        <v>0.4</v>
      </c>
      <c r="O52" s="11" t="s">
        <v>23</v>
      </c>
      <c r="P52" s="23">
        <f>(L51*N52)/N49*100</f>
        <v>4.6093247588424449</v>
      </c>
      <c r="AK52" s="1" t="s">
        <v>36</v>
      </c>
    </row>
    <row r="53" spans="1:37" x14ac:dyDescent="0.3">
      <c r="A53" s="6"/>
      <c r="B53" s="6"/>
      <c r="C53" s="6"/>
      <c r="D53" s="6"/>
      <c r="E53" s="6"/>
      <c r="F53" s="6"/>
      <c r="G53" s="6"/>
      <c r="H53" s="6"/>
      <c r="I53" s="6"/>
      <c r="J53" s="6"/>
    </row>
    <row r="54" spans="1:37" x14ac:dyDescent="0.3">
      <c r="A54" s="6" t="s">
        <v>34</v>
      </c>
      <c r="B54" s="7"/>
      <c r="C54" s="6"/>
      <c r="D54" s="6"/>
      <c r="E54" s="6"/>
      <c r="F54" s="6"/>
      <c r="G54" s="6"/>
      <c r="H54" s="6"/>
      <c r="I54" s="6"/>
      <c r="J54" s="6"/>
    </row>
    <row r="55" spans="1:37" x14ac:dyDescent="0.3">
      <c r="A55" s="24" t="s">
        <v>24</v>
      </c>
      <c r="B55" s="25"/>
      <c r="C55" s="24"/>
      <c r="D55" s="24"/>
      <c r="E55" s="24"/>
      <c r="F55" s="24"/>
      <c r="G55" s="24"/>
      <c r="H55" s="24"/>
      <c r="I55" s="24"/>
      <c r="J55" s="24"/>
    </row>
    <row r="56" spans="1:37" x14ac:dyDescent="0.3">
      <c r="A56" s="26"/>
      <c r="B56" s="26"/>
      <c r="C56" s="26"/>
      <c r="D56" s="26"/>
      <c r="E56" s="26"/>
      <c r="F56" s="26"/>
      <c r="G56" s="26"/>
      <c r="H56" s="26"/>
      <c r="I56" s="26"/>
      <c r="J56" s="26"/>
    </row>
    <row r="57" spans="1:37" ht="25.8" x14ac:dyDescent="0.5">
      <c r="A57" s="38" t="s">
        <v>43</v>
      </c>
      <c r="B57" s="5"/>
      <c r="C57" s="5"/>
      <c r="D57" s="5"/>
      <c r="E57" s="5"/>
      <c r="F57" s="38"/>
      <c r="G57" s="5"/>
      <c r="H57" s="5"/>
      <c r="I57" s="5"/>
      <c r="J57" s="5"/>
    </row>
    <row r="58" spans="1:37" x14ac:dyDescent="0.3">
      <c r="A58" s="6" t="s">
        <v>0</v>
      </c>
      <c r="B58" s="7">
        <f>$L$3</f>
        <v>180906</v>
      </c>
      <c r="C58" s="6"/>
      <c r="D58" s="6">
        <v>6</v>
      </c>
      <c r="E58" s="6">
        <f>I62</f>
        <v>17</v>
      </c>
      <c r="F58" s="6" t="s">
        <v>1</v>
      </c>
      <c r="G58" s="6">
        <f>D64</f>
        <v>0</v>
      </c>
      <c r="I58" s="6"/>
      <c r="J58" s="6"/>
    </row>
    <row r="59" spans="1:37" x14ac:dyDescent="0.3">
      <c r="A59" s="6" t="s">
        <v>2</v>
      </c>
      <c r="B59" s="7"/>
      <c r="C59" s="6"/>
      <c r="D59" s="6"/>
      <c r="E59" s="6"/>
      <c r="F59" s="6"/>
      <c r="G59" s="6"/>
      <c r="H59" s="6" t="s">
        <v>3</v>
      </c>
      <c r="I59" s="6" t="s">
        <v>4</v>
      </c>
      <c r="J59" s="6"/>
      <c r="K59" s="9" t="s">
        <v>5</v>
      </c>
      <c r="L59" s="28">
        <v>0.3</v>
      </c>
      <c r="M59" s="10" t="s">
        <v>6</v>
      </c>
      <c r="N59" s="11">
        <f>L59-L60</f>
        <v>0.19019999999999998</v>
      </c>
    </row>
    <row r="60" spans="1:37" x14ac:dyDescent="0.3">
      <c r="A60" s="6" t="s">
        <v>15</v>
      </c>
      <c r="B60" s="34">
        <v>133</v>
      </c>
      <c r="C60" s="6" t="s">
        <v>16</v>
      </c>
      <c r="D60" s="13">
        <v>49</v>
      </c>
      <c r="E60" s="6" t="s">
        <v>17</v>
      </c>
      <c r="F60" s="14">
        <f>400-B60-B61-F61</f>
        <v>267</v>
      </c>
      <c r="G60" s="6" t="s">
        <v>18</v>
      </c>
      <c r="H60" s="15">
        <f>(D60*B60)/(F60+B60+B61)</f>
        <v>16.09135802469136</v>
      </c>
      <c r="I60" s="16">
        <f>H60/2</f>
        <v>8.0456790123456798</v>
      </c>
      <c r="J60" s="6"/>
      <c r="K60" s="9" t="s">
        <v>8</v>
      </c>
      <c r="L60" s="29">
        <v>0.10979999999999999</v>
      </c>
      <c r="M60" s="11" t="s">
        <v>19</v>
      </c>
      <c r="N60" s="17">
        <f>L61-L62</f>
        <v>2.7104E-2</v>
      </c>
    </row>
    <row r="61" spans="1:37" x14ac:dyDescent="0.3">
      <c r="A61" s="6" t="s">
        <v>33</v>
      </c>
      <c r="B61" s="36">
        <v>5</v>
      </c>
      <c r="C61" s="18"/>
      <c r="D61" s="18" t="s">
        <v>31</v>
      </c>
      <c r="E61" s="18"/>
      <c r="F61" s="37">
        <f>133-B60-B61</f>
        <v>-5</v>
      </c>
      <c r="G61" s="6"/>
      <c r="H61" s="6"/>
      <c r="I61" s="6"/>
      <c r="J61" s="6"/>
      <c r="K61" s="9" t="s">
        <v>9</v>
      </c>
      <c r="L61" s="29">
        <v>2.7104E-2</v>
      </c>
      <c r="M61" s="10" t="s">
        <v>12</v>
      </c>
      <c r="N61" s="20">
        <v>0.1</v>
      </c>
    </row>
    <row r="62" spans="1:37" x14ac:dyDescent="0.3">
      <c r="A62" s="6" t="s">
        <v>20</v>
      </c>
      <c r="B62" s="35">
        <v>2000</v>
      </c>
      <c r="C62" s="6" t="s">
        <v>16</v>
      </c>
      <c r="D62" s="13">
        <v>34</v>
      </c>
      <c r="E62" s="6" t="s">
        <v>21</v>
      </c>
      <c r="F62" s="14">
        <f>2000-B62</f>
        <v>0</v>
      </c>
      <c r="G62" s="6" t="s">
        <v>22</v>
      </c>
      <c r="H62" s="6">
        <f>(D62*B62)/(F62+B62)</f>
        <v>34</v>
      </c>
      <c r="I62" s="10">
        <f>H62/2</f>
        <v>17</v>
      </c>
      <c r="J62" s="6"/>
      <c r="K62" s="9" t="s">
        <v>10</v>
      </c>
      <c r="L62" s="19"/>
      <c r="M62" s="11" t="s">
        <v>13</v>
      </c>
      <c r="N62" s="22">
        <v>0.4</v>
      </c>
      <c r="O62" s="11" t="s">
        <v>23</v>
      </c>
      <c r="P62" s="23">
        <f>(L61*N62)/N59*100</f>
        <v>5.7001051524710835</v>
      </c>
      <c r="Q62" s="33"/>
    </row>
    <row r="63" spans="1:37" x14ac:dyDescent="0.3">
      <c r="A63" s="6"/>
      <c r="B63" s="6"/>
      <c r="C63" s="6"/>
      <c r="D63" s="6"/>
      <c r="E63" s="6"/>
      <c r="F63" s="6"/>
      <c r="G63" s="6"/>
      <c r="H63" s="6"/>
      <c r="I63" s="6"/>
      <c r="J63" s="6"/>
    </row>
    <row r="64" spans="1:37" x14ac:dyDescent="0.3">
      <c r="A64" s="6" t="s">
        <v>34</v>
      </c>
      <c r="B64" s="7"/>
      <c r="C64" s="6"/>
      <c r="D64" s="6"/>
      <c r="E64" s="6"/>
      <c r="F64" s="6"/>
      <c r="G64" s="6"/>
      <c r="H64" s="6"/>
      <c r="I64" s="6"/>
      <c r="J64" s="6"/>
    </row>
    <row r="65" spans="1:31" x14ac:dyDescent="0.3">
      <c r="A65" s="24" t="s">
        <v>24</v>
      </c>
      <c r="B65" s="25" t="s">
        <v>37</v>
      </c>
      <c r="C65" s="24"/>
      <c r="D65" s="24"/>
      <c r="E65" s="24"/>
      <c r="F65" s="24"/>
      <c r="G65" s="24"/>
      <c r="H65" s="24"/>
      <c r="I65" s="24"/>
      <c r="J65" s="24"/>
    </row>
    <row r="66" spans="1:31" ht="15" thickBot="1" x14ac:dyDescent="0.35">
      <c r="A66" s="39"/>
      <c r="B66" s="39"/>
      <c r="C66" s="39"/>
      <c r="D66" s="39"/>
      <c r="E66" s="39"/>
      <c r="F66" s="39"/>
      <c r="G66" s="39"/>
      <c r="H66" s="39"/>
      <c r="I66" s="39"/>
      <c r="J66" s="39"/>
      <c r="K66" s="40"/>
      <c r="L66" s="40"/>
      <c r="M66" s="40"/>
      <c r="N66" s="40"/>
      <c r="O66" s="40"/>
      <c r="P66" s="40"/>
    </row>
    <row r="67" spans="1:31" ht="25.8" x14ac:dyDescent="0.5">
      <c r="A67" s="38" t="s">
        <v>45</v>
      </c>
      <c r="B67" s="24"/>
      <c r="C67" s="24"/>
      <c r="D67" s="24"/>
      <c r="E67" s="24"/>
      <c r="F67" s="42"/>
      <c r="G67" s="24"/>
      <c r="H67" s="24"/>
      <c r="I67" s="24"/>
      <c r="J67" s="24"/>
    </row>
    <row r="68" spans="1:31" x14ac:dyDescent="0.3">
      <c r="A68" s="6" t="s">
        <v>0</v>
      </c>
      <c r="B68" s="7">
        <f>$L$3</f>
        <v>180906</v>
      </c>
      <c r="C68" s="6"/>
      <c r="D68" s="6">
        <v>7</v>
      </c>
      <c r="E68" s="6">
        <f>I72</f>
        <v>17</v>
      </c>
      <c r="F68" s="6" t="s">
        <v>1</v>
      </c>
      <c r="G68" s="6">
        <f>D74</f>
        <v>0</v>
      </c>
      <c r="I68" s="6"/>
      <c r="J68" s="6"/>
    </row>
    <row r="69" spans="1:31" x14ac:dyDescent="0.3">
      <c r="A69" s="6" t="s">
        <v>2</v>
      </c>
      <c r="B69" s="7"/>
      <c r="C69" s="6"/>
      <c r="D69" s="6"/>
      <c r="E69" s="6"/>
      <c r="F69" s="6"/>
      <c r="G69" s="6"/>
      <c r="H69" s="6" t="s">
        <v>3</v>
      </c>
      <c r="I69" s="6" t="s">
        <v>4</v>
      </c>
      <c r="J69" s="6"/>
      <c r="K69" s="9" t="s">
        <v>5</v>
      </c>
      <c r="L69" s="28">
        <v>0.28000000000000003</v>
      </c>
      <c r="M69" s="10" t="s">
        <v>6</v>
      </c>
      <c r="N69" s="11">
        <f>L69-L70</f>
        <v>0.22860000000000003</v>
      </c>
    </row>
    <row r="70" spans="1:31" x14ac:dyDescent="0.3">
      <c r="A70" s="6" t="s">
        <v>15</v>
      </c>
      <c r="B70" s="34">
        <v>44</v>
      </c>
      <c r="C70" s="6" t="s">
        <v>16</v>
      </c>
      <c r="D70" s="13">
        <v>49</v>
      </c>
      <c r="E70" s="6" t="s">
        <v>17</v>
      </c>
      <c r="F70" s="14">
        <f>400-B70-B71-F71</f>
        <v>267</v>
      </c>
      <c r="G70" s="6" t="s">
        <v>18</v>
      </c>
      <c r="H70" s="15">
        <f>(D70*B70)/(F70+B70+B71)</f>
        <v>6.932475884244373</v>
      </c>
      <c r="I70" s="16">
        <f>H70/2</f>
        <v>3.4662379421221865</v>
      </c>
      <c r="J70" s="6"/>
      <c r="K70" s="9" t="s">
        <v>8</v>
      </c>
      <c r="L70" s="29">
        <v>5.1400000000000001E-2</v>
      </c>
      <c r="M70" s="11" t="s">
        <v>19</v>
      </c>
      <c r="N70" s="17">
        <f>L71-L72</f>
        <v>2.7869999999999999E-2</v>
      </c>
    </row>
    <row r="71" spans="1:31" x14ac:dyDescent="0.3">
      <c r="A71" s="6" t="s">
        <v>33</v>
      </c>
      <c r="B71" s="36"/>
      <c r="C71" s="18"/>
      <c r="D71" s="18" t="s">
        <v>31</v>
      </c>
      <c r="E71" s="18"/>
      <c r="F71" s="37">
        <f>133-B70-B71</f>
        <v>89</v>
      </c>
      <c r="G71" s="6"/>
      <c r="H71" s="6"/>
      <c r="I71" s="6"/>
      <c r="J71" s="6"/>
      <c r="K71" s="9" t="s">
        <v>9</v>
      </c>
      <c r="L71" s="29">
        <v>2.7869999999999999E-2</v>
      </c>
      <c r="M71" s="10" t="s">
        <v>12</v>
      </c>
      <c r="N71" s="20">
        <v>0.1</v>
      </c>
    </row>
    <row r="72" spans="1:31" x14ac:dyDescent="0.3">
      <c r="A72" s="6" t="s">
        <v>20</v>
      </c>
      <c r="B72" s="35">
        <v>2000</v>
      </c>
      <c r="C72" s="6" t="s">
        <v>16</v>
      </c>
      <c r="D72" s="13">
        <v>34</v>
      </c>
      <c r="E72" s="6" t="s">
        <v>21</v>
      </c>
      <c r="F72" s="14">
        <f>2000-B72</f>
        <v>0</v>
      </c>
      <c r="G72" s="6" t="s">
        <v>22</v>
      </c>
      <c r="H72" s="6">
        <f>(D72*B72)/(F72+B72)</f>
        <v>34</v>
      </c>
      <c r="I72" s="10">
        <f>H72/2</f>
        <v>17</v>
      </c>
      <c r="J72" s="6"/>
      <c r="K72" s="9" t="s">
        <v>10</v>
      </c>
      <c r="L72" s="19"/>
      <c r="M72" s="11" t="s">
        <v>13</v>
      </c>
      <c r="N72" s="22">
        <v>0.4</v>
      </c>
      <c r="O72" s="11" t="s">
        <v>23</v>
      </c>
      <c r="P72" s="23">
        <f>(L71*N72)/N69*100</f>
        <v>4.8766404199475062</v>
      </c>
      <c r="AE72" s="1">
        <f>0.0018*1.7</f>
        <v>3.0599999999999998E-3</v>
      </c>
    </row>
    <row r="73" spans="1:31" x14ac:dyDescent="0.3">
      <c r="A73" s="6"/>
      <c r="B73" s="6"/>
      <c r="C73" s="6"/>
      <c r="D73" s="6"/>
      <c r="E73" s="6"/>
      <c r="F73" s="6"/>
      <c r="G73" s="6"/>
      <c r="H73" s="6"/>
      <c r="I73" s="6"/>
      <c r="J73" s="6"/>
    </row>
    <row r="74" spans="1:31" x14ac:dyDescent="0.3">
      <c r="A74" s="6" t="s">
        <v>34</v>
      </c>
      <c r="B74" s="7"/>
      <c r="C74" s="6"/>
      <c r="D74" s="6"/>
      <c r="E74" s="6"/>
      <c r="F74" s="6"/>
      <c r="G74" s="6"/>
      <c r="H74" s="6"/>
      <c r="I74" s="6"/>
      <c r="J74" s="6"/>
    </row>
    <row r="75" spans="1:31" x14ac:dyDescent="0.3">
      <c r="A75" s="24" t="s">
        <v>24</v>
      </c>
      <c r="B75" s="25"/>
      <c r="C75" s="24"/>
      <c r="D75" s="24"/>
      <c r="E75" s="24"/>
      <c r="F75" s="24"/>
      <c r="G75" s="24"/>
      <c r="H75" s="24"/>
      <c r="I75" s="24"/>
      <c r="J75" s="24"/>
    </row>
    <row r="76" spans="1:31" x14ac:dyDescent="0.3">
      <c r="A76" s="26"/>
      <c r="B76" s="26"/>
      <c r="C76" s="26"/>
      <c r="D76" s="26"/>
      <c r="E76" s="26"/>
      <c r="F76" s="26"/>
      <c r="G76" s="26"/>
      <c r="H76" s="26"/>
      <c r="I76" s="26"/>
      <c r="J76" s="26"/>
    </row>
    <row r="77" spans="1:31" ht="25.8" x14ac:dyDescent="0.5">
      <c r="A77" s="38" t="s">
        <v>44</v>
      </c>
      <c r="B77" s="5"/>
      <c r="C77" s="5"/>
      <c r="D77" s="5"/>
      <c r="E77" s="5"/>
      <c r="F77" s="38"/>
      <c r="G77" s="5"/>
      <c r="H77" s="5"/>
      <c r="I77" s="5"/>
      <c r="J77" s="5"/>
    </row>
    <row r="78" spans="1:31" x14ac:dyDescent="0.3">
      <c r="A78" s="6" t="s">
        <v>0</v>
      </c>
      <c r="B78" s="7">
        <f>$L$3</f>
        <v>180906</v>
      </c>
      <c r="C78" s="6"/>
      <c r="D78" s="6">
        <v>8</v>
      </c>
      <c r="E78" s="6">
        <f>I82</f>
        <v>17</v>
      </c>
      <c r="F78" s="6" t="s">
        <v>1</v>
      </c>
      <c r="G78" s="6">
        <f>D84</f>
        <v>0</v>
      </c>
      <c r="I78" s="6"/>
      <c r="J78" s="6"/>
    </row>
    <row r="79" spans="1:31" x14ac:dyDescent="0.3">
      <c r="A79" s="6" t="s">
        <v>2</v>
      </c>
      <c r="B79" s="7"/>
      <c r="C79" s="6"/>
      <c r="D79" s="6"/>
      <c r="E79" s="6"/>
      <c r="F79" s="6"/>
      <c r="G79" s="6"/>
      <c r="H79" s="6" t="s">
        <v>3</v>
      </c>
      <c r="I79" s="6" t="s">
        <v>4</v>
      </c>
      <c r="J79" s="6"/>
      <c r="K79" s="9" t="s">
        <v>5</v>
      </c>
      <c r="L79" s="28">
        <v>0.31</v>
      </c>
      <c r="M79" s="10" t="s">
        <v>6</v>
      </c>
      <c r="N79" s="11">
        <f>L79-L80</f>
        <v>0.2283</v>
      </c>
    </row>
    <row r="80" spans="1:31" x14ac:dyDescent="0.3">
      <c r="A80" s="6" t="s">
        <v>15</v>
      </c>
      <c r="B80" s="34">
        <v>44</v>
      </c>
      <c r="C80" s="6" t="s">
        <v>16</v>
      </c>
      <c r="D80" s="13"/>
      <c r="E80" s="6" t="s">
        <v>17</v>
      </c>
      <c r="F80" s="14">
        <f>400-B80-B81-F81</f>
        <v>267</v>
      </c>
      <c r="G80" s="6" t="s">
        <v>18</v>
      </c>
      <c r="H80" s="15">
        <f>(D80*B80)/(F80+B80+B81)</f>
        <v>0</v>
      </c>
      <c r="I80" s="16">
        <f>H80/2</f>
        <v>0</v>
      </c>
      <c r="J80" s="6"/>
      <c r="K80" s="9" t="s">
        <v>8</v>
      </c>
      <c r="L80" s="29">
        <v>8.1699999999999995E-2</v>
      </c>
      <c r="M80" s="11" t="s">
        <v>19</v>
      </c>
      <c r="N80" s="17">
        <f>L81-L82</f>
        <v>2.2239999999999999E-2</v>
      </c>
    </row>
    <row r="81" spans="1:18" x14ac:dyDescent="0.3">
      <c r="A81" s="6" t="s">
        <v>33</v>
      </c>
      <c r="B81" s="36"/>
      <c r="C81" s="18"/>
      <c r="D81" s="18" t="s">
        <v>31</v>
      </c>
      <c r="E81" s="18"/>
      <c r="F81" s="37">
        <f>133-B80-B81</f>
        <v>89</v>
      </c>
      <c r="G81" s="6"/>
      <c r="H81" s="6"/>
      <c r="I81" s="6"/>
      <c r="J81" s="6"/>
      <c r="K81" s="9" t="s">
        <v>9</v>
      </c>
      <c r="L81" s="29">
        <v>2.2239999999999999E-2</v>
      </c>
      <c r="M81" s="10" t="s">
        <v>12</v>
      </c>
      <c r="N81" s="20">
        <v>0.1</v>
      </c>
    </row>
    <row r="82" spans="1:18" x14ac:dyDescent="0.3">
      <c r="A82" s="6" t="s">
        <v>20</v>
      </c>
      <c r="B82" s="35">
        <v>2000</v>
      </c>
      <c r="C82" s="6" t="s">
        <v>16</v>
      </c>
      <c r="D82" s="13">
        <v>34</v>
      </c>
      <c r="E82" s="6" t="s">
        <v>21</v>
      </c>
      <c r="F82" s="14">
        <f>2000-B82</f>
        <v>0</v>
      </c>
      <c r="G82" s="6" t="s">
        <v>22</v>
      </c>
      <c r="H82" s="6">
        <f>(D82*B82)/(F82+B82)</f>
        <v>34</v>
      </c>
      <c r="I82" s="10">
        <f>H82/2</f>
        <v>17</v>
      </c>
      <c r="J82" s="6"/>
      <c r="K82" s="9" t="s">
        <v>10</v>
      </c>
      <c r="L82" s="19"/>
      <c r="M82" s="11" t="s">
        <v>13</v>
      </c>
      <c r="N82" s="22">
        <v>0.4</v>
      </c>
      <c r="O82" s="11" t="s">
        <v>23</v>
      </c>
      <c r="P82" s="23">
        <f>(L81*N82)/N79*100</f>
        <v>3.8966272448532631</v>
      </c>
    </row>
    <row r="83" spans="1:18" x14ac:dyDescent="0.3">
      <c r="A83" s="6"/>
      <c r="B83" s="6"/>
      <c r="C83" s="6"/>
      <c r="D83" s="6"/>
      <c r="E83" s="6"/>
      <c r="F83" s="6"/>
      <c r="G83" s="6"/>
      <c r="H83" s="6"/>
      <c r="I83" s="6"/>
      <c r="J83" s="6"/>
    </row>
    <row r="84" spans="1:18" x14ac:dyDescent="0.3">
      <c r="A84" s="6" t="s">
        <v>34</v>
      </c>
      <c r="B84" s="7"/>
      <c r="C84" s="6"/>
      <c r="D84" s="6"/>
      <c r="E84" s="6"/>
      <c r="F84" s="6"/>
      <c r="G84" s="6"/>
      <c r="H84" s="6"/>
      <c r="I84" s="6"/>
      <c r="J84" s="6"/>
    </row>
    <row r="85" spans="1:18" x14ac:dyDescent="0.3">
      <c r="A85" s="24" t="s">
        <v>24</v>
      </c>
      <c r="B85" s="25"/>
      <c r="C85" s="24"/>
      <c r="D85" s="24"/>
      <c r="E85" s="24"/>
      <c r="F85" s="24"/>
      <c r="G85" s="24"/>
      <c r="H85" s="24"/>
      <c r="I85" s="24"/>
      <c r="J85" s="24"/>
    </row>
    <row r="86" spans="1:18" x14ac:dyDescent="0.3">
      <c r="A86" s="26"/>
      <c r="B86" s="26"/>
      <c r="C86" s="26"/>
      <c r="D86" s="26"/>
      <c r="E86" s="26"/>
      <c r="F86" s="26"/>
      <c r="G86" s="26"/>
      <c r="H86" s="26"/>
      <c r="I86" s="26"/>
      <c r="J86" s="26"/>
    </row>
    <row r="87" spans="1:18" ht="25.8" x14ac:dyDescent="0.5">
      <c r="A87" s="38" t="s">
        <v>46</v>
      </c>
      <c r="B87" s="24"/>
      <c r="C87" s="24"/>
      <c r="D87" s="24"/>
      <c r="E87" s="24"/>
      <c r="F87" s="42"/>
      <c r="G87" s="24"/>
      <c r="H87" s="24"/>
      <c r="I87" s="24"/>
      <c r="J87" s="24"/>
    </row>
    <row r="88" spans="1:18" x14ac:dyDescent="0.3">
      <c r="A88" s="6" t="s">
        <v>0</v>
      </c>
      <c r="B88" s="7">
        <f>$L$3</f>
        <v>180906</v>
      </c>
      <c r="C88" s="6"/>
      <c r="D88" s="6">
        <v>7</v>
      </c>
      <c r="E88" s="6">
        <f>I92</f>
        <v>17</v>
      </c>
      <c r="F88" s="6" t="s">
        <v>1</v>
      </c>
      <c r="G88" s="6">
        <f>D94</f>
        <v>0</v>
      </c>
      <c r="I88" s="6"/>
      <c r="J88" s="6"/>
    </row>
    <row r="89" spans="1:18" x14ac:dyDescent="0.3">
      <c r="A89" s="6" t="s">
        <v>2</v>
      </c>
      <c r="B89" s="7"/>
      <c r="C89" s="6"/>
      <c r="D89" s="6"/>
      <c r="E89" s="6"/>
      <c r="F89" s="6"/>
      <c r="G89" s="6"/>
      <c r="H89" s="6" t="s">
        <v>3</v>
      </c>
      <c r="I89" s="6" t="s">
        <v>4</v>
      </c>
      <c r="J89" s="6"/>
      <c r="K89" s="9" t="s">
        <v>5</v>
      </c>
      <c r="L89" s="28">
        <v>0.27</v>
      </c>
      <c r="M89" s="10" t="s">
        <v>6</v>
      </c>
      <c r="N89" s="11">
        <f>L89-L90</f>
        <v>0.21920000000000001</v>
      </c>
    </row>
    <row r="90" spans="1:18" x14ac:dyDescent="0.3">
      <c r="A90" s="6" t="s">
        <v>15</v>
      </c>
      <c r="B90" s="34">
        <v>44</v>
      </c>
      <c r="C90" s="6" t="s">
        <v>16</v>
      </c>
      <c r="D90" s="13"/>
      <c r="E90" s="6" t="s">
        <v>17</v>
      </c>
      <c r="F90" s="14">
        <f>400-B90-B91-F91</f>
        <v>267</v>
      </c>
      <c r="G90" s="6" t="s">
        <v>18</v>
      </c>
      <c r="H90" s="15">
        <f>(D90*B90)/(F90+B90+B91)</f>
        <v>0</v>
      </c>
      <c r="I90" s="16">
        <f>H90/2</f>
        <v>0</v>
      </c>
      <c r="J90" s="6"/>
      <c r="K90" s="9" t="s">
        <v>8</v>
      </c>
      <c r="L90" s="29">
        <v>5.0799999999999998E-2</v>
      </c>
      <c r="M90" s="11" t="s">
        <v>19</v>
      </c>
      <c r="N90" s="17">
        <f>L91-L92</f>
        <v>2.7111E-2</v>
      </c>
    </row>
    <row r="91" spans="1:18" x14ac:dyDescent="0.3">
      <c r="A91" s="6" t="s">
        <v>33</v>
      </c>
      <c r="B91" s="36"/>
      <c r="C91" s="18"/>
      <c r="D91" s="18" t="s">
        <v>31</v>
      </c>
      <c r="E91" s="18"/>
      <c r="F91" s="37">
        <f>133-B90-B91</f>
        <v>89</v>
      </c>
      <c r="G91" s="6"/>
      <c r="H91" s="6"/>
      <c r="I91" s="6"/>
      <c r="J91" s="6"/>
      <c r="K91" s="9" t="s">
        <v>9</v>
      </c>
      <c r="L91" s="29">
        <v>2.7111E-2</v>
      </c>
      <c r="M91" s="10" t="s">
        <v>12</v>
      </c>
      <c r="N91" s="20">
        <v>0.1</v>
      </c>
    </row>
    <row r="92" spans="1:18" x14ac:dyDescent="0.3">
      <c r="A92" s="6" t="s">
        <v>20</v>
      </c>
      <c r="B92" s="35">
        <v>2000</v>
      </c>
      <c r="C92" s="6" t="s">
        <v>16</v>
      </c>
      <c r="D92" s="13">
        <v>34</v>
      </c>
      <c r="E92" s="6" t="s">
        <v>21</v>
      </c>
      <c r="F92" s="14">
        <f>2000-B92</f>
        <v>0</v>
      </c>
      <c r="G92" s="6" t="s">
        <v>22</v>
      </c>
      <c r="H92" s="6">
        <f>(D92*B92)/(F92+B92)</f>
        <v>34</v>
      </c>
      <c r="I92" s="10">
        <f>H92/2</f>
        <v>17</v>
      </c>
      <c r="J92" s="6"/>
      <c r="K92" s="9" t="s">
        <v>10</v>
      </c>
      <c r="L92" s="19"/>
      <c r="M92" s="11" t="s">
        <v>13</v>
      </c>
      <c r="N92" s="22">
        <v>0.4</v>
      </c>
      <c r="O92" s="11" t="s">
        <v>23</v>
      </c>
      <c r="P92" s="23">
        <f>(L91*N92)/N89*100</f>
        <v>4.9472627737226276</v>
      </c>
      <c r="Q92" s="41"/>
    </row>
    <row r="93" spans="1:18" x14ac:dyDescent="0.3">
      <c r="A93" s="6"/>
      <c r="B93" s="6"/>
      <c r="C93" s="6"/>
      <c r="D93" s="6"/>
      <c r="E93" s="6"/>
      <c r="F93" s="6"/>
      <c r="G93" s="6"/>
      <c r="H93" s="6"/>
      <c r="I93" s="6"/>
      <c r="J93" s="6"/>
      <c r="R93" s="1">
        <v>667</v>
      </c>
    </row>
    <row r="94" spans="1:18" x14ac:dyDescent="0.3">
      <c r="A94" s="6" t="s">
        <v>34</v>
      </c>
      <c r="B94" s="7"/>
      <c r="C94" s="6"/>
      <c r="D94" s="6"/>
      <c r="E94" s="6"/>
      <c r="F94" s="6"/>
      <c r="G94" s="6"/>
      <c r="H94" s="6"/>
      <c r="I94" s="6"/>
      <c r="J94" s="6"/>
    </row>
    <row r="95" spans="1:18" x14ac:dyDescent="0.3">
      <c r="A95" s="24" t="s">
        <v>24</v>
      </c>
      <c r="B95" s="25"/>
      <c r="C95" s="24"/>
      <c r="D95" s="24"/>
      <c r="E95" s="24"/>
      <c r="F95" s="24"/>
      <c r="G95" s="24"/>
      <c r="H95" s="24"/>
      <c r="I95" s="24"/>
      <c r="J95" s="24"/>
    </row>
    <row r="96" spans="1:18" x14ac:dyDescent="0.3">
      <c r="A96" s="26"/>
      <c r="B96" s="26"/>
      <c r="C96" s="26"/>
      <c r="D96" s="26"/>
      <c r="E96" s="26"/>
      <c r="F96" s="26"/>
      <c r="G96" s="26"/>
      <c r="H96" s="26"/>
      <c r="I96" s="26"/>
      <c r="J96" s="26"/>
    </row>
    <row r="97" spans="1:18" ht="25.8" x14ac:dyDescent="0.5">
      <c r="A97" s="38" t="s">
        <v>47</v>
      </c>
      <c r="B97" s="5"/>
      <c r="C97" s="5"/>
      <c r="D97" s="5"/>
      <c r="E97" s="5"/>
      <c r="F97" s="38"/>
      <c r="G97" s="5"/>
      <c r="H97" s="5"/>
      <c r="I97" s="5"/>
      <c r="J97" s="5"/>
    </row>
    <row r="98" spans="1:18" x14ac:dyDescent="0.3">
      <c r="A98" s="6" t="s">
        <v>25</v>
      </c>
      <c r="B98" s="7">
        <f>$L$3</f>
        <v>180906</v>
      </c>
      <c r="C98" s="6"/>
      <c r="D98" s="6">
        <v>8</v>
      </c>
      <c r="E98" s="6">
        <f>I102</f>
        <v>17</v>
      </c>
      <c r="F98" s="6" t="s">
        <v>1</v>
      </c>
      <c r="G98" s="6">
        <f>D104</f>
        <v>0</v>
      </c>
      <c r="I98" s="6"/>
      <c r="J98" s="6"/>
    </row>
    <row r="99" spans="1:18" x14ac:dyDescent="0.3">
      <c r="A99" s="6" t="s">
        <v>2</v>
      </c>
      <c r="B99" s="7"/>
      <c r="C99" s="6"/>
      <c r="D99" s="6"/>
      <c r="E99" s="6"/>
      <c r="F99" s="6"/>
      <c r="G99" s="6"/>
      <c r="H99" s="6" t="s">
        <v>3</v>
      </c>
      <c r="I99" s="6" t="s">
        <v>4</v>
      </c>
      <c r="J99" s="6"/>
      <c r="K99" s="9" t="s">
        <v>5</v>
      </c>
      <c r="L99" s="28">
        <v>0.27</v>
      </c>
      <c r="M99" s="10" t="s">
        <v>6</v>
      </c>
      <c r="N99" s="11">
        <f>L99-L100</f>
        <v>0.18480000000000002</v>
      </c>
    </row>
    <row r="100" spans="1:18" x14ac:dyDescent="0.3">
      <c r="A100" s="6" t="s">
        <v>15</v>
      </c>
      <c r="B100" s="34">
        <v>44</v>
      </c>
      <c r="C100" s="6" t="s">
        <v>16</v>
      </c>
      <c r="D100" s="13">
        <v>0</v>
      </c>
      <c r="E100" s="6" t="s">
        <v>17</v>
      </c>
      <c r="F100" s="14">
        <f>400-B100-B101-F101</f>
        <v>267</v>
      </c>
      <c r="G100" s="6" t="s">
        <v>18</v>
      </c>
      <c r="H100" s="15">
        <f>(D100*B100)/(F100+B100+B101)</f>
        <v>0</v>
      </c>
      <c r="I100" s="16">
        <f>H100/2</f>
        <v>0</v>
      </c>
      <c r="J100" s="6"/>
      <c r="K100" s="9" t="s">
        <v>8</v>
      </c>
      <c r="L100" s="29">
        <v>8.5199999999999998E-2</v>
      </c>
      <c r="M100" s="11" t="s">
        <v>19</v>
      </c>
      <c r="N100" s="17">
        <f>L101-L102</f>
        <v>2.4629999999999999E-2</v>
      </c>
    </row>
    <row r="101" spans="1:18" x14ac:dyDescent="0.3">
      <c r="A101" s="6" t="s">
        <v>33</v>
      </c>
      <c r="B101" s="36"/>
      <c r="C101" s="18"/>
      <c r="D101" s="18" t="s">
        <v>31</v>
      </c>
      <c r="E101" s="18"/>
      <c r="F101" s="37">
        <f>133-B100-B101</f>
        <v>89</v>
      </c>
      <c r="G101" s="6"/>
      <c r="H101" s="6"/>
      <c r="I101" s="6"/>
      <c r="J101" s="6"/>
      <c r="K101" s="9" t="s">
        <v>9</v>
      </c>
      <c r="L101" s="29">
        <v>2.4629999999999999E-2</v>
      </c>
      <c r="M101" s="10" t="s">
        <v>12</v>
      </c>
      <c r="N101" s="20">
        <v>0.1</v>
      </c>
    </row>
    <row r="102" spans="1:18" x14ac:dyDescent="0.3">
      <c r="A102" s="6" t="s">
        <v>20</v>
      </c>
      <c r="B102" s="35">
        <v>2000</v>
      </c>
      <c r="C102" s="6" t="s">
        <v>16</v>
      </c>
      <c r="D102" s="13">
        <v>34</v>
      </c>
      <c r="E102" s="6" t="s">
        <v>21</v>
      </c>
      <c r="F102" s="14">
        <f>2000-B102</f>
        <v>0</v>
      </c>
      <c r="G102" s="6" t="s">
        <v>22</v>
      </c>
      <c r="H102" s="6">
        <f>(D102*B102)/(F102+B102)</f>
        <v>34</v>
      </c>
      <c r="I102" s="10">
        <f>H102/2</f>
        <v>17</v>
      </c>
      <c r="J102" s="6"/>
      <c r="K102" s="9" t="s">
        <v>10</v>
      </c>
      <c r="L102" s="19"/>
      <c r="M102" s="11" t="s">
        <v>13</v>
      </c>
      <c r="N102" s="22">
        <v>0.4</v>
      </c>
      <c r="O102" s="11" t="s">
        <v>23</v>
      </c>
      <c r="P102" s="23">
        <f>(L101*N102)/N99*100</f>
        <v>5.3311688311688306</v>
      </c>
    </row>
    <row r="103" spans="1:18" x14ac:dyDescent="0.3">
      <c r="A103" s="6"/>
      <c r="B103" s="6"/>
      <c r="C103" s="6"/>
      <c r="D103" s="6"/>
      <c r="E103" s="6"/>
      <c r="F103" s="6"/>
      <c r="G103" s="6"/>
      <c r="H103" s="6"/>
      <c r="I103" s="6"/>
      <c r="J103" s="6"/>
    </row>
    <row r="104" spans="1:18" x14ac:dyDescent="0.3">
      <c r="A104" s="6" t="s">
        <v>34</v>
      </c>
      <c r="B104" s="7"/>
      <c r="C104" s="6"/>
      <c r="D104" s="6"/>
      <c r="E104" s="6"/>
      <c r="F104" s="6"/>
      <c r="G104" s="6"/>
      <c r="H104" s="6"/>
      <c r="I104" s="6"/>
      <c r="J104" s="6"/>
    </row>
    <row r="105" spans="1:18" x14ac:dyDescent="0.3">
      <c r="A105" s="24" t="s">
        <v>24</v>
      </c>
      <c r="B105" s="25"/>
      <c r="C105" s="24"/>
      <c r="D105" s="24"/>
      <c r="E105" s="24"/>
      <c r="F105" s="24"/>
      <c r="G105" s="24"/>
      <c r="H105" s="24"/>
      <c r="I105" s="24"/>
      <c r="J105" s="24"/>
    </row>
    <row r="106" spans="1:18" ht="15" thickBot="1" x14ac:dyDescent="0.35">
      <c r="A106" s="39"/>
      <c r="B106" s="39"/>
      <c r="C106" s="39"/>
      <c r="D106" s="39"/>
      <c r="E106" s="39"/>
      <c r="F106" s="39"/>
      <c r="G106" s="39"/>
      <c r="H106" s="39"/>
      <c r="I106" s="39"/>
      <c r="J106" s="39"/>
      <c r="K106" s="40"/>
      <c r="L106" s="40"/>
      <c r="M106" s="40"/>
      <c r="N106" s="40"/>
      <c r="O106" s="40"/>
      <c r="P106" s="40"/>
    </row>
    <row r="107" spans="1:18" ht="25.8" x14ac:dyDescent="0.5">
      <c r="A107" s="42" t="s">
        <v>48</v>
      </c>
      <c r="B107" s="24"/>
      <c r="C107" s="24"/>
      <c r="D107" s="24"/>
      <c r="E107" s="24"/>
      <c r="F107" s="42"/>
      <c r="G107" s="24"/>
      <c r="H107" s="24"/>
      <c r="I107" s="24"/>
      <c r="J107" s="24"/>
      <c r="Q107" s="27"/>
      <c r="R107" s="27"/>
    </row>
    <row r="108" spans="1:18" x14ac:dyDescent="0.3">
      <c r="A108" s="6" t="s">
        <v>0</v>
      </c>
      <c r="B108" s="7">
        <f>$L$3</f>
        <v>180906</v>
      </c>
      <c r="C108" s="6"/>
      <c r="D108" s="6">
        <v>11</v>
      </c>
      <c r="E108" s="6">
        <f>I112</f>
        <v>17</v>
      </c>
      <c r="F108" s="6" t="s">
        <v>1</v>
      </c>
      <c r="G108" s="6">
        <f>D114</f>
        <v>0</v>
      </c>
      <c r="I108" s="6"/>
      <c r="J108" s="6"/>
      <c r="Q108" s="27"/>
      <c r="R108" s="27"/>
    </row>
    <row r="109" spans="1:18" x14ac:dyDescent="0.3">
      <c r="A109" s="6" t="s">
        <v>2</v>
      </c>
      <c r="B109" s="7"/>
      <c r="C109" s="6"/>
      <c r="D109" s="6"/>
      <c r="E109" s="6"/>
      <c r="F109" s="6"/>
      <c r="G109" s="6"/>
      <c r="H109" s="6" t="s">
        <v>3</v>
      </c>
      <c r="I109" s="6" t="s">
        <v>4</v>
      </c>
      <c r="J109" s="6"/>
      <c r="K109" s="9" t="s">
        <v>5</v>
      </c>
      <c r="L109" s="28">
        <v>0.28000000000000003</v>
      </c>
      <c r="M109" s="10" t="s">
        <v>6</v>
      </c>
      <c r="N109" s="11">
        <f>L109-L110</f>
        <v>0.22470000000000001</v>
      </c>
      <c r="Q109" s="27"/>
      <c r="R109" s="27"/>
    </row>
    <row r="110" spans="1:18" x14ac:dyDescent="0.3">
      <c r="A110" s="6" t="s">
        <v>15</v>
      </c>
      <c r="B110" s="34">
        <v>25</v>
      </c>
      <c r="C110" s="6" t="s">
        <v>16</v>
      </c>
      <c r="D110" s="13"/>
      <c r="E110" s="6" t="s">
        <v>17</v>
      </c>
      <c r="F110" s="14">
        <f>400-B110-B111-F111</f>
        <v>267</v>
      </c>
      <c r="G110" s="6" t="s">
        <v>18</v>
      </c>
      <c r="H110" s="15">
        <f>(D110*B110)/(F110+B110+B111)</f>
        <v>0</v>
      </c>
      <c r="I110" s="16">
        <f>H110/2</f>
        <v>0</v>
      </c>
      <c r="J110" s="6"/>
      <c r="K110" s="9" t="s">
        <v>8</v>
      </c>
      <c r="L110" s="29">
        <v>5.5300000000000002E-2</v>
      </c>
      <c r="M110" s="11" t="s">
        <v>19</v>
      </c>
      <c r="N110" s="17">
        <f>L111-L112</f>
        <v>2.7376999999999999E-2</v>
      </c>
      <c r="Q110" s="27"/>
      <c r="R110" s="27"/>
    </row>
    <row r="111" spans="1:18" x14ac:dyDescent="0.3">
      <c r="A111" s="6" t="s">
        <v>33</v>
      </c>
      <c r="B111" s="36"/>
      <c r="C111" s="18"/>
      <c r="D111" s="18" t="s">
        <v>31</v>
      </c>
      <c r="E111" s="18"/>
      <c r="F111" s="37">
        <f>133-B110-B111</f>
        <v>108</v>
      </c>
      <c r="G111" s="6"/>
      <c r="H111" s="6"/>
      <c r="I111" s="6"/>
      <c r="J111" s="6"/>
      <c r="K111" s="9" t="s">
        <v>9</v>
      </c>
      <c r="L111" s="29">
        <v>2.7376999999999999E-2</v>
      </c>
      <c r="M111" s="10" t="s">
        <v>12</v>
      </c>
      <c r="N111" s="20">
        <v>0.1</v>
      </c>
      <c r="Q111" s="27"/>
      <c r="R111" s="27"/>
    </row>
    <row r="112" spans="1:18" x14ac:dyDescent="0.3">
      <c r="A112" s="6" t="s">
        <v>20</v>
      </c>
      <c r="B112" s="35">
        <v>2000</v>
      </c>
      <c r="C112" s="6" t="s">
        <v>16</v>
      </c>
      <c r="D112" s="13">
        <v>34</v>
      </c>
      <c r="E112" s="6" t="s">
        <v>21</v>
      </c>
      <c r="F112" s="14">
        <f>2000-B112</f>
        <v>0</v>
      </c>
      <c r="G112" s="6" t="s">
        <v>22</v>
      </c>
      <c r="H112" s="6">
        <f>(D112*B112)/(F112+B112)</f>
        <v>34</v>
      </c>
      <c r="I112" s="10">
        <f>H112/2</f>
        <v>17</v>
      </c>
      <c r="J112" s="6"/>
      <c r="K112" s="9" t="s">
        <v>10</v>
      </c>
      <c r="L112" s="19"/>
      <c r="M112" s="11" t="s">
        <v>13</v>
      </c>
      <c r="N112" s="22">
        <v>0.4</v>
      </c>
      <c r="O112" s="11" t="s">
        <v>23</v>
      </c>
      <c r="P112" s="23">
        <f>(L111*N112)/N109*100</f>
        <v>4.8735202492211842</v>
      </c>
      <c r="Q112" s="27"/>
      <c r="R112" s="27"/>
    </row>
    <row r="113" spans="1:18" x14ac:dyDescent="0.3">
      <c r="A113" s="6"/>
      <c r="B113" s="6"/>
      <c r="C113" s="6"/>
      <c r="D113" s="6"/>
      <c r="E113" s="6"/>
      <c r="F113" s="6"/>
      <c r="G113" s="6"/>
      <c r="H113" s="6"/>
      <c r="I113" s="6"/>
      <c r="J113" s="6"/>
      <c r="Q113" s="27"/>
      <c r="R113" s="27"/>
    </row>
    <row r="114" spans="1:18" x14ac:dyDescent="0.3">
      <c r="A114" s="6" t="s">
        <v>34</v>
      </c>
      <c r="B114" s="7"/>
      <c r="C114" s="6"/>
      <c r="D114" s="6"/>
      <c r="E114" s="6"/>
      <c r="F114" s="6"/>
      <c r="G114" s="6"/>
      <c r="H114" s="6"/>
      <c r="I114" s="6"/>
      <c r="J114" s="6"/>
      <c r="Q114" s="27"/>
      <c r="R114" s="27"/>
    </row>
    <row r="115" spans="1:18" x14ac:dyDescent="0.3">
      <c r="A115" s="24" t="s">
        <v>24</v>
      </c>
      <c r="B115" s="25"/>
      <c r="C115" s="24"/>
      <c r="D115" s="24"/>
      <c r="E115" s="24"/>
      <c r="F115" s="24"/>
      <c r="G115" s="24"/>
      <c r="H115" s="24"/>
      <c r="I115" s="24"/>
      <c r="J115" s="24"/>
      <c r="Q115" s="27"/>
      <c r="R115" s="27"/>
    </row>
    <row r="116" spans="1:18" x14ac:dyDescent="0.3">
      <c r="A116" s="26"/>
      <c r="B116" s="26"/>
      <c r="C116" s="26"/>
      <c r="D116" s="26"/>
      <c r="E116" s="26"/>
      <c r="F116" s="26"/>
      <c r="G116" s="26"/>
      <c r="H116" s="26"/>
      <c r="I116" s="26"/>
      <c r="J116" s="26"/>
      <c r="Q116" s="27"/>
      <c r="R116" s="27"/>
    </row>
    <row r="117" spans="1:18" ht="25.8" x14ac:dyDescent="0.5">
      <c r="A117" s="38" t="s">
        <v>49</v>
      </c>
      <c r="B117" s="5"/>
      <c r="C117" s="5"/>
      <c r="D117" s="5"/>
      <c r="E117" s="5"/>
      <c r="F117" s="38"/>
      <c r="G117" s="5"/>
      <c r="H117" s="5"/>
      <c r="I117" s="5"/>
      <c r="J117" s="5"/>
      <c r="Q117" s="27"/>
      <c r="R117" s="27"/>
    </row>
    <row r="118" spans="1:18" x14ac:dyDescent="0.3">
      <c r="A118" s="6" t="s">
        <v>0</v>
      </c>
      <c r="B118" s="7">
        <f>$L$3</f>
        <v>180906</v>
      </c>
      <c r="C118" s="6"/>
      <c r="D118" s="6">
        <v>12</v>
      </c>
      <c r="E118" s="6">
        <f>I122</f>
        <v>17</v>
      </c>
      <c r="F118" s="6" t="s">
        <v>1</v>
      </c>
      <c r="G118" s="6">
        <f>D124</f>
        <v>0</v>
      </c>
      <c r="I118" s="6"/>
      <c r="J118" s="6"/>
      <c r="Q118" s="27"/>
      <c r="R118" s="27"/>
    </row>
    <row r="119" spans="1:18" x14ac:dyDescent="0.3">
      <c r="A119" s="6" t="s">
        <v>2</v>
      </c>
      <c r="B119" s="7"/>
      <c r="C119" s="6"/>
      <c r="D119" s="6"/>
      <c r="E119" s="6"/>
      <c r="F119" s="6"/>
      <c r="G119" s="6"/>
      <c r="H119" s="6" t="s">
        <v>3</v>
      </c>
      <c r="I119" s="6" t="s">
        <v>4</v>
      </c>
      <c r="J119" s="6"/>
      <c r="K119" s="9" t="s">
        <v>5</v>
      </c>
      <c r="L119" s="28">
        <v>0.23</v>
      </c>
      <c r="M119" s="10" t="s">
        <v>6</v>
      </c>
      <c r="N119" s="11">
        <f>L119-L120</f>
        <v>0.18260000000000001</v>
      </c>
      <c r="Q119" s="27"/>
      <c r="R119" s="27"/>
    </row>
    <row r="120" spans="1:18" x14ac:dyDescent="0.3">
      <c r="A120" s="6" t="s">
        <v>15</v>
      </c>
      <c r="B120" s="34">
        <v>25</v>
      </c>
      <c r="C120" s="6" t="s">
        <v>16</v>
      </c>
      <c r="D120" s="13">
        <v>15</v>
      </c>
      <c r="E120" s="6" t="s">
        <v>17</v>
      </c>
      <c r="F120" s="14">
        <f>400-B120-B121-F121</f>
        <v>267</v>
      </c>
      <c r="G120" s="6" t="s">
        <v>18</v>
      </c>
      <c r="H120" s="15">
        <f>(D120*B120)/(F120+B120+B121)</f>
        <v>1.2842465753424657</v>
      </c>
      <c r="I120" s="16">
        <f>H120/2</f>
        <v>0.64212328767123283</v>
      </c>
      <c r="J120" s="6"/>
      <c r="K120" s="9" t="s">
        <v>8</v>
      </c>
      <c r="L120" s="29">
        <v>4.7399999999999998E-2</v>
      </c>
      <c r="M120" s="11" t="s">
        <v>19</v>
      </c>
      <c r="N120" s="17">
        <f>L121-L122</f>
        <v>2.1514999999999999E-2</v>
      </c>
      <c r="Q120" s="27"/>
      <c r="R120" s="27"/>
    </row>
    <row r="121" spans="1:18" x14ac:dyDescent="0.3">
      <c r="A121" s="6" t="s">
        <v>33</v>
      </c>
      <c r="B121" s="36"/>
      <c r="C121" s="18"/>
      <c r="D121" s="18" t="s">
        <v>31</v>
      </c>
      <c r="E121" s="18"/>
      <c r="F121" s="37">
        <f>133-B120-B121</f>
        <v>108</v>
      </c>
      <c r="G121" s="6"/>
      <c r="H121" s="6"/>
      <c r="I121" s="6"/>
      <c r="J121" s="6"/>
      <c r="K121" s="9" t="s">
        <v>9</v>
      </c>
      <c r="L121" s="29">
        <v>2.1514999999999999E-2</v>
      </c>
      <c r="M121" s="10" t="s">
        <v>12</v>
      </c>
      <c r="N121" s="20">
        <v>0.1</v>
      </c>
      <c r="Q121" s="27"/>
      <c r="R121" s="27"/>
    </row>
    <row r="122" spans="1:18" x14ac:dyDescent="0.3">
      <c r="A122" s="6" t="s">
        <v>20</v>
      </c>
      <c r="B122" s="35">
        <v>2000</v>
      </c>
      <c r="C122" s="6" t="s">
        <v>16</v>
      </c>
      <c r="D122" s="13">
        <v>34</v>
      </c>
      <c r="E122" s="6" t="s">
        <v>21</v>
      </c>
      <c r="F122" s="14">
        <f>2000-B122</f>
        <v>0</v>
      </c>
      <c r="G122" s="6" t="s">
        <v>22</v>
      </c>
      <c r="H122" s="6">
        <f>(D122*B122)/(F122+B122)</f>
        <v>34</v>
      </c>
      <c r="I122" s="10">
        <f>H122/2</f>
        <v>17</v>
      </c>
      <c r="J122" s="6"/>
      <c r="K122" s="9" t="s">
        <v>10</v>
      </c>
      <c r="L122" s="19"/>
      <c r="M122" s="11" t="s">
        <v>13</v>
      </c>
      <c r="N122" s="22">
        <v>0.4</v>
      </c>
      <c r="O122" s="11" t="s">
        <v>23</v>
      </c>
      <c r="P122" s="23">
        <f>(L121*N122)/N119*100</f>
        <v>4.7130339539978099</v>
      </c>
      <c r="Q122" s="43"/>
      <c r="R122" s="27"/>
    </row>
    <row r="123" spans="1:18" x14ac:dyDescent="0.3">
      <c r="A123" s="6"/>
      <c r="B123" s="6"/>
      <c r="C123" s="6"/>
      <c r="D123" s="6"/>
      <c r="E123" s="6"/>
      <c r="F123" s="6"/>
      <c r="G123" s="6"/>
      <c r="H123" s="6"/>
      <c r="I123" s="6"/>
      <c r="J123" s="6"/>
      <c r="Q123" s="27"/>
      <c r="R123" s="27"/>
    </row>
    <row r="124" spans="1:18" x14ac:dyDescent="0.3">
      <c r="A124" s="6" t="s">
        <v>34</v>
      </c>
      <c r="B124" s="7"/>
      <c r="C124" s="6"/>
      <c r="D124" s="6"/>
      <c r="E124" s="6"/>
      <c r="F124" s="6"/>
      <c r="G124" s="6"/>
      <c r="H124" s="6"/>
      <c r="I124" s="6"/>
      <c r="J124" s="6"/>
      <c r="Q124" s="27"/>
      <c r="R124" s="27"/>
    </row>
    <row r="125" spans="1:18" x14ac:dyDescent="0.3">
      <c r="A125" s="24" t="s">
        <v>24</v>
      </c>
      <c r="B125" s="25"/>
      <c r="C125" s="24"/>
      <c r="D125" s="24"/>
      <c r="E125" s="24"/>
      <c r="F125" s="24"/>
      <c r="G125" s="24"/>
      <c r="H125" s="24"/>
      <c r="I125" s="24"/>
      <c r="J125" s="24"/>
      <c r="Q125" s="27"/>
      <c r="R125" s="27"/>
    </row>
    <row r="126" spans="1:18" ht="15" thickBot="1" x14ac:dyDescent="0.35">
      <c r="A126" s="39"/>
      <c r="B126" s="39"/>
      <c r="C126" s="39"/>
      <c r="D126" s="39"/>
      <c r="E126" s="39"/>
      <c r="F126" s="39"/>
      <c r="G126" s="39"/>
      <c r="H126" s="39"/>
      <c r="I126" s="39"/>
      <c r="J126" s="39"/>
      <c r="K126" s="40"/>
      <c r="L126" s="40"/>
      <c r="M126" s="40"/>
      <c r="N126" s="40"/>
      <c r="O126" s="40"/>
      <c r="P126" s="40"/>
      <c r="Q126" s="27"/>
      <c r="R126" s="27"/>
    </row>
    <row r="127" spans="1:18" ht="25.8" x14ac:dyDescent="0.5">
      <c r="A127" s="42"/>
      <c r="B127" s="24"/>
      <c r="C127" s="24"/>
      <c r="D127" s="24"/>
      <c r="E127" s="24"/>
      <c r="F127" s="42"/>
      <c r="G127" s="24"/>
      <c r="H127" s="24"/>
      <c r="I127" s="24"/>
      <c r="J127" s="24"/>
      <c r="R127" s="27"/>
    </row>
    <row r="128" spans="1:18" x14ac:dyDescent="0.3">
      <c r="A128" s="6"/>
      <c r="B128" s="7"/>
      <c r="C128" s="6"/>
      <c r="D128" s="6"/>
      <c r="E128" s="6"/>
      <c r="F128" s="6"/>
      <c r="G128" s="6"/>
      <c r="I128" s="6"/>
      <c r="J128" s="6"/>
      <c r="R128" s="27"/>
    </row>
    <row r="129" spans="1:18" x14ac:dyDescent="0.3">
      <c r="A129" s="6"/>
      <c r="B129" s="7"/>
      <c r="C129" s="6"/>
      <c r="D129" s="6"/>
      <c r="E129" s="6"/>
      <c r="F129" s="6"/>
      <c r="G129" s="6"/>
      <c r="H129" s="6"/>
      <c r="I129" s="6"/>
      <c r="J129" s="6"/>
      <c r="K129" s="9"/>
      <c r="L129" s="28"/>
      <c r="M129" s="10"/>
      <c r="N129" s="11"/>
      <c r="R129" s="27"/>
    </row>
    <row r="130" spans="1:18" x14ac:dyDescent="0.3">
      <c r="A130" s="6"/>
      <c r="B130" s="34"/>
      <c r="C130" s="6"/>
      <c r="D130" s="13"/>
      <c r="E130" s="6"/>
      <c r="F130" s="14"/>
      <c r="G130" s="6"/>
      <c r="H130" s="15"/>
      <c r="I130" s="16"/>
      <c r="J130" s="6"/>
      <c r="K130" s="9"/>
      <c r="L130" s="29"/>
      <c r="M130" s="11"/>
      <c r="N130" s="17"/>
      <c r="R130" s="27"/>
    </row>
    <row r="131" spans="1:18" x14ac:dyDescent="0.3">
      <c r="A131" s="6"/>
      <c r="B131" s="36"/>
      <c r="C131" s="18"/>
      <c r="D131" s="18"/>
      <c r="E131" s="18"/>
      <c r="F131" s="37"/>
      <c r="G131" s="6"/>
      <c r="H131" s="6"/>
      <c r="I131" s="6"/>
      <c r="J131" s="6"/>
      <c r="K131" s="9"/>
      <c r="L131" s="29"/>
      <c r="M131" s="10"/>
      <c r="N131" s="20"/>
      <c r="R131" s="27"/>
    </row>
    <row r="132" spans="1:18" x14ac:dyDescent="0.3">
      <c r="A132" s="6"/>
      <c r="B132" s="35"/>
      <c r="C132" s="6"/>
      <c r="D132" s="13"/>
      <c r="E132" s="6"/>
      <c r="F132" s="14"/>
      <c r="G132" s="6"/>
      <c r="H132" s="6"/>
      <c r="I132" s="10"/>
      <c r="J132" s="6"/>
      <c r="K132" s="9"/>
      <c r="L132" s="19"/>
      <c r="M132" s="11"/>
      <c r="N132" s="22"/>
      <c r="O132" s="11"/>
      <c r="P132" s="23"/>
      <c r="R132" s="27"/>
    </row>
    <row r="133" spans="1:18" x14ac:dyDescent="0.3">
      <c r="A133" s="6"/>
      <c r="B133" s="6"/>
      <c r="C133" s="6"/>
      <c r="D133" s="6"/>
      <c r="E133" s="6"/>
      <c r="F133" s="6"/>
      <c r="G133" s="6"/>
      <c r="H133" s="6"/>
      <c r="I133" s="6"/>
      <c r="J133" s="6"/>
      <c r="R133" s="27"/>
    </row>
    <row r="134" spans="1:18" x14ac:dyDescent="0.3">
      <c r="A134" s="6"/>
      <c r="B134" s="7"/>
      <c r="C134" s="6"/>
      <c r="D134" s="6"/>
      <c r="E134" s="6"/>
      <c r="F134" s="6"/>
      <c r="G134" s="6"/>
      <c r="H134" s="6"/>
      <c r="I134" s="6"/>
      <c r="J134" s="6"/>
      <c r="R134" s="27"/>
    </row>
    <row r="135" spans="1:18" x14ac:dyDescent="0.3">
      <c r="A135" s="24"/>
      <c r="B135" s="25"/>
      <c r="C135" s="24"/>
      <c r="D135" s="24"/>
      <c r="E135" s="24"/>
      <c r="F135" s="24"/>
      <c r="G135" s="24"/>
      <c r="H135" s="24"/>
      <c r="I135" s="24"/>
      <c r="J135" s="24"/>
      <c r="R135" s="27"/>
    </row>
    <row r="136" spans="1:18" x14ac:dyDescent="0.3">
      <c r="A136" s="26"/>
      <c r="B136" s="26"/>
      <c r="C136" s="26"/>
      <c r="D136" s="26"/>
      <c r="E136" s="26"/>
      <c r="F136" s="26"/>
      <c r="G136" s="26"/>
      <c r="H136" s="26"/>
      <c r="I136" s="26"/>
      <c r="J136" s="26"/>
      <c r="R136" s="27"/>
    </row>
    <row r="137" spans="1:18" ht="25.8" x14ac:dyDescent="0.5">
      <c r="A137" s="38"/>
      <c r="B137" s="5"/>
      <c r="C137" s="5"/>
      <c r="D137" s="5"/>
      <c r="E137" s="5"/>
      <c r="F137" s="38"/>
      <c r="G137" s="5"/>
      <c r="H137" s="5"/>
      <c r="I137" s="5"/>
      <c r="J137" s="5"/>
      <c r="Q137" s="27"/>
      <c r="R137" s="27"/>
    </row>
    <row r="138" spans="1:18" x14ac:dyDescent="0.3">
      <c r="A138" s="6"/>
      <c r="B138" s="7"/>
      <c r="C138" s="6"/>
      <c r="D138" s="6"/>
      <c r="E138" s="6"/>
      <c r="F138" s="6"/>
      <c r="G138" s="6"/>
      <c r="I138" s="6"/>
      <c r="J138" s="6"/>
      <c r="Q138" s="27"/>
      <c r="R138" s="27"/>
    </row>
    <row r="139" spans="1:18" x14ac:dyDescent="0.3">
      <c r="A139" s="6"/>
      <c r="B139" s="7"/>
      <c r="C139" s="6"/>
      <c r="D139" s="6"/>
      <c r="E139" s="6"/>
      <c r="F139" s="6"/>
      <c r="G139" s="6"/>
      <c r="H139" s="6"/>
      <c r="I139" s="6"/>
      <c r="J139" s="6"/>
      <c r="K139" s="9"/>
      <c r="L139" s="28"/>
      <c r="M139" s="10"/>
      <c r="N139" s="11"/>
      <c r="Q139" s="27"/>
      <c r="R139" s="27"/>
    </row>
    <row r="140" spans="1:18" x14ac:dyDescent="0.3">
      <c r="A140" s="6"/>
      <c r="B140" s="34"/>
      <c r="C140" s="6"/>
      <c r="D140" s="13"/>
      <c r="E140" s="6"/>
      <c r="F140" s="14"/>
      <c r="G140" s="6"/>
      <c r="H140" s="15"/>
      <c r="I140" s="16"/>
      <c r="J140" s="6"/>
      <c r="K140" s="9"/>
      <c r="L140" s="29"/>
      <c r="M140" s="11"/>
      <c r="N140" s="17"/>
      <c r="Q140" s="27"/>
      <c r="R140" s="27"/>
    </row>
    <row r="141" spans="1:18" x14ac:dyDescent="0.3">
      <c r="A141" s="6"/>
      <c r="B141" s="36"/>
      <c r="C141" s="18"/>
      <c r="D141" s="18"/>
      <c r="E141" s="18"/>
      <c r="F141" s="37"/>
      <c r="G141" s="6"/>
      <c r="H141" s="6"/>
      <c r="I141" s="6"/>
      <c r="J141" s="6"/>
      <c r="K141" s="9"/>
      <c r="L141" s="29"/>
      <c r="M141" s="10"/>
      <c r="N141" s="20"/>
      <c r="Q141" s="27"/>
      <c r="R141" s="27"/>
    </row>
    <row r="142" spans="1:18" x14ac:dyDescent="0.3">
      <c r="A142" s="6"/>
      <c r="B142" s="35"/>
      <c r="C142" s="6"/>
      <c r="D142" s="13"/>
      <c r="E142" s="6"/>
      <c r="F142" s="14"/>
      <c r="G142" s="6"/>
      <c r="H142" s="6"/>
      <c r="I142" s="10"/>
      <c r="J142" s="6"/>
      <c r="K142" s="9"/>
      <c r="L142" s="19"/>
      <c r="M142" s="11"/>
      <c r="N142" s="22"/>
      <c r="O142" s="11"/>
      <c r="P142" s="23"/>
      <c r="Q142" s="27"/>
      <c r="R142" s="27"/>
    </row>
    <row r="143" spans="1:18" x14ac:dyDescent="0.3">
      <c r="A143" s="6"/>
      <c r="B143" s="6"/>
      <c r="C143" s="6"/>
      <c r="D143" s="6"/>
      <c r="E143" s="6"/>
      <c r="F143" s="6"/>
      <c r="G143" s="6"/>
      <c r="H143" s="6"/>
      <c r="I143" s="6"/>
      <c r="J143" s="6"/>
      <c r="Q143" s="27"/>
      <c r="R143" s="27"/>
    </row>
    <row r="144" spans="1:18" x14ac:dyDescent="0.3">
      <c r="A144" s="6"/>
      <c r="B144" s="7"/>
      <c r="C144" s="6"/>
      <c r="D144" s="6"/>
      <c r="E144" s="6"/>
      <c r="F144" s="6"/>
      <c r="G144" s="6"/>
      <c r="H144" s="6"/>
      <c r="I144" s="6"/>
      <c r="J144" s="6"/>
      <c r="Q144" s="27"/>
      <c r="R144" s="27"/>
    </row>
    <row r="145" spans="1:18" x14ac:dyDescent="0.3">
      <c r="A145" s="24"/>
      <c r="B145" s="25"/>
      <c r="C145" s="24"/>
      <c r="D145" s="24"/>
      <c r="E145" s="24"/>
      <c r="F145" s="24"/>
      <c r="G145" s="24"/>
      <c r="H145" s="24"/>
      <c r="I145" s="24"/>
      <c r="J145" s="24"/>
      <c r="Q145" s="27"/>
      <c r="R145" s="27"/>
    </row>
    <row r="146" spans="1:18" x14ac:dyDescent="0.3">
      <c r="A146" s="26"/>
      <c r="B146" s="26"/>
      <c r="C146" s="26"/>
      <c r="D146" s="26"/>
      <c r="E146" s="26"/>
      <c r="F146" s="26"/>
      <c r="G146" s="26"/>
      <c r="H146" s="26"/>
      <c r="I146" s="26"/>
      <c r="J146" s="26"/>
      <c r="Q146" s="27"/>
      <c r="R146" s="27"/>
    </row>
    <row r="147" spans="1:18" ht="25.8" x14ac:dyDescent="0.5">
      <c r="A147" s="38"/>
      <c r="B147" s="5"/>
      <c r="C147" s="5"/>
      <c r="D147" s="5"/>
      <c r="E147" s="5"/>
      <c r="F147" s="38"/>
      <c r="G147" s="5"/>
      <c r="H147" s="5"/>
      <c r="I147" s="5"/>
      <c r="J147" s="5"/>
      <c r="Q147" s="27"/>
      <c r="R147" s="27"/>
    </row>
    <row r="148" spans="1:18" x14ac:dyDescent="0.3">
      <c r="A148" s="6"/>
      <c r="B148" s="7"/>
      <c r="C148" s="6"/>
      <c r="D148" s="6"/>
      <c r="E148" s="6"/>
      <c r="F148" s="6"/>
      <c r="G148" s="6"/>
      <c r="I148" s="6"/>
      <c r="J148" s="6"/>
      <c r="Q148" s="27"/>
      <c r="R148" s="27"/>
    </row>
    <row r="149" spans="1:18" x14ac:dyDescent="0.3">
      <c r="A149" s="6"/>
      <c r="B149" s="7"/>
      <c r="C149" s="6"/>
      <c r="D149" s="6"/>
      <c r="E149" s="6"/>
      <c r="F149" s="6"/>
      <c r="G149" s="6"/>
      <c r="H149" s="6"/>
      <c r="I149" s="6"/>
      <c r="J149" s="6"/>
      <c r="K149" s="9"/>
      <c r="L149" s="28"/>
      <c r="M149" s="10"/>
      <c r="N149" s="11"/>
      <c r="Q149" s="27"/>
      <c r="R149" s="27"/>
    </row>
    <row r="150" spans="1:18" x14ac:dyDescent="0.3">
      <c r="A150" s="6"/>
      <c r="B150" s="34"/>
      <c r="C150" s="6"/>
      <c r="D150" s="13"/>
      <c r="E150" s="6"/>
      <c r="F150" s="14"/>
      <c r="G150" s="6"/>
      <c r="H150" s="15"/>
      <c r="I150" s="16"/>
      <c r="J150" s="6"/>
      <c r="K150" s="9"/>
      <c r="L150" s="29"/>
      <c r="M150" s="11"/>
      <c r="N150" s="17"/>
      <c r="Q150" s="27"/>
      <c r="R150" s="27"/>
    </row>
    <row r="151" spans="1:18" x14ac:dyDescent="0.3">
      <c r="A151" s="6"/>
      <c r="B151" s="36"/>
      <c r="C151" s="18"/>
      <c r="D151" s="18"/>
      <c r="E151" s="18"/>
      <c r="F151" s="37"/>
      <c r="G151" s="6"/>
      <c r="H151" s="6"/>
      <c r="I151" s="6"/>
      <c r="J151" s="6"/>
      <c r="K151" s="9"/>
      <c r="L151" s="29"/>
      <c r="M151" s="10"/>
      <c r="N151" s="20"/>
      <c r="Q151" s="27"/>
      <c r="R151" s="27"/>
    </row>
    <row r="152" spans="1:18" x14ac:dyDescent="0.3">
      <c r="A152" s="6"/>
      <c r="B152" s="35"/>
      <c r="C152" s="6"/>
      <c r="D152" s="13"/>
      <c r="E152" s="6"/>
      <c r="F152" s="14"/>
      <c r="G152" s="6"/>
      <c r="H152" s="6"/>
      <c r="I152" s="10"/>
      <c r="J152" s="6"/>
      <c r="K152" s="9"/>
      <c r="L152" s="19"/>
      <c r="M152" s="11"/>
      <c r="N152" s="22"/>
      <c r="O152" s="11"/>
      <c r="P152" s="23"/>
      <c r="Q152" s="43"/>
      <c r="R152" s="27"/>
    </row>
    <row r="153" spans="1:18" x14ac:dyDescent="0.3">
      <c r="A153" s="6"/>
      <c r="B153" s="6"/>
      <c r="C153" s="6"/>
      <c r="D153" s="6"/>
      <c r="E153" s="6"/>
      <c r="F153" s="6"/>
      <c r="G153" s="6"/>
      <c r="H153" s="6"/>
      <c r="I153" s="6"/>
      <c r="J153" s="6"/>
      <c r="Q153" s="27"/>
      <c r="R153" s="27"/>
    </row>
    <row r="154" spans="1:18" x14ac:dyDescent="0.3">
      <c r="A154" s="6"/>
      <c r="B154" s="7"/>
      <c r="C154" s="6"/>
      <c r="D154" s="6"/>
      <c r="E154" s="6"/>
      <c r="F154" s="6"/>
      <c r="G154" s="6"/>
      <c r="H154" s="6"/>
      <c r="I154" s="6"/>
      <c r="J154" s="6"/>
      <c r="Q154" s="27"/>
      <c r="R154" s="27"/>
    </row>
    <row r="155" spans="1:18" x14ac:dyDescent="0.3">
      <c r="A155" s="24"/>
      <c r="B155" s="25"/>
      <c r="C155" s="24"/>
      <c r="D155" s="24"/>
      <c r="E155" s="24"/>
      <c r="F155" s="24"/>
      <c r="G155" s="24"/>
      <c r="H155" s="24"/>
      <c r="I155" s="24"/>
      <c r="J155" s="24"/>
      <c r="Q155" s="27"/>
      <c r="R155" s="27"/>
    </row>
    <row r="156" spans="1:18" ht="15" thickBot="1" x14ac:dyDescent="0.35">
      <c r="A156" s="39"/>
      <c r="B156" s="39"/>
      <c r="C156" s="39"/>
      <c r="D156" s="39"/>
      <c r="E156" s="39"/>
      <c r="F156" s="39"/>
      <c r="G156" s="39"/>
      <c r="H156" s="39"/>
      <c r="I156" s="39"/>
      <c r="J156" s="39"/>
      <c r="K156" s="40"/>
      <c r="L156" s="40"/>
      <c r="M156" s="40"/>
      <c r="N156" s="40"/>
      <c r="O156" s="40"/>
      <c r="P156" s="40"/>
      <c r="Q156" s="27"/>
      <c r="R156" s="27"/>
    </row>
    <row r="157" spans="1:18" ht="25.8" x14ac:dyDescent="0.5">
      <c r="A157" s="42"/>
      <c r="B157" s="24"/>
      <c r="C157" s="24"/>
      <c r="D157" s="24"/>
      <c r="E157" s="24"/>
      <c r="F157" s="42"/>
      <c r="G157" s="24"/>
      <c r="H157" s="24"/>
      <c r="I157" s="24"/>
      <c r="J157" s="24"/>
      <c r="R157" s="27"/>
    </row>
    <row r="158" spans="1:18" x14ac:dyDescent="0.3">
      <c r="A158" s="6"/>
      <c r="B158" s="7"/>
      <c r="C158" s="6"/>
      <c r="D158" s="6"/>
      <c r="E158" s="6"/>
      <c r="F158" s="6"/>
      <c r="G158" s="6"/>
      <c r="I158" s="6"/>
      <c r="J158" s="6"/>
      <c r="R158" s="27"/>
    </row>
    <row r="159" spans="1:18" x14ac:dyDescent="0.3">
      <c r="A159" s="6"/>
      <c r="B159" s="7"/>
      <c r="C159" s="6"/>
      <c r="D159" s="6"/>
      <c r="E159" s="6"/>
      <c r="F159" s="6"/>
      <c r="G159" s="6"/>
      <c r="H159" s="6"/>
      <c r="I159" s="6"/>
      <c r="J159" s="6"/>
      <c r="K159" s="9"/>
      <c r="L159" s="28"/>
      <c r="M159" s="10"/>
      <c r="N159" s="11"/>
      <c r="R159" s="27"/>
    </row>
    <row r="160" spans="1:18" x14ac:dyDescent="0.3">
      <c r="A160" s="6"/>
      <c r="B160" s="34"/>
      <c r="C160" s="6"/>
      <c r="D160" s="13"/>
      <c r="E160" s="6"/>
      <c r="F160" s="14"/>
      <c r="G160" s="6"/>
      <c r="H160" s="15"/>
      <c r="I160" s="16"/>
      <c r="J160" s="6"/>
      <c r="K160" s="9"/>
      <c r="L160" s="29"/>
      <c r="M160" s="11"/>
      <c r="N160" s="17"/>
      <c r="R160" s="27"/>
    </row>
    <row r="161" spans="1:18" x14ac:dyDescent="0.3">
      <c r="A161" s="6"/>
      <c r="B161" s="36"/>
      <c r="C161" s="18"/>
      <c r="D161" s="18"/>
      <c r="E161" s="18"/>
      <c r="F161" s="37"/>
      <c r="G161" s="6"/>
      <c r="H161" s="6"/>
      <c r="I161" s="6"/>
      <c r="J161" s="6"/>
      <c r="K161" s="9"/>
      <c r="L161" s="29"/>
      <c r="M161" s="10"/>
      <c r="N161" s="20"/>
      <c r="R161" s="27"/>
    </row>
    <row r="162" spans="1:18" x14ac:dyDescent="0.3">
      <c r="A162" s="6"/>
      <c r="B162" s="35"/>
      <c r="C162" s="6"/>
      <c r="D162" s="13"/>
      <c r="E162" s="6"/>
      <c r="F162" s="14"/>
      <c r="G162" s="6"/>
      <c r="H162" s="6"/>
      <c r="I162" s="10"/>
      <c r="J162" s="6"/>
      <c r="K162" s="9"/>
      <c r="L162" s="19"/>
      <c r="M162" s="11"/>
      <c r="N162" s="22"/>
      <c r="O162" s="11"/>
      <c r="P162" s="23"/>
      <c r="R162" s="27"/>
    </row>
    <row r="163" spans="1:18" x14ac:dyDescent="0.3">
      <c r="A163" s="6"/>
      <c r="B163" s="6"/>
      <c r="C163" s="6"/>
      <c r="D163" s="6"/>
      <c r="E163" s="6"/>
      <c r="F163" s="6"/>
      <c r="G163" s="6"/>
      <c r="H163" s="6"/>
      <c r="I163" s="6"/>
      <c r="J163" s="6"/>
      <c r="R163" s="27"/>
    </row>
    <row r="164" spans="1:18" x14ac:dyDescent="0.3">
      <c r="A164" s="6"/>
      <c r="B164" s="7"/>
      <c r="C164" s="6"/>
      <c r="D164" s="6"/>
      <c r="E164" s="6"/>
      <c r="F164" s="6"/>
      <c r="G164" s="6"/>
      <c r="H164" s="6"/>
      <c r="I164" s="6"/>
      <c r="J164" s="6"/>
      <c r="R164" s="27"/>
    </row>
    <row r="165" spans="1:18" x14ac:dyDescent="0.3">
      <c r="A165" s="24"/>
      <c r="B165" s="25"/>
      <c r="C165" s="24"/>
      <c r="D165" s="24"/>
      <c r="E165" s="24"/>
      <c r="F165" s="24"/>
      <c r="G165" s="24"/>
      <c r="H165" s="24"/>
      <c r="I165" s="24"/>
      <c r="J165" s="24"/>
      <c r="R165" s="27"/>
    </row>
    <row r="166" spans="1:18" x14ac:dyDescent="0.3">
      <c r="A166" s="26"/>
      <c r="B166" s="26"/>
      <c r="C166" s="26"/>
      <c r="D166" s="26"/>
      <c r="E166" s="26"/>
      <c r="F166" s="26"/>
      <c r="G166" s="26"/>
      <c r="H166" s="26"/>
      <c r="I166" s="26"/>
      <c r="J166" s="26"/>
      <c r="R166" s="27"/>
    </row>
    <row r="167" spans="1:18" ht="25.8" x14ac:dyDescent="0.5">
      <c r="A167" s="38"/>
      <c r="B167" s="5"/>
      <c r="C167" s="5"/>
      <c r="D167" s="5"/>
      <c r="E167" s="5"/>
      <c r="F167" s="38"/>
      <c r="G167" s="5"/>
      <c r="H167" s="5"/>
      <c r="I167" s="5"/>
      <c r="J167" s="5"/>
      <c r="Q167" s="27"/>
      <c r="R167" s="27"/>
    </row>
    <row r="168" spans="1:18" x14ac:dyDescent="0.3">
      <c r="A168" s="6"/>
      <c r="B168" s="7"/>
      <c r="C168" s="6"/>
      <c r="D168" s="6"/>
      <c r="E168" s="6"/>
      <c r="F168" s="6"/>
      <c r="G168" s="6"/>
      <c r="I168" s="6"/>
      <c r="J168" s="6"/>
      <c r="Q168" s="27"/>
      <c r="R168" s="27"/>
    </row>
    <row r="169" spans="1:18" x14ac:dyDescent="0.3">
      <c r="A169" s="6"/>
      <c r="B169" s="7"/>
      <c r="C169" s="6"/>
      <c r="D169" s="6"/>
      <c r="E169" s="6"/>
      <c r="F169" s="6"/>
      <c r="G169" s="6"/>
      <c r="H169" s="6"/>
      <c r="I169" s="6"/>
      <c r="J169" s="6"/>
      <c r="K169" s="9"/>
      <c r="L169" s="28"/>
      <c r="M169" s="10"/>
      <c r="N169" s="11"/>
      <c r="Q169" s="27"/>
      <c r="R169" s="27"/>
    </row>
    <row r="170" spans="1:18" x14ac:dyDescent="0.3">
      <c r="A170" s="6"/>
      <c r="B170" s="34"/>
      <c r="C170" s="6"/>
      <c r="D170" s="13"/>
      <c r="E170" s="6"/>
      <c r="F170" s="14"/>
      <c r="G170" s="6"/>
      <c r="H170" s="15"/>
      <c r="I170" s="16"/>
      <c r="J170" s="6"/>
      <c r="K170" s="9"/>
      <c r="L170" s="29"/>
      <c r="M170" s="11"/>
      <c r="N170" s="17"/>
      <c r="Q170" s="27"/>
      <c r="R170" s="27"/>
    </row>
    <row r="171" spans="1:18" x14ac:dyDescent="0.3">
      <c r="A171" s="6"/>
      <c r="B171" s="36"/>
      <c r="C171" s="18"/>
      <c r="D171" s="18"/>
      <c r="E171" s="18"/>
      <c r="F171" s="37"/>
      <c r="G171" s="6"/>
      <c r="H171" s="6"/>
      <c r="I171" s="6"/>
      <c r="J171" s="6"/>
      <c r="K171" s="9"/>
      <c r="L171" s="29"/>
      <c r="M171" s="10"/>
      <c r="N171" s="20"/>
      <c r="Q171" s="27"/>
      <c r="R171" s="27"/>
    </row>
    <row r="172" spans="1:18" x14ac:dyDescent="0.3">
      <c r="A172" s="6"/>
      <c r="B172" s="35"/>
      <c r="C172" s="6"/>
      <c r="D172" s="13"/>
      <c r="E172" s="6"/>
      <c r="F172" s="14"/>
      <c r="G172" s="6"/>
      <c r="H172" s="6"/>
      <c r="I172" s="10"/>
      <c r="J172" s="6"/>
      <c r="K172" s="9"/>
      <c r="L172" s="19"/>
      <c r="M172" s="11"/>
      <c r="N172" s="22"/>
      <c r="O172" s="11"/>
      <c r="P172" s="23"/>
      <c r="Q172" s="27"/>
      <c r="R172" s="27"/>
    </row>
    <row r="173" spans="1:18" x14ac:dyDescent="0.3">
      <c r="A173" s="6"/>
      <c r="B173" s="6"/>
      <c r="C173" s="6"/>
      <c r="D173" s="6"/>
      <c r="E173" s="6"/>
      <c r="F173" s="6"/>
      <c r="G173" s="6"/>
      <c r="H173" s="6"/>
      <c r="I173" s="6"/>
      <c r="J173" s="6"/>
      <c r="Q173" s="27"/>
      <c r="R173" s="27"/>
    </row>
    <row r="174" spans="1:18" x14ac:dyDescent="0.3">
      <c r="A174" s="6"/>
      <c r="B174" s="7"/>
      <c r="C174" s="6"/>
      <c r="D174" s="6"/>
      <c r="E174" s="6"/>
      <c r="F174" s="6"/>
      <c r="G174" s="6"/>
      <c r="H174" s="6"/>
      <c r="I174" s="6"/>
      <c r="J174" s="6"/>
      <c r="Q174" s="27"/>
      <c r="R174" s="27"/>
    </row>
    <row r="175" spans="1:18" x14ac:dyDescent="0.3">
      <c r="A175" s="24"/>
      <c r="B175" s="25"/>
      <c r="C175" s="24"/>
      <c r="D175" s="24"/>
      <c r="E175" s="24"/>
      <c r="F175" s="24"/>
      <c r="G175" s="24"/>
      <c r="H175" s="24"/>
      <c r="I175" s="24"/>
      <c r="J175" s="24"/>
      <c r="Q175" s="27"/>
      <c r="R175" s="27"/>
    </row>
    <row r="176" spans="1:18" x14ac:dyDescent="0.3">
      <c r="A176" s="26"/>
      <c r="B176" s="26"/>
      <c r="C176" s="26"/>
      <c r="D176" s="26"/>
      <c r="E176" s="26"/>
      <c r="F176" s="26"/>
      <c r="G176" s="26"/>
      <c r="H176" s="26"/>
      <c r="I176" s="26"/>
      <c r="J176" s="26"/>
      <c r="Q176" s="27"/>
    </row>
    <row r="177" spans="1:17" ht="25.8" x14ac:dyDescent="0.5">
      <c r="A177" s="38"/>
      <c r="B177" s="5"/>
      <c r="C177" s="5"/>
      <c r="D177" s="5"/>
      <c r="E177" s="5"/>
      <c r="F177" s="38"/>
      <c r="G177" s="5"/>
      <c r="H177" s="5"/>
      <c r="I177" s="5"/>
      <c r="J177" s="5"/>
      <c r="Q177" s="27"/>
    </row>
    <row r="178" spans="1:17" x14ac:dyDescent="0.3">
      <c r="A178" s="6"/>
      <c r="B178" s="7"/>
      <c r="C178" s="6"/>
      <c r="D178" s="6"/>
      <c r="E178" s="6"/>
      <c r="F178" s="6"/>
      <c r="G178" s="6"/>
      <c r="I178" s="6"/>
      <c r="J178" s="6"/>
      <c r="Q178" s="27"/>
    </row>
    <row r="179" spans="1:17" x14ac:dyDescent="0.3">
      <c r="A179" s="6"/>
      <c r="B179" s="7"/>
      <c r="C179" s="6"/>
      <c r="D179" s="6"/>
      <c r="E179" s="6"/>
      <c r="F179" s="6"/>
      <c r="G179" s="6"/>
      <c r="H179" s="6"/>
      <c r="I179" s="6"/>
      <c r="J179" s="6"/>
      <c r="K179" s="9"/>
      <c r="L179" s="28"/>
      <c r="M179" s="10"/>
      <c r="N179" s="11"/>
      <c r="Q179" s="27"/>
    </row>
    <row r="180" spans="1:17" x14ac:dyDescent="0.3">
      <c r="A180" s="6"/>
      <c r="B180" s="34"/>
      <c r="C180" s="6"/>
      <c r="D180" s="13"/>
      <c r="E180" s="6"/>
      <c r="F180" s="14"/>
      <c r="G180" s="6"/>
      <c r="H180" s="15"/>
      <c r="I180" s="16"/>
      <c r="J180" s="6"/>
      <c r="K180" s="9"/>
      <c r="L180" s="29"/>
      <c r="M180" s="11"/>
      <c r="N180" s="17"/>
      <c r="Q180" s="27"/>
    </row>
    <row r="181" spans="1:17" x14ac:dyDescent="0.3">
      <c r="A181" s="6"/>
      <c r="B181" s="36"/>
      <c r="C181" s="18"/>
      <c r="D181" s="18"/>
      <c r="E181" s="18"/>
      <c r="F181" s="37"/>
      <c r="G181" s="6"/>
      <c r="H181" s="6"/>
      <c r="I181" s="6"/>
      <c r="J181" s="6"/>
      <c r="K181" s="9"/>
      <c r="L181" s="29"/>
      <c r="M181" s="10"/>
      <c r="N181" s="20"/>
      <c r="Q181" s="27"/>
    </row>
    <row r="182" spans="1:17" x14ac:dyDescent="0.3">
      <c r="A182" s="6"/>
      <c r="B182" s="35"/>
      <c r="C182" s="6"/>
      <c r="D182" s="13"/>
      <c r="E182" s="6"/>
      <c r="F182" s="14"/>
      <c r="G182" s="6"/>
      <c r="H182" s="6"/>
      <c r="I182" s="10"/>
      <c r="J182" s="6"/>
      <c r="K182" s="9"/>
      <c r="L182" s="19"/>
      <c r="M182" s="11"/>
      <c r="N182" s="22"/>
      <c r="O182" s="11"/>
      <c r="P182" s="23"/>
      <c r="Q182" s="43"/>
    </row>
    <row r="183" spans="1:17" x14ac:dyDescent="0.3">
      <c r="A183" s="6"/>
      <c r="B183" s="6"/>
      <c r="C183" s="6"/>
      <c r="D183" s="6"/>
      <c r="E183" s="6"/>
      <c r="F183" s="6"/>
      <c r="G183" s="6"/>
      <c r="H183" s="6"/>
      <c r="I183" s="6"/>
      <c r="J183" s="6"/>
      <c r="Q183" s="27"/>
    </row>
    <row r="184" spans="1:17" x14ac:dyDescent="0.3">
      <c r="A184" s="6"/>
      <c r="B184" s="7"/>
      <c r="C184" s="6"/>
      <c r="D184" s="6"/>
      <c r="E184" s="6"/>
      <c r="F184" s="6"/>
      <c r="G184" s="6"/>
      <c r="H184" s="6"/>
      <c r="I184" s="6"/>
      <c r="J184" s="6"/>
      <c r="Q184" s="27"/>
    </row>
    <row r="185" spans="1:17" x14ac:dyDescent="0.3">
      <c r="A185" s="24"/>
      <c r="B185" s="25"/>
      <c r="C185" s="24"/>
      <c r="D185" s="24"/>
      <c r="E185" s="24"/>
      <c r="F185" s="24"/>
      <c r="G185" s="24"/>
      <c r="H185" s="24"/>
      <c r="I185" s="24"/>
      <c r="J185" s="24"/>
      <c r="Q185" s="27"/>
    </row>
    <row r="186" spans="1:17" ht="15" thickBot="1" x14ac:dyDescent="0.35">
      <c r="A186" s="39"/>
      <c r="B186" s="39"/>
      <c r="C186" s="39"/>
      <c r="D186" s="39"/>
      <c r="E186" s="39"/>
      <c r="F186" s="39"/>
      <c r="G186" s="39"/>
      <c r="H186" s="39"/>
      <c r="I186" s="39"/>
      <c r="J186" s="39"/>
      <c r="K186" s="40"/>
      <c r="L186" s="40"/>
      <c r="M186" s="40"/>
      <c r="N186" s="40"/>
      <c r="O186" s="40"/>
      <c r="P186" s="40"/>
      <c r="Q186" s="27"/>
    </row>
    <row r="187" spans="1:17" ht="25.8" x14ac:dyDescent="0.5">
      <c r="A187" s="42"/>
      <c r="B187" s="24"/>
      <c r="C187" s="24"/>
      <c r="D187" s="24"/>
      <c r="E187" s="24"/>
      <c r="F187" s="42"/>
      <c r="G187" s="24"/>
      <c r="H187" s="24"/>
      <c r="I187" s="24"/>
      <c r="J187" s="24"/>
      <c r="Q187" s="27"/>
    </row>
    <row r="188" spans="1:17" x14ac:dyDescent="0.3">
      <c r="A188" s="6"/>
      <c r="B188" s="7"/>
      <c r="C188" s="6"/>
      <c r="D188" s="6"/>
      <c r="E188" s="6"/>
      <c r="F188" s="6"/>
      <c r="G188" s="6"/>
      <c r="I188" s="6"/>
      <c r="J188" s="6"/>
      <c r="Q188" s="27"/>
    </row>
    <row r="189" spans="1:17" x14ac:dyDescent="0.3">
      <c r="A189" s="6"/>
      <c r="B189" s="7"/>
      <c r="C189" s="6"/>
      <c r="D189" s="6"/>
      <c r="E189" s="6"/>
      <c r="F189" s="6"/>
      <c r="G189" s="6"/>
      <c r="H189" s="6"/>
      <c r="I189" s="6"/>
      <c r="J189" s="6"/>
      <c r="K189" s="9"/>
      <c r="L189" s="28"/>
      <c r="M189" s="10"/>
      <c r="N189" s="11"/>
      <c r="Q189" s="27"/>
    </row>
    <row r="190" spans="1:17" x14ac:dyDescent="0.3">
      <c r="A190" s="6"/>
      <c r="B190" s="34"/>
      <c r="C190" s="6"/>
      <c r="D190" s="13"/>
      <c r="E190" s="6"/>
      <c r="F190" s="14"/>
      <c r="G190" s="6"/>
      <c r="H190" s="15"/>
      <c r="I190" s="16"/>
      <c r="J190" s="6"/>
      <c r="K190" s="9"/>
      <c r="L190" s="29"/>
      <c r="M190" s="11"/>
      <c r="N190" s="17"/>
      <c r="Q190" s="27"/>
    </row>
    <row r="191" spans="1:17" x14ac:dyDescent="0.3">
      <c r="A191" s="6"/>
      <c r="B191" s="36"/>
      <c r="C191" s="18"/>
      <c r="D191" s="18"/>
      <c r="E191" s="18"/>
      <c r="F191" s="37"/>
      <c r="G191" s="6"/>
      <c r="H191" s="6"/>
      <c r="I191" s="6"/>
      <c r="J191" s="6"/>
      <c r="K191" s="9"/>
      <c r="L191" s="29"/>
      <c r="M191" s="10"/>
      <c r="N191" s="20"/>
      <c r="Q191" s="27"/>
    </row>
    <row r="192" spans="1:17" x14ac:dyDescent="0.3">
      <c r="A192" s="6"/>
      <c r="B192" s="35"/>
      <c r="C192" s="6"/>
      <c r="D192" s="13"/>
      <c r="E192" s="6"/>
      <c r="F192" s="14"/>
      <c r="G192" s="6"/>
      <c r="H192" s="6"/>
      <c r="I192" s="10"/>
      <c r="J192" s="6"/>
      <c r="K192" s="9"/>
      <c r="L192" s="19"/>
      <c r="M192" s="11"/>
      <c r="N192" s="22"/>
      <c r="O192" s="11"/>
      <c r="P192" s="23"/>
      <c r="Q192" s="27"/>
    </row>
    <row r="193" spans="1:17" x14ac:dyDescent="0.3">
      <c r="A193" s="6"/>
      <c r="B193" s="6"/>
      <c r="C193" s="6"/>
      <c r="D193" s="6"/>
      <c r="E193" s="6"/>
      <c r="F193" s="6"/>
      <c r="G193" s="6"/>
      <c r="H193" s="6"/>
      <c r="I193" s="6"/>
      <c r="J193" s="6"/>
      <c r="Q193" s="27"/>
    </row>
    <row r="194" spans="1:17" x14ac:dyDescent="0.3">
      <c r="A194" s="6"/>
      <c r="B194" s="7"/>
      <c r="C194" s="6"/>
      <c r="D194" s="6"/>
      <c r="E194" s="6"/>
      <c r="F194" s="6"/>
      <c r="G194" s="6"/>
      <c r="H194" s="6"/>
      <c r="I194" s="6"/>
      <c r="J194" s="6"/>
      <c r="Q194" s="27"/>
    </row>
    <row r="195" spans="1:17" x14ac:dyDescent="0.3">
      <c r="A195" s="24"/>
      <c r="B195" s="25"/>
      <c r="C195" s="24"/>
      <c r="D195" s="24"/>
      <c r="E195" s="24"/>
      <c r="F195" s="24"/>
      <c r="G195" s="24"/>
      <c r="H195" s="24"/>
      <c r="I195" s="24"/>
      <c r="J195" s="24"/>
      <c r="Q195" s="27"/>
    </row>
    <row r="196" spans="1:17" x14ac:dyDescent="0.3">
      <c r="A196" s="26"/>
      <c r="B196" s="26"/>
      <c r="C196" s="26"/>
      <c r="D196" s="26"/>
      <c r="E196" s="26"/>
      <c r="F196" s="26"/>
      <c r="G196" s="26"/>
      <c r="H196" s="26"/>
      <c r="I196" s="26"/>
      <c r="J196" s="26"/>
      <c r="Q196" s="27"/>
    </row>
    <row r="197" spans="1:17" ht="25.8" x14ac:dyDescent="0.5">
      <c r="A197" s="38"/>
      <c r="B197" s="5"/>
      <c r="C197" s="5"/>
      <c r="D197" s="5"/>
      <c r="E197" s="5"/>
      <c r="F197" s="38"/>
      <c r="G197" s="5"/>
      <c r="H197" s="5"/>
      <c r="I197" s="5"/>
      <c r="J197" s="5"/>
      <c r="Q197" s="27"/>
    </row>
    <row r="198" spans="1:17" x14ac:dyDescent="0.3">
      <c r="A198" s="6"/>
      <c r="B198" s="7"/>
      <c r="C198" s="6"/>
      <c r="D198" s="6"/>
      <c r="E198" s="6"/>
      <c r="F198" s="6"/>
      <c r="G198" s="6"/>
      <c r="I198" s="6"/>
      <c r="J198" s="6"/>
      <c r="Q198" s="27"/>
    </row>
    <row r="199" spans="1:17" x14ac:dyDescent="0.3">
      <c r="A199" s="6"/>
      <c r="B199" s="7"/>
      <c r="C199" s="6"/>
      <c r="D199" s="6"/>
      <c r="E199" s="6"/>
      <c r="F199" s="6"/>
      <c r="G199" s="6"/>
      <c r="H199" s="6"/>
      <c r="I199" s="6"/>
      <c r="J199" s="6"/>
      <c r="K199" s="9"/>
      <c r="L199" s="28"/>
      <c r="M199" s="10"/>
      <c r="N199" s="11"/>
      <c r="Q199" s="27"/>
    </row>
    <row r="200" spans="1:17" x14ac:dyDescent="0.3">
      <c r="A200" s="6"/>
      <c r="B200" s="34"/>
      <c r="C200" s="6"/>
      <c r="D200" s="13"/>
      <c r="E200" s="6"/>
      <c r="F200" s="14"/>
      <c r="G200" s="6"/>
      <c r="H200" s="15"/>
      <c r="I200" s="16"/>
      <c r="J200" s="6"/>
      <c r="K200" s="9"/>
      <c r="L200" s="29"/>
      <c r="M200" s="11"/>
      <c r="N200" s="17"/>
      <c r="Q200" s="27"/>
    </row>
    <row r="201" spans="1:17" x14ac:dyDescent="0.3">
      <c r="A201" s="6"/>
      <c r="B201" s="36"/>
      <c r="C201" s="18"/>
      <c r="D201" s="18"/>
      <c r="E201" s="18"/>
      <c r="F201" s="37"/>
      <c r="G201" s="6"/>
      <c r="H201" s="6"/>
      <c r="I201" s="6"/>
      <c r="J201" s="6"/>
      <c r="K201" s="9"/>
      <c r="L201" s="29"/>
      <c r="M201" s="10"/>
      <c r="N201" s="20"/>
      <c r="Q201" s="27"/>
    </row>
    <row r="202" spans="1:17" x14ac:dyDescent="0.3">
      <c r="A202" s="6"/>
      <c r="B202" s="35"/>
      <c r="C202" s="6"/>
      <c r="D202" s="13"/>
      <c r="E202" s="6"/>
      <c r="F202" s="14"/>
      <c r="G202" s="6"/>
      <c r="H202" s="6"/>
      <c r="I202" s="10"/>
      <c r="J202" s="6"/>
      <c r="K202" s="9"/>
      <c r="L202" s="19"/>
      <c r="M202" s="11"/>
      <c r="N202" s="22"/>
      <c r="O202" s="11"/>
      <c r="P202" s="23"/>
      <c r="Q202" s="27"/>
    </row>
    <row r="203" spans="1:17" x14ac:dyDescent="0.3">
      <c r="A203" s="6"/>
      <c r="B203" s="6"/>
      <c r="C203" s="6"/>
      <c r="D203" s="6"/>
      <c r="E203" s="6"/>
      <c r="F203" s="6"/>
      <c r="G203" s="6"/>
      <c r="H203" s="6"/>
      <c r="I203" s="6"/>
      <c r="J203" s="6"/>
      <c r="Q203" s="27"/>
    </row>
    <row r="204" spans="1:17" x14ac:dyDescent="0.3">
      <c r="A204" s="6"/>
      <c r="B204" s="7"/>
      <c r="C204" s="6"/>
      <c r="D204" s="6"/>
      <c r="E204" s="6"/>
      <c r="F204" s="6"/>
      <c r="G204" s="6"/>
      <c r="H204" s="6"/>
      <c r="I204" s="6"/>
      <c r="J204" s="6"/>
      <c r="Q204" s="27"/>
    </row>
    <row r="205" spans="1:17" x14ac:dyDescent="0.3">
      <c r="A205" s="24"/>
      <c r="B205" s="25"/>
      <c r="C205" s="24"/>
      <c r="D205" s="24"/>
      <c r="E205" s="24"/>
      <c r="F205" s="24"/>
      <c r="G205" s="24"/>
      <c r="H205" s="24"/>
      <c r="I205" s="24"/>
      <c r="J205" s="24"/>
      <c r="Q205" s="27"/>
    </row>
    <row r="206" spans="1:17" x14ac:dyDescent="0.3">
      <c r="A206" s="26"/>
      <c r="B206" s="26"/>
      <c r="C206" s="26"/>
      <c r="D206" s="26"/>
      <c r="E206" s="26"/>
      <c r="F206" s="26"/>
      <c r="G206" s="26"/>
      <c r="H206" s="26"/>
      <c r="I206" s="26"/>
      <c r="J206" s="26"/>
      <c r="Q206" s="27"/>
    </row>
    <row r="207" spans="1:17" ht="25.8" x14ac:dyDescent="0.5">
      <c r="A207" s="38"/>
      <c r="B207" s="5"/>
      <c r="C207" s="5"/>
      <c r="D207" s="5"/>
      <c r="E207" s="5"/>
      <c r="F207" s="38"/>
      <c r="G207" s="5"/>
      <c r="H207" s="5"/>
      <c r="I207" s="5"/>
      <c r="J207" s="5"/>
      <c r="Q207" s="27"/>
    </row>
    <row r="208" spans="1:17" x14ac:dyDescent="0.3">
      <c r="A208" s="6"/>
      <c r="B208" s="7"/>
      <c r="C208" s="6"/>
      <c r="D208" s="6"/>
      <c r="E208" s="6"/>
      <c r="F208" s="6"/>
      <c r="G208" s="6"/>
      <c r="I208" s="6"/>
      <c r="J208" s="6"/>
      <c r="Q208" s="27"/>
    </row>
    <row r="209" spans="1:17" x14ac:dyDescent="0.3">
      <c r="A209" s="6"/>
      <c r="B209" s="7"/>
      <c r="C209" s="6"/>
      <c r="D209" s="6"/>
      <c r="E209" s="6"/>
      <c r="F209" s="6"/>
      <c r="G209" s="6"/>
      <c r="H209" s="6"/>
      <c r="I209" s="6"/>
      <c r="J209" s="6"/>
      <c r="K209" s="9"/>
      <c r="L209" s="28"/>
      <c r="M209" s="10"/>
      <c r="N209" s="11"/>
      <c r="Q209" s="27"/>
    </row>
    <row r="210" spans="1:17" x14ac:dyDescent="0.3">
      <c r="A210" s="6"/>
      <c r="B210" s="34"/>
      <c r="C210" s="6"/>
      <c r="D210" s="13"/>
      <c r="E210" s="6"/>
      <c r="F210" s="14"/>
      <c r="G210" s="6"/>
      <c r="H210" s="15"/>
      <c r="I210" s="16"/>
      <c r="J210" s="6"/>
      <c r="K210" s="9"/>
      <c r="L210" s="29"/>
      <c r="M210" s="11"/>
      <c r="N210" s="17"/>
      <c r="Q210" s="27"/>
    </row>
    <row r="211" spans="1:17" x14ac:dyDescent="0.3">
      <c r="A211" s="6"/>
      <c r="B211" s="36"/>
      <c r="C211" s="18"/>
      <c r="D211" s="18"/>
      <c r="E211" s="18"/>
      <c r="F211" s="37"/>
      <c r="G211" s="6"/>
      <c r="H211" s="6"/>
      <c r="I211" s="6"/>
      <c r="J211" s="6"/>
      <c r="K211" s="9"/>
      <c r="L211" s="29"/>
      <c r="M211" s="10"/>
      <c r="N211" s="20"/>
      <c r="Q211" s="27"/>
    </row>
    <row r="212" spans="1:17" x14ac:dyDescent="0.3">
      <c r="A212" s="6"/>
      <c r="B212" s="35"/>
      <c r="C212" s="6"/>
      <c r="D212" s="13"/>
      <c r="E212" s="6"/>
      <c r="F212" s="14"/>
      <c r="G212" s="6"/>
      <c r="H212" s="6"/>
      <c r="I212" s="10"/>
      <c r="J212" s="6"/>
      <c r="K212" s="9"/>
      <c r="L212" s="19"/>
      <c r="M212" s="11"/>
      <c r="N212" s="22"/>
      <c r="O212" s="11"/>
      <c r="P212" s="23"/>
      <c r="Q212" s="27"/>
    </row>
    <row r="213" spans="1:17" x14ac:dyDescent="0.3">
      <c r="A213" s="6"/>
      <c r="B213" s="6"/>
      <c r="C213" s="6"/>
      <c r="D213" s="6"/>
      <c r="E213" s="6"/>
      <c r="F213" s="6"/>
      <c r="G213" s="6"/>
      <c r="H213" s="6"/>
      <c r="I213" s="6"/>
      <c r="J213" s="6"/>
      <c r="Q213" s="43"/>
    </row>
    <row r="214" spans="1:17" x14ac:dyDescent="0.3">
      <c r="A214" s="6"/>
      <c r="B214" s="7"/>
      <c r="C214" s="6"/>
      <c r="D214" s="6"/>
      <c r="E214" s="6"/>
      <c r="F214" s="6"/>
      <c r="G214" s="6"/>
      <c r="H214" s="6"/>
      <c r="I214" s="6"/>
      <c r="J214" s="6"/>
      <c r="Q214" s="27"/>
    </row>
    <row r="215" spans="1:17" x14ac:dyDescent="0.3">
      <c r="A215" s="24"/>
      <c r="B215" s="25"/>
      <c r="C215" s="24"/>
      <c r="D215" s="24"/>
      <c r="E215" s="24"/>
      <c r="F215" s="24"/>
      <c r="G215" s="24"/>
      <c r="H215" s="24"/>
      <c r="I215" s="24"/>
      <c r="J215" s="24"/>
      <c r="Q215" s="27"/>
    </row>
    <row r="216" spans="1:17" ht="15" thickBot="1" x14ac:dyDescent="0.35">
      <c r="A216" s="39"/>
      <c r="B216" s="39"/>
      <c r="C216" s="39"/>
      <c r="D216" s="39"/>
      <c r="E216" s="39"/>
      <c r="F216" s="39"/>
      <c r="G216" s="39"/>
      <c r="H216" s="39"/>
      <c r="I216" s="39"/>
      <c r="J216" s="39"/>
      <c r="K216" s="40"/>
      <c r="L216" s="40"/>
      <c r="M216" s="40"/>
      <c r="N216" s="40"/>
      <c r="O216" s="40"/>
      <c r="P216" s="40"/>
      <c r="Q216" s="27"/>
    </row>
    <row r="217" spans="1:17" ht="25.8" x14ac:dyDescent="0.5">
      <c r="A217" s="42"/>
      <c r="B217" s="24"/>
      <c r="C217" s="24"/>
      <c r="D217" s="24"/>
      <c r="E217" s="24"/>
      <c r="F217" s="42"/>
      <c r="G217" s="24"/>
      <c r="H217" s="24"/>
      <c r="I217" s="24"/>
      <c r="J217" s="24"/>
      <c r="Q217" s="27"/>
    </row>
    <row r="218" spans="1:17" x14ac:dyDescent="0.3">
      <c r="A218" s="6"/>
      <c r="B218" s="7"/>
      <c r="C218" s="6"/>
      <c r="D218" s="6"/>
      <c r="E218" s="6"/>
      <c r="F218" s="6"/>
      <c r="G218" s="6"/>
      <c r="I218" s="6"/>
      <c r="J218" s="6"/>
      <c r="Q218" s="27"/>
    </row>
    <row r="219" spans="1:17" x14ac:dyDescent="0.3">
      <c r="A219" s="6"/>
      <c r="B219" s="7"/>
      <c r="C219" s="6"/>
      <c r="D219" s="6"/>
      <c r="E219" s="6"/>
      <c r="F219" s="6"/>
      <c r="G219" s="6"/>
      <c r="H219" s="6"/>
      <c r="I219" s="6"/>
      <c r="J219" s="6"/>
      <c r="K219" s="9"/>
      <c r="L219" s="28"/>
      <c r="M219" s="10"/>
      <c r="N219" s="11"/>
      <c r="Q219" s="27"/>
    </row>
    <row r="220" spans="1:17" x14ac:dyDescent="0.3">
      <c r="A220" s="6"/>
      <c r="B220" s="34"/>
      <c r="C220" s="6"/>
      <c r="D220" s="13"/>
      <c r="E220" s="6"/>
      <c r="F220" s="14"/>
      <c r="G220" s="6"/>
      <c r="H220" s="15"/>
      <c r="I220" s="16"/>
      <c r="J220" s="6"/>
      <c r="K220" s="9"/>
      <c r="L220" s="29"/>
      <c r="M220" s="11"/>
      <c r="N220" s="17"/>
      <c r="Q220" s="27"/>
    </row>
    <row r="221" spans="1:17" x14ac:dyDescent="0.3">
      <c r="A221" s="6"/>
      <c r="B221" s="36"/>
      <c r="C221" s="18"/>
      <c r="D221" s="18"/>
      <c r="E221" s="18"/>
      <c r="F221" s="37"/>
      <c r="G221" s="6"/>
      <c r="H221" s="6"/>
      <c r="I221" s="6"/>
      <c r="J221" s="6"/>
      <c r="K221" s="9"/>
      <c r="L221" s="29"/>
      <c r="M221" s="10"/>
      <c r="N221" s="20"/>
      <c r="Q221" s="27"/>
    </row>
    <row r="222" spans="1:17" x14ac:dyDescent="0.3">
      <c r="A222" s="6"/>
      <c r="B222" s="35"/>
      <c r="C222" s="6"/>
      <c r="D222" s="13"/>
      <c r="E222" s="6"/>
      <c r="F222" s="14"/>
      <c r="G222" s="6"/>
      <c r="H222" s="6"/>
      <c r="I222" s="10"/>
      <c r="J222" s="6"/>
      <c r="K222" s="9"/>
      <c r="L222" s="19"/>
      <c r="M222" s="11"/>
      <c r="N222" s="22"/>
      <c r="O222" s="11"/>
      <c r="P222" s="23"/>
      <c r="Q222" s="27"/>
    </row>
    <row r="223" spans="1:17" x14ac:dyDescent="0.3">
      <c r="A223" s="6"/>
      <c r="B223" s="6"/>
      <c r="C223" s="6"/>
      <c r="D223" s="6"/>
      <c r="E223" s="6"/>
      <c r="F223" s="6"/>
      <c r="G223" s="6"/>
      <c r="H223" s="6"/>
      <c r="I223" s="6"/>
      <c r="J223" s="6"/>
      <c r="Q223" s="27"/>
    </row>
    <row r="224" spans="1:17" x14ac:dyDescent="0.3">
      <c r="A224" s="6"/>
      <c r="B224" s="7"/>
      <c r="C224" s="6"/>
      <c r="D224" s="6"/>
      <c r="E224" s="6"/>
      <c r="F224" s="6"/>
      <c r="G224" s="6"/>
      <c r="H224" s="6"/>
      <c r="I224" s="6"/>
      <c r="J224" s="6"/>
      <c r="Q224" s="27"/>
    </row>
    <row r="225" spans="1:25" x14ac:dyDescent="0.3">
      <c r="A225" s="24"/>
      <c r="B225" s="25"/>
      <c r="C225" s="24"/>
      <c r="D225" s="24"/>
      <c r="E225" s="24"/>
      <c r="F225" s="24"/>
      <c r="G225" s="24"/>
      <c r="H225" s="24"/>
      <c r="I225" s="24"/>
      <c r="J225" s="24"/>
      <c r="Q225" s="27"/>
    </row>
    <row r="226" spans="1:25" x14ac:dyDescent="0.3">
      <c r="A226" s="26"/>
      <c r="B226" s="26"/>
      <c r="C226" s="26"/>
      <c r="D226" s="26"/>
      <c r="E226" s="26"/>
      <c r="F226" s="26"/>
      <c r="G226" s="26"/>
      <c r="H226" s="26"/>
      <c r="I226" s="26"/>
      <c r="J226" s="26"/>
      <c r="Q226" s="27"/>
    </row>
    <row r="227" spans="1:25" ht="25.8" x14ac:dyDescent="0.5">
      <c r="A227" s="38"/>
      <c r="B227" s="5"/>
      <c r="C227" s="5"/>
      <c r="D227" s="5"/>
      <c r="E227" s="5"/>
      <c r="F227" s="38"/>
      <c r="G227" s="5"/>
      <c r="H227" s="5"/>
      <c r="I227" s="5"/>
      <c r="J227" s="5"/>
      <c r="Q227" s="27"/>
    </row>
    <row r="228" spans="1:25" x14ac:dyDescent="0.3">
      <c r="A228" s="6"/>
      <c r="B228" s="7"/>
      <c r="C228" s="6"/>
      <c r="D228" s="6"/>
      <c r="E228" s="6"/>
      <c r="F228" s="6"/>
      <c r="G228" s="6"/>
      <c r="I228" s="6"/>
      <c r="J228" s="6"/>
      <c r="Q228" s="27"/>
    </row>
    <row r="229" spans="1:25" x14ac:dyDescent="0.3">
      <c r="A229" s="6"/>
      <c r="B229" s="7"/>
      <c r="C229" s="6"/>
      <c r="D229" s="6"/>
      <c r="E229" s="6"/>
      <c r="F229" s="6"/>
      <c r="G229" s="6"/>
      <c r="H229" s="6"/>
      <c r="I229" s="6"/>
      <c r="J229" s="6"/>
      <c r="K229" s="9"/>
      <c r="L229" s="28"/>
      <c r="M229" s="10"/>
      <c r="N229" s="11"/>
      <c r="Q229" s="27"/>
    </row>
    <row r="230" spans="1:25" x14ac:dyDescent="0.3">
      <c r="A230" s="6"/>
      <c r="B230" s="34"/>
      <c r="C230" s="6"/>
      <c r="D230" s="13"/>
      <c r="E230" s="6"/>
      <c r="F230" s="14"/>
      <c r="G230" s="6"/>
      <c r="H230" s="15"/>
      <c r="I230" s="16"/>
      <c r="J230" s="6"/>
      <c r="K230" s="9"/>
      <c r="L230" s="29"/>
      <c r="M230" s="11"/>
      <c r="N230" s="17"/>
      <c r="Q230" s="27"/>
    </row>
    <row r="231" spans="1:25" x14ac:dyDescent="0.3">
      <c r="A231" s="6"/>
      <c r="B231" s="36"/>
      <c r="C231" s="18"/>
      <c r="D231" s="18"/>
      <c r="E231" s="18"/>
      <c r="F231" s="37"/>
      <c r="G231" s="6"/>
      <c r="H231" s="6"/>
      <c r="I231" s="6"/>
      <c r="J231" s="6"/>
      <c r="K231" s="9"/>
      <c r="L231" s="29"/>
      <c r="M231" s="10"/>
      <c r="N231" s="20"/>
      <c r="Q231" s="27"/>
    </row>
    <row r="232" spans="1:25" x14ac:dyDescent="0.3">
      <c r="A232" s="6"/>
      <c r="B232" s="35"/>
      <c r="C232" s="6"/>
      <c r="D232" s="13"/>
      <c r="E232" s="6"/>
      <c r="F232" s="14"/>
      <c r="G232" s="6"/>
      <c r="H232" s="6"/>
      <c r="I232" s="10"/>
      <c r="J232" s="6"/>
      <c r="K232" s="9"/>
      <c r="L232" s="19"/>
      <c r="M232" s="11"/>
      <c r="N232" s="22"/>
      <c r="O232" s="11"/>
      <c r="P232" s="23"/>
      <c r="Q232" s="27"/>
    </row>
    <row r="233" spans="1:25" x14ac:dyDescent="0.3">
      <c r="A233" s="6"/>
      <c r="B233" s="6"/>
      <c r="C233" s="6"/>
      <c r="D233" s="6"/>
      <c r="E233" s="6"/>
      <c r="F233" s="6"/>
      <c r="G233" s="6"/>
      <c r="H233" s="6"/>
      <c r="I233" s="6"/>
      <c r="J233" s="6"/>
      <c r="Q233" s="27"/>
    </row>
    <row r="234" spans="1:25" x14ac:dyDescent="0.3">
      <c r="A234" s="6"/>
      <c r="B234" s="7"/>
      <c r="C234" s="6"/>
      <c r="D234" s="6"/>
      <c r="E234" s="6"/>
      <c r="F234" s="6"/>
      <c r="G234" s="6"/>
      <c r="H234" s="6"/>
      <c r="I234" s="6"/>
      <c r="J234" s="6"/>
      <c r="Q234" s="27"/>
    </row>
    <row r="235" spans="1:25" x14ac:dyDescent="0.3">
      <c r="A235" s="24"/>
      <c r="B235" s="25"/>
      <c r="C235" s="24"/>
      <c r="D235" s="24"/>
      <c r="E235" s="24"/>
      <c r="F235" s="24"/>
      <c r="G235" s="24"/>
      <c r="H235" s="24"/>
      <c r="I235" s="24"/>
      <c r="J235" s="24"/>
      <c r="Q235" s="27"/>
    </row>
    <row r="236" spans="1:25" x14ac:dyDescent="0.3">
      <c r="A236" s="26"/>
      <c r="B236" s="26"/>
      <c r="C236" s="26"/>
      <c r="D236" s="26"/>
      <c r="E236" s="26"/>
      <c r="F236" s="26"/>
      <c r="G236" s="26"/>
      <c r="H236" s="26"/>
      <c r="I236" s="26"/>
      <c r="J236" s="26"/>
      <c r="Q236" s="27"/>
    </row>
    <row r="237" spans="1:25" ht="25.8" x14ac:dyDescent="0.5">
      <c r="A237" s="38"/>
      <c r="B237" s="5"/>
      <c r="C237" s="5"/>
      <c r="D237" s="5"/>
      <c r="E237" s="5"/>
      <c r="F237" s="38"/>
      <c r="G237" s="5"/>
      <c r="H237" s="5"/>
      <c r="I237" s="5"/>
      <c r="J237" s="5"/>
      <c r="Q237" s="27"/>
    </row>
    <row r="238" spans="1:25" x14ac:dyDescent="0.3">
      <c r="A238" s="6"/>
      <c r="B238" s="7"/>
      <c r="C238" s="6"/>
      <c r="D238" s="6"/>
      <c r="E238" s="6"/>
      <c r="F238" s="6"/>
      <c r="G238" s="6"/>
      <c r="I238" s="6"/>
      <c r="J238" s="6"/>
      <c r="Q238" s="27"/>
    </row>
    <row r="239" spans="1:25" x14ac:dyDescent="0.3">
      <c r="A239" s="6"/>
      <c r="B239" s="7"/>
      <c r="C239" s="6"/>
      <c r="D239" s="6"/>
      <c r="E239" s="6"/>
      <c r="F239" s="6"/>
      <c r="G239" s="6"/>
      <c r="H239" s="6"/>
      <c r="I239" s="6"/>
      <c r="J239" s="6"/>
      <c r="K239" s="9"/>
      <c r="L239" s="28"/>
      <c r="M239" s="10"/>
      <c r="N239" s="11"/>
      <c r="Q239" s="27"/>
    </row>
    <row r="240" spans="1:25" x14ac:dyDescent="0.3">
      <c r="A240" s="6"/>
      <c r="B240" s="34"/>
      <c r="C240" s="6"/>
      <c r="D240" s="13"/>
      <c r="E240" s="6"/>
      <c r="F240" s="14"/>
      <c r="G240" s="6"/>
      <c r="H240" s="15"/>
      <c r="I240" s="16"/>
      <c r="J240" s="6"/>
      <c r="K240" s="9"/>
      <c r="L240" s="29"/>
      <c r="M240" s="11"/>
      <c r="N240" s="17"/>
      <c r="Q240" s="27"/>
      <c r="Y240" s="1" t="e">
        <f>- T</f>
        <v>#NAME?</v>
      </c>
    </row>
    <row r="241" spans="1:17" x14ac:dyDescent="0.3">
      <c r="A241" s="6"/>
      <c r="B241" s="36"/>
      <c r="C241" s="18"/>
      <c r="D241" s="18"/>
      <c r="E241" s="18"/>
      <c r="F241" s="37"/>
      <c r="G241" s="6"/>
      <c r="H241" s="6"/>
      <c r="I241" s="6"/>
      <c r="J241" s="6"/>
      <c r="K241" s="9"/>
      <c r="L241" s="29"/>
      <c r="M241" s="10"/>
      <c r="N241" s="20"/>
      <c r="Q241" s="27"/>
    </row>
    <row r="242" spans="1:17" x14ac:dyDescent="0.3">
      <c r="A242" s="6"/>
      <c r="B242" s="35"/>
      <c r="C242" s="6"/>
      <c r="D242" s="13"/>
      <c r="E242" s="6"/>
      <c r="F242" s="14"/>
      <c r="G242" s="6"/>
      <c r="H242" s="6"/>
      <c r="I242" s="10"/>
      <c r="J242" s="6"/>
      <c r="K242" s="9"/>
      <c r="L242" s="19"/>
      <c r="M242" s="11"/>
      <c r="N242" s="22"/>
      <c r="O242" s="11"/>
      <c r="P242" s="23"/>
      <c r="Q242" s="27"/>
    </row>
    <row r="243" spans="1:17" x14ac:dyDescent="0.3">
      <c r="A243" s="6"/>
      <c r="B243" s="6"/>
      <c r="C243" s="6"/>
      <c r="D243" s="6"/>
      <c r="E243" s="6"/>
      <c r="F243" s="6"/>
      <c r="G243" s="6"/>
      <c r="H243" s="6"/>
      <c r="I243" s="6"/>
      <c r="J243" s="6"/>
      <c r="Q243" s="43"/>
    </row>
    <row r="244" spans="1:17" x14ac:dyDescent="0.3">
      <c r="A244" s="6"/>
      <c r="B244" s="7"/>
      <c r="C244" s="6"/>
      <c r="D244" s="6"/>
      <c r="E244" s="6"/>
      <c r="F244" s="6"/>
      <c r="G244" s="6"/>
      <c r="H244" s="6"/>
      <c r="I244" s="6"/>
      <c r="J244" s="6"/>
      <c r="Q244" s="27"/>
    </row>
    <row r="245" spans="1:17" x14ac:dyDescent="0.3">
      <c r="A245" s="24"/>
      <c r="B245" s="25"/>
      <c r="C245" s="24"/>
      <c r="D245" s="24"/>
      <c r="E245" s="24"/>
      <c r="F245" s="24"/>
      <c r="G245" s="24"/>
      <c r="H245" s="24"/>
      <c r="I245" s="24"/>
      <c r="J245" s="24"/>
      <c r="Q245" s="27"/>
    </row>
    <row r="246" spans="1:17" ht="15" thickBot="1" x14ac:dyDescent="0.35">
      <c r="A246" s="39"/>
      <c r="B246" s="39"/>
      <c r="C246" s="39"/>
      <c r="D246" s="39"/>
      <c r="E246" s="39"/>
      <c r="F246" s="39"/>
      <c r="G246" s="39"/>
      <c r="H246" s="39"/>
      <c r="I246" s="39"/>
      <c r="J246" s="39"/>
      <c r="K246" s="40"/>
      <c r="L246" s="40"/>
      <c r="M246" s="40"/>
      <c r="N246" s="40"/>
      <c r="O246" s="40"/>
      <c r="P246" s="40"/>
      <c r="Q246" s="2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32"/>
  <sheetViews>
    <sheetView topLeftCell="A13" zoomScale="90" zoomScaleNormal="90" workbookViewId="0">
      <selection activeCell="T32" sqref="T32"/>
    </sheetView>
  </sheetViews>
  <sheetFormatPr defaultRowHeight="14.4" x14ac:dyDescent="0.3"/>
  <cols>
    <col min="16" max="16" width="8.88671875" style="32"/>
  </cols>
  <sheetData>
    <row r="1" spans="2:27" x14ac:dyDescent="0.3">
      <c r="B1" s="46"/>
      <c r="C1" s="46"/>
      <c r="D1" s="46"/>
      <c r="E1" s="46"/>
      <c r="F1" s="46"/>
      <c r="G1" s="46"/>
    </row>
    <row r="3" spans="2:27" x14ac:dyDescent="0.3">
      <c r="AA3" s="1"/>
    </row>
    <row r="4" spans="2:27" x14ac:dyDescent="0.3">
      <c r="AA4" s="1"/>
    </row>
    <row r="5" spans="2:27" x14ac:dyDescent="0.3">
      <c r="AA5" s="1"/>
    </row>
    <row r="6" spans="2:27" x14ac:dyDescent="0.3">
      <c r="AA6" s="1"/>
    </row>
    <row r="7" spans="2:27" x14ac:dyDescent="0.3">
      <c r="AA7" s="1"/>
    </row>
    <row r="8" spans="2:27" x14ac:dyDescent="0.3">
      <c r="AA8" s="1"/>
    </row>
    <row r="9" spans="2:27" x14ac:dyDescent="0.3">
      <c r="AA9" s="1"/>
    </row>
    <row r="10" spans="2:27" x14ac:dyDescent="0.3">
      <c r="AA10" s="1"/>
    </row>
    <row r="11" spans="2:27" x14ac:dyDescent="0.3">
      <c r="AA11" s="1"/>
    </row>
    <row r="19" spans="21:22" x14ac:dyDescent="0.3">
      <c r="U19" s="1"/>
      <c r="V19" s="1"/>
    </row>
    <row r="31" spans="21:22" x14ac:dyDescent="0.3">
      <c r="U31" s="1"/>
      <c r="V31" s="1"/>
    </row>
    <row r="32" spans="21:22" x14ac:dyDescent="0.3">
      <c r="U32" s="1"/>
      <c r="V32" s="1"/>
    </row>
  </sheetData>
  <mergeCells count="2">
    <mergeCell ref="B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DAB2</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cissi</dc:creator>
  <cp:lastModifiedBy>cissi</cp:lastModifiedBy>
  <dcterms:created xsi:type="dcterms:W3CDTF">2017-07-08T19:12:37Z</dcterms:created>
  <dcterms:modified xsi:type="dcterms:W3CDTF">2018-09-11T22:23:41Z</dcterms:modified>
</cp:coreProperties>
</file>